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4A7A111-E4A8-4E2E-AB68-2C5ED6B0277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<sst xmlns="http://schemas.openxmlformats.org/spreadsheetml/2006/main" xmlns:r="http://schemas.openxmlformats.org/officeDocument/2006/relationships" xmlns:xdr="http://schemas.openxmlformats.org/drawingml/2006/spreadsheetDrawing" count="3831" uniqueCount="434">
  <si>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</si>
  <si>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</si>
  <si>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</si>
  <si>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</si>
  <si>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</si>
  <si>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</si>
  <si>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</si>
  <si>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</si>
  <si>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</si>
  <si>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</si>
  <si>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</si>
  <si>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</si>
  <si>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</si>
  <si>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</si>
  <si>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</si>
  <si>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</si>
  <si>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</si>
  <si>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</si>
  <si>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</si>
  <si>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</si>
  <si>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</si>
  <si>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</si>
  <si>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</si>
  <si>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</si>
  <si>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</si>
  <si>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</si>
  <si>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</si>
  <si>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</si>
  <si>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</si>
  <si>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</si>
  <si>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</si>
  <si>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</si>
  <si>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</si>
  <si>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</si>
  <si>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</si>
  <si>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</si>
  <si>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</si>
  <si>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</si>
  <si>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</si>
  <si>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</si>
  <si>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</si>
  <si>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</si>
  <si>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</si>
  <si>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</si>
  <si>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</si>
  <si>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</si>
  <si>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</si>
  <si>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</si>
  <si>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</si>
  <si>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</si>
  <si>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</si>
  <si>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</si>
  <si>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</si>
  <si>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</si>
  <si>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</si>
  <si>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</si>
  <si>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</si>
  <si>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</si>
  <si>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</si>
  <si>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</si>
  <si>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</si>
  <si>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</si>
  <si>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</si>
  <si>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</si>
  <si>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</si>
  <si>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</si>
  <si>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</si>
  <si>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</si>
  <si>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</si>
  <si>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</si>
  <si>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</si>
  <si>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</si>
  <si>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</si>
  <si>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</si>
  <si>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</si>
  <si>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</si>
  <si>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</si>
  <si>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</si>
  <si>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</si>
  <si>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</si>
  <si>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</si>
  <si>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</si>
  <si>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</si>
  <si>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</si>
  <si>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</si>
  <si>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</si>
  <si>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</si>
  <si>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</si>
  <si>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</si>
  <si>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</si>
  <si>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</si>
  <si>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</si>
  <si>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</si>
  <si>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</si>
  <si>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</si>
  <si>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</si>
  <si>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</si>
  <si>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</si>
  <si>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</si>
  <si>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</si>
  <si>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</si>
  <si>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</si>
  <si>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</si>
  <si>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</si>
  <si>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</si>
  <si>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</si>
  <si>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</si>
  <si>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</si>
  <si>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</si>
  <si>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</si>
  <si>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</si>
  <si>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</si>
  <si>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</si>
  <si>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</si>
  <si>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</si>
  <si>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</si>
  <si>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</si>
  <si>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</si>
  <si>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</si>
  <si>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</si>
  <si>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</si>
  <si>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</si>
  <si>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</si>
  <si>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</si>
  <si>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</si>
  <si>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</si>
  <si>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</si>
  <si>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</si>
  <si>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</si>
  <si>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</si>
  <si>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</si>
  <si>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</si>
  <si>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</si>
  <si>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</si>
  <si>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</si>
  <si>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</si>
  <si>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</si>
  <si>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</si>
  <si>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</si>
  <si>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</si>
  <si>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</si>
  <si>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</si>
  <si>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</si>
  <si>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</si>
  <si>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</si>
  <si>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</si>
  <si>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</si>
  <si>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</si>
  <si>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</si>
  <si>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</si>
  <si>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</si>
  <si>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</si>
  <si>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</si>
  <si>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</si>
  <si>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</si>
  <si>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</si>
  <si>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</si>
  <si>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</si>
  <si>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</si>
  <si>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Bhutan</t>
  </si>
  <si>
    <t>MoE General Statistics 2008</t>
  </si>
  <si>
    <t>MoE General Statistics 2009</t>
  </si>
  <si>
    <t>MoE General Statistics 2011</t>
  </si>
  <si>
    <t>MoE General Statistics 2012</t>
  </si>
  <si>
    <t>MoE General Statistics 2013</t>
  </si>
  <si>
    <t>MoE General Statistics 2014</t>
  </si>
  <si>
    <t>MoE General Statistics 2015</t>
  </si>
  <si>
    <t>MoE General Statistics 2016 microdata</t>
  </si>
  <si>
    <t>Sufficient water</t>
  </si>
  <si>
    <t>Functional 5-7 days / week</t>
  </si>
  <si>
    <t>Enough water for drinking</t>
  </si>
  <si>
    <t>Tapstand with sufficient water</t>
  </si>
  <si>
    <t>Estimated based on improved &amp; functional 5-7 days/wk</t>
  </si>
  <si>
    <t>Estimated based on improved &amp; enough for drinking</t>
  </si>
  <si>
    <t>Improved &amp; functional 5-7 days/wk</t>
  </si>
  <si>
    <t>Tapstand</t>
  </si>
  <si>
    <t>Piped</t>
  </si>
  <si>
    <t>Piped water supply</t>
  </si>
  <si>
    <t>Protected dug well</t>
  </si>
  <si>
    <t>Protected spring</t>
  </si>
  <si>
    <t>Unprotected spring</t>
  </si>
  <si>
    <t>Rainwater collection</t>
  </si>
  <si>
    <t>Drilled water</t>
  </si>
  <si>
    <t>Store</t>
  </si>
  <si>
    <t xml:space="preserve">The national estimate of the proportion of schools with functional water supply 5-7 days per week was calculated based on the proportion of schools by level and the number of schools per level, since a national estimate was not provided. The number of primary schools includes primary schools (344) and extended classrooms (rural primary school extentions, 107). The number of secondary schools includes lower (88), middle (65) and higher (54). Pre-primary estimates are for ECCDs, which are included in national estimates (apart from functionality). Both government and private schools are included. Reported "improved" was 90%, as well. Functionality of water supply 5-7 days/week is 56% in ECRs, 66% in PS, 74% in MSS, 62% in LSS, 70% in HSS. 92% of all schools say they have enough water for drinking. Proportion of schools with water available is applied to the proportion with an improved source to estimate basic service. </t>
  </si>
  <si>
    <t xml:space="preserve">Reported "improved" was 92%, as well. Water source functionality 5-7 days/week: 56% in PS, 12% in MSS, 11% in LSS, 11% in HSS, 11% in ECR; Water sufficiency: 92% for drinking, 54% for bathing, 36% have sufficient water for cleaning toilets 92% of all schools say they have enough water for drinking. Proportion of schools with water available is applied to the proportion with an improved source to estimate basic service. </t>
  </si>
  <si>
    <t xml:space="preserve">These figures are based on analysis of microdata provided by the UNICEF CO. The monastic schools in the country are not included in these estimates as they are under the MoLHR. There are also non-formal education centers in the country that are not included. The figures do include extended classrooms which are grouped with primary schools for disaggregated analysis. </t>
  </si>
  <si>
    <t>Yes</t>
  </si>
  <si>
    <t>No</t>
  </si>
  <si>
    <t xml:space="preserve">Basic estimate used </t>
  </si>
  <si>
    <t>Fully functional toilet</t>
  </si>
  <si>
    <t>Functional</t>
  </si>
  <si>
    <t>Estimated improved &amp; fully functional</t>
  </si>
  <si>
    <t>1+ functional</t>
  </si>
  <si>
    <t>1+ functional for girls &amp; for boys</t>
  </si>
  <si>
    <t>Aqua privy</t>
  </si>
  <si>
    <t>Flush toilet</t>
  </si>
  <si>
    <t xml:space="preserve">Flush / Pour flush toilet </t>
  </si>
  <si>
    <t>Pit latrine</t>
  </si>
  <si>
    <t>Ventilated Improved Pit</t>
  </si>
  <si>
    <t>Composting toilet</t>
  </si>
  <si>
    <t>Others</t>
  </si>
  <si>
    <t>No sanitation data</t>
  </si>
  <si>
    <t xml:space="preserve">72% of schools had fully functional boys' toilet, 76% of schools had fully funcitonal girls' toilet; the minimum of the two is reported above. The proportion of schools with a fully functional toilet is applied to the proportion with improved facilities to estimate the proportion with improved and usable toilets, which is used as a rough estimate of 'basic' service based on the reporting of boys and girls toilets separately. </t>
  </si>
  <si>
    <t xml:space="preserve">93% of schools had fully functional boys' toilet, 96% of schools had fully funcitonal girls' toilet; the minimum of the two is reported above. The proportion of schools with a fully functional toilet is applied to the proportion with improved facilities to estimate the proportion with improved and usable toilets, which is used as a rough estimate of 'basic' service based on the reporting of boys and girls toilets separately. </t>
  </si>
  <si>
    <t xml:space="preserve">The figures are based on microdata provided by UNICEF CO. The monastic schools in the country are not included in these estimates as they are under the MoLHR. There are also non-formal education centers in the country that are not included. The figures do include extended classrooms which are grouped with primary schools for disaggregated analysis. Some schools have more tha one type of toilet. In these cases, the "most improved" (roughly) is used based on privy &gt; flush &gt; VIP &gt; Composting &gt; Pit &gt; Others. Toilet functionality is reported by sex. The lowest of the two values (97.3% of girls toilets are fully functional, 96.4% of boys) is reported for usable. The estimate for improved, usable and single-sex is based on schools with a functional toilet reported for boys and at least one reported for girls. It is unclear if these are necessarily single-sex toilets. </t>
  </si>
  <si>
    <t>Tap, Tank, Tippy-Tap, Bucket, Bottle</t>
  </si>
  <si>
    <t>Estimated - facility &amp; functional water 5-7 days/wk</t>
  </si>
  <si>
    <t>Functional tap &amp; adequate water for handwashing</t>
  </si>
  <si>
    <t>No handwashing data</t>
  </si>
  <si>
    <t xml:space="preserve">The figures are based on microdata provided by UNICEF CO. The monastic schools in the country are not included in these estimates as they are under the MoLHR. There are also non-formal education centers in the country that are not included. The figures include extended classrooms which are grouped with primary schools for disaggregated analysis. Facility with water is based on schools with at least one functional tap and adequate water for handwashing. </t>
  </si>
  <si>
    <t xml:space="preserve">All handwashing facility types are included in the estimate, including tap (57%), tank (14%), tippy-tap (8%), bottle (8%), and bucket (12%). The proportion of schools with functional water supply 5-7 days per week was applied to the proportion with a handwashing facility to estimate the proportion with a handwashing facility with water available. The data are not used due to inconsistencies with 2016 microdata. </t>
  </si>
  <si>
    <t>Evaluation of WASH in schools 2013</t>
  </si>
  <si>
    <t>Survey</t>
  </si>
  <si>
    <t>Estimated from improved and sufficient</t>
  </si>
  <si>
    <t>Piped water into school building</t>
  </si>
  <si>
    <t>Piped water into school yard/plot</t>
  </si>
  <si>
    <t>Public tap/standpipe</t>
  </si>
  <si>
    <t>Bottled water</t>
  </si>
  <si>
    <t xml:space="preserve">Surface water </t>
  </si>
  <si>
    <t>Other</t>
  </si>
  <si>
    <t xml:space="preserve">Schools were surveyed based on a representative sample of the 20 Dzongkhags where UNICEF works, including 35 "non-WASH schools" (those not in the list of UNICEF supported schools). 95% of schools reported functional water supply. The number of primary schools includes CPS and PS. The number of secondary schools includes LSS, MSS and HSS. It should be noted that a number of schools offer multiple levels; hence the larger number of schools by level, in total. Basic service is estimated by applying the proportion of schools with sufficient water to those with improved sources. The estimates are not used since nationally representative data are available through EMIS. </t>
  </si>
  <si>
    <t>Separate for boys &amp; girls</t>
  </si>
  <si>
    <t>Functional &amp; exclusively for boys/girls</t>
  </si>
  <si>
    <t>Flush/pour flush</t>
  </si>
  <si>
    <t>Ventilated Improved Pit latrine</t>
  </si>
  <si>
    <t>Pit latrine with slab</t>
  </si>
  <si>
    <t>Pit latrine without slab/open pit</t>
  </si>
  <si>
    <t>Bucket</t>
  </si>
  <si>
    <t xml:space="preserve">An estimate for basic is calculated based on applying the proportion of schools with functional and separate latrines to the proportion with improved faciliteis. The estimates are not used since nationally representative data are available through EMIS. </t>
  </si>
  <si>
    <t>Estimated from improved, functional and exclsively for boys/girls</t>
  </si>
  <si>
    <t>Handwashing before meals and after toilet</t>
  </si>
  <si>
    <t>WinS Baseline Survey</t>
  </si>
  <si>
    <t xml:space="preserve">Spring </t>
  </si>
  <si>
    <t>Stream</t>
  </si>
  <si>
    <t xml:space="preserve">Protected </t>
  </si>
  <si>
    <t>Semi-protected</t>
  </si>
  <si>
    <t>Not protected</t>
  </si>
  <si>
    <t>Not sure</t>
  </si>
  <si>
    <t>N/A</t>
  </si>
  <si>
    <t>Taps functional (inside school campus)</t>
  </si>
  <si>
    <t xml:space="preserve">The survey includes 507 schools, including spot observations in 177 (35%) from across the country. Schools include community primary schools, primary schools, and lower, middle and higher secondary schools. Monastary schools are not included. It is unclear if the spring sources or others are protected or not, though other souces are noted to include river, well, rainwater. The proportion of schools with a "protected" or "semi-protected source" is 75.4% (excluding missing/not sure) from the analysis. Spot observation agrees with survey data. The estimate for improved is not used due to insufficient information on facility types. The estimate for tap functionality is not used since it refers to proportion of taps, not schools. </t>
  </si>
  <si>
    <t>Pit toilet</t>
  </si>
  <si>
    <t>Aqua privy toilet</t>
  </si>
  <si>
    <t>Pour flush toilets</t>
  </si>
  <si>
    <t>Estimated from toilets for girls and for boys</t>
  </si>
  <si>
    <t xml:space="preserve">The survey includes 507 schools, including spot observations in 177 (35%) from across the country. Schools include community primary schools, primary schools, and lower, middle and higher secondary schools. Monastary schools are not included. 50% of pit toilets are assumed to be improved in the absence of additional information. 20 Schools do not have toilets for boys, 32 do not have toilets for girls, The sum of these is used to estimate single-sex..88% of schools have toilet in use (87% boys, 89% girls) and 66% have functional toilets without defects (no broken doors, walls, slabs, pans, etc) (61% boys', 70% girls'). The average of these is used above for usable. Spot observation agrees with survey data. The estimate for improved is not used due to insufficient information on facility types. The estimate for tap functionality is not used since it refers to proportion of taps, not schools. </t>
  </si>
  <si>
    <t>Functional (+0.5 without defects)</t>
  </si>
  <si>
    <t>Estimated from above values</t>
  </si>
  <si>
    <t>Taps inside toilets function (average of boys' and girls')</t>
  </si>
  <si>
    <t xml:space="preserve">74% of students said they use soap to wash their hands. 63% of boys' toilet taps function; 69% of girls' taps function. The estimate is not used since it refers to the proportion of taps, not schools. </t>
  </si>
  <si>
    <t>Baseline and KAP survey: Water and Sanitation in Monastic Institutions, Health and Religion Project</t>
  </si>
  <si>
    <t>Water in tap all day</t>
  </si>
  <si>
    <t xml:space="preserve">Institutions were sampled from across the country, including government and private monasteries. 11 institutes reported irregular water supply; three additional were non-functional and verified by enumerator. The facility estimate is not used since only monastic schools are included. </t>
  </si>
  <si>
    <t xml:space="preserve">Institutions were sampled from across the country, including government and private monasteries. The facility estimate is not used since only monastic schools are included. </t>
  </si>
  <si>
    <t>Western type flush toilets</t>
  </si>
  <si>
    <t>Aqua privy / Indian type</t>
  </si>
  <si>
    <t>Drop pit latrine</t>
  </si>
  <si>
    <t>Designated place for hand washing</t>
  </si>
  <si>
    <t>Water and soap observed</t>
  </si>
  <si>
    <t>Functional toilet, door &amp; water</t>
  </si>
  <si>
    <t>Estimated from improved &amp; usable</t>
  </si>
  <si>
    <t xml:space="preserve">Institutions were sampled from across the country, including government and private monasteries. 69.2% of institutions have water available to flush the toilet and 69.2% are considered to have toilets in functional condition with functional doors. The estimates are not used since only monastic schools are included. </t>
  </si>
  <si>
    <t>The only data available are for the proportion of schools that practice handwashing with soap before meal and after toilet: 55%. The estimate is not used since it does not refer to facilities.</t>
  </si>
  <si>
    <t>The number of primary schools includes primary schools (348) and extended classrooms (rural primary school extentions, 111). The number of secondary schools includes lower (92), middle (61) and higher (53). Pre-primary are ECCD are are part of national estimates. The estimate for improved water supply only includes 'tapstands' but is used since it is consistent with trends in improved where future data are disaggregated by facility type (suggesting those are likely included here)</t>
  </si>
  <si>
    <t>Pre-primary do not appear to be included in the national estimates. The estimate for improved water supply only includes 'tapstands' but is used since it is consistent with trends in improved where future data are disaggregated by facility type (suggesting those are likely included here)</t>
  </si>
  <si>
    <t>The number of primary schools includes primary schools (91) and extended classrooms (rural primary school extentions, 99). The number of secondary schools includes lower (93), middle (57) and higher (44). Estimates include government and private schools. The estimate for improved water supply only includes 'tapstands' but is used since it is consistent with trends in improved where future data are disaggregated by facility type (suggesting those are likely included here)</t>
  </si>
  <si>
    <t>The number of primary schools includes primary schools (94) and community primary schools (261). The number of secondary schools includes lower (92), middle (44) and higher (32). Pre-primary do not appear to be included in the national estimates. The estimate for improved water supply only includes 'tapstands' but is used since it is consistent with trends in improved where future data are disaggregated by facility type (suggesting those are likely included here)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</si>
  <si>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</si>
  <si>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</si>
  <si>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</si>
  <si>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</si>
  <si>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</si>
  <si>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</si>
  <si>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</si>
  <si>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</si>
  <si>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</si>
  <si>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</si>
  <si>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</si>
  <si>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</si>
  <si>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</si>
  <si>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</si>
  <si>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UNESCO UIS (http://data.uis.unesco.org/)</t>
  </si>
  <si>
    <t>No drinking water data available.</t>
  </si>
  <si>
    <t>No sanitation data available.</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</si>
  <si>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</si>
  <si>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</si>
  <si>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</si>
  <si>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</si>
  <si>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</si>
  <si>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</si>
  <si>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</si>
  <si>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</si>
  <si>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</si>
  <si>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</si>
  <si>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</si>
  <si>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</si>
  <si>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</si>
  <si>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</si>
  <si>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</si>
  <si>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</si>
  <si>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</si>
  <si>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</si>
  <si>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</si>
  <si>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</si>
  <si>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</si>
  <si>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</si>
  <si>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</si>
  <si>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</si>
  <si>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</si>
  <si>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</si>
  <si>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</si>
  <si>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</si>
  <si>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Annual Education Statistics 2017 (MoE)</t>
  </si>
  <si>
    <t>Piped water</t>
  </si>
  <si>
    <t>Improved &amp; functional 5-7 days/wk [calculated]</t>
  </si>
  <si>
    <t>Pit latrine without slab</t>
  </si>
  <si>
    <t xml:space="preserve">Pit latrine </t>
  </si>
  <si>
    <t>Improved pit latrine</t>
  </si>
  <si>
    <t>Pour flush toilet</t>
  </si>
  <si>
    <t>Unclear information</t>
  </si>
  <si>
    <t>Includes public and private schools. National data includes primary, lower-, middle- and upper-secondary. Microdata were unavailable. Basic is calculated by multiplying the proportion of schools with improved water supply by the ratio of schools with a functional water supply 5-7 days per week to schools with some type of water supply.</t>
  </si>
  <si>
    <t>Functional (max of girls and boys)</t>
  </si>
  <si>
    <t>Functional (max) and improved (calculated)</t>
  </si>
  <si>
    <t>Functional (min) and improved (calculated)</t>
  </si>
  <si>
    <t>Includes public and private schools. National data includes primary, lower-, middle- and upper-secondary. Microdata were unavailable. "Unclear information" is assumed to refer to an ambiguous 'other' category and a 50% rule is applied. Basic calculated based on multiplying the proportion of schools with improved toilets by the ratio of schools with functional toilets (the minimum of girls and boys) to schools with any toilet</t>
  </si>
  <si>
    <t>Sufficient water for handwashing</t>
  </si>
  <si>
    <t>Includes public and private schools. National data includes primary, lower-, middle- and upper-secondary.</t>
  </si>
  <si>
    <t>Annual Education Statistics 2018 (MoE)</t>
  </si>
  <si>
    <t>BTN_2008_EMIS</t>
  </si>
  <si>
    <t>BTN_2009_EMIS</t>
  </si>
  <si>
    <t>BTN_2010_SUR</t>
  </si>
  <si>
    <t>BTN_2011_EMIS</t>
  </si>
  <si>
    <t>BTN_2012_EMIS</t>
  </si>
  <si>
    <t>BTN_2013_EMIS</t>
  </si>
  <si>
    <t>BTN_2013_SUR</t>
  </si>
  <si>
    <t>BTN_2014_EMIS</t>
  </si>
  <si>
    <t>BTN_2014_SUR</t>
  </si>
  <si>
    <t>BTN_2015_EMIS</t>
  </si>
  <si>
    <t>BTN_2015_UIS</t>
  </si>
  <si>
    <t>BTN_2016_EMIS</t>
  </si>
  <si>
    <t>BTN_2017_EMIS</t>
  </si>
  <si>
    <t>BTN_2018_EMIS</t>
  </si>
  <si>
    <t>2008</t>
  </si>
  <si>
    <t>2009</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</si>
  <si>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</si>
  <si>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</si>
  <si>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</si>
  <si>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</si>
  <si>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</si>
  <si>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</si>
  <si>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</si>
  <si>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</si>
  <si>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</si>
  <si>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</si>
  <si>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</si>
  <si>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</si>
  <si>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</si>
  <si>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</si>
  <si>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</si>
  <si>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</si>
  <si>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</si>
  <si>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</si>
  <si>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</si>
  <si>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</si>
  <si>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</si>
  <si>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</si>
  <si>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</si>
  <si>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</si>
  <si>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</si>
  <si>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</si>
  <si>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BTN_2019_EMIS</t>
  </si>
  <si>
    <t>Annual Education Statistics 2019</t>
  </si>
  <si>
    <t>Protected  Dugwell</t>
  </si>
  <si>
    <t>Protected Spring</t>
  </si>
  <si>
    <t>Unprotected Spring</t>
  </si>
  <si>
    <t>Rainwater</t>
  </si>
  <si>
    <t>Stored water</t>
  </si>
  <si>
    <t>Functional 5-7 days/week</t>
  </si>
  <si>
    <t>Improved &amp; functional 5-7 days/week</t>
  </si>
  <si>
    <t>Includes public and private schools. National data includes primary, lower-, middle- and upper-secondary and special institutes. Microdata were unavailable. Basic is calculated by multiplying the proportion of schools with improved water supply by the ratio of schools with a functional water supply 5-7 days per week to schools with some type of water supply.</t>
  </si>
  <si>
    <t/>
  </si>
  <si>
    <t>BTN_2019_UIS</t>
  </si>
  <si>
    <t>UNESCO UIS</t>
  </si>
  <si>
    <t>Secondary calculated based on weighted average of lower secondary and upper secondary. National estimate calculated based on weighted average of Primary and Secundary schools and the number of schools on EMIS19. Set to not used as primary EMIS data available.</t>
  </si>
  <si>
    <t>BTN_2020_EMIS</t>
  </si>
  <si>
    <t>Annual Education Statistics 2020</t>
  </si>
  <si>
    <t>Includes public and private schools. National data includes ECCD, primary, lower-, middle- and upper-secondary and special institutes. Microdata were unavailable. Basic is calculated by multiplying the proportion of schools with improved water supply by the ratio of schools with a functional water supply 5-7 days per week to schools with some type of water supply.</t>
  </si>
  <si>
    <t>BTN_2020_UIS</t>
  </si>
  <si>
    <t>Toilet functionality (min of girls and boys)</t>
  </si>
  <si>
    <t>Aquaprivy toilet</t>
  </si>
  <si>
    <t>Pit latrine toilet</t>
  </si>
  <si>
    <t>Includes public and private schools. National data includes primary, lower-, middle- and upper-secondary and special institutes. Microdata were unavailable. Basic calculated by multiplying the proportion of schools with improved toilets by the ratio of schools with functional toilets (the minimum of girls and boys) to schools with any toilet</t>
  </si>
  <si>
    <t xml:space="preserve">Facility with water </t>
  </si>
  <si>
    <t>The secondary school estimate is based on coverage in lower and upper public secondary schools. The national estimate is based on coverage in public primary and secondary schools. The data are assumed to refer to handwashing facilities with water based on other data sources for Bhutan.</t>
  </si>
  <si>
    <t>The secondary school estimate is based on coverage in lower and upper public secondary schools. The national estimate is based on coverage in public primary and secondary schools. The data are assumed to refer to handwashing facilities with water based on EMIS16 and other data sources for Bhutan.</t>
  </si>
  <si>
    <t>BTN_2018_UIS</t>
  </si>
  <si>
    <t>Secondary calculated based on weighted average of lower secondary and upper secondary. National estimate calculated based on weighted average of Primary and Secundary schools and the number of schools on EMIS18. Set to not used as primary EMIS data available.</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</si>
  <si>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</si>
  <si>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</si>
  <si>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</si>
  <si>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</si>
  <si>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</si>
  <si>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</si>
  <si>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BTN_2021_EMIS</t>
  </si>
  <si>
    <t>Annual Education Statistics 2021</t>
  </si>
  <si>
    <t>Always available + available 5-7 days/week</t>
  </si>
  <si>
    <t>[Definition]</t>
  </si>
  <si>
    <t>Improved + always available + available 5-7 days/week</t>
  </si>
  <si>
    <t>BTN_2022_EMIS</t>
  </si>
  <si>
    <t>Annual Education Statistics 2022</t>
  </si>
  <si>
    <t>Surface water(Lake, river, stream)</t>
  </si>
  <si>
    <t>Tube well /Borehole water</t>
  </si>
  <si>
    <t>No data on the number of schools with hadwashing faciities</t>
  </si>
  <si>
    <t>BTN_2021_UIS</t>
  </si>
  <si>
    <t>No data</t>
  </si>
  <si>
    <t>BTN_2022_UIS</t>
  </si>
  <si>
    <t>The secondary school estimate is based on coverage in lower and upper public secondary schools. The national estimate is based on coverage in public primary and secondary schools. The data are assumed to refer to handwashing facilities with water based on other data sources for Bhutan. These are not used since data are available from a primary data source (EMIS) for the same year and/or year prior.</t>
  </si>
  <si>
    <t>Basic handwashing facilities</t>
  </si>
  <si>
    <t>Secondary calculated based on weighted average of lower secondary and upper secondary. These are not used based on comparison with other data sources.</t>
  </si>
  <si>
    <t>Secondary calculated based on weighted average of lower secondary and upper secondary. National set to not used as primary EMIS data available. Primary and secondary set to not used based on comparison with national EMIS data.</t>
  </si>
  <si>
    <t>BTN_2023_EMIS</t>
  </si>
  <si>
    <t>Annual Education Statistics 2023</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</si>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</sst>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8"/>
      <color rgb="FFFF0000"/>
      <name val="Arial"/>
      <family val="2"/>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55"/>
    <xf numFmtId="0" fontId="19" fillId="0" borderId="55"/>
    <xf numFmtId="0" fontId="15" fillId="0" borderId="55"/>
    <xf numFmtId="0" fontId="50" fillId="0" borderId="55" applyNumberFormat="false" applyFill="false" applyBorder="false" applyAlignment="false" applyProtection="false"/>
    <xf numFmtId="0" fontId="22" fillId="0" borderId="55" applyNumberFormat="false" applyFill="false" applyBorder="false" applyAlignment="false" applyProtection="false"/>
    <xf numFmtId="0" fontId="58" fillId="20" borderId="55">
      <alignment horizontal="center" vertical="center"/>
    </xf>
    <xf numFmtId="0" fontId="85" fillId="0" borderId="0" applyNumberFormat="false" applyFill="false" applyBorder="false" applyAlignment="false" applyProtection="false"/>
    <xf numFmtId="0" fontId="19" fillId="0" borderId="90"/>
    <xf numFmtId="0" fontId="19" fillId="0" borderId="93"/>
    <xf numFmtId="0" fontId="15" fillId="0" borderId="93"/>
    <xf numFmtId="0" fontId="19" fillId="0" borderId="93"/>
  </cellStyleXfs>
  <cellXfs count="109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3" fillId="2" borderId="11" xfId="0" applyFont="true" applyFill="true" applyBorder="true" applyAlignment="true">
      <alignment horizontal="center" vertical="center"/>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2"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 fillId="0" borderId="10" xfId="0" applyFont="true" applyBorder="true" applyAlignment="true">
      <alignment horizontal="left" vertical="center" wrapText="true"/>
    </xf>
    <xf numFmtId="1" fontId="0" fillId="0" borderId="0" xfId="0" applyNumberFormat="true" applyFill="true" applyBorder="true"/>
    <xf numFmtId="0" fontId="3" fillId="0" borderId="10" xfId="0" applyFont="true" applyFill="true" applyBorder="true" applyAlignment="true">
      <alignment horizontal="center" vertical="center" wrapText="true"/>
    </xf>
    <xf numFmtId="0" fontId="3" fillId="0" borderId="24" xfId="0" applyFont="true" applyFill="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6"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5"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5" xfId="9" applyFill="true"/>
    <xf numFmtId="0" fontId="19" fillId="0" borderId="55" xfId="9" applyAlignment="true">
      <alignment horizontal="left"/>
    </xf>
    <xf numFmtId="0" fontId="19" fillId="0" borderId="55" xfId="9" applyAlignment="true">
      <alignment horizontal="right"/>
    </xf>
    <xf numFmtId="0" fontId="7" fillId="0" borderId="1" xfId="9" applyFont="true" applyFill="true" applyBorder="true"/>
    <xf numFmtId="0" fontId="7" fillId="0" borderId="55" xfId="9" applyFont="true" applyFill="true" applyBorder="true"/>
    <xf numFmtId="0" fontId="19" fillId="0" borderId="3" xfId="9" applyFill="true" applyBorder="true"/>
    <xf numFmtId="0" fontId="7" fillId="0" borderId="55" xfId="9" applyFont="true" applyFill="true"/>
    <xf numFmtId="0" fontId="33" fillId="0" borderId="55" xfId="9" applyFont="true" applyFill="true"/>
    <xf numFmtId="0" fontId="33" fillId="0" borderId="1" xfId="9" applyFont="true" applyFill="true" applyBorder="true"/>
    <xf numFmtId="0" fontId="33" fillId="0" borderId="3" xfId="9" applyFont="true" applyFill="true" applyBorder="true"/>
    <xf numFmtId="0" fontId="33" fillId="0" borderId="55" xfId="9" applyFont="true"/>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164" fontId="3" fillId="0" borderId="63" xfId="0" applyNumberFormat="true" applyFont="true" applyFill="true" applyBorder="true" applyAlignment="true">
      <alignment horizontal="center"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1" fillId="0" borderId="63" xfId="0" applyNumberFormat="true" applyFont="true" applyBorder="true" applyAlignment="true">
      <alignment horizontal="center" vertical="center"/>
    </xf>
    <xf numFmtId="0" fontId="3" fillId="2" borderId="63" xfId="0" applyFont="true" applyFill="true" applyBorder="true" applyAlignment="true">
      <alignment horizontal="center"/>
    </xf>
    <xf numFmtId="1" fontId="3" fillId="2" borderId="63" xfId="0" applyNumberFormat="true" applyFont="true" applyFill="true" applyBorder="true" applyAlignment="true">
      <alignment horizontal="center" vertical="center"/>
    </xf>
    <xf numFmtId="1" fontId="3" fillId="2" borderId="24" xfId="0" applyNumberFormat="true" applyFont="true" applyFill="true" applyBorder="true" applyAlignment="true">
      <alignment horizontal="center" vertical="center"/>
    </xf>
    <xf numFmtId="0" fontId="3" fillId="0" borderId="63" xfId="0" applyFont="true" applyBorder="true" applyAlignment="true">
      <alignment horizontal="center" vertical="center" wrapText="true"/>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0" fontId="72" fillId="36" borderId="66" xfId="0" applyNumberFormat="true" applyFont="true" applyFill="true" applyBorder="true" applyAlignment="true" applyProtection="true">
      <alignment horizontal="center"/>
    </xf>
    <xf numFmtId="164"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3" fillId="41" borderId="39" xfId="12" applyFont="true" applyFill="true" applyBorder="true" applyAlignment="true">
      <alignment horizontal="center"/>
    </xf>
    <xf numFmtId="0" fontId="3" fillId="4" borderId="55" xfId="12" applyFont="true" applyFill="true" applyBorder="true" applyAlignment="true">
      <alignment horizontal="center"/>
    </xf>
    <xf numFmtId="0" fontId="10" fillId="42" borderId="71" xfId="12" applyFont="true" applyFill="true" applyBorder="true" applyAlignment="true">
      <alignment vertical="center" textRotation="90" wrapText="true"/>
    </xf>
    <xf numFmtId="0" fontId="3" fillId="28" borderId="55"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5" xfId="12" applyFont="true" applyFill="true" applyBorder="true" applyAlignment="true">
      <alignment horizontal="center"/>
    </xf>
    <xf numFmtId="0" fontId="10" fillId="43" borderId="71" xfId="12" applyFont="true" applyFill="true" applyBorder="true" applyAlignment="true">
      <alignment vertical="center" textRotation="90" wrapText="true"/>
    </xf>
    <xf numFmtId="0" fontId="3" fillId="44" borderId="55" xfId="12" applyFont="true" applyFill="true" applyBorder="true" applyAlignment="true">
      <alignment horizontal="center"/>
    </xf>
    <xf numFmtId="0" fontId="10" fillId="27" borderId="71"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2"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2"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2"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3"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55" xfId="12" applyFont="true" applyFill="true"/>
    <xf numFmtId="0" fontId="11" fillId="2" borderId="55" xfId="12" applyFont="true" applyFill="true"/>
    <xf numFmtId="0" fontId="19" fillId="2" borderId="55" xfId="13" applyFill="true"/>
    <xf numFmtId="0" fontId="19" fillId="0" borderId="55" xfId="13"/>
    <xf numFmtId="0" fontId="20" fillId="2" borderId="55" xfId="12" applyFont="true" applyFill="true" applyAlignment="true">
      <alignment horizontal="center"/>
    </xf>
    <xf numFmtId="0" fontId="19" fillId="2" borderId="55" xfId="13" applyFont="true" applyFill="true"/>
    <xf numFmtId="0" fontId="38" fillId="2" borderId="55" xfId="12" applyFont="true" applyFill="true" applyAlignment="true">
      <alignment horizontal="center" vertical="center" wrapText="true"/>
    </xf>
    <xf numFmtId="0" fontId="7" fillId="2" borderId="55" xfId="12" applyFont="true" applyFill="true" applyAlignment="true">
      <alignment horizontal="left" indent="1"/>
    </xf>
    <xf numFmtId="0" fontId="47" fillId="2" borderId="55" xfId="12" applyFont="true" applyFill="true" applyAlignment="true">
      <alignment horizontal="center" vertical="center" wrapText="true"/>
    </xf>
    <xf numFmtId="0" fontId="21" fillId="2" borderId="55" xfId="12" applyFont="true" applyFill="true" applyAlignment="true">
      <alignment horizontal="center"/>
    </xf>
    <xf numFmtId="0" fontId="48" fillId="2" borderId="55" xfId="12" applyFont="true" applyFill="true" applyAlignment="true">
      <alignment horizontal="center"/>
    </xf>
    <xf numFmtId="0" fontId="64" fillId="40" borderId="55" xfId="14" applyNumberFormat="true" applyFont="true" applyFill="true" applyBorder="true" applyAlignment="true" applyProtection="true">
      <alignment horizontal="center"/>
    </xf>
    <xf numFmtId="0" fontId="19" fillId="2" borderId="55" xfId="13" applyFill="true" applyBorder="true"/>
    <xf numFmtId="0" fontId="11" fillId="2" borderId="55" xfId="12" applyFont="true" applyFill="true" applyBorder="true"/>
    <xf numFmtId="0" fontId="6" fillId="2" borderId="55" xfId="12" applyFont="true" applyFill="true" applyBorder="true" applyAlignment="true">
      <alignment horizontal="center"/>
    </xf>
    <xf numFmtId="0" fontId="28" fillId="2" borderId="55" xfId="12" applyFont="true" applyFill="true" applyBorder="true" applyAlignment="true">
      <alignment horizontal="center"/>
    </xf>
    <xf numFmtId="0" fontId="49" fillId="2" borderId="55" xfId="12" applyFont="true" applyFill="true" applyBorder="true"/>
    <xf numFmtId="0" fontId="51" fillId="2" borderId="55" xfId="15" applyFont="true" applyFill="true" applyBorder="true" applyAlignment="true">
      <alignment horizontal="center"/>
    </xf>
    <xf numFmtId="0" fontId="51" fillId="2" borderId="55" xfId="16" applyFont="true" applyFill="true" applyBorder="true" applyAlignment="true">
      <alignment horizontal="center"/>
    </xf>
    <xf numFmtId="0" fontId="23" fillId="2" borderId="55" xfId="15" applyFont="true" applyFill="true" applyBorder="true" applyAlignment="true">
      <alignment horizontal="center"/>
    </xf>
    <xf numFmtId="0" fontId="27" fillId="2" borderId="55" xfId="12" applyFont="true" applyFill="true" applyBorder="true" applyAlignment="true">
      <alignment horizontal="center"/>
    </xf>
    <xf numFmtId="0" fontId="52" fillId="2" borderId="55" xfId="12" applyFont="true" applyFill="true" applyBorder="true"/>
    <xf numFmtId="0" fontId="53" fillId="2" borderId="55" xfId="15" applyFont="true" applyFill="true" applyBorder="true" applyAlignment="true">
      <alignment horizontal="center"/>
    </xf>
    <xf numFmtId="0" fontId="54" fillId="2" borderId="55" xfId="12" applyFont="true" applyFill="true" applyBorder="true"/>
    <xf numFmtId="0" fontId="55" fillId="2" borderId="55" xfId="12" applyFont="true" applyFill="true" applyBorder="true"/>
    <xf numFmtId="0" fontId="56" fillId="2" borderId="55" xfId="12" applyFont="true" applyFill="true" applyBorder="true"/>
    <xf numFmtId="0" fontId="57" fillId="2" borderId="55" xfId="15" applyFont="true" applyFill="true" applyBorder="true" applyAlignment="true">
      <alignment horizontal="center"/>
    </xf>
    <xf numFmtId="0" fontId="58" fillId="2" borderId="55" xfId="17" applyFill="true">
      <alignment horizontal="center" vertical="center"/>
    </xf>
    <xf numFmtId="0" fontId="59" fillId="45" borderId="55" xfId="17" applyFont="true" applyFill="true">
      <alignment horizontal="center" vertical="center"/>
    </xf>
    <xf numFmtId="0" fontId="2" fillId="2" borderId="55" xfId="12" applyFont="true" applyFill="true"/>
    <xf numFmtId="0" fontId="24" fillId="2" borderId="55" xfId="12" applyFont="true" applyFill="true" applyAlignment="true">
      <alignment horizontal="left" indent="1"/>
    </xf>
    <xf numFmtId="0" fontId="23" fillId="2" borderId="55" xfId="15" applyFont="true" applyFill="true" applyAlignment="true">
      <alignment horizontal="left" indent="1"/>
    </xf>
    <xf numFmtId="0" fontId="25" fillId="2" borderId="55" xfId="12" applyFont="true" applyFill="true" applyAlignment="true">
      <alignment horizontal="left" indent="1"/>
    </xf>
    <xf numFmtId="0" fontId="23" fillId="2" borderId="55" xfId="15" applyFont="true" applyFill="true" applyAlignment="true">
      <alignment horizontal="left" indent="2"/>
    </xf>
    <xf numFmtId="0" fontId="33" fillId="0" borderId="55" xfId="13" applyFont="true"/>
    <xf numFmtId="0" fontId="81" fillId="2" borderId="55" xfId="12"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55" xfId="12" applyFont="true" applyFill="true" applyAlignment="true">
      <alignment horizontal="left"/>
    </xf>
    <xf numFmtId="0" fontId="3" fillId="2" borderId="55" xfId="12" applyFont="true" applyFill="true" applyAlignment="true">
      <alignment horizontal="center"/>
    </xf>
    <xf numFmtId="0" fontId="3" fillId="2" borderId="56" xfId="12" applyFont="true" applyFill="true" applyBorder="true" applyAlignment="true">
      <alignment horizontal="right"/>
    </xf>
    <xf numFmtId="1" fontId="3" fillId="2" borderId="55" xfId="12" applyNumberFormat="true" applyFont="true" applyFill="true"/>
    <xf numFmtId="164" fontId="3" fillId="4" borderId="55" xfId="12" applyNumberFormat="true" applyFont="true" applyFill="true" applyAlignment="true">
      <alignment horizontal="center"/>
    </xf>
    <xf numFmtId="164" fontId="3" fillId="28" borderId="55" xfId="12" applyNumberFormat="true" applyFont="true" applyFill="true" applyAlignment="true">
      <alignment horizontal="center"/>
    </xf>
    <xf numFmtId="164" fontId="3" fillId="41" borderId="55" xfId="12" applyNumberFormat="true" applyFont="true" applyFill="true" applyAlignment="true">
      <alignment horizontal="center"/>
    </xf>
    <xf numFmtId="0" fontId="3" fillId="2" borderId="55"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2"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2" xfId="12" applyNumberFormat="true" applyFont="true" applyFill="true" applyBorder="true" applyAlignment="true">
      <alignment horizontal="center" wrapText="true"/>
    </xf>
    <xf numFmtId="164" fontId="8" fillId="27" borderId="72" xfId="12"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55"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55" xfId="15" applyFont="true" applyFill="true" applyBorder="true" applyAlignment="true">
      <alignment horizontal="center"/>
    </xf>
    <xf numFmtId="0" fontId="83" fillId="2" borderId="55" xfId="15" applyFont="true" applyFill="true" applyBorder="true" applyAlignment="true">
      <alignment horizontal="center"/>
    </xf>
    <xf numFmtId="0" fontId="84" fillId="2" borderId="55"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8"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2" borderId="90" xfId="19" applyFont="true" applyFill="true" applyAlignment="true">
      <alignment horizontal="left"/>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2" xfId="0" applyFill="true" applyBorder="true"/>
    <xf numFmtId="0" fontId="91" fillId="0" borderId="0" xfId="18" applyFont="true" applyAlignment="true">
      <alignment vertical="center"/>
    </xf>
    <xf numFmtId="0" fontId="92" fillId="0" borderId="0" xfId="0" applyFont="true" applyAlignment="true">
      <alignment vertical="center"/>
    </xf>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19" fillId="0" borderId="92" xfId="9" applyBorder="true"/>
    <xf numFmtId="0" fontId="3" fillId="2" borderId="92" xfId="12" applyFont="true" applyFill="true" applyBorder="true" applyAlignment="true">
      <alignment horizontal="left"/>
    </xf>
    <xf numFmtId="0" fontId="3" fillId="2" borderId="92" xfId="12" applyFont="true" applyFill="true" applyBorder="true" applyAlignment="true">
      <alignment horizontal="center"/>
    </xf>
    <xf numFmtId="0" fontId="3" fillId="2" borderId="92" xfId="12" applyFont="true" applyFill="true" applyBorder="true" applyAlignment="true">
      <alignment horizontal="right"/>
    </xf>
    <xf numFmtId="1" fontId="3" fillId="2" borderId="92" xfId="12" applyNumberFormat="true" applyFont="true" applyFill="true" applyBorder="true"/>
    <xf numFmtId="164" fontId="3" fillId="4" borderId="92" xfId="12" applyNumberFormat="true" applyFont="true" applyFill="true" applyBorder="true" applyAlignment="true">
      <alignment horizontal="center"/>
    </xf>
    <xf numFmtId="164" fontId="3" fillId="28" borderId="92" xfId="12" applyNumberFormat="true" applyFont="true" applyFill="true" applyBorder="true" applyAlignment="true">
      <alignment horizontal="center"/>
    </xf>
    <xf numFmtId="164" fontId="3" fillId="41" borderId="92" xfId="12" applyNumberFormat="true" applyFont="true" applyFill="true" applyBorder="true" applyAlignment="true">
      <alignment horizontal="center"/>
    </xf>
    <xf numFmtId="164" fontId="8" fillId="42" borderId="92" xfId="12" applyNumberFormat="true" applyFont="true" applyFill="true" applyBorder="true" applyAlignment="true">
      <alignment horizontal="center" wrapText="true"/>
    </xf>
    <xf numFmtId="164" fontId="3" fillId="44" borderId="92" xfId="12" applyNumberFormat="true" applyFont="true" applyFill="true" applyBorder="true" applyAlignment="true">
      <alignment horizontal="center"/>
    </xf>
    <xf numFmtId="164" fontId="8" fillId="43" borderId="92" xfId="12" applyNumberFormat="true" applyFont="true" applyFill="true" applyBorder="true" applyAlignment="true">
      <alignment horizontal="center" wrapText="true"/>
    </xf>
    <xf numFmtId="164" fontId="8" fillId="27" borderId="92" xfId="12" applyNumberFormat="true" applyFont="true" applyFill="true" applyBorder="true" applyAlignment="true">
      <alignment horizontal="center" wrapText="true"/>
    </xf>
    <xf numFmtId="0" fontId="19" fillId="0" borderId="92" xfId="9" applyBorder="true" applyAlignment="true">
      <alignment horizontal="left"/>
    </xf>
    <xf numFmtId="0" fontId="19" fillId="0" borderId="92" xfId="9" applyBorder="true" applyAlignment="true">
      <alignment horizontal="center"/>
    </xf>
    <xf numFmtId="0" fontId="19" fillId="0" borderId="92" xfId="9" applyBorder="true" applyAlignment="true">
      <alignment horizontal="right"/>
    </xf>
    <xf numFmtId="0" fontId="7" fillId="0" borderId="92" xfId="9" applyFont="true" applyFill="true" applyBorder="true"/>
    <xf numFmtId="0" fontId="19" fillId="0" borderId="92" xfId="9" applyFill="true" applyBorder="true"/>
    <xf numFmtId="0" fontId="33" fillId="0" borderId="92" xfId="9" applyFont="true" applyFill="true" applyBorder="true"/>
    <xf numFmtId="0" fontId="33" fillId="0" borderId="92" xfId="9" applyFont="true" applyBorder="true"/>
    <xf numFmtId="0" fontId="4" fillId="0" borderId="91"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97" fillId="2" borderId="13" xfId="0" applyNumberFormat="true" applyFont="true" applyFill="true" applyBorder="true" applyAlignment="true">
      <alignment horizontal="center" vertical="center"/>
    </xf>
    <xf numFmtId="0" fontId="4" fillId="2" borderId="91" xfId="0" applyFont="true" applyFill="true" applyBorder="true" applyAlignment="true">
      <alignment horizontal="left" vertical="center"/>
    </xf>
    <xf numFmtId="164" fontId="3" fillId="2" borderId="91" xfId="0" applyNumberFormat="true" applyFont="true" applyFill="true" applyBorder="true" applyAlignment="true">
      <alignment horizontal="center" vertical="center"/>
    </xf>
    <xf numFmtId="0" fontId="98" fillId="0" borderId="93"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9" fillId="49" borderId="94" xfId="0" applyNumberFormat="true" applyFont="true" applyFill="true" applyBorder="true" applyAlignment="true" applyProtection="true">
      <alignment horizontal="center" vertical="center"/>
    </xf>
    <xf numFmtId="1" fontId="100" fillId="50" borderId="95" xfId="0" applyNumberFormat="true" applyFont="true" applyFill="true" applyBorder="true" applyAlignment="true" applyProtection="true">
      <alignment horizontal="center" vertical="center"/>
    </xf>
    <xf numFmtId="1" fontId="101" fillId="51" borderId="96" xfId="0" applyNumberFormat="true" applyFont="true" applyFill="true" applyBorder="true" applyAlignment="true" applyProtection="true">
      <alignment horizontal="center" vertical="center"/>
    </xf>
    <xf numFmtId="1" fontId="102" fillId="52" borderId="97" xfId="0" applyNumberFormat="true" applyFont="true" applyFill="true" applyBorder="true" applyAlignment="true" applyProtection="true">
      <alignment horizontal="center" vertical="center"/>
    </xf>
    <xf numFmtId="1" fontId="103" fillId="53" borderId="98" xfId="0" applyNumberFormat="true" applyFont="true" applyFill="true" applyBorder="true" applyAlignment="true" applyProtection="true">
      <alignment horizontal="center" vertical="center"/>
    </xf>
    <xf numFmtId="1" fontId="104" fillId="54" borderId="99" xfId="0" applyNumberFormat="true" applyFont="true" applyFill="true" applyBorder="true" applyAlignment="true" applyProtection="true">
      <alignment horizontal="center" vertical="center"/>
    </xf>
    <xf numFmtId="1" fontId="105" fillId="55" borderId="100" xfId="0" applyNumberFormat="true" applyFont="true" applyFill="true" applyBorder="true" applyAlignment="true" applyProtection="true">
      <alignment horizontal="center" vertical="center"/>
    </xf>
    <xf numFmtId="1" fontId="106" fillId="56" borderId="101" xfId="0" applyNumberFormat="true" applyFont="true" applyFill="true" applyBorder="true" applyAlignment="true" applyProtection="true">
      <alignment horizontal="center" vertical="center"/>
    </xf>
    <xf numFmtId="1" fontId="107" fillId="57" borderId="102" xfId="0" applyNumberFormat="true" applyFont="true" applyFill="true" applyBorder="true" applyAlignment="true" applyProtection="true">
      <alignment horizontal="center" vertical="center"/>
    </xf>
    <xf numFmtId="1" fontId="108" fillId="58" borderId="103" xfId="0" applyNumberFormat="true" applyFont="true" applyFill="true" applyBorder="true" applyAlignment="true" applyProtection="true">
      <alignment horizontal="center" vertical="center"/>
    </xf>
    <xf numFmtId="1" fontId="109" fillId="59" borderId="104" xfId="0" applyNumberFormat="true" applyFont="true" applyFill="true" applyBorder="true" applyAlignment="true" applyProtection="true">
      <alignment horizontal="center" vertical="center"/>
    </xf>
    <xf numFmtId="1" fontId="110" fillId="60" borderId="105" xfId="0" applyNumberFormat="true" applyFont="true" applyFill="true" applyBorder="true" applyAlignment="true" applyProtection="true">
      <alignment horizontal="center" vertical="center"/>
    </xf>
    <xf numFmtId="1" fontId="111" fillId="61" borderId="106" xfId="0" applyNumberFormat="true" applyFont="true" applyFill="true" applyBorder="true" applyAlignment="true" applyProtection="true">
      <alignment horizontal="center" vertical="center"/>
    </xf>
    <xf numFmtId="1" fontId="112" fillId="62" borderId="107" xfId="0" applyNumberFormat="true" applyFont="true" applyFill="true" applyBorder="true" applyAlignment="true" applyProtection="true">
      <alignment horizontal="center" vertical="center"/>
    </xf>
    <xf numFmtId="1" fontId="113" fillId="63" borderId="108" xfId="0" applyNumberFormat="true" applyFont="true" applyFill="true" applyBorder="true" applyAlignment="true" applyProtection="true">
      <alignment horizontal="center" vertical="center"/>
    </xf>
    <xf numFmtId="1" fontId="114" fillId="64" borderId="109" xfId="0" applyNumberFormat="true" applyFont="true" applyFill="true" applyBorder="true" applyAlignment="true" applyProtection="true">
      <alignment horizontal="center" vertical="center"/>
    </xf>
    <xf numFmtId="1" fontId="115" fillId="65" borderId="110" xfId="0" applyNumberFormat="true" applyFont="true" applyFill="true" applyBorder="true" applyAlignment="true" applyProtection="true">
      <alignment horizontal="center" vertical="center"/>
    </xf>
    <xf numFmtId="1" fontId="116" fillId="66" borderId="111" xfId="0" applyNumberFormat="true" applyFont="true" applyFill="true" applyBorder="true" applyAlignment="true" applyProtection="true">
      <alignment horizontal="center" vertical="center"/>
    </xf>
    <xf numFmtId="1" fontId="117" fillId="67" borderId="112" xfId="0" applyNumberFormat="true" applyFont="true" applyFill="true" applyBorder="true" applyAlignment="true" applyProtection="true">
      <alignment horizontal="center" vertical="center"/>
    </xf>
    <xf numFmtId="1" fontId="118" fillId="68" borderId="113" xfId="0" applyNumberFormat="true" applyFont="true" applyFill="true" applyBorder="true" applyAlignment="true" applyProtection="true">
      <alignment horizontal="center" vertical="center"/>
    </xf>
    <xf numFmtId="1" fontId="119" fillId="69" borderId="114" xfId="0" applyNumberFormat="true" applyFont="true" applyFill="true" applyBorder="true" applyAlignment="true" applyProtection="true">
      <alignment horizontal="center" vertical="center"/>
    </xf>
    <xf numFmtId="1" fontId="120" fillId="70" borderId="115" xfId="0" applyNumberFormat="true" applyFont="true" applyFill="true" applyBorder="true" applyAlignment="true" applyProtection="true">
      <alignment horizontal="center" vertical="center"/>
    </xf>
    <xf numFmtId="1" fontId="121" fillId="71" borderId="116" xfId="0" applyNumberFormat="true" applyFont="true" applyFill="true" applyBorder="true" applyAlignment="true" applyProtection="true">
      <alignment horizontal="center" vertical="center"/>
    </xf>
    <xf numFmtId="0" fontId="122" fillId="72" borderId="117" xfId="0" applyNumberFormat="true" applyFont="true" applyFill="true" applyBorder="true" applyAlignment="true" applyProtection="true">
      <alignment horizontal="center"/>
    </xf>
    <xf numFmtId="164" fontId="123" fillId="73" borderId="118" xfId="0" applyNumberFormat="true" applyFont="true" applyFill="true" applyBorder="true" applyAlignment="true" applyProtection="true">
      <alignment horizontal="center"/>
    </xf>
    <xf numFmtId="0" fontId="124" fillId="74" borderId="119" xfId="0" applyNumberFormat="true" applyFont="true" applyFill="true" applyBorder="true" applyAlignment="true" applyProtection="true">
      <alignment horizontal="center"/>
    </xf>
    <xf numFmtId="0" fontId="125" fillId="75" borderId="120" xfId="0" applyNumberFormat="true" applyFont="true" applyFill="true" applyBorder="true" applyAlignment="true" applyProtection="true">
      <alignment horizontal="center"/>
    </xf>
    <xf numFmtId="0" fontId="126" fillId="76" borderId="121" xfId="0" applyNumberFormat="true" applyFont="true" applyFill="true" applyBorder="true" applyAlignment="true" applyProtection="true">
      <alignment horizontal="center"/>
    </xf>
    <xf numFmtId="1" fontId="127" fillId="77" borderId="122" xfId="0" applyNumberFormat="true" applyFont="true" applyFill="true" applyBorder="true" applyAlignment="true" applyProtection="true">
      <alignment horizontal="center" vertical="center"/>
    </xf>
    <xf numFmtId="0" fontId="128" fillId="78" borderId="123" xfId="0" applyNumberFormat="true" applyFont="true" applyFill="true" applyBorder="true" applyAlignment="true" applyProtection="true">
      <alignment horizontal="center"/>
    </xf>
    <xf numFmtId="164" fontId="129" fillId="79" borderId="124" xfId="0" applyNumberFormat="true" applyFont="true" applyFill="true" applyBorder="true" applyAlignment="true" applyProtection="true">
      <alignment horizontal="center"/>
    </xf>
    <xf numFmtId="0" fontId="130" fillId="80" borderId="125" xfId="0" applyNumberFormat="true" applyFont="true" applyFill="true" applyBorder="true" applyAlignment="true" applyProtection="true">
      <alignment horizontal="center"/>
    </xf>
    <xf numFmtId="0" fontId="131" fillId="81" borderId="126" xfId="0" applyNumberFormat="true" applyFont="true" applyFill="true" applyBorder="true" applyAlignment="true" applyProtection="true">
      <alignment horizontal="center"/>
    </xf>
    <xf numFmtId="0" fontId="132" fillId="82" borderId="127" xfId="0" applyNumberFormat="true" applyFont="true" applyFill="true" applyBorder="true" applyAlignment="true" applyProtection="true">
      <alignment horizontal="center"/>
    </xf>
    <xf numFmtId="0" fontId="133" fillId="83" borderId="128" xfId="0" applyNumberFormat="true" applyFont="true" applyFill="true" applyBorder="true" applyAlignment="true" applyProtection="true">
      <alignment horizontal="center"/>
    </xf>
    <xf numFmtId="164" fontId="134" fillId="84" borderId="129" xfId="0" applyNumberFormat="true" applyFont="true" applyFill="true" applyBorder="true" applyAlignment="true" applyProtection="true">
      <alignment horizontal="center"/>
    </xf>
    <xf numFmtId="0" fontId="135" fillId="85" borderId="130" xfId="0" applyNumberFormat="true" applyFont="true" applyFill="true" applyBorder="true" applyAlignment="true" applyProtection="true">
      <alignment horizontal="center"/>
    </xf>
    <xf numFmtId="0" fontId="136" fillId="86" borderId="131" xfId="0" applyNumberFormat="true" applyFont="true" applyFill="true" applyBorder="true" applyAlignment="true" applyProtection="true">
      <alignment horizontal="center"/>
    </xf>
    <xf numFmtId="0" fontId="137" fillId="87" borderId="132" xfId="0" applyNumberFormat="true" applyFont="true" applyFill="true" applyBorder="true" applyAlignment="true" applyProtection="true">
      <alignment horizontal="center"/>
    </xf>
    <xf numFmtId="0" fontId="138" fillId="88" borderId="133" xfId="0" applyNumberFormat="true" applyFont="true" applyFill="true" applyBorder="true" applyAlignment="true" applyProtection="true">
      <alignment horizontal="center"/>
    </xf>
    <xf numFmtId="164" fontId="139" fillId="89" borderId="134" xfId="0" applyNumberFormat="true" applyFont="true" applyFill="true" applyBorder="true" applyAlignment="true" applyProtection="true">
      <alignment horizontal="center"/>
    </xf>
    <xf numFmtId="0" fontId="140" fillId="90" borderId="135" xfId="0" applyNumberFormat="true" applyFont="true" applyFill="true" applyBorder="true" applyAlignment="true" applyProtection="true">
      <alignment horizontal="center"/>
    </xf>
    <xf numFmtId="0" fontId="141" fillId="91" borderId="136" xfId="0" applyNumberFormat="true" applyFont="true" applyFill="true" applyBorder="true" applyAlignment="true" applyProtection="true">
      <alignment horizontal="center"/>
    </xf>
    <xf numFmtId="0" fontId="142" fillId="92" borderId="137" xfId="0" applyNumberFormat="true" applyFont="true" applyFill="true" applyBorder="true" applyAlignment="true" applyProtection="true">
      <alignment horizontal="center"/>
    </xf>
    <xf numFmtId="0" fontId="143" fillId="93" borderId="138" xfId="0" applyNumberFormat="true" applyFont="true" applyFill="true" applyBorder="true" applyAlignment="true" applyProtection="true">
      <alignment horizontal="center"/>
    </xf>
    <xf numFmtId="164" fontId="144" fillId="94" borderId="139" xfId="0" applyNumberFormat="true" applyFont="true" applyFill="true" applyBorder="true" applyAlignment="true" applyProtection="true">
      <alignment horizontal="center"/>
    </xf>
    <xf numFmtId="0" fontId="145" fillId="95" borderId="140" xfId="0" applyNumberFormat="true" applyFont="true" applyFill="true" applyBorder="true" applyAlignment="true" applyProtection="true">
      <alignment horizontal="center"/>
    </xf>
    <xf numFmtId="0" fontId="146" fillId="96" borderId="141" xfId="0" applyNumberFormat="true" applyFont="true" applyFill="true" applyBorder="true" applyAlignment="true" applyProtection="true">
      <alignment horizontal="center"/>
    </xf>
    <xf numFmtId="0" fontId="147" fillId="97" borderId="142" xfId="0" applyNumberFormat="true" applyFont="true" applyFill="true" applyBorder="true" applyAlignment="true" applyProtection="true">
      <alignment horizontal="center"/>
    </xf>
    <xf numFmtId="0" fontId="148" fillId="98" borderId="143" xfId="0" applyNumberFormat="true" applyFont="true" applyFill="true" applyBorder="true" applyAlignment="true" applyProtection="true">
      <alignment horizontal="center"/>
    </xf>
    <xf numFmtId="164" fontId="149" fillId="99" borderId="144" xfId="0" applyNumberFormat="true" applyFont="true" applyFill="true" applyBorder="true" applyAlignment="true" applyProtection="true">
      <alignment horizontal="center"/>
    </xf>
    <xf numFmtId="0" fontId="150" fillId="100" borderId="145" xfId="0" applyNumberFormat="true" applyFont="true" applyFill="true" applyBorder="true" applyAlignment="true" applyProtection="true">
      <alignment horizontal="center"/>
    </xf>
    <xf numFmtId="0" fontId="151" fillId="101" borderId="146" xfId="0" applyNumberFormat="true" applyFont="true" applyFill="true" applyBorder="true" applyAlignment="true" applyProtection="true">
      <alignment horizontal="center"/>
    </xf>
    <xf numFmtId="0" fontId="152" fillId="102" borderId="147" xfId="0" applyNumberFormat="true" applyFont="true" applyFill="true" applyBorder="true" applyAlignment="true" applyProtection="true">
      <alignment horizontal="center"/>
    </xf>
    <xf numFmtId="0" fontId="153" fillId="103" borderId="148" xfId="0" applyNumberFormat="true" applyFont="true" applyFill="true" applyBorder="true" applyAlignment="true" applyProtection="true">
      <alignment horizontal="center"/>
    </xf>
    <xf numFmtId="164" fontId="154" fillId="104" borderId="149" xfId="0" applyNumberFormat="true" applyFont="true" applyFill="true" applyBorder="true" applyAlignment="true" applyProtection="true">
      <alignment horizontal="center"/>
    </xf>
    <xf numFmtId="0" fontId="155" fillId="105" borderId="150" xfId="0" applyNumberFormat="true" applyFont="true" applyFill="true" applyBorder="true" applyAlignment="true" applyProtection="true">
      <alignment horizontal="center"/>
    </xf>
    <xf numFmtId="0" fontId="156" fillId="106" borderId="151" xfId="0" applyNumberFormat="true" applyFont="true" applyFill="true" applyBorder="true" applyAlignment="true" applyProtection="true">
      <alignment horizontal="center"/>
    </xf>
    <xf numFmtId="0" fontId="157" fillId="107" borderId="152" xfId="0" applyNumberFormat="true" applyFont="true" applyFill="true" applyBorder="true" applyAlignment="true" applyProtection="true">
      <alignment horizontal="center"/>
    </xf>
    <xf numFmtId="0" fontId="158" fillId="108" borderId="153" xfId="0" applyNumberFormat="true" applyFont="true" applyFill="true" applyBorder="true" applyAlignment="true" applyProtection="true">
      <alignment horizontal="center"/>
    </xf>
    <xf numFmtId="164" fontId="159" fillId="109" borderId="154" xfId="0" applyNumberFormat="true" applyFont="true" applyFill="true" applyBorder="true" applyAlignment="true" applyProtection="true">
      <alignment horizontal="center"/>
    </xf>
    <xf numFmtId="0" fontId="160" fillId="110" borderId="155" xfId="0" applyNumberFormat="true" applyFont="true" applyFill="true" applyBorder="true" applyAlignment="true" applyProtection="true">
      <alignment horizontal="center"/>
    </xf>
    <xf numFmtId="0" fontId="161" fillId="111" borderId="156" xfId="0" applyNumberFormat="true" applyFont="true" applyFill="true" applyBorder="true" applyAlignment="true" applyProtection="true">
      <alignment horizontal="center"/>
    </xf>
    <xf numFmtId="0" fontId="162" fillId="112" borderId="157" xfId="0" applyNumberFormat="true" applyFont="true" applyFill="true" applyBorder="true" applyAlignment="true" applyProtection="true">
      <alignment horizontal="center"/>
    </xf>
    <xf numFmtId="0" fontId="163" fillId="113" borderId="158" xfId="0" applyNumberFormat="true" applyFont="true" applyFill="true" applyBorder="true" applyAlignment="true" applyProtection="true">
      <alignment horizontal="center"/>
    </xf>
    <xf numFmtId="164" fontId="164" fillId="114" borderId="159" xfId="0" applyNumberFormat="true" applyFont="true" applyFill="true" applyBorder="true" applyAlignment="true" applyProtection="true">
      <alignment horizontal="center"/>
    </xf>
    <xf numFmtId="0" fontId="165" fillId="115" borderId="160" xfId="0" applyNumberFormat="true" applyFont="true" applyFill="true" applyBorder="true" applyAlignment="true" applyProtection="true">
      <alignment horizontal="center"/>
    </xf>
    <xf numFmtId="0" fontId="166" fillId="116" borderId="161" xfId="0" applyNumberFormat="true" applyFont="true" applyFill="true" applyBorder="true" applyAlignment="true" applyProtection="true">
      <alignment horizontal="center"/>
    </xf>
    <xf numFmtId="0" fontId="167" fillId="117" borderId="162" xfId="0" applyNumberFormat="true" applyFont="true" applyFill="true" applyBorder="true" applyAlignment="true" applyProtection="true">
      <alignment horizontal="center"/>
    </xf>
    <xf numFmtId="0" fontId="168" fillId="118" borderId="163" xfId="0" applyNumberFormat="true" applyFont="true" applyFill="true" applyBorder="true" applyAlignment="true" applyProtection="true">
      <alignment horizontal="center"/>
    </xf>
    <xf numFmtId="164" fontId="169" fillId="119" borderId="164" xfId="0" applyNumberFormat="true" applyFont="true" applyFill="true" applyBorder="true" applyAlignment="true" applyProtection="true">
      <alignment horizontal="center"/>
    </xf>
    <xf numFmtId="0" fontId="170" fillId="120" borderId="165" xfId="0" applyNumberFormat="true" applyFont="true" applyFill="true" applyBorder="true" applyAlignment="true" applyProtection="true">
      <alignment horizontal="center"/>
    </xf>
    <xf numFmtId="0" fontId="171" fillId="121" borderId="166" xfId="0" applyNumberFormat="true" applyFont="true" applyFill="true" applyBorder="true" applyAlignment="true" applyProtection="true">
      <alignment horizontal="center"/>
    </xf>
    <xf numFmtId="0" fontId="172" fillId="122" borderId="167" xfId="0" applyNumberFormat="true" applyFont="true" applyFill="true" applyBorder="true" applyAlignment="true" applyProtection="true">
      <alignment horizontal="center"/>
    </xf>
    <xf numFmtId="0" fontId="173" fillId="123" borderId="168" xfId="0" applyNumberFormat="true" applyFont="true" applyFill="true" applyBorder="true" applyAlignment="true" applyProtection="true">
      <alignment horizontal="center"/>
    </xf>
    <xf numFmtId="164" fontId="174" fillId="124" borderId="169" xfId="0" applyNumberFormat="true" applyFont="true" applyFill="true" applyBorder="true" applyAlignment="true" applyProtection="true">
      <alignment horizontal="center"/>
    </xf>
    <xf numFmtId="0" fontId="175" fillId="125" borderId="170" xfId="0" applyNumberFormat="true" applyFont="true" applyFill="true" applyBorder="true" applyAlignment="true" applyProtection="true">
      <alignment horizontal="center"/>
    </xf>
    <xf numFmtId="0" fontId="176" fillId="126" borderId="171" xfId="0" applyNumberFormat="true" applyFont="true" applyFill="true" applyBorder="true" applyAlignment="true" applyProtection="true">
      <alignment horizontal="center"/>
    </xf>
    <xf numFmtId="0" fontId="177" fillId="127" borderId="172" xfId="0" applyNumberFormat="true" applyFont="true" applyFill="true" applyBorder="true" applyAlignment="true" applyProtection="true">
      <alignment horizontal="center"/>
    </xf>
    <xf numFmtId="0" fontId="178" fillId="128" borderId="173" xfId="0" applyNumberFormat="true" applyFont="true" applyFill="true" applyBorder="true" applyAlignment="true" applyProtection="true">
      <alignment horizontal="center"/>
    </xf>
    <xf numFmtId="164" fontId="179" fillId="129" borderId="174" xfId="0" applyNumberFormat="true" applyFont="true" applyFill="true" applyBorder="true" applyAlignment="true" applyProtection="true">
      <alignment horizontal="center"/>
    </xf>
    <xf numFmtId="0" fontId="180" fillId="130" borderId="175" xfId="0" applyNumberFormat="true" applyFont="true" applyFill="true" applyBorder="true" applyAlignment="true" applyProtection="true">
      <alignment horizontal="center"/>
    </xf>
    <xf numFmtId="0" fontId="181" fillId="131" borderId="176" xfId="0" applyNumberFormat="true" applyFont="true" applyFill="true" applyBorder="true" applyAlignment="true" applyProtection="true">
      <alignment horizontal="center"/>
    </xf>
    <xf numFmtId="0" fontId="182" fillId="132" borderId="177" xfId="0" applyNumberFormat="true" applyFont="true" applyFill="true" applyBorder="true" applyAlignment="true" applyProtection="true">
      <alignment horizontal="center"/>
    </xf>
    <xf numFmtId="0" fontId="183" fillId="133" borderId="178" xfId="0" applyNumberFormat="true" applyFont="true" applyFill="true" applyBorder="true" applyAlignment="true" applyProtection="true">
      <alignment horizontal="center"/>
    </xf>
    <xf numFmtId="164" fontId="184" fillId="134" borderId="179" xfId="0" applyNumberFormat="true" applyFont="true" applyFill="true" applyBorder="true" applyAlignment="true" applyProtection="true">
      <alignment horizontal="center"/>
    </xf>
    <xf numFmtId="0" fontId="185" fillId="135" borderId="180" xfId="0" applyNumberFormat="true" applyFont="true" applyFill="true" applyBorder="true" applyAlignment="true" applyProtection="true">
      <alignment horizontal="center"/>
    </xf>
    <xf numFmtId="0" fontId="186" fillId="136" borderId="181" xfId="0" applyNumberFormat="true" applyFont="true" applyFill="true" applyBorder="true" applyAlignment="true" applyProtection="true">
      <alignment horizontal="center"/>
    </xf>
    <xf numFmtId="0" fontId="187" fillId="137" borderId="182" xfId="0" applyNumberFormat="true" applyFont="true" applyFill="true" applyBorder="true" applyAlignment="true" applyProtection="true">
      <alignment horizontal="center"/>
    </xf>
    <xf numFmtId="0" fontId="188" fillId="138" borderId="183" xfId="0" applyNumberFormat="true" applyFont="true" applyFill="true" applyBorder="true" applyAlignment="true" applyProtection="true">
      <alignment horizontal="center"/>
    </xf>
    <xf numFmtId="164" fontId="189" fillId="139" borderId="184" xfId="0" applyNumberFormat="true" applyFont="true" applyFill="true" applyBorder="true" applyAlignment="true" applyProtection="true">
      <alignment horizontal="center"/>
    </xf>
    <xf numFmtId="0" fontId="190" fillId="140" borderId="185" xfId="0" applyNumberFormat="true" applyFont="true" applyFill="true" applyBorder="true" applyAlignment="true" applyProtection="true">
      <alignment horizontal="center"/>
    </xf>
    <xf numFmtId="0" fontId="191" fillId="141" borderId="186" xfId="0" applyNumberFormat="true" applyFont="true" applyFill="true" applyBorder="true" applyAlignment="true" applyProtection="true">
      <alignment horizontal="center"/>
    </xf>
    <xf numFmtId="0" fontId="192" fillId="142" borderId="187" xfId="0" applyNumberFormat="true" applyFont="true" applyFill="true" applyBorder="true" applyAlignment="true" applyProtection="true">
      <alignment horizontal="center"/>
    </xf>
    <xf numFmtId="0" fontId="193" fillId="143" borderId="188" xfId="0" applyNumberFormat="true" applyFont="true" applyFill="true" applyBorder="true" applyAlignment="true" applyProtection="true">
      <alignment horizontal="center"/>
    </xf>
    <xf numFmtId="164" fontId="194" fillId="144" borderId="189" xfId="0" applyNumberFormat="true" applyFont="true" applyFill="true" applyBorder="true" applyAlignment="true" applyProtection="true">
      <alignment horizontal="center"/>
    </xf>
    <xf numFmtId="0" fontId="195" fillId="145" borderId="190" xfId="0" applyNumberFormat="true" applyFont="true" applyFill="true" applyBorder="true" applyAlignment="true" applyProtection="true">
      <alignment horizontal="center"/>
    </xf>
    <xf numFmtId="0" fontId="196" fillId="146" borderId="191" xfId="0" applyNumberFormat="true" applyFont="true" applyFill="true" applyBorder="true" applyAlignment="true" applyProtection="true">
      <alignment horizontal="center"/>
    </xf>
    <xf numFmtId="0" fontId="197" fillId="147" borderId="192" xfId="0" applyNumberFormat="true" applyFont="true" applyFill="true" applyBorder="true" applyAlignment="true" applyProtection="true">
      <alignment horizontal="center"/>
    </xf>
    <xf numFmtId="0" fontId="198" fillId="148" borderId="193" xfId="0" applyNumberFormat="true" applyFont="true" applyFill="true" applyBorder="true" applyAlignment="true" applyProtection="true">
      <alignment horizontal="center"/>
    </xf>
    <xf numFmtId="164" fontId="199" fillId="149" borderId="194" xfId="0" applyNumberFormat="true" applyFont="true" applyFill="true" applyBorder="true" applyAlignment="true" applyProtection="true">
      <alignment horizontal="center"/>
    </xf>
    <xf numFmtId="0" fontId="200" fillId="150" borderId="195" xfId="0" applyNumberFormat="true" applyFont="true" applyFill="true" applyBorder="true" applyAlignment="true" applyProtection="true">
      <alignment horizontal="center"/>
    </xf>
    <xf numFmtId="0" fontId="201" fillId="151" borderId="196" xfId="0" applyNumberFormat="true" applyFont="true" applyFill="true" applyBorder="true" applyAlignment="true" applyProtection="true">
      <alignment horizontal="center"/>
    </xf>
    <xf numFmtId="0" fontId="202" fillId="152" borderId="197" xfId="0" applyNumberFormat="true" applyFont="true" applyFill="true" applyBorder="true" applyAlignment="true" applyProtection="true">
      <alignment horizontal="center"/>
    </xf>
    <xf numFmtId="0" fontId="203" fillId="153" borderId="198" xfId="0" applyNumberFormat="true" applyFont="true" applyFill="true" applyBorder="true" applyAlignment="true" applyProtection="true">
      <alignment horizontal="center"/>
    </xf>
    <xf numFmtId="164" fontId="204" fillId="154" borderId="199" xfId="0" applyNumberFormat="true" applyFont="true" applyFill="true" applyBorder="true" applyAlignment="true" applyProtection="true">
      <alignment horizontal="center"/>
    </xf>
    <xf numFmtId="0" fontId="205" fillId="155" borderId="200" xfId="0" applyNumberFormat="true" applyFont="true" applyFill="true" applyBorder="true" applyAlignment="true" applyProtection="true">
      <alignment horizontal="center"/>
    </xf>
    <xf numFmtId="0" fontId="206" fillId="156" borderId="201" xfId="0" applyNumberFormat="true" applyFont="true" applyFill="true" applyBorder="true" applyAlignment="true" applyProtection="true">
      <alignment horizontal="center"/>
    </xf>
    <xf numFmtId="0" fontId="207" fillId="157" borderId="202" xfId="0" applyNumberFormat="true" applyFont="true" applyFill="true" applyBorder="true" applyAlignment="true" applyProtection="true">
      <alignment horizontal="center"/>
    </xf>
    <xf numFmtId="0" fontId="208" fillId="158" borderId="203" xfId="0" applyNumberFormat="true" applyFont="true" applyFill="true" applyBorder="true" applyAlignment="true" applyProtection="true">
      <alignment horizontal="center"/>
    </xf>
    <xf numFmtId="164" fontId="209" fillId="159" borderId="204" xfId="0" applyNumberFormat="true" applyFont="true" applyFill="true" applyBorder="true" applyAlignment="true" applyProtection="true">
      <alignment horizontal="center"/>
    </xf>
    <xf numFmtId="0" fontId="210" fillId="160" borderId="205" xfId="0" applyNumberFormat="true" applyFont="true" applyFill="true" applyBorder="true" applyAlignment="true" applyProtection="true">
      <alignment horizontal="center"/>
    </xf>
    <xf numFmtId="0" fontId="211" fillId="161" borderId="206" xfId="0" applyNumberFormat="true" applyFont="true" applyFill="true" applyBorder="true" applyAlignment="true" applyProtection="true">
      <alignment horizontal="center"/>
    </xf>
    <xf numFmtId="0" fontId="212" fillId="162" borderId="207" xfId="0" applyNumberFormat="true" applyFont="true" applyFill="true" applyBorder="true" applyAlignment="true" applyProtection="true">
      <alignment horizontal="center"/>
    </xf>
    <xf numFmtId="0" fontId="213" fillId="163" borderId="208" xfId="0" applyNumberFormat="true" applyFont="true" applyFill="true" applyBorder="true" applyAlignment="true" applyProtection="true">
      <alignment horizontal="center"/>
    </xf>
    <xf numFmtId="164" fontId="214" fillId="164" borderId="209" xfId="0" applyNumberFormat="true" applyFont="true" applyFill="true" applyBorder="true" applyAlignment="true" applyProtection="true">
      <alignment horizontal="center"/>
    </xf>
    <xf numFmtId="0" fontId="215" fillId="165" borderId="210" xfId="0" applyNumberFormat="true" applyFont="true" applyFill="true" applyBorder="true" applyAlignment="true" applyProtection="true">
      <alignment horizontal="center"/>
    </xf>
    <xf numFmtId="0" fontId="216" fillId="166" borderId="211" xfId="0" applyNumberFormat="true" applyFont="true" applyFill="true" applyBorder="true" applyAlignment="true" applyProtection="true">
      <alignment horizontal="center"/>
    </xf>
    <xf numFmtId="0" fontId="217" fillId="167" borderId="212" xfId="0" applyNumberFormat="true" applyFont="true" applyFill="true" applyBorder="true" applyAlignment="true" applyProtection="true">
      <alignment horizontal="center"/>
    </xf>
    <xf numFmtId="0" fontId="218" fillId="168" borderId="213" xfId="0" applyNumberFormat="true" applyFont="true" applyFill="true" applyBorder="true" applyAlignment="true" applyProtection="true">
      <alignment horizontal="center"/>
    </xf>
    <xf numFmtId="164" fontId="219" fillId="169" borderId="214" xfId="0" applyNumberFormat="true" applyFont="true" applyFill="true" applyBorder="true" applyAlignment="true" applyProtection="true">
      <alignment horizontal="center"/>
    </xf>
    <xf numFmtId="0" fontId="220" fillId="170" borderId="215" xfId="0" applyNumberFormat="true" applyFont="true" applyFill="true" applyBorder="true" applyAlignment="true" applyProtection="true">
      <alignment horizontal="center"/>
    </xf>
    <xf numFmtId="0" fontId="221" fillId="171" borderId="216" xfId="0" applyNumberFormat="true" applyFont="true" applyFill="true" applyBorder="true" applyAlignment="true" applyProtection="true">
      <alignment horizontal="center"/>
    </xf>
    <xf numFmtId="0" fontId="222" fillId="172" borderId="217" xfId="0" applyNumberFormat="true" applyFont="true" applyFill="true" applyBorder="true" applyAlignment="true" applyProtection="true">
      <alignment horizontal="center"/>
    </xf>
    <xf numFmtId="0" fontId="223" fillId="173" borderId="218" xfId="0" applyNumberFormat="true" applyFont="true" applyFill="true" applyBorder="true" applyAlignment="true" applyProtection="true">
      <alignment horizontal="center"/>
    </xf>
    <xf numFmtId="164" fontId="224" fillId="174" borderId="219" xfId="0" applyNumberFormat="true" applyFont="true" applyFill="true" applyBorder="true" applyAlignment="true" applyProtection="true">
      <alignment horizontal="center"/>
    </xf>
    <xf numFmtId="0" fontId="225" fillId="175" borderId="220" xfId="0" applyNumberFormat="true" applyFont="true" applyFill="true" applyBorder="true" applyAlignment="true" applyProtection="true">
      <alignment horizontal="center"/>
    </xf>
    <xf numFmtId="0" fontId="226" fillId="176" borderId="221" xfId="0" applyNumberFormat="true" applyFont="true" applyFill="true" applyBorder="true" applyAlignment="true" applyProtection="true">
      <alignment horizontal="center"/>
    </xf>
    <xf numFmtId="0" fontId="227" fillId="177" borderId="222" xfId="0" applyNumberFormat="true" applyFont="true" applyFill="true" applyBorder="true" applyAlignment="true" applyProtection="true">
      <alignment horizontal="center"/>
    </xf>
    <xf numFmtId="0" fontId="228" fillId="178" borderId="223" xfId="0" applyNumberFormat="true" applyFont="true" applyFill="true" applyBorder="true" applyAlignment="true" applyProtection="true">
      <alignment horizontal="center"/>
    </xf>
    <xf numFmtId="164" fontId="229" fillId="179" borderId="224" xfId="0" applyNumberFormat="true" applyFont="true" applyFill="true" applyBorder="true" applyAlignment="true" applyProtection="true">
      <alignment horizontal="center"/>
    </xf>
    <xf numFmtId="0" fontId="230" fillId="180" borderId="225" xfId="0" applyNumberFormat="true" applyFont="true" applyFill="true" applyBorder="true" applyAlignment="true" applyProtection="true">
      <alignment horizontal="center"/>
    </xf>
    <xf numFmtId="0" fontId="231" fillId="181" borderId="226" xfId="0" applyNumberFormat="true" applyFont="true" applyFill="true" applyBorder="true" applyAlignment="true" applyProtection="true">
      <alignment horizontal="center"/>
    </xf>
    <xf numFmtId="0" fontId="232" fillId="182" borderId="227" xfId="0" applyNumberFormat="true" applyFont="true" applyFill="true" applyBorder="true" applyAlignment="true" applyProtection="true">
      <alignment horizontal="center"/>
    </xf>
    <xf numFmtId="0" fontId="233" fillId="183" borderId="228" xfId="0" applyNumberFormat="true" applyFont="true" applyFill="true" applyBorder="true" applyAlignment="true" applyProtection="true">
      <alignment horizontal="center"/>
    </xf>
    <xf numFmtId="164" fontId="234" fillId="184" borderId="229" xfId="0" applyNumberFormat="true" applyFont="true" applyFill="true" applyBorder="true" applyAlignment="true" applyProtection="true">
      <alignment horizontal="center"/>
    </xf>
    <xf numFmtId="0" fontId="235" fillId="185" borderId="230" xfId="0" applyNumberFormat="true" applyFont="true" applyFill="true" applyBorder="true" applyAlignment="true" applyProtection="true">
      <alignment horizontal="center"/>
    </xf>
    <xf numFmtId="0" fontId="236" fillId="186" borderId="231" xfId="0" applyNumberFormat="true" applyFont="true" applyFill="true" applyBorder="true" applyAlignment="true" applyProtection="true">
      <alignment horizontal="center"/>
    </xf>
    <xf numFmtId="0" fontId="237" fillId="187" borderId="232" xfId="0" applyNumberFormat="true" applyFont="true" applyFill="true" applyBorder="true" applyAlignment="true" applyProtection="true">
      <alignment horizontal="center"/>
    </xf>
    <xf numFmtId="0" fontId="238" fillId="188" borderId="233" xfId="0" applyNumberFormat="true" applyFont="true" applyFill="true" applyBorder="true" applyAlignment="true" applyProtection="true">
      <alignment horizontal="center"/>
    </xf>
    <xf numFmtId="164" fontId="239" fillId="189" borderId="234" xfId="0" applyNumberFormat="true" applyFont="true" applyFill="true" applyBorder="true" applyAlignment="true" applyProtection="true">
      <alignment horizontal="center"/>
    </xf>
    <xf numFmtId="0" fontId="240" fillId="190" borderId="235" xfId="0" applyNumberFormat="true" applyFont="true" applyFill="true" applyBorder="true" applyAlignment="true" applyProtection="true">
      <alignment horizontal="center"/>
    </xf>
    <xf numFmtId="0" fontId="241" fillId="191" borderId="236" xfId="0" applyNumberFormat="true" applyFont="true" applyFill="true" applyBorder="true" applyAlignment="true" applyProtection="true">
      <alignment horizontal="center"/>
    </xf>
    <xf numFmtId="0" fontId="242" fillId="192" borderId="237" xfId="0" applyNumberFormat="true" applyFont="true" applyFill="true" applyBorder="true" applyAlignment="true" applyProtection="true">
      <alignment horizontal="center"/>
    </xf>
    <xf numFmtId="164" fontId="3" fillId="0" borderId="237" xfId="0" applyNumberFormat="true" applyFont="true" applyBorder="true" applyAlignment="true">
      <alignment horizontal="center" vertical="center"/>
    </xf>
    <xf numFmtId="164" fontId="3" fillId="2" borderId="237" xfId="0" applyNumberFormat="true" applyFont="true" applyFill="true" applyBorder="true" applyAlignment="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55" xfId="11" applyFont="true" applyFill="true" applyBorder="true" applyAlignment="true">
      <alignment horizontal="center" wrapText="true"/>
    </xf>
    <xf numFmtId="0" fontId="4" fillId="2" borderId="55"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5"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5"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5"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1" fillId="0" borderId="11" xfId="0" applyFont="true" applyBorder="true" applyAlignment="true">
      <alignment horizontal="left" vertical="center" wrapText="true"/>
    </xf>
    <xf numFmtId="0" fontId="1" fillId="0" borderId="32" xfId="0" applyFont="true" applyBorder="true" applyAlignment="true">
      <alignment horizontal="left" vertical="center" wrapText="true"/>
    </xf>
    <xf numFmtId="0" fontId="1"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13" xfId="0" applyFont="true" applyBorder="true" applyAlignment="true">
      <alignment horizontal="left" vertical="center" wrapText="true"/>
    </xf>
    <xf numFmtId="0" fontId="1" fillId="0" borderId="11" xfId="0" applyFont="true" applyBorder="true" applyAlignment="true">
      <alignment vertical="center" wrapText="true"/>
    </xf>
    <xf numFmtId="0" fontId="1" fillId="0" borderId="32" xfId="0" applyFont="true" applyBorder="true" applyAlignment="true">
      <alignment vertical="center" wrapText="true"/>
    </xf>
    <xf numFmtId="0" fontId="1" fillId="0" borderId="25" xfId="0" applyFont="true" applyBorder="true" applyAlignment="true">
      <alignmen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5" xfId="0" applyFont="true" applyBorder="true" applyAlignment="true">
      <alignment horizontal="left" vertical="top" wrapText="true"/>
    </xf>
    <xf numFmtId="0" fontId="3" fillId="0" borderId="55"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7" fillId="2" borderId="93" xfId="20" applyFont="true" applyFill="true"/>
    <xf numFmtId="0" fontId="26" fillId="2" borderId="93" xfId="20" applyFont="true" applyFill="true"/>
    <xf numFmtId="0" fontId="78" fillId="2" borderId="93" xfId="20" applyFont="true" applyFill="true"/>
    <xf numFmtId="0" fontId="63"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3"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3"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3" fillId="42" borderId="93"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93" xfId="22" applyFont="true" applyFill="true" applyAlignment="true">
      <alignment horizontal="left" vertical="center" wrapText="true"/>
    </xf>
    <xf numFmtId="0" fontId="243"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190-46D7-BFF0-0624D63FF23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90-46D7-BFF0-0624D63FF23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90-46D7-BFF0-0624D63FF23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90-46D7-BFF0-0624D63FF23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90-46D7-BFF0-0624D63FF23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90-46D7-BFF0-0624D63FF23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90-46D7-BFF0-0624D63FF23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9190-46D7-BFF0-0624D63FF23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60.250417720000002</c:v>
                </c:pt>
                <c:pt idx="1">
                  <c:v>100</c:v>
                </c:pt>
                <c:pt idx="2">
                  <c:v>100</c:v>
                </c:pt>
                <c:pt idx="3">
                  <c:v>66</c:v>
                </c:pt>
                <c:pt idx="4">
                  <c:v>64.670437559999996</c:v>
                </c:pt>
                <c:pt idx="5">
                  <c:v>64.697494359999993</c:v>
                </c:pt>
              </c:numCache>
            </c:numRef>
          </c:val>
          <c:extLst>
            <c:ext xmlns:c16="http://schemas.microsoft.com/office/drawing/2014/chart" uri="{C3380CC4-5D6E-409C-BE32-E72D297353CC}">
              <c16:uniqueId val="{00000008-9190-46D7-BFF0-0624D63FF23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39.749582279999998</c:v>
                </c:pt>
                <c:pt idx="1">
                  <c:v>1E-10</c:v>
                </c:pt>
                <c:pt idx="2">
                  <c:v>1E-10</c:v>
                </c:pt>
                <c:pt idx="3">
                  <c:v>34</c:v>
                </c:pt>
                <c:pt idx="4">
                  <c:v>35.329562439999997</c:v>
                </c:pt>
                <c:pt idx="5">
                  <c:v>35.30250564</c:v>
                </c:pt>
              </c:numCache>
            </c:numRef>
          </c:val>
          <c:extLst>
            <c:ext xmlns:c16="http://schemas.microsoft.com/office/drawing/2014/chart" uri="{C3380CC4-5D6E-409C-BE32-E72D297353CC}">
              <c16:uniqueId val="{00000009-9190-46D7-BFF0-0624D63FF23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5E-406E-8F7E-6EBB03BF60E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5E-406E-8F7E-6EBB03BF60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5E-406E-8F7E-6EBB03BF60E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5E-406E-8F7E-6EBB03BF60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5E-406E-8F7E-6EBB03BF60E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5E-406E-8F7E-6EBB03BF60E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5E-406E-8F7E-6EBB03BF60E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5E-406E-8F7E-6EBB03BF60EB}"/>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5E-406E-8F7E-6EBB03BF60E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5E-406E-8F7E-6EBB03BF60E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5E-406E-8F7E-6EBB03BF60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5E-406E-8F7E-6EBB03BF60E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D3-43C4-B1E9-9042AD49C6A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0-48AC-B208-EB6D9B142B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0-48AC-B208-EB6D9B142BF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2-4F00-9F2B-31403296AD7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A2-4F00-9F2B-31403296AD7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A2-4F00-9F2B-31403296AD7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A2-4F00-9F2B-31403296AD7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A2-4F00-9F2B-31403296AD7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21-4873-A40B-7617005F692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21-4873-A40B-7617005F692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5F-4F41-8710-EEA0B978EF7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1C-4982-9357-73BC1BAD7C5C}"/>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92-42A1-979D-52E4B3441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92.233009708737868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92.2</c:v>
                </c:pt>
                <c:pt idx="13">
                  <c:v>92.2</c:v>
                </c:pt>
                <c:pt idx="14">
                  <c:v>92.2</c:v>
                </c:pt>
                <c:pt idx="15">
                  <c:v>92.2</c:v>
                </c:pt>
                <c:pt idx="16">
                  <c:v>92.2</c:v>
                </c:pt>
                <c:pt idx="17">
                  <c:v>92.2</c:v>
                </c:pt>
                <c:pt idx="18">
                  <c:v>92.2</c:v>
                </c:pt>
                <c:pt idx="19">
                  <c:v>92.2</c:v>
                </c:pt>
                <c:pt idx="20">
                  <c:v>92.2</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63.1</c:v>
                </c:pt>
                <c:pt idx="13">
                  <c:v>63.1</c:v>
                </c:pt>
                <c:pt idx="14">
                  <c:v>63.1</c:v>
                </c:pt>
                <c:pt idx="15">
                  <c:v>63.1</c:v>
                </c:pt>
                <c:pt idx="16">
                  <c:v>63.1</c:v>
                </c:pt>
                <c:pt idx="17">
                  <c:v>63.1</c:v>
                </c:pt>
                <c:pt idx="18">
                  <c:v>63.1</c:v>
                </c:pt>
                <c:pt idx="19">
                  <c:v>63.1</c:v>
                </c:pt>
                <c:pt idx="20">
                  <c:v>63.1</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D3-43C4-B1E9-9042AD49C6A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D3-43C4-B1E9-9042AD49C6A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D3-43C4-B1E9-9042AD49C6A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D3-43C4-B1E9-9042AD49C6A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D3-43C4-B1E9-9042AD49C6A8}"/>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D3-43C4-B1E9-9042AD49C6A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D3-43C4-B1E9-9042AD49C6A8}"/>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D3-43C4-B1E9-9042AD49C6A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D3-43C4-B1E9-9042AD49C6A8}"/>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D3-43C4-B1E9-9042AD49C6A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D3-43C4-B1E9-9042AD49C6A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D3-43C4-B1E9-9042AD49C6A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F0-48AC-B208-EB6D9B142B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F0-48AC-B208-EB6D9B142BF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A2-4F00-9F2B-31403296AD7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FA2-4F00-9F2B-31403296AD7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FA2-4F00-9F2B-31403296AD7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FA2-4F00-9F2B-31403296AD7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FA2-4F00-9F2B-31403296AD7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21-4873-A40B-7617005F692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21-4873-A40B-7617005F692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5F-4F41-8710-EEA0B978EF7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1C-4982-9357-73BC1BAD7C5C}"/>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92-42A1-979D-52E4B3441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63.088349514563113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96.7</c:v>
                </c:pt>
                <c:pt idx="5">
                  <c:v>96.7</c:v>
                </c:pt>
                <c:pt idx="6">
                  <c:v>96.7</c:v>
                </c:pt>
                <c:pt idx="7">
                  <c:v>96.7</c:v>
                </c:pt>
                <c:pt idx="8">
                  <c:v>96.7</c:v>
                </c:pt>
                <c:pt idx="9">
                  <c:v>97.1</c:v>
                </c:pt>
                <c:pt idx="10">
                  <c:v>97.5</c:v>
                </c:pt>
                <c:pt idx="11">
                  <c:v>97.9</c:v>
                </c:pt>
                <c:pt idx="12">
                  <c:v>98.4</c:v>
                </c:pt>
                <c:pt idx="13">
                  <c:v>98.8</c:v>
                </c:pt>
                <c:pt idx="14">
                  <c:v>99.2</c:v>
                </c:pt>
                <c:pt idx="15">
                  <c:v>99.6</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D-CF5E-406E-8F7E-6EBB03BF60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F5E-406E-8F7E-6EBB03BF60E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F5E-406E-8F7E-6EBB03BF60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F5E-406E-8F7E-6EBB03BF60E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F5E-406E-8F7E-6EBB03BF60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F5E-406E-8F7E-6EBB03BF60E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F5E-406E-8F7E-6EBB03BF60E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F5E-406E-8F7E-6EBB03BF60E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F5E-406E-8F7E-6EBB03BF60EB}"/>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F5E-406E-8F7E-6EBB03BF60E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F5E-406E-8F7E-6EBB03BF60E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F5E-406E-8F7E-6EBB03BF60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F5E-406E-8F7E-6EBB03BF60E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D3-43C4-B1E9-9042AD49C6A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F0-48AC-B208-EB6D9B142B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F0-48AC-B208-EB6D9B142BF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A2-4F00-9F2B-31403296AD7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A2-4F00-9F2B-31403296AD7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A2-4F00-9F2B-31403296AD7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A2-4F00-9F2B-31403296AD7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2-4F00-9F2B-31403296AD7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21-4873-A40B-7617005F692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21-4873-A40B-7617005F692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5F-4F41-8710-EEA0B978EF7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1C-4982-9357-73BC1BAD7C5C}"/>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92-42A1-979D-52E4B3441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97.53086419753086</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CF5E-406E-8F7E-6EBB03BF60EB}"/>
            </c:ext>
          </c:extLst>
        </c:ser>
        <c:dLbls>
          <c:showLegendKey val="0"/>
          <c:showVal val="0"/>
          <c:showCatName val="0"/>
          <c:showSerName val="0"/>
          <c:showPercent val="0"/>
          <c:showBubbleSize val="0"/>
        </c:dLbls>
        <c:axId val="85645568"/>
        <c:axId val="85671936"/>
      </c:scatterChart>
      <c:valAx>
        <c:axId val="856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1936"/>
        <c:crosses val="autoZero"/>
        <c:crossBetween val="midCat"/>
        <c:majorUnit val="5"/>
      </c:valAx>
      <c:valAx>
        <c:axId val="85671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5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0B-43C6-913E-E35638EDB3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0B-43C6-913E-E35638EDB36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0B-43C6-913E-E35638EDB36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0B-43C6-913E-E35638EDB36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0B-43C6-913E-E35638EDB36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0B-43C6-913E-E35638EDB36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0B-43C6-913E-E35638EDB36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0B-43C6-913E-E35638EDB36E}"/>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0B-43C6-913E-E35638EDB36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0B-43C6-913E-E35638EDB36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0B-43C6-913E-E35638EDB36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0B-43C6-913E-E35638EDB36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76-47C9-BB31-0879F642099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14-4088-BAC7-EC2B452B53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14-4088-BAC7-EC2B452B53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56-4972-9004-09805E7C46A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56-4972-9004-09805E7C46A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56-4972-9004-09805E7C46A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56-4972-9004-09805E7C46A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56-4972-9004-09805E7C46A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6A-470B-907C-059BF453FDB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6A-470B-907C-059BF453FDB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B0-441F-9A81-3D3DE0CF122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D8-473B-8BC4-EF1A2BF66692}"/>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11-4532-A7EB-7568415BFB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0B-43C6-913E-E35638EDB3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0B-43C6-913E-E35638EDB36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0B-43C6-913E-E35638EDB36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0B-43C6-913E-E35638EDB36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50B-43C6-913E-E35638EDB36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50B-43C6-913E-E35638EDB36E}"/>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50B-43C6-913E-E35638EDB36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50B-43C6-913E-E35638EDB36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50B-43C6-913E-E35638EDB36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50B-43C6-913E-E35638EDB36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76-47C9-BB31-0879F642099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14-4088-BAC7-EC2B452B53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14-4088-BAC7-EC2B452B53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56-4972-9004-09805E7C46A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56-4972-9004-09805E7C46A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56-4972-9004-09805E7C46A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56-4972-9004-09805E7C46A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56-4972-9004-09805E7C46A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6A-470B-907C-059BF453FDB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6A-470B-907C-059BF453FDB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B0-441F-9A81-3D3DE0CF122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D8-473B-8BC4-EF1A2BF66692}"/>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11-4532-A7EB-7568415BFB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8-850B-43C6-913E-E35638EDB36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50B-43C6-913E-E35638EDB36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50B-43C6-913E-E35638EDB36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50B-43C6-913E-E35638EDB36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50B-43C6-913E-E35638EDB36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50B-43C6-913E-E35638EDB36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50B-43C6-913E-E35638EDB36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50B-43C6-913E-E35638EDB36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50B-43C6-913E-E35638EDB36E}"/>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50B-43C6-913E-E35638EDB36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50B-43C6-913E-E35638EDB36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50B-43C6-913E-E35638EDB36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50B-43C6-913E-E35638EDB36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76-47C9-BB31-0879F642099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14-4088-BAC7-EC2B452B53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14-4088-BAC7-EC2B452B53F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56-4972-9004-09805E7C46A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56-4972-9004-09805E7C46A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56-4972-9004-09805E7C46A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56-4972-9004-09805E7C46A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56-4972-9004-09805E7C46A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6A-470B-907C-059BF453FDB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6A-470B-907C-059BF453FDB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B0-441F-9A81-3D3DE0CF1226}"/>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D8-473B-8BC4-EF1A2BF66692}"/>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11-4532-A7EB-7568415BFB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850B-43C6-913E-E35638EDB36E}"/>
            </c:ext>
          </c:extLst>
        </c:ser>
        <c:dLbls>
          <c:showLegendKey val="0"/>
          <c:showVal val="0"/>
          <c:showCatName val="0"/>
          <c:showSerName val="0"/>
          <c:showPercent val="0"/>
          <c:showBubbleSize val="0"/>
        </c:dLbls>
        <c:axId val="86458752"/>
        <c:axId val="86460288"/>
      </c:scatterChart>
      <c:valAx>
        <c:axId val="86458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0288"/>
        <c:crosses val="autoZero"/>
        <c:crossBetween val="midCat"/>
        <c:majorUnit val="5"/>
      </c:valAx>
      <c:valAx>
        <c:axId val="86460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87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88-4B0D-8E5B-8ED7245084A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88-4B0D-8E5B-8ED7245084A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88-4B0D-8E5B-8ED7245084A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88-4B0D-8E5B-8ED7245084A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88-4B0D-8E5B-8ED7245084A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88-4B0D-8E5B-8ED7245084A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88-4B0D-8E5B-8ED7245084A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88-4B0D-8E5B-8ED7245084A4}"/>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88-4B0D-8E5B-8ED7245084A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88-4B0D-8E5B-8ED7245084A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88-4B0D-8E5B-8ED7245084A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88-4B0D-8E5B-8ED7245084A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A3-4248-B1DB-DD6F2BC3C1F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23-44A5-8614-CAAFFF37D30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23-44A5-8614-CAAFFF37D30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95-4A0E-AA92-8204E50C7D8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95-4A0E-AA92-8204E50C7D8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95-4A0E-AA92-8204E50C7D8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95-4A0E-AA92-8204E50C7D8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95-4A0E-AA92-8204E50C7D8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8F-495B-B783-69AC723BA64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8F-495B-B783-69AC723BA64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A1-46C4-993E-7B02A8D9819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DF-4A3B-B6EC-6B0FC711EB6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A8-4AA8-819C-090EFC045E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88.962472406181007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c:v>
                </c:pt>
                <c:pt idx="13">
                  <c:v>89</c:v>
                </c:pt>
                <c:pt idx="14">
                  <c:v>89</c:v>
                </c:pt>
                <c:pt idx="15">
                  <c:v>89</c:v>
                </c:pt>
                <c:pt idx="16">
                  <c:v>89</c:v>
                </c:pt>
                <c:pt idx="17">
                  <c:v>89</c:v>
                </c:pt>
                <c:pt idx="18">
                  <c:v>89</c:v>
                </c:pt>
                <c:pt idx="19">
                  <c:v>89</c:v>
                </c:pt>
                <c:pt idx="20">
                  <c:v>89</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58.3</c:v>
                </c:pt>
                <c:pt idx="13">
                  <c:v>58.3</c:v>
                </c:pt>
                <c:pt idx="14">
                  <c:v>58.3</c:v>
                </c:pt>
                <c:pt idx="15">
                  <c:v>58.3</c:v>
                </c:pt>
                <c:pt idx="16">
                  <c:v>58.3</c:v>
                </c:pt>
                <c:pt idx="17">
                  <c:v>58.3</c:v>
                </c:pt>
                <c:pt idx="18">
                  <c:v>58.3</c:v>
                </c:pt>
                <c:pt idx="19">
                  <c:v>58.3</c:v>
                </c:pt>
                <c:pt idx="20">
                  <c:v>58.3</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788-4B0D-8E5B-8ED7245084A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788-4B0D-8E5B-8ED7245084A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788-4B0D-8E5B-8ED7245084A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788-4B0D-8E5B-8ED7245084A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788-4B0D-8E5B-8ED7245084A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788-4B0D-8E5B-8ED7245084A4}"/>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788-4B0D-8E5B-8ED7245084A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788-4B0D-8E5B-8ED7245084A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788-4B0D-8E5B-8ED7245084A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788-4B0D-8E5B-8ED7245084A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A3-4248-B1DB-DD6F2BC3C1F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23-44A5-8614-CAAFFF37D30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23-44A5-8614-CAAFFF37D30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95-4A0E-AA92-8204E50C7D8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95-4A0E-AA92-8204E50C7D8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95-4A0E-AA92-8204E50C7D8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95-4A0E-AA92-8204E50C7D8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95-4A0E-AA92-8204E50C7D8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8F-495B-B783-69AC723BA64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8F-495B-B783-69AC723BA64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A1-46C4-993E-7B02A8D9819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DF-4A3B-B6EC-6B0FC711EB6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A8-4AA8-819C-090EFC045E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58.290728476821194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89.2</c:v>
                </c:pt>
                <c:pt idx="5">
                  <c:v>89.2</c:v>
                </c:pt>
                <c:pt idx="6">
                  <c:v>89.2</c:v>
                </c:pt>
                <c:pt idx="7">
                  <c:v>89.2</c:v>
                </c:pt>
                <c:pt idx="8">
                  <c:v>89.2</c:v>
                </c:pt>
                <c:pt idx="9">
                  <c:v>90.5</c:v>
                </c:pt>
                <c:pt idx="10">
                  <c:v>91.9</c:v>
                </c:pt>
                <c:pt idx="11">
                  <c:v>93.2</c:v>
                </c:pt>
                <c:pt idx="12">
                  <c:v>94.6</c:v>
                </c:pt>
                <c:pt idx="13">
                  <c:v>95.9</c:v>
                </c:pt>
                <c:pt idx="14">
                  <c:v>97.3</c:v>
                </c:pt>
                <c:pt idx="15">
                  <c:v>98.6</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9-E788-4B0D-8E5B-8ED7245084A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788-4B0D-8E5B-8ED7245084A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788-4B0D-8E5B-8ED7245084A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788-4B0D-8E5B-8ED7245084A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788-4B0D-8E5B-8ED7245084A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788-4B0D-8E5B-8ED7245084A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788-4B0D-8E5B-8ED7245084A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788-4B0D-8E5B-8ED7245084A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788-4B0D-8E5B-8ED7245084A4}"/>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788-4B0D-8E5B-8ED7245084A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788-4B0D-8E5B-8ED7245084A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788-4B0D-8E5B-8ED7245084A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788-4B0D-8E5B-8ED7245084A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A3-4248-B1DB-DD6F2BC3C1F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23-44A5-8614-CAAFFF37D30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23-44A5-8614-CAAFFF37D30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95-4A0E-AA92-8204E50C7D8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95-4A0E-AA92-8204E50C7D8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95-4A0E-AA92-8204E50C7D8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95-4A0E-AA92-8204E50C7D8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95-4A0E-AA92-8204E50C7D8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8F-495B-B783-69AC723BA64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8F-495B-B783-69AC723BA64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A1-46C4-993E-7B02A8D9819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DF-4A3B-B6EC-6B0FC711EB6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A8-4AA8-819C-090EFC045E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91.884057971014499</c:v>
                </c:pt>
                <c:pt idx="3">
                  <c:v>#N/A</c:v>
                </c:pt>
                <c:pt idx="4">
                  <c:v>#N/A</c:v>
                </c:pt>
                <c:pt idx="5">
                  <c:v>#N/A</c:v>
                </c:pt>
                <c:pt idx="6">
                  <c:v>#N/A</c:v>
                </c:pt>
                <c:pt idx="7">
                  <c:v>#N/A</c:v>
                </c:pt>
                <c:pt idx="8">
                  <c:v>#N/A</c:v>
                </c:pt>
                <c:pt idx="9">
                  <c:v>#N/A</c:v>
                </c:pt>
                <c:pt idx="10">
                  <c:v>#N/A</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6-E788-4B0D-8E5B-8ED7245084A4}"/>
            </c:ext>
          </c:extLst>
        </c:ser>
        <c:dLbls>
          <c:showLegendKey val="0"/>
          <c:showVal val="0"/>
          <c:showCatName val="0"/>
          <c:showSerName val="0"/>
          <c:showPercent val="0"/>
          <c:showBubbleSize val="0"/>
        </c:dLbls>
        <c:axId val="86572032"/>
        <c:axId val="89330432"/>
      </c:scatterChart>
      <c:valAx>
        <c:axId val="86572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0432"/>
        <c:crosses val="autoZero"/>
        <c:crossBetween val="midCat"/>
        <c:majorUnit val="5"/>
      </c:valAx>
      <c:valAx>
        <c:axId val="89330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20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7D-45B5-9051-524320E2B9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7D-45B5-9051-524320E2B9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7D-45B5-9051-524320E2B9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7D-45B5-9051-524320E2B9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7D-45B5-9051-524320E2B97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7D-45B5-9051-524320E2B97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7D-45B5-9051-524320E2B9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46-4AE9-AF82-50982433136E}"/>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46-4AE9-AF82-50982433136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46-4AE9-AF82-50982433136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46-4AE9-AF82-50982433136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46-4AE9-AF82-50982433136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46-4AE9-AF82-50982433136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21-40EE-B894-DE09DD8E897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21-40EE-B894-DE09DD8E897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96-4114-8D35-E52961C2C69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96-4114-8D35-E52961C2C69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96-4114-8D35-E52961C2C69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96-4114-8D35-E52961C2C69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96-4114-8D35-E52961C2C69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89-450F-8B9D-5E987EF31FC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89-450F-8B9D-5E987EF31FC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7F-43E2-BE06-B00D4E3B09C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6F-4A09-A89F-A5283B5B1E5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C9-4ADF-B873-692AA843FB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97.087378640776677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97.1</c:v>
                </c:pt>
                <c:pt idx="13">
                  <c:v>97.1</c:v>
                </c:pt>
                <c:pt idx="14">
                  <c:v>97.1</c:v>
                </c:pt>
                <c:pt idx="15">
                  <c:v>97.1</c:v>
                </c:pt>
                <c:pt idx="16">
                  <c:v>97.1</c:v>
                </c:pt>
                <c:pt idx="17">
                  <c:v>97.1</c:v>
                </c:pt>
                <c:pt idx="18">
                  <c:v>97.1</c:v>
                </c:pt>
                <c:pt idx="19">
                  <c:v>97.1</c:v>
                </c:pt>
                <c:pt idx="20">
                  <c:v>97.1</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93.2</c:v>
                </c:pt>
                <c:pt idx="13">
                  <c:v>93.2</c:v>
                </c:pt>
                <c:pt idx="14">
                  <c:v>93.2</c:v>
                </c:pt>
                <c:pt idx="15">
                  <c:v>93.2</c:v>
                </c:pt>
                <c:pt idx="16">
                  <c:v>93.2</c:v>
                </c:pt>
                <c:pt idx="17">
                  <c:v>93.2</c:v>
                </c:pt>
                <c:pt idx="18">
                  <c:v>93.2</c:v>
                </c:pt>
                <c:pt idx="19">
                  <c:v>93.2</c:v>
                </c:pt>
                <c:pt idx="20">
                  <c:v>93.2</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7D-45B5-9051-524320E2B9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7D-45B5-9051-524320E2B9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7D-45B5-9051-524320E2B9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7D-45B5-9051-524320E2B97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7D-45B5-9051-524320E2B97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7D-45B5-9051-524320E2B9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7D-45B5-9051-524320E2B97C}"/>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7D-45B5-9051-524320E2B97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7D-45B5-9051-524320E2B97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7D-45B5-9051-524320E2B97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7D-45B5-9051-524320E2B97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46-4AE9-AF82-50982433136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21-40EE-B894-DE09DD8E897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21-40EE-B894-DE09DD8E897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96-4114-8D35-E52961C2C69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96-4114-8D35-E52961C2C69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96-4114-8D35-E52961C2C69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96-4114-8D35-E52961C2C69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96-4114-8D35-E52961C2C69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89-450F-8B9D-5E987EF31FC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89-450F-8B9D-5E987EF31FC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7F-43E2-BE06-B00D4E3B09C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6F-4A09-A89F-A5283B5B1E5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C9-4ADF-B873-692AA843FB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93.203883495145632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99.9</c:v>
                </c:pt>
                <c:pt idx="12">
                  <c:v>99.8</c:v>
                </c:pt>
                <c:pt idx="13">
                  <c:v>99.8</c:v>
                </c:pt>
                <c:pt idx="14">
                  <c:v>99.7</c:v>
                </c:pt>
                <c:pt idx="15">
                  <c:v>99.6</c:v>
                </c:pt>
                <c:pt idx="16">
                  <c:v>99.5</c:v>
                </c:pt>
                <c:pt idx="17">
                  <c:v>99.4</c:v>
                </c:pt>
                <c:pt idx="18">
                  <c:v>99.4</c:v>
                </c:pt>
                <c:pt idx="19">
                  <c:v>99.4</c:v>
                </c:pt>
                <c:pt idx="20">
                  <c:v>99.4</c:v>
                </c:pt>
                <c:pt idx="21">
                  <c:v>99.4</c:v>
                </c:pt>
                <c:pt idx="22">
                  <c:v>99.4</c:v>
                </c:pt>
                <c:pt idx="23">
                  <c:v>#N/A</c:v>
                </c:pt>
              </c:numCache>
            </c:numRef>
          </c:yVal>
          <c:smooth val="0"/>
          <c:extLst>
            <c:ext xmlns:c16="http://schemas.microsoft.com/office/drawing/2014/chart" uri="{C3380CC4-5D6E-409C-BE32-E72D297353CC}">
              <c16:uniqueId val="{00000013-7D7D-45B5-9051-524320E2B97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7D-45B5-9051-524320E2B97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7D-45B5-9051-524320E2B9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7D-45B5-9051-524320E2B97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D7D-45B5-9051-524320E2B9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D7D-45B5-9051-524320E2B97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D7D-45B5-9051-524320E2B97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D7D-45B5-9051-524320E2B97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D7D-45B5-9051-524320E2B97C}"/>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D7D-45B5-9051-524320E2B97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D7D-45B5-9051-524320E2B97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D7D-45B5-9051-524320E2B97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D7D-45B5-9051-524320E2B97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46-4AE9-AF82-50982433136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21-40EE-B894-DE09DD8E897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21-40EE-B894-DE09DD8E897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96-4114-8D35-E52961C2C69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96-4114-8D35-E52961C2C69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96-4114-8D35-E52961C2C69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96-4114-8D35-E52961C2C69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96-4114-8D35-E52961C2C69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89-450F-8B9D-5E987EF31FCD}"/>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89-450F-8B9D-5E987EF31FC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7F-43E2-BE06-B00D4E3B09C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6F-4A09-A89F-A5283B5B1E5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C9-4ADF-B873-692AA843FB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99.514563106796118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7D7D-45B5-9051-524320E2B97C}"/>
            </c:ext>
          </c:extLst>
        </c:ser>
        <c:dLbls>
          <c:showLegendKey val="0"/>
          <c:showVal val="0"/>
          <c:showCatName val="0"/>
          <c:showSerName val="0"/>
          <c:showPercent val="0"/>
          <c:showBubbleSize val="0"/>
        </c:dLbls>
        <c:axId val="89973888"/>
        <c:axId val="89975424"/>
      </c:scatterChart>
      <c:valAx>
        <c:axId val="89973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424"/>
        <c:crosses val="autoZero"/>
        <c:crossBetween val="midCat"/>
        <c:majorUnit val="5"/>
      </c:valAx>
      <c:valAx>
        <c:axId val="899754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9C-44BD-824F-9C5214DEDC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9C-44BD-824F-9C5214DEDCD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9C-44BD-824F-9C5214DEDCD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9C-44BD-824F-9C5214DEDC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9C-44BD-824F-9C5214DEDCD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9C-44BD-824F-9C5214DEDCD3}"/>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9C-44BD-824F-9C5214DEDCD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DD-4BB2-AC0F-4DEAB655675C}"/>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DD-4BB2-AC0F-4DEAB655675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DD-4BB2-AC0F-4DEAB655675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DD-4BB2-AC0F-4DEAB655675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DD-4BB2-AC0F-4DEAB655675C}"/>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DD-4BB2-AC0F-4DEAB655675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70-4A76-9021-F44B9D1080A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70-4A76-9021-F44B9D1080A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5F-42C8-8F1A-E54EC3694CD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5F-42C8-8F1A-E54EC3694CD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5F-42C8-8F1A-E54EC3694CD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5F-42C8-8F1A-E54EC3694CD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5F-42C8-8F1A-E54EC3694CD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1D-44B8-B35F-DDB3E19DBC7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1D-44B8-B35F-DDB3E19DBC7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4A-4748-B925-83CC979FFAB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55-4597-BE20-15F9E9B4DEB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8-4CB7-B6EC-8331C2356F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9C-44BD-824F-9C5214DEDC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9C-44BD-824F-9C5214DEDCD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9C-44BD-824F-9C5214DEDCD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9C-44BD-824F-9C5214DEDCD3}"/>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9C-44BD-824F-9C5214DEDCD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9C-44BD-824F-9C5214DEDCD3}"/>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9C-44BD-824F-9C5214DEDCD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9C-44BD-824F-9C5214DEDCD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9C-44BD-824F-9C5214DEDCD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9C-44BD-824F-9C5214DEDCD3}"/>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DD-4BB2-AC0F-4DEAB655675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70-4A76-9021-F44B9D1080A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70-4A76-9021-F44B9D1080A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5F-42C8-8F1A-E54EC3694CD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5F-42C8-8F1A-E54EC3694CD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5F-42C8-8F1A-E54EC3694CD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5F-42C8-8F1A-E54EC3694CD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5F-42C8-8F1A-E54EC3694CD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1D-44B8-B35F-DDB3E19DBC7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1D-44B8-B35F-DDB3E19DBC7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4A-4748-B925-83CC979FFAB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55-4597-BE20-15F9E9B4DEB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F8-4CB7-B6EC-8331C2356F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3-2B9C-44BD-824F-9C5214DEDCD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B9C-44BD-824F-9C5214DEDC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B9C-44BD-824F-9C5214DEDCD3}"/>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B9C-44BD-824F-9C5214DEDCD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B9C-44BD-824F-9C5214DEDC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B9C-44BD-824F-9C5214DEDCD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B9C-44BD-824F-9C5214DEDCD3}"/>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B9C-44BD-824F-9C5214DEDCD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B9C-44BD-824F-9C5214DEDCD3}"/>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B9C-44BD-824F-9C5214DEDCD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B9C-44BD-824F-9C5214DEDCD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B9C-44BD-824F-9C5214DEDCD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B9C-44BD-824F-9C5214DEDCD3}"/>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DD-4BB2-AC0F-4DEAB655675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70-4A76-9021-F44B9D1080A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70-4A76-9021-F44B9D1080A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5F-42C8-8F1A-E54EC3694CD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5F-42C8-8F1A-E54EC3694CD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5F-42C8-8F1A-E54EC3694CD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5F-42C8-8F1A-E54EC3694CD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5F-42C8-8F1A-E54EC3694CD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1D-44B8-B35F-DDB3E19DBC7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1D-44B8-B35F-DDB3E19DBC7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4A-4748-B925-83CC979FFAB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55-4597-BE20-15F9E9B4DEB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F8-4CB7-B6EC-8331C2356F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2B9C-44BD-824F-9C5214DEDCD3}"/>
            </c:ext>
          </c:extLst>
        </c:ser>
        <c:dLbls>
          <c:showLegendKey val="0"/>
          <c:showVal val="0"/>
          <c:showCatName val="0"/>
          <c:showSerName val="0"/>
          <c:showPercent val="0"/>
          <c:showBubbleSize val="0"/>
        </c:dLbls>
        <c:axId val="91405696"/>
        <c:axId val="91415680"/>
      </c:scatterChart>
      <c:valAx>
        <c:axId val="91405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5680"/>
        <c:crosses val="autoZero"/>
        <c:crossBetween val="midCat"/>
        <c:majorUnit val="5"/>
      </c:valAx>
      <c:valAx>
        <c:axId val="91415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56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43-459F-8E7B-E6DACA67303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43-459F-8E7B-E6DACA67303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43-459F-8E7B-E6DACA67303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43-459F-8E7B-E6DACA67303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43-459F-8E7B-E6DACA67303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43-459F-8E7B-E6DACA67303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F9-4212-A347-14559B54B104}"/>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F9-4212-A347-14559B54B10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F9-4212-A347-14559B54B10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F9-4212-A347-14559B54B10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F9-4212-A347-14559B54B10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F9-4212-A347-14559B54B10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B1-445C-A732-DFB061DCB81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B1-445C-A732-DFB061DCB81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21-448E-AA82-7740416976F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21-448E-AA82-7740416976F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21-448E-AA82-7740416976F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21-448E-AA82-7740416976F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21-448E-AA82-7740416976F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C9-4535-919B-456E9F0BAE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C9-4535-919B-456E9F0BAED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40-4229-B157-64FEC9A4434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F-4974-9400-92B11333E733}"/>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2F-49DD-A3E2-D5B9918EDF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89.072847682119203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89.1</c:v>
                </c:pt>
                <c:pt idx="13">
                  <c:v>89.1</c:v>
                </c:pt>
                <c:pt idx="14">
                  <c:v>89.1</c:v>
                </c:pt>
                <c:pt idx="15">
                  <c:v>89.1</c:v>
                </c:pt>
                <c:pt idx="16">
                  <c:v>89.1</c:v>
                </c:pt>
                <c:pt idx="17">
                  <c:v>89.1</c:v>
                </c:pt>
                <c:pt idx="18">
                  <c:v>89.1</c:v>
                </c:pt>
                <c:pt idx="19">
                  <c:v>89.1</c:v>
                </c:pt>
                <c:pt idx="20">
                  <c:v>89.1</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75.5</c:v>
                </c:pt>
                <c:pt idx="13">
                  <c:v>75.5</c:v>
                </c:pt>
                <c:pt idx="14">
                  <c:v>75.5</c:v>
                </c:pt>
                <c:pt idx="15">
                  <c:v>75.5</c:v>
                </c:pt>
                <c:pt idx="16">
                  <c:v>75.5</c:v>
                </c:pt>
                <c:pt idx="17">
                  <c:v>75.5</c:v>
                </c:pt>
                <c:pt idx="18">
                  <c:v>75.5</c:v>
                </c:pt>
                <c:pt idx="19">
                  <c:v>75.5</c:v>
                </c:pt>
                <c:pt idx="20">
                  <c:v>75.5</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43-459F-8E7B-E6DACA67303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43-459F-8E7B-E6DACA67303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43-459F-8E7B-E6DACA67303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43-459F-8E7B-E6DACA67303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43-459F-8E7B-E6DACA67303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43-459F-8E7B-E6DACA67303F}"/>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43-459F-8E7B-E6DACA67303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43-459F-8E7B-E6DACA67303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43-459F-8E7B-E6DACA67303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43-459F-8E7B-E6DACA67303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F9-4212-A347-14559B54B10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B1-445C-A732-DFB061DCB81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B1-445C-A732-DFB061DCB81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21-448E-AA82-7740416976F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21-448E-AA82-7740416976F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21-448E-AA82-7740416976F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21-448E-AA82-7740416976F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21-448E-AA82-7740416976F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C9-4535-919B-456E9F0BAE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C9-4535-919B-456E9F0BAED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40-4229-B157-64FEC9A4434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EF-4974-9400-92B11333E733}"/>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2F-49DD-A3E2-D5B9918EDF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75.496688741721854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93.7</c:v>
                </c:pt>
                <c:pt idx="5">
                  <c:v>93.7</c:v>
                </c:pt>
                <c:pt idx="6">
                  <c:v>93.7</c:v>
                </c:pt>
                <c:pt idx="7">
                  <c:v>93.7</c:v>
                </c:pt>
                <c:pt idx="8">
                  <c:v>93.7</c:v>
                </c:pt>
                <c:pt idx="9">
                  <c:v>94.4</c:v>
                </c:pt>
                <c:pt idx="10">
                  <c:v>95.1</c:v>
                </c:pt>
                <c:pt idx="11">
                  <c:v>95.7</c:v>
                </c:pt>
                <c:pt idx="12">
                  <c:v>96.4</c:v>
                </c:pt>
                <c:pt idx="13">
                  <c:v>97.1</c:v>
                </c:pt>
                <c:pt idx="14">
                  <c:v>97.8</c:v>
                </c:pt>
                <c:pt idx="15">
                  <c:v>98.4</c:v>
                </c:pt>
                <c:pt idx="16">
                  <c:v>99.1</c:v>
                </c:pt>
                <c:pt idx="17">
                  <c:v>99.8</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3-2943-459F-8E7B-E6DACA67303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943-459F-8E7B-E6DACA67303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943-459F-8E7B-E6DACA67303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943-459F-8E7B-E6DACA67303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943-459F-8E7B-E6DACA67303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943-459F-8E7B-E6DACA67303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943-459F-8E7B-E6DACA67303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943-459F-8E7B-E6DACA67303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943-459F-8E7B-E6DACA67303F}"/>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943-459F-8E7B-E6DACA67303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943-459F-8E7B-E6DACA67303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943-459F-8E7B-E6DACA67303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943-459F-8E7B-E6DACA67303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F9-4212-A347-14559B54B10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B1-445C-A732-DFB061DCB81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B1-445C-A732-DFB061DCB81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21-448E-AA82-7740416976F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21-448E-AA82-7740416976F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21-448E-AA82-7740416976F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21-448E-AA82-7740416976F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21-448E-AA82-7740416976F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C9-4535-919B-456E9F0BAE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C9-4535-919B-456E9F0BAED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40-4229-B157-64FEC9A4434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EF-4974-9400-92B11333E733}"/>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2F-49DD-A3E2-D5B9918EDF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95.072463768115938</c:v>
                </c:pt>
                <c:pt idx="3">
                  <c:v>#N/A</c:v>
                </c:pt>
                <c:pt idx="4">
                  <c:v>#N/A</c:v>
                </c:pt>
                <c:pt idx="5">
                  <c:v>#N/A</c:v>
                </c:pt>
                <c:pt idx="6">
                  <c:v>#N/A</c:v>
                </c:pt>
                <c:pt idx="7">
                  <c:v>#N/A</c:v>
                </c:pt>
                <c:pt idx="8">
                  <c:v>#N/A</c:v>
                </c:pt>
                <c:pt idx="9">
                  <c:v>#N/A</c:v>
                </c:pt>
                <c:pt idx="10">
                  <c:v>#N/A</c:v>
                </c:pt>
                <c:pt idx="11">
                  <c:v>99.116997792494487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2943-459F-8E7B-E6DACA67303F}"/>
            </c:ext>
          </c:extLst>
        </c:ser>
        <c:dLbls>
          <c:showLegendKey val="0"/>
          <c:showVal val="0"/>
          <c:showCatName val="0"/>
          <c:showSerName val="0"/>
          <c:showPercent val="0"/>
          <c:showBubbleSize val="0"/>
        </c:dLbls>
        <c:axId val="92915968"/>
        <c:axId val="92999680"/>
      </c:scatterChart>
      <c:valAx>
        <c:axId val="92915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99680"/>
        <c:crosses val="autoZero"/>
        <c:crossBetween val="midCat"/>
        <c:majorUnit val="5"/>
      </c:valAx>
      <c:valAx>
        <c:axId val="92999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59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97.1</c:v>
                </c:pt>
                <c:pt idx="13">
                  <c:v>97.1</c:v>
                </c:pt>
                <c:pt idx="14">
                  <c:v>97.1</c:v>
                </c:pt>
                <c:pt idx="15">
                  <c:v>97.1</c:v>
                </c:pt>
                <c:pt idx="16">
                  <c:v>97.1</c:v>
                </c:pt>
                <c:pt idx="17">
                  <c:v>97.1</c:v>
                </c:pt>
                <c:pt idx="18">
                  <c:v>97.1</c:v>
                </c:pt>
                <c:pt idx="19">
                  <c:v>97.1</c:v>
                </c:pt>
                <c:pt idx="20">
                  <c:v>97.1</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3D-4C56-A5E4-7DA3691C4F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3D-4C56-A5E4-7DA3691C4FA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3D-4C56-A5E4-7DA3691C4FA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3D-4C56-A5E4-7DA3691C4FA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3D-4C56-A5E4-7DA3691C4F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3D-4C56-A5E4-7DA3691C4FA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3D-4C56-A5E4-7DA3691C4FA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3D-4C56-A5E4-7DA3691C4FAF}"/>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3D-4C56-A5E4-7DA3691C4FA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3D-4C56-A5E4-7DA3691C4FA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3D-4C56-A5E4-7DA3691C4FA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43D-4C56-A5E4-7DA3691C4FA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67-4D22-A3FC-B3ADCB04C535}"/>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AA-4346-894D-CBAA3AAD747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AA-4346-894D-CBAA3AAD747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A1-4104-AB3A-076B3D1521D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A1-4104-AB3A-076B3D1521D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A1-4104-AB3A-076B3D1521D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A1-4104-AB3A-076B3D1521D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A1-4104-AB3A-076B3D1521D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8D-4913-BA37-829CF837563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8D-4913-BA37-829CF837563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62-4BFE-AF40-AAC8689CBC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52-495A-908F-985421196BFE}"/>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30-4BA3-A1AA-A26586254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97.116843702579672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94.4</c:v>
                </c:pt>
                <c:pt idx="10">
                  <c:v>94.4</c:v>
                </c:pt>
                <c:pt idx="11">
                  <c:v>94.4</c:v>
                </c:pt>
                <c:pt idx="12">
                  <c:v>94.4</c:v>
                </c:pt>
                <c:pt idx="13">
                  <c:v>94.4</c:v>
                </c:pt>
                <c:pt idx="14">
                  <c:v>91</c:v>
                </c:pt>
                <c:pt idx="15">
                  <c:v>87.6</c:v>
                </c:pt>
                <c:pt idx="16">
                  <c:v>84.2</c:v>
                </c:pt>
                <c:pt idx="17">
                  <c:v>80.7</c:v>
                </c:pt>
                <c:pt idx="18">
                  <c:v>77.3</c:v>
                </c:pt>
                <c:pt idx="19">
                  <c:v>73.900000000000006</c:v>
                </c:pt>
                <c:pt idx="20">
                  <c:v>70.5</c:v>
                </c:pt>
                <c:pt idx="21">
                  <c:v>67.099999999999994</c:v>
                </c:pt>
                <c:pt idx="22">
                  <c:v>63.7</c:v>
                </c:pt>
                <c:pt idx="23">
                  <c:v>60.3</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3D-4C56-A5E4-7DA3691C4F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3D-4C56-A5E4-7DA3691C4FA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3D-4C56-A5E4-7DA3691C4FA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3D-4C56-A5E4-7DA3691C4FA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3D-4C56-A5E4-7DA3691C4F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43D-4C56-A5E4-7DA3691C4FA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43D-4C56-A5E4-7DA3691C4FA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43D-4C56-A5E4-7DA3691C4FAF}"/>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43D-4C56-A5E4-7DA3691C4FA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43D-4C56-A5E4-7DA3691C4FA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43D-4C56-A5E4-7DA3691C4FA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43D-4C56-A5E4-7DA3691C4FA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67-4D22-A3FC-B3ADCB04C5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AA-4346-894D-CBAA3AAD747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AA-4346-894D-CBAA3AAD747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A1-4104-AB3A-076B3D1521D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A1-4104-AB3A-076B3D1521D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A1-4104-AB3A-076B3D1521D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A1-4104-AB3A-076B3D1521D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A1-4104-AB3A-076B3D1521D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8D-4913-BA37-829CF837563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8D-4913-BA37-829CF837563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62-4BFE-AF40-AAC8689CBC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52-495A-908F-985421196BFE}"/>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30-4BA3-A1AA-A26586254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85.23</c:v>
                </c:pt>
                <c:pt idx="11">
                  <c:v>84.2185128983308</c:v>
                </c:pt>
                <c:pt idx="12">
                  <c:v>79.989999999999995</c:v>
                </c:pt>
                <c:pt idx="13">
                  <c:v>81.96</c:v>
                </c:pt>
                <c:pt idx="14">
                  <c:v>#N/A</c:v>
                </c:pt>
                <c:pt idx="15">
                  <c:v>76.096578366445911</c:v>
                </c:pt>
                <c:pt idx="16">
                  <c:v>#N/A</c:v>
                </c:pt>
                <c:pt idx="17">
                  <c:v>69.064105058365755</c:v>
                </c:pt>
                <c:pt idx="18">
                  <c:v>#N/A</c:v>
                </c:pt>
                <c:pt idx="19">
                  <c:v>#N/A</c:v>
                </c:pt>
                <c:pt idx="20">
                  <c:v>64.749268292682927</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43D-4C56-A5E4-7DA3691C4F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43D-4C56-A5E4-7DA3691C4FAF}"/>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43D-4C56-A5E4-7DA3691C4FA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43D-4C56-A5E4-7DA3691C4FA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43D-4C56-A5E4-7DA3691C4FA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43D-4C56-A5E4-7DA3691C4FAF}"/>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43D-4C56-A5E4-7DA3691C4FA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43D-4C56-A5E4-7DA3691C4FAF}"/>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43D-4C56-A5E4-7DA3691C4FA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43D-4C56-A5E4-7DA3691C4FAF}"/>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43D-4C56-A5E4-7DA3691C4FA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43D-4C56-A5E4-7DA3691C4FAF}"/>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67-4D22-A3FC-B3ADCB04C535}"/>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AA-4346-894D-CBAA3AAD747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AA-4346-894D-CBAA3AAD747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A1-4104-AB3A-076B3D1521D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A1-4104-AB3A-076B3D1521D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A1-4104-AB3A-076B3D1521D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A1-4104-AB3A-076B3D1521D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A1-4104-AB3A-076B3D1521D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8D-4913-BA37-829CF837563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8D-4913-BA37-829CF837563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62-4BFE-AF40-AAC8689CBC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52-495A-908F-985421196BFE}"/>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30-4BA3-A1AA-A26586254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4236032"/>
        <c:axId val="94315648"/>
      </c:scatterChart>
      <c:valAx>
        <c:axId val="94236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15648"/>
        <c:crosses val="autoZero"/>
        <c:crossBetween val="midCat"/>
        <c:majorUnit val="5"/>
      </c:valAx>
      <c:valAx>
        <c:axId val="94315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603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4B-405B-B20B-254A158CD3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4B-405B-B20B-254A158CD35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4B-405B-B20B-254A158CD35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4B-405B-B20B-254A158CD35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4B-405B-B20B-254A158CD35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4B-405B-B20B-254A158CD35E}"/>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4B-405B-B20B-254A158CD35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4B-405B-B20B-254A158CD35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4B-405B-B20B-254A158CD35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4B-405B-B20B-254A158CD35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33-4BCE-BBB0-1A2B5D56666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6C-47D7-80B0-49E6F25EE5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6C-47D7-80B0-49E6F25EE57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6D-47F9-B730-8CFAB4EA174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6D-47F9-B730-8CFAB4EA174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A6D-47F9-B730-8CFAB4EA174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A6D-47F9-B730-8CFAB4EA174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A6D-47F9-B730-8CFAB4EA174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1A-4CAC-B29C-A1511565195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1A-4CAC-B29C-A1511565195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2B-4AEB-A18A-61BDBD20468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42-41BD-961B-FA44481FFA03}"/>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AD-4BEE-8588-31832A2A4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4B-405B-B20B-254A158CD3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4B-405B-B20B-254A158CD35E}"/>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4B-405B-B20B-254A158CD35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4B-405B-B20B-254A158CD3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34B-405B-B20B-254A158CD35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4B-405B-B20B-254A158CD35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34B-405B-B20B-254A158CD35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34B-405B-B20B-254A158CD35E}"/>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34B-405B-B20B-254A158CD35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34B-405B-B20B-254A158CD35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34B-405B-B20B-254A158CD35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34B-405B-B20B-254A158CD35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33-4BCE-BBB0-1A2B5D56666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6C-47D7-80B0-49E6F25EE5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6C-47D7-80B0-49E6F25EE57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6D-47F9-B730-8CFAB4EA174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6D-47F9-B730-8CFAB4EA174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6D-47F9-B730-8CFAB4EA174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6D-47F9-B730-8CFAB4EA174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6D-47F9-B730-8CFAB4EA174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1A-4CAC-B29C-A1511565195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1A-4CAC-B29C-A1511565195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2B-4AEB-A18A-61BDBD20468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42-41BD-961B-FA44481FFA03}"/>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AD-4BEE-8588-31832A2A4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34B-405B-B20B-254A158CD35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34B-405B-B20B-254A158CD35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34B-405B-B20B-254A158CD35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34B-405B-B20B-254A158CD35E}"/>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34B-405B-B20B-254A158CD35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34B-405B-B20B-254A158CD35E}"/>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34B-405B-B20B-254A158CD35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34B-405B-B20B-254A158CD35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34B-405B-B20B-254A158CD35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34B-405B-B20B-254A158CD35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33-4BCE-BBB0-1A2B5D56666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6C-47D7-80B0-49E6F25EE5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6C-47D7-80B0-49E6F25EE57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6D-47F9-B730-8CFAB4EA174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6D-47F9-B730-8CFAB4EA174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6D-47F9-B730-8CFAB4EA174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6D-47F9-B730-8CFAB4EA174C}"/>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6D-47F9-B730-8CFAB4EA174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1A-4CAC-B29C-A1511565195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1A-4CAC-B29C-A15115651953}"/>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2B-4AEB-A18A-61BDBD20468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42-41BD-961B-FA44481FFA03}"/>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AD-4BEE-8588-31832A2A4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4530560"/>
        <c:axId val="94532352"/>
      </c:scatterChart>
      <c:valAx>
        <c:axId val="9453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2352"/>
        <c:crosses val="autoZero"/>
        <c:crossBetween val="midCat"/>
        <c:majorUnit val="5"/>
      </c:valAx>
      <c:valAx>
        <c:axId val="94532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0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51-4EDC-A428-FBE31D9D3CF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51-4EDC-A428-FBE31D9D3CF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51-4EDC-A428-FBE31D9D3CF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51-4EDC-A428-FBE31D9D3CFA}"/>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51-4EDC-A428-FBE31D9D3CF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51-4EDC-A428-FBE31D9D3CFA}"/>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51-4EDC-A428-FBE31D9D3CF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51-4EDC-A428-FBE31D9D3CF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51-4EDC-A428-FBE31D9D3CF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51-4EDC-A428-FBE31D9D3CF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88-48D9-8ECB-136F3552BE2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B4-412F-A413-EC5CEB1556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B4-412F-A413-EC5CEB15569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36-41AC-A335-E1E02DE48FE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636-41AC-A335-E1E02DE48FE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636-41AC-A335-E1E02DE48FE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636-41AC-A335-E1E02DE48FE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636-41AC-A335-E1E02DE48FE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98-44C8-B02C-37354AF0C28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98-44C8-B02C-37354AF0C28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B0-4175-AF73-AAEFE762579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76-4C1E-B6A5-1725564627D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39-4B9F-8563-1D7398A6D9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E51-4EDC-A428-FBE31D9D3CF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51-4EDC-A428-FBE31D9D3CF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E51-4EDC-A428-FBE31D9D3CF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E51-4EDC-A428-FBE31D9D3CF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E51-4EDC-A428-FBE31D9D3CF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E51-4EDC-A428-FBE31D9D3CFA}"/>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E51-4EDC-A428-FBE31D9D3CF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E51-4EDC-A428-FBE31D9D3CFA}"/>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E51-4EDC-A428-FBE31D9D3CF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E51-4EDC-A428-FBE31D9D3CF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E51-4EDC-A428-FBE31D9D3CF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E51-4EDC-A428-FBE31D9D3CF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88-48D9-8ECB-136F3552BE2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B4-412F-A413-EC5CEB1556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B4-412F-A413-EC5CEB15569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36-41AC-A335-E1E02DE48FE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36-41AC-A335-E1E02DE48FE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36-41AC-A335-E1E02DE48FE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36-41AC-A335-E1E02DE48FE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36-41AC-A335-E1E02DE48FE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98-44C8-B02C-37354AF0C28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98-44C8-B02C-37354AF0C28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B0-4175-AF73-AAEFE762579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76-4C1E-B6A5-1725564627D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39-4B9F-8563-1D7398A6D9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E51-4EDC-A428-FBE31D9D3CF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E51-4EDC-A428-FBE31D9D3CF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E51-4EDC-A428-FBE31D9D3CF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E51-4EDC-A428-FBE31D9D3CFA}"/>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E51-4EDC-A428-FBE31D9D3CF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E51-4EDC-A428-FBE31D9D3CFA}"/>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E51-4EDC-A428-FBE31D9D3CF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E51-4EDC-A428-FBE31D9D3CF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E51-4EDC-A428-FBE31D9D3CF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E51-4EDC-A428-FBE31D9D3CF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88-48D9-8ECB-136F3552BE2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B4-412F-A413-EC5CEB15569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B4-412F-A413-EC5CEB15569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36-41AC-A335-E1E02DE48FE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36-41AC-A335-E1E02DE48FE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36-41AC-A335-E1E02DE48FE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36-41AC-A335-E1E02DE48FE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36-41AC-A335-E1E02DE48FE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98-44C8-B02C-37354AF0C28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98-44C8-B02C-37354AF0C28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B0-4175-AF73-AAEFE762579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76-4C1E-B6A5-1725564627D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39-4B9F-8563-1D7398A6D9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5697152"/>
        <c:axId val="95707136"/>
      </c:scatterChart>
      <c:valAx>
        <c:axId val="9569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07136"/>
        <c:crosses val="autoZero"/>
        <c:crossBetween val="midCat"/>
        <c:majorUnit val="5"/>
      </c:valAx>
      <c:valAx>
        <c:axId val="95707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9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94.2</c:v>
                </c:pt>
                <c:pt idx="10">
                  <c:v>94.2</c:v>
                </c:pt>
                <c:pt idx="11">
                  <c:v>94.2</c:v>
                </c:pt>
                <c:pt idx="12">
                  <c:v>94.2</c:v>
                </c:pt>
                <c:pt idx="13">
                  <c:v>94.2</c:v>
                </c:pt>
                <c:pt idx="14">
                  <c:v>91.3</c:v>
                </c:pt>
                <c:pt idx="15">
                  <c:v>88.3</c:v>
                </c:pt>
                <c:pt idx="16">
                  <c:v>85.4</c:v>
                </c:pt>
                <c:pt idx="17">
                  <c:v>82.4</c:v>
                </c:pt>
                <c:pt idx="18">
                  <c:v>79.5</c:v>
                </c:pt>
                <c:pt idx="19">
                  <c:v>76.5</c:v>
                </c:pt>
                <c:pt idx="20">
                  <c:v>73.599999999999994</c:v>
                </c:pt>
                <c:pt idx="21">
                  <c:v>70.599999999999994</c:v>
                </c:pt>
                <c:pt idx="22">
                  <c:v>67.599999999999994</c:v>
                </c:pt>
                <c:pt idx="23">
                  <c:v>64.7</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74-4C73-A58F-2CDFF5A28CA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74-4C73-A58F-2CDFF5A28CA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74-4C73-A58F-2CDFF5A28CA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74-4C73-A58F-2CDFF5A28CA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74-4C73-A58F-2CDFF5A28CA0}"/>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74-4C73-A58F-2CDFF5A28CA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74-4C73-A58F-2CDFF5A28CA0}"/>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74-4C73-A58F-2CDFF5A28CA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74-4C73-A58F-2CDFF5A28CA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74-4C73-A58F-2CDFF5A28CA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74-4C73-A58F-2CDFF5A28CA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0D-4604-AC01-071F787DCAD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53-420E-8D68-3C596FBA460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53-420E-8D68-3C596FBA46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B99-4192-8C52-0B08628C7DF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99-4192-8C52-0B08628C7DF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B99-4192-8C52-0B08628C7DF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B99-4192-8C52-0B08628C7DF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B99-4192-8C52-0B08628C7DF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62-4060-B982-1BE9E49295E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62-4060-B982-1BE9E49295E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8D-4AF7-B524-C70B38FC9B0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40-4A7F-96CD-740F10367D0D}"/>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04-4282-A8C7-7C77BBD50B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86.02</c:v>
                </c:pt>
                <c:pt idx="11">
                  <c:v>86.893203883495147</c:v>
                </c:pt>
                <c:pt idx="12">
                  <c:v>79.98</c:v>
                </c:pt>
                <c:pt idx="13">
                  <c:v>83.41</c:v>
                </c:pt>
                <c:pt idx="14">
                  <c:v>#N/A</c:v>
                </c:pt>
                <c:pt idx="15">
                  <c:v>78.040654205607467</c:v>
                </c:pt>
                <c:pt idx="16">
                  <c:v>#N/A</c:v>
                </c:pt>
                <c:pt idx="17">
                  <c:v>74.427570093457945</c:v>
                </c:pt>
                <c:pt idx="18">
                  <c:v>#N/A</c:v>
                </c:pt>
                <c:pt idx="19">
                  <c:v>#N/A</c:v>
                </c:pt>
                <c:pt idx="20">
                  <c:v>67.426168224299076</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74-4C73-A58F-2CDFF5A28CA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74-4C73-A58F-2CDFF5A28CA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274-4C73-A58F-2CDFF5A28CA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274-4C73-A58F-2CDFF5A28CA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274-4C73-A58F-2CDFF5A28CA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274-4C73-A58F-2CDFF5A28CA0}"/>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274-4C73-A58F-2CDFF5A28CA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274-4C73-A58F-2CDFF5A28CA0}"/>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274-4C73-A58F-2CDFF5A28CA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274-4C73-A58F-2CDFF5A28CA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274-4C73-A58F-2CDFF5A28CA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274-4C73-A58F-2CDFF5A28CA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0D-4604-AC01-071F787DCAD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53-420E-8D68-3C596FBA460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53-420E-8D68-3C596FBA46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99-4192-8C52-0B08628C7DF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99-4192-8C52-0B08628C7DF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99-4192-8C52-0B08628C7DF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99-4192-8C52-0B08628C7DF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99-4192-8C52-0B08628C7DF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62-4060-B982-1BE9E49295E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62-4060-B982-1BE9E49295E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8D-4AF7-B524-C70B38FC9B0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40-4A7F-96CD-740F10367D0D}"/>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04-4282-A8C7-7C77BBD50B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98.1</c:v>
                </c:pt>
                <c:pt idx="13">
                  <c:v>98.1</c:v>
                </c:pt>
                <c:pt idx="14">
                  <c:v>98.1</c:v>
                </c:pt>
                <c:pt idx="15">
                  <c:v>98.1</c:v>
                </c:pt>
                <c:pt idx="16">
                  <c:v>98.1</c:v>
                </c:pt>
                <c:pt idx="17">
                  <c:v>98.1</c:v>
                </c:pt>
                <c:pt idx="18">
                  <c:v>98.1</c:v>
                </c:pt>
                <c:pt idx="19">
                  <c:v>98.1</c:v>
                </c:pt>
                <c:pt idx="20">
                  <c:v>98.1</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274-4C73-A58F-2CDFF5A28CA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274-4C73-A58F-2CDFF5A28CA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274-4C73-A58F-2CDFF5A28CA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274-4C73-A58F-2CDFF5A28CA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274-4C73-A58F-2CDFF5A28CA0}"/>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274-4C73-A58F-2CDFF5A28CA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274-4C73-A58F-2CDFF5A28CA0}"/>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274-4C73-A58F-2CDFF5A28CA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274-4C73-A58F-2CDFF5A28CA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274-4C73-A58F-2CDFF5A28CA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274-4C73-A58F-2CDFF5A28CA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0D-4604-AC01-071F787DCAD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53-420E-8D68-3C596FBA460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53-420E-8D68-3C596FBA46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99-4192-8C52-0B08628C7DF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99-4192-8C52-0B08628C7DF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99-4192-8C52-0B08628C7DF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99-4192-8C52-0B08628C7DF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99-4192-8C52-0B08628C7DF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62-4060-B982-1BE9E49295E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62-4060-B982-1BE9E49295E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8D-4AF7-B524-C70B38FC9B0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40-4A7F-96CD-740F10367D0D}"/>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04-4282-A8C7-7C77BBD50B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98.05825242718447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7248000"/>
        <c:axId val="97249536"/>
      </c:scatterChart>
      <c:valAx>
        <c:axId val="9724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49536"/>
        <c:crosses val="autoZero"/>
        <c:crossBetween val="midCat"/>
        <c:majorUnit val="5"/>
      </c:valAx>
      <c:valAx>
        <c:axId val="97249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480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6A7-4877-ACAC-B34A53BBF2C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65.105764070000006</c:v>
                </c:pt>
                <c:pt idx="1">
                  <c:v>1E-10</c:v>
                </c:pt>
                <c:pt idx="2">
                  <c:v>1E-10</c:v>
                </c:pt>
                <c:pt idx="3">
                  <c:v>1E-10</c:v>
                </c:pt>
                <c:pt idx="4">
                  <c:v>1E-10</c:v>
                </c:pt>
                <c:pt idx="5">
                  <c:v>1E-10</c:v>
                </c:pt>
              </c:numCache>
            </c:numRef>
          </c:val>
          <c:extLst>
            <c:ext xmlns:c16="http://schemas.microsoft.com/office/drawing/2014/chart" uri="{C3380CC4-5D6E-409C-BE32-E72D297353CC}">
              <c16:uniqueId val="{00000002-66A7-4877-ACAC-B34A53BBF2C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26.446881900000001</c:v>
                </c:pt>
                <c:pt idx="1">
                  <c:v>1E-10</c:v>
                </c:pt>
                <c:pt idx="2">
                  <c:v>1E-10</c:v>
                </c:pt>
                <c:pt idx="3">
                  <c:v>1E-10</c:v>
                </c:pt>
                <c:pt idx="4">
                  <c:v>1E-10</c:v>
                </c:pt>
                <c:pt idx="5">
                  <c:v>1E-10</c:v>
                </c:pt>
              </c:numCache>
            </c:numRef>
          </c:val>
          <c:extLst>
            <c:ext xmlns:c16="http://schemas.microsoft.com/office/drawing/2014/chart" uri="{C3380CC4-5D6E-409C-BE32-E72D297353CC}">
              <c16:uniqueId val="{00000003-66A7-4877-ACAC-B34A53BBF2C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66A7-4877-ACAC-B34A53BBF2C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8.4473540279999995</c:v>
                </c:pt>
                <c:pt idx="1">
                  <c:v>1E-10</c:v>
                </c:pt>
                <c:pt idx="2">
                  <c:v>1E-10</c:v>
                </c:pt>
                <c:pt idx="3">
                  <c:v>1E-10</c:v>
                </c:pt>
                <c:pt idx="4">
                  <c:v>1E-10</c:v>
                </c:pt>
                <c:pt idx="5">
                  <c:v>1E-10</c:v>
                </c:pt>
              </c:numCache>
            </c:numRef>
          </c:val>
          <c:extLst>
            <c:ext xmlns:c16="http://schemas.microsoft.com/office/drawing/2014/chart" uri="{C3380CC4-5D6E-409C-BE32-E72D297353CC}">
              <c16:uniqueId val="{00000005-66A7-4877-ACAC-B34A53BBF2C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66</c:v>
                </c:pt>
                <c:pt idx="14">
                  <c:v>66</c:v>
                </c:pt>
                <c:pt idx="15">
                  <c:v>66</c:v>
                </c:pt>
                <c:pt idx="16">
                  <c:v>66</c:v>
                </c:pt>
                <c:pt idx="17">
                  <c:v>66</c:v>
                </c:pt>
                <c:pt idx="18">
                  <c:v>66</c:v>
                </c:pt>
                <c:pt idx="19">
                  <c:v>66</c:v>
                </c:pt>
                <c:pt idx="20">
                  <c:v>66</c:v>
                </c:pt>
                <c:pt idx="21">
                  <c:v>66</c:v>
                </c:pt>
                <c:pt idx="22">
                  <c:v>66</c:v>
                </c:pt>
                <c:pt idx="23">
                  <c:v>66</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94-4BB9-B774-B5F24B6393C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94-4BB9-B774-B5F24B6393C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94-4BB9-B774-B5F24B6393C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94-4BB9-B774-B5F24B6393C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94-4BB9-B774-B5F24B6393C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94-4BB9-B774-B5F24B6393CB}"/>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94-4BB9-B774-B5F24B6393C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94-4BB9-B774-B5F24B6393C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94-4BB9-B774-B5F24B6393C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94-4BB9-B774-B5F24B6393C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15-49F3-B713-02A3229FCD7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D0-44D0-9D26-C016C48EB32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D0-44D0-9D26-C016C48EB32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93-4F1A-955B-5C99625CC8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93-4F1A-955B-5C99625CC8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93-4F1A-955B-5C99625CC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93-4F1A-955B-5C99625CC8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93-4F1A-955B-5C99625CC8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08-4783-9E41-5706BC5065F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08-4783-9E41-5706BC5065F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4F-4C3B-ABD9-52D6BB5AB46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E0-4529-AFCE-B0D316EB9BCE}"/>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18-40E8-A7F6-E5ECB76968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71.599999999999994</c:v>
                </c:pt>
                <c:pt idx="16">
                  <c:v>#N/A</c:v>
                </c:pt>
                <c:pt idx="17">
                  <c:v>63.5</c:v>
                </c:pt>
                <c:pt idx="18">
                  <c:v>#N/A</c:v>
                </c:pt>
                <c:pt idx="19">
                  <c:v>#N/A</c:v>
                </c:pt>
                <c:pt idx="20">
                  <c:v>62.9</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94-4BB9-B774-B5F24B6393C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94-4BB9-B774-B5F24B6393CB}"/>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94-4BB9-B774-B5F24B6393C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94-4BB9-B774-B5F24B6393C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94-4BB9-B774-B5F24B6393C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94-4BB9-B774-B5F24B6393C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94-4BB9-B774-B5F24B6393C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A94-4BB9-B774-B5F24B6393CB}"/>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A94-4BB9-B774-B5F24B6393C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A94-4BB9-B774-B5F24B6393C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A94-4BB9-B774-B5F24B6393C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A94-4BB9-B774-B5F24B6393C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15-49F3-B713-02A3229FCD7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D0-44D0-9D26-C016C48EB32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D0-44D0-9D26-C016C48EB32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93-4F1A-955B-5C99625CC8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93-4F1A-955B-5C99625CC8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93-4F1A-955B-5C99625CC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93-4F1A-955B-5C99625CC8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93-4F1A-955B-5C99625CC8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08-4783-9E41-5706BC5065F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08-4783-9E41-5706BC5065F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4F-4C3B-ABD9-52D6BB5AB46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E0-4529-AFCE-B0D316EB9BCE}"/>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18-40E8-A7F6-E5ECB76968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A94-4BB9-B774-B5F24B6393C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A94-4BB9-B774-B5F24B6393C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A94-4BB9-B774-B5F24B6393C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A94-4BB9-B774-B5F24B6393CB}"/>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A94-4BB9-B774-B5F24B6393CB}"/>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A94-4BB9-B774-B5F24B6393CB}"/>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A94-4BB9-B774-B5F24B6393C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A94-4BB9-B774-B5F24B6393CB}"/>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A94-4BB9-B774-B5F24B6393C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A94-4BB9-B774-B5F24B6393C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15-49F3-B713-02A3229FCD7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D0-44D0-9D26-C016C48EB32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D0-44D0-9D26-C016C48EB32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93-4F1A-955B-5C99625CC8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93-4F1A-955B-5C99625CC8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93-4F1A-955B-5C99625CC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93-4F1A-955B-5C99625CC8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93-4F1A-955B-5C99625CC8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08-4783-9E41-5706BC5065F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08-4783-9E41-5706BC5065F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4F-4C3B-ABD9-52D6BB5AB46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E0-4529-AFCE-B0D316EB9BCE}"/>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18-40E8-A7F6-E5ECB76968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9090816"/>
        <c:axId val="99092352"/>
      </c:scatterChart>
      <c:valAx>
        <c:axId val="99090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92352"/>
        <c:crosses val="autoZero"/>
        <c:crossBetween val="midCat"/>
        <c:majorUnit val="5"/>
      </c:valAx>
      <c:valAx>
        <c:axId val="99092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908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91.8</c:v>
                </c:pt>
                <c:pt idx="10">
                  <c:v>91.8</c:v>
                </c:pt>
                <c:pt idx="11">
                  <c:v>91.8</c:v>
                </c:pt>
                <c:pt idx="12">
                  <c:v>91.8</c:v>
                </c:pt>
                <c:pt idx="13">
                  <c:v>91.8</c:v>
                </c:pt>
                <c:pt idx="14">
                  <c:v>89.1</c:v>
                </c:pt>
                <c:pt idx="15">
                  <c:v>86.4</c:v>
                </c:pt>
                <c:pt idx="16">
                  <c:v>83.7</c:v>
                </c:pt>
                <c:pt idx="17">
                  <c:v>81</c:v>
                </c:pt>
                <c:pt idx="18">
                  <c:v>78.2</c:v>
                </c:pt>
                <c:pt idx="19">
                  <c:v>75.5</c:v>
                </c:pt>
                <c:pt idx="20">
                  <c:v>72.8</c:v>
                </c:pt>
                <c:pt idx="21">
                  <c:v>70.099999999999994</c:v>
                </c:pt>
                <c:pt idx="22">
                  <c:v>67.400000000000006</c:v>
                </c:pt>
                <c:pt idx="23">
                  <c:v>64.7</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C8-4C6E-82AD-5D7A1144C7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C8-4C6E-82AD-5D7A1144C7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C8-4C6E-82AD-5D7A1144C71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C8-4C6E-82AD-5D7A1144C71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C8-4C6E-82AD-5D7A1144C71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C8-4C6E-82AD-5D7A1144C715}"/>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C8-4C6E-82AD-5D7A1144C71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C8-4C6E-82AD-5D7A1144C71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C8-4C6E-82AD-5D7A1144C71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C8-4C6E-82AD-5D7A1144C71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AF-45F9-A5F8-9CE378B8D7A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30-4FDE-B58A-808857E9C21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30-4FDE-B58A-808857E9C2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92-4A8D-844D-55E4F46CD21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92-4A8D-844D-55E4F46CD2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92-4A8D-844D-55E4F46CD21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92-4A8D-844D-55E4F46CD21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92-4A8D-844D-55E4F46CD21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DC-44C3-A836-2825A520CFA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DC-44C3-A836-2825A520CFA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7A-4824-BD0B-3CEA5C50A74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5A-4693-BD3D-C4E4EDEB55F8}"/>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1C-4FF6-8193-32A8A5DF31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84.59</c:v>
                </c:pt>
                <c:pt idx="11">
                  <c:v>83.222958057395147</c:v>
                </c:pt>
                <c:pt idx="12">
                  <c:v>80</c:v>
                </c:pt>
                <c:pt idx="13">
                  <c:v>81</c:v>
                </c:pt>
                <c:pt idx="14">
                  <c:v>#N/A</c:v>
                </c:pt>
                <c:pt idx="15">
                  <c:v>79.2</c:v>
                </c:pt>
                <c:pt idx="16">
                  <c:v>#N/A</c:v>
                </c:pt>
                <c:pt idx="17">
                  <c:v>74.099999999999994</c:v>
                </c:pt>
                <c:pt idx="18">
                  <c:v>#N/A</c:v>
                </c:pt>
                <c:pt idx="19">
                  <c:v>#N/A</c:v>
                </c:pt>
                <c:pt idx="20">
                  <c:v>65.599999999999994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C8-4C6E-82AD-5D7A1144C7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C8-4C6E-82AD-5D7A1144C71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C8-4C6E-82AD-5D7A1144C7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C8-4C6E-82AD-5D7A1144C71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C8-4C6E-82AD-5D7A1144C71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C8-4C6E-82AD-5D7A1144C71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6C8-4C6E-82AD-5D7A1144C71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6C8-4C6E-82AD-5D7A1144C715}"/>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6C8-4C6E-82AD-5D7A1144C71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6C8-4C6E-82AD-5D7A1144C71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6C8-4C6E-82AD-5D7A1144C71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6C8-4C6E-82AD-5D7A1144C71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AF-45F9-A5F8-9CE378B8D7A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30-4FDE-B58A-808857E9C21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30-4FDE-B58A-808857E9C2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92-4A8D-844D-55E4F46CD21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92-4A8D-844D-55E4F46CD2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92-4A8D-844D-55E4F46CD21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92-4A8D-844D-55E4F46CD21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92-4A8D-844D-55E4F46CD21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DC-44C3-A836-2825A520CFA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DC-44C3-A836-2825A520CFA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7A-4824-BD0B-3CEA5C50A74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5A-4693-BD3D-C4E4EDEB55F8}"/>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1C-4FF6-8193-32A8A5DF31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96.7</c:v>
                </c:pt>
                <c:pt idx="13">
                  <c:v>96.7</c:v>
                </c:pt>
                <c:pt idx="14">
                  <c:v>96.7</c:v>
                </c:pt>
                <c:pt idx="15">
                  <c:v>96.7</c:v>
                </c:pt>
                <c:pt idx="16">
                  <c:v>96.7</c:v>
                </c:pt>
                <c:pt idx="17">
                  <c:v>96.7</c:v>
                </c:pt>
                <c:pt idx="18">
                  <c:v>96.7</c:v>
                </c:pt>
                <c:pt idx="19">
                  <c:v>96.7</c:v>
                </c:pt>
                <c:pt idx="20">
                  <c:v>96.7</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6C8-4C6E-82AD-5D7A1144C7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6C8-4C6E-82AD-5D7A1144C71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6C8-4C6E-82AD-5D7A1144C7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6C8-4C6E-82AD-5D7A1144C71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6C8-4C6E-82AD-5D7A1144C71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6C8-4C6E-82AD-5D7A1144C71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6C8-4C6E-82AD-5D7A1144C715}"/>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6C8-4C6E-82AD-5D7A1144C71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6C8-4C6E-82AD-5D7A1144C71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6C8-4C6E-82AD-5D7A1144C71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6C8-4C6E-82AD-5D7A1144C71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AF-45F9-A5F8-9CE378B8D7A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30-4FDE-B58A-808857E9C21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30-4FDE-B58A-808857E9C21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2-4A8D-844D-55E4F46CD21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2-4A8D-844D-55E4F46CD21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2-4A8D-844D-55E4F46CD21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2-4A8D-844D-55E4F46CD21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92-4A8D-844D-55E4F46CD21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DC-44C3-A836-2825A520CFA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DC-44C3-A836-2825A520CFA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7A-4824-BD0B-3CEA5C50A74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5A-4693-BD3D-C4E4EDEB55F8}"/>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1C-4FF6-8193-32A8A5DF31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96.688741721854313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00564352"/>
        <c:axId val="113333376"/>
      </c:scatterChart>
      <c:valAx>
        <c:axId val="100564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33376"/>
        <c:crosses val="autoZero"/>
        <c:crossBetween val="midCat"/>
        <c:majorUnit val="5"/>
      </c:valAx>
      <c:valAx>
        <c:axId val="113333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64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88.085950800000006</c:v>
                </c:pt>
                <c:pt idx="1">
                  <c:v>1E-10</c:v>
                </c:pt>
                <c:pt idx="2">
                  <c:v>1E-10</c:v>
                </c:pt>
                <c:pt idx="3">
                  <c:v>1E-10</c:v>
                </c:pt>
                <c:pt idx="4">
                  <c:v>1E-10</c:v>
                </c:pt>
                <c:pt idx="5">
                  <c:v>1E-10</c:v>
                </c:pt>
              </c:numCache>
            </c:numRef>
          </c:val>
          <c:extLst>
            <c:ext xmlns:c16="http://schemas.microsoft.com/office/drawing/2014/chart" uri="{C3380CC4-5D6E-409C-BE32-E72D297353CC}">
              <c16:uniqueId val="{00000000-2A5F-47B3-AF47-42E264480FD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9.3893892490000006</c:v>
                </c:pt>
                <c:pt idx="1">
                  <c:v>1E-10</c:v>
                </c:pt>
                <c:pt idx="2">
                  <c:v>1E-10</c:v>
                </c:pt>
                <c:pt idx="3">
                  <c:v>1E-10</c:v>
                </c:pt>
                <c:pt idx="4">
                  <c:v>1E-10</c:v>
                </c:pt>
                <c:pt idx="5">
                  <c:v>1E-10</c:v>
                </c:pt>
              </c:numCache>
            </c:numRef>
          </c:val>
          <c:extLst>
            <c:ext xmlns:c16="http://schemas.microsoft.com/office/drawing/2014/chart" uri="{C3380CC4-5D6E-409C-BE32-E72D297353CC}">
              <c16:uniqueId val="{00000001-2A5F-47B3-AF47-42E264480FD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2A5F-47B3-AF47-42E264480FD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2.524659953</c:v>
                </c:pt>
                <c:pt idx="1">
                  <c:v>0</c:v>
                </c:pt>
                <c:pt idx="2">
                  <c:v>1E-10</c:v>
                </c:pt>
                <c:pt idx="3">
                  <c:v>1E-10</c:v>
                </c:pt>
                <c:pt idx="4">
                  <c:v>1E-10</c:v>
                </c:pt>
                <c:pt idx="5">
                  <c:v>1E-10</c:v>
                </c:pt>
              </c:numCache>
            </c:numRef>
          </c:val>
          <c:extLst>
            <c:ext xmlns:c16="http://schemas.microsoft.com/office/drawing/2014/chart" uri="{C3380CC4-5D6E-409C-BE32-E72D297353CC}">
              <c16:uniqueId val="{00000003-2A5F-47B3-AF47-42E264480FD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95.2</c:v>
                </c:pt>
                <c:pt idx="5">
                  <c:v>95.2</c:v>
                </c:pt>
                <c:pt idx="6">
                  <c:v>95.2</c:v>
                </c:pt>
                <c:pt idx="7">
                  <c:v>95.2</c:v>
                </c:pt>
                <c:pt idx="8">
                  <c:v>95.2</c:v>
                </c:pt>
                <c:pt idx="9">
                  <c:v>95.5</c:v>
                </c:pt>
                <c:pt idx="10">
                  <c:v>95.8</c:v>
                </c:pt>
                <c:pt idx="11">
                  <c:v>96.2</c:v>
                </c:pt>
                <c:pt idx="12">
                  <c:v>96.5</c:v>
                </c:pt>
                <c:pt idx="13">
                  <c:v>96.8</c:v>
                </c:pt>
                <c:pt idx="14">
                  <c:v>97.2</c:v>
                </c:pt>
                <c:pt idx="15">
                  <c:v>97.5</c:v>
                </c:pt>
                <c:pt idx="16">
                  <c:v>97.8</c:v>
                </c:pt>
                <c:pt idx="17">
                  <c:v>98.1</c:v>
                </c:pt>
                <c:pt idx="18">
                  <c:v>98.5</c:v>
                </c:pt>
                <c:pt idx="19">
                  <c:v>98.8</c:v>
                </c:pt>
                <c:pt idx="20">
                  <c:v>99.1</c:v>
                </c:pt>
                <c:pt idx="21">
                  <c:v>99.5</c:v>
                </c:pt>
                <c:pt idx="22">
                  <c:v>99.8</c:v>
                </c:pt>
                <c:pt idx="23">
                  <c:v>100</c:v>
                </c:pt>
              </c:numCache>
            </c:numRef>
          </c:yVal>
          <c:smooth val="0"/>
          <c:extLst>
            <c:ext xmlns:c16="http://schemas.microsoft.com/office/drawing/2014/chart" uri="{C3380CC4-5D6E-409C-BE32-E72D297353CC}">
              <c16:uniqueId val="{00000000-78DC-4BB8-832F-DEC24998B5F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DC-4BB8-832F-DEC24998B5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DC-4BB8-832F-DEC24998B5F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DC-4BB8-832F-DEC24998B5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DC-4BB8-832F-DEC24998B5F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DC-4BB8-832F-DEC24998B5F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DC-4BB8-832F-DEC24998B5F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DC-4BB8-832F-DEC24998B5F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DC-4BB8-832F-DEC24998B5FC}"/>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DC-4BB8-832F-DEC24998B5F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DC-4BB8-832F-DEC24998B5F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DC-4BB8-832F-DEC24998B5F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DC-4BB8-832F-DEC24998B5F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63-4643-8767-B9F2360E604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30-4A51-9E7A-D3C76D77ABA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30-4A51-9E7A-D3C76D77ABA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435-4A19-978F-9AC0D928CDE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35-4A19-978F-9AC0D928CDE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35-4A19-978F-9AC0D928CDE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35-4A19-978F-9AC0D928CDE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35-4A19-978F-9AC0D928CDE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63-4128-8CE8-F56BCABA067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63-4128-8CE8-F56BCABA067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8C-45AD-86AA-C70459844D7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38-4AF9-B94D-833F8D34D50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D6-41E5-9B6A-1D9860507D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94</c:v>
                </c:pt>
                <c:pt idx="3">
                  <c:v>#N/A</c:v>
                </c:pt>
                <c:pt idx="4">
                  <c:v>#N/A</c:v>
                </c:pt>
                <c:pt idx="5">
                  <c:v>#N/A</c:v>
                </c:pt>
                <c:pt idx="6">
                  <c:v>#N/A</c:v>
                </c:pt>
                <c:pt idx="7">
                  <c:v>100</c:v>
                </c:pt>
                <c:pt idx="8">
                  <c:v>#N/A</c:v>
                </c:pt>
                <c:pt idx="9">
                  <c:v>100</c:v>
                </c:pt>
                <c:pt idx="10">
                  <c:v>#N/A</c:v>
                </c:pt>
                <c:pt idx="11">
                  <c:v>100</c:v>
                </c:pt>
                <c:pt idx="12">
                  <c:v>93.9</c:v>
                </c:pt>
                <c:pt idx="13">
                  <c:v>94.4</c:v>
                </c:pt>
                <c:pt idx="14">
                  <c:v>#N/A</c:v>
                </c:pt>
                <c:pt idx="15">
                  <c:v>100</c:v>
                </c:pt>
                <c:pt idx="16">
                  <c:v>#N/A</c:v>
                </c:pt>
                <c:pt idx="17">
                  <c:v>100</c:v>
                </c:pt>
                <c:pt idx="18">
                  <c:v>#N/A</c:v>
                </c:pt>
                <c:pt idx="19">
                  <c:v>#N/A</c:v>
                </c:pt>
                <c:pt idx="20">
                  <c:v>100</c:v>
                </c:pt>
                <c:pt idx="21">
                  <c:v>100</c:v>
                </c:pt>
                <c:pt idx="22">
                  <c:v>#N/A</c:v>
                </c:pt>
                <c:pt idx="23">
                  <c:v>100</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8DC-4BB8-832F-DEC24998B5F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87.5</c:v>
                </c:pt>
                <c:pt idx="3">
                  <c:v>87.5</c:v>
                </c:pt>
                <c:pt idx="4">
                  <c:v>87.5</c:v>
                </c:pt>
                <c:pt idx="5">
                  <c:v>87.5</c:v>
                </c:pt>
                <c:pt idx="6">
                  <c:v>87.5</c:v>
                </c:pt>
                <c:pt idx="7">
                  <c:v>87.7</c:v>
                </c:pt>
                <c:pt idx="8">
                  <c:v>87.9</c:v>
                </c:pt>
                <c:pt idx="9">
                  <c:v>88.2</c:v>
                </c:pt>
                <c:pt idx="10">
                  <c:v>88.4</c:v>
                </c:pt>
                <c:pt idx="11">
                  <c:v>88.7</c:v>
                </c:pt>
                <c:pt idx="12">
                  <c:v>88.9</c:v>
                </c:pt>
                <c:pt idx="13">
                  <c:v>89.1</c:v>
                </c:pt>
                <c:pt idx="14">
                  <c:v>89.4</c:v>
                </c:pt>
                <c:pt idx="15">
                  <c:v>89.6</c:v>
                </c:pt>
                <c:pt idx="16">
                  <c:v>89.9</c:v>
                </c:pt>
                <c:pt idx="17">
                  <c:v>90.1</c:v>
                </c:pt>
                <c:pt idx="18">
                  <c:v>90.3</c:v>
                </c:pt>
                <c:pt idx="19">
                  <c:v>90.6</c:v>
                </c:pt>
                <c:pt idx="20">
                  <c:v>90.8</c:v>
                </c:pt>
                <c:pt idx="21">
                  <c:v>91.1</c:v>
                </c:pt>
                <c:pt idx="22">
                  <c:v>91.3</c:v>
                </c:pt>
                <c:pt idx="23">
                  <c:v>91.6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DC-4BB8-832F-DEC24998B5F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DC-4BB8-832F-DEC24998B5FC}"/>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8DC-4BB8-832F-DEC24998B5FC}"/>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DC-4BB8-832F-DEC24998B5FC}"/>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8DC-4BB8-832F-DEC24998B5FC}"/>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63-4643-8767-B9F2360E6040}"/>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30-4A51-9E7A-D3C76D77ABA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30-4A51-9E7A-D3C76D77ABA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35-4A19-978F-9AC0D928CDE7}"/>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35-4A19-978F-9AC0D928CDE7}"/>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35-4A19-978F-9AC0D928CDE7}"/>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35-4A19-978F-9AC0D928CDE7}"/>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35-4A19-978F-9AC0D928CDE7}"/>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63-4128-8CE8-F56BCABA0676}"/>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63-4128-8CE8-F56BCABA0676}"/>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8C-45AD-86AA-C70459844D77}"/>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38-4AF9-B94D-833F8D34D504}"/>
                </c:ext>
              </c:extLst>
            </c:dLbl>
            <c:dLbl>
              <c:idx val="24"/>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76D6-41E5-9B6A-1D9860507DE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90.7</c:v>
                </c:pt>
                <c:pt idx="1">
                  <c:v>83.5</c:v>
                </c:pt>
                <c:pt idx="2">
                  <c:v>#N/A</c:v>
                </c:pt>
                <c:pt idx="3">
                  <c:v>88.9</c:v>
                </c:pt>
                <c:pt idx="4">
                  <c:v>89.6</c:v>
                </c:pt>
                <c:pt idx="5">
                  <c:v>89.9</c:v>
                </c:pt>
                <c:pt idx="6">
                  <c:v>#N/A</c:v>
                </c:pt>
                <c:pt idx="7">
                  <c:v>90</c:v>
                </c:pt>
                <c:pt idx="8">
                  <c:v>#N/A</c:v>
                </c:pt>
                <c:pt idx="9">
                  <c:v>92</c:v>
                </c:pt>
                <c:pt idx="10">
                  <c:v>#N/A</c:v>
                </c:pt>
                <c:pt idx="11">
                  <c:v>89.984825493171471</c:v>
                </c:pt>
                <c:pt idx="12">
                  <c:v>86.6</c:v>
                </c:pt>
                <c:pt idx="13">
                  <c:v>86.9</c:v>
                </c:pt>
                <c:pt idx="14">
                  <c:v>#N/A</c:v>
                </c:pt>
                <c:pt idx="15">
                  <c:v>93.1</c:v>
                </c:pt>
                <c:pt idx="16">
                  <c:v>#N/A</c:v>
                </c:pt>
                <c:pt idx="17">
                  <c:v>93.5</c:v>
                </c:pt>
                <c:pt idx="18">
                  <c:v>#N/A</c:v>
                </c:pt>
                <c:pt idx="19">
                  <c:v>#N/A</c:v>
                </c:pt>
                <c:pt idx="20">
                  <c:v>91.899999999999991</c:v>
                </c:pt>
                <c:pt idx="21">
                  <c:v>90.750000000000014</c:v>
                </c:pt>
                <c:pt idx="22">
                  <c:v>#N/A</c:v>
                </c:pt>
                <c:pt idx="23">
                  <c:v>90.200000000000017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52</c:v>
                </c:pt>
                <c:pt idx="3">
                  <c:v>52</c:v>
                </c:pt>
                <c:pt idx="4">
                  <c:v>52</c:v>
                </c:pt>
                <c:pt idx="5">
                  <c:v>52</c:v>
                </c:pt>
                <c:pt idx="6">
                  <c:v>52</c:v>
                </c:pt>
                <c:pt idx="7">
                  <c:v>52.8</c:v>
                </c:pt>
                <c:pt idx="8">
                  <c:v>53.6</c:v>
                </c:pt>
                <c:pt idx="9">
                  <c:v>54.3</c:v>
                </c:pt>
                <c:pt idx="10">
                  <c:v>55.1</c:v>
                </c:pt>
                <c:pt idx="11">
                  <c:v>55.9</c:v>
                </c:pt>
                <c:pt idx="12">
                  <c:v>56.6</c:v>
                </c:pt>
                <c:pt idx="13">
                  <c:v>57.4</c:v>
                </c:pt>
                <c:pt idx="14">
                  <c:v>58.2</c:v>
                </c:pt>
                <c:pt idx="15">
                  <c:v>58.9</c:v>
                </c:pt>
                <c:pt idx="16">
                  <c:v>59.7</c:v>
                </c:pt>
                <c:pt idx="17">
                  <c:v>60.5</c:v>
                </c:pt>
                <c:pt idx="18">
                  <c:v>61.3</c:v>
                </c:pt>
                <c:pt idx="19">
                  <c:v>62</c:v>
                </c:pt>
                <c:pt idx="20">
                  <c:v>62.8</c:v>
                </c:pt>
                <c:pt idx="21">
                  <c:v>63.6</c:v>
                </c:pt>
                <c:pt idx="22">
                  <c:v>64.3</c:v>
                </c:pt>
                <c:pt idx="23">
                  <c:v>65.099999999999994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8DC-4BB8-832F-DEC24998B5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8DC-4BB8-832F-DEC24998B5FC}"/>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8DC-4BB8-832F-DEC24998B5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8DC-4BB8-832F-DEC24998B5F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8DC-4BB8-832F-DEC24998B5F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8DC-4BB8-832F-DEC24998B5FC}"/>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8DC-4BB8-832F-DEC24998B5F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8DC-4BB8-832F-DEC24998B5FC}"/>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8DC-4BB8-832F-DEC24998B5F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8DC-4BB8-832F-DEC24998B5F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8DC-4BB8-832F-DEC24998B5F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8DC-4BB8-832F-DEC24998B5F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63-4643-8767-B9F2360E604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30-4A51-9E7A-D3C76D77ABA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30-4A51-9E7A-D3C76D77ABA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35-4A19-978F-9AC0D928CDE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35-4A19-978F-9AC0D928CDE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35-4A19-978F-9AC0D928CDE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35-4A19-978F-9AC0D928CDE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35-4A19-978F-9AC0D928CDE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3-4128-8CE8-F56BCABA067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63-4128-8CE8-F56BCABA067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8C-45AD-86AA-C70459844D7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38-4AF9-B94D-833F8D34D504}"/>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D6-41E5-9B6A-1D9860507D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58.9</c:v>
                </c:pt>
                <c:pt idx="1">
                  <c:v>46.4</c:v>
                </c:pt>
                <c:pt idx="2">
                  <c:v>#N/A</c:v>
                </c:pt>
                <c:pt idx="3">
                  <c:v>#N/A</c:v>
                </c:pt>
                <c:pt idx="4">
                  <c:v>#N/A</c:v>
                </c:pt>
                <c:pt idx="5">
                  <c:v>#N/A</c:v>
                </c:pt>
                <c:pt idx="6">
                  <c:v>#N/A</c:v>
                </c:pt>
                <c:pt idx="7">
                  <c:v>58.5</c:v>
                </c:pt>
                <c:pt idx="8">
                  <c:v>#N/A</c:v>
                </c:pt>
                <c:pt idx="9">
                  <c:v>#N/A</c:v>
                </c:pt>
                <c:pt idx="10">
                  <c:v>#N/A</c:v>
                </c:pt>
                <c:pt idx="11">
                  <c:v>59.8</c:v>
                </c:pt>
                <c:pt idx="12">
                  <c:v>62.64</c:v>
                </c:pt>
                <c:pt idx="13">
                  <c:v>65.06</c:v>
                </c:pt>
                <c:pt idx="14">
                  <c:v>#N/A</c:v>
                </c:pt>
                <c:pt idx="15">
                  <c:v>60.925644823788552</c:v>
                </c:pt>
                <c:pt idx="16">
                  <c:v>#N/A</c:v>
                </c:pt>
                <c:pt idx="17">
                  <c:v>62.210243190661487</c:v>
                </c:pt>
                <c:pt idx="18">
                  <c:v>#N/A</c:v>
                </c:pt>
                <c:pt idx="19">
                  <c:v>#N/A</c:v>
                </c:pt>
                <c:pt idx="20">
                  <c:v>64.229199756097557</c:v>
                </c:pt>
                <c:pt idx="21">
                  <c:v>64.336448149951323</c:v>
                </c:pt>
                <c:pt idx="22">
                  <c:v>#N/A</c:v>
                </c:pt>
                <c:pt idx="23">
                  <c:v>62.32415862726409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9073408"/>
        <c:axId val="113707648"/>
      </c:scatterChart>
      <c:valAx>
        <c:axId val="9907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7648"/>
        <c:crosses val="autoZero"/>
        <c:crossBetween val="midCat"/>
        <c:majorUnit val="5"/>
      </c:valAx>
      <c:valAx>
        <c:axId val="113707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907340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92-4E27-B9F1-15EB7FEE81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92-4E27-B9F1-15EB7FEE815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92-4E27-B9F1-15EB7FEE81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92-4E27-B9F1-15EB7FEE815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92-4E27-B9F1-15EB7FEE815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92-4E27-B9F1-15EB7FEE815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92-4E27-B9F1-15EB7FEE815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92-4E27-B9F1-15EB7FEE8155}"/>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92-4E27-B9F1-15EB7FEE815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92-4E27-B9F1-15EB7FEE815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92-4E27-B9F1-15EB7FEE815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92-4E27-B9F1-15EB7FEE815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44-4992-8BFB-D22F904F6C09}"/>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60-4B1E-8547-136986E1522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60-4B1E-8547-136986E152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CA-488F-8861-6285B0200A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CA-488F-8861-6285B0200A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CA-488F-8861-6285B0200A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CA-488F-8861-6285B0200A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CA-488F-8861-6285B0200A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CB-4C44-95D5-DD194237A4A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CB-4C44-95D5-DD194237A4A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A8-486E-BDFF-759342DD8CD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09-4791-B571-489D476A8B9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C4-4A29-828B-5D7E30557F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92-4E27-B9F1-15EB7FEE81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92-4E27-B9F1-15EB7FEE815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92-4E27-B9F1-15EB7FEE81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92-4E27-B9F1-15EB7FEE815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92-4E27-B9F1-15EB7FEE815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92-4E27-B9F1-15EB7FEE815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92-4E27-B9F1-15EB7FEE815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492-4E27-B9F1-15EB7FEE8155}"/>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492-4E27-B9F1-15EB7FEE815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492-4E27-B9F1-15EB7FEE815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492-4E27-B9F1-15EB7FEE815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492-4E27-B9F1-15EB7FEE815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44-4992-8BFB-D22F904F6C09}"/>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60-4B1E-8547-136986E1522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60-4B1E-8547-136986E152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CA-488F-8861-6285B0200A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CA-488F-8861-6285B0200A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CA-488F-8861-6285B0200A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CA-488F-8861-6285B0200A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CA-488F-8861-6285B0200A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CB-4C44-95D5-DD194237A4A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CB-4C44-95D5-DD194237A4A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A8-486E-BDFF-759342DD8CD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09-4791-B571-489D476A8B9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C4-4A29-828B-5D7E30557F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98.7</c:v>
                </c:pt>
                <c:pt idx="7">
                  <c:v>98.7</c:v>
                </c:pt>
                <c:pt idx="8">
                  <c:v>98.7</c:v>
                </c:pt>
                <c:pt idx="9">
                  <c:v>98.7</c:v>
                </c:pt>
                <c:pt idx="10">
                  <c:v>98.7</c:v>
                </c:pt>
                <c:pt idx="11">
                  <c:v>98.7</c:v>
                </c:pt>
                <c:pt idx="12">
                  <c:v>98.7</c:v>
                </c:pt>
                <c:pt idx="13">
                  <c:v>98.7</c:v>
                </c:pt>
                <c:pt idx="14">
                  <c:v>98.7</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8-8492-4E27-B9F1-15EB7FEE815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492-4E27-B9F1-15EB7FEE815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492-4E27-B9F1-15EB7FEE8155}"/>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492-4E27-B9F1-15EB7FEE815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492-4E27-B9F1-15EB7FEE815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492-4E27-B9F1-15EB7FEE815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492-4E27-B9F1-15EB7FEE8155}"/>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492-4E27-B9F1-15EB7FEE815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492-4E27-B9F1-15EB7FEE8155}"/>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492-4E27-B9F1-15EB7FEE815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492-4E27-B9F1-15EB7FEE8155}"/>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492-4E27-B9F1-15EB7FEE815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492-4E27-B9F1-15EB7FEE8155}"/>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44-4992-8BFB-D22F904F6C09}"/>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60-4B1E-8547-136986E1522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60-4B1E-8547-136986E1522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CA-488F-8861-6285B0200A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CA-488F-8861-6285B0200A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CA-488F-8861-6285B0200A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CA-488F-8861-6285B0200AC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CA-488F-8861-6285B0200A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CB-4C44-95D5-DD194237A4A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CB-4C44-95D5-DD194237A4A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A8-486E-BDFF-759342DD8CD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09-4791-B571-489D476A8B9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C4-4A29-828B-5D7E30557F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98.734177215189874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8492-4E27-B9F1-15EB7FEE8155}"/>
            </c:ext>
          </c:extLst>
        </c:ser>
        <c:dLbls>
          <c:showLegendKey val="0"/>
          <c:showVal val="0"/>
          <c:showCatName val="0"/>
          <c:showSerName val="0"/>
          <c:showPercent val="0"/>
          <c:showBubbleSize val="0"/>
        </c:dLbls>
        <c:axId val="147425152"/>
        <c:axId val="152544000"/>
      </c:scatterChart>
      <c:valAx>
        <c:axId val="14742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4000"/>
        <c:crosses val="autoZero"/>
        <c:crossBetween val="midCat"/>
        <c:majorUnit val="5"/>
      </c:valAx>
      <c:valAx>
        <c:axId val="152544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5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3F-43D3-BC4E-6DB7EF8F2FB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3F-43D3-BC4E-6DB7EF8F2FB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3F-43D3-BC4E-6DB7EF8F2FB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3F-43D3-BC4E-6DB7EF8F2FB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3F-43D3-BC4E-6DB7EF8F2FB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3F-43D3-BC4E-6DB7EF8F2FB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3F-43D3-BC4E-6DB7EF8F2FB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3F-43D3-BC4E-6DB7EF8F2FB9}"/>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3F-43D3-BC4E-6DB7EF8F2FB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3F-43D3-BC4E-6DB7EF8F2FB9}"/>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3F-43D3-BC4E-6DB7EF8F2F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3F-43D3-BC4E-6DB7EF8F2FB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5F-456A-B0C7-D68A2FF8043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CE-40C6-BCB5-4490566232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CE-40C6-BCB5-4490566232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92-4B59-8D4D-CE0306235ED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92-4B59-8D4D-CE0306235ED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92-4B59-8D4D-CE0306235ED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92-4B59-8D4D-CE0306235ED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92-4B59-8D4D-CE0306235ED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F3-49BB-8CD3-A1722D816CE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F3-49BB-8CD3-A1722D816CE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F7-4C00-B9CC-5A4CCE4F5FF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E4-4792-9E18-6DD45A7CABF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74-4852-A32D-437EBA4C2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3F-43D3-BC4E-6DB7EF8F2FB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3F-43D3-BC4E-6DB7EF8F2FB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3F-43D3-BC4E-6DB7EF8F2FB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3F-43D3-BC4E-6DB7EF8F2FB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33F-43D3-BC4E-6DB7EF8F2FB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33F-43D3-BC4E-6DB7EF8F2FB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33F-43D3-BC4E-6DB7EF8F2FB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33F-43D3-BC4E-6DB7EF8F2FB9}"/>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33F-43D3-BC4E-6DB7EF8F2FB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33F-43D3-BC4E-6DB7EF8F2FB9}"/>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33F-43D3-BC4E-6DB7EF8F2F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33F-43D3-BC4E-6DB7EF8F2FB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5F-456A-B0C7-D68A2FF8043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CE-40C6-BCB5-4490566232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CE-40C6-BCB5-4490566232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92-4B59-8D4D-CE0306235ED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92-4B59-8D4D-CE0306235ED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92-4B59-8D4D-CE0306235ED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92-4B59-8D4D-CE0306235ED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92-4B59-8D4D-CE0306235ED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3-49BB-8CD3-A1722D816CE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3-49BB-8CD3-A1722D816CE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F7-4C00-B9CC-5A4CCE4F5FF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E4-4792-9E18-6DD45A7CABF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74-4852-A32D-437EBA4C2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91.4</c:v>
                </c:pt>
                <c:pt idx="7">
                  <c:v>91.4</c:v>
                </c:pt>
                <c:pt idx="8">
                  <c:v>91.4</c:v>
                </c:pt>
                <c:pt idx="9">
                  <c:v>91.4</c:v>
                </c:pt>
                <c:pt idx="10">
                  <c:v>91.4</c:v>
                </c:pt>
                <c:pt idx="11">
                  <c:v>91.4</c:v>
                </c:pt>
                <c:pt idx="12">
                  <c:v>91.4</c:v>
                </c:pt>
                <c:pt idx="13">
                  <c:v>91.4</c:v>
                </c:pt>
                <c:pt idx="14">
                  <c:v>91.4</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8-333F-43D3-BC4E-6DB7EF8F2FB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33F-43D3-BC4E-6DB7EF8F2FB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33F-43D3-BC4E-6DB7EF8F2FB9}"/>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33F-43D3-BC4E-6DB7EF8F2FB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33F-43D3-BC4E-6DB7EF8F2FB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33F-43D3-BC4E-6DB7EF8F2FB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33F-43D3-BC4E-6DB7EF8F2FB9}"/>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33F-43D3-BC4E-6DB7EF8F2FB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33F-43D3-BC4E-6DB7EF8F2FB9}"/>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33F-43D3-BC4E-6DB7EF8F2FB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33F-43D3-BC4E-6DB7EF8F2FB9}"/>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33F-43D3-BC4E-6DB7EF8F2F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33F-43D3-BC4E-6DB7EF8F2FB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5F-456A-B0C7-D68A2FF8043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CE-40C6-BCB5-4490566232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CE-40C6-BCB5-4490566232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92-4B59-8D4D-CE0306235ED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92-4B59-8D4D-CE0306235ED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92-4B59-8D4D-CE0306235ED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2-4B59-8D4D-CE0306235ED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92-4B59-8D4D-CE0306235ED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F3-49BB-8CD3-A1722D816CE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F3-49BB-8CD3-A1722D816CE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F7-4C00-B9CC-5A4CCE4F5FF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E4-4792-9E18-6DD45A7CABF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74-4852-A32D-437EBA4C2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91.404011461318049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333F-43D3-BC4E-6DB7EF8F2FB9}"/>
            </c:ext>
          </c:extLst>
        </c:ser>
        <c:dLbls>
          <c:showLegendKey val="0"/>
          <c:showVal val="0"/>
          <c:showCatName val="0"/>
          <c:showSerName val="0"/>
          <c:showPercent val="0"/>
          <c:showBubbleSize val="0"/>
        </c:dLbls>
        <c:axId val="249152256"/>
        <c:axId val="249153792"/>
      </c:scatterChart>
      <c:valAx>
        <c:axId val="249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792"/>
        <c:crosses val="autoZero"/>
        <c:crossBetween val="midCat"/>
        <c:majorUnit val="5"/>
      </c:valAx>
      <c:valAx>
        <c:axId val="249153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2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97.9</c:v>
                </c:pt>
                <c:pt idx="5">
                  <c:v>97.9</c:v>
                </c:pt>
                <c:pt idx="6">
                  <c:v>97.9</c:v>
                </c:pt>
                <c:pt idx="7">
                  <c:v>97.9</c:v>
                </c:pt>
                <c:pt idx="8">
                  <c:v>97.9</c:v>
                </c:pt>
                <c:pt idx="9">
                  <c:v>98</c:v>
                </c:pt>
                <c:pt idx="10">
                  <c:v>98.2</c:v>
                </c:pt>
                <c:pt idx="11">
                  <c:v>98.3</c:v>
                </c:pt>
                <c:pt idx="12">
                  <c:v>98.5</c:v>
                </c:pt>
                <c:pt idx="13">
                  <c:v>98.6</c:v>
                </c:pt>
                <c:pt idx="14">
                  <c:v>98.8</c:v>
                </c:pt>
                <c:pt idx="15">
                  <c:v>98.9</c:v>
                </c:pt>
                <c:pt idx="16">
                  <c:v>99.1</c:v>
                </c:pt>
                <c:pt idx="17">
                  <c:v>99.3</c:v>
                </c:pt>
                <c:pt idx="18">
                  <c:v>99.4</c:v>
                </c:pt>
                <c:pt idx="19">
                  <c:v>99.6</c:v>
                </c:pt>
                <c:pt idx="20">
                  <c:v>99.7</c:v>
                </c:pt>
                <c:pt idx="21">
                  <c:v>99.9</c:v>
                </c:pt>
                <c:pt idx="22">
                  <c:v>100</c:v>
                </c:pt>
                <c:pt idx="23">
                  <c:v>100</c:v>
                </c:pt>
              </c:numCache>
            </c:numRef>
          </c:yVal>
          <c:smooth val="0"/>
          <c:extLst>
            <c:ext xmlns:c16="http://schemas.microsoft.com/office/drawing/2014/chart" uri="{C3380CC4-5D6E-409C-BE32-E72D297353CC}">
              <c16:uniqueId val="{00000000-1980-4EC1-A0B7-5F89E584FCC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80-4EC1-A0B7-5F89E584FCC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80-4EC1-A0B7-5F89E584FCC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80-4EC1-A0B7-5F89E584FCC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80-4EC1-A0B7-5F89E584FC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80-4EC1-A0B7-5F89E584FCC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80-4EC1-A0B7-5F89E584FCC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80-4EC1-A0B7-5F89E584FCC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80-4EC1-A0B7-5F89E584FCC4}"/>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80-4EC1-A0B7-5F89E584FCC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80-4EC1-A0B7-5F89E584FCC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80-4EC1-A0B7-5F89E584FCC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80-4EC1-A0B7-5F89E584FC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CB-486A-824A-B0468615D69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D4-4283-9835-1BBC732DFB9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D4-4283-9835-1BBC732DFB9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1F-4CE0-8CBE-99351B6A56F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1F-4CE0-8CBE-99351B6A56F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1F-4CE0-8CBE-99351B6A56F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1F-4CE0-8CBE-99351B6A56F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1F-4CE0-8CBE-99351B6A56F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C4-4F89-AAEE-23E074E6D80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C4-4F89-AAEE-23E074E6D80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4D-4079-81C5-59621B5882B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3B-4F3E-A90C-EF376B833CB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2C-4302-B716-E2688A2E5E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97</c:v>
                </c:pt>
                <c:pt idx="3">
                  <c:v>#N/A</c:v>
                </c:pt>
                <c:pt idx="4">
                  <c:v>#N/A</c:v>
                </c:pt>
                <c:pt idx="5">
                  <c:v>#N/A</c:v>
                </c:pt>
                <c:pt idx="6">
                  <c:v>#N/A</c:v>
                </c:pt>
                <c:pt idx="7">
                  <c:v>100</c:v>
                </c:pt>
                <c:pt idx="8">
                  <c:v>#N/A</c:v>
                </c:pt>
                <c:pt idx="9">
                  <c:v>100</c:v>
                </c:pt>
                <c:pt idx="10">
                  <c:v>#N/A</c:v>
                </c:pt>
                <c:pt idx="11">
                  <c:v>99.241274658573602</c:v>
                </c:pt>
                <c:pt idx="12">
                  <c:v>99</c:v>
                </c:pt>
                <c:pt idx="13">
                  <c:v>99.5</c:v>
                </c:pt>
                <c:pt idx="14">
                  <c:v>#N/A</c:v>
                </c:pt>
                <c:pt idx="15">
                  <c:v>98.3</c:v>
                </c:pt>
                <c:pt idx="16">
                  <c:v>#N/A</c:v>
                </c:pt>
                <c:pt idx="17">
                  <c:v>100</c:v>
                </c:pt>
                <c:pt idx="18">
                  <c:v>#N/A</c:v>
                </c:pt>
                <c:pt idx="19">
                  <c:v>#N/A</c:v>
                </c:pt>
                <c:pt idx="20">
                  <c:v>100</c:v>
                </c:pt>
                <c:pt idx="21">
                  <c:v>100</c:v>
                </c:pt>
                <c:pt idx="22">
                  <c:v>#N/A</c:v>
                </c:pt>
                <c:pt idx="23">
                  <c:v>100</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980-4EC1-A0B7-5F89E584FCC4}"/>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83.7</c:v>
                </c:pt>
                <c:pt idx="9">
                  <c:v>83.7</c:v>
                </c:pt>
                <c:pt idx="10">
                  <c:v>83.7</c:v>
                </c:pt>
                <c:pt idx="11">
                  <c:v>83.7</c:v>
                </c:pt>
                <c:pt idx="12">
                  <c:v>83.7</c:v>
                </c:pt>
                <c:pt idx="13">
                  <c:v>84.9</c:v>
                </c:pt>
                <c:pt idx="14">
                  <c:v>86.2</c:v>
                </c:pt>
                <c:pt idx="15">
                  <c:v>87.4</c:v>
                </c:pt>
                <c:pt idx="16">
                  <c:v>88.7</c:v>
                </c:pt>
                <c:pt idx="17">
                  <c:v>89.9</c:v>
                </c:pt>
                <c:pt idx="18">
                  <c:v>91.2</c:v>
                </c:pt>
                <c:pt idx="19">
                  <c:v>92.5</c:v>
                </c:pt>
                <c:pt idx="20">
                  <c:v>93.7</c:v>
                </c:pt>
                <c:pt idx="21">
                  <c:v>95</c:v>
                </c:pt>
                <c:pt idx="22">
                  <c:v>96.2</c:v>
                </c:pt>
                <c:pt idx="23">
                  <c:v>97.5</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87.5</c:v>
                </c:pt>
                <c:pt idx="8">
                  <c:v>#N/A</c:v>
                </c:pt>
                <c:pt idx="9">
                  <c:v>90.5</c:v>
                </c:pt>
                <c:pt idx="10">
                  <c:v>#N/A</c:v>
                </c:pt>
                <c:pt idx="11">
                  <c:v>91.5781487101669</c:v>
                </c:pt>
                <c:pt idx="12">
                  <c:v>85.5</c:v>
                </c:pt>
                <c:pt idx="13">
                  <c:v>90.3</c:v>
                </c:pt>
                <c:pt idx="14">
                  <c:v>#N/A</c:v>
                </c:pt>
                <c:pt idx="15">
                  <c:v>87.199999999999989</c:v>
                </c:pt>
                <c:pt idx="16">
                  <c:v>#N/A</c:v>
                </c:pt>
                <c:pt idx="17">
                  <c:v>88.45</c:v>
                </c:pt>
                <c:pt idx="18">
                  <c:v>#N/A</c:v>
                </c:pt>
                <c:pt idx="19">
                  <c:v>#N/A</c:v>
                </c:pt>
                <c:pt idx="20">
                  <c:v>99</c:v>
                </c:pt>
                <c:pt idx="21">
                  <c:v>99.2</c:v>
                </c:pt>
                <c:pt idx="22">
                  <c:v>#N/A</c:v>
                </c:pt>
                <c:pt idx="23">
                  <c:v>99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67.900000000000006</c:v>
                </c:pt>
                <c:pt idx="9">
                  <c:v>67.900000000000006</c:v>
                </c:pt>
                <c:pt idx="10">
                  <c:v>67.900000000000006</c:v>
                </c:pt>
                <c:pt idx="11">
                  <c:v>67.900000000000006</c:v>
                </c:pt>
                <c:pt idx="12">
                  <c:v>67.900000000000006</c:v>
                </c:pt>
                <c:pt idx="13">
                  <c:v>69.7</c:v>
                </c:pt>
                <c:pt idx="14">
                  <c:v>71.599999999999994</c:v>
                </c:pt>
                <c:pt idx="15">
                  <c:v>73.400000000000006</c:v>
                </c:pt>
                <c:pt idx="16">
                  <c:v>75.2</c:v>
                </c:pt>
                <c:pt idx="17">
                  <c:v>77.099999999999994</c:v>
                </c:pt>
                <c:pt idx="18">
                  <c:v>78.900000000000006</c:v>
                </c:pt>
                <c:pt idx="19">
                  <c:v>80.8</c:v>
                </c:pt>
                <c:pt idx="20">
                  <c:v>82.6</c:v>
                </c:pt>
                <c:pt idx="21">
                  <c:v>84.4</c:v>
                </c:pt>
                <c:pt idx="22">
                  <c:v>86.3</c:v>
                </c:pt>
                <c:pt idx="23">
                  <c:v>88.1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80-4EC1-A0B7-5F89E584FCC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80-4EC1-A0B7-5F89E584FCC4}"/>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980-4EC1-A0B7-5F89E584FCC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980-4EC1-A0B7-5F89E584FC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980-4EC1-A0B7-5F89E584FCC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980-4EC1-A0B7-5F89E584FCC4}"/>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980-4EC1-A0B7-5F89E584FCC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980-4EC1-A0B7-5F89E584FCC4}"/>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980-4EC1-A0B7-5F89E584FCC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980-4EC1-A0B7-5F89E584FCC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980-4EC1-A0B7-5F89E584FCC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980-4EC1-A0B7-5F89E584FC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CB-486A-824A-B0468615D69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D4-4283-9835-1BBC732DFB9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D4-4283-9835-1BBC732DFB9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1F-4CE0-8CBE-99351B6A56F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1F-4CE0-8CBE-99351B6A56F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1F-4CE0-8CBE-99351B6A56F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1F-4CE0-8CBE-99351B6A56F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1F-4CE0-8CBE-99351B6A56F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4-4F89-AAEE-23E074E6D80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4-4F89-AAEE-23E074E6D80A}"/>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4D-4079-81C5-59621B5882B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3B-4F3E-A90C-EF376B833CB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2C-4302-B716-E2688A2E5E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63</c:v>
                </c:pt>
                <c:pt idx="8">
                  <c:v>#N/A</c:v>
                </c:pt>
                <c:pt idx="9">
                  <c:v>84.165000000000006</c:v>
                </c:pt>
                <c:pt idx="10">
                  <c:v>#N/A</c:v>
                </c:pt>
                <c:pt idx="11">
                  <c:v>81.031866464339913</c:v>
                </c:pt>
                <c:pt idx="12">
                  <c:v>80.05</c:v>
                </c:pt>
                <c:pt idx="13">
                  <c:v>79.819999999999993</c:v>
                </c:pt>
                <c:pt idx="14">
                  <c:v>#N/A</c:v>
                </c:pt>
                <c:pt idx="15">
                  <c:v>61.096496649006617</c:v>
                </c:pt>
                <c:pt idx="16">
                  <c:v>#N/A</c:v>
                </c:pt>
                <c:pt idx="17">
                  <c:v>80.305286527237342</c:v>
                </c:pt>
                <c:pt idx="18">
                  <c:v>#N/A</c:v>
                </c:pt>
                <c:pt idx="19">
                  <c:v>#N/A</c:v>
                </c:pt>
                <c:pt idx="20">
                  <c:v>94.586918048780475</c:v>
                </c:pt>
                <c:pt idx="21">
                  <c:v>79.822686567164183</c:v>
                </c:pt>
                <c:pt idx="22">
                  <c:v>#N/A</c:v>
                </c:pt>
                <c:pt idx="23">
                  <c:v>94.461303435114502</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5138944"/>
        <c:axId val="75140480"/>
      </c:scatterChart>
      <c:valAx>
        <c:axId val="75138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0480"/>
        <c:crosses val="autoZero"/>
        <c:crossBetween val="midCat"/>
        <c:majorUnit val="5"/>
      </c:valAx>
      <c:valAx>
        <c:axId val="75140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9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7-42D2-8B58-5FF1C5B560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7-42D2-8B58-5FF1C5B560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7-42D2-8B58-5FF1C5B560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7-42D2-8B58-5FF1C5B560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D7-42D2-8B58-5FF1C5B560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D7-42D2-8B58-5FF1C5B56020}"/>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D7-42D2-8B58-5FF1C5B5602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D7-42D2-8B58-5FF1C5B56020}"/>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D7-42D2-8B58-5FF1C5B560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D7-42D2-8B58-5FF1C5B5602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D7-42D2-8B58-5FF1C5B560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D7-42D2-8B58-5FF1C5B5602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78-4B5A-B6FB-C925371D64F1}"/>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6B-48AB-BBB5-32F706FDD28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6B-48AB-BBB5-32F706FDD28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FE-4529-BB19-14BF256C32A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FE-4529-BB19-14BF256C32A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FE-4529-BB19-14BF256C32A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FE-4529-BB19-14BF256C32A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FE-4529-BB19-14BF256C32A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25-44E4-94BB-F065580A915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25-44E4-94BB-F065580A915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3E-40A6-8A3F-66E755C5A1A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37-4554-ACC6-EC4DA37F617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EE-4DA3-B90B-E73C593064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D7-42D2-8B58-5FF1C5B560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D7-42D2-8B58-5FF1C5B560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D7-42D2-8B58-5FF1C5B56020}"/>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D7-42D2-8B58-5FF1C5B5602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9D7-42D2-8B58-5FF1C5B56020}"/>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9D7-42D2-8B58-5FF1C5B560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9D7-42D2-8B58-5FF1C5B5602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9D7-42D2-8B58-5FF1C5B560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9D7-42D2-8B58-5FF1C5B5602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78-4B5A-B6FB-C925371D64F1}"/>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6B-48AB-BBB5-32F706FDD28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6B-48AB-BBB5-32F706FDD28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FE-4529-BB19-14BF256C32A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FE-4529-BB19-14BF256C32A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FE-4529-BB19-14BF256C32A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AFE-4529-BB19-14BF256C32A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AFE-4529-BB19-14BF256C32A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25-44E4-94BB-F065580A915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25-44E4-94BB-F065580A915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3E-40A6-8A3F-66E755C5A1A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37-4554-ACC6-EC4DA37F617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EE-4DA3-B90B-E73C593064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8-29D7-42D2-8B58-5FF1C5B5602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9D7-42D2-8B58-5FF1C5B5602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9D7-42D2-8B58-5FF1C5B56020}"/>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9D7-42D2-8B58-5FF1C5B5602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9D7-42D2-8B58-5FF1C5B560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9D7-42D2-8B58-5FF1C5B5602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9D7-42D2-8B58-5FF1C5B56020}"/>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9D7-42D2-8B58-5FF1C5B5602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9D7-42D2-8B58-5FF1C5B56020}"/>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9D7-42D2-8B58-5FF1C5B5602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9D7-42D2-8B58-5FF1C5B5602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9D7-42D2-8B58-5FF1C5B5602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9D7-42D2-8B58-5FF1C5B56020}"/>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78-4B5A-B6FB-C925371D64F1}"/>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6B-48AB-BBB5-32F706FDD28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6B-48AB-BBB5-32F706FDD28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FE-4529-BB19-14BF256C32A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FE-4529-BB19-14BF256C32A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FE-4529-BB19-14BF256C32A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FE-4529-BB19-14BF256C32A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FE-4529-BB19-14BF256C32A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25-44E4-94BB-F065580A915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5-44E4-94BB-F065580A915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3E-40A6-8A3F-66E755C5A1A7}"/>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37-4554-ACC6-EC4DA37F617F}"/>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EE-4DA3-B90B-E73C593064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5-29D7-42D2-8B58-5FF1C5B56020}"/>
            </c:ext>
          </c:extLst>
        </c:ser>
        <c:dLbls>
          <c:showLegendKey val="0"/>
          <c:showVal val="0"/>
          <c:showCatName val="0"/>
          <c:showSerName val="0"/>
          <c:showPercent val="0"/>
          <c:showBubbleSize val="0"/>
        </c:dLbls>
        <c:axId val="84706432"/>
        <c:axId val="84707968"/>
      </c:scatterChart>
      <c:valAx>
        <c:axId val="84706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968"/>
        <c:crosses val="autoZero"/>
        <c:crossBetween val="midCat"/>
        <c:majorUnit val="5"/>
      </c:valAx>
      <c:valAx>
        <c:axId val="84707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78-45C4-8269-92F7F7B73F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78-45C4-8269-92F7F7B73FB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78-45C4-8269-92F7F7B73F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78-45C4-8269-92F7F7B73FB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78-45C4-8269-92F7F7B73F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78-45C4-8269-92F7F7B73FB1}"/>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78-45C4-8269-92F7F7B73F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C4-4E0A-A322-44AE4C35B9BB}"/>
                </c:ext>
              </c:extLst>
            </c:dLbl>
            <c:dLbl>
              <c:idx val="8"/>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C4-4E0A-A322-44AE4C35B9B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C4-4E0A-A322-44AE4C35B9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C4-4E0A-A322-44AE4C35B9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C4-4E0A-A322-44AE4C35B9BB}"/>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C4-4E0A-A322-44AE4C35B9BB}"/>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D0-42C4-A490-BC576313BE2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D0-42C4-A490-BC576313BE2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96-4E69-B1E0-C1DCE01A203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96-4E69-B1E0-C1DCE01A20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96-4E69-B1E0-C1DCE01A20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96-4E69-B1E0-C1DCE01A203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96-4E69-B1E0-C1DCE01A203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29-49FC-9609-D861E60ED17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29-49FC-9609-D861E60ED17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B0-4DF2-9C27-8D4996DC823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DE-4C5A-85EA-7A0BD9662E7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F3-4939-958E-AB4E5704D3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78-45C4-8269-92F7F7B73F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78-45C4-8269-92F7F7B73F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78-45C4-8269-92F7F7B73FB1}"/>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78-45C4-8269-92F7F7B73FB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978-45C4-8269-92F7F7B73FB1}"/>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78-45C4-8269-92F7F7B73F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978-45C4-8269-92F7F7B73FB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978-45C4-8269-92F7F7B73FB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978-45C4-8269-92F7F7B73FB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C4-4E0A-A322-44AE4C35B9BB}"/>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D0-42C4-A490-BC576313BE2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D0-42C4-A490-BC576313BE2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96-4E69-B1E0-C1DCE01A203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296-4E69-B1E0-C1DCE01A20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296-4E69-B1E0-C1DCE01A20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296-4E69-B1E0-C1DCE01A203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296-4E69-B1E0-C1DCE01A203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29-49FC-9609-D861E60ED17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29-49FC-9609-D861E60ED17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B0-4DF2-9C27-8D4996DC823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DE-4C5A-85EA-7A0BD9662E7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F3-4939-958E-AB4E5704D3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95.1</c:v>
                </c:pt>
                <c:pt idx="7">
                  <c:v>95.1</c:v>
                </c:pt>
                <c:pt idx="8">
                  <c:v>95.1</c:v>
                </c:pt>
                <c:pt idx="9">
                  <c:v>95.1</c:v>
                </c:pt>
                <c:pt idx="10">
                  <c:v>95.1</c:v>
                </c:pt>
                <c:pt idx="11">
                  <c:v>95.1</c:v>
                </c:pt>
                <c:pt idx="12">
                  <c:v>95.1</c:v>
                </c:pt>
                <c:pt idx="13">
                  <c:v>95.1</c:v>
                </c:pt>
                <c:pt idx="14">
                  <c:v>95.1</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3-B978-45C4-8269-92F7F7B73FB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978-45C4-8269-92F7F7B73F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978-45C4-8269-92F7F7B73FB1}"/>
                </c:ext>
              </c:extLst>
            </c:dLbl>
            <c:dLbl>
              <c:idx val="2"/>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978-45C4-8269-92F7F7B73F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978-45C4-8269-92F7F7B73FB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978-45C4-8269-92F7F7B73F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978-45C4-8269-92F7F7B73FB1}"/>
                </c:ext>
              </c:extLst>
            </c:dLbl>
            <c:dLbl>
              <c:idx val="6"/>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978-45C4-8269-92F7F7B73FB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978-45C4-8269-92F7F7B73FB1}"/>
                </c:ext>
              </c:extLst>
            </c:dLbl>
            <c:dLbl>
              <c:idx val="8"/>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978-45C4-8269-92F7F7B73F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978-45C4-8269-92F7F7B73FB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978-45C4-8269-92F7F7B73FB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978-45C4-8269-92F7F7B73FB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C4-4E0A-A322-44AE4C35B9BB}"/>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D0-42C4-A490-BC576313BE2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D0-42C4-A490-BC576313BE2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96-4E69-B1E0-C1DCE01A203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96-4E69-B1E0-C1DCE01A20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96-4E69-B1E0-C1DCE01A20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96-4E69-B1E0-C1DCE01A203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96-4E69-B1E0-C1DCE01A203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29-49FC-9609-D861E60ED17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29-49FC-9609-D861E60ED170}"/>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B0-4DF2-9C27-8D4996DC823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DE-4C5A-85EA-7A0BD9662E79}"/>
                </c:ext>
              </c:extLst>
            </c:dLbl>
            <c:dLbl>
              <c:idx val="2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F3-4939-958E-AB4E5704D3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2009</c:v>
                </c:pt>
                <c:pt idx="2">
                  <c:v>2010</c:v>
                </c:pt>
                <c:pt idx="3">
                  <c:v>2011</c:v>
                </c:pt>
                <c:pt idx="4">
                  <c:v>2012</c:v>
                </c:pt>
                <c:pt idx="5">
                  <c:v>2013</c:v>
                </c:pt>
                <c:pt idx="6">
                  <c:v>2013</c:v>
                </c:pt>
                <c:pt idx="7">
                  <c:v>2014</c:v>
                </c:pt>
                <c:pt idx="8">
                  <c:v>2014</c:v>
                </c:pt>
                <c:pt idx="9">
                  <c:v>2015</c:v>
                </c:pt>
                <c:pt idx="10">
                  <c:v>2015</c:v>
                </c:pt>
                <c:pt idx="11">
                  <c:v>2016</c:v>
                </c:pt>
                <c:pt idx="12">
                  <c:v>2017</c:v>
                </c:pt>
                <c:pt idx="13">
                  <c:v>2018</c:v>
                </c:pt>
                <c:pt idx="14">
                  <c:v>2018</c:v>
                </c:pt>
                <c:pt idx="15">
                  <c:v>2019</c:v>
                </c:pt>
                <c:pt idx="16">
                  <c:v>2019</c:v>
                </c:pt>
                <c:pt idx="17">
                  <c:v>2020</c:v>
                </c:pt>
                <c:pt idx="18">
                  <c:v>2020</c:v>
                </c:pt>
                <c:pt idx="19">
                  <c:v>2021</c:v>
                </c:pt>
                <c:pt idx="20">
                  <c:v>2021</c:v>
                </c:pt>
                <c:pt idx="21">
                  <c:v>2022</c:v>
                </c:pt>
                <c:pt idx="22">
                  <c:v>2022</c:v>
                </c:pt>
                <c:pt idx="23">
                  <c:v>2023</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95.128939828080235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B978-45C4-8269-92F7F7B73FB1}"/>
            </c:ext>
          </c:extLst>
        </c:ser>
        <c:dLbls>
          <c:showLegendKey val="0"/>
          <c:showVal val="0"/>
          <c:showCatName val="0"/>
          <c:showSerName val="0"/>
          <c:showPercent val="0"/>
          <c:showBubbleSize val="0"/>
        </c:dLbls>
        <c:axId val="84890368"/>
        <c:axId val="84891904"/>
      </c:scatterChart>
      <c:valAx>
        <c:axId val="84890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904"/>
        <c:crosses val="autoZero"/>
        <c:crossBetween val="midCat"/>
        <c:majorUnit val="5"/>
      </c:valAx>
      <c:valAx>
        <c:axId val="84891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0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4E3A4DA-7CF8-43AA-9B5F-342146307ADA}"/>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FBCAA37-20D7-4739-90C6-3E16967406F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F138DE4-F36F-41F6-854B-1F44919F646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F9BE473-C0DE-4FA5-8105-51C280F7807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EDD374B-A8BE-4630-9A5F-FC6AC41C8E4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A54503D-2113-4DA1-9B9C-F5CE6D38B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93E5E2F-A5E3-47F7-852F-2EE04DAAA8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9D41C4D-648F-4398-858C-DF9DAB68C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4D1DF82-D2CF-49CE-9ED6-1FF55D3A86E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D79F0A1-92D1-4736-9F59-185A88EB7EC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1BCAB68-7957-4191-BC52-304DE146C7C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8418B7C-88A6-438D-9578-133C6558853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A94891E-0ABE-48AA-8CE8-42DAD871295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C2C6922-6961-4936-89F8-3F7564291BC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09B57F4-5B45-4F57-830C-0ACA1226CB9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B03B8-2F09-4A83-BDDC-B4F5D293BD5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9" customWidth="true"/>
    <col min="2" max="2" width="2.375" style="309" customWidth="true"/>
    <col min="3" max="3" width="58" style="309" customWidth="true"/>
    <col min="4" max="4" width="7.75" style="309" customWidth="true"/>
    <col min="5" max="16384" width="7.75" style="309"/>
  </cols>
  <sheetData>
    <row xmlns:x14ac="http://schemas.microsoft.com/office/spreadsheetml/2009/9/ac" r="1" ht="29.25" customHeight="true" x14ac:dyDescent="0.25">
      <c r="A1" s="306"/>
      <c r="B1" s="307"/>
      <c r="C1" s="307"/>
      <c r="D1" s="307"/>
      <c r="E1" s="308"/>
      <c r="F1" s="308"/>
      <c r="G1" s="308"/>
      <c r="H1" s="308"/>
      <c r="I1" s="308"/>
      <c r="J1" s="308"/>
      <c r="K1" s="308"/>
      <c r="L1" s="308"/>
      <c r="M1" s="308"/>
      <c r="N1" s="308"/>
      <c r="O1" s="308"/>
      <c r="P1" s="308"/>
      <c r="Q1" s="308"/>
      <c r="R1" s="308"/>
    </row>
    <row xmlns:x14ac="http://schemas.microsoft.com/office/spreadsheetml/2009/9/ac" r="2" ht="23.25" x14ac:dyDescent="0.35">
      <c r="A2" s="307"/>
      <c r="B2" s="307"/>
      <c r="C2" s="310"/>
      <c r="D2" s="307"/>
      <c r="E2" s="308"/>
      <c r="F2" s="308"/>
      <c r="G2" s="307"/>
      <c r="H2" s="308"/>
      <c r="I2" s="308"/>
      <c r="J2" s="308"/>
      <c r="K2" s="308"/>
      <c r="L2" s="308"/>
      <c r="M2" s="308"/>
      <c r="N2" s="308"/>
      <c r="O2" s="308"/>
      <c r="P2" s="308"/>
      <c r="Q2" s="308"/>
      <c r="R2" s="308"/>
    </row>
    <row xmlns:x14ac="http://schemas.microsoft.com/office/spreadsheetml/2009/9/ac" r="3" ht="15" x14ac:dyDescent="0.2">
      <c r="A3" s="307"/>
      <c r="B3" s="307"/>
      <c r="C3" s="307"/>
      <c r="D3" s="307"/>
      <c r="F3" s="307"/>
      <c r="G3" s="307"/>
      <c r="H3" s="311"/>
      <c r="I3" s="311"/>
      <c r="J3" s="311"/>
      <c r="K3" s="311"/>
      <c r="L3" s="308"/>
      <c r="M3" s="308"/>
      <c r="N3" s="308"/>
      <c r="O3" s="308"/>
      <c r="P3" s="308"/>
      <c r="Q3" s="308"/>
      <c r="R3" s="308"/>
    </row>
    <row xmlns:x14ac="http://schemas.microsoft.com/office/spreadsheetml/2009/9/ac" r="4" ht="40.5" x14ac:dyDescent="0.2">
      <c r="A4" s="307"/>
      <c r="B4" s="307"/>
      <c r="C4" s="312" t="s">
        <v>144</v>
      </c>
      <c r="D4" s="307"/>
      <c r="E4" s="313"/>
      <c r="F4" s="308"/>
      <c r="G4" s="307"/>
      <c r="H4" s="308"/>
      <c r="I4" s="308"/>
      <c r="J4" s="308"/>
      <c r="K4" s="308"/>
      <c r="L4" s="308"/>
      <c r="M4" s="308"/>
      <c r="N4" s="308"/>
      <c r="O4" s="308"/>
      <c r="P4" s="308"/>
      <c r="Q4" s="308"/>
      <c r="R4" s="308"/>
    </row>
    <row xmlns:x14ac="http://schemas.microsoft.com/office/spreadsheetml/2009/9/ac" r="5" ht="20.25" x14ac:dyDescent="0.2">
      <c r="A5" s="307"/>
      <c r="B5" s="307"/>
      <c r="C5" s="314"/>
      <c r="D5" s="307"/>
      <c r="E5" s="313"/>
      <c r="F5" s="308"/>
      <c r="G5" s="307"/>
      <c r="H5" s="308"/>
      <c r="I5" s="308"/>
      <c r="J5" s="308"/>
      <c r="K5" s="308"/>
      <c r="L5" s="308"/>
      <c r="M5" s="308"/>
      <c r="N5" s="308"/>
      <c r="O5" s="308"/>
      <c r="P5" s="308"/>
      <c r="Q5" s="308"/>
      <c r="R5" s="308"/>
    </row>
    <row xmlns:x14ac="http://schemas.microsoft.com/office/spreadsheetml/2009/9/ac" r="6" ht="15" x14ac:dyDescent="0.2">
      <c r="A6" s="307"/>
      <c r="B6" s="307"/>
      <c r="C6" s="315" t="s">
        <v>151</v>
      </c>
      <c r="D6" s="308"/>
      <c r="E6" s="308"/>
      <c r="F6" s="308"/>
      <c r="G6" s="308"/>
      <c r="H6" s="308"/>
      <c r="I6" s="308"/>
      <c r="J6" s="308"/>
      <c r="K6" s="308"/>
      <c r="L6" s="308"/>
      <c r="M6" s="308"/>
      <c r="N6" s="308"/>
      <c r="O6" s="308"/>
      <c r="P6" s="308"/>
      <c r="Q6" s="308"/>
      <c r="R6" s="308"/>
    </row>
    <row xmlns:x14ac="http://schemas.microsoft.com/office/spreadsheetml/2009/9/ac" r="7" ht="26.25" x14ac:dyDescent="0.4">
      <c r="A7" s="307"/>
      <c r="B7" s="307"/>
      <c r="C7" s="316" t="str">
        <f>+'Water Data'!D1</f>
        <v>Bhutan</v>
      </c>
      <c r="D7" s="308"/>
      <c r="E7" s="308"/>
      <c r="F7" s="308"/>
      <c r="G7" s="308"/>
      <c r="H7" s="308"/>
      <c r="I7" s="308"/>
      <c r="J7" s="308"/>
      <c r="K7" s="308"/>
      <c r="L7" s="308"/>
      <c r="M7" s="308"/>
      <c r="N7" s="308"/>
      <c r="O7" s="308"/>
      <c r="P7" s="308"/>
      <c r="Q7" s="308"/>
      <c r="R7" s="308"/>
    </row>
    <row xmlns:x14ac="http://schemas.microsoft.com/office/spreadsheetml/2009/9/ac" r="8" ht="15" x14ac:dyDescent="0.2">
      <c r="A8" s="307"/>
      <c r="B8" s="307"/>
      <c r="C8" s="307"/>
      <c r="D8" s="308"/>
      <c r="E8" s="308"/>
      <c r="F8" s="308"/>
      <c r="G8" s="308"/>
      <c r="H8" s="308"/>
      <c r="I8" s="308"/>
      <c r="J8" s="308"/>
      <c r="K8" s="308"/>
      <c r="L8" s="308"/>
      <c r="M8" s="308"/>
      <c r="N8" s="308"/>
      <c r="O8" s="308"/>
      <c r="P8" s="308"/>
      <c r="Q8" s="308"/>
      <c r="R8" s="308"/>
    </row>
    <row xmlns:x14ac="http://schemas.microsoft.com/office/spreadsheetml/2009/9/ac" r="9" ht="15" x14ac:dyDescent="0.2">
      <c r="A9" s="307"/>
      <c r="B9" s="307"/>
      <c r="C9" s="317" t="s">
        <v>423</v>
      </c>
      <c r="D9" s="308"/>
      <c r="E9" s="308"/>
      <c r="F9" s="308"/>
      <c r="G9" s="308"/>
      <c r="H9" s="308"/>
      <c r="I9" s="308"/>
      <c r="J9" s="308"/>
      <c r="K9" s="308"/>
      <c r="L9" s="308"/>
      <c r="M9" s="308"/>
      <c r="N9" s="308"/>
      <c r="O9" s="308"/>
      <c r="P9" s="308"/>
      <c r="Q9" s="308"/>
      <c r="R9" s="308"/>
    </row>
    <row xmlns:x14ac="http://schemas.microsoft.com/office/spreadsheetml/2009/9/ac" r="10" ht="15" x14ac:dyDescent="0.2">
      <c r="A10" s="307"/>
      <c r="B10" s="307"/>
      <c r="C10" s="315"/>
      <c r="D10" s="308"/>
      <c r="E10" s="308"/>
      <c r="F10" s="308"/>
      <c r="G10" s="308"/>
      <c r="H10" s="308"/>
      <c r="I10" s="308"/>
      <c r="J10" s="308"/>
      <c r="K10" s="308"/>
      <c r="L10" s="308"/>
      <c r="M10" s="308"/>
      <c r="N10" s="308"/>
      <c r="O10" s="308"/>
      <c r="P10" s="308"/>
      <c r="Q10" s="308"/>
      <c r="R10" s="308"/>
    </row>
    <row xmlns:x14ac="http://schemas.microsoft.com/office/spreadsheetml/2009/9/ac" r="11" ht="15.95" customHeight="true" x14ac:dyDescent="0.2">
      <c r="A11" s="307"/>
      <c r="C11" s="341" t="s">
        <v>32</v>
      </c>
      <c r="D11" s="318"/>
      <c r="E11" s="319"/>
      <c r="F11" s="318"/>
      <c r="G11" s="318"/>
      <c r="H11" s="308"/>
      <c r="I11" s="308"/>
      <c r="J11" s="308"/>
      <c r="K11" s="308"/>
      <c r="L11" s="308"/>
      <c r="M11" s="308"/>
      <c r="N11" s="308"/>
      <c r="O11" s="308"/>
      <c r="P11" s="308"/>
      <c r="Q11" s="308"/>
      <c r="R11" s="308"/>
    </row>
    <row xmlns:x14ac="http://schemas.microsoft.com/office/spreadsheetml/2009/9/ac" r="12" ht="9" customHeight="true" x14ac:dyDescent="0.2">
      <c r="A12" s="307"/>
      <c r="B12" s="308"/>
      <c r="C12" s="320"/>
      <c r="D12" s="318"/>
      <c r="E12" s="319"/>
      <c r="F12" s="318"/>
      <c r="G12" s="318"/>
      <c r="H12" s="308"/>
      <c r="I12" s="308"/>
      <c r="J12" s="308"/>
      <c r="K12" s="308"/>
      <c r="L12" s="308"/>
      <c r="M12" s="308"/>
      <c r="N12" s="308"/>
      <c r="O12" s="308"/>
      <c r="P12" s="308"/>
      <c r="Q12" s="308"/>
      <c r="R12" s="308"/>
    </row>
    <row xmlns:x14ac="http://schemas.microsoft.com/office/spreadsheetml/2009/9/ac" r="13" ht="24.95" customHeight="true" x14ac:dyDescent="0.25">
      <c r="A13" s="307"/>
      <c r="B13" s="308"/>
      <c r="C13" s="321" t="s">
        <v>145</v>
      </c>
      <c r="D13" s="318"/>
      <c r="E13" s="319"/>
      <c r="F13" s="318"/>
      <c r="G13" s="318"/>
      <c r="H13" s="308"/>
      <c r="I13" s="308"/>
      <c r="J13" s="308"/>
      <c r="K13" s="308"/>
      <c r="L13" s="308"/>
      <c r="M13" s="308"/>
      <c r="N13" s="308"/>
      <c r="O13" s="308"/>
      <c r="P13" s="308"/>
      <c r="Q13" s="308"/>
      <c r="R13" s="308"/>
    </row>
    <row xmlns:x14ac="http://schemas.microsoft.com/office/spreadsheetml/2009/9/ac" r="14" ht="21.95" customHeight="true" x14ac:dyDescent="0.2">
      <c r="A14" s="307"/>
      <c r="B14" s="322"/>
      <c r="C14" s="323" t="s">
        <v>152</v>
      </c>
      <c r="D14" s="318"/>
      <c r="E14" s="319"/>
      <c r="F14" s="318"/>
      <c r="G14" s="318"/>
      <c r="H14" s="308"/>
      <c r="I14" s="308"/>
      <c r="J14" s="308"/>
      <c r="K14" s="308"/>
      <c r="L14" s="308"/>
      <c r="M14" s="308"/>
      <c r="N14" s="308"/>
      <c r="O14" s="308"/>
      <c r="P14" s="308"/>
      <c r="Q14" s="308"/>
      <c r="R14" s="308"/>
    </row>
    <row xmlns:x14ac="http://schemas.microsoft.com/office/spreadsheetml/2009/9/ac" r="15" ht="15" x14ac:dyDescent="0.2">
      <c r="A15" s="307"/>
      <c r="B15" s="322"/>
      <c r="C15" s="324" t="s">
        <v>153</v>
      </c>
      <c r="D15" s="318"/>
      <c r="E15" s="319"/>
      <c r="F15" s="318"/>
      <c r="G15" s="318"/>
      <c r="H15" s="308"/>
      <c r="I15" s="308"/>
      <c r="J15" s="308"/>
      <c r="K15" s="308"/>
      <c r="L15" s="308"/>
      <c r="M15" s="308"/>
      <c r="N15" s="308"/>
      <c r="O15" s="308"/>
      <c r="P15" s="308"/>
      <c r="Q15" s="308"/>
      <c r="R15" s="308"/>
    </row>
    <row xmlns:x14ac="http://schemas.microsoft.com/office/spreadsheetml/2009/9/ac" r="16" ht="15" x14ac:dyDescent="0.2">
      <c r="A16" s="307"/>
      <c r="B16" s="322"/>
      <c r="C16" s="323" t="s">
        <v>400</v>
      </c>
      <c r="D16" s="318"/>
      <c r="E16" s="319"/>
      <c r="F16" s="318"/>
      <c r="G16" s="318"/>
      <c r="H16" s="308"/>
      <c r="I16" s="308"/>
      <c r="J16" s="308"/>
      <c r="K16" s="308"/>
      <c r="L16" s="308"/>
      <c r="M16" s="308"/>
      <c r="N16" s="308"/>
      <c r="O16" s="308"/>
      <c r="P16" s="308"/>
      <c r="Q16" s="308"/>
      <c r="R16" s="308"/>
    </row>
    <row xmlns:x14ac="http://schemas.microsoft.com/office/spreadsheetml/2009/9/ac" r="17" ht="26.1" customHeight="true" x14ac:dyDescent="0.2">
      <c r="A17" s="307"/>
      <c r="B17" s="319"/>
      <c r="C17" s="325"/>
      <c r="D17" s="318"/>
      <c r="E17" s="322"/>
      <c r="F17" s="318"/>
      <c r="G17" s="318"/>
      <c r="H17" s="308"/>
      <c r="I17" s="308"/>
      <c r="J17" s="308"/>
      <c r="K17" s="308"/>
      <c r="L17" s="308"/>
      <c r="M17" s="308"/>
      <c r="N17" s="308"/>
      <c r="O17" s="308"/>
      <c r="P17" s="308"/>
      <c r="Q17" s="308"/>
      <c r="R17" s="308"/>
    </row>
    <row xmlns:x14ac="http://schemas.microsoft.com/office/spreadsheetml/2009/9/ac" r="18" ht="15.75" x14ac:dyDescent="0.25">
      <c r="A18" s="307"/>
      <c r="B18" s="319"/>
      <c r="C18" s="326" t="s">
        <v>33</v>
      </c>
      <c r="D18" s="318"/>
      <c r="E18" s="327"/>
      <c r="F18" s="318"/>
      <c r="G18" s="318"/>
      <c r="H18" s="308"/>
      <c r="I18" s="308"/>
      <c r="J18" s="308"/>
      <c r="K18" s="308"/>
      <c r="L18" s="308"/>
      <c r="M18" s="308"/>
      <c r="N18" s="308"/>
      <c r="O18" s="308"/>
      <c r="P18" s="308"/>
      <c r="Q18" s="308"/>
      <c r="R18" s="308"/>
    </row>
    <row xmlns:x14ac="http://schemas.microsoft.com/office/spreadsheetml/2009/9/ac" r="19" ht="15" x14ac:dyDescent="0.2">
      <c r="A19" s="307"/>
      <c r="B19" s="319"/>
      <c r="C19" s="328" t="s">
        <v>146</v>
      </c>
      <c r="D19" s="318"/>
      <c r="E19" s="329"/>
      <c r="F19" s="318"/>
      <c r="G19" s="318"/>
      <c r="H19" s="308"/>
      <c r="I19" s="308"/>
      <c r="J19" s="308"/>
      <c r="K19" s="308"/>
      <c r="L19" s="308"/>
      <c r="M19" s="308"/>
      <c r="N19" s="308"/>
      <c r="O19" s="308"/>
      <c r="P19" s="308"/>
      <c r="Q19" s="308"/>
      <c r="R19" s="308"/>
    </row>
    <row xmlns:x14ac="http://schemas.microsoft.com/office/spreadsheetml/2009/9/ac" r="20" ht="15" x14ac:dyDescent="0.2">
      <c r="A20" s="307"/>
      <c r="B20" s="319"/>
      <c r="C20" s="398" t="s">
        <v>147</v>
      </c>
      <c r="D20" s="318"/>
      <c r="E20" s="330"/>
      <c r="F20" s="318"/>
      <c r="G20" s="318"/>
      <c r="H20" s="308"/>
      <c r="I20" s="308"/>
      <c r="J20" s="308"/>
      <c r="K20" s="308"/>
      <c r="L20" s="308"/>
      <c r="M20" s="308"/>
      <c r="N20" s="308"/>
      <c r="O20" s="308"/>
      <c r="P20" s="308"/>
      <c r="Q20" s="308"/>
      <c r="R20" s="308"/>
    </row>
    <row xmlns:x14ac="http://schemas.microsoft.com/office/spreadsheetml/2009/9/ac" r="21" ht="15" x14ac:dyDescent="0.2">
      <c r="A21" s="307"/>
      <c r="B21" s="319"/>
      <c r="C21" s="399" t="s">
        <v>148</v>
      </c>
      <c r="D21" s="318"/>
      <c r="E21" s="331"/>
      <c r="F21" s="318"/>
      <c r="G21" s="318"/>
      <c r="H21" s="308"/>
      <c r="I21" s="308"/>
      <c r="J21" s="308"/>
      <c r="K21" s="308"/>
      <c r="L21" s="308"/>
      <c r="M21" s="308"/>
      <c r="N21" s="308"/>
      <c r="O21" s="308"/>
      <c r="P21" s="308"/>
      <c r="Q21" s="308"/>
      <c r="R21" s="308"/>
    </row>
    <row xmlns:x14ac="http://schemas.microsoft.com/office/spreadsheetml/2009/9/ac" r="22" ht="15" x14ac:dyDescent="0.2">
      <c r="A22" s="307"/>
      <c r="B22" s="319"/>
      <c r="C22" s="400" t="s">
        <v>149</v>
      </c>
      <c r="D22" s="318"/>
      <c r="E22" s="318"/>
      <c r="F22" s="318"/>
      <c r="G22" s="318"/>
      <c r="H22" s="308"/>
      <c r="I22" s="308"/>
      <c r="J22" s="308"/>
      <c r="K22" s="308"/>
      <c r="L22" s="308"/>
      <c r="M22" s="308"/>
      <c r="N22" s="308"/>
      <c r="O22" s="308"/>
      <c r="P22" s="308"/>
      <c r="Q22" s="308"/>
      <c r="R22" s="308"/>
    </row>
    <row xmlns:x14ac="http://schemas.microsoft.com/office/spreadsheetml/2009/9/ac" r="23" ht="15" x14ac:dyDescent="0.2">
      <c r="A23" s="307"/>
      <c r="B23" s="319"/>
      <c r="C23" s="328" t="s">
        <v>150</v>
      </c>
      <c r="D23" s="318"/>
      <c r="E23" s="318"/>
      <c r="F23" s="318"/>
      <c r="G23" s="318"/>
      <c r="H23" s="308"/>
      <c r="I23" s="308"/>
      <c r="J23" s="308"/>
      <c r="K23" s="308"/>
      <c r="L23" s="308"/>
      <c r="M23" s="308"/>
      <c r="N23" s="308"/>
      <c r="O23" s="308"/>
      <c r="P23" s="308"/>
      <c r="Q23" s="308"/>
      <c r="R23" s="308"/>
    </row>
    <row xmlns:x14ac="http://schemas.microsoft.com/office/spreadsheetml/2009/9/ac" r="24" ht="15" x14ac:dyDescent="0.2">
      <c r="A24" s="307"/>
      <c r="B24" s="319"/>
      <c r="C24" s="332"/>
      <c r="D24" s="318"/>
      <c r="E24" s="318"/>
      <c r="F24" s="318"/>
      <c r="G24" s="318"/>
      <c r="H24" s="308"/>
      <c r="I24" s="308"/>
      <c r="J24" s="308"/>
      <c r="K24" s="308"/>
      <c r="L24" s="308"/>
      <c r="M24" s="308"/>
      <c r="N24" s="308"/>
      <c r="O24" s="308"/>
      <c r="P24" s="308"/>
      <c r="Q24" s="308"/>
      <c r="R24" s="308"/>
    </row>
    <row xmlns:x14ac="http://schemas.microsoft.com/office/spreadsheetml/2009/9/ac" r="25" ht="15.95" customHeight="true" x14ac:dyDescent="0.2">
      <c r="A25" s="333"/>
      <c r="B25" s="333"/>
      <c r="C25" s="334"/>
      <c r="D25" s="307"/>
      <c r="E25" s="308"/>
      <c r="F25" s="308"/>
      <c r="G25" s="308"/>
      <c r="H25" s="308"/>
      <c r="I25" s="308"/>
      <c r="J25" s="308"/>
      <c r="K25" s="308"/>
      <c r="L25" s="308"/>
      <c r="M25" s="308"/>
      <c r="N25" s="308"/>
      <c r="O25" s="308"/>
      <c r="P25" s="308"/>
      <c r="Q25" s="308"/>
      <c r="R25" s="308"/>
    </row>
    <row xmlns:x14ac="http://schemas.microsoft.com/office/spreadsheetml/2009/9/ac" r="26" ht="23.25" x14ac:dyDescent="0.2">
      <c r="A26" s="333"/>
      <c r="B26" s="333"/>
      <c r="C26" s="333"/>
      <c r="D26" s="307"/>
      <c r="E26" s="308"/>
      <c r="F26" s="308"/>
      <c r="G26" s="308"/>
      <c r="H26" s="308"/>
      <c r="I26" s="308"/>
      <c r="J26" s="308"/>
      <c r="K26" s="308"/>
      <c r="L26" s="308"/>
      <c r="M26" s="308"/>
      <c r="N26" s="308"/>
      <c r="O26" s="308"/>
      <c r="P26" s="308"/>
      <c r="Q26" s="308"/>
      <c r="R26" s="308"/>
    </row>
    <row xmlns:x14ac="http://schemas.microsoft.com/office/spreadsheetml/2009/9/ac" r="27" ht="15" x14ac:dyDescent="0.2">
      <c r="A27" s="335"/>
      <c r="B27" s="336"/>
      <c r="C27" s="337"/>
      <c r="D27" s="307"/>
      <c r="E27" s="308"/>
      <c r="F27" s="308"/>
      <c r="G27" s="308"/>
      <c r="H27" s="308"/>
      <c r="I27" s="308"/>
      <c r="J27" s="308"/>
      <c r="K27" s="308"/>
      <c r="L27" s="308"/>
      <c r="M27" s="308"/>
      <c r="N27" s="308"/>
      <c r="O27" s="308"/>
      <c r="P27" s="308"/>
      <c r="Q27" s="308"/>
      <c r="R27" s="308"/>
    </row>
    <row xmlns:x14ac="http://schemas.microsoft.com/office/spreadsheetml/2009/9/ac" r="28" ht="15" x14ac:dyDescent="0.2">
      <c r="A28" s="335"/>
      <c r="B28" s="336"/>
      <c r="C28" s="338"/>
      <c r="D28" s="307"/>
      <c r="E28" s="308"/>
      <c r="F28" s="308"/>
      <c r="G28" s="308"/>
      <c r="H28" s="308"/>
      <c r="I28" s="308"/>
      <c r="J28" s="308"/>
      <c r="K28" s="308"/>
      <c r="L28" s="308"/>
      <c r="M28" s="308"/>
      <c r="N28" s="308"/>
      <c r="O28" s="308"/>
      <c r="P28" s="308"/>
      <c r="Q28" s="308"/>
      <c r="R28" s="308"/>
    </row>
    <row xmlns:x14ac="http://schemas.microsoft.com/office/spreadsheetml/2009/9/ac" r="29" ht="15" x14ac:dyDescent="0.2">
      <c r="A29" s="335"/>
      <c r="B29" s="336"/>
      <c r="C29" s="339"/>
      <c r="D29" s="307"/>
      <c r="E29" s="308"/>
      <c r="F29" s="308"/>
      <c r="G29" s="308"/>
      <c r="H29" s="308"/>
      <c r="I29" s="308"/>
      <c r="J29" s="308"/>
      <c r="K29" s="308"/>
      <c r="L29" s="308"/>
      <c r="M29" s="308"/>
      <c r="N29" s="308"/>
      <c r="O29" s="308"/>
      <c r="P29" s="308"/>
      <c r="Q29" s="308"/>
      <c r="R29" s="308"/>
    </row>
    <row xmlns:x14ac="http://schemas.microsoft.com/office/spreadsheetml/2009/9/ac" r="30" ht="15" x14ac:dyDescent="0.2">
      <c r="A30" s="335"/>
      <c r="B30" s="336"/>
      <c r="C30" s="339"/>
      <c r="D30" s="307"/>
      <c r="E30" s="308"/>
      <c r="F30" s="308"/>
      <c r="G30" s="308"/>
      <c r="H30" s="308"/>
      <c r="I30" s="308"/>
      <c r="J30" s="308"/>
      <c r="K30" s="308"/>
      <c r="L30" s="308"/>
      <c r="M30" s="308"/>
      <c r="N30" s="308"/>
      <c r="O30" s="308"/>
      <c r="P30" s="308"/>
      <c r="Q30" s="308"/>
      <c r="R30" s="308"/>
    </row>
    <row xmlns:x14ac="http://schemas.microsoft.com/office/spreadsheetml/2009/9/ac" r="31" ht="15" x14ac:dyDescent="0.2">
      <c r="A31" s="335"/>
      <c r="B31" s="336"/>
      <c r="C31" s="339"/>
      <c r="D31" s="307"/>
      <c r="E31" s="308"/>
      <c r="F31" s="308"/>
      <c r="G31" s="308"/>
      <c r="H31" s="308"/>
      <c r="I31" s="308"/>
      <c r="J31" s="308"/>
      <c r="K31" s="308"/>
      <c r="L31" s="308"/>
      <c r="M31" s="308"/>
      <c r="N31" s="308"/>
      <c r="O31" s="308"/>
      <c r="P31" s="308"/>
      <c r="Q31" s="308"/>
      <c r="R31" s="308"/>
    </row>
    <row xmlns:x14ac="http://schemas.microsoft.com/office/spreadsheetml/2009/9/ac" r="32" ht="15" x14ac:dyDescent="0.2">
      <c r="A32" s="335"/>
      <c r="B32" s="336"/>
      <c r="C32" s="339"/>
      <c r="D32" s="307"/>
      <c r="E32" s="308"/>
      <c r="F32" s="308"/>
      <c r="G32" s="308"/>
      <c r="H32" s="308"/>
      <c r="I32" s="308"/>
      <c r="J32" s="308"/>
      <c r="K32" s="308"/>
      <c r="L32" s="308"/>
      <c r="M32" s="308"/>
      <c r="N32" s="308"/>
      <c r="O32" s="308"/>
      <c r="P32" s="308"/>
      <c r="Q32" s="308"/>
      <c r="R32" s="308"/>
    </row>
    <row xmlns:x14ac="http://schemas.microsoft.com/office/spreadsheetml/2009/9/ac" r="33" ht="15" x14ac:dyDescent="0.2">
      <c r="A33" s="335"/>
      <c r="B33" s="336"/>
      <c r="C33" s="339"/>
      <c r="D33" s="307"/>
      <c r="E33" s="308"/>
      <c r="F33" s="308"/>
      <c r="G33" s="308"/>
      <c r="H33" s="308"/>
      <c r="I33" s="308"/>
      <c r="J33" s="308"/>
      <c r="K33" s="308"/>
      <c r="L33" s="308"/>
      <c r="M33" s="308"/>
      <c r="N33" s="308"/>
      <c r="O33" s="308"/>
      <c r="P33" s="308"/>
      <c r="Q33" s="308"/>
      <c r="R33" s="308"/>
    </row>
    <row xmlns:x14ac="http://schemas.microsoft.com/office/spreadsheetml/2009/9/ac" r="34" ht="15" x14ac:dyDescent="0.2">
      <c r="A34" s="335"/>
      <c r="B34" s="336"/>
      <c r="D34" s="307"/>
      <c r="E34" s="308"/>
      <c r="F34" s="308"/>
      <c r="G34" s="308"/>
      <c r="H34" s="308"/>
      <c r="I34" s="308"/>
      <c r="J34" s="308"/>
      <c r="K34" s="308"/>
      <c r="L34" s="308"/>
      <c r="M34" s="308"/>
      <c r="N34" s="308"/>
      <c r="O34" s="308"/>
      <c r="P34" s="308"/>
      <c r="Q34" s="308"/>
      <c r="R34" s="308"/>
    </row>
    <row xmlns:x14ac="http://schemas.microsoft.com/office/spreadsheetml/2009/9/ac" r="35" ht="15" x14ac:dyDescent="0.2">
      <c r="A35" s="307"/>
      <c r="B35" s="307"/>
      <c r="C35" s="307"/>
      <c r="D35" s="307"/>
      <c r="E35" s="308"/>
      <c r="F35" s="308"/>
      <c r="G35" s="308"/>
      <c r="H35" s="308"/>
      <c r="I35" s="308"/>
      <c r="J35" s="308"/>
      <c r="K35" s="308"/>
      <c r="L35" s="308"/>
      <c r="M35" s="308"/>
      <c r="N35" s="308"/>
      <c r="O35" s="308"/>
      <c r="P35" s="308"/>
      <c r="Q35" s="308"/>
      <c r="R35" s="308"/>
    </row>
    <row xmlns:x14ac="http://schemas.microsoft.com/office/spreadsheetml/2009/9/ac" r="36" ht="15" x14ac:dyDescent="0.2">
      <c r="A36" s="307"/>
      <c r="B36" s="307"/>
      <c r="C36" s="307"/>
      <c r="D36" s="307"/>
      <c r="E36" s="308"/>
      <c r="F36" s="308"/>
      <c r="G36" s="308"/>
      <c r="H36" s="308"/>
      <c r="I36" s="308"/>
      <c r="J36" s="308"/>
      <c r="K36" s="308"/>
      <c r="L36" s="308"/>
      <c r="M36" s="308"/>
      <c r="N36" s="308"/>
      <c r="O36" s="308"/>
      <c r="P36" s="308"/>
      <c r="Q36" s="308"/>
      <c r="R36" s="308"/>
    </row>
    <row xmlns:x14ac="http://schemas.microsoft.com/office/spreadsheetml/2009/9/ac" r="37" ht="15" x14ac:dyDescent="0.2">
      <c r="A37" s="307"/>
      <c r="B37" s="307"/>
      <c r="C37" s="307"/>
      <c r="D37" s="307"/>
    </row>
    <row xmlns:x14ac="http://schemas.microsoft.com/office/spreadsheetml/2009/9/ac" r="38" ht="15" x14ac:dyDescent="0.2">
      <c r="A38" s="307"/>
      <c r="B38" s="307"/>
      <c r="C38" s="307"/>
      <c r="D38" s="307"/>
    </row>
    <row xmlns:x14ac="http://schemas.microsoft.com/office/spreadsheetml/2009/9/ac" r="39" ht="15" x14ac:dyDescent="0.2">
      <c r="A39" s="307"/>
      <c r="B39" s="307"/>
      <c r="C39" s="307"/>
      <c r="D39" s="307"/>
    </row>
    <row xmlns:x14ac="http://schemas.microsoft.com/office/spreadsheetml/2009/9/ac" r="40" ht="15" x14ac:dyDescent="0.2">
      <c r="A40" s="307"/>
      <c r="B40" s="307"/>
      <c r="C40" s="307"/>
      <c r="D40" s="307"/>
    </row>
    <row xmlns:x14ac="http://schemas.microsoft.com/office/spreadsheetml/2009/9/ac" r="46" x14ac:dyDescent="0.2">
      <c r="L46" s="34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B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9" customWidth="true"/>
    <col min="3" max="3" width="29.75" customWidth="true"/>
    <col min="4" max="9" width="7.875" customWidth="true"/>
    <col min="10" max="11" width="1.125" customWidth="true"/>
    <col min="12" max="12" width="24.625" style="139" customWidth="true"/>
    <col min="13" max="13" width="29.75" customWidth="true"/>
    <col min="14" max="19" width="7.875" customWidth="true"/>
    <col min="20" max="21" width="1.125" customWidth="true"/>
    <col min="22" max="22" width="24.625" style="139" customWidth="true"/>
    <col min="23" max="23" width="29.75" customWidth="true"/>
    <col min="24" max="29" width="7.875" customWidth="true"/>
    <col min="30" max="31" width="1.125" customWidth="true"/>
    <col min="32" max="32" width="24.625" style="139" customWidth="true"/>
    <col min="33" max="33" width="29.75" customWidth="true"/>
    <col min="34" max="39" width="7.875" customWidth="true"/>
    <col min="40" max="41" width="1.125" customWidth="true"/>
    <col min="42" max="42" width="24.625" style="139" customWidth="true"/>
    <col min="43" max="43" width="29.75" customWidth="true"/>
    <col min="44" max="49" width="7.875" customWidth="true"/>
    <col min="50" max="51" width="1.125" customWidth="true"/>
    <col min="52" max="52" width="24.625" style="139" customWidth="true"/>
    <col min="53" max="53" width="29.75" style="139" customWidth="true"/>
    <col min="54" max="59" width="7.875" style="139" customWidth="true"/>
    <col min="60" max="61" width="1.125" customWidth="true"/>
    <col min="62" max="62" width="24.625" style="139" customWidth="true"/>
    <col min="63" max="63" width="29.75" customWidth="true"/>
    <col min="64" max="69" width="7.875" customWidth="true"/>
    <col min="70" max="71" width="1.125" customWidth="true"/>
    <col min="72" max="72" width="24.625" style="139" customWidth="true"/>
    <col min="73" max="73" width="29.75" customWidth="true"/>
    <col min="74" max="79" width="7.875" customWidth="true"/>
    <col min="80" max="81" width="1.125" customWidth="true"/>
    <col min="82" max="82" width="24.625" style="139" customWidth="true"/>
    <col min="83" max="83" width="29.75" customWidth="true"/>
    <col min="84" max="89" width="7.875" customWidth="true"/>
    <col min="90" max="91" width="1.125" customWidth="true"/>
    <col min="92" max="92" width="24.625" style="139" customWidth="true"/>
    <col min="93" max="93" width="29.75" customWidth="true"/>
    <col min="94" max="99" width="7.875" customWidth="true"/>
    <col min="100" max="101" width="1.125" customWidth="true"/>
    <col min="102" max="102" width="24.625" style="139" customWidth="true"/>
    <col min="103" max="103" width="29.75" customWidth="true"/>
    <col min="104" max="109" width="7.875" customWidth="true"/>
    <col min="110" max="111" width="1.125" customWidth="true"/>
    <col min="112" max="112" width="24.625" style="139" customWidth="true"/>
    <col min="113" max="113" width="29.75" customWidth="true"/>
    <col min="114" max="119" width="7.875" customWidth="true"/>
    <col min="120" max="121" width="1.125" customWidth="true"/>
    <col min="122" max="122" width="24.625" style="139" customWidth="true"/>
    <col min="123" max="123" width="29.75" customWidth="true"/>
    <col min="124" max="129" width="7.875" customWidth="true"/>
    <col min="130" max="131" width="1.125" customWidth="true"/>
    <col min="132" max="132" width="24.625" style="139" customWidth="true"/>
    <col min="133" max="133" width="29.75" customWidth="true"/>
    <col min="134" max="139" width="7.875" customWidth="true"/>
    <col min="140" max="141" width="1.125" customWidth="true"/>
    <col min="142" max="142" width="24.625" style="139" customWidth="true"/>
    <col min="143" max="143" width="29.75" customWidth="true"/>
    <col min="144" max="149" width="7.875" customWidth="true"/>
    <col min="150" max="151" width="1.125" customWidth="true"/>
    <col min="152" max="152" width="24.625" style="139" customWidth="true"/>
    <col min="153" max="153" width="29.75" customWidth="true"/>
    <col min="154" max="159" width="7.875" customWidth="true"/>
    <col min="160" max="161" width="1.125" customWidth="true"/>
    <col min="162" max="162" width="24.625" style="139" customWidth="true"/>
    <col min="163" max="163" width="29.75" customWidth="true"/>
    <col min="164" max="169" width="7.875" customWidth="true"/>
    <col min="170" max="171" width="1.125" customWidth="true"/>
    <col min="172" max="172" width="24.625" style="139" customWidth="true"/>
    <col min="173" max="173" width="29.75" customWidth="true"/>
    <col min="174" max="179" width="7.875" customWidth="true"/>
    <col min="180" max="181" width="1.125" customWidth="true"/>
    <col min="182" max="182" width="24.625" style="139" customWidth="true"/>
    <col min="183" max="183" width="29.75" customWidth="true"/>
    <col min="184" max="189" width="7.875" customWidth="true"/>
    <col min="190" max="191" width="1.125" customWidth="true"/>
    <col min="192" max="192" width="24.625" style="139" customWidth="true"/>
    <col min="193" max="193" width="29.75" customWidth="true"/>
    <col min="194" max="199" width="7.875" customWidth="true"/>
    <col min="200" max="201" width="1.125" customWidth="true"/>
    <col min="202" max="202" width="24.625" style="139" customWidth="true"/>
    <col min="203" max="203" width="29.75" customWidth="true"/>
    <col min="204" max="209" width="7.875" customWidth="true"/>
    <col min="210" max="211" width="1.125" customWidth="true"/>
    <col min="212" max="212" width="24.625" style="139" customWidth="true"/>
    <col min="213" max="213" width="29.75" customWidth="true"/>
    <col min="214" max="219" width="7.875" customWidth="true"/>
    <col min="220" max="221" width="1.125" customWidth="true"/>
    <col min="222" max="222" width="24.625" style="139" customWidth="true"/>
    <col min="223" max="223" width="29.75" customWidth="true"/>
    <col min="224" max="229" width="7.875" customWidth="true"/>
    <col min="230" max="231" width="1.125" customWidth="true"/>
    <col min="232" max="232" width="24.625" style="139" customWidth="true"/>
    <col min="233" max="233" width="29.75" customWidth="true"/>
    <col min="234" max="239" width="7.875" customWidth="true"/>
    <col min="240" max="241" width="1.125" customWidth="true"/>
    <col min="242" max="242" width="24.625" style="139" customWidth="true"/>
    <col min="243" max="243" width="29.75" customWidth="true"/>
    <col min="244" max="249" width="7.875" customWidth="true"/>
    <col min="250" max="251" width="1.125" customWidth="true"/>
    <col min="252" max="252" width="24.625" style="139" customWidth="true"/>
    <col min="253" max="253" width="29.75" customWidth="true"/>
    <col min="254" max="259" width="7.875" customWidth="true"/>
    <col min="260" max="261" width="1.125" customWidth="true"/>
    <col min="262" max="262" width="24.625" style="139" customWidth="true"/>
    <col min="263" max="263" width="29.75" customWidth="true"/>
    <col min="264" max="269" width="7.875" customWidth="true"/>
    <col min="270" max="271" width="1.125" customWidth="true"/>
  </cols>
  <sheetData>
    <row xmlns:x14ac="http://schemas.microsoft.com/office/spreadsheetml/2009/9/ac" r="1" s="346" customFormat="true" ht="30" customHeight="true" x14ac:dyDescent="0.25">
      <c r="B1" s="364" t="s">
        <v>31</v>
      </c>
      <c r="C1" s="608" t="s">
        <v>343</v>
      </c>
      <c r="D1" s="352" t="s">
        <v>159</v>
      </c>
      <c r="E1" s="352"/>
      <c r="F1" s="352"/>
      <c r="G1" s="352"/>
      <c r="H1" s="352"/>
      <c r="I1" s="353"/>
      <c r="J1" s="343"/>
      <c r="K1" s="343"/>
      <c r="L1" s="364" t="s">
        <v>31</v>
      </c>
      <c r="M1" s="608" t="s">
        <v>344</v>
      </c>
      <c r="N1" s="352" t="s">
        <v>159</v>
      </c>
      <c r="O1" s="352"/>
      <c r="P1" s="352"/>
      <c r="Q1" s="352"/>
      <c r="R1" s="352"/>
      <c r="S1" s="353"/>
      <c r="T1" s="343"/>
      <c r="U1" s="343"/>
      <c r="V1" s="364" t="s">
        <v>31</v>
      </c>
      <c r="W1" s="608" t="s">
        <v>345</v>
      </c>
      <c r="X1" s="352" t="s">
        <v>159</v>
      </c>
      <c r="Y1" s="352"/>
      <c r="Z1" s="352"/>
      <c r="AA1" s="352"/>
      <c r="AB1" s="352"/>
      <c r="AC1" s="353"/>
      <c r="AD1" s="343"/>
      <c r="AE1" s="343"/>
      <c r="AF1" s="364" t="s">
        <v>31</v>
      </c>
      <c r="AG1" s="608" t="s">
        <v>346</v>
      </c>
      <c r="AH1" s="352" t="s">
        <v>159</v>
      </c>
      <c r="AI1" s="352"/>
      <c r="AJ1" s="352"/>
      <c r="AK1" s="352"/>
      <c r="AL1" s="352"/>
      <c r="AM1" s="353"/>
      <c r="AN1" s="343"/>
      <c r="AO1" s="343"/>
      <c r="AP1" s="364" t="s">
        <v>31</v>
      </c>
      <c r="AQ1" s="608" t="s">
        <v>347</v>
      </c>
      <c r="AR1" s="352" t="s">
        <v>159</v>
      </c>
      <c r="AS1" s="352"/>
      <c r="AT1" s="352"/>
      <c r="AU1" s="352"/>
      <c r="AV1" s="352"/>
      <c r="AW1" s="353"/>
      <c r="AX1" s="343"/>
      <c r="AY1" s="343"/>
      <c r="AZ1" s="364" t="s">
        <v>31</v>
      </c>
      <c r="BA1" s="608" t="s">
        <v>348</v>
      </c>
      <c r="BB1" s="352" t="s">
        <v>159</v>
      </c>
      <c r="BC1" s="352"/>
      <c r="BD1" s="352"/>
      <c r="BE1" s="352"/>
      <c r="BF1" s="352"/>
      <c r="BG1" s="353"/>
      <c r="BH1" s="343"/>
      <c r="BI1" s="343"/>
      <c r="BJ1" s="364" t="s">
        <v>31</v>
      </c>
      <c r="BK1" s="608" t="s">
        <v>348</v>
      </c>
      <c r="BL1" s="352" t="s">
        <v>159</v>
      </c>
      <c r="BM1" s="352"/>
      <c r="BN1" s="352"/>
      <c r="BO1" s="352"/>
      <c r="BP1" s="352"/>
      <c r="BQ1" s="353"/>
      <c r="BR1" s="343"/>
      <c r="BS1" s="343"/>
      <c r="BT1" s="364" t="s">
        <v>31</v>
      </c>
      <c r="BU1" s="608" t="s">
        <v>349</v>
      </c>
      <c r="BV1" s="352" t="s">
        <v>159</v>
      </c>
      <c r="BW1" s="352"/>
      <c r="BX1" s="352"/>
      <c r="BY1" s="352"/>
      <c r="BZ1" s="352"/>
      <c r="CA1" s="353"/>
      <c r="CB1" s="343"/>
      <c r="CC1" s="343"/>
      <c r="CD1" s="364" t="s">
        <v>31</v>
      </c>
      <c r="CE1" s="608" t="s">
        <v>349</v>
      </c>
      <c r="CF1" s="352" t="s">
        <v>159</v>
      </c>
      <c r="CG1" s="352"/>
      <c r="CH1" s="352"/>
      <c r="CI1" s="352"/>
      <c r="CJ1" s="352"/>
      <c r="CK1" s="353"/>
      <c r="CL1" s="343"/>
      <c r="CM1" s="343"/>
      <c r="CN1" s="364" t="s">
        <v>31</v>
      </c>
      <c r="CO1" s="608" t="s">
        <v>350</v>
      </c>
      <c r="CP1" s="352" t="s">
        <v>159</v>
      </c>
      <c r="CQ1" s="352"/>
      <c r="CR1" s="352"/>
      <c r="CS1" s="352"/>
      <c r="CT1" s="352"/>
      <c r="CU1" s="353"/>
      <c r="CV1" s="343"/>
      <c r="CW1" s="343"/>
      <c r="CX1" s="364" t="s">
        <v>31</v>
      </c>
      <c r="CY1" s="608" t="s">
        <v>350</v>
      </c>
      <c r="CZ1" s="352" t="s">
        <v>159</v>
      </c>
      <c r="DA1" s="352"/>
      <c r="DB1" s="352"/>
      <c r="DC1" s="352"/>
      <c r="DD1" s="352"/>
      <c r="DE1" s="353"/>
      <c r="DF1" s="343"/>
      <c r="DG1" s="343"/>
      <c r="DH1" s="364" t="s">
        <v>31</v>
      </c>
      <c r="DI1" s="608" t="s">
        <v>351</v>
      </c>
      <c r="DJ1" s="352" t="s">
        <v>159</v>
      </c>
      <c r="DK1" s="352"/>
      <c r="DL1" s="352"/>
      <c r="DM1" s="352"/>
      <c r="DN1" s="352"/>
      <c r="DO1" s="353"/>
      <c r="DP1" s="343"/>
      <c r="DQ1" s="343"/>
      <c r="DR1" s="364" t="s">
        <v>31</v>
      </c>
      <c r="DS1" s="608" t="s">
        <v>352</v>
      </c>
      <c r="DT1" s="352" t="s">
        <v>159</v>
      </c>
      <c r="DU1" s="352"/>
      <c r="DV1" s="352"/>
      <c r="DW1" s="352"/>
      <c r="DX1" s="352"/>
      <c r="DY1" s="353"/>
      <c r="DZ1" s="343"/>
      <c r="EA1" s="343"/>
      <c r="EB1" s="364" t="s">
        <v>31</v>
      </c>
      <c r="EC1" s="608" t="s">
        <v>353</v>
      </c>
      <c r="ED1" s="352" t="s">
        <v>159</v>
      </c>
      <c r="EE1" s="352"/>
      <c r="EF1" s="352"/>
      <c r="EG1" s="352"/>
      <c r="EH1" s="352"/>
      <c r="EI1" s="353"/>
      <c r="EJ1" s="343"/>
      <c r="EK1" s="343"/>
      <c r="EL1" s="364" t="s">
        <v>31</v>
      </c>
      <c r="EM1" s="608">
        <v>2018</v>
      </c>
      <c r="EN1" s="352" t="s">
        <v>159</v>
      </c>
      <c r="EO1" s="352"/>
      <c r="EP1" s="352"/>
      <c r="EQ1" s="352"/>
      <c r="ER1" s="352"/>
      <c r="ES1" s="353"/>
      <c r="ET1" s="343"/>
      <c r="EU1" s="343"/>
      <c r="EV1" s="364" t="s">
        <v>31</v>
      </c>
      <c r="EW1" s="608">
        <v>2019</v>
      </c>
      <c r="EX1" s="352" t="s">
        <v>159</v>
      </c>
      <c r="EY1" s="352"/>
      <c r="EZ1" s="352"/>
      <c r="FA1" s="352"/>
      <c r="FB1" s="352"/>
      <c r="FC1" s="353"/>
      <c r="FD1" s="343"/>
      <c r="FE1" s="343"/>
      <c r="FF1" s="364" t="s">
        <v>31</v>
      </c>
      <c r="FG1" s="608">
        <v>2019</v>
      </c>
      <c r="FH1" s="352" t="s">
        <v>159</v>
      </c>
      <c r="FI1" s="352"/>
      <c r="FJ1" s="352"/>
      <c r="FK1" s="352"/>
      <c r="FL1" s="352"/>
      <c r="FM1" s="353"/>
      <c r="FN1" s="343"/>
      <c r="FO1" s="343"/>
      <c r="FP1" s="364" t="s">
        <v>31</v>
      </c>
      <c r="FQ1" s="608">
        <v>2020</v>
      </c>
      <c r="FR1" s="352" t="s">
        <v>159</v>
      </c>
      <c r="FS1" s="352"/>
      <c r="FT1" s="352"/>
      <c r="FU1" s="352"/>
      <c r="FV1" s="352"/>
      <c r="FW1" s="353"/>
      <c r="FX1" s="343"/>
      <c r="FY1" s="343"/>
      <c r="FZ1" s="364" t="s">
        <v>31</v>
      </c>
      <c r="GA1" s="608">
        <v>2020</v>
      </c>
      <c r="GB1" s="352" t="s">
        <v>159</v>
      </c>
      <c r="GC1" s="352"/>
      <c r="GD1" s="352"/>
      <c r="GE1" s="352"/>
      <c r="GF1" s="352"/>
      <c r="GG1" s="353"/>
      <c r="GH1" s="343"/>
      <c r="GI1" s="343"/>
      <c r="GJ1" s="364" t="s">
        <v>31</v>
      </c>
      <c r="GK1" s="608">
        <v>2021</v>
      </c>
      <c r="GL1" s="352" t="s">
        <v>159</v>
      </c>
      <c r="GM1" s="352"/>
      <c r="GN1" s="352"/>
      <c r="GO1" s="352"/>
      <c r="GP1" s="352"/>
      <c r="GQ1" s="353"/>
      <c r="GR1" s="343"/>
      <c r="GS1" s="343"/>
      <c r="GT1" s="364" t="s">
        <v>31</v>
      </c>
      <c r="GU1" s="608">
        <v>2021</v>
      </c>
      <c r="GV1" s="352" t="s">
        <v>159</v>
      </c>
      <c r="GW1" s="352"/>
      <c r="GX1" s="352"/>
      <c r="GY1" s="352"/>
      <c r="GZ1" s="352"/>
      <c r="HA1" s="353"/>
      <c r="HB1" s="343"/>
      <c r="HC1" s="343"/>
      <c r="HD1" s="364" t="s">
        <v>31</v>
      </c>
      <c r="HE1" s="608">
        <v>2022</v>
      </c>
      <c r="HF1" s="352" t="s">
        <v>159</v>
      </c>
      <c r="HG1" s="352"/>
      <c r="HH1" s="352"/>
      <c r="HI1" s="352"/>
      <c r="HJ1" s="352"/>
      <c r="HK1" s="353"/>
      <c r="HL1" s="343"/>
      <c r="HM1" s="343"/>
      <c r="HN1" s="364" t="s">
        <v>31</v>
      </c>
      <c r="HO1" s="608">
        <v>2022</v>
      </c>
      <c r="HP1" s="352" t="s">
        <v>159</v>
      </c>
      <c r="HQ1" s="352"/>
      <c r="HR1" s="352"/>
      <c r="HS1" s="352"/>
      <c r="HT1" s="352"/>
      <c r="HU1" s="353"/>
      <c r="HV1" s="343"/>
      <c r="HW1" s="343"/>
      <c r="HX1" s="364" t="s">
        <v>31</v>
      </c>
      <c r="HY1" s="608">
        <v>2023</v>
      </c>
      <c r="HZ1" s="352" t="s">
        <v>159</v>
      </c>
      <c r="IA1" s="352"/>
      <c r="IB1" s="352"/>
      <c r="IC1" s="352"/>
      <c r="ID1" s="352"/>
      <c r="IE1" s="353"/>
      <c r="IF1" s="343"/>
      <c r="IG1" s="343"/>
    </row>
    <row xmlns:x14ac="http://schemas.microsoft.com/office/spreadsheetml/2009/9/ac" r="2" s="346" customFormat="true" ht="30" customHeight="true" x14ac:dyDescent="0.25">
      <c r="A2" s="627" t="s">
        <v>399</v>
      </c>
      <c r="B2" s="354" t="s">
        <v>329</v>
      </c>
      <c r="C2" s="305" t="s">
        <v>281</v>
      </c>
      <c r="D2" s="305" t="s">
        <v>160</v>
      </c>
      <c r="E2" s="355"/>
      <c r="F2" s="355"/>
      <c r="G2" s="355"/>
      <c r="H2" s="355"/>
      <c r="I2" s="356"/>
      <c r="J2" s="347" t="s">
        <v>354</v>
      </c>
      <c r="K2" s="347"/>
      <c r="L2" s="354" t="s">
        <v>330</v>
      </c>
      <c r="M2" s="305" t="s">
        <v>281</v>
      </c>
      <c r="N2" s="305" t="s">
        <v>161</v>
      </c>
      <c r="O2" s="355"/>
      <c r="P2" s="355"/>
      <c r="Q2" s="355"/>
      <c r="R2" s="355"/>
      <c r="S2" s="356"/>
      <c r="T2" s="347" t="s">
        <v>354</v>
      </c>
      <c r="U2" s="347"/>
      <c r="V2" s="354" t="s">
        <v>331</v>
      </c>
      <c r="W2" s="305" t="s">
        <v>213</v>
      </c>
      <c r="X2" s="305" t="s">
        <v>232</v>
      </c>
      <c r="Y2" s="355"/>
      <c r="Z2" s="355"/>
      <c r="AA2" s="355"/>
      <c r="AB2" s="355"/>
      <c r="AC2" s="356"/>
      <c r="AD2" s="347" t="s">
        <v>354</v>
      </c>
      <c r="AE2" s="347"/>
      <c r="AF2" s="354" t="s">
        <v>332</v>
      </c>
      <c r="AG2" s="305" t="s">
        <v>281</v>
      </c>
      <c r="AH2" s="305" t="s">
        <v>162</v>
      </c>
      <c r="AI2" s="355"/>
      <c r="AJ2" s="355"/>
      <c r="AK2" s="355"/>
      <c r="AL2" s="355"/>
      <c r="AM2" s="356"/>
      <c r="AN2" s="347" t="s">
        <v>354</v>
      </c>
      <c r="AO2" s="347"/>
      <c r="AP2" s="354" t="s">
        <v>333</v>
      </c>
      <c r="AQ2" s="305" t="s">
        <v>281</v>
      </c>
      <c r="AR2" s="305" t="s">
        <v>163</v>
      </c>
      <c r="AS2" s="355"/>
      <c r="AT2" s="355"/>
      <c r="AU2" s="355"/>
      <c r="AV2" s="355"/>
      <c r="AW2" s="356"/>
      <c r="AX2" s="347" t="s">
        <v>354</v>
      </c>
      <c r="AY2" s="347"/>
      <c r="AZ2" s="354" t="s">
        <v>334</v>
      </c>
      <c r="BA2" s="305" t="s">
        <v>281</v>
      </c>
      <c r="BB2" s="305" t="s">
        <v>164</v>
      </c>
      <c r="BC2" s="355"/>
      <c r="BD2" s="355"/>
      <c r="BE2" s="355"/>
      <c r="BF2" s="355"/>
      <c r="BG2" s="356"/>
      <c r="BH2" s="347" t="s">
        <v>354</v>
      </c>
      <c r="BI2" s="347"/>
      <c r="BJ2" s="354" t="s">
        <v>335</v>
      </c>
      <c r="BK2" s="305" t="s">
        <v>213</v>
      </c>
      <c r="BL2" s="305" t="s">
        <v>212</v>
      </c>
      <c r="BM2" s="355"/>
      <c r="BN2" s="355"/>
      <c r="BO2" s="355"/>
      <c r="BP2" s="355"/>
      <c r="BQ2" s="356"/>
      <c r="BR2" s="347" t="s">
        <v>354</v>
      </c>
      <c r="BS2" s="347"/>
      <c r="BT2" s="354" t="s">
        <v>336</v>
      </c>
      <c r="BU2" s="305" t="s">
        <v>281</v>
      </c>
      <c r="BV2" s="305" t="s">
        <v>165</v>
      </c>
      <c r="BW2" s="355"/>
      <c r="BX2" s="355"/>
      <c r="BY2" s="355"/>
      <c r="BZ2" s="355"/>
      <c r="CA2" s="356"/>
      <c r="CB2" s="347" t="s">
        <v>354</v>
      </c>
      <c r="CC2" s="347"/>
      <c r="CD2" s="354" t="s">
        <v>337</v>
      </c>
      <c r="CE2" s="305" t="s">
        <v>213</v>
      </c>
      <c r="CF2" s="305" t="s">
        <v>251</v>
      </c>
      <c r="CG2" s="355"/>
      <c r="CH2" s="355"/>
      <c r="CI2" s="355"/>
      <c r="CJ2" s="355"/>
      <c r="CK2" s="356"/>
      <c r="CL2" s="347" t="s">
        <v>354</v>
      </c>
      <c r="CM2" s="347"/>
      <c r="CN2" s="354" t="s">
        <v>338</v>
      </c>
      <c r="CO2" s="305" t="s">
        <v>281</v>
      </c>
      <c r="CP2" s="305" t="s">
        <v>166</v>
      </c>
      <c r="CQ2" s="355"/>
      <c r="CR2" s="355"/>
      <c r="CS2" s="355"/>
      <c r="CT2" s="355"/>
      <c r="CU2" s="356"/>
      <c r="CV2" s="347" t="s">
        <v>354</v>
      </c>
      <c r="CW2" s="347"/>
      <c r="CX2" s="354" t="s">
        <v>339</v>
      </c>
      <c r="CY2" s="305" t="s">
        <v>220</v>
      </c>
      <c r="CZ2" s="305" t="s">
        <v>282</v>
      </c>
      <c r="DA2" s="355"/>
      <c r="DB2" s="355"/>
      <c r="DC2" s="355"/>
      <c r="DD2" s="355"/>
      <c r="DE2" s="356"/>
      <c r="DF2" s="347" t="s">
        <v>354</v>
      </c>
      <c r="DG2" s="347"/>
      <c r="DH2" s="354" t="s">
        <v>340</v>
      </c>
      <c r="DI2" s="305" t="s">
        <v>281</v>
      </c>
      <c r="DJ2" s="305" t="s">
        <v>167</v>
      </c>
      <c r="DK2" s="355"/>
      <c r="DL2" s="355"/>
      <c r="DM2" s="355"/>
      <c r="DN2" s="355"/>
      <c r="DO2" s="356"/>
      <c r="DP2" s="347" t="s">
        <v>354</v>
      </c>
      <c r="DQ2" s="347"/>
      <c r="DR2" s="354" t="s">
        <v>341</v>
      </c>
      <c r="DS2" s="305" t="s">
        <v>281</v>
      </c>
      <c r="DT2" s="305" t="s">
        <v>313</v>
      </c>
      <c r="DU2" s="355"/>
      <c r="DV2" s="355"/>
      <c r="DW2" s="355"/>
      <c r="DX2" s="355"/>
      <c r="DY2" s="356"/>
      <c r="DZ2" s="347" t="s">
        <v>354</v>
      </c>
      <c r="EA2" s="347"/>
      <c r="EB2" s="354" t="s">
        <v>342</v>
      </c>
      <c r="EC2" s="305" t="s">
        <v>281</v>
      </c>
      <c r="ED2" s="305" t="s">
        <v>328</v>
      </c>
      <c r="EE2" s="355"/>
      <c r="EF2" s="355"/>
      <c r="EG2" s="355"/>
      <c r="EH2" s="355"/>
      <c r="EI2" s="356"/>
      <c r="EJ2" s="347" t="s">
        <v>354</v>
      </c>
      <c r="EK2" s="347"/>
      <c r="EL2" s="354" t="s">
        <v>396</v>
      </c>
      <c r="EM2" s="305" t="s">
        <v>220</v>
      </c>
      <c r="EN2" s="305" t="s">
        <v>282</v>
      </c>
      <c r="EO2" s="355"/>
      <c r="EP2" s="355"/>
      <c r="EQ2" s="355"/>
      <c r="ER2" s="355"/>
      <c r="ES2" s="356"/>
      <c r="ET2" s="347" t="s">
        <v>354</v>
      </c>
      <c r="EU2" s="347"/>
      <c r="EV2" s="354" t="s">
        <v>371</v>
      </c>
      <c r="EW2" s="305" t="s">
        <v>281</v>
      </c>
      <c r="EX2" s="305" t="s">
        <v>372</v>
      </c>
      <c r="EY2" s="355"/>
      <c r="EZ2" s="355"/>
      <c r="FA2" s="355"/>
      <c r="FB2" s="355"/>
      <c r="FC2" s="356"/>
      <c r="FD2" s="347" t="s">
        <v>354</v>
      </c>
      <c r="FE2" s="347"/>
      <c r="FF2" s="354" t="s">
        <v>382</v>
      </c>
      <c r="FG2" s="305" t="s">
        <v>220</v>
      </c>
      <c r="FH2" s="305" t="s">
        <v>282</v>
      </c>
      <c r="FI2" s="355"/>
      <c r="FJ2" s="355"/>
      <c r="FK2" s="355"/>
      <c r="FL2" s="355"/>
      <c r="FM2" s="356"/>
      <c r="FN2" s="347" t="s">
        <v>354</v>
      </c>
      <c r="FO2" s="347"/>
      <c r="FP2" s="354" t="s">
        <v>385</v>
      </c>
      <c r="FQ2" s="305" t="s">
        <v>281</v>
      </c>
      <c r="FR2" s="305" t="s">
        <v>386</v>
      </c>
      <c r="FS2" s="355"/>
      <c r="FT2" s="355"/>
      <c r="FU2" s="355"/>
      <c r="FV2" s="355"/>
      <c r="FW2" s="356"/>
      <c r="FX2" s="347" t="s">
        <v>354</v>
      </c>
      <c r="FY2" s="347"/>
      <c r="FZ2" s="354" t="s">
        <v>388</v>
      </c>
      <c r="GA2" s="305" t="s">
        <v>220</v>
      </c>
      <c r="GB2" s="305" t="s">
        <v>282</v>
      </c>
      <c r="GC2" s="355"/>
      <c r="GD2" s="355"/>
      <c r="GE2" s="355"/>
      <c r="GF2" s="355"/>
      <c r="GG2" s="356"/>
      <c r="GH2" s="347" t="s">
        <v>354</v>
      </c>
      <c r="GI2" s="347"/>
      <c r="GJ2" s="354" t="s">
        <v>414</v>
      </c>
      <c r="GK2" s="305" t="s">
        <v>220</v>
      </c>
      <c r="GL2" s="305" t="s">
        <v>282</v>
      </c>
      <c r="GM2" s="355"/>
      <c r="GN2" s="355"/>
      <c r="GO2" s="355"/>
      <c r="GP2" s="355"/>
      <c r="GQ2" s="356"/>
      <c r="GR2" s="347" t="s">
        <v>354</v>
      </c>
      <c r="GS2" s="347"/>
      <c r="GT2" s="354" t="s">
        <v>404</v>
      </c>
      <c r="GU2" s="305" t="s">
        <v>281</v>
      </c>
      <c r="GV2" s="305" t="s">
        <v>405</v>
      </c>
      <c r="GW2" s="355"/>
      <c r="GX2" s="355"/>
      <c r="GY2" s="355"/>
      <c r="GZ2" s="355"/>
      <c r="HA2" s="356"/>
      <c r="HB2" s="347" t="s">
        <v>354</v>
      </c>
      <c r="HC2" s="347"/>
      <c r="HD2" s="354" t="s">
        <v>409</v>
      </c>
      <c r="HE2" s="305" t="s">
        <v>281</v>
      </c>
      <c r="HF2" s="305" t="s">
        <v>410</v>
      </c>
      <c r="HG2" s="355"/>
      <c r="HH2" s="355"/>
      <c r="HI2" s="355"/>
      <c r="HJ2" s="355"/>
      <c r="HK2" s="356"/>
      <c r="HL2" s="347" t="s">
        <v>354</v>
      </c>
      <c r="HM2" s="347"/>
      <c r="HN2" s="354" t="s">
        <v>416</v>
      </c>
      <c r="HO2" s="305" t="s">
        <v>220</v>
      </c>
      <c r="HP2" s="305" t="s">
        <v>282</v>
      </c>
      <c r="HQ2" s="355"/>
      <c r="HR2" s="355"/>
      <c r="HS2" s="355"/>
      <c r="HT2" s="355"/>
      <c r="HU2" s="356"/>
      <c r="HV2" s="347" t="s">
        <v>354</v>
      </c>
      <c r="HW2" s="347"/>
      <c r="HX2" s="354" t="s">
        <v>421</v>
      </c>
      <c r="HY2" s="305" t="s">
        <v>281</v>
      </c>
      <c r="HZ2" s="305" t="s">
        <v>422</v>
      </c>
      <c r="IA2" s="355"/>
      <c r="IB2" s="355"/>
      <c r="IC2" s="355"/>
      <c r="ID2" s="355"/>
      <c r="IE2" s="356"/>
      <c r="IF2" s="347" t="s">
        <v>354</v>
      </c>
      <c r="IG2" s="347"/>
    </row>
    <row xmlns:x14ac="http://schemas.microsoft.com/office/spreadsheetml/2009/9/ac" r="3" s="276" customFormat="true" ht="18" customHeight="true" x14ac:dyDescent="0.25">
      <c r="A3" s="627"/>
      <c r="B3" s="393" t="s">
        <v>273</v>
      </c>
      <c r="C3" s="394" t="s">
        <v>56</v>
      </c>
      <c r="D3" s="395" t="s">
        <v>7</v>
      </c>
      <c r="E3" s="395" t="s">
        <v>1</v>
      </c>
      <c r="F3" s="395" t="s">
        <v>2</v>
      </c>
      <c r="G3" s="395" t="s">
        <v>16</v>
      </c>
      <c r="H3" s="395" t="s">
        <v>17</v>
      </c>
      <c r="I3" s="396" t="s">
        <v>18</v>
      </c>
      <c r="J3" s="273"/>
      <c r="K3" s="273"/>
      <c r="L3" s="393" t="s">
        <v>273</v>
      </c>
      <c r="M3" s="394" t="s">
        <v>56</v>
      </c>
      <c r="N3" s="395" t="s">
        <v>7</v>
      </c>
      <c r="O3" s="395" t="s">
        <v>1</v>
      </c>
      <c r="P3" s="395" t="s">
        <v>2</v>
      </c>
      <c r="Q3" s="395" t="s">
        <v>16</v>
      </c>
      <c r="R3" s="395" t="s">
        <v>17</v>
      </c>
      <c r="S3" s="396" t="s">
        <v>18</v>
      </c>
      <c r="T3" s="273"/>
      <c r="U3" s="273"/>
      <c r="V3" s="393" t="s">
        <v>273</v>
      </c>
      <c r="W3" s="394" t="s">
        <v>56</v>
      </c>
      <c r="X3" s="395" t="s">
        <v>7</v>
      </c>
      <c r="Y3" s="395" t="s">
        <v>1</v>
      </c>
      <c r="Z3" s="395" t="s">
        <v>2</v>
      </c>
      <c r="AA3" s="395" t="s">
        <v>16</v>
      </c>
      <c r="AB3" s="395" t="s">
        <v>17</v>
      </c>
      <c r="AC3" s="396" t="s">
        <v>18</v>
      </c>
      <c r="AD3" s="273"/>
      <c r="AE3" s="273"/>
      <c r="AF3" s="393" t="s">
        <v>273</v>
      </c>
      <c r="AG3" s="394" t="s">
        <v>56</v>
      </c>
      <c r="AH3" s="395" t="s">
        <v>7</v>
      </c>
      <c r="AI3" s="395" t="s">
        <v>1</v>
      </c>
      <c r="AJ3" s="395" t="s">
        <v>2</v>
      </c>
      <c r="AK3" s="395" t="s">
        <v>16</v>
      </c>
      <c r="AL3" s="395" t="s">
        <v>17</v>
      </c>
      <c r="AM3" s="396" t="s">
        <v>18</v>
      </c>
      <c r="AN3" s="273"/>
      <c r="AO3" s="273"/>
      <c r="AP3" s="393" t="s">
        <v>273</v>
      </c>
      <c r="AQ3" s="394" t="s">
        <v>56</v>
      </c>
      <c r="AR3" s="395" t="s">
        <v>7</v>
      </c>
      <c r="AS3" s="395" t="s">
        <v>1</v>
      </c>
      <c r="AT3" s="395" t="s">
        <v>2</v>
      </c>
      <c r="AU3" s="395" t="s">
        <v>16</v>
      </c>
      <c r="AV3" s="395" t="s">
        <v>17</v>
      </c>
      <c r="AW3" s="396" t="s">
        <v>18</v>
      </c>
      <c r="AX3" s="273"/>
      <c r="AY3" s="273"/>
      <c r="AZ3" s="393" t="s">
        <v>273</v>
      </c>
      <c r="BA3" s="397" t="s">
        <v>56</v>
      </c>
      <c r="BB3" s="395" t="s">
        <v>7</v>
      </c>
      <c r="BC3" s="395" t="s">
        <v>1</v>
      </c>
      <c r="BD3" s="395" t="s">
        <v>2</v>
      </c>
      <c r="BE3" s="395" t="s">
        <v>16</v>
      </c>
      <c r="BF3" s="395" t="s">
        <v>17</v>
      </c>
      <c r="BG3" s="396" t="s">
        <v>18</v>
      </c>
      <c r="BH3" s="273"/>
      <c r="BI3" s="273"/>
      <c r="BJ3" s="393" t="s">
        <v>273</v>
      </c>
      <c r="BK3" s="394" t="s">
        <v>56</v>
      </c>
      <c r="BL3" s="395" t="s">
        <v>7</v>
      </c>
      <c r="BM3" s="395" t="s">
        <v>1</v>
      </c>
      <c r="BN3" s="395" t="s">
        <v>2</v>
      </c>
      <c r="BO3" s="395" t="s">
        <v>16</v>
      </c>
      <c r="BP3" s="395" t="s">
        <v>17</v>
      </c>
      <c r="BQ3" s="396" t="s">
        <v>18</v>
      </c>
      <c r="BR3" s="273"/>
      <c r="BS3" s="273"/>
      <c r="BT3" s="393" t="s">
        <v>273</v>
      </c>
      <c r="BU3" s="394" t="s">
        <v>56</v>
      </c>
      <c r="BV3" s="395" t="s">
        <v>7</v>
      </c>
      <c r="BW3" s="395" t="s">
        <v>1</v>
      </c>
      <c r="BX3" s="395" t="s">
        <v>2</v>
      </c>
      <c r="BY3" s="395" t="s">
        <v>16</v>
      </c>
      <c r="BZ3" s="395" t="s">
        <v>17</v>
      </c>
      <c r="CA3" s="396" t="s">
        <v>18</v>
      </c>
      <c r="CB3" s="273"/>
      <c r="CC3" s="273"/>
      <c r="CD3" s="393" t="s">
        <v>273</v>
      </c>
      <c r="CE3" s="394" t="s">
        <v>56</v>
      </c>
      <c r="CF3" s="395" t="s">
        <v>7</v>
      </c>
      <c r="CG3" s="395" t="s">
        <v>1</v>
      </c>
      <c r="CH3" s="395" t="s">
        <v>2</v>
      </c>
      <c r="CI3" s="395" t="s">
        <v>16</v>
      </c>
      <c r="CJ3" s="395" t="s">
        <v>17</v>
      </c>
      <c r="CK3" s="396" t="s">
        <v>18</v>
      </c>
      <c r="CL3" s="273"/>
      <c r="CM3" s="273"/>
      <c r="CN3" s="393" t="s">
        <v>273</v>
      </c>
      <c r="CO3" s="394" t="s">
        <v>56</v>
      </c>
      <c r="CP3" s="395" t="s">
        <v>7</v>
      </c>
      <c r="CQ3" s="395" t="s">
        <v>1</v>
      </c>
      <c r="CR3" s="395" t="s">
        <v>2</v>
      </c>
      <c r="CS3" s="395" t="s">
        <v>16</v>
      </c>
      <c r="CT3" s="395" t="s">
        <v>17</v>
      </c>
      <c r="CU3" s="396" t="s">
        <v>18</v>
      </c>
      <c r="CV3" s="273"/>
      <c r="CW3" s="273"/>
      <c r="CX3" s="393" t="s">
        <v>273</v>
      </c>
      <c r="CY3" s="394" t="s">
        <v>56</v>
      </c>
      <c r="CZ3" s="395" t="s">
        <v>7</v>
      </c>
      <c r="DA3" s="395" t="s">
        <v>1</v>
      </c>
      <c r="DB3" s="395" t="s">
        <v>2</v>
      </c>
      <c r="DC3" s="395" t="s">
        <v>16</v>
      </c>
      <c r="DD3" s="395" t="s">
        <v>17</v>
      </c>
      <c r="DE3" s="396" t="s">
        <v>18</v>
      </c>
      <c r="DF3" s="273"/>
      <c r="DG3" s="273"/>
      <c r="DH3" s="393" t="s">
        <v>273</v>
      </c>
      <c r="DI3" s="394" t="s">
        <v>56</v>
      </c>
      <c r="DJ3" s="395" t="s">
        <v>7</v>
      </c>
      <c r="DK3" s="395" t="s">
        <v>1</v>
      </c>
      <c r="DL3" s="395" t="s">
        <v>2</v>
      </c>
      <c r="DM3" s="395" t="s">
        <v>16</v>
      </c>
      <c r="DN3" s="395" t="s">
        <v>17</v>
      </c>
      <c r="DO3" s="396" t="s">
        <v>18</v>
      </c>
      <c r="DP3" s="273"/>
      <c r="DQ3" s="273"/>
      <c r="DR3" s="393" t="s">
        <v>273</v>
      </c>
      <c r="DS3" s="394" t="s">
        <v>56</v>
      </c>
      <c r="DT3" s="395" t="s">
        <v>7</v>
      </c>
      <c r="DU3" s="395" t="s">
        <v>1</v>
      </c>
      <c r="DV3" s="395" t="s">
        <v>2</v>
      </c>
      <c r="DW3" s="395" t="s">
        <v>16</v>
      </c>
      <c r="DX3" s="395" t="s">
        <v>17</v>
      </c>
      <c r="DY3" s="396" t="s">
        <v>18</v>
      </c>
      <c r="DZ3" s="273"/>
      <c r="EA3" s="273"/>
      <c r="EB3" s="393" t="s">
        <v>273</v>
      </c>
      <c r="EC3" s="394" t="s">
        <v>56</v>
      </c>
      <c r="ED3" s="395" t="s">
        <v>7</v>
      </c>
      <c r="EE3" s="395" t="s">
        <v>1</v>
      </c>
      <c r="EF3" s="395" t="s">
        <v>2</v>
      </c>
      <c r="EG3" s="395" t="s">
        <v>16</v>
      </c>
      <c r="EH3" s="395" t="s">
        <v>17</v>
      </c>
      <c r="EI3" s="396" t="s">
        <v>18</v>
      </c>
      <c r="EJ3" s="273"/>
      <c r="EK3" s="273"/>
      <c r="EL3" s="393" t="s">
        <v>273</v>
      </c>
      <c r="EM3" s="394" t="s">
        <v>56</v>
      </c>
      <c r="EN3" s="395" t="s">
        <v>7</v>
      </c>
      <c r="EO3" s="395" t="s">
        <v>1</v>
      </c>
      <c r="EP3" s="395" t="s">
        <v>2</v>
      </c>
      <c r="EQ3" s="395" t="s">
        <v>16</v>
      </c>
      <c r="ER3" s="395" t="s">
        <v>17</v>
      </c>
      <c r="ES3" s="396" t="s">
        <v>18</v>
      </c>
      <c r="ET3" s="273"/>
      <c r="EU3" s="273"/>
      <c r="EV3" s="393" t="s">
        <v>273</v>
      </c>
      <c r="EW3" s="394" t="s">
        <v>56</v>
      </c>
      <c r="EX3" s="395" t="s">
        <v>7</v>
      </c>
      <c r="EY3" s="395" t="s">
        <v>1</v>
      </c>
      <c r="EZ3" s="395" t="s">
        <v>2</v>
      </c>
      <c r="FA3" s="395" t="s">
        <v>16</v>
      </c>
      <c r="FB3" s="395" t="s">
        <v>17</v>
      </c>
      <c r="FC3" s="396" t="s">
        <v>18</v>
      </c>
      <c r="FD3" s="273"/>
      <c r="FE3" s="273"/>
      <c r="FF3" s="393" t="s">
        <v>273</v>
      </c>
      <c r="FG3" s="394" t="s">
        <v>56</v>
      </c>
      <c r="FH3" s="395" t="s">
        <v>7</v>
      </c>
      <c r="FI3" s="395" t="s">
        <v>1</v>
      </c>
      <c r="FJ3" s="395" t="s">
        <v>2</v>
      </c>
      <c r="FK3" s="395" t="s">
        <v>16</v>
      </c>
      <c r="FL3" s="395" t="s">
        <v>17</v>
      </c>
      <c r="FM3" s="396" t="s">
        <v>18</v>
      </c>
      <c r="FN3" s="273"/>
      <c r="FO3" s="273"/>
      <c r="FP3" s="393" t="s">
        <v>273</v>
      </c>
      <c r="FQ3" s="394" t="s">
        <v>56</v>
      </c>
      <c r="FR3" s="395" t="s">
        <v>7</v>
      </c>
      <c r="FS3" s="395" t="s">
        <v>1</v>
      </c>
      <c r="FT3" s="395" t="s">
        <v>2</v>
      </c>
      <c r="FU3" s="395" t="s">
        <v>16</v>
      </c>
      <c r="FV3" s="395" t="s">
        <v>17</v>
      </c>
      <c r="FW3" s="396" t="s">
        <v>18</v>
      </c>
      <c r="FX3" s="273"/>
      <c r="FY3" s="273"/>
      <c r="FZ3" s="393" t="s">
        <v>273</v>
      </c>
      <c r="GA3" s="394" t="s">
        <v>56</v>
      </c>
      <c r="GB3" s="395" t="s">
        <v>7</v>
      </c>
      <c r="GC3" s="395" t="s">
        <v>1</v>
      </c>
      <c r="GD3" s="395" t="s">
        <v>2</v>
      </c>
      <c r="GE3" s="395" t="s">
        <v>16</v>
      </c>
      <c r="GF3" s="395" t="s">
        <v>17</v>
      </c>
      <c r="GG3" s="396" t="s">
        <v>18</v>
      </c>
      <c r="GH3" s="273"/>
      <c r="GI3" s="273"/>
      <c r="GJ3" s="393" t="s">
        <v>273</v>
      </c>
      <c r="GK3" s="394" t="s">
        <v>56</v>
      </c>
      <c r="GL3" s="395" t="s">
        <v>7</v>
      </c>
      <c r="GM3" s="395" t="s">
        <v>1</v>
      </c>
      <c r="GN3" s="395" t="s">
        <v>2</v>
      </c>
      <c r="GO3" s="395" t="s">
        <v>16</v>
      </c>
      <c r="GP3" s="395" t="s">
        <v>17</v>
      </c>
      <c r="GQ3" s="396" t="s">
        <v>18</v>
      </c>
      <c r="GR3" s="273"/>
      <c r="GS3" s="273"/>
      <c r="GT3" s="393" t="s">
        <v>273</v>
      </c>
      <c r="GU3" s="394" t="s">
        <v>56</v>
      </c>
      <c r="GV3" s="395" t="s">
        <v>7</v>
      </c>
      <c r="GW3" s="395" t="s">
        <v>1</v>
      </c>
      <c r="GX3" s="395" t="s">
        <v>2</v>
      </c>
      <c r="GY3" s="395" t="s">
        <v>16</v>
      </c>
      <c r="GZ3" s="395" t="s">
        <v>17</v>
      </c>
      <c r="HA3" s="396" t="s">
        <v>18</v>
      </c>
      <c r="HB3" s="273"/>
      <c r="HC3" s="273"/>
      <c r="HD3" s="393" t="s">
        <v>273</v>
      </c>
      <c r="HE3" s="394" t="s">
        <v>56</v>
      </c>
      <c r="HF3" s="395" t="s">
        <v>7</v>
      </c>
      <c r="HG3" s="395" t="s">
        <v>1</v>
      </c>
      <c r="HH3" s="395" t="s">
        <v>2</v>
      </c>
      <c r="HI3" s="395" t="s">
        <v>16</v>
      </c>
      <c r="HJ3" s="395" t="s">
        <v>17</v>
      </c>
      <c r="HK3" s="396" t="s">
        <v>18</v>
      </c>
      <c r="HL3" s="273"/>
      <c r="HM3" s="273"/>
      <c r="HN3" s="393" t="s">
        <v>273</v>
      </c>
      <c r="HO3" s="394" t="s">
        <v>56</v>
      </c>
      <c r="HP3" s="395" t="s">
        <v>7</v>
      </c>
      <c r="HQ3" s="395" t="s">
        <v>1</v>
      </c>
      <c r="HR3" s="395" t="s">
        <v>2</v>
      </c>
      <c r="HS3" s="395" t="s">
        <v>16</v>
      </c>
      <c r="HT3" s="395" t="s">
        <v>17</v>
      </c>
      <c r="HU3" s="396" t="s">
        <v>18</v>
      </c>
      <c r="HV3" s="273"/>
      <c r="HW3" s="273"/>
      <c r="HX3" s="393" t="s">
        <v>273</v>
      </c>
      <c r="HY3" s="394" t="s">
        <v>56</v>
      </c>
      <c r="HZ3" s="395" t="s">
        <v>7</v>
      </c>
      <c r="IA3" s="395" t="s">
        <v>1</v>
      </c>
      <c r="IB3" s="395" t="s">
        <v>2</v>
      </c>
      <c r="IC3" s="395" t="s">
        <v>16</v>
      </c>
      <c r="ID3" s="395" t="s">
        <v>17</v>
      </c>
      <c r="IE3" s="396" t="s">
        <v>18</v>
      </c>
      <c r="IF3" s="273"/>
      <c r="IG3" s="273"/>
      <c r="IH3" s="275"/>
      <c r="IR3" s="275"/>
      <c r="JB3" s="275"/>
    </row>
    <row xmlns:x14ac="http://schemas.microsoft.com/office/spreadsheetml/2009/9/ac" r="4" s="4" customFormat="true" x14ac:dyDescent="0.25">
      <c r="A4" s="425" t="str">
        <f>IF(ISBLANK('Data Summary'!A6),"",'Data Summary'!A6)</f>
        <v>BTN_2008_EMIS</v>
      </c>
      <c r="B4" s="147"/>
      <c r="C4" s="95" t="s">
        <v>3</v>
      </c>
      <c r="D4" s="7"/>
      <c r="E4" s="7"/>
      <c r="F4" s="7"/>
      <c r="G4" s="7"/>
      <c r="H4" s="7"/>
      <c r="I4" s="26"/>
      <c r="J4" s="24"/>
      <c r="K4" s="24"/>
      <c r="L4" s="147"/>
      <c r="M4" s="95" t="s">
        <v>3</v>
      </c>
      <c r="N4" s="7"/>
      <c r="O4" s="7"/>
      <c r="P4" s="7"/>
      <c r="Q4" s="7"/>
      <c r="R4" s="7"/>
      <c r="S4" s="26"/>
      <c r="T4" s="24"/>
      <c r="U4" s="24"/>
      <c r="V4" s="147"/>
      <c r="W4" s="95" t="s">
        <v>3</v>
      </c>
      <c r="X4" s="7"/>
      <c r="Y4" s="7"/>
      <c r="Z4" s="7"/>
      <c r="AA4" s="7"/>
      <c r="AB4" s="7"/>
      <c r="AC4" s="26"/>
      <c r="AD4" s="24"/>
      <c r="AE4" s="24"/>
      <c r="AF4" s="147"/>
      <c r="AG4" s="95" t="s">
        <v>3</v>
      </c>
      <c r="AH4" s="7"/>
      <c r="AI4" s="7"/>
      <c r="AJ4" s="7"/>
      <c r="AK4" s="7"/>
      <c r="AL4" s="7"/>
      <c r="AM4" s="26"/>
      <c r="AN4" s="24"/>
      <c r="AO4" s="24"/>
      <c r="AP4" s="147"/>
      <c r="AQ4" s="95" t="s">
        <v>3</v>
      </c>
      <c r="AR4" s="7"/>
      <c r="AS4" s="7"/>
      <c r="AT4" s="7"/>
      <c r="AU4" s="7"/>
      <c r="AV4" s="7"/>
      <c r="AW4" s="26"/>
      <c r="AX4" s="24"/>
      <c r="AY4" s="24"/>
      <c r="AZ4" s="147"/>
      <c r="BA4" s="96" t="s">
        <v>3</v>
      </c>
      <c r="BB4" s="7"/>
      <c r="BC4" s="7"/>
      <c r="BD4" s="7"/>
      <c r="BE4" s="7"/>
      <c r="BF4" s="7"/>
      <c r="BG4" s="26"/>
      <c r="BH4" s="24"/>
      <c r="BI4" s="24"/>
      <c r="BJ4" s="147"/>
      <c r="BK4" s="95" t="s">
        <v>3</v>
      </c>
      <c r="BL4" s="7"/>
      <c r="BM4" s="7"/>
      <c r="BN4" s="7"/>
      <c r="BO4" s="7"/>
      <c r="BP4" s="7"/>
      <c r="BQ4" s="26"/>
      <c r="BR4" s="24"/>
      <c r="BS4" s="24"/>
      <c r="BT4" s="147"/>
      <c r="BU4" s="95" t="s">
        <v>3</v>
      </c>
      <c r="BV4" s="7">
        <f>100-BV5</f>
        <v>1</v>
      </c>
      <c r="BW4" s="7"/>
      <c r="BX4" s="7"/>
      <c r="BY4" s="7"/>
      <c r="BZ4" s="7"/>
      <c r="CA4" s="26"/>
      <c r="CB4" s="24"/>
      <c r="CC4" s="24"/>
      <c r="CD4" s="147"/>
      <c r="CE4" s="95" t="s">
        <v>3</v>
      </c>
      <c r="CF4" s="7">
        <f>100-CF5</f>
        <v>41</v>
      </c>
      <c r="CG4" s="7"/>
      <c r="CH4" s="7"/>
      <c r="CI4" s="7"/>
      <c r="CJ4" s="7"/>
      <c r="CK4" s="26"/>
      <c r="CL4" s="24"/>
      <c r="CM4" s="24"/>
      <c r="CN4" s="147"/>
      <c r="CO4" s="95" t="s">
        <v>3</v>
      </c>
      <c r="CP4" s="7"/>
      <c r="CQ4" s="7"/>
      <c r="CR4" s="7"/>
      <c r="CS4" s="7"/>
      <c r="CT4" s="7"/>
      <c r="CU4" s="26"/>
      <c r="CV4" s="24"/>
      <c r="CW4" s="24"/>
      <c r="CX4" s="147"/>
      <c r="CY4" s="95" t="s">
        <v>3</v>
      </c>
      <c r="CZ4" s="7"/>
      <c r="DA4" s="7"/>
      <c r="DB4" s="7"/>
      <c r="DC4" s="7"/>
      <c r="DD4" s="7"/>
      <c r="DE4" s="26"/>
      <c r="DF4" s="24"/>
      <c r="DG4" s="24"/>
      <c r="DH4" s="147"/>
      <c r="DI4" s="95" t="s">
        <v>3</v>
      </c>
      <c r="DJ4" s="7"/>
      <c r="DK4" s="7"/>
      <c r="DL4" s="7"/>
      <c r="DM4" s="7"/>
      <c r="DN4" s="7"/>
      <c r="DO4" s="26"/>
      <c r="DP4" s="24"/>
      <c r="DQ4" s="24"/>
      <c r="DR4" s="147"/>
      <c r="DS4" s="95" t="s">
        <v>3</v>
      </c>
      <c r="DT4" s="225"/>
      <c r="DU4" s="225"/>
      <c r="DV4" s="225"/>
      <c r="DW4" s="225"/>
      <c r="DX4" s="225"/>
      <c r="DY4" s="26"/>
      <c r="DZ4" s="24"/>
      <c r="EA4" s="24"/>
      <c r="EB4" s="147"/>
      <c r="EC4" s="95" t="s">
        <v>3</v>
      </c>
      <c r="ED4" s="225"/>
      <c r="EE4" s="225"/>
      <c r="EF4" s="225"/>
      <c r="EG4" s="225"/>
      <c r="EH4" s="225"/>
      <c r="EI4" s="26"/>
      <c r="EJ4" s="24"/>
      <c r="EK4" s="24"/>
      <c r="EL4" s="147"/>
      <c r="EM4" s="95" t="s">
        <v>3</v>
      </c>
      <c r="EN4" s="7"/>
      <c r="EO4" s="7"/>
      <c r="EP4" s="7"/>
      <c r="EQ4" s="7"/>
      <c r="ER4" s="7"/>
      <c r="ES4" s="26"/>
      <c r="ET4" s="24"/>
      <c r="EU4" s="24"/>
      <c r="EV4" s="147"/>
      <c r="EW4" s="95" t="s">
        <v>3</v>
      </c>
      <c r="EX4" s="225"/>
      <c r="EY4" s="225"/>
      <c r="EZ4" s="225"/>
      <c r="FA4" s="225"/>
      <c r="FB4" s="225"/>
      <c r="FC4" s="26"/>
      <c r="FD4" s="24"/>
      <c r="FE4" s="24"/>
      <c r="FF4" s="147"/>
      <c r="FG4" s="95" t="s">
        <v>3</v>
      </c>
      <c r="FH4" s="7"/>
      <c r="FI4" s="7"/>
      <c r="FJ4" s="7"/>
      <c r="FK4" s="7"/>
      <c r="FL4" s="7"/>
      <c r="FM4" s="26"/>
      <c r="FN4" s="24"/>
      <c r="FO4" s="24"/>
      <c r="FP4" s="147"/>
      <c r="FQ4" s="95" t="s">
        <v>3</v>
      </c>
      <c r="FR4" s="225"/>
      <c r="FS4" s="225"/>
      <c r="FT4" s="225"/>
      <c r="FU4" s="225"/>
      <c r="FV4" s="225"/>
      <c r="FW4" s="26"/>
      <c r="FX4" s="24"/>
      <c r="FY4" s="24"/>
      <c r="FZ4" s="147"/>
      <c r="GA4" s="95" t="s">
        <v>3</v>
      </c>
      <c r="GB4" s="7"/>
      <c r="GC4" s="7"/>
      <c r="GD4" s="7"/>
      <c r="GE4" s="7"/>
      <c r="GF4" s="7"/>
      <c r="GG4" s="26"/>
      <c r="GH4" s="24"/>
      <c r="GI4" s="24"/>
      <c r="GJ4" s="147"/>
      <c r="GK4" s="95" t="s">
        <v>3</v>
      </c>
      <c r="GL4" s="7"/>
      <c r="GM4" s="7"/>
      <c r="GN4" s="7"/>
      <c r="GO4" s="7"/>
      <c r="GP4" s="7"/>
      <c r="GQ4" s="26"/>
      <c r="GR4" s="24"/>
      <c r="GS4" s="24"/>
      <c r="GT4" s="147"/>
      <c r="GU4" s="95" t="s">
        <v>3</v>
      </c>
      <c r="GV4" s="225"/>
      <c r="GW4" s="225"/>
      <c r="GX4" s="225"/>
      <c r="GY4" s="225"/>
      <c r="GZ4" s="225"/>
      <c r="HA4" s="26"/>
      <c r="HB4" s="24"/>
      <c r="HC4" s="24"/>
      <c r="HD4" s="147"/>
      <c r="HE4" s="95" t="s">
        <v>3</v>
      </c>
      <c r="HF4" s="225"/>
      <c r="HG4" s="225"/>
      <c r="HH4" s="225"/>
      <c r="HI4" s="225"/>
      <c r="HJ4" s="225"/>
      <c r="HK4" s="26"/>
      <c r="HL4" s="24"/>
      <c r="HM4" s="24"/>
      <c r="HN4" s="147"/>
      <c r="HO4" s="95" t="s">
        <v>3</v>
      </c>
      <c r="HP4" s="7"/>
      <c r="HQ4" s="7"/>
      <c r="HR4" s="7"/>
      <c r="HS4" s="7"/>
      <c r="HT4" s="7"/>
      <c r="HU4" s="26"/>
      <c r="HV4" s="24"/>
      <c r="HW4" s="24"/>
      <c r="HX4" s="147"/>
      <c r="HY4" s="95" t="s">
        <v>3</v>
      </c>
      <c r="HZ4" s="225"/>
      <c r="IA4" s="225"/>
      <c r="IB4" s="225"/>
      <c r="IC4" s="225"/>
      <c r="ID4" s="225"/>
      <c r="IE4" s="26"/>
      <c r="IF4" s="24"/>
      <c r="IG4" s="24"/>
      <c r="IH4" s="143"/>
      <c r="IR4" s="143"/>
      <c r="JB4" s="143"/>
    </row>
    <row xmlns:x14ac="http://schemas.microsoft.com/office/spreadsheetml/2009/9/ac" r="5" s="4" customFormat="true" x14ac:dyDescent="0.25">
      <c r="A5" s="425" t="str">
        <f ca="true">IF(ISBLANK('Data Summary'!A7),"",'Data Summary'!A7)</f>
        <v>BTN_2009_EMIS</v>
      </c>
      <c r="B5" s="147"/>
      <c r="C5" s="95" t="s">
        <v>25</v>
      </c>
      <c r="D5" s="7"/>
      <c r="E5" s="7"/>
      <c r="F5" s="7"/>
      <c r="G5" s="7"/>
      <c r="H5" s="7"/>
      <c r="I5" s="26"/>
      <c r="J5" s="24"/>
      <c r="K5" s="24"/>
      <c r="L5" s="147"/>
      <c r="M5" s="95" t="s">
        <v>25</v>
      </c>
      <c r="N5" s="7"/>
      <c r="O5" s="7"/>
      <c r="P5" s="7"/>
      <c r="Q5" s="7"/>
      <c r="R5" s="7"/>
      <c r="S5" s="26"/>
      <c r="T5" s="24"/>
      <c r="U5" s="24"/>
      <c r="V5" s="147"/>
      <c r="W5" s="95" t="s">
        <v>25</v>
      </c>
      <c r="X5" s="7"/>
      <c r="Y5" s="7"/>
      <c r="Z5" s="7"/>
      <c r="AA5" s="7"/>
      <c r="AB5" s="7"/>
      <c r="AC5" s="26"/>
      <c r="AD5" s="24"/>
      <c r="AE5" s="24"/>
      <c r="AF5" s="147"/>
      <c r="AG5" s="95" t="s">
        <v>25</v>
      </c>
      <c r="AH5" s="7"/>
      <c r="AI5" s="7"/>
      <c r="AJ5" s="7"/>
      <c r="AK5" s="7"/>
      <c r="AL5" s="7"/>
      <c r="AM5" s="26"/>
      <c r="AN5" s="24"/>
      <c r="AO5" s="24"/>
      <c r="AP5" s="147"/>
      <c r="AQ5" s="95" t="s">
        <v>25</v>
      </c>
      <c r="AR5" s="7"/>
      <c r="AS5" s="7"/>
      <c r="AT5" s="7"/>
      <c r="AU5" s="7"/>
      <c r="AV5" s="7"/>
      <c r="AW5" s="26"/>
      <c r="AX5" s="24"/>
      <c r="AY5" s="24"/>
      <c r="AZ5" s="147"/>
      <c r="BA5" s="96" t="s">
        <v>25</v>
      </c>
      <c r="BB5" s="7"/>
      <c r="BC5" s="7"/>
      <c r="BD5" s="7"/>
      <c r="BE5" s="7"/>
      <c r="BF5" s="7"/>
      <c r="BG5" s="26"/>
      <c r="BH5" s="24"/>
      <c r="BI5" s="24"/>
      <c r="BJ5" s="132"/>
      <c r="BK5" s="95" t="s">
        <v>25</v>
      </c>
      <c r="BL5" s="7"/>
      <c r="BM5" s="7"/>
      <c r="BN5" s="7"/>
      <c r="BO5" s="7"/>
      <c r="BP5" s="7"/>
      <c r="BQ5" s="26"/>
      <c r="BR5" s="24"/>
      <c r="BS5" s="24"/>
      <c r="BT5" s="132" t="s">
        <v>206</v>
      </c>
      <c r="BU5" s="95" t="s">
        <v>25</v>
      </c>
      <c r="BV5" s="7">
        <f>57+14+8+8+12</f>
        <v>99</v>
      </c>
      <c r="BW5" s="7"/>
      <c r="BX5" s="7"/>
      <c r="BY5" s="7"/>
      <c r="BZ5" s="7"/>
      <c r="CA5" s="26"/>
      <c r="CB5" s="24"/>
      <c r="CC5" s="24"/>
      <c r="CD5" s="132" t="s">
        <v>258</v>
      </c>
      <c r="CE5" s="95" t="s">
        <v>25</v>
      </c>
      <c r="CF5" s="7">
        <v>59</v>
      </c>
      <c r="CG5" s="7"/>
      <c r="CH5" s="7"/>
      <c r="CI5" s="7"/>
      <c r="CJ5" s="7"/>
      <c r="CK5" s="26"/>
      <c r="CL5" s="24"/>
      <c r="CM5" s="24"/>
      <c r="CN5" s="132"/>
      <c r="CO5" s="95" t="s">
        <v>25</v>
      </c>
      <c r="CP5" s="7"/>
      <c r="CQ5" s="7"/>
      <c r="CR5" s="7"/>
      <c r="CS5" s="7"/>
      <c r="CT5" s="7"/>
      <c r="CU5" s="26"/>
      <c r="CV5" s="24"/>
      <c r="CW5" s="24"/>
      <c r="CX5" s="132"/>
      <c r="CY5" s="95" t="s">
        <v>25</v>
      </c>
      <c r="CZ5" s="7"/>
      <c r="DA5" s="7"/>
      <c r="DB5" s="7"/>
      <c r="DC5" s="7"/>
      <c r="DD5" s="7"/>
      <c r="DE5" s="26"/>
      <c r="DF5" s="24"/>
      <c r="DG5" s="24"/>
      <c r="DH5" s="132" t="s">
        <v>206</v>
      </c>
      <c r="DI5" s="95" t="s">
        <v>25</v>
      </c>
      <c r="DJ5" s="7">
        <f>640/659*100</f>
        <v>97.116843702579672</v>
      </c>
      <c r="DK5" s="7"/>
      <c r="DL5" s="7"/>
      <c r="DM5" s="7"/>
      <c r="DN5" s="7">
        <f>(102+336)/DN15*100</f>
        <v>96.688741721854313</v>
      </c>
      <c r="DO5" s="26">
        <f>(87+64+51)/DO15*100</f>
        <v>98.05825242718447</v>
      </c>
      <c r="DP5" s="24"/>
      <c r="DQ5" s="24"/>
      <c r="DR5" s="132"/>
      <c r="DS5" s="95" t="s">
        <v>25</v>
      </c>
      <c r="DT5" s="225"/>
      <c r="DU5" s="225"/>
      <c r="DV5" s="225"/>
      <c r="DW5" s="225"/>
      <c r="DX5" s="225"/>
      <c r="DY5" s="26"/>
      <c r="DZ5" s="24"/>
      <c r="EA5" s="24"/>
      <c r="EB5" s="132"/>
      <c r="EC5" s="95" t="s">
        <v>25</v>
      </c>
      <c r="ED5" s="225"/>
      <c r="EE5" s="225"/>
      <c r="EF5" s="225"/>
      <c r="EG5" s="225"/>
      <c r="EH5" s="225"/>
      <c r="EI5" s="26"/>
      <c r="EJ5" s="24"/>
      <c r="EK5" s="24"/>
      <c r="EL5" s="132"/>
      <c r="EM5" s="95" t="s">
        <v>25</v>
      </c>
      <c r="EN5" s="7"/>
      <c r="EO5" s="7"/>
      <c r="EP5" s="7"/>
      <c r="EQ5" s="7"/>
      <c r="ER5" s="7"/>
      <c r="ES5" s="26"/>
      <c r="ET5" s="24"/>
      <c r="EU5" s="24"/>
      <c r="EV5" s="132"/>
      <c r="EW5" s="95" t="s">
        <v>25</v>
      </c>
      <c r="EX5" s="225"/>
      <c r="EY5" s="225"/>
      <c r="EZ5" s="225"/>
      <c r="FA5" s="225"/>
      <c r="FB5" s="225"/>
      <c r="FC5" s="26"/>
      <c r="FD5" s="24"/>
      <c r="FE5" s="24"/>
      <c r="FF5" s="132"/>
      <c r="FG5" s="95" t="s">
        <v>25</v>
      </c>
      <c r="FH5" s="7"/>
      <c r="FI5" s="7"/>
      <c r="FJ5" s="7"/>
      <c r="FK5" s="7"/>
      <c r="FL5" s="7"/>
      <c r="FM5" s="26"/>
      <c r="FN5" s="24"/>
      <c r="FO5" s="24"/>
      <c r="FP5" s="132"/>
      <c r="FQ5" s="95" t="s">
        <v>25</v>
      </c>
      <c r="FR5" s="225"/>
      <c r="FS5" s="225"/>
      <c r="FT5" s="225"/>
      <c r="FU5" s="225"/>
      <c r="FV5" s="225"/>
      <c r="FW5" s="26"/>
      <c r="FX5" s="24"/>
      <c r="FY5" s="24"/>
      <c r="FZ5" s="132"/>
      <c r="GA5" s="95" t="s">
        <v>25</v>
      </c>
      <c r="GB5" s="7"/>
      <c r="GC5" s="7"/>
      <c r="GD5" s="7"/>
      <c r="GE5" s="7"/>
      <c r="GF5" s="7"/>
      <c r="GG5" s="26"/>
      <c r="GH5" s="24"/>
      <c r="GI5" s="24"/>
      <c r="GJ5" s="132"/>
      <c r="GK5" s="95" t="s">
        <v>25</v>
      </c>
      <c r="GL5" s="7"/>
      <c r="GM5" s="7"/>
      <c r="GN5" s="7"/>
      <c r="GO5" s="7"/>
      <c r="GP5" s="7"/>
      <c r="GQ5" s="26"/>
      <c r="GR5" s="24"/>
      <c r="GS5" s="24"/>
      <c r="GT5" s="132"/>
      <c r="GU5" s="95" t="s">
        <v>25</v>
      </c>
      <c r="GV5" s="225"/>
      <c r="GW5" s="225"/>
      <c r="GX5" s="225"/>
      <c r="GY5" s="225"/>
      <c r="GZ5" s="225"/>
      <c r="HA5" s="26"/>
      <c r="HB5" s="24"/>
      <c r="HC5" s="24"/>
      <c r="HD5" s="132"/>
      <c r="HE5" s="95" t="s">
        <v>25</v>
      </c>
      <c r="HF5" s="225"/>
      <c r="HG5" s="225"/>
      <c r="HH5" s="225"/>
      <c r="HI5" s="225"/>
      <c r="HJ5" s="225"/>
      <c r="HK5" s="26"/>
      <c r="HL5" s="24"/>
      <c r="HM5" s="24"/>
      <c r="HN5" s="132"/>
      <c r="HO5" s="95" t="s">
        <v>25</v>
      </c>
      <c r="HP5" s="7"/>
      <c r="HQ5" s="7"/>
      <c r="HR5" s="7"/>
      <c r="HS5" s="7"/>
      <c r="HT5" s="7"/>
      <c r="HU5" s="26"/>
      <c r="HV5" s="24"/>
      <c r="HW5" s="24"/>
      <c r="HX5" s="132"/>
      <c r="HY5" s="95" t="s">
        <v>25</v>
      </c>
      <c r="HZ5" s="225"/>
      <c r="IA5" s="225"/>
      <c r="IB5" s="225"/>
      <c r="IC5" s="225"/>
      <c r="ID5" s="225"/>
      <c r="IE5" s="26"/>
      <c r="IF5" s="24"/>
      <c r="IG5" s="24"/>
      <c r="IH5" s="143"/>
      <c r="IR5" s="143"/>
      <c r="JB5" s="143"/>
    </row>
    <row xmlns:x14ac="http://schemas.microsoft.com/office/spreadsheetml/2009/9/ac" r="6" s="4" customFormat="true" ht="15.6" customHeight="true" x14ac:dyDescent="0.25">
      <c r="A6" s="425" t="str">
        <f ca="true">IF(ISBLANK('Data Summary'!A8),"",'Data Summary'!A8)</f>
        <v>BTN_2010_SUR</v>
      </c>
      <c r="B6" s="147"/>
      <c r="C6" s="96" t="s">
        <v>26</v>
      </c>
      <c r="D6" s="19"/>
      <c r="E6" s="7"/>
      <c r="F6" s="7"/>
      <c r="G6" s="7"/>
      <c r="H6" s="7"/>
      <c r="I6" s="26"/>
      <c r="J6" s="24"/>
      <c r="K6" s="24"/>
      <c r="L6" s="147"/>
      <c r="M6" s="96" t="s">
        <v>26</v>
      </c>
      <c r="N6" s="19"/>
      <c r="O6" s="7"/>
      <c r="P6" s="7"/>
      <c r="Q6" s="7"/>
      <c r="R6" s="7"/>
      <c r="S6" s="26"/>
      <c r="T6" s="24"/>
      <c r="U6" s="24"/>
      <c r="V6" s="147"/>
      <c r="W6" s="96" t="s">
        <v>26</v>
      </c>
      <c r="X6" s="19"/>
      <c r="Y6" s="7"/>
      <c r="Z6" s="7"/>
      <c r="AA6" s="7"/>
      <c r="AB6" s="7"/>
      <c r="AC6" s="26"/>
      <c r="AD6" s="24"/>
      <c r="AE6" s="24"/>
      <c r="AF6" s="147"/>
      <c r="AG6" s="96" t="s">
        <v>26</v>
      </c>
      <c r="AH6" s="19"/>
      <c r="AI6" s="7"/>
      <c r="AJ6" s="7"/>
      <c r="AK6" s="7"/>
      <c r="AL6" s="7"/>
      <c r="AM6" s="26"/>
      <c r="AN6" s="24"/>
      <c r="AO6" s="24"/>
      <c r="AP6" s="147"/>
      <c r="AQ6" s="96" t="s">
        <v>26</v>
      </c>
      <c r="AR6" s="19"/>
      <c r="AS6" s="7"/>
      <c r="AT6" s="7"/>
      <c r="AU6" s="7"/>
      <c r="AV6" s="7"/>
      <c r="AW6" s="26"/>
      <c r="AX6" s="24"/>
      <c r="AY6" s="24"/>
      <c r="AZ6" s="147"/>
      <c r="BA6" s="96" t="s">
        <v>26</v>
      </c>
      <c r="BB6" s="19"/>
      <c r="BC6" s="7"/>
      <c r="BD6" s="7"/>
      <c r="BE6" s="7"/>
      <c r="BF6" s="7"/>
      <c r="BG6" s="26"/>
      <c r="BH6" s="24"/>
      <c r="BI6" s="24"/>
      <c r="BJ6" s="147"/>
      <c r="BK6" s="96" t="s">
        <v>26</v>
      </c>
      <c r="BL6" s="19"/>
      <c r="BM6" s="7"/>
      <c r="BN6" s="7"/>
      <c r="BO6" s="7"/>
      <c r="BP6" s="7"/>
      <c r="BQ6" s="26"/>
      <c r="BR6" s="24"/>
      <c r="BS6" s="24"/>
      <c r="BT6" s="147"/>
      <c r="BU6" s="96" t="s">
        <v>26</v>
      </c>
      <c r="BV6" s="19"/>
      <c r="BW6" s="7"/>
      <c r="BX6" s="7"/>
      <c r="BY6" s="7"/>
      <c r="BZ6" s="7"/>
      <c r="CA6" s="26"/>
      <c r="CB6" s="24"/>
      <c r="CC6" s="24"/>
      <c r="CD6" s="147"/>
      <c r="CE6" s="96" t="s">
        <v>26</v>
      </c>
      <c r="CF6" s="19"/>
      <c r="CG6" s="7"/>
      <c r="CH6" s="7"/>
      <c r="CI6" s="7"/>
      <c r="CJ6" s="7"/>
      <c r="CK6" s="26"/>
      <c r="CL6" s="24"/>
      <c r="CM6" s="24"/>
      <c r="CN6" s="147"/>
      <c r="CO6" s="96" t="s">
        <v>26</v>
      </c>
      <c r="CP6" s="19"/>
      <c r="CQ6" s="7"/>
      <c r="CR6" s="7"/>
      <c r="CS6" s="7"/>
      <c r="CT6" s="7"/>
      <c r="CU6" s="26"/>
      <c r="CV6" s="24"/>
      <c r="CW6" s="24"/>
      <c r="CX6" s="147"/>
      <c r="CY6" s="96" t="s">
        <v>26</v>
      </c>
      <c r="CZ6" s="19"/>
      <c r="DA6" s="7"/>
      <c r="DB6" s="7"/>
      <c r="DC6" s="7"/>
      <c r="DD6" s="7"/>
      <c r="DE6" s="26"/>
      <c r="DF6" s="24"/>
      <c r="DG6" s="24"/>
      <c r="DH6" s="147"/>
      <c r="DI6" s="96" t="s">
        <v>26</v>
      </c>
      <c r="DJ6" s="19"/>
      <c r="DK6" s="7"/>
      <c r="DL6" s="7"/>
      <c r="DM6" s="7"/>
      <c r="DN6" s="7"/>
      <c r="DO6" s="26"/>
      <c r="DP6" s="24"/>
      <c r="DQ6" s="24"/>
      <c r="DR6" s="147"/>
      <c r="DS6" s="96" t="s">
        <v>26</v>
      </c>
      <c r="DT6" s="223"/>
      <c r="DU6" s="225"/>
      <c r="DV6" s="225"/>
      <c r="DW6" s="225"/>
      <c r="DX6" s="225"/>
      <c r="DY6" s="26"/>
      <c r="DZ6" s="24"/>
      <c r="EA6" s="24"/>
      <c r="EB6" s="147"/>
      <c r="EC6" s="96" t="s">
        <v>26</v>
      </c>
      <c r="ED6" s="223"/>
      <c r="EE6" s="225"/>
      <c r="EF6" s="225"/>
      <c r="EG6" s="225"/>
      <c r="EH6" s="225"/>
      <c r="EI6" s="26"/>
      <c r="EJ6" s="24"/>
      <c r="EK6" s="24"/>
      <c r="EL6" s="147"/>
      <c r="EM6" s="96" t="s">
        <v>26</v>
      </c>
      <c r="EN6" s="19"/>
      <c r="EO6" s="7"/>
      <c r="EP6" s="7"/>
      <c r="EQ6" s="7"/>
      <c r="ER6" s="7"/>
      <c r="ES6" s="26"/>
      <c r="ET6" s="24"/>
      <c r="EU6" s="24"/>
      <c r="EV6" s="147"/>
      <c r="EW6" s="96" t="s">
        <v>26</v>
      </c>
      <c r="EX6" s="223"/>
      <c r="EY6" s="225"/>
      <c r="EZ6" s="225"/>
      <c r="FA6" s="225"/>
      <c r="FB6" s="225"/>
      <c r="FC6" s="26"/>
      <c r="FD6" s="24"/>
      <c r="FE6" s="24"/>
      <c r="FF6" s="147"/>
      <c r="FG6" s="96" t="s">
        <v>26</v>
      </c>
      <c r="FH6" s="19"/>
      <c r="FI6" s="7"/>
      <c r="FJ6" s="7"/>
      <c r="FK6" s="7"/>
      <c r="FL6" s="7"/>
      <c r="FM6" s="26"/>
      <c r="FN6" s="24"/>
      <c r="FO6" s="24"/>
      <c r="FP6" s="147"/>
      <c r="FQ6" s="96" t="s">
        <v>26</v>
      </c>
      <c r="FR6" s="223"/>
      <c r="FS6" s="225"/>
      <c r="FT6" s="225"/>
      <c r="FU6" s="225"/>
      <c r="FV6" s="225"/>
      <c r="FW6" s="26"/>
      <c r="FX6" s="24"/>
      <c r="FY6" s="24"/>
      <c r="FZ6" s="147"/>
      <c r="GA6" s="96" t="s">
        <v>26</v>
      </c>
      <c r="GB6" s="19"/>
      <c r="GC6" s="7"/>
      <c r="GD6" s="7"/>
      <c r="GE6" s="7"/>
      <c r="GF6" s="7"/>
      <c r="GG6" s="26"/>
      <c r="GH6" s="24"/>
      <c r="GI6" s="24"/>
      <c r="GJ6" s="147"/>
      <c r="GK6" s="96" t="s">
        <v>26</v>
      </c>
      <c r="GL6" s="19"/>
      <c r="GM6" s="7"/>
      <c r="GN6" s="7"/>
      <c r="GO6" s="7"/>
      <c r="GP6" s="7"/>
      <c r="GQ6" s="26"/>
      <c r="GR6" s="24"/>
      <c r="GS6" s="24"/>
      <c r="GT6" s="147"/>
      <c r="GU6" s="96" t="s">
        <v>26</v>
      </c>
      <c r="GV6" s="223"/>
      <c r="GW6" s="225"/>
      <c r="GX6" s="225"/>
      <c r="GY6" s="225"/>
      <c r="GZ6" s="225"/>
      <c r="HA6" s="26"/>
      <c r="HB6" s="24"/>
      <c r="HC6" s="24"/>
      <c r="HD6" s="147"/>
      <c r="HE6" s="96" t="s">
        <v>26</v>
      </c>
      <c r="HF6" s="223"/>
      <c r="HG6" s="225"/>
      <c r="HH6" s="225"/>
      <c r="HI6" s="225"/>
      <c r="HJ6" s="225"/>
      <c r="HK6" s="26"/>
      <c r="HL6" s="24"/>
      <c r="HM6" s="24"/>
      <c r="HN6" s="147"/>
      <c r="HO6" s="96" t="s">
        <v>26</v>
      </c>
      <c r="HP6" s="19"/>
      <c r="HQ6" s="7"/>
      <c r="HR6" s="7"/>
      <c r="HS6" s="7"/>
      <c r="HT6" s="7"/>
      <c r="HU6" s="26"/>
      <c r="HV6" s="24"/>
      <c r="HW6" s="24"/>
      <c r="HX6" s="147"/>
      <c r="HY6" s="96" t="s">
        <v>26</v>
      </c>
      <c r="HZ6" s="223"/>
      <c r="IA6" s="225"/>
      <c r="IB6" s="225"/>
      <c r="IC6" s="225"/>
      <c r="ID6" s="225"/>
      <c r="IE6" s="26"/>
      <c r="IF6" s="24"/>
      <c r="IG6" s="24"/>
      <c r="IH6" s="143"/>
      <c r="IR6" s="143"/>
      <c r="JB6" s="143"/>
    </row>
    <row xmlns:x14ac="http://schemas.microsoft.com/office/spreadsheetml/2009/9/ac" r="7" s="4" customFormat="true" x14ac:dyDescent="0.25">
      <c r="A7" s="425" t="str">
        <f ca="true">IF(ISBLANK('Data Summary'!A9),"",'Data Summary'!A9)</f>
        <v>BTN_2011_EMIS</v>
      </c>
      <c r="B7" s="147"/>
      <c r="C7" s="96" t="s">
        <v>141</v>
      </c>
      <c r="D7" s="7"/>
      <c r="E7" s="7"/>
      <c r="F7" s="7"/>
      <c r="G7" s="7"/>
      <c r="H7" s="7"/>
      <c r="I7" s="26"/>
      <c r="J7" s="24"/>
      <c r="K7" s="24"/>
      <c r="L7" s="147"/>
      <c r="M7" s="96" t="s">
        <v>141</v>
      </c>
      <c r="N7" s="7"/>
      <c r="O7" s="7"/>
      <c r="P7" s="7"/>
      <c r="Q7" s="7"/>
      <c r="R7" s="7"/>
      <c r="S7" s="26"/>
      <c r="T7" s="24"/>
      <c r="U7" s="24"/>
      <c r="V7" s="132" t="s">
        <v>249</v>
      </c>
      <c r="W7" s="96" t="s">
        <v>141</v>
      </c>
      <c r="X7" s="7">
        <f>(63+69)/2</f>
        <v>66</v>
      </c>
      <c r="Y7" s="7"/>
      <c r="Z7" s="7"/>
      <c r="AA7" s="7"/>
      <c r="AB7" s="7"/>
      <c r="AC7" s="26"/>
      <c r="AD7" s="24"/>
      <c r="AE7" s="24"/>
      <c r="AF7" s="147"/>
      <c r="AG7" s="96" t="s">
        <v>141</v>
      </c>
      <c r="AH7" s="7"/>
      <c r="AI7" s="7"/>
      <c r="AJ7" s="7"/>
      <c r="AK7" s="7"/>
      <c r="AL7" s="7"/>
      <c r="AM7" s="26"/>
      <c r="AN7" s="24"/>
      <c r="AO7" s="24"/>
      <c r="AP7" s="147"/>
      <c r="AQ7" s="96" t="s">
        <v>141</v>
      </c>
      <c r="AR7" s="7"/>
      <c r="AS7" s="7"/>
      <c r="AT7" s="7"/>
      <c r="AU7" s="7"/>
      <c r="AV7" s="7"/>
      <c r="AW7" s="26"/>
      <c r="AX7" s="24"/>
      <c r="AY7" s="24"/>
      <c r="AZ7" s="147"/>
      <c r="BA7" s="96" t="s">
        <v>141</v>
      </c>
      <c r="BB7" s="7"/>
      <c r="BC7" s="7"/>
      <c r="BD7" s="7"/>
      <c r="BE7" s="7"/>
      <c r="BF7" s="7"/>
      <c r="BG7" s="26"/>
      <c r="BH7" s="24"/>
      <c r="BI7" s="24"/>
      <c r="BJ7" s="132"/>
      <c r="BK7" s="96" t="s">
        <v>141</v>
      </c>
      <c r="BL7" s="7"/>
      <c r="BM7" s="7"/>
      <c r="BN7" s="7"/>
      <c r="BO7" s="7"/>
      <c r="BP7" s="7"/>
      <c r="BQ7" s="26"/>
      <c r="BR7" s="24"/>
      <c r="BS7" s="24"/>
      <c r="BT7" s="132" t="s">
        <v>207</v>
      </c>
      <c r="BU7" s="96" t="s">
        <v>141</v>
      </c>
      <c r="BV7" s="7">
        <f>0.65*BV5</f>
        <v>64.350000000000009</v>
      </c>
      <c r="BW7" s="7"/>
      <c r="BX7" s="7"/>
      <c r="BY7" s="7"/>
      <c r="BZ7" s="7"/>
      <c r="CA7" s="26"/>
      <c r="CB7" s="24"/>
      <c r="CC7" s="24"/>
      <c r="CD7" s="132"/>
      <c r="CE7" s="96" t="s">
        <v>141</v>
      </c>
      <c r="CF7" s="7"/>
      <c r="CG7" s="7"/>
      <c r="CH7" s="7"/>
      <c r="CI7" s="7"/>
      <c r="CJ7" s="7"/>
      <c r="CK7" s="26"/>
      <c r="CL7" s="24"/>
      <c r="CM7" s="24"/>
      <c r="CN7" s="132"/>
      <c r="CO7" s="96" t="s">
        <v>141</v>
      </c>
      <c r="CP7" s="7"/>
      <c r="CQ7" s="7"/>
      <c r="CR7" s="7"/>
      <c r="CS7" s="7"/>
      <c r="CT7" s="7"/>
      <c r="CU7" s="26"/>
      <c r="CV7" s="24"/>
      <c r="CW7" s="24"/>
      <c r="CX7" s="132"/>
      <c r="CY7" s="96" t="s">
        <v>141</v>
      </c>
      <c r="CZ7" s="81">
        <v>85.23</v>
      </c>
      <c r="DA7" s="7"/>
      <c r="DB7" s="7"/>
      <c r="DC7" s="7"/>
      <c r="DD7" s="7">
        <v>84.59</v>
      </c>
      <c r="DE7" s="26">
        <v>86.02</v>
      </c>
      <c r="DF7" s="24"/>
      <c r="DG7" s="24"/>
      <c r="DH7" s="132" t="s">
        <v>208</v>
      </c>
      <c r="DI7" s="96" t="s">
        <v>141</v>
      </c>
      <c r="DJ7" s="7">
        <f>555/659*100</f>
        <v>84.2185128983308</v>
      </c>
      <c r="DK7" s="7"/>
      <c r="DL7" s="7"/>
      <c r="DM7" s="7"/>
      <c r="DN7" s="7">
        <f>(79+298)/DN15*100</f>
        <v>83.222958057395147</v>
      </c>
      <c r="DO7" s="26">
        <f>(78+56+45)/DO15*100</f>
        <v>86.893203883495147</v>
      </c>
      <c r="DP7" s="24"/>
      <c r="DQ7" s="24"/>
      <c r="DR7" s="132" t="s">
        <v>326</v>
      </c>
      <c r="DS7" s="96" t="s">
        <v>141</v>
      </c>
      <c r="DT7" s="225">
        <v>79.989999999999995</v>
      </c>
      <c r="DU7" s="225"/>
      <c r="DV7" s="225"/>
      <c r="DW7" s="225"/>
      <c r="DX7" s="225">
        <v>80</v>
      </c>
      <c r="DY7" s="26">
        <v>79.98</v>
      </c>
      <c r="DZ7" s="24"/>
      <c r="EA7" s="24"/>
      <c r="EB7" s="132" t="s">
        <v>326</v>
      </c>
      <c r="EC7" s="96" t="s">
        <v>141</v>
      </c>
      <c r="ED7" s="225">
        <v>81.96</v>
      </c>
      <c r="EE7" s="225"/>
      <c r="EF7" s="225"/>
      <c r="EG7" s="225"/>
      <c r="EH7" s="225">
        <v>81</v>
      </c>
      <c r="EI7" s="26">
        <v>83.41</v>
      </c>
      <c r="EJ7" s="24"/>
      <c r="EK7" s="24"/>
      <c r="EL7" s="132"/>
      <c r="EM7" s="96" t="s">
        <v>141</v>
      </c>
      <c r="EN7" s="81">
        <f>SUMPRODUCT(ER7:ES7,EH14:EI14)/SUM(EH14:EI14)</f>
        <v>81.178699163848904</v>
      </c>
      <c r="EO7" s="7"/>
      <c r="EP7" s="7"/>
      <c r="EQ7" s="7"/>
      <c r="ER7" s="7">
        <v>80.844160000000002</v>
      </c>
      <c r="ES7" s="26">
        <v>81.683787705346276</v>
      </c>
      <c r="ET7" s="24"/>
      <c r="EU7" s="24"/>
      <c r="EV7" s="132" t="s">
        <v>326</v>
      </c>
      <c r="EW7" s="96" t="s">
        <v>393</v>
      </c>
      <c r="EX7" s="225">
        <v>76.096578366445911</v>
      </c>
      <c r="EY7" s="225"/>
      <c r="EZ7" s="225"/>
      <c r="FA7" s="225">
        <v>71.599999999999994</v>
      </c>
      <c r="FB7" s="225">
        <v>79.2</v>
      </c>
      <c r="FC7" s="26">
        <v>78.040654205607467</v>
      </c>
      <c r="FD7" s="24"/>
      <c r="FE7" s="24"/>
      <c r="FF7" s="132"/>
      <c r="FG7" s="96" t="s">
        <v>141</v>
      </c>
      <c r="FH7" s="81">
        <f>SUMPRODUCT(FL7:FM7,FB14:FC14)/SUM(FB14:FC14)</f>
        <v>79.306782551795465</v>
      </c>
      <c r="FI7" s="7"/>
      <c r="FJ7" s="7"/>
      <c r="FK7" s="7"/>
      <c r="FL7" s="7">
        <v>79.179810000000003</v>
      </c>
      <c r="FM7" s="26">
        <v>79.496642452357534</v>
      </c>
      <c r="FN7" s="24"/>
      <c r="FO7" s="24"/>
      <c r="FP7" s="132" t="s">
        <v>326</v>
      </c>
      <c r="FQ7" s="96" t="s">
        <v>393</v>
      </c>
      <c r="FR7" s="225">
        <v>69.064105058365755</v>
      </c>
      <c r="FS7" s="225"/>
      <c r="FT7" s="225"/>
      <c r="FU7" s="225">
        <v>63.5</v>
      </c>
      <c r="FV7" s="225">
        <v>74.099999999999994</v>
      </c>
      <c r="FW7" s="26">
        <v>74.427570093457945</v>
      </c>
      <c r="FX7" s="24"/>
      <c r="FY7" s="24"/>
      <c r="FZ7" s="132"/>
      <c r="GA7" s="96" t="s">
        <v>141</v>
      </c>
      <c r="GB7" s="81">
        <f>SUMPRODUCT(GF7:GG7,FV14:FW14)/SUM(FV14:FW14)</f>
        <v>72.669250411214961</v>
      </c>
      <c r="GC7" s="7"/>
      <c r="GD7" s="7"/>
      <c r="GE7" s="7"/>
      <c r="GF7" s="7">
        <v>73.981189999999998</v>
      </c>
      <c r="GG7" s="26">
        <v>70.731710000000007</v>
      </c>
      <c r="GH7" s="24"/>
      <c r="GI7" s="24"/>
      <c r="GJ7" s="132"/>
      <c r="GK7" s="96" t="s">
        <v>141</v>
      </c>
      <c r="GL7" s="81"/>
      <c r="GM7" s="7"/>
      <c r="GN7" s="7"/>
      <c r="GO7" s="7"/>
      <c r="GP7" s="7"/>
      <c r="GQ7" s="26"/>
      <c r="GR7" s="24"/>
      <c r="GS7" s="24"/>
      <c r="GT7" s="132" t="s">
        <v>326</v>
      </c>
      <c r="GU7" s="96" t="s">
        <v>393</v>
      </c>
      <c r="GV7" s="225">
        <v>64.749268292682927</v>
      </c>
      <c r="GW7" s="225"/>
      <c r="GX7" s="225"/>
      <c r="GY7" s="225">
        <v>62.9</v>
      </c>
      <c r="GZ7" s="225">
        <v>65.599999999999994</v>
      </c>
      <c r="HA7" s="26">
        <v>67.426168224299076</v>
      </c>
      <c r="HB7" s="24"/>
      <c r="HC7" s="24"/>
      <c r="HD7" s="132"/>
      <c r="HE7" s="96" t="s">
        <v>393</v>
      </c>
      <c r="HF7" s="225"/>
      <c r="HG7" s="225"/>
      <c r="HH7" s="225"/>
      <c r="HI7" s="225"/>
      <c r="HJ7" s="225"/>
      <c r="HK7" s="26"/>
      <c r="HL7" s="24"/>
      <c r="HM7" s="24"/>
      <c r="HN7" s="132"/>
      <c r="HO7" s="96" t="s">
        <v>141</v>
      </c>
      <c r="HP7" s="81"/>
      <c r="HQ7" s="7"/>
      <c r="HR7" s="7"/>
      <c r="HS7" s="7"/>
      <c r="HT7" s="7"/>
      <c r="HU7" s="26"/>
      <c r="HV7" s="24"/>
      <c r="HW7" s="24"/>
      <c r="HX7" s="132"/>
      <c r="HY7" s="96" t="s">
        <v>393</v>
      </c>
      <c r="HZ7" s="225"/>
      <c r="IA7" s="225"/>
      <c r="IB7" s="225"/>
      <c r="IC7" s="225"/>
      <c r="ID7" s="225"/>
      <c r="IE7" s="26"/>
      <c r="IF7" s="24"/>
      <c r="IG7" s="24"/>
      <c r="IH7" s="143"/>
      <c r="IR7" s="143"/>
      <c r="JB7" s="143"/>
    </row>
    <row xmlns:x14ac="http://schemas.microsoft.com/office/spreadsheetml/2009/9/ac" r="8" s="4" customFormat="true" x14ac:dyDescent="0.25">
      <c r="A8" s="425" t="str">
        <f ca="true">IF(ISBLANK('Data Summary'!A10),"",'Data Summary'!A10)</f>
        <v>BTN_2012_EMIS</v>
      </c>
      <c r="B8" s="147"/>
      <c r="C8" s="96" t="s">
        <v>142</v>
      </c>
      <c r="D8" s="19"/>
      <c r="E8" s="7"/>
      <c r="F8" s="7"/>
      <c r="G8" s="7"/>
      <c r="H8" s="7"/>
      <c r="I8" s="26"/>
      <c r="J8" s="24"/>
      <c r="K8" s="24"/>
      <c r="L8" s="147"/>
      <c r="M8" s="96" t="s">
        <v>142</v>
      </c>
      <c r="N8" s="19"/>
      <c r="O8" s="7"/>
      <c r="P8" s="7"/>
      <c r="Q8" s="7"/>
      <c r="R8" s="7"/>
      <c r="S8" s="26"/>
      <c r="T8" s="24"/>
      <c r="U8" s="24"/>
      <c r="V8" s="147"/>
      <c r="W8" s="96" t="s">
        <v>142</v>
      </c>
      <c r="X8" s="19"/>
      <c r="Y8" s="7"/>
      <c r="Z8" s="7"/>
      <c r="AA8" s="7"/>
      <c r="AB8" s="7"/>
      <c r="AC8" s="26"/>
      <c r="AD8" s="24"/>
      <c r="AE8" s="24"/>
      <c r="AF8" s="147"/>
      <c r="AG8" s="96" t="s">
        <v>142</v>
      </c>
      <c r="AH8" s="19"/>
      <c r="AI8" s="7"/>
      <c r="AJ8" s="7"/>
      <c r="AK8" s="7"/>
      <c r="AL8" s="7"/>
      <c r="AM8" s="26"/>
      <c r="AN8" s="24"/>
      <c r="AO8" s="24"/>
      <c r="AP8" s="147"/>
      <c r="AQ8" s="96" t="s">
        <v>142</v>
      </c>
      <c r="AR8" s="19"/>
      <c r="AS8" s="7"/>
      <c r="AT8" s="7"/>
      <c r="AU8" s="7"/>
      <c r="AV8" s="7"/>
      <c r="AW8" s="26"/>
      <c r="AX8" s="24"/>
      <c r="AY8" s="24"/>
      <c r="AZ8" s="147"/>
      <c r="BA8" s="96" t="s">
        <v>142</v>
      </c>
      <c r="BB8" s="19"/>
      <c r="BC8" s="7"/>
      <c r="BD8" s="7"/>
      <c r="BE8" s="7"/>
      <c r="BF8" s="7"/>
      <c r="BG8" s="26"/>
      <c r="BH8" s="24"/>
      <c r="BI8" s="24"/>
      <c r="BJ8" s="147"/>
      <c r="BK8" s="96" t="s">
        <v>142</v>
      </c>
      <c r="BL8" s="19"/>
      <c r="BM8" s="7"/>
      <c r="BN8" s="7"/>
      <c r="BO8" s="7"/>
      <c r="BP8" s="7"/>
      <c r="BQ8" s="26"/>
      <c r="BR8" s="24"/>
      <c r="BS8" s="24"/>
      <c r="BT8" s="147"/>
      <c r="BU8" s="96" t="s">
        <v>142</v>
      </c>
      <c r="BV8" s="19"/>
      <c r="BW8" s="7"/>
      <c r="BX8" s="7"/>
      <c r="BY8" s="7"/>
      <c r="BZ8" s="7"/>
      <c r="CA8" s="26"/>
      <c r="CB8" s="24"/>
      <c r="CC8" s="24"/>
      <c r="CD8" s="147"/>
      <c r="CE8" s="96" t="s">
        <v>142</v>
      </c>
      <c r="CF8" s="19"/>
      <c r="CG8" s="7"/>
      <c r="CH8" s="7"/>
      <c r="CI8" s="7"/>
      <c r="CJ8" s="7"/>
      <c r="CK8" s="26"/>
      <c r="CL8" s="24"/>
      <c r="CM8" s="24"/>
      <c r="CN8" s="147"/>
      <c r="CO8" s="96" t="s">
        <v>142</v>
      </c>
      <c r="CP8" s="19"/>
      <c r="CQ8" s="7"/>
      <c r="CR8" s="7"/>
      <c r="CS8" s="7"/>
      <c r="CT8" s="7"/>
      <c r="CU8" s="26"/>
      <c r="CV8" s="24"/>
      <c r="CW8" s="24"/>
      <c r="CX8" s="147"/>
      <c r="CY8" s="96" t="s">
        <v>142</v>
      </c>
      <c r="CZ8" s="19"/>
      <c r="DA8" s="7"/>
      <c r="DB8" s="7"/>
      <c r="DC8" s="7"/>
      <c r="DD8" s="7"/>
      <c r="DE8" s="26"/>
      <c r="DF8" s="24"/>
      <c r="DG8" s="24"/>
      <c r="DH8" s="147"/>
      <c r="DI8" s="96" t="s">
        <v>142</v>
      </c>
      <c r="DJ8" s="19"/>
      <c r="DK8" s="7"/>
      <c r="DL8" s="7"/>
      <c r="DM8" s="7"/>
      <c r="DN8" s="7"/>
      <c r="DO8" s="26"/>
      <c r="DP8" s="24"/>
      <c r="DQ8" s="24"/>
      <c r="DR8" s="147"/>
      <c r="DS8" s="96" t="s">
        <v>142</v>
      </c>
      <c r="DT8" s="223"/>
      <c r="DU8" s="225"/>
      <c r="DV8" s="225"/>
      <c r="DW8" s="225"/>
      <c r="DX8" s="225"/>
      <c r="DY8" s="26"/>
      <c r="DZ8" s="24"/>
      <c r="EA8" s="24"/>
      <c r="EB8" s="147"/>
      <c r="EC8" s="96" t="s">
        <v>142</v>
      </c>
      <c r="ED8" s="223"/>
      <c r="EE8" s="225"/>
      <c r="EF8" s="225"/>
      <c r="EG8" s="225"/>
      <c r="EH8" s="225"/>
      <c r="EI8" s="26"/>
      <c r="EJ8" s="24"/>
      <c r="EK8" s="24"/>
      <c r="EL8" s="147"/>
      <c r="EM8" s="96" t="s">
        <v>142</v>
      </c>
      <c r="EN8" s="19"/>
      <c r="EO8" s="7"/>
      <c r="EP8" s="7"/>
      <c r="EQ8" s="7"/>
      <c r="ER8" s="7"/>
      <c r="ES8" s="26"/>
      <c r="ET8" s="24"/>
      <c r="EU8" s="24"/>
      <c r="EV8" s="147"/>
      <c r="EW8" s="96" t="s">
        <v>142</v>
      </c>
      <c r="EX8" s="223"/>
      <c r="EY8" s="225"/>
      <c r="EZ8" s="225"/>
      <c r="FA8" s="225"/>
      <c r="FB8" s="225"/>
      <c r="FC8" s="26"/>
      <c r="FD8" s="24"/>
      <c r="FE8" s="24"/>
      <c r="FF8" s="147"/>
      <c r="FG8" s="96" t="s">
        <v>142</v>
      </c>
      <c r="FH8" s="19"/>
      <c r="FI8" s="7"/>
      <c r="FJ8" s="7"/>
      <c r="FK8" s="7"/>
      <c r="FL8" s="7"/>
      <c r="FM8" s="26"/>
      <c r="FN8" s="24"/>
      <c r="FO8" s="24"/>
      <c r="FP8" s="147"/>
      <c r="FQ8" s="96" t="s">
        <v>142</v>
      </c>
      <c r="FR8" s="223"/>
      <c r="FS8" s="225"/>
      <c r="FT8" s="225"/>
      <c r="FU8" s="225"/>
      <c r="FV8" s="225"/>
      <c r="FW8" s="26"/>
      <c r="FX8" s="24"/>
      <c r="FY8" s="24"/>
      <c r="FZ8" s="147"/>
      <c r="GA8" s="96" t="s">
        <v>142</v>
      </c>
      <c r="GB8" s="19"/>
      <c r="GC8" s="7"/>
      <c r="GD8" s="7"/>
      <c r="GE8" s="7"/>
      <c r="GF8" s="7"/>
      <c r="GG8" s="26"/>
      <c r="GH8" s="24"/>
      <c r="GI8" s="24"/>
      <c r="GJ8" s="147"/>
      <c r="GK8" s="96" t="s">
        <v>142</v>
      </c>
      <c r="GL8" s="19"/>
      <c r="GM8" s="7"/>
      <c r="GN8" s="7"/>
      <c r="GO8" s="7"/>
      <c r="GP8" s="7"/>
      <c r="GQ8" s="26"/>
      <c r="GR8" s="24"/>
      <c r="GS8" s="24"/>
      <c r="GT8" s="147"/>
      <c r="GU8" s="96" t="s">
        <v>142</v>
      </c>
      <c r="GV8" s="223"/>
      <c r="GW8" s="225"/>
      <c r="GX8" s="225"/>
      <c r="GY8" s="225"/>
      <c r="GZ8" s="225"/>
      <c r="HA8" s="26"/>
      <c r="HB8" s="24"/>
      <c r="HC8" s="24"/>
      <c r="HD8" s="147"/>
      <c r="HE8" s="96" t="s">
        <v>142</v>
      </c>
      <c r="HF8" s="223"/>
      <c r="HG8" s="225"/>
      <c r="HH8" s="225"/>
      <c r="HI8" s="225"/>
      <c r="HJ8" s="225"/>
      <c r="HK8" s="26"/>
      <c r="HL8" s="24"/>
      <c r="HM8" s="24"/>
      <c r="HN8" s="147"/>
      <c r="HO8" s="96" t="s">
        <v>142</v>
      </c>
      <c r="HP8" s="19"/>
      <c r="HQ8" s="7"/>
      <c r="HR8" s="7"/>
      <c r="HS8" s="7"/>
      <c r="HT8" s="7"/>
      <c r="HU8" s="26"/>
      <c r="HV8" s="24"/>
      <c r="HW8" s="24"/>
      <c r="HX8" s="147"/>
      <c r="HY8" s="96" t="s">
        <v>142</v>
      </c>
      <c r="HZ8" s="223"/>
      <c r="IA8" s="225"/>
      <c r="IB8" s="225"/>
      <c r="IC8" s="225"/>
      <c r="ID8" s="225"/>
      <c r="IE8" s="26"/>
      <c r="IF8" s="24"/>
      <c r="IG8" s="24"/>
      <c r="IH8" s="143"/>
      <c r="IR8" s="143"/>
      <c r="JB8" s="143"/>
    </row>
    <row xmlns:x14ac="http://schemas.microsoft.com/office/spreadsheetml/2009/9/ac" r="9" s="4" customFormat="true" x14ac:dyDescent="0.25">
      <c r="A9" s="425" t="str">
        <f ca="true">IF(ISBLANK('Data Summary'!A11),"",'Data Summary'!A11)</f>
        <v>BTN_2013_EMIS</v>
      </c>
      <c r="B9" s="147"/>
      <c r="C9" s="96" t="s">
        <v>276</v>
      </c>
      <c r="D9" s="19"/>
      <c r="E9" s="7"/>
      <c r="F9" s="7"/>
      <c r="G9" s="7"/>
      <c r="H9" s="7"/>
      <c r="I9" s="26"/>
      <c r="J9" s="24"/>
      <c r="K9" s="24"/>
      <c r="L9" s="147"/>
      <c r="M9" s="96" t="s">
        <v>276</v>
      </c>
      <c r="N9" s="19"/>
      <c r="O9" s="7"/>
      <c r="P9" s="7"/>
      <c r="Q9" s="7"/>
      <c r="R9" s="7"/>
      <c r="S9" s="26"/>
      <c r="T9" s="24"/>
      <c r="U9" s="24"/>
      <c r="V9" s="147"/>
      <c r="W9" s="96" t="s">
        <v>276</v>
      </c>
      <c r="X9" s="19"/>
      <c r="Y9" s="7"/>
      <c r="Z9" s="7"/>
      <c r="AA9" s="7"/>
      <c r="AB9" s="7"/>
      <c r="AC9" s="26"/>
      <c r="AD9" s="24"/>
      <c r="AE9" s="24"/>
      <c r="AF9" s="147"/>
      <c r="AG9" s="96" t="s">
        <v>276</v>
      </c>
      <c r="AH9" s="19"/>
      <c r="AI9" s="7"/>
      <c r="AJ9" s="7"/>
      <c r="AK9" s="7"/>
      <c r="AL9" s="7"/>
      <c r="AM9" s="26"/>
      <c r="AN9" s="24"/>
      <c r="AO9" s="24"/>
      <c r="AP9" s="147"/>
      <c r="AQ9" s="96" t="s">
        <v>276</v>
      </c>
      <c r="AR9" s="19"/>
      <c r="AS9" s="7"/>
      <c r="AT9" s="7"/>
      <c r="AU9" s="7"/>
      <c r="AV9" s="7"/>
      <c r="AW9" s="26"/>
      <c r="AX9" s="24"/>
      <c r="AY9" s="24"/>
      <c r="AZ9" s="147"/>
      <c r="BA9" s="114" t="s">
        <v>276</v>
      </c>
      <c r="BB9" s="115"/>
      <c r="BC9" s="69"/>
      <c r="BD9" s="69"/>
      <c r="BE9" s="69"/>
      <c r="BF9" s="69"/>
      <c r="BG9" s="70"/>
      <c r="BH9" s="24"/>
      <c r="BI9" s="24"/>
      <c r="BJ9" s="132" t="s">
        <v>231</v>
      </c>
      <c r="BK9" s="114" t="s">
        <v>276</v>
      </c>
      <c r="BL9" s="115">
        <v>55</v>
      </c>
      <c r="BM9" s="69"/>
      <c r="BN9" s="69"/>
      <c r="BO9" s="69"/>
      <c r="BP9" s="69"/>
      <c r="BQ9" s="70"/>
      <c r="BR9" s="24"/>
      <c r="BS9" s="24"/>
      <c r="BT9" s="147"/>
      <c r="BU9" s="114" t="s">
        <v>276</v>
      </c>
      <c r="BV9" s="115"/>
      <c r="BW9" s="69"/>
      <c r="BX9" s="69"/>
      <c r="BY9" s="69"/>
      <c r="BZ9" s="69"/>
      <c r="CA9" s="70"/>
      <c r="CB9" s="24"/>
      <c r="CC9" s="24"/>
      <c r="CD9" s="132" t="s">
        <v>259</v>
      </c>
      <c r="CE9" s="114" t="s">
        <v>276</v>
      </c>
      <c r="CF9" s="115">
        <v>48.7</v>
      </c>
      <c r="CG9" s="69"/>
      <c r="CH9" s="69"/>
      <c r="CI9" s="69"/>
      <c r="CJ9" s="69"/>
      <c r="CK9" s="70"/>
      <c r="CL9" s="24"/>
      <c r="CM9" s="24"/>
      <c r="CN9" s="147"/>
      <c r="CO9" s="114" t="s">
        <v>276</v>
      </c>
      <c r="CP9" s="115"/>
      <c r="CQ9" s="69"/>
      <c r="CR9" s="69"/>
      <c r="CS9" s="69"/>
      <c r="CT9" s="69"/>
      <c r="CU9" s="70"/>
      <c r="CV9" s="24"/>
      <c r="CW9" s="24"/>
      <c r="CX9" s="132"/>
      <c r="CY9" s="96" t="s">
        <v>276</v>
      </c>
      <c r="CZ9" s="19"/>
      <c r="DA9" s="7"/>
      <c r="DB9" s="7"/>
      <c r="DC9" s="7"/>
      <c r="DD9" s="7"/>
      <c r="DE9" s="26"/>
      <c r="DF9" s="24"/>
      <c r="DG9" s="24"/>
      <c r="DH9" s="147"/>
      <c r="DI9" s="114" t="s">
        <v>276</v>
      </c>
      <c r="DJ9" s="115"/>
      <c r="DK9" s="69"/>
      <c r="DL9" s="69"/>
      <c r="DM9" s="69"/>
      <c r="DN9" s="69"/>
      <c r="DO9" s="70"/>
      <c r="DP9" s="24"/>
      <c r="DQ9" s="24"/>
      <c r="DR9" s="147"/>
      <c r="DS9" s="114" t="s">
        <v>276</v>
      </c>
      <c r="DT9" s="115"/>
      <c r="DU9" s="69"/>
      <c r="DV9" s="69"/>
      <c r="DW9" s="69"/>
      <c r="DX9" s="69"/>
      <c r="DY9" s="70"/>
      <c r="DZ9" s="24"/>
      <c r="EA9" s="24"/>
      <c r="EB9" s="147"/>
      <c r="EC9" s="114" t="s">
        <v>276</v>
      </c>
      <c r="ED9" s="115"/>
      <c r="EE9" s="69"/>
      <c r="EF9" s="69"/>
      <c r="EG9" s="69"/>
      <c r="EH9" s="69"/>
      <c r="EI9" s="70"/>
      <c r="EJ9" s="24"/>
      <c r="EK9" s="24"/>
      <c r="EL9" s="132"/>
      <c r="EM9" s="96" t="s">
        <v>276</v>
      </c>
      <c r="EN9" s="19"/>
      <c r="EO9" s="7"/>
      <c r="EP9" s="7"/>
      <c r="EQ9" s="7"/>
      <c r="ER9" s="7"/>
      <c r="ES9" s="26"/>
      <c r="ET9" s="24"/>
      <c r="EU9" s="24"/>
      <c r="EV9" s="147"/>
      <c r="EW9" s="114" t="s">
        <v>276</v>
      </c>
      <c r="EX9" s="115"/>
      <c r="EY9" s="69"/>
      <c r="EZ9" s="69"/>
      <c r="FA9" s="69"/>
      <c r="FB9" s="69"/>
      <c r="FC9" s="70"/>
      <c r="FD9" s="24"/>
      <c r="FE9" s="24"/>
      <c r="FF9" s="132"/>
      <c r="FG9" s="96" t="s">
        <v>276</v>
      </c>
      <c r="FH9" s="19"/>
      <c r="FI9" s="7"/>
      <c r="FJ9" s="7"/>
      <c r="FK9" s="7"/>
      <c r="FL9" s="7"/>
      <c r="FM9" s="26"/>
      <c r="FN9" s="24"/>
      <c r="FO9" s="24"/>
      <c r="FP9" s="147"/>
      <c r="FQ9" s="114" t="s">
        <v>276</v>
      </c>
      <c r="FR9" s="115"/>
      <c r="FS9" s="69"/>
      <c r="FT9" s="69"/>
      <c r="FU9" s="69"/>
      <c r="FV9" s="69"/>
      <c r="FW9" s="70"/>
      <c r="FX9" s="24"/>
      <c r="FY9" s="24"/>
      <c r="FZ9" s="132"/>
      <c r="GA9" s="96" t="s">
        <v>276</v>
      </c>
      <c r="GB9" s="19"/>
      <c r="GC9" s="7"/>
      <c r="GD9" s="7"/>
      <c r="GE9" s="7"/>
      <c r="GF9" s="7"/>
      <c r="GG9" s="26"/>
      <c r="GH9" s="24"/>
      <c r="GI9" s="24"/>
      <c r="GJ9" s="132"/>
      <c r="GK9" s="96" t="s">
        <v>276</v>
      </c>
      <c r="GL9" s="19"/>
      <c r="GM9" s="7"/>
      <c r="GN9" s="7"/>
      <c r="GO9" s="7"/>
      <c r="GP9" s="7"/>
      <c r="GQ9" s="26"/>
      <c r="GR9" s="24"/>
      <c r="GS9" s="24"/>
      <c r="GT9" s="147"/>
      <c r="GU9" s="114" t="s">
        <v>276</v>
      </c>
      <c r="GV9" s="115"/>
      <c r="GW9" s="69"/>
      <c r="GX9" s="69"/>
      <c r="GY9" s="69"/>
      <c r="GZ9" s="69"/>
      <c r="HA9" s="70"/>
      <c r="HB9" s="24"/>
      <c r="HC9" s="24"/>
      <c r="HD9" s="147"/>
      <c r="HE9" s="114" t="s">
        <v>276</v>
      </c>
      <c r="HF9" s="115"/>
      <c r="HG9" s="69"/>
      <c r="HH9" s="69"/>
      <c r="HI9" s="69"/>
      <c r="HJ9" s="69"/>
      <c r="HK9" s="70"/>
      <c r="HL9" s="24"/>
      <c r="HM9" s="24"/>
      <c r="HN9" s="132" t="s">
        <v>418</v>
      </c>
      <c r="HO9" s="96" t="s">
        <v>276</v>
      </c>
      <c r="HP9" s="19">
        <v>89.579252627620903</v>
      </c>
      <c r="HQ9" s="7"/>
      <c r="HR9" s="7"/>
      <c r="HS9" s="7"/>
      <c r="HT9" s="7">
        <v>92</v>
      </c>
      <c r="HU9" s="26">
        <v>86.96</v>
      </c>
      <c r="HV9" s="24"/>
      <c r="HW9" s="24"/>
      <c r="HX9" s="147"/>
      <c r="HY9" s="114" t="s">
        <v>276</v>
      </c>
      <c r="HZ9" s="115"/>
      <c r="IA9" s="69"/>
      <c r="IB9" s="69"/>
      <c r="IC9" s="69"/>
      <c r="ID9" s="69"/>
      <c r="IE9" s="70"/>
      <c r="IF9" s="24"/>
      <c r="IG9" s="24"/>
      <c r="IH9" s="143"/>
      <c r="IR9" s="143"/>
      <c r="JB9" s="143"/>
    </row>
    <row xmlns:x14ac="http://schemas.microsoft.com/office/spreadsheetml/2009/9/ac" r="10" s="2" customFormat="true" ht="86.45" customHeight="true" x14ac:dyDescent="0.25">
      <c r="A10" s="425" t="str">
        <f ca="true">IF(ISBLANK('Data Summary'!A12),"",'Data Summary'!A12)</f>
        <v>BTN_2013_SUR</v>
      </c>
      <c r="B10" s="135" t="s">
        <v>12</v>
      </c>
      <c r="C10" s="628" t="s">
        <v>209</v>
      </c>
      <c r="D10" s="622"/>
      <c r="E10" s="622"/>
      <c r="F10" s="622"/>
      <c r="G10" s="622"/>
      <c r="H10" s="622"/>
      <c r="I10" s="623"/>
      <c r="J10" s="11"/>
      <c r="K10" s="11"/>
      <c r="L10" s="135" t="s">
        <v>12</v>
      </c>
      <c r="M10" s="628" t="s">
        <v>209</v>
      </c>
      <c r="N10" s="622"/>
      <c r="O10" s="622"/>
      <c r="P10" s="622"/>
      <c r="Q10" s="622"/>
      <c r="R10" s="622"/>
      <c r="S10" s="623"/>
      <c r="T10" s="11"/>
      <c r="U10" s="11"/>
      <c r="V10" s="135" t="s">
        <v>12</v>
      </c>
      <c r="W10" s="628" t="s">
        <v>250</v>
      </c>
      <c r="X10" s="622"/>
      <c r="Y10" s="622"/>
      <c r="Z10" s="622"/>
      <c r="AA10" s="622"/>
      <c r="AB10" s="622"/>
      <c r="AC10" s="623"/>
      <c r="AD10" s="11"/>
      <c r="AE10" s="11"/>
      <c r="AF10" s="135" t="s">
        <v>12</v>
      </c>
      <c r="AG10" s="628" t="s">
        <v>209</v>
      </c>
      <c r="AH10" s="622"/>
      <c r="AI10" s="622"/>
      <c r="AJ10" s="622"/>
      <c r="AK10" s="622"/>
      <c r="AL10" s="622"/>
      <c r="AM10" s="623"/>
      <c r="AN10" s="11"/>
      <c r="AO10" s="11"/>
      <c r="AP10" s="135" t="s">
        <v>12</v>
      </c>
      <c r="AQ10" s="624" t="s">
        <v>209</v>
      </c>
      <c r="AR10" s="625"/>
      <c r="AS10" s="625"/>
      <c r="AT10" s="625"/>
      <c r="AU10" s="625"/>
      <c r="AV10" s="625"/>
      <c r="AW10" s="626"/>
      <c r="AX10" s="11"/>
      <c r="AY10" s="11"/>
      <c r="AZ10" s="135" t="s">
        <v>12</v>
      </c>
      <c r="BA10" s="624" t="s">
        <v>209</v>
      </c>
      <c r="BB10" s="625"/>
      <c r="BC10" s="625"/>
      <c r="BD10" s="625"/>
      <c r="BE10" s="625"/>
      <c r="BF10" s="625"/>
      <c r="BG10" s="626"/>
      <c r="BH10" s="11"/>
      <c r="BI10" s="11"/>
      <c r="BJ10" s="135" t="s">
        <v>12</v>
      </c>
      <c r="BK10" s="619" t="s">
        <v>263</v>
      </c>
      <c r="BL10" s="620"/>
      <c r="BM10" s="620"/>
      <c r="BN10" s="620"/>
      <c r="BO10" s="620"/>
      <c r="BP10" s="620"/>
      <c r="BQ10" s="621"/>
      <c r="BR10" s="11"/>
      <c r="BS10" s="11"/>
      <c r="BT10" s="135" t="s">
        <v>12</v>
      </c>
      <c r="BU10" s="629" t="s">
        <v>211</v>
      </c>
      <c r="BV10" s="630"/>
      <c r="BW10" s="630"/>
      <c r="BX10" s="630"/>
      <c r="BY10" s="630"/>
      <c r="BZ10" s="630"/>
      <c r="CA10" s="631"/>
      <c r="CB10" s="11"/>
      <c r="CC10" s="11"/>
      <c r="CD10" s="135" t="s">
        <v>12</v>
      </c>
      <c r="CE10" s="619" t="s">
        <v>254</v>
      </c>
      <c r="CF10" s="620"/>
      <c r="CG10" s="620"/>
      <c r="CH10" s="620"/>
      <c r="CI10" s="620"/>
      <c r="CJ10" s="620"/>
      <c r="CK10" s="621"/>
      <c r="CL10" s="11"/>
      <c r="CM10" s="11"/>
      <c r="CN10" s="135" t="s">
        <v>12</v>
      </c>
      <c r="CO10" s="619" t="s">
        <v>209</v>
      </c>
      <c r="CP10" s="620"/>
      <c r="CQ10" s="620"/>
      <c r="CR10" s="620"/>
      <c r="CS10" s="620"/>
      <c r="CT10" s="620"/>
      <c r="CU10" s="621"/>
      <c r="CV10" s="11"/>
      <c r="CW10" s="11"/>
      <c r="CX10" s="135" t="s">
        <v>12</v>
      </c>
      <c r="CY10" s="622" t="s">
        <v>395</v>
      </c>
      <c r="CZ10" s="622"/>
      <c r="DA10" s="622"/>
      <c r="DB10" s="622"/>
      <c r="DC10" s="622"/>
      <c r="DD10" s="622"/>
      <c r="DE10" s="623"/>
      <c r="DF10" s="11"/>
      <c r="DG10" s="11"/>
      <c r="DH10" s="135" t="s">
        <v>12</v>
      </c>
      <c r="DI10" s="619" t="s">
        <v>210</v>
      </c>
      <c r="DJ10" s="620"/>
      <c r="DK10" s="620"/>
      <c r="DL10" s="620"/>
      <c r="DM10" s="620"/>
      <c r="DN10" s="620"/>
      <c r="DO10" s="621"/>
      <c r="DP10" s="11"/>
      <c r="DQ10" s="11"/>
      <c r="DR10" s="135" t="s">
        <v>12</v>
      </c>
      <c r="DS10" s="619" t="s">
        <v>327</v>
      </c>
      <c r="DT10" s="620"/>
      <c r="DU10" s="620"/>
      <c r="DV10" s="620"/>
      <c r="DW10" s="620"/>
      <c r="DX10" s="620"/>
      <c r="DY10" s="621"/>
      <c r="DZ10" s="11"/>
      <c r="EA10" s="11"/>
      <c r="EB10" s="135" t="s">
        <v>12</v>
      </c>
      <c r="EC10" s="619" t="s">
        <v>327</v>
      </c>
      <c r="ED10" s="620"/>
      <c r="EE10" s="620"/>
      <c r="EF10" s="620"/>
      <c r="EG10" s="620"/>
      <c r="EH10" s="620"/>
      <c r="EI10" s="621"/>
      <c r="EJ10" s="11"/>
      <c r="EK10" s="11"/>
      <c r="EL10" s="135" t="s">
        <v>12</v>
      </c>
      <c r="EM10" s="622" t="s">
        <v>417</v>
      </c>
      <c r="EN10" s="622"/>
      <c r="EO10" s="622"/>
      <c r="EP10" s="622"/>
      <c r="EQ10" s="622"/>
      <c r="ER10" s="622"/>
      <c r="ES10" s="623"/>
      <c r="ET10" s="11"/>
      <c r="EU10" s="11"/>
      <c r="EV10" s="135" t="s">
        <v>12</v>
      </c>
      <c r="EW10" s="619" t="s">
        <v>327</v>
      </c>
      <c r="EX10" s="620"/>
      <c r="EY10" s="620"/>
      <c r="EZ10" s="620"/>
      <c r="FA10" s="620"/>
      <c r="FB10" s="620"/>
      <c r="FC10" s="621"/>
      <c r="FD10" s="11"/>
      <c r="FE10" s="11"/>
      <c r="FF10" s="135" t="s">
        <v>12</v>
      </c>
      <c r="FG10" s="622" t="s">
        <v>417</v>
      </c>
      <c r="FH10" s="622"/>
      <c r="FI10" s="622"/>
      <c r="FJ10" s="622"/>
      <c r="FK10" s="622"/>
      <c r="FL10" s="622"/>
      <c r="FM10" s="623"/>
      <c r="FN10" s="11"/>
      <c r="FO10" s="11"/>
      <c r="FP10" s="135" t="s">
        <v>12</v>
      </c>
      <c r="FQ10" s="619" t="s">
        <v>327</v>
      </c>
      <c r="FR10" s="620"/>
      <c r="FS10" s="620"/>
      <c r="FT10" s="620"/>
      <c r="FU10" s="620"/>
      <c r="FV10" s="620"/>
      <c r="FW10" s="621"/>
      <c r="FX10" s="11"/>
      <c r="FY10" s="11"/>
      <c r="FZ10" s="135" t="s">
        <v>12</v>
      </c>
      <c r="GA10" s="622" t="s">
        <v>394</v>
      </c>
      <c r="GB10" s="622"/>
      <c r="GC10" s="622"/>
      <c r="GD10" s="622"/>
      <c r="GE10" s="622"/>
      <c r="GF10" s="622"/>
      <c r="GG10" s="623"/>
      <c r="GH10" s="11"/>
      <c r="GI10" s="11"/>
      <c r="GJ10" s="135" t="s">
        <v>12</v>
      </c>
      <c r="GK10" s="622" t="s">
        <v>415</v>
      </c>
      <c r="GL10" s="622"/>
      <c r="GM10" s="622"/>
      <c r="GN10" s="622"/>
      <c r="GO10" s="622"/>
      <c r="GP10" s="622"/>
      <c r="GQ10" s="623"/>
      <c r="GR10" s="11"/>
      <c r="GS10" s="11"/>
      <c r="GT10" s="135" t="s">
        <v>12</v>
      </c>
      <c r="GU10" s="619" t="s">
        <v>327</v>
      </c>
      <c r="GV10" s="620"/>
      <c r="GW10" s="620"/>
      <c r="GX10" s="620"/>
      <c r="GY10" s="620"/>
      <c r="GZ10" s="620"/>
      <c r="HA10" s="621"/>
      <c r="HB10" s="11"/>
      <c r="HC10" s="11"/>
      <c r="HD10" s="135" t="s">
        <v>12</v>
      </c>
      <c r="HE10" s="619" t="s">
        <v>413</v>
      </c>
      <c r="HF10" s="620"/>
      <c r="HG10" s="620"/>
      <c r="HH10" s="620"/>
      <c r="HI10" s="620"/>
      <c r="HJ10" s="620"/>
      <c r="HK10" s="621"/>
      <c r="HL10" s="11"/>
      <c r="HM10" s="11"/>
      <c r="HN10" s="135" t="s">
        <v>12</v>
      </c>
      <c r="HO10" s="619" t="s">
        <v>419</v>
      </c>
      <c r="HP10" s="620"/>
      <c r="HQ10" s="620"/>
      <c r="HR10" s="620"/>
      <c r="HS10" s="620"/>
      <c r="HT10" s="620"/>
      <c r="HU10" s="621"/>
      <c r="HV10" s="11"/>
      <c r="HW10" s="11"/>
      <c r="HX10" s="135" t="s">
        <v>12</v>
      </c>
      <c r="HY10" s="619" t="s">
        <v>413</v>
      </c>
      <c r="HZ10" s="620"/>
      <c r="IA10" s="620"/>
      <c r="IB10" s="620"/>
      <c r="IC10" s="620"/>
      <c r="ID10" s="620"/>
      <c r="IE10" s="621"/>
      <c r="IF10" s="11"/>
      <c r="IG10" s="11"/>
      <c r="IH10" s="146"/>
      <c r="IR10" s="146"/>
      <c r="JB10" s="146"/>
    </row>
    <row xmlns:x14ac="http://schemas.microsoft.com/office/spreadsheetml/2009/9/ac" r="11" s="2" customFormat="true" ht="15.6" customHeight="true" x14ac:dyDescent="0.25">
      <c r="A11" s="425" t="str">
        <f ca="true">IF(ISBLANK('Data Summary'!A13),"",'Data Summary'!A13)</f>
        <v>BTN_2014_EMIS</v>
      </c>
      <c r="B11" s="135"/>
      <c r="C11" s="108" t="s">
        <v>120</v>
      </c>
      <c r="D11" s="106"/>
      <c r="E11" s="106"/>
      <c r="F11" s="106"/>
      <c r="G11" s="106"/>
      <c r="H11" s="106"/>
      <c r="I11" s="107"/>
      <c r="J11" s="11"/>
      <c r="K11" s="11"/>
      <c r="L11" s="135"/>
      <c r="M11" s="108" t="s">
        <v>120</v>
      </c>
      <c r="N11" s="106"/>
      <c r="O11" s="106"/>
      <c r="P11" s="106"/>
      <c r="Q11" s="106"/>
      <c r="R11" s="106"/>
      <c r="S11" s="107"/>
      <c r="T11" s="11"/>
      <c r="U11" s="11"/>
      <c r="V11" s="135"/>
      <c r="W11" s="108" t="s">
        <v>120</v>
      </c>
      <c r="X11" s="106"/>
      <c r="Y11" s="106"/>
      <c r="Z11" s="106"/>
      <c r="AA11" s="106"/>
      <c r="AB11" s="106"/>
      <c r="AC11" s="107"/>
      <c r="AD11" s="11"/>
      <c r="AE11" s="11"/>
      <c r="AF11" s="135"/>
      <c r="AG11" s="129" t="s">
        <v>120</v>
      </c>
      <c r="AH11" s="127"/>
      <c r="AI11" s="127"/>
      <c r="AJ11" s="127"/>
      <c r="AK11" s="127"/>
      <c r="AL11" s="127"/>
      <c r="AM11" s="128"/>
      <c r="AN11" s="11"/>
      <c r="AO11" s="11"/>
      <c r="AP11" s="135"/>
      <c r="AQ11" s="129" t="s">
        <v>120</v>
      </c>
      <c r="AR11" s="127"/>
      <c r="AS11" s="127"/>
      <c r="AT11" s="127"/>
      <c r="AU11" s="127"/>
      <c r="AV11" s="127"/>
      <c r="AW11" s="128"/>
      <c r="AX11" s="11"/>
      <c r="AY11" s="11"/>
      <c r="AZ11" s="135"/>
      <c r="BA11" s="116" t="s">
        <v>120</v>
      </c>
      <c r="BB11" s="54"/>
      <c r="BC11" s="54"/>
      <c r="BD11" s="54"/>
      <c r="BE11" s="54"/>
      <c r="BF11" s="54"/>
      <c r="BG11" s="104"/>
      <c r="BH11" s="11"/>
      <c r="BI11" s="11"/>
      <c r="BJ11" s="135"/>
      <c r="BK11" s="116" t="s">
        <v>120</v>
      </c>
      <c r="BL11" s="54"/>
      <c r="BM11" s="110"/>
      <c r="BN11" s="110"/>
      <c r="BO11" s="110"/>
      <c r="BP11" s="110"/>
      <c r="BQ11" s="117"/>
      <c r="BR11" s="11"/>
      <c r="BS11" s="11"/>
      <c r="BT11" s="135"/>
      <c r="BU11" s="116" t="s">
        <v>120</v>
      </c>
      <c r="BV11" s="54" t="s">
        <v>188</v>
      </c>
      <c r="BW11" s="110"/>
      <c r="BX11" s="110"/>
      <c r="BY11" s="110"/>
      <c r="BZ11" s="110"/>
      <c r="CA11" s="117"/>
      <c r="CB11" s="11"/>
      <c r="CC11" s="11"/>
      <c r="CD11" s="135"/>
      <c r="CE11" s="116" t="s">
        <v>120</v>
      </c>
      <c r="CF11" s="54" t="s">
        <v>188</v>
      </c>
      <c r="CG11" s="110"/>
      <c r="CH11" s="110"/>
      <c r="CI11" s="110"/>
      <c r="CJ11" s="110"/>
      <c r="CK11" s="117"/>
      <c r="CL11" s="11"/>
      <c r="CM11" s="11"/>
      <c r="CN11" s="135"/>
      <c r="CO11" s="116" t="s">
        <v>120</v>
      </c>
      <c r="CP11" s="110"/>
      <c r="CQ11" s="110"/>
      <c r="CR11" s="110"/>
      <c r="CS11" s="110"/>
      <c r="CT11" s="110"/>
      <c r="CU11" s="117"/>
      <c r="CV11" s="11"/>
      <c r="CW11" s="11"/>
      <c r="CX11" s="135"/>
      <c r="CY11" s="162" t="s">
        <v>120</v>
      </c>
      <c r="CZ11" s="160"/>
      <c r="DA11" s="160"/>
      <c r="DB11" s="160"/>
      <c r="DC11" s="160"/>
      <c r="DD11" s="160"/>
      <c r="DE11" s="161"/>
      <c r="DF11" s="11"/>
      <c r="DG11" s="11"/>
      <c r="DH11" s="135"/>
      <c r="DI11" s="116" t="s">
        <v>120</v>
      </c>
      <c r="DJ11" s="54" t="s">
        <v>187</v>
      </c>
      <c r="DK11" s="110"/>
      <c r="DL11" s="110"/>
      <c r="DM11" s="110"/>
      <c r="DN11" s="54" t="s">
        <v>187</v>
      </c>
      <c r="DO11" s="104" t="s">
        <v>187</v>
      </c>
      <c r="DP11" s="11"/>
      <c r="DQ11" s="11"/>
      <c r="DR11" s="135"/>
      <c r="DS11" s="116" t="s">
        <v>120</v>
      </c>
      <c r="DT11" s="54"/>
      <c r="DU11" s="110"/>
      <c r="DV11" s="110"/>
      <c r="DW11" s="110"/>
      <c r="DX11" s="54"/>
      <c r="DY11" s="104"/>
      <c r="DZ11" s="11"/>
      <c r="EA11" s="11"/>
      <c r="EB11" s="135"/>
      <c r="EC11" s="116" t="s">
        <v>120</v>
      </c>
      <c r="ED11" s="54"/>
      <c r="EE11" s="110"/>
      <c r="EF11" s="110"/>
      <c r="EG11" s="110"/>
      <c r="EH11" s="54"/>
      <c r="EI11" s="104"/>
      <c r="EJ11" s="11"/>
      <c r="EK11" s="11"/>
      <c r="EL11" s="135"/>
      <c r="EM11" s="417" t="s">
        <v>120</v>
      </c>
      <c r="EN11" s="55"/>
      <c r="EO11" s="415"/>
      <c r="EP11" s="415"/>
      <c r="EQ11" s="415"/>
      <c r="ER11" s="415"/>
      <c r="ES11" s="416"/>
      <c r="ET11" s="11"/>
      <c r="EU11" s="11"/>
      <c r="EV11" s="135"/>
      <c r="EW11" s="116" t="s">
        <v>120</v>
      </c>
      <c r="EX11" s="54"/>
      <c r="EY11" s="110"/>
      <c r="EZ11" s="110"/>
      <c r="FA11" s="110"/>
      <c r="FB11" s="54"/>
      <c r="FC11" s="104"/>
      <c r="FD11" s="11"/>
      <c r="FE11" s="11"/>
      <c r="FF11" s="135"/>
      <c r="FG11" s="413" t="s">
        <v>120</v>
      </c>
      <c r="FH11" s="55"/>
      <c r="FI11" s="411"/>
      <c r="FJ11" s="411"/>
      <c r="FK11" s="411"/>
      <c r="FL11" s="411"/>
      <c r="FM11" s="412"/>
      <c r="FN11" s="11"/>
      <c r="FO11" s="11"/>
      <c r="FP11" s="135"/>
      <c r="FQ11" s="116" t="s">
        <v>120</v>
      </c>
      <c r="FR11" s="54"/>
      <c r="FS11" s="110"/>
      <c r="FT11" s="110"/>
      <c r="FU11" s="110"/>
      <c r="FV11" s="54"/>
      <c r="FW11" s="104"/>
      <c r="FX11" s="11"/>
      <c r="FY11" s="11"/>
      <c r="FZ11" s="135"/>
      <c r="GA11" s="413" t="s">
        <v>120</v>
      </c>
      <c r="GB11" s="55"/>
      <c r="GC11" s="411"/>
      <c r="GD11" s="411"/>
      <c r="GE11" s="411"/>
      <c r="GF11" s="411"/>
      <c r="GG11" s="412"/>
      <c r="GH11" s="11"/>
      <c r="GI11" s="11"/>
      <c r="GJ11" s="135"/>
      <c r="GK11" s="454" t="s">
        <v>120</v>
      </c>
      <c r="GL11" s="55"/>
      <c r="GM11" s="452"/>
      <c r="GN11" s="452"/>
      <c r="GO11" s="452"/>
      <c r="GP11" s="452"/>
      <c r="GQ11" s="453"/>
      <c r="GR11" s="11"/>
      <c r="GS11" s="11"/>
      <c r="GT11" s="135"/>
      <c r="GU11" s="116" t="s">
        <v>120</v>
      </c>
      <c r="GV11" s="54"/>
      <c r="GW11" s="110"/>
      <c r="GX11" s="110"/>
      <c r="GY11" s="110"/>
      <c r="GZ11" s="54"/>
      <c r="HA11" s="104"/>
      <c r="HB11" s="11"/>
      <c r="HC11" s="11"/>
      <c r="HD11" s="135"/>
      <c r="HE11" s="116" t="s">
        <v>120</v>
      </c>
      <c r="HF11" s="54"/>
      <c r="HG11" s="110"/>
      <c r="HH11" s="110"/>
      <c r="HI11" s="110"/>
      <c r="HJ11" s="54"/>
      <c r="HK11" s="104"/>
      <c r="HL11" s="11"/>
      <c r="HM11" s="11"/>
      <c r="HN11" s="135"/>
      <c r="HO11" s="457" t="s">
        <v>120</v>
      </c>
      <c r="HP11" s="55"/>
      <c r="HQ11" s="455"/>
      <c r="HR11" s="455"/>
      <c r="HS11" s="455"/>
      <c r="HT11" s="455"/>
      <c r="HU11" s="456"/>
      <c r="HV11" s="11"/>
      <c r="HW11" s="11"/>
      <c r="HX11" s="135"/>
      <c r="HY11" s="116" t="s">
        <v>120</v>
      </c>
      <c r="HZ11" s="54"/>
      <c r="IA11" s="110"/>
      <c r="IB11" s="110"/>
      <c r="IC11" s="110"/>
      <c r="ID11" s="54"/>
      <c r="IE11" s="104"/>
      <c r="IF11" s="11"/>
      <c r="IG11" s="11"/>
      <c r="IH11" s="146"/>
      <c r="IR11" s="146"/>
      <c r="JB11" s="146"/>
    </row>
    <row xmlns:x14ac="http://schemas.microsoft.com/office/spreadsheetml/2009/9/ac" r="12" s="2" customFormat="true" ht="15" customHeight="true" x14ac:dyDescent="0.25">
      <c r="A12" s="425" t="str">
        <f ca="true">IF(ISBLANK('Data Summary'!A14),"",'Data Summary'!A14)</f>
        <v>BTN_2014_SUR</v>
      </c>
      <c r="B12" s="135"/>
      <c r="C12" s="108" t="s">
        <v>126</v>
      </c>
      <c r="D12" s="55"/>
      <c r="E12" s="55"/>
      <c r="F12" s="55"/>
      <c r="G12" s="55"/>
      <c r="H12" s="55"/>
      <c r="I12" s="103"/>
      <c r="J12" s="11"/>
      <c r="K12" s="11"/>
      <c r="L12" s="135"/>
      <c r="M12" s="108" t="s">
        <v>126</v>
      </c>
      <c r="N12" s="55"/>
      <c r="O12" s="55"/>
      <c r="P12" s="55"/>
      <c r="Q12" s="55"/>
      <c r="R12" s="55"/>
      <c r="S12" s="103"/>
      <c r="T12" s="11"/>
      <c r="U12" s="11"/>
      <c r="V12" s="135"/>
      <c r="W12" s="108" t="s">
        <v>126</v>
      </c>
      <c r="X12" s="55" t="s">
        <v>188</v>
      </c>
      <c r="Y12" s="55"/>
      <c r="Z12" s="55"/>
      <c r="AA12" s="55"/>
      <c r="AB12" s="55"/>
      <c r="AC12" s="103"/>
      <c r="AD12" s="11"/>
      <c r="AE12" s="11"/>
      <c r="AF12" s="135"/>
      <c r="AG12" s="129" t="s">
        <v>126</v>
      </c>
      <c r="AH12" s="55"/>
      <c r="AI12" s="55"/>
      <c r="AJ12" s="55"/>
      <c r="AK12" s="55"/>
      <c r="AL12" s="55"/>
      <c r="AM12" s="103"/>
      <c r="AN12" s="11"/>
      <c r="AO12" s="11"/>
      <c r="AP12" s="135"/>
      <c r="AQ12" s="129" t="s">
        <v>126</v>
      </c>
      <c r="AR12" s="55"/>
      <c r="AS12" s="55"/>
      <c r="AT12" s="55"/>
      <c r="AU12" s="55"/>
      <c r="AV12" s="55"/>
      <c r="AW12" s="103"/>
      <c r="AX12" s="11"/>
      <c r="AY12" s="11"/>
      <c r="AZ12" s="135"/>
      <c r="BA12" s="130" t="s">
        <v>126</v>
      </c>
      <c r="BB12" s="55"/>
      <c r="BC12" s="55"/>
      <c r="BD12" s="55"/>
      <c r="BE12" s="55"/>
      <c r="BF12" s="55"/>
      <c r="BG12" s="103"/>
      <c r="BH12" s="11"/>
      <c r="BI12" s="11"/>
      <c r="BJ12" s="135"/>
      <c r="BK12" s="129" t="s">
        <v>126</v>
      </c>
      <c r="BL12" s="55"/>
      <c r="BM12" s="55"/>
      <c r="BN12" s="55"/>
      <c r="BO12" s="55"/>
      <c r="BP12" s="55"/>
      <c r="BQ12" s="103"/>
      <c r="BR12" s="11"/>
      <c r="BS12" s="11"/>
      <c r="BT12" s="135"/>
      <c r="BU12" s="129" t="s">
        <v>126</v>
      </c>
      <c r="BV12" s="55" t="s">
        <v>188</v>
      </c>
      <c r="BW12" s="55"/>
      <c r="BX12" s="55"/>
      <c r="BY12" s="55"/>
      <c r="BZ12" s="55"/>
      <c r="CA12" s="103"/>
      <c r="CB12" s="11"/>
      <c r="CC12" s="11"/>
      <c r="CD12" s="135"/>
      <c r="CE12" s="129" t="s">
        <v>126</v>
      </c>
      <c r="CF12" s="55"/>
      <c r="CG12" s="55"/>
      <c r="CH12" s="55"/>
      <c r="CI12" s="55"/>
      <c r="CJ12" s="55"/>
      <c r="CK12" s="103"/>
      <c r="CL12" s="11"/>
      <c r="CM12" s="11"/>
      <c r="CN12" s="135"/>
      <c r="CO12" s="129" t="s">
        <v>126</v>
      </c>
      <c r="CP12" s="55"/>
      <c r="CQ12" s="55"/>
      <c r="CR12" s="55"/>
      <c r="CS12" s="55"/>
      <c r="CT12" s="55"/>
      <c r="CU12" s="103"/>
      <c r="CV12" s="11"/>
      <c r="CW12" s="11"/>
      <c r="CX12" s="135"/>
      <c r="CY12" s="162" t="s">
        <v>126</v>
      </c>
      <c r="CZ12" s="55" t="s">
        <v>187</v>
      </c>
      <c r="DA12" s="55"/>
      <c r="DB12" s="55"/>
      <c r="DC12" s="55"/>
      <c r="DD12" s="55" t="s">
        <v>187</v>
      </c>
      <c r="DE12" s="103" t="s">
        <v>187</v>
      </c>
      <c r="DF12" s="11"/>
      <c r="DG12" s="11"/>
      <c r="DH12" s="135"/>
      <c r="DI12" s="162" t="s">
        <v>126</v>
      </c>
      <c r="DJ12" s="55" t="s">
        <v>187</v>
      </c>
      <c r="DK12" s="55"/>
      <c r="DL12" s="55"/>
      <c r="DM12" s="55"/>
      <c r="DN12" s="55" t="s">
        <v>187</v>
      </c>
      <c r="DO12" s="103" t="s">
        <v>187</v>
      </c>
      <c r="DP12" s="11"/>
      <c r="DQ12" s="11"/>
      <c r="DR12" s="135"/>
      <c r="DS12" s="220" t="s">
        <v>126</v>
      </c>
      <c r="DT12" s="230" t="s">
        <v>187</v>
      </c>
      <c r="DU12" s="230"/>
      <c r="DV12" s="230"/>
      <c r="DW12" s="230"/>
      <c r="DX12" s="230" t="s">
        <v>187</v>
      </c>
      <c r="DY12" s="103" t="s">
        <v>187</v>
      </c>
      <c r="DZ12" s="11"/>
      <c r="EA12" s="11"/>
      <c r="EB12" s="135"/>
      <c r="EC12" s="220" t="s">
        <v>126</v>
      </c>
      <c r="ED12" s="230" t="s">
        <v>187</v>
      </c>
      <c r="EE12" s="230"/>
      <c r="EF12" s="230"/>
      <c r="EG12" s="230"/>
      <c r="EH12" s="230" t="s">
        <v>187</v>
      </c>
      <c r="EI12" s="103" t="s">
        <v>187</v>
      </c>
      <c r="EJ12" s="11"/>
      <c r="EK12" s="11"/>
      <c r="EL12" s="135"/>
      <c r="EM12" s="417" t="s">
        <v>126</v>
      </c>
      <c r="EN12" s="55" t="s">
        <v>188</v>
      </c>
      <c r="EO12" s="55"/>
      <c r="EP12" s="55"/>
      <c r="EQ12" s="55"/>
      <c r="ER12" s="55" t="s">
        <v>188</v>
      </c>
      <c r="ES12" s="103" t="s">
        <v>188</v>
      </c>
      <c r="ET12" s="11"/>
      <c r="EU12" s="11"/>
      <c r="EV12" s="135"/>
      <c r="EW12" s="413" t="s">
        <v>126</v>
      </c>
      <c r="EX12" s="230" t="s">
        <v>187</v>
      </c>
      <c r="EY12" s="230"/>
      <c r="EZ12" s="230"/>
      <c r="FA12" s="230" t="s">
        <v>187</v>
      </c>
      <c r="FB12" s="230" t="s">
        <v>187</v>
      </c>
      <c r="FC12" s="103" t="s">
        <v>187</v>
      </c>
      <c r="FD12" s="11"/>
      <c r="FE12" s="11"/>
      <c r="FF12" s="135"/>
      <c r="FG12" s="413" t="s">
        <v>126</v>
      </c>
      <c r="FH12" s="55" t="s">
        <v>188</v>
      </c>
      <c r="FI12" s="55"/>
      <c r="FJ12" s="55"/>
      <c r="FK12" s="55"/>
      <c r="FL12" s="55" t="s">
        <v>188</v>
      </c>
      <c r="FM12" s="103" t="s">
        <v>188</v>
      </c>
      <c r="FN12" s="11"/>
      <c r="FO12" s="11"/>
      <c r="FP12" s="135"/>
      <c r="FQ12" s="413" t="s">
        <v>126</v>
      </c>
      <c r="FR12" s="230" t="s">
        <v>187</v>
      </c>
      <c r="FS12" s="230"/>
      <c r="FT12" s="230"/>
      <c r="FU12" s="230" t="s">
        <v>187</v>
      </c>
      <c r="FV12" s="230" t="s">
        <v>187</v>
      </c>
      <c r="FW12" s="103" t="s">
        <v>187</v>
      </c>
      <c r="FX12" s="11"/>
      <c r="FY12" s="11"/>
      <c r="FZ12" s="135"/>
      <c r="GA12" s="413" t="s">
        <v>126</v>
      </c>
      <c r="GB12" s="55" t="s">
        <v>188</v>
      </c>
      <c r="GC12" s="55"/>
      <c r="GD12" s="55"/>
      <c r="GE12" s="55"/>
      <c r="GF12" s="55" t="s">
        <v>188</v>
      </c>
      <c r="GG12" s="103" t="s">
        <v>188</v>
      </c>
      <c r="GH12" s="11"/>
      <c r="GI12" s="11"/>
      <c r="GJ12" s="135"/>
      <c r="GK12" s="454" t="s">
        <v>126</v>
      </c>
      <c r="GL12" s="55"/>
      <c r="GM12" s="55"/>
      <c r="GN12" s="55"/>
      <c r="GO12" s="55"/>
      <c r="GP12" s="55"/>
      <c r="GQ12" s="103"/>
      <c r="GR12" s="11"/>
      <c r="GS12" s="11"/>
      <c r="GT12" s="135"/>
      <c r="GU12" s="419" t="s">
        <v>126</v>
      </c>
      <c r="GV12" s="230" t="s">
        <v>187</v>
      </c>
      <c r="GW12" s="230"/>
      <c r="GX12" s="230"/>
      <c r="GY12" s="230" t="s">
        <v>187</v>
      </c>
      <c r="GZ12" s="230" t="s">
        <v>187</v>
      </c>
      <c r="HA12" s="103" t="s">
        <v>187</v>
      </c>
      <c r="HB12" s="11"/>
      <c r="HC12" s="11"/>
      <c r="HD12" s="135"/>
      <c r="HE12" s="419" t="s">
        <v>126</v>
      </c>
      <c r="HF12" s="230"/>
      <c r="HG12" s="230"/>
      <c r="HH12" s="230"/>
      <c r="HI12" s="230"/>
      <c r="HJ12" s="230"/>
      <c r="HK12" s="103"/>
      <c r="HL12" s="11"/>
      <c r="HM12" s="11"/>
      <c r="HN12" s="135"/>
      <c r="HO12" s="457" t="s">
        <v>126</v>
      </c>
      <c r="HP12" s="55"/>
      <c r="HQ12" s="55"/>
      <c r="HR12" s="55"/>
      <c r="HS12" s="55"/>
      <c r="HT12" s="55"/>
      <c r="HU12" s="103"/>
      <c r="HV12" s="11"/>
      <c r="HW12" s="11"/>
      <c r="HX12" s="135"/>
      <c r="HY12" s="459" t="s">
        <v>126</v>
      </c>
      <c r="HZ12" s="230"/>
      <c r="IA12" s="230"/>
      <c r="IB12" s="230"/>
      <c r="IC12" s="230"/>
      <c r="ID12" s="230"/>
      <c r="IE12" s="103"/>
      <c r="IF12" s="11"/>
      <c r="IG12" s="11"/>
      <c r="IH12" s="146"/>
      <c r="IR12" s="146"/>
      <c r="JB12" s="146"/>
    </row>
    <row xmlns:x14ac="http://schemas.microsoft.com/office/spreadsheetml/2009/9/ac" r="13" s="2" customFormat="true" ht="15" customHeight="true" x14ac:dyDescent="0.25">
      <c r="A13" s="425" t="str">
        <f ca="true">IF(ISBLANK('Data Summary'!A15),"",'Data Summary'!A15)</f>
        <v>BTN_2015_EMIS</v>
      </c>
      <c r="B13" s="135"/>
      <c r="C13" s="108" t="s">
        <v>103</v>
      </c>
      <c r="D13" s="55"/>
      <c r="E13" s="55"/>
      <c r="F13" s="55"/>
      <c r="G13" s="55"/>
      <c r="H13" s="55"/>
      <c r="I13" s="103"/>
      <c r="J13" s="11"/>
      <c r="K13" s="11"/>
      <c r="L13" s="135"/>
      <c r="M13" s="108" t="s">
        <v>103</v>
      </c>
      <c r="N13" s="55"/>
      <c r="O13" s="55"/>
      <c r="P13" s="55"/>
      <c r="Q13" s="55"/>
      <c r="R13" s="55"/>
      <c r="S13" s="103"/>
      <c r="T13" s="11"/>
      <c r="U13" s="11"/>
      <c r="V13" s="135"/>
      <c r="W13" s="108" t="s">
        <v>103</v>
      </c>
      <c r="X13" s="55"/>
      <c r="Y13" s="55"/>
      <c r="Z13" s="55"/>
      <c r="AA13" s="55"/>
      <c r="AB13" s="55"/>
      <c r="AC13" s="103"/>
      <c r="AD13" s="11"/>
      <c r="AE13" s="11"/>
      <c r="AF13" s="135"/>
      <c r="AG13" s="129" t="s">
        <v>103</v>
      </c>
      <c r="AH13" s="55"/>
      <c r="AI13" s="55"/>
      <c r="AJ13" s="55"/>
      <c r="AK13" s="55"/>
      <c r="AL13" s="55"/>
      <c r="AM13" s="103"/>
      <c r="AN13" s="11"/>
      <c r="AO13" s="11"/>
      <c r="AP13" s="135"/>
      <c r="AQ13" s="129" t="s">
        <v>103</v>
      </c>
      <c r="AR13" s="55"/>
      <c r="AS13" s="55"/>
      <c r="AT13" s="55"/>
      <c r="AU13" s="55"/>
      <c r="AV13" s="55"/>
      <c r="AW13" s="103"/>
      <c r="AX13" s="11"/>
      <c r="AY13" s="11"/>
      <c r="AZ13" s="135"/>
      <c r="BA13" s="130" t="s">
        <v>103</v>
      </c>
      <c r="BB13" s="55"/>
      <c r="BC13" s="55"/>
      <c r="BD13" s="55"/>
      <c r="BE13" s="55"/>
      <c r="BF13" s="55"/>
      <c r="BG13" s="103"/>
      <c r="BH13" s="11"/>
      <c r="BI13" s="11"/>
      <c r="BJ13" s="135"/>
      <c r="BK13" s="129" t="s">
        <v>103</v>
      </c>
      <c r="BL13" s="55" t="s">
        <v>188</v>
      </c>
      <c r="BM13" s="55"/>
      <c r="BN13" s="55"/>
      <c r="BO13" s="55"/>
      <c r="BP13" s="55"/>
      <c r="BQ13" s="103"/>
      <c r="BR13" s="11"/>
      <c r="BS13" s="11"/>
      <c r="BT13" s="135"/>
      <c r="BU13" s="129" t="s">
        <v>103</v>
      </c>
      <c r="BV13" s="55"/>
      <c r="BW13" s="55"/>
      <c r="BX13" s="55"/>
      <c r="BY13" s="55"/>
      <c r="BZ13" s="55"/>
      <c r="CA13" s="103"/>
      <c r="CB13" s="11"/>
      <c r="CC13" s="11"/>
      <c r="CD13" s="135"/>
      <c r="CE13" s="129" t="s">
        <v>103</v>
      </c>
      <c r="CF13" s="55" t="s">
        <v>188</v>
      </c>
      <c r="CG13" s="55"/>
      <c r="CH13" s="55"/>
      <c r="CI13" s="55"/>
      <c r="CJ13" s="55"/>
      <c r="CK13" s="103"/>
      <c r="CL13" s="11"/>
      <c r="CM13" s="11"/>
      <c r="CN13" s="135"/>
      <c r="CO13" s="129" t="s">
        <v>103</v>
      </c>
      <c r="CP13" s="55"/>
      <c r="CQ13" s="55"/>
      <c r="CR13" s="55"/>
      <c r="CS13" s="55"/>
      <c r="CT13" s="55"/>
      <c r="CU13" s="103"/>
      <c r="CV13" s="11"/>
      <c r="CW13" s="11"/>
      <c r="CX13" s="135"/>
      <c r="CY13" s="162" t="s">
        <v>103</v>
      </c>
      <c r="CZ13" s="55"/>
      <c r="DA13" s="55"/>
      <c r="DB13" s="55"/>
      <c r="DC13" s="55"/>
      <c r="DD13" s="55"/>
      <c r="DE13" s="103"/>
      <c r="DF13" s="11"/>
      <c r="DG13" s="11"/>
      <c r="DH13" s="135"/>
      <c r="DI13" s="162" t="s">
        <v>103</v>
      </c>
      <c r="DJ13" s="55"/>
      <c r="DK13" s="55"/>
      <c r="DL13" s="55"/>
      <c r="DM13" s="55"/>
      <c r="DN13" s="55"/>
      <c r="DO13" s="103"/>
      <c r="DP13" s="11"/>
      <c r="DQ13" s="11"/>
      <c r="DR13" s="135"/>
      <c r="DS13" s="220" t="s">
        <v>103</v>
      </c>
      <c r="DT13" s="230"/>
      <c r="DU13" s="230"/>
      <c r="DV13" s="230"/>
      <c r="DW13" s="230"/>
      <c r="DX13" s="230"/>
      <c r="DY13" s="103"/>
      <c r="DZ13" s="11"/>
      <c r="EA13" s="11"/>
      <c r="EB13" s="135"/>
      <c r="EC13" s="220" t="s">
        <v>103</v>
      </c>
      <c r="ED13" s="230"/>
      <c r="EE13" s="230"/>
      <c r="EF13" s="230"/>
      <c r="EG13" s="230"/>
      <c r="EH13" s="230"/>
      <c r="EI13" s="103"/>
      <c r="EJ13" s="11"/>
      <c r="EK13" s="11"/>
      <c r="EL13" s="135"/>
      <c r="EM13" s="417" t="s">
        <v>103</v>
      </c>
      <c r="EN13" s="55"/>
      <c r="EO13" s="55"/>
      <c r="EP13" s="55"/>
      <c r="EQ13" s="55"/>
      <c r="ER13" s="55"/>
      <c r="ES13" s="103"/>
      <c r="ET13" s="11"/>
      <c r="EU13" s="11"/>
      <c r="EV13" s="135"/>
      <c r="EW13" s="413" t="s">
        <v>103</v>
      </c>
      <c r="EX13" s="230"/>
      <c r="EY13" s="230"/>
      <c r="EZ13" s="230"/>
      <c r="FA13" s="230"/>
      <c r="FB13" s="230"/>
      <c r="FC13" s="103"/>
      <c r="FD13" s="11"/>
      <c r="FE13" s="11"/>
      <c r="FF13" s="135"/>
      <c r="FG13" s="413" t="s">
        <v>103</v>
      </c>
      <c r="FH13" s="55"/>
      <c r="FI13" s="55"/>
      <c r="FJ13" s="55"/>
      <c r="FK13" s="55"/>
      <c r="FL13" s="55"/>
      <c r="FM13" s="103"/>
      <c r="FN13" s="11"/>
      <c r="FO13" s="11"/>
      <c r="FP13" s="135"/>
      <c r="FQ13" s="413" t="s">
        <v>103</v>
      </c>
      <c r="FR13" s="230"/>
      <c r="FS13" s="230"/>
      <c r="FT13" s="230"/>
      <c r="FU13" s="230"/>
      <c r="FV13" s="230"/>
      <c r="FW13" s="103"/>
      <c r="FX13" s="11"/>
      <c r="FY13" s="11"/>
      <c r="FZ13" s="135"/>
      <c r="GA13" s="413" t="s">
        <v>103</v>
      </c>
      <c r="GB13" s="55"/>
      <c r="GC13" s="55"/>
      <c r="GD13" s="55"/>
      <c r="GE13" s="55"/>
      <c r="GF13" s="55"/>
      <c r="GG13" s="103"/>
      <c r="GH13" s="11"/>
      <c r="GI13" s="11"/>
      <c r="GJ13" s="135"/>
      <c r="GK13" s="454" t="s">
        <v>103</v>
      </c>
      <c r="GL13" s="55"/>
      <c r="GM13" s="55"/>
      <c r="GN13" s="55"/>
      <c r="GO13" s="55"/>
      <c r="GP13" s="55"/>
      <c r="GQ13" s="103"/>
      <c r="GR13" s="11"/>
      <c r="GS13" s="11"/>
      <c r="GT13" s="135"/>
      <c r="GU13" s="419" t="s">
        <v>103</v>
      </c>
      <c r="GV13" s="230"/>
      <c r="GW13" s="230"/>
      <c r="GX13" s="230"/>
      <c r="GY13" s="230"/>
      <c r="GZ13" s="230"/>
      <c r="HA13" s="103"/>
      <c r="HB13" s="11"/>
      <c r="HC13" s="11"/>
      <c r="HD13" s="135"/>
      <c r="HE13" s="419" t="s">
        <v>103</v>
      </c>
      <c r="HF13" s="230"/>
      <c r="HG13" s="230"/>
      <c r="HH13" s="230"/>
      <c r="HI13" s="230"/>
      <c r="HJ13" s="230"/>
      <c r="HK13" s="103"/>
      <c r="HL13" s="11"/>
      <c r="HM13" s="11"/>
      <c r="HN13" s="135"/>
      <c r="HO13" s="457" t="s">
        <v>103</v>
      </c>
      <c r="HP13" s="55" t="s">
        <v>188</v>
      </c>
      <c r="HQ13" s="55"/>
      <c r="HR13" s="55"/>
      <c r="HS13" s="55"/>
      <c r="HT13" s="55" t="s">
        <v>188</v>
      </c>
      <c r="HU13" s="103" t="s">
        <v>188</v>
      </c>
      <c r="HV13" s="11"/>
      <c r="HW13" s="11"/>
      <c r="HX13" s="135"/>
      <c r="HY13" s="459" t="s">
        <v>103</v>
      </c>
      <c r="HZ13" s="230"/>
      <c r="IA13" s="230"/>
      <c r="IB13" s="230"/>
      <c r="IC13" s="230"/>
      <c r="ID13" s="230"/>
      <c r="IE13" s="103"/>
      <c r="IF13" s="11"/>
      <c r="IG13" s="11"/>
      <c r="IH13" s="146"/>
      <c r="IR13" s="146"/>
      <c r="JB13" s="146"/>
    </row>
    <row xmlns:x14ac="http://schemas.microsoft.com/office/spreadsheetml/2009/9/ac" r="14" ht="15.75" customHeight="true" x14ac:dyDescent="0.25">
      <c r="A14" s="425" t="str">
        <f ca="true">IF(ISBLANK('Data Summary'!A16),"",'Data Summary'!A16)</f>
        <v>BTN_2015_UIS</v>
      </c>
      <c r="B14" s="136"/>
      <c r="C14" s="97" t="s">
        <v>23</v>
      </c>
      <c r="D14" s="10"/>
      <c r="E14" s="10"/>
      <c r="F14" s="10"/>
      <c r="G14" s="74"/>
      <c r="H14" s="75"/>
      <c r="I14" s="76"/>
      <c r="J14" s="11"/>
      <c r="K14" s="11"/>
      <c r="L14" s="136"/>
      <c r="M14" s="97" t="s">
        <v>23</v>
      </c>
      <c r="N14" s="10"/>
      <c r="O14" s="10"/>
      <c r="P14" s="10"/>
      <c r="Q14" s="74"/>
      <c r="R14" s="75"/>
      <c r="S14" s="76"/>
      <c r="T14" s="11"/>
      <c r="U14" s="11"/>
      <c r="V14" s="136"/>
      <c r="W14" s="97" t="s">
        <v>23</v>
      </c>
      <c r="X14" s="10"/>
      <c r="Y14" s="10"/>
      <c r="Z14" s="10"/>
      <c r="AA14" s="74"/>
      <c r="AB14" s="75"/>
      <c r="AC14" s="76"/>
      <c r="AD14" s="11"/>
      <c r="AE14" s="11"/>
      <c r="AF14" s="136"/>
      <c r="AG14" s="97" t="s">
        <v>23</v>
      </c>
      <c r="AH14" s="10"/>
      <c r="AI14" s="10"/>
      <c r="AJ14" s="10"/>
      <c r="AK14" s="74"/>
      <c r="AL14" s="75"/>
      <c r="AM14" s="76"/>
      <c r="AN14" s="11"/>
      <c r="AO14" s="11"/>
      <c r="AP14" s="136"/>
      <c r="AQ14" s="97" t="s">
        <v>23</v>
      </c>
      <c r="AR14" s="10"/>
      <c r="AS14" s="10"/>
      <c r="AT14" s="10"/>
      <c r="AU14" s="74"/>
      <c r="AV14" s="75"/>
      <c r="AW14" s="76"/>
      <c r="AX14" s="11"/>
      <c r="AY14" s="11"/>
      <c r="AZ14" s="136"/>
      <c r="BA14" s="97" t="s">
        <v>23</v>
      </c>
      <c r="BB14" s="10"/>
      <c r="BC14" s="10"/>
      <c r="BD14" s="10"/>
      <c r="BE14" s="74"/>
      <c r="BF14" s="75"/>
      <c r="BG14" s="76"/>
      <c r="BH14" s="11"/>
      <c r="BI14" s="11"/>
      <c r="BJ14" s="136"/>
      <c r="BK14" s="97" t="s">
        <v>23</v>
      </c>
      <c r="BL14" s="73">
        <v>662</v>
      </c>
      <c r="BM14" s="10"/>
      <c r="BN14" s="10"/>
      <c r="BO14" s="74"/>
      <c r="BP14" s="75"/>
      <c r="BQ14" s="76"/>
      <c r="BR14" s="11"/>
      <c r="BS14" s="11"/>
      <c r="BT14" s="136"/>
      <c r="BU14" s="97" t="s">
        <v>23</v>
      </c>
      <c r="BV14" s="10"/>
      <c r="BW14" s="10"/>
      <c r="BX14" s="10"/>
      <c r="BY14" s="74"/>
      <c r="BZ14" s="75"/>
      <c r="CA14" s="76"/>
      <c r="CB14" s="11"/>
      <c r="CC14" s="11"/>
      <c r="CD14" s="136"/>
      <c r="CE14" s="97" t="s">
        <v>23</v>
      </c>
      <c r="CF14" s="73">
        <v>137</v>
      </c>
      <c r="CG14" s="73"/>
      <c r="CH14" s="73"/>
      <c r="CI14" s="74"/>
      <c r="CJ14" s="75"/>
      <c r="CK14" s="76"/>
      <c r="CL14" s="11"/>
      <c r="CM14" s="11"/>
      <c r="CN14" s="136"/>
      <c r="CO14" s="97" t="s">
        <v>23</v>
      </c>
      <c r="CP14" s="10"/>
      <c r="CQ14" s="10"/>
      <c r="CR14" s="10"/>
      <c r="CS14" s="74"/>
      <c r="CT14" s="75"/>
      <c r="CU14" s="76"/>
      <c r="CV14" s="11"/>
      <c r="CW14" s="11"/>
      <c r="CX14" s="136"/>
      <c r="CY14" s="97" t="s">
        <v>23</v>
      </c>
      <c r="CZ14" s="10"/>
      <c r="DA14" s="10"/>
      <c r="DB14" s="10"/>
      <c r="DC14" s="74"/>
      <c r="DD14" s="75"/>
      <c r="DE14" s="76"/>
      <c r="DF14" s="11"/>
      <c r="DG14" s="11"/>
      <c r="DH14" s="136"/>
      <c r="DI14" s="97" t="s">
        <v>23</v>
      </c>
      <c r="DJ14" s="10"/>
      <c r="DK14" s="10"/>
      <c r="DL14" s="10"/>
      <c r="DM14" s="74"/>
      <c r="DN14" s="75"/>
      <c r="DO14" s="76"/>
      <c r="DP14" s="11"/>
      <c r="DQ14" s="11"/>
      <c r="DR14" s="136"/>
      <c r="DS14" s="97" t="s">
        <v>23</v>
      </c>
      <c r="DT14" s="228"/>
      <c r="DU14" s="228"/>
      <c r="DV14" s="228"/>
      <c r="DW14" s="228">
        <f>'Water Data'!DW30</f>
        <v>307</v>
      </c>
      <c r="DX14" s="228">
        <f>'Water Data'!DX30</f>
        <v>310</v>
      </c>
      <c r="DY14" s="229">
        <f>'Water Data'!DY30</f>
        <v>205</v>
      </c>
      <c r="DZ14" s="11"/>
      <c r="EA14" s="11"/>
      <c r="EB14" s="136"/>
      <c r="EC14" s="97" t="s">
        <v>23</v>
      </c>
      <c r="ED14" s="228"/>
      <c r="EE14" s="228"/>
      <c r="EF14" s="228"/>
      <c r="EG14" s="228">
        <f>'Water Data'!EG30</f>
        <v>340</v>
      </c>
      <c r="EH14" s="228">
        <f>'Water Data'!EH30</f>
        <v>308</v>
      </c>
      <c r="EI14" s="229">
        <f>'Water Data'!EI30</f>
        <v>204</v>
      </c>
      <c r="EJ14" s="11"/>
      <c r="EK14" s="11"/>
      <c r="EL14" s="136"/>
      <c r="EM14" s="97" t="s">
        <v>23</v>
      </c>
      <c r="EN14" s="10"/>
      <c r="EO14" s="10"/>
      <c r="EP14" s="10"/>
      <c r="EQ14" s="74"/>
      <c r="ER14" s="75"/>
      <c r="ES14" s="76"/>
      <c r="ET14" s="11"/>
      <c r="EU14" s="11"/>
      <c r="EV14" s="136"/>
      <c r="EW14" s="97" t="s">
        <v>23</v>
      </c>
      <c r="EX14" s="228">
        <v>529</v>
      </c>
      <c r="EY14" s="228" t="s">
        <v>381</v>
      </c>
      <c r="EZ14" s="228" t="s">
        <v>381</v>
      </c>
      <c r="FA14" s="228">
        <v>379</v>
      </c>
      <c r="FB14" s="228">
        <v>317</v>
      </c>
      <c r="FC14" s="229">
        <v>212</v>
      </c>
      <c r="FD14" s="11"/>
      <c r="FE14" s="11"/>
      <c r="FF14" s="136"/>
      <c r="FG14" s="97" t="s">
        <v>23</v>
      </c>
      <c r="FH14" s="10"/>
      <c r="FI14" s="10"/>
      <c r="FJ14" s="10"/>
      <c r="FK14" s="74"/>
      <c r="FL14" s="75"/>
      <c r="FM14" s="76"/>
      <c r="FN14" s="11"/>
      <c r="FO14" s="11"/>
      <c r="FP14" s="136"/>
      <c r="FQ14" s="97" t="s">
        <v>23</v>
      </c>
      <c r="FR14" s="228">
        <v>535</v>
      </c>
      <c r="FS14" s="228" t="s">
        <v>381</v>
      </c>
      <c r="FT14" s="228" t="s">
        <v>381</v>
      </c>
      <c r="FU14" s="228">
        <v>495</v>
      </c>
      <c r="FV14" s="228">
        <v>319</v>
      </c>
      <c r="FW14" s="229">
        <v>216</v>
      </c>
      <c r="FX14" s="11"/>
      <c r="FY14" s="11"/>
      <c r="FZ14" s="136"/>
      <c r="GA14" s="97" t="s">
        <v>23</v>
      </c>
      <c r="GB14" s="10"/>
      <c r="GC14" s="10"/>
      <c r="GD14" s="10"/>
      <c r="GE14" s="74"/>
      <c r="GF14" s="75"/>
      <c r="GG14" s="76"/>
      <c r="GH14" s="11"/>
      <c r="GI14" s="11"/>
      <c r="GJ14" s="136"/>
      <c r="GK14" s="97" t="s">
        <v>23</v>
      </c>
      <c r="GL14" s="10"/>
      <c r="GM14" s="10"/>
      <c r="GN14" s="10"/>
      <c r="GO14" s="74"/>
      <c r="GP14" s="75"/>
      <c r="GQ14" s="76"/>
      <c r="GR14" s="11"/>
      <c r="GS14" s="11"/>
      <c r="GT14" s="136"/>
      <c r="GU14" s="97" t="s">
        <v>23</v>
      </c>
      <c r="GV14" s="228">
        <v>1027</v>
      </c>
      <c r="GW14" s="228" t="s">
        <v>381</v>
      </c>
      <c r="GX14" s="228" t="s">
        <v>381</v>
      </c>
      <c r="GY14" s="228">
        <v>492</v>
      </c>
      <c r="GZ14" s="228">
        <v>320</v>
      </c>
      <c r="HA14" s="229">
        <v>215</v>
      </c>
      <c r="HB14" s="11"/>
      <c r="HC14" s="11"/>
      <c r="HD14" s="136"/>
      <c r="HE14" s="97" t="s">
        <v>23</v>
      </c>
      <c r="HF14" s="228"/>
      <c r="HG14" s="228"/>
      <c r="HH14" s="228"/>
      <c r="HI14" s="228"/>
      <c r="HJ14" s="228"/>
      <c r="HK14" s="229"/>
      <c r="HL14" s="11"/>
      <c r="HM14" s="11"/>
      <c r="HN14" s="136"/>
      <c r="HO14" s="97" t="s">
        <v>23</v>
      </c>
      <c r="HP14" s="10"/>
      <c r="HQ14" s="10"/>
      <c r="HR14" s="10"/>
      <c r="HS14" s="74"/>
      <c r="HT14" s="75"/>
      <c r="HU14" s="76"/>
      <c r="HV14" s="11"/>
      <c r="HW14" s="11"/>
      <c r="HX14" s="136"/>
      <c r="HY14" s="97" t="s">
        <v>23</v>
      </c>
      <c r="HZ14" s="228"/>
      <c r="IA14" s="228"/>
      <c r="IB14" s="228"/>
      <c r="IC14" s="228"/>
      <c r="ID14" s="228"/>
      <c r="IE14" s="229"/>
      <c r="IF14" s="11"/>
      <c r="IG14" s="11"/>
    </row>
    <row xmlns:x14ac="http://schemas.microsoft.com/office/spreadsheetml/2009/9/ac" r="15" ht="15.75" customHeight="true" thickBot="true" x14ac:dyDescent="0.3">
      <c r="A15" s="425" t="str">
        <f ca="true">IF(ISBLANK('Data Summary'!A17),"",'Data Summary'!A17)</f>
        <v>BTN_2016_EMIS</v>
      </c>
      <c r="B15" s="137"/>
      <c r="C15" s="98" t="s">
        <v>20</v>
      </c>
      <c r="D15" s="29"/>
      <c r="E15" s="29"/>
      <c r="F15" s="29"/>
      <c r="G15" s="29"/>
      <c r="H15" s="29"/>
      <c r="I15" s="30"/>
      <c r="J15" s="25"/>
      <c r="K15" s="25"/>
      <c r="L15" s="137"/>
      <c r="M15" s="98" t="s">
        <v>20</v>
      </c>
      <c r="N15" s="78"/>
      <c r="O15" s="78"/>
      <c r="P15" s="78"/>
      <c r="Q15" s="78"/>
      <c r="R15" s="78"/>
      <c r="S15" s="30"/>
      <c r="T15" s="25"/>
      <c r="U15" s="25"/>
      <c r="V15" s="137"/>
      <c r="W15" s="98" t="s">
        <v>20</v>
      </c>
      <c r="X15" s="78">
        <v>507</v>
      </c>
      <c r="Y15" s="78"/>
      <c r="Z15" s="78"/>
      <c r="AA15" s="78"/>
      <c r="AB15" s="78"/>
      <c r="AC15" s="30"/>
      <c r="AD15" s="25"/>
      <c r="AE15" s="25"/>
      <c r="AF15" s="137"/>
      <c r="AG15" s="98" t="s">
        <v>20</v>
      </c>
      <c r="AH15" s="78"/>
      <c r="AI15" s="78"/>
      <c r="AJ15" s="78"/>
      <c r="AK15" s="78"/>
      <c r="AL15" s="78"/>
      <c r="AM15" s="30"/>
      <c r="AN15" s="25"/>
      <c r="AO15" s="25"/>
      <c r="AP15" s="137"/>
      <c r="AQ15" s="98" t="s">
        <v>20</v>
      </c>
      <c r="AR15" s="29"/>
      <c r="AS15" s="29"/>
      <c r="AT15" s="29"/>
      <c r="AU15" s="29"/>
      <c r="AV15" s="29"/>
      <c r="AW15" s="30"/>
      <c r="AX15" s="25"/>
      <c r="AY15" s="25"/>
      <c r="AZ15" s="137"/>
      <c r="BA15" s="98" t="s">
        <v>20</v>
      </c>
      <c r="BB15" s="29"/>
      <c r="BC15" s="29"/>
      <c r="BD15" s="29"/>
      <c r="BE15" s="29"/>
      <c r="BF15" s="29"/>
      <c r="BG15" s="30"/>
      <c r="BH15" s="25"/>
      <c r="BI15" s="25"/>
      <c r="BJ15" s="137"/>
      <c r="BK15" s="98" t="s">
        <v>20</v>
      </c>
      <c r="BL15" s="78">
        <v>133</v>
      </c>
      <c r="BM15" s="78"/>
      <c r="BN15" s="78"/>
      <c r="BO15" s="78"/>
      <c r="BP15" s="78"/>
      <c r="BQ15" s="79"/>
      <c r="BR15" s="25"/>
      <c r="BS15" s="25"/>
      <c r="BT15" s="137"/>
      <c r="BU15" s="98" t="s">
        <v>20</v>
      </c>
      <c r="BV15" s="78">
        <v>659</v>
      </c>
      <c r="BW15" s="78"/>
      <c r="BX15" s="78"/>
      <c r="BY15" s="78">
        <v>210</v>
      </c>
      <c r="BZ15" s="78">
        <v>451</v>
      </c>
      <c r="CA15" s="79">
        <v>207</v>
      </c>
      <c r="CB15" s="25"/>
      <c r="CC15" s="25"/>
      <c r="CD15" s="137"/>
      <c r="CE15" s="98" t="s">
        <v>20</v>
      </c>
      <c r="CF15" s="78">
        <v>39</v>
      </c>
      <c r="CG15" s="78">
        <f>0.49*CF15</f>
        <v>19.11</v>
      </c>
      <c r="CH15" s="78">
        <f>0.51*CF15</f>
        <v>19.89</v>
      </c>
      <c r="CI15" s="29"/>
      <c r="CJ15" s="29"/>
      <c r="CK15" s="30"/>
      <c r="CL15" s="25"/>
      <c r="CM15" s="25"/>
      <c r="CN15" s="137"/>
      <c r="CO15" s="98" t="s">
        <v>20</v>
      </c>
      <c r="CP15" s="29"/>
      <c r="CQ15" s="29"/>
      <c r="CR15" s="29"/>
      <c r="CS15" s="29"/>
      <c r="CT15" s="29"/>
      <c r="CU15" s="30"/>
      <c r="CV15" s="25"/>
      <c r="CW15" s="25"/>
      <c r="CX15" s="137"/>
      <c r="CY15" s="98" t="s">
        <v>20</v>
      </c>
      <c r="CZ15" s="78"/>
      <c r="DA15" s="83"/>
      <c r="DB15" s="83"/>
      <c r="DC15" s="84"/>
      <c r="DD15" s="83"/>
      <c r="DE15" s="85"/>
      <c r="DF15" s="25"/>
      <c r="DG15" s="25"/>
      <c r="DH15" s="137"/>
      <c r="DI15" s="98" t="s">
        <v>20</v>
      </c>
      <c r="DJ15" s="29">
        <v>659</v>
      </c>
      <c r="DK15" s="29"/>
      <c r="DL15" s="29"/>
      <c r="DM15" s="29"/>
      <c r="DN15" s="29">
        <f>107+346</f>
        <v>453</v>
      </c>
      <c r="DO15" s="30">
        <f>87+65+54</f>
        <v>206</v>
      </c>
      <c r="DP15" s="25"/>
      <c r="DQ15" s="25"/>
      <c r="DR15" s="137"/>
      <c r="DS15" s="98" t="s">
        <v>20</v>
      </c>
      <c r="DT15" s="29">
        <f>'Water Data'!DT31</f>
        <v>515</v>
      </c>
      <c r="DU15" s="29"/>
      <c r="DV15" s="29"/>
      <c r="DW15" s="29">
        <f>'Water Data'!DW31</f>
        <v>307</v>
      </c>
      <c r="DX15" s="29">
        <f>'Water Data'!DX31</f>
        <v>310</v>
      </c>
      <c r="DY15" s="30">
        <f>'Water Data'!DY31</f>
        <v>205</v>
      </c>
      <c r="DZ15" s="25"/>
      <c r="EA15" s="25"/>
      <c r="EB15" s="137"/>
      <c r="EC15" s="98" t="s">
        <v>20</v>
      </c>
      <c r="ED15" s="29">
        <f>'Water Data'!ED31</f>
        <v>512</v>
      </c>
      <c r="EE15" s="29"/>
      <c r="EF15" s="29"/>
      <c r="EG15" s="29">
        <f>'Water Data'!EG31</f>
        <v>340</v>
      </c>
      <c r="EH15" s="29">
        <f>'Water Data'!EH31</f>
        <v>308</v>
      </c>
      <c r="EI15" s="30">
        <f>'Water Data'!EI31</f>
        <v>204</v>
      </c>
      <c r="EJ15" s="25"/>
      <c r="EK15" s="25"/>
      <c r="EL15" s="137"/>
      <c r="EM15" s="98" t="s">
        <v>20</v>
      </c>
      <c r="EN15" s="78"/>
      <c r="EO15" s="83"/>
      <c r="EP15" s="83"/>
      <c r="EQ15" s="84"/>
      <c r="ER15" s="83"/>
      <c r="ES15" s="85"/>
      <c r="ET15" s="25"/>
      <c r="EU15" s="25"/>
      <c r="EV15" s="137"/>
      <c r="EW15" s="98" t="s">
        <v>20</v>
      </c>
      <c r="EX15" s="29" t="s">
        <v>381</v>
      </c>
      <c r="EY15" s="29" t="s">
        <v>381</v>
      </c>
      <c r="EZ15" s="29" t="s">
        <v>381</v>
      </c>
      <c r="FA15" s="29" t="s">
        <v>381</v>
      </c>
      <c r="FB15" s="29" t="s">
        <v>381</v>
      </c>
      <c r="FC15" s="30" t="s">
        <v>381</v>
      </c>
      <c r="FD15" s="25"/>
      <c r="FE15" s="25"/>
      <c r="FF15" s="137"/>
      <c r="FG15" s="98" t="s">
        <v>20</v>
      </c>
      <c r="FH15" s="78"/>
      <c r="FI15" s="83"/>
      <c r="FJ15" s="83"/>
      <c r="FK15" s="84"/>
      <c r="FL15" s="83"/>
      <c r="FM15" s="85"/>
      <c r="FN15" s="25"/>
      <c r="FO15" s="25"/>
      <c r="FP15" s="137"/>
      <c r="FQ15" s="98" t="s">
        <v>20</v>
      </c>
      <c r="FR15" s="29" t="s">
        <v>381</v>
      </c>
      <c r="FS15" s="29" t="s">
        <v>381</v>
      </c>
      <c r="FT15" s="29" t="s">
        <v>381</v>
      </c>
      <c r="FU15" s="29" t="s">
        <v>381</v>
      </c>
      <c r="FV15" s="29" t="s">
        <v>381</v>
      </c>
      <c r="FW15" s="30" t="s">
        <v>381</v>
      </c>
      <c r="FX15" s="25"/>
      <c r="FY15" s="25"/>
      <c r="FZ15" s="137"/>
      <c r="GA15" s="98" t="s">
        <v>20</v>
      </c>
      <c r="GB15" s="78"/>
      <c r="GC15" s="83"/>
      <c r="GD15" s="83"/>
      <c r="GE15" s="84"/>
      <c r="GF15" s="83"/>
      <c r="GG15" s="85"/>
      <c r="GH15" s="25"/>
      <c r="GI15" s="25"/>
      <c r="GJ15" s="137"/>
      <c r="GK15" s="98" t="s">
        <v>20</v>
      </c>
      <c r="GL15" s="78"/>
      <c r="GM15" s="83"/>
      <c r="GN15" s="83"/>
      <c r="GO15" s="84"/>
      <c r="GP15" s="83"/>
      <c r="GQ15" s="85"/>
      <c r="GR15" s="25"/>
      <c r="GS15" s="25"/>
      <c r="GT15" s="137"/>
      <c r="GU15" s="98" t="s">
        <v>20</v>
      </c>
      <c r="GV15" s="29" t="s">
        <v>381</v>
      </c>
      <c r="GW15" s="29" t="s">
        <v>381</v>
      </c>
      <c r="GX15" s="29" t="s">
        <v>381</v>
      </c>
      <c r="GY15" s="29" t="s">
        <v>381</v>
      </c>
      <c r="GZ15" s="29" t="s">
        <v>381</v>
      </c>
      <c r="HA15" s="30" t="s">
        <v>381</v>
      </c>
      <c r="HB15" s="25"/>
      <c r="HC15" s="25"/>
      <c r="HD15" s="137"/>
      <c r="HE15" s="98" t="s">
        <v>20</v>
      </c>
      <c r="HF15" s="29" t="s">
        <v>381</v>
      </c>
      <c r="HG15" s="29" t="s">
        <v>381</v>
      </c>
      <c r="HH15" s="29" t="s">
        <v>381</v>
      </c>
      <c r="HI15" s="29" t="s">
        <v>381</v>
      </c>
      <c r="HJ15" s="29" t="s">
        <v>381</v>
      </c>
      <c r="HK15" s="30" t="s">
        <v>381</v>
      </c>
      <c r="HL15" s="25"/>
      <c r="HM15" s="25"/>
      <c r="HN15" s="137"/>
      <c r="HO15" s="98" t="s">
        <v>20</v>
      </c>
      <c r="HP15" s="78"/>
      <c r="HQ15" s="83"/>
      <c r="HR15" s="83"/>
      <c r="HS15" s="84"/>
      <c r="HT15" s="83"/>
      <c r="HU15" s="85"/>
      <c r="HV15" s="25"/>
      <c r="HW15" s="25"/>
      <c r="HX15" s="137"/>
      <c r="HY15" s="98" t="s">
        <v>20</v>
      </c>
      <c r="HZ15" s="29" t="s">
        <v>381</v>
      </c>
      <c r="IA15" s="29" t="s">
        <v>381</v>
      </c>
      <c r="IB15" s="29" t="s">
        <v>381</v>
      </c>
      <c r="IC15" s="29" t="s">
        <v>381</v>
      </c>
      <c r="ID15" s="29" t="s">
        <v>381</v>
      </c>
      <c r="IE15" s="30" t="s">
        <v>381</v>
      </c>
      <c r="IF15" s="25"/>
      <c r="IG15" s="25"/>
    </row>
    <row xmlns:x14ac="http://schemas.microsoft.com/office/spreadsheetml/2009/9/ac" r="16" s="3" customFormat="true" x14ac:dyDescent="0.25">
      <c r="A16" s="425" t="str">
        <f ca="true">IF(ISBLANK('Data Summary'!A18),"",'Data Summary'!A18)</f>
        <v>BTN_2017_EMIS</v>
      </c>
      <c r="B16" s="138"/>
      <c r="L16" s="138"/>
      <c r="V16" s="138"/>
      <c r="AF16" s="138"/>
      <c r="AP16" s="138"/>
      <c r="AZ16" s="138"/>
      <c r="BA16" s="138"/>
      <c r="BB16" s="138"/>
      <c r="BC16" s="138"/>
      <c r="BD16" s="138"/>
      <c r="BE16" s="138"/>
      <c r="BF16" s="138"/>
      <c r="BG16" s="138"/>
      <c r="BJ16" s="138"/>
      <c r="BT16" s="138"/>
      <c r="CD16" s="138"/>
      <c r="CN16" s="138"/>
      <c r="CX16" s="138"/>
      <c r="DH16" s="138"/>
      <c r="DR16" s="138"/>
      <c r="EB16" s="138"/>
      <c r="EL16" s="138"/>
      <c r="EV16" s="138"/>
      <c r="FF16" s="138"/>
      <c r="FP16" s="138"/>
      <c r="FZ16" s="138"/>
      <c r="GJ16" s="138"/>
      <c r="GT16" s="138"/>
      <c r="HD16" s="138"/>
      <c r="HN16" s="138"/>
      <c r="HX16" s="138"/>
      <c r="IH16" s="138"/>
      <c r="IR16" s="138"/>
      <c r="JB16" s="138"/>
    </row>
    <row xmlns:x14ac="http://schemas.microsoft.com/office/spreadsheetml/2009/9/ac" r="17" s="3" customFormat="true" x14ac:dyDescent="0.25">
      <c r="A17" s="425" t="str">
        <f ca="true">IF(ISBLANK('Data Summary'!A19),"",'Data Summary'!A19)</f>
        <v>BTN_2018_EMIS</v>
      </c>
      <c r="B17" s="138"/>
      <c r="L17" s="138"/>
      <c r="V17" s="138"/>
      <c r="AF17" s="138"/>
      <c r="AP17" s="138"/>
      <c r="AZ17" s="138"/>
      <c r="BA17" s="138"/>
      <c r="BB17" s="138"/>
      <c r="BC17" s="138"/>
      <c r="BD17" s="138"/>
      <c r="BE17" s="138"/>
      <c r="BF17" s="138"/>
      <c r="BG17" s="138"/>
      <c r="BJ17" s="138"/>
      <c r="BT17" s="138"/>
      <c r="CD17" s="138"/>
      <c r="CN17" s="138"/>
      <c r="CX17" s="138"/>
      <c r="DH17" s="138"/>
      <c r="DR17" s="138"/>
      <c r="EB17" s="138"/>
      <c r="EL17" s="138"/>
      <c r="EV17" s="138"/>
      <c r="FF17" s="138"/>
      <c r="FP17" s="138"/>
      <c r="FZ17" s="138"/>
      <c r="GJ17" s="138"/>
      <c r="GT17" s="138"/>
      <c r="HD17" s="138"/>
      <c r="HN17" s="138"/>
      <c r="HX17" s="138"/>
      <c r="IH17" s="138"/>
      <c r="IR17" s="138"/>
      <c r="JB17" s="138"/>
    </row>
    <row xmlns:x14ac="http://schemas.microsoft.com/office/spreadsheetml/2009/9/ac" r="18" s="3" customFormat="true" x14ac:dyDescent="0.25">
      <c r="A18" s="425" t="str">
        <f ca="true">IF(ISBLANK('Data Summary'!A20),"",'Data Summary'!A20)</f>
        <v>BTN_2018_UIS</v>
      </c>
      <c r="B18" s="138"/>
      <c r="L18" s="138"/>
      <c r="V18" s="138"/>
      <c r="AF18" s="138"/>
      <c r="AP18" s="138"/>
      <c r="AZ18" s="138"/>
      <c r="BA18" s="138"/>
      <c r="BB18" s="138"/>
      <c r="BC18" s="138"/>
      <c r="BD18" s="138"/>
      <c r="BE18" s="138"/>
      <c r="BF18" s="138"/>
      <c r="BG18" s="138"/>
      <c r="BJ18" s="138"/>
      <c r="BT18" s="138"/>
      <c r="CD18" s="138"/>
      <c r="CN18" s="138"/>
      <c r="CX18" s="138"/>
      <c r="DH18" s="138"/>
      <c r="DR18" s="138"/>
      <c r="EB18" s="138"/>
      <c r="EL18" s="138"/>
      <c r="EV18" s="138"/>
      <c r="FF18" s="138"/>
      <c r="FP18" s="138"/>
      <c r="FZ18" s="138"/>
      <c r="GJ18" s="138"/>
      <c r="GT18" s="138"/>
      <c r="HD18" s="138"/>
      <c r="HN18" s="138"/>
      <c r="HX18" s="138"/>
      <c r="IH18" s="138"/>
      <c r="IR18" s="138"/>
      <c r="JB18" s="138"/>
    </row>
    <row xmlns:x14ac="http://schemas.microsoft.com/office/spreadsheetml/2009/9/ac" r="19" s="3" customFormat="true" x14ac:dyDescent="0.25">
      <c r="A19" s="425" t="str">
        <f ca="true">IF(ISBLANK('Data Summary'!A21),"",'Data Summary'!A21)</f>
        <v>BTN_2019_EMIS</v>
      </c>
      <c r="B19" s="138"/>
      <c r="L19" s="138"/>
      <c r="V19" s="138"/>
      <c r="AF19" s="138"/>
      <c r="AP19" s="138"/>
      <c r="AZ19" s="138"/>
      <c r="BA19" s="138"/>
      <c r="BB19" s="138"/>
      <c r="BC19" s="138"/>
      <c r="BD19" s="138"/>
      <c r="BE19" s="138"/>
      <c r="BF19" s="138"/>
      <c r="BG19" s="138"/>
      <c r="BJ19" s="138"/>
      <c r="BT19" s="138"/>
      <c r="CD19" s="138"/>
      <c r="CN19" s="138"/>
      <c r="CX19" s="138"/>
      <c r="DH19" s="138"/>
      <c r="DR19" s="138"/>
      <c r="EB19" s="138"/>
      <c r="EL19" s="138"/>
      <c r="EV19" s="138"/>
      <c r="FF19" s="138"/>
      <c r="FP19" s="138"/>
      <c r="FZ19" s="138"/>
      <c r="GJ19" s="138"/>
      <c r="GT19" s="138"/>
      <c r="HD19" s="138"/>
      <c r="HN19" s="138"/>
      <c r="HX19" s="138"/>
      <c r="IH19" s="138"/>
      <c r="IR19" s="138"/>
      <c r="JB19" s="138"/>
    </row>
    <row xmlns:x14ac="http://schemas.microsoft.com/office/spreadsheetml/2009/9/ac" r="20" s="3" customFormat="true" x14ac:dyDescent="0.25">
      <c r="A20" s="425" t="str">
        <f ca="true">IF(ISBLANK('Data Summary'!A22),"",'Data Summary'!A22)</f>
        <v>BTN_2019_UIS</v>
      </c>
      <c r="B20" s="138"/>
      <c r="L20" s="138"/>
      <c r="V20" s="138"/>
      <c r="AF20" s="138"/>
      <c r="AP20" s="138"/>
      <c r="AZ20" s="138"/>
      <c r="BA20" s="138"/>
      <c r="BB20" s="138"/>
      <c r="BC20" s="138"/>
      <c r="BD20" s="138"/>
      <c r="BE20" s="138"/>
      <c r="BF20" s="138"/>
      <c r="BG20" s="138"/>
      <c r="BJ20" s="138"/>
      <c r="BT20" s="138"/>
      <c r="CD20" s="138"/>
      <c r="CN20" s="138"/>
      <c r="CX20" s="138"/>
      <c r="DH20" s="138"/>
      <c r="DR20" s="138"/>
      <c r="EB20" s="138"/>
      <c r="EL20" s="138"/>
      <c r="EV20" s="138"/>
      <c r="FF20" s="138"/>
      <c r="FP20" s="138"/>
      <c r="FZ20" s="138"/>
      <c r="GJ20" s="138"/>
      <c r="GT20" s="138"/>
      <c r="HD20" s="138"/>
      <c r="HN20" s="138"/>
      <c r="HX20" s="138"/>
      <c r="IH20" s="138"/>
      <c r="IR20" s="138"/>
      <c r="JB20" s="138"/>
    </row>
    <row xmlns:x14ac="http://schemas.microsoft.com/office/spreadsheetml/2009/9/ac" r="21" s="3" customFormat="true" x14ac:dyDescent="0.25">
      <c r="A21" s="425" t="str">
        <f ca="true">IF(ISBLANK('Data Summary'!A23),"",'Data Summary'!A23)</f>
        <v>BTN_2020_EMIS</v>
      </c>
      <c r="B21" s="138"/>
      <c r="L21" s="138"/>
      <c r="V21" s="138"/>
      <c r="AF21" s="138"/>
      <c r="AP21" s="138"/>
      <c r="AZ21" s="138"/>
      <c r="BA21" s="138"/>
      <c r="BB21" s="138"/>
      <c r="BC21" s="138"/>
      <c r="BD21" s="138"/>
      <c r="BE21" s="138"/>
      <c r="BF21" s="138"/>
      <c r="BG21" s="138"/>
      <c r="BJ21" s="138"/>
      <c r="BT21" s="138"/>
      <c r="CD21" s="138"/>
      <c r="CN21" s="138"/>
      <c r="CX21" s="138"/>
      <c r="DH21" s="138"/>
      <c r="DR21" s="138"/>
      <c r="EB21" s="138"/>
      <c r="EL21" s="138"/>
      <c r="EV21" s="138"/>
      <c r="FF21" s="138"/>
      <c r="FP21" s="138"/>
      <c r="FZ21" s="138"/>
      <c r="GJ21" s="138"/>
      <c r="GT21" s="138"/>
      <c r="HD21" s="138"/>
      <c r="HN21" s="138"/>
      <c r="HX21" s="138"/>
      <c r="IH21" s="138"/>
      <c r="IR21" s="138"/>
      <c r="JB21" s="138"/>
    </row>
    <row xmlns:x14ac="http://schemas.microsoft.com/office/spreadsheetml/2009/9/ac" r="22" s="3" customFormat="true" x14ac:dyDescent="0.25">
      <c r="A22" s="425" t="str">
        <f ca="true">IF(ISBLANK('Data Summary'!A24),"",'Data Summary'!A24)</f>
        <v>BTN_2020_UIS</v>
      </c>
      <c r="B22" s="138"/>
      <c r="L22" s="138"/>
      <c r="V22" s="138"/>
      <c r="AF22" s="138"/>
      <c r="AP22" s="138"/>
      <c r="AZ22" s="138"/>
      <c r="BA22" s="138"/>
      <c r="BB22" s="138"/>
      <c r="BC22" s="138"/>
      <c r="BD22" s="138"/>
      <c r="BE22" s="138"/>
      <c r="BF22" s="138"/>
      <c r="BG22" s="138"/>
      <c r="BJ22" s="138"/>
      <c r="BT22" s="138"/>
      <c r="CD22" s="138"/>
      <c r="CN22" s="138"/>
      <c r="CX22" s="138"/>
      <c r="DH22" s="138"/>
      <c r="DR22" s="138"/>
      <c r="EB22" s="138"/>
      <c r="EL22" s="138"/>
      <c r="EV22" s="138"/>
      <c r="FF22" s="138"/>
      <c r="FP22" s="138"/>
      <c r="FZ22" s="138"/>
      <c r="GJ22" s="138"/>
      <c r="GT22" s="138"/>
      <c r="HD22" s="138"/>
      <c r="HN22" s="138"/>
      <c r="HX22" s="138"/>
      <c r="IH22" s="138"/>
      <c r="IR22" s="138"/>
      <c r="JB22" s="138"/>
    </row>
    <row xmlns:x14ac="http://schemas.microsoft.com/office/spreadsheetml/2009/9/ac" r="23" s="3" customFormat="true" x14ac:dyDescent="0.25">
      <c r="A23" s="425" t="str">
        <f ca="true">IF(ISBLANK('Data Summary'!A25),"",'Data Summary'!A25)</f>
        <v>BTN_2021_UIS</v>
      </c>
      <c r="B23" s="138"/>
      <c r="L23" s="138"/>
      <c r="V23" s="138"/>
      <c r="AF23" s="138"/>
      <c r="AP23" s="138"/>
      <c r="AZ23" s="138"/>
      <c r="BA23" s="138"/>
      <c r="BB23" s="138"/>
      <c r="BC23" s="138"/>
      <c r="BD23" s="138"/>
      <c r="BE23" s="138"/>
      <c r="BF23" s="138"/>
      <c r="BG23" s="138"/>
      <c r="BJ23" s="138"/>
      <c r="BT23" s="138"/>
      <c r="CD23" s="138"/>
      <c r="CN23" s="138"/>
      <c r="CX23" s="138"/>
      <c r="DH23" s="138"/>
      <c r="DR23" s="138"/>
      <c r="EB23" s="138"/>
      <c r="EL23" s="138"/>
      <c r="EV23" s="138"/>
      <c r="FF23" s="138"/>
      <c r="FP23" s="138"/>
      <c r="FZ23" s="138"/>
      <c r="GJ23" s="138"/>
      <c r="GT23" s="138"/>
      <c r="HD23" s="138"/>
      <c r="HN23" s="138"/>
      <c r="HX23" s="138"/>
      <c r="IH23" s="138"/>
      <c r="IR23" s="138"/>
      <c r="JB23" s="138"/>
    </row>
    <row xmlns:x14ac="http://schemas.microsoft.com/office/spreadsheetml/2009/9/ac" r="24" s="3" customFormat="true" x14ac:dyDescent="0.25">
      <c r="A24" s="425" t="str">
        <f ca="true">IF(ISBLANK('Data Summary'!A26),"",'Data Summary'!A26)</f>
        <v>BTN_2021_EMIS</v>
      </c>
      <c r="B24" s="138"/>
      <c r="L24" s="138"/>
      <c r="V24" s="138"/>
      <c r="AF24" s="138"/>
      <c r="AP24" s="138"/>
      <c r="AZ24" s="138"/>
      <c r="BA24" s="138"/>
      <c r="BB24" s="138"/>
      <c r="BC24" s="138"/>
      <c r="BD24" s="138"/>
      <c r="BE24" s="138"/>
      <c r="BF24" s="138"/>
      <c r="BG24" s="138"/>
      <c r="BJ24" s="138"/>
      <c r="BT24" s="138"/>
      <c r="CD24" s="138"/>
      <c r="CN24" s="138"/>
      <c r="CX24" s="138"/>
      <c r="DH24" s="138"/>
      <c r="DR24" s="138"/>
      <c r="EB24" s="138"/>
      <c r="EL24" s="138"/>
      <c r="EV24" s="138"/>
      <c r="FF24" s="138"/>
      <c r="FP24" s="138"/>
      <c r="FZ24" s="138"/>
      <c r="GJ24" s="138"/>
      <c r="GT24" s="138"/>
      <c r="HD24" s="138"/>
      <c r="HN24" s="138"/>
      <c r="HX24" s="138"/>
      <c r="IH24" s="138"/>
      <c r="IR24" s="138"/>
      <c r="JB24" s="138"/>
    </row>
    <row xmlns:x14ac="http://schemas.microsoft.com/office/spreadsheetml/2009/9/ac" r="25" s="3" customFormat="true" x14ac:dyDescent="0.25">
      <c r="A25" s="425" t="str">
        <f ca="true">IF(ISBLANK('Data Summary'!A27),"",'Data Summary'!A27)</f>
        <v>BTN_2022_EMIS</v>
      </c>
      <c r="B25" s="138"/>
      <c r="L25" s="138"/>
      <c r="V25" s="138"/>
      <c r="AF25" s="138"/>
      <c r="AP25" s="138"/>
      <c r="AZ25" s="138"/>
      <c r="BA25" s="138"/>
      <c r="BB25" s="138"/>
      <c r="BC25" s="138"/>
      <c r="BD25" s="138"/>
      <c r="BE25" s="138"/>
      <c r="BF25" s="138"/>
      <c r="BG25" s="138"/>
      <c r="BJ25" s="138"/>
      <c r="BT25" s="138"/>
      <c r="CD25" s="138"/>
      <c r="CN25" s="138"/>
      <c r="CX25" s="138"/>
      <c r="DH25" s="138"/>
      <c r="DR25" s="138"/>
      <c r="EB25" s="138"/>
      <c r="EL25" s="138"/>
      <c r="EV25" s="138"/>
      <c r="FF25" s="138"/>
      <c r="FP25" s="138"/>
      <c r="FZ25" s="138"/>
      <c r="GJ25" s="138"/>
      <c r="GT25" s="138"/>
      <c r="HD25" s="138"/>
      <c r="HN25" s="138"/>
      <c r="HX25" s="138"/>
      <c r="IH25" s="138"/>
      <c r="IR25" s="138"/>
      <c r="JB25" s="138"/>
    </row>
    <row xmlns:x14ac="http://schemas.microsoft.com/office/spreadsheetml/2009/9/ac" r="26" s="3" customFormat="true" x14ac:dyDescent="0.25">
      <c r="A26" s="425" t="str">
        <f ca="true">IF(ISBLANK('Data Summary'!A28),"",'Data Summary'!A28)</f>
        <v>BTN_2022_UIS</v>
      </c>
      <c r="B26" s="138"/>
      <c r="L26" s="138"/>
      <c r="V26" s="138"/>
      <c r="AF26" s="138"/>
      <c r="AP26" s="138"/>
      <c r="AZ26" s="138"/>
      <c r="BA26" s="138"/>
      <c r="BB26" s="138"/>
      <c r="BC26" s="138"/>
      <c r="BD26" s="138"/>
      <c r="BE26" s="138"/>
      <c r="BF26" s="138"/>
      <c r="BG26" s="138"/>
      <c r="BJ26" s="138"/>
      <c r="BT26" s="138"/>
      <c r="CD26" s="138"/>
      <c r="CN26" s="138"/>
      <c r="CX26" s="138"/>
      <c r="DH26" s="138"/>
      <c r="DR26" s="138"/>
      <c r="EB26" s="138"/>
      <c r="EL26" s="138"/>
      <c r="EV26" s="138"/>
      <c r="FF26" s="138"/>
      <c r="FP26" s="138"/>
      <c r="FZ26" s="138"/>
      <c r="GJ26" s="138"/>
      <c r="GT26" s="138"/>
      <c r="HD26" s="138"/>
      <c r="HN26" s="138"/>
      <c r="HX26" s="138"/>
      <c r="IH26" s="138"/>
      <c r="IR26" s="138"/>
      <c r="JB26" s="138"/>
    </row>
    <row xmlns:x14ac="http://schemas.microsoft.com/office/spreadsheetml/2009/9/ac" r="27" s="3" customFormat="true" x14ac:dyDescent="0.25">
      <c r="A27" s="425" t="str">
        <f ca="true">IF(ISBLANK('Data Summary'!A29),"",'Data Summary'!A29)</f>
        <v>BTN_2023_EMIS</v>
      </c>
      <c r="B27" s="138"/>
      <c r="L27" s="138"/>
      <c r="V27" s="138"/>
      <c r="AF27" s="138"/>
      <c r="AP27" s="138"/>
      <c r="AZ27" s="138"/>
      <c r="BA27" s="138"/>
      <c r="BB27" s="138"/>
      <c r="BC27" s="138"/>
      <c r="BD27" s="138"/>
      <c r="BE27" s="138"/>
      <c r="BF27" s="138"/>
      <c r="BG27" s="138"/>
      <c r="BJ27" s="138"/>
      <c r="BT27" s="138"/>
      <c r="CD27" s="138"/>
      <c r="CN27" s="138"/>
      <c r="CX27" s="138"/>
      <c r="DH27" s="138"/>
      <c r="DR27" s="138"/>
      <c r="EB27" s="138"/>
      <c r="EL27" s="138"/>
      <c r="EV27" s="138"/>
      <c r="FF27" s="138"/>
      <c r="FP27" s="138"/>
      <c r="FZ27" s="138"/>
      <c r="GJ27" s="138"/>
      <c r="GT27" s="138"/>
      <c r="HD27" s="138"/>
      <c r="HN27" s="138"/>
      <c r="HX27" s="138"/>
      <c r="IH27" s="138"/>
      <c r="IR27" s="138"/>
      <c r="JB27" s="138"/>
    </row>
    <row xmlns:x14ac="http://schemas.microsoft.com/office/spreadsheetml/2009/9/ac" r="28" s="3" customFormat="true" x14ac:dyDescent="0.25">
      <c r="A28" s="426" t="str">
        <f ca="true">IF(ISBLANK('Data Summary'!A30),"",'Data Summary'!A30)</f>
        <v/>
      </c>
      <c r="B28" s="138"/>
      <c r="L28" s="138"/>
      <c r="V28" s="138"/>
      <c r="AF28" s="138"/>
      <c r="AP28" s="138"/>
      <c r="AZ28" s="138"/>
      <c r="BA28" s="138"/>
      <c r="BB28" s="138"/>
      <c r="BC28" s="138"/>
      <c r="BD28" s="138"/>
      <c r="BE28" s="138"/>
      <c r="BF28" s="138"/>
      <c r="BG28" s="138"/>
      <c r="BJ28" s="138"/>
      <c r="BT28" s="138"/>
      <c r="CD28" s="138"/>
      <c r="CN28" s="138"/>
      <c r="CX28" s="138"/>
      <c r="DH28" s="138"/>
      <c r="DR28" s="138"/>
      <c r="EB28" s="138"/>
      <c r="EL28" s="138"/>
      <c r="EV28" s="138"/>
      <c r="FF28" s="138"/>
      <c r="FP28" s="138"/>
      <c r="FZ28" s="138"/>
      <c r="GJ28" s="138"/>
      <c r="GT28" s="138"/>
      <c r="HD28" s="138"/>
      <c r="HN28" s="138"/>
      <c r="HX28" s="138"/>
      <c r="IH28" s="138"/>
      <c r="IR28" s="138"/>
      <c r="JB28" s="138"/>
    </row>
    <row xmlns:x14ac="http://schemas.microsoft.com/office/spreadsheetml/2009/9/ac" r="29" s="3" customFormat="true" x14ac:dyDescent="0.25">
      <c r="A29" s="426" t="str">
        <f ca="true">IF(ISBLANK('Data Summary'!A31),"",'Data Summary'!A31)</f>
        <v/>
      </c>
      <c r="B29" s="138"/>
      <c r="L29" s="138"/>
      <c r="V29" s="138"/>
      <c r="AF29" s="138"/>
      <c r="AP29" s="138"/>
      <c r="AZ29" s="138"/>
      <c r="BA29" s="138"/>
      <c r="BB29" s="138"/>
      <c r="BC29" s="138"/>
      <c r="BD29" s="138"/>
      <c r="BE29" s="138"/>
      <c r="BF29" s="138"/>
      <c r="BG29" s="138"/>
      <c r="BJ29" s="138"/>
      <c r="BT29" s="138"/>
      <c r="CD29" s="138"/>
      <c r="CN29" s="138"/>
      <c r="CX29" s="138"/>
      <c r="DH29" s="138"/>
      <c r="DR29" s="138"/>
      <c r="EB29" s="138"/>
      <c r="EL29" s="138"/>
      <c r="EV29" s="138"/>
      <c r="FF29" s="138"/>
      <c r="FP29" s="138"/>
      <c r="FZ29" s="138"/>
      <c r="GJ29" s="138"/>
      <c r="GT29" s="138"/>
      <c r="HD29" s="138"/>
      <c r="HN29" s="138"/>
      <c r="HX29" s="138"/>
      <c r="IH29" s="138"/>
      <c r="IR29" s="138"/>
      <c r="JB29" s="138"/>
    </row>
    <row xmlns:x14ac="http://schemas.microsoft.com/office/spreadsheetml/2009/9/ac" r="30" s="3" customFormat="true" x14ac:dyDescent="0.25">
      <c r="A30" s="426" t="str">
        <f ca="true">IF(ISBLANK('Data Summary'!A32),"",'Data Summary'!A32)</f>
        <v/>
      </c>
      <c r="B30" s="138"/>
      <c r="L30" s="138"/>
      <c r="V30" s="138"/>
      <c r="AF30" s="138"/>
      <c r="AP30" s="138"/>
      <c r="AZ30" s="138"/>
      <c r="BA30" s="138"/>
      <c r="BB30" s="138"/>
      <c r="BC30" s="138"/>
      <c r="BD30" s="138"/>
      <c r="BE30" s="138"/>
      <c r="BF30" s="138"/>
      <c r="BG30" s="138"/>
      <c r="BJ30" s="138"/>
      <c r="BT30" s="138"/>
      <c r="CD30" s="138"/>
      <c r="CN30" s="138"/>
      <c r="CX30" s="138"/>
      <c r="DH30" s="138"/>
      <c r="DR30" s="138"/>
      <c r="EB30" s="138"/>
      <c r="EL30" s="138"/>
      <c r="EV30" s="138"/>
      <c r="FF30" s="138"/>
      <c r="FP30" s="138"/>
      <c r="FZ30" s="138"/>
      <c r="GJ30" s="138"/>
      <c r="GT30" s="138"/>
      <c r="HD30" s="138"/>
      <c r="HN30" s="138"/>
      <c r="HX30" s="138"/>
      <c r="IH30" s="138"/>
      <c r="IR30" s="138"/>
      <c r="JB30" s="138"/>
    </row>
    <row xmlns:x14ac="http://schemas.microsoft.com/office/spreadsheetml/2009/9/ac" r="31" s="3" customFormat="true" x14ac:dyDescent="0.25">
      <c r="A31" s="426" t="str">
        <f ca="true">IF(ISBLANK('Data Summary'!A33),"",'Data Summary'!A33)</f>
        <v/>
      </c>
      <c r="B31" s="138"/>
      <c r="L31" s="138"/>
      <c r="V31" s="138"/>
      <c r="AF31" s="138"/>
      <c r="AP31" s="138"/>
      <c r="AZ31" s="138"/>
      <c r="BA31" s="138"/>
      <c r="BB31" s="138"/>
      <c r="BC31" s="138"/>
      <c r="BD31" s="138"/>
      <c r="BE31" s="138"/>
      <c r="BF31" s="138"/>
      <c r="BG31" s="138"/>
      <c r="BJ31" s="138"/>
      <c r="BT31" s="138"/>
      <c r="CD31" s="138"/>
      <c r="CN31" s="138"/>
      <c r="CX31" s="138"/>
      <c r="DH31" s="138"/>
      <c r="DR31" s="138"/>
      <c r="EB31" s="138"/>
      <c r="EL31" s="138"/>
      <c r="EV31" s="138"/>
      <c r="FF31" s="138"/>
      <c r="FP31" s="138"/>
      <c r="FZ31" s="138"/>
      <c r="GJ31" s="138"/>
      <c r="GT31" s="138"/>
      <c r="HD31" s="138"/>
      <c r="HN31" s="138"/>
      <c r="HX31" s="138"/>
      <c r="IH31" s="138"/>
      <c r="IR31" s="138"/>
      <c r="JB31" s="138"/>
    </row>
    <row xmlns:x14ac="http://schemas.microsoft.com/office/spreadsheetml/2009/9/ac" r="32" s="3" customFormat="true" x14ac:dyDescent="0.25">
      <c r="A32" s="426" t="str">
        <f ca="true">IF(ISBLANK('Data Summary'!A34),"",'Data Summary'!A34)</f>
        <v/>
      </c>
      <c r="B32" s="138"/>
      <c r="L32" s="138"/>
      <c r="V32" s="138"/>
      <c r="AF32" s="138"/>
      <c r="AP32" s="138"/>
      <c r="AZ32" s="138"/>
      <c r="BA32" s="138"/>
      <c r="BB32" s="138"/>
      <c r="BC32" s="138"/>
      <c r="BD32" s="138"/>
      <c r="BE32" s="138"/>
      <c r="BF32" s="138"/>
      <c r="BG32" s="138"/>
      <c r="BJ32" s="138"/>
      <c r="BT32" s="138"/>
      <c r="CD32" s="138"/>
      <c r="CN32" s="138"/>
      <c r="CX32" s="138"/>
      <c r="DH32" s="138"/>
      <c r="DR32" s="138"/>
      <c r="EB32" s="138"/>
      <c r="EL32" s="138"/>
      <c r="EV32" s="138"/>
      <c r="FF32" s="138"/>
      <c r="FP32" s="138"/>
      <c r="FZ32" s="138"/>
      <c r="GJ32" s="138"/>
      <c r="GT32" s="138"/>
      <c r="HD32" s="138"/>
      <c r="HN32" s="138"/>
      <c r="HX32" s="138"/>
      <c r="IH32" s="138"/>
      <c r="IR32" s="138"/>
      <c r="JB32" s="138"/>
    </row>
    <row xmlns:x14ac="http://schemas.microsoft.com/office/spreadsheetml/2009/9/ac" r="33" s="3" customFormat="true" x14ac:dyDescent="0.25">
      <c r="A33" s="426" t="str">
        <f ca="true">IF(ISBLANK('Data Summary'!A35),"",'Data Summary'!A35)</f>
        <v/>
      </c>
      <c r="B33" s="138"/>
      <c r="L33" s="138"/>
      <c r="V33" s="138"/>
      <c r="AF33" s="138"/>
      <c r="AP33" s="138"/>
      <c r="AZ33" s="138"/>
      <c r="BA33" s="138"/>
      <c r="BB33" s="138"/>
      <c r="BC33" s="138"/>
      <c r="BD33" s="138"/>
      <c r="BE33" s="138"/>
      <c r="BF33" s="138"/>
      <c r="BG33" s="138"/>
      <c r="BJ33" s="138"/>
      <c r="BT33" s="138"/>
      <c r="CD33" s="138"/>
      <c r="CN33" s="138"/>
      <c r="CX33" s="138"/>
      <c r="DH33" s="138"/>
      <c r="DR33" s="138"/>
      <c r="EB33" s="138"/>
      <c r="EL33" s="138"/>
      <c r="EV33" s="138"/>
      <c r="FF33" s="138"/>
      <c r="FP33" s="138"/>
      <c r="FZ33" s="138"/>
      <c r="GJ33" s="138"/>
      <c r="GT33" s="138"/>
      <c r="HD33" s="138"/>
      <c r="HN33" s="138"/>
      <c r="HX33" s="138"/>
      <c r="IH33" s="138"/>
      <c r="IR33" s="138"/>
      <c r="JB33" s="138"/>
    </row>
    <row xmlns:x14ac="http://schemas.microsoft.com/office/spreadsheetml/2009/9/ac" r="34" s="3" customFormat="true" x14ac:dyDescent="0.25">
      <c r="A34" s="426" t="str">
        <f ca="true">IF(ISBLANK('Data Summary'!A36),"",'Data Summary'!A36)</f>
        <v/>
      </c>
      <c r="B34" s="138"/>
      <c r="L34" s="138"/>
      <c r="V34" s="138"/>
      <c r="AF34" s="138"/>
      <c r="AP34" s="138"/>
      <c r="AZ34" s="138"/>
      <c r="BA34" s="138"/>
      <c r="BB34" s="138"/>
      <c r="BC34" s="138"/>
      <c r="BD34" s="138"/>
      <c r="BE34" s="138"/>
      <c r="BF34" s="138"/>
      <c r="BG34" s="138"/>
      <c r="BJ34" s="138"/>
      <c r="BT34" s="138"/>
      <c r="CD34" s="138"/>
      <c r="CN34" s="138"/>
      <c r="CX34" s="138"/>
      <c r="DH34" s="138"/>
      <c r="DR34" s="138"/>
      <c r="EB34" s="138"/>
      <c r="EL34" s="138"/>
      <c r="EV34" s="138"/>
      <c r="FF34" s="138"/>
      <c r="FP34" s="138"/>
      <c r="FZ34" s="138"/>
      <c r="GJ34" s="138"/>
      <c r="GT34" s="138"/>
      <c r="HD34" s="138"/>
      <c r="HN34" s="138"/>
      <c r="HX34" s="138"/>
      <c r="IH34" s="138"/>
      <c r="IR34" s="138"/>
      <c r="JB34" s="138"/>
    </row>
    <row xmlns:x14ac="http://schemas.microsoft.com/office/spreadsheetml/2009/9/ac" r="35" s="3" customFormat="true" x14ac:dyDescent="0.25">
      <c r="A35" s="426" t="str">
        <f ca="true">IF(ISBLANK('Data Summary'!A37),"",'Data Summary'!A37)</f>
        <v/>
      </c>
      <c r="B35" s="138"/>
      <c r="L35" s="138"/>
      <c r="V35" s="138"/>
      <c r="AF35" s="138"/>
      <c r="AP35" s="138"/>
      <c r="AZ35" s="138"/>
      <c r="BA35" s="138"/>
      <c r="BB35" s="138"/>
      <c r="BC35" s="138"/>
      <c r="BD35" s="138"/>
      <c r="BE35" s="138"/>
      <c r="BF35" s="138"/>
      <c r="BG35" s="138"/>
      <c r="BJ35" s="138"/>
      <c r="BT35" s="138"/>
      <c r="CD35" s="138"/>
      <c r="CN35" s="138"/>
      <c r="CX35" s="138"/>
      <c r="DH35" s="138"/>
      <c r="DR35" s="138"/>
      <c r="EB35" s="138"/>
      <c r="EL35" s="138"/>
      <c r="EV35" s="138"/>
      <c r="FF35" s="138"/>
      <c r="FP35" s="138"/>
      <c r="FZ35" s="138"/>
      <c r="GJ35" s="138"/>
      <c r="GT35" s="138"/>
      <c r="HD35" s="138"/>
      <c r="HN35" s="138"/>
      <c r="HX35" s="138"/>
      <c r="IH35" s="138"/>
      <c r="IR35" s="138"/>
      <c r="JB35" s="138"/>
    </row>
    <row xmlns:x14ac="http://schemas.microsoft.com/office/spreadsheetml/2009/9/ac" r="36" s="3" customFormat="true" x14ac:dyDescent="0.25">
      <c r="A36" s="426" t="str">
        <f ca="true">IF(ISBLANK('Data Summary'!A38),"",'Data Summary'!A38)</f>
        <v/>
      </c>
      <c r="B36" s="138"/>
      <c r="L36" s="138"/>
      <c r="V36" s="138"/>
      <c r="AF36" s="138"/>
      <c r="AP36" s="138"/>
      <c r="AZ36" s="138"/>
      <c r="BA36" s="138"/>
      <c r="BB36" s="138"/>
      <c r="BC36" s="138"/>
      <c r="BD36" s="138"/>
      <c r="BE36" s="138"/>
      <c r="BF36" s="138"/>
      <c r="BG36" s="138"/>
      <c r="BJ36" s="138"/>
      <c r="BT36" s="138"/>
      <c r="CD36" s="138"/>
      <c r="CN36" s="138"/>
      <c r="CX36" s="138"/>
      <c r="DH36" s="138"/>
      <c r="DR36" s="138"/>
      <c r="EB36" s="138"/>
      <c r="EL36" s="138"/>
      <c r="EV36" s="138"/>
      <c r="FF36" s="138"/>
      <c r="FP36" s="138"/>
      <c r="FZ36" s="138"/>
      <c r="GJ36" s="138"/>
      <c r="GT36" s="138"/>
      <c r="HD36" s="138"/>
      <c r="HN36" s="138"/>
      <c r="HX36" s="138"/>
      <c r="IH36" s="138"/>
      <c r="IR36" s="138"/>
      <c r="JB36" s="138"/>
    </row>
    <row xmlns:x14ac="http://schemas.microsoft.com/office/spreadsheetml/2009/9/ac" r="37" s="3" customFormat="true" x14ac:dyDescent="0.25">
      <c r="A37" s="426" t="str">
        <f ca="true">IF(ISBLANK('Data Summary'!A39),"",'Data Summary'!A39)</f>
        <v/>
      </c>
      <c r="B37" s="138"/>
      <c r="L37" s="138"/>
      <c r="V37" s="138"/>
      <c r="AF37" s="138"/>
      <c r="AP37" s="138"/>
      <c r="AZ37" s="138"/>
      <c r="BA37" s="138"/>
      <c r="BB37" s="138"/>
      <c r="BC37" s="138"/>
      <c r="BD37" s="138"/>
      <c r="BE37" s="138"/>
      <c r="BF37" s="138"/>
      <c r="BG37" s="138"/>
      <c r="BJ37" s="138"/>
      <c r="BT37" s="138"/>
      <c r="CD37" s="138"/>
      <c r="CN37" s="138"/>
      <c r="CX37" s="138"/>
      <c r="DH37" s="138"/>
      <c r="DR37" s="138"/>
      <c r="EB37" s="138"/>
      <c r="EL37" s="138"/>
      <c r="EV37" s="138"/>
      <c r="FF37" s="138"/>
      <c r="FP37" s="138"/>
      <c r="FZ37" s="138"/>
      <c r="GJ37" s="138"/>
      <c r="GT37" s="138"/>
      <c r="HD37" s="138"/>
      <c r="HN37" s="138"/>
      <c r="HX37" s="138"/>
      <c r="IH37" s="138"/>
      <c r="IR37" s="138"/>
      <c r="JB37" s="138"/>
    </row>
    <row xmlns:x14ac="http://schemas.microsoft.com/office/spreadsheetml/2009/9/ac" r="38" s="3" customFormat="true" x14ac:dyDescent="0.25">
      <c r="A38" s="426" t="str">
        <f ca="true">IF(ISBLANK('Data Summary'!A40),"",'Data Summary'!A40)</f>
        <v/>
      </c>
      <c r="B38" s="138"/>
      <c r="L38" s="138"/>
      <c r="V38" s="138"/>
      <c r="AF38" s="138"/>
      <c r="AP38" s="138"/>
      <c r="AZ38" s="138"/>
      <c r="BA38" s="138"/>
      <c r="BB38" s="138"/>
      <c r="BC38" s="138"/>
      <c r="BD38" s="138"/>
      <c r="BE38" s="138"/>
      <c r="BF38" s="138"/>
      <c r="BG38" s="138"/>
      <c r="BJ38" s="138"/>
      <c r="BT38" s="138"/>
      <c r="CD38" s="138"/>
      <c r="CN38" s="138"/>
      <c r="CX38" s="138"/>
      <c r="DH38" s="138"/>
      <c r="DR38" s="138"/>
      <c r="EB38" s="138"/>
      <c r="EL38" s="138"/>
      <c r="EV38" s="138"/>
      <c r="FF38" s="138"/>
      <c r="FP38" s="138"/>
      <c r="FZ38" s="138"/>
      <c r="GJ38" s="138"/>
      <c r="GT38" s="138"/>
      <c r="HD38" s="138"/>
      <c r="HN38" s="138"/>
      <c r="HX38" s="138"/>
      <c r="IH38" s="138"/>
      <c r="IR38" s="138"/>
      <c r="JB38" s="138"/>
    </row>
    <row xmlns:x14ac="http://schemas.microsoft.com/office/spreadsheetml/2009/9/ac" r="39" s="3" customFormat="true" x14ac:dyDescent="0.25">
      <c r="A39" s="426" t="str">
        <f ca="true">IF(ISBLANK('Data Summary'!A41),"",'Data Summary'!A41)</f>
        <v/>
      </c>
      <c r="B39" s="138"/>
      <c r="L39" s="138"/>
      <c r="V39" s="138"/>
      <c r="AF39" s="138"/>
      <c r="AP39" s="138"/>
      <c r="AZ39" s="138"/>
      <c r="BA39" s="138"/>
      <c r="BB39" s="138"/>
      <c r="BC39" s="138"/>
      <c r="BD39" s="138"/>
      <c r="BE39" s="138"/>
      <c r="BF39" s="138"/>
      <c r="BG39" s="138"/>
      <c r="BJ39" s="138"/>
      <c r="BT39" s="138"/>
      <c r="CD39" s="138"/>
      <c r="CN39" s="138"/>
      <c r="CX39" s="138"/>
      <c r="DH39" s="138"/>
      <c r="DR39" s="138"/>
      <c r="EB39" s="138"/>
      <c r="EL39" s="138"/>
      <c r="EV39" s="138"/>
      <c r="FF39" s="138"/>
      <c r="FP39" s="138"/>
      <c r="FZ39" s="138"/>
      <c r="GJ39" s="138"/>
      <c r="GT39" s="138"/>
      <c r="HD39" s="138"/>
      <c r="HN39" s="138"/>
      <c r="HX39" s="138"/>
      <c r="IH39" s="138"/>
      <c r="IR39" s="138"/>
      <c r="JB39" s="138"/>
    </row>
    <row xmlns:x14ac="http://schemas.microsoft.com/office/spreadsheetml/2009/9/ac" r="40" s="3" customFormat="true" x14ac:dyDescent="0.25">
      <c r="A40" s="426" t="str">
        <f ca="true">IF(ISBLANK('Data Summary'!A42),"",'Data Summary'!A42)</f>
        <v/>
      </c>
      <c r="B40" s="138"/>
      <c r="L40" s="138"/>
      <c r="V40" s="138"/>
      <c r="AF40" s="138"/>
      <c r="AP40" s="138"/>
      <c r="AZ40" s="138"/>
      <c r="BA40" s="138"/>
      <c r="BB40" s="138"/>
      <c r="BC40" s="138"/>
      <c r="BD40" s="138"/>
      <c r="BE40" s="138"/>
      <c r="BF40" s="138"/>
      <c r="BG40" s="138"/>
      <c r="BJ40" s="138"/>
      <c r="BT40" s="138"/>
      <c r="CD40" s="138"/>
      <c r="CN40" s="138"/>
      <c r="CX40" s="138"/>
      <c r="DH40" s="138"/>
      <c r="DR40" s="138"/>
      <c r="EB40" s="138"/>
      <c r="EL40" s="138"/>
      <c r="EV40" s="138"/>
      <c r="FF40" s="138"/>
      <c r="FP40" s="138"/>
      <c r="FZ40" s="138"/>
      <c r="GJ40" s="138"/>
      <c r="GT40" s="138"/>
      <c r="HD40" s="138"/>
      <c r="HN40" s="138"/>
      <c r="HX40" s="138"/>
      <c r="IH40" s="138"/>
      <c r="IR40" s="138"/>
      <c r="JB40" s="138"/>
    </row>
    <row xmlns:x14ac="http://schemas.microsoft.com/office/spreadsheetml/2009/9/ac" r="41" s="3" customFormat="true" x14ac:dyDescent="0.25">
      <c r="A41" s="426" t="str">
        <f ca="true">IF(ISBLANK('Data Summary'!A43),"",'Data Summary'!A43)</f>
        <v/>
      </c>
      <c r="B41" s="138"/>
      <c r="L41" s="138"/>
      <c r="V41" s="138"/>
      <c r="AF41" s="138"/>
      <c r="AP41" s="138"/>
      <c r="AZ41" s="138"/>
      <c r="BA41" s="138"/>
      <c r="BB41" s="138"/>
      <c r="BC41" s="138"/>
      <c r="BD41" s="138"/>
      <c r="BE41" s="138"/>
      <c r="BF41" s="138"/>
      <c r="BG41" s="138"/>
      <c r="BJ41" s="138"/>
      <c r="BT41" s="138"/>
      <c r="CD41" s="138"/>
      <c r="CN41" s="138"/>
      <c r="CX41" s="138"/>
      <c r="DH41" s="138"/>
      <c r="DR41" s="138"/>
      <c r="EB41" s="138"/>
      <c r="EL41" s="138"/>
      <c r="EV41" s="138"/>
      <c r="FF41" s="138"/>
      <c r="FP41" s="138"/>
      <c r="FZ41" s="138"/>
      <c r="GJ41" s="138"/>
      <c r="GT41" s="138"/>
      <c r="HD41" s="138"/>
      <c r="HN41" s="138"/>
      <c r="HX41" s="138"/>
      <c r="IH41" s="138"/>
      <c r="IR41" s="138"/>
      <c r="JB41" s="138"/>
    </row>
    <row xmlns:x14ac="http://schemas.microsoft.com/office/spreadsheetml/2009/9/ac" r="42" s="3" customFormat="true" x14ac:dyDescent="0.25">
      <c r="A42" s="426" t="str">
        <f ca="true">IF(ISBLANK('Data Summary'!A44),"",'Data Summary'!A44)</f>
        <v/>
      </c>
      <c r="B42" s="138"/>
      <c r="L42" s="138"/>
      <c r="V42" s="138"/>
      <c r="AF42" s="138"/>
      <c r="AP42" s="138"/>
      <c r="AZ42" s="138"/>
      <c r="BA42" s="138"/>
      <c r="BB42" s="138"/>
      <c r="BC42" s="138"/>
      <c r="BD42" s="138"/>
      <c r="BE42" s="138"/>
      <c r="BF42" s="138"/>
      <c r="BG42" s="138"/>
      <c r="BJ42" s="138"/>
      <c r="BT42" s="138"/>
      <c r="CD42" s="138"/>
      <c r="CN42" s="138"/>
      <c r="CX42" s="138"/>
      <c r="DH42" s="138"/>
      <c r="DR42" s="138"/>
      <c r="EB42" s="138"/>
      <c r="EL42" s="138"/>
      <c r="EV42" s="138"/>
      <c r="FF42" s="138"/>
      <c r="FP42" s="138"/>
      <c r="FZ42" s="138"/>
      <c r="GJ42" s="138"/>
      <c r="GT42" s="138"/>
      <c r="HD42" s="138"/>
      <c r="HN42" s="138"/>
      <c r="HX42" s="138"/>
      <c r="IH42" s="138"/>
      <c r="IR42" s="138"/>
      <c r="JB42" s="138"/>
    </row>
    <row xmlns:x14ac="http://schemas.microsoft.com/office/spreadsheetml/2009/9/ac" r="43" s="3" customFormat="true" x14ac:dyDescent="0.25">
      <c r="A43" s="426" t="str">
        <f ca="true">IF(ISBLANK('Data Summary'!A45),"",'Data Summary'!A45)</f>
        <v/>
      </c>
      <c r="B43" s="138"/>
      <c r="L43" s="138"/>
      <c r="V43" s="138"/>
      <c r="AF43" s="138"/>
      <c r="AP43" s="138"/>
      <c r="AZ43" s="138"/>
      <c r="BA43" s="138"/>
      <c r="BB43" s="138"/>
      <c r="BC43" s="138"/>
      <c r="BD43" s="138"/>
      <c r="BE43" s="138"/>
      <c r="BF43" s="138"/>
      <c r="BG43" s="138"/>
      <c r="BJ43" s="138"/>
      <c r="BT43" s="138"/>
      <c r="CD43" s="138"/>
      <c r="CN43" s="138"/>
      <c r="CX43" s="138"/>
      <c r="DH43" s="138"/>
      <c r="DR43" s="138"/>
      <c r="EB43" s="138"/>
      <c r="EL43" s="138"/>
      <c r="EV43" s="138"/>
      <c r="FF43" s="138"/>
      <c r="FP43" s="138"/>
      <c r="FZ43" s="138"/>
      <c r="GJ43" s="138"/>
      <c r="GT43" s="138"/>
      <c r="HD43" s="138"/>
      <c r="HN43" s="138"/>
      <c r="HX43" s="138"/>
      <c r="IH43" s="138"/>
      <c r="IR43" s="138"/>
      <c r="JB43" s="138"/>
    </row>
    <row xmlns:x14ac="http://schemas.microsoft.com/office/spreadsheetml/2009/9/ac" r="44" s="3" customFormat="true" x14ac:dyDescent="0.25">
      <c r="A44" s="426" t="str">
        <f ca="true">IF(ISBLANK('Data Summary'!A46),"",'Data Summary'!A46)</f>
        <v/>
      </c>
      <c r="B44" s="138"/>
      <c r="L44" s="138"/>
      <c r="V44" s="138"/>
      <c r="AF44" s="138"/>
      <c r="AP44" s="138"/>
      <c r="AZ44" s="138"/>
      <c r="BA44" s="138"/>
      <c r="BB44" s="138"/>
      <c r="BC44" s="138"/>
      <c r="BD44" s="138"/>
      <c r="BE44" s="138"/>
      <c r="BF44" s="138"/>
      <c r="BG44" s="138"/>
      <c r="BJ44" s="138"/>
      <c r="BT44" s="138"/>
      <c r="CD44" s="138"/>
      <c r="CN44" s="138"/>
      <c r="CX44" s="138"/>
      <c r="DH44" s="138"/>
      <c r="DR44" s="138"/>
      <c r="EB44" s="138"/>
      <c r="EL44" s="138"/>
      <c r="EV44" s="138"/>
      <c r="FF44" s="138"/>
      <c r="FP44" s="138"/>
      <c r="FZ44" s="138"/>
      <c r="GJ44" s="138"/>
      <c r="GT44" s="138"/>
      <c r="HD44" s="138"/>
      <c r="HN44" s="138"/>
      <c r="HX44" s="138"/>
      <c r="IH44" s="138"/>
      <c r="IR44" s="138"/>
      <c r="JB44" s="138"/>
    </row>
    <row xmlns:x14ac="http://schemas.microsoft.com/office/spreadsheetml/2009/9/ac" r="45" s="3" customFormat="true" x14ac:dyDescent="0.25">
      <c r="A45" s="426" t="str">
        <f ca="true">IF(ISBLANK('Data Summary'!A47),"",'Data Summary'!A47)</f>
        <v/>
      </c>
      <c r="B45" s="138"/>
      <c r="L45" s="138"/>
      <c r="V45" s="138"/>
      <c r="AF45" s="138"/>
      <c r="AP45" s="138"/>
      <c r="AZ45" s="138"/>
      <c r="BA45" s="138"/>
      <c r="BB45" s="138"/>
      <c r="BC45" s="138"/>
      <c r="BD45" s="138"/>
      <c r="BE45" s="138"/>
      <c r="BF45" s="138"/>
      <c r="BG45" s="138"/>
      <c r="BJ45" s="138"/>
      <c r="BT45" s="138"/>
      <c r="CD45" s="138"/>
      <c r="CN45" s="138"/>
      <c r="CX45" s="138"/>
      <c r="DH45" s="138"/>
      <c r="DR45" s="138"/>
      <c r="EB45" s="138"/>
      <c r="EL45" s="138"/>
      <c r="EV45" s="138"/>
      <c r="FF45" s="138"/>
      <c r="FP45" s="138"/>
      <c r="FZ45" s="138"/>
      <c r="GJ45" s="138"/>
      <c r="GT45" s="138"/>
      <c r="HD45" s="138"/>
      <c r="HN45" s="138"/>
      <c r="HX45" s="138"/>
      <c r="IH45" s="138"/>
      <c r="IR45" s="138"/>
      <c r="JB45" s="138"/>
    </row>
    <row xmlns:x14ac="http://schemas.microsoft.com/office/spreadsheetml/2009/9/ac" r="46" s="3" customFormat="true" x14ac:dyDescent="0.25">
      <c r="A46" s="426" t="str">
        <f ca="true">IF(ISBLANK('Data Summary'!A48),"",'Data Summary'!A48)</f>
        <v/>
      </c>
      <c r="B46" s="138"/>
      <c r="L46" s="138"/>
      <c r="V46" s="138"/>
      <c r="AF46" s="138"/>
      <c r="AP46" s="138"/>
      <c r="AZ46" s="138"/>
      <c r="BA46" s="138"/>
      <c r="BB46" s="138"/>
      <c r="BC46" s="138"/>
      <c r="BD46" s="138"/>
      <c r="BE46" s="138"/>
      <c r="BF46" s="138"/>
      <c r="BG46" s="138"/>
      <c r="BJ46" s="138"/>
      <c r="BT46" s="138"/>
      <c r="CD46" s="138"/>
      <c r="CN46" s="138"/>
      <c r="CX46" s="138"/>
      <c r="DH46" s="138"/>
      <c r="DR46" s="138"/>
      <c r="EB46" s="138"/>
      <c r="EL46" s="138"/>
      <c r="EV46" s="138"/>
      <c r="FF46" s="138"/>
      <c r="FP46" s="138"/>
      <c r="FZ46" s="138"/>
      <c r="GJ46" s="138"/>
      <c r="GT46" s="138"/>
      <c r="HD46" s="138"/>
      <c r="HN46" s="138"/>
      <c r="HX46" s="138"/>
      <c r="IH46" s="138"/>
      <c r="IR46" s="138"/>
      <c r="JB46" s="138"/>
    </row>
    <row xmlns:x14ac="http://schemas.microsoft.com/office/spreadsheetml/2009/9/ac" r="47" s="3" customFormat="true" x14ac:dyDescent="0.25">
      <c r="A47" s="426" t="str">
        <f ca="true">IF(ISBLANK('Data Summary'!A49),"",'Data Summary'!A49)</f>
        <v/>
      </c>
      <c r="B47" s="138"/>
      <c r="L47" s="138"/>
      <c r="V47" s="138"/>
      <c r="AF47" s="138"/>
      <c r="AP47" s="138"/>
      <c r="AZ47" s="138"/>
      <c r="BA47" s="138"/>
      <c r="BB47" s="138"/>
      <c r="BC47" s="138"/>
      <c r="BD47" s="138"/>
      <c r="BE47" s="138"/>
      <c r="BF47" s="138"/>
      <c r="BG47" s="138"/>
      <c r="BJ47" s="138"/>
      <c r="BT47" s="138"/>
      <c r="CD47" s="138"/>
      <c r="CN47" s="138"/>
      <c r="CX47" s="138"/>
      <c r="DH47" s="138"/>
      <c r="DR47" s="138"/>
      <c r="EB47" s="138"/>
      <c r="EL47" s="138"/>
      <c r="EV47" s="138"/>
      <c r="FF47" s="138"/>
      <c r="FP47" s="138"/>
      <c r="FZ47" s="138"/>
      <c r="GJ47" s="138"/>
      <c r="GT47" s="138"/>
      <c r="HD47" s="138"/>
      <c r="HN47" s="138"/>
      <c r="HX47" s="138"/>
      <c r="IH47" s="138"/>
      <c r="IR47" s="138"/>
      <c r="JB47" s="138"/>
    </row>
    <row xmlns:x14ac="http://schemas.microsoft.com/office/spreadsheetml/2009/9/ac" r="48" s="3" customFormat="true" x14ac:dyDescent="0.25">
      <c r="A48" s="426" t="str">
        <f ca="true">IF(ISBLANK('Data Summary'!A50),"",'Data Summary'!A50)</f>
        <v/>
      </c>
      <c r="B48" s="138"/>
      <c r="L48" s="138"/>
      <c r="V48" s="138"/>
      <c r="AF48" s="138"/>
      <c r="AP48" s="138"/>
      <c r="AZ48" s="138"/>
      <c r="BA48" s="138"/>
      <c r="BB48" s="138"/>
      <c r="BC48" s="138"/>
      <c r="BD48" s="138"/>
      <c r="BE48" s="138"/>
      <c r="BF48" s="138"/>
      <c r="BG48" s="138"/>
      <c r="BJ48" s="138"/>
      <c r="BT48" s="138"/>
      <c r="CD48" s="138"/>
      <c r="CN48" s="138"/>
      <c r="CX48" s="138"/>
      <c r="DH48" s="138"/>
      <c r="DR48" s="138"/>
      <c r="EB48" s="138"/>
      <c r="EL48" s="138"/>
      <c r="EV48" s="138"/>
      <c r="FF48" s="138"/>
      <c r="FP48" s="138"/>
      <c r="FZ48" s="138"/>
      <c r="GJ48" s="138"/>
      <c r="GT48" s="138"/>
      <c r="HD48" s="138"/>
      <c r="HN48" s="138"/>
      <c r="HX48" s="138"/>
      <c r="IH48" s="138"/>
      <c r="IR48" s="138"/>
      <c r="JB48" s="138"/>
    </row>
    <row xmlns:x14ac="http://schemas.microsoft.com/office/spreadsheetml/2009/9/ac" r="49" s="3" customFormat="true" x14ac:dyDescent="0.25">
      <c r="A49" s="426" t="str">
        <f ca="true">IF(ISBLANK('Data Summary'!A51),"",'Data Summary'!A51)</f>
        <v/>
      </c>
      <c r="B49" s="138"/>
      <c r="L49" s="138"/>
      <c r="V49" s="138"/>
      <c r="AF49" s="138"/>
      <c r="AP49" s="138"/>
      <c r="AZ49" s="138"/>
      <c r="BA49" s="138"/>
      <c r="BB49" s="138"/>
      <c r="BC49" s="138"/>
      <c r="BD49" s="138"/>
      <c r="BE49" s="138"/>
      <c r="BF49" s="138"/>
      <c r="BG49" s="138"/>
      <c r="BJ49" s="138"/>
      <c r="BT49" s="138"/>
      <c r="CD49" s="138"/>
      <c r="CN49" s="138"/>
      <c r="CX49" s="138"/>
      <c r="DH49" s="138"/>
      <c r="DR49" s="138"/>
      <c r="EB49" s="138"/>
      <c r="EL49" s="138"/>
      <c r="EV49" s="138"/>
      <c r="FF49" s="138"/>
      <c r="FP49" s="138"/>
      <c r="FZ49" s="138"/>
      <c r="GJ49" s="138"/>
      <c r="GT49" s="138"/>
      <c r="HD49" s="138"/>
      <c r="HN49" s="138"/>
      <c r="HX49" s="138"/>
      <c r="IH49" s="138"/>
      <c r="IR49" s="138"/>
      <c r="JB49" s="138"/>
    </row>
    <row xmlns:x14ac="http://schemas.microsoft.com/office/spreadsheetml/2009/9/ac" r="50" s="3" customFormat="true" x14ac:dyDescent="0.25">
      <c r="A50" s="426" t="str">
        <f ca="true">IF(ISBLANK('Data Summary'!A52),"",'Data Summary'!A52)</f>
        <v/>
      </c>
      <c r="B50" s="138"/>
      <c r="L50" s="138"/>
      <c r="V50" s="138"/>
      <c r="AF50" s="138"/>
      <c r="AP50" s="138"/>
      <c r="AZ50" s="138"/>
      <c r="BA50" s="138"/>
      <c r="BB50" s="138"/>
      <c r="BC50" s="138"/>
      <c r="BD50" s="138"/>
      <c r="BE50" s="138"/>
      <c r="BF50" s="138"/>
      <c r="BG50" s="138"/>
      <c r="BJ50" s="138"/>
      <c r="BT50" s="138"/>
      <c r="CD50" s="138"/>
      <c r="CN50" s="138"/>
      <c r="CX50" s="138"/>
      <c r="DH50" s="138"/>
      <c r="DR50" s="138"/>
      <c r="EB50" s="138"/>
      <c r="EL50" s="138"/>
      <c r="EV50" s="138"/>
      <c r="FF50" s="138"/>
      <c r="FP50" s="138"/>
      <c r="FZ50" s="138"/>
      <c r="GJ50" s="138"/>
      <c r="GT50" s="138"/>
      <c r="HD50" s="138"/>
      <c r="HN50" s="138"/>
      <c r="HX50" s="138"/>
      <c r="IH50" s="138"/>
      <c r="IR50" s="138"/>
      <c r="JB50" s="138"/>
    </row>
    <row xmlns:x14ac="http://schemas.microsoft.com/office/spreadsheetml/2009/9/ac" r="51" s="3" customFormat="true" x14ac:dyDescent="0.25">
      <c r="A51" s="426" t="str">
        <f ca="true">IF(ISBLANK('Data Summary'!A53),"",'Data Summary'!A53)</f>
        <v/>
      </c>
      <c r="B51" s="138"/>
      <c r="L51" s="138"/>
      <c r="V51" s="138"/>
      <c r="AF51" s="138"/>
      <c r="AP51" s="138"/>
      <c r="AZ51" s="138"/>
      <c r="BA51" s="138"/>
      <c r="BB51" s="138"/>
      <c r="BC51" s="138"/>
      <c r="BD51" s="138"/>
      <c r="BE51" s="138"/>
      <c r="BF51" s="138"/>
      <c r="BG51" s="138"/>
      <c r="BJ51" s="138"/>
      <c r="BT51" s="138"/>
      <c r="CD51" s="138"/>
      <c r="CN51" s="138"/>
      <c r="CX51" s="138"/>
      <c r="DH51" s="138"/>
      <c r="DR51" s="138"/>
      <c r="EB51" s="138"/>
      <c r="EL51" s="138"/>
      <c r="EV51" s="138"/>
      <c r="FF51" s="138"/>
      <c r="FP51" s="138"/>
      <c r="FZ51" s="138"/>
      <c r="GJ51" s="138"/>
      <c r="GT51" s="138"/>
      <c r="HD51" s="138"/>
      <c r="HN51" s="138"/>
      <c r="HX51" s="138"/>
      <c r="IH51" s="138"/>
      <c r="IR51" s="138"/>
      <c r="JB51" s="138"/>
    </row>
    <row xmlns:x14ac="http://schemas.microsoft.com/office/spreadsheetml/2009/9/ac" r="52" s="3" customFormat="true" x14ac:dyDescent="0.25">
      <c r="A52" s="426" t="str">
        <f ca="true">IF(ISBLANK('Data Summary'!A54),"",'Data Summary'!A54)</f>
        <v/>
      </c>
      <c r="B52" s="138"/>
      <c r="L52" s="138"/>
      <c r="V52" s="138"/>
      <c r="AF52" s="138"/>
      <c r="AP52" s="138"/>
      <c r="AZ52" s="138"/>
      <c r="BA52" s="138"/>
      <c r="BB52" s="138"/>
      <c r="BC52" s="138"/>
      <c r="BD52" s="138"/>
      <c r="BE52" s="138"/>
      <c r="BF52" s="138"/>
      <c r="BG52" s="138"/>
      <c r="BJ52" s="138"/>
      <c r="BT52" s="138"/>
      <c r="CD52" s="138"/>
      <c r="CN52" s="138"/>
      <c r="CX52" s="138"/>
      <c r="DH52" s="138"/>
      <c r="DR52" s="138"/>
      <c r="EB52" s="138"/>
      <c r="EL52" s="138"/>
      <c r="EV52" s="138"/>
      <c r="FF52" s="138"/>
      <c r="FP52" s="138"/>
      <c r="FZ52" s="138"/>
      <c r="GJ52" s="138"/>
      <c r="GT52" s="138"/>
      <c r="HD52" s="138"/>
      <c r="HN52" s="138"/>
      <c r="HX52" s="138"/>
      <c r="IH52" s="138"/>
      <c r="IR52" s="138"/>
      <c r="JB52" s="138"/>
    </row>
    <row xmlns:x14ac="http://schemas.microsoft.com/office/spreadsheetml/2009/9/ac" r="53" s="3" customFormat="true" x14ac:dyDescent="0.25">
      <c r="A53" s="426" t="str">
        <f ca="true">IF(ISBLANK('Data Summary'!A55),"",'Data Summary'!A55)</f>
        <v/>
      </c>
      <c r="B53" s="138"/>
      <c r="L53" s="138"/>
      <c r="V53" s="138"/>
      <c r="AF53" s="138"/>
      <c r="AP53" s="138"/>
      <c r="AZ53" s="138"/>
      <c r="BA53" s="138"/>
      <c r="BB53" s="138"/>
      <c r="BC53" s="138"/>
      <c r="BD53" s="138"/>
      <c r="BE53" s="138"/>
      <c r="BF53" s="138"/>
      <c r="BG53" s="138"/>
      <c r="BJ53" s="138"/>
      <c r="BT53" s="138"/>
      <c r="CD53" s="138"/>
      <c r="CN53" s="138"/>
      <c r="CX53" s="138"/>
      <c r="DH53" s="138"/>
      <c r="DR53" s="138"/>
      <c r="EB53" s="138"/>
      <c r="EL53" s="138"/>
      <c r="EV53" s="138"/>
      <c r="FF53" s="138"/>
      <c r="FP53" s="138"/>
      <c r="FZ53" s="138"/>
      <c r="GJ53" s="138"/>
      <c r="GT53" s="138"/>
      <c r="HD53" s="138"/>
      <c r="HN53" s="138"/>
      <c r="HX53" s="138"/>
      <c r="IH53" s="138"/>
      <c r="IR53" s="138"/>
      <c r="JB53" s="138"/>
    </row>
    <row xmlns:x14ac="http://schemas.microsoft.com/office/spreadsheetml/2009/9/ac" r="54" s="3" customFormat="true" x14ac:dyDescent="0.25">
      <c r="A54" s="426" t="str">
        <f ca="true">IF(ISBLANK('Data Summary'!A56),"",'Data Summary'!A56)</f>
        <v/>
      </c>
      <c r="B54" s="138"/>
      <c r="L54" s="138"/>
      <c r="V54" s="138"/>
      <c r="AF54" s="138"/>
      <c r="AP54" s="138"/>
      <c r="AZ54" s="138"/>
      <c r="BA54" s="138"/>
      <c r="BB54" s="138"/>
      <c r="BC54" s="138"/>
      <c r="BD54" s="138"/>
      <c r="BE54" s="138"/>
      <c r="BF54" s="138"/>
      <c r="BG54" s="138"/>
      <c r="BJ54" s="138"/>
      <c r="BT54" s="138"/>
      <c r="CD54" s="138"/>
      <c r="CN54" s="138"/>
      <c r="CX54" s="138"/>
      <c r="DH54" s="138"/>
      <c r="DR54" s="138"/>
      <c r="EB54" s="138"/>
      <c r="EL54" s="138"/>
      <c r="EV54" s="138"/>
      <c r="FF54" s="138"/>
      <c r="FP54" s="138"/>
      <c r="FZ54" s="138"/>
      <c r="GJ54" s="138"/>
      <c r="GT54" s="138"/>
      <c r="HD54" s="138"/>
      <c r="HN54" s="138"/>
      <c r="HX54" s="138"/>
      <c r="IH54" s="138"/>
      <c r="IR54" s="138"/>
      <c r="JB54" s="138"/>
    </row>
    <row xmlns:x14ac="http://schemas.microsoft.com/office/spreadsheetml/2009/9/ac" r="55" s="3" customFormat="true" x14ac:dyDescent="0.25">
      <c r="A55" s="426" t="str">
        <f ca="true">IF(ISBLANK('Data Summary'!A57),"",'Data Summary'!A57)</f>
        <v/>
      </c>
      <c r="B55" s="138"/>
      <c r="L55" s="138"/>
      <c r="V55" s="138"/>
      <c r="AF55" s="138"/>
      <c r="AP55" s="138"/>
      <c r="AZ55" s="138"/>
      <c r="BA55" s="138"/>
      <c r="BB55" s="138"/>
      <c r="BC55" s="138"/>
      <c r="BD55" s="138"/>
      <c r="BE55" s="138"/>
      <c r="BF55" s="138"/>
      <c r="BG55" s="138"/>
      <c r="BJ55" s="138"/>
      <c r="BT55" s="138"/>
      <c r="CD55" s="138"/>
      <c r="CN55" s="138"/>
      <c r="CX55" s="138"/>
      <c r="DH55" s="138"/>
      <c r="DR55" s="138"/>
      <c r="EB55" s="138"/>
      <c r="EL55" s="138"/>
      <c r="EV55" s="138"/>
      <c r="FF55" s="138"/>
      <c r="FP55" s="138"/>
      <c r="FZ55" s="138"/>
      <c r="GJ55" s="138"/>
      <c r="GT55" s="138"/>
      <c r="HD55" s="138"/>
      <c r="HN55" s="138"/>
      <c r="HX55" s="138"/>
      <c r="IH55" s="138"/>
      <c r="IR55" s="138"/>
      <c r="JB55" s="138"/>
    </row>
    <row xmlns:x14ac="http://schemas.microsoft.com/office/spreadsheetml/2009/9/ac" r="56" s="3" customFormat="true" x14ac:dyDescent="0.25">
      <c r="A56" s="426" t="str">
        <f ca="true">IF(ISBLANK('Data Summary'!A58),"",'Data Summary'!A58)</f>
        <v/>
      </c>
      <c r="B56" s="138"/>
      <c r="L56" s="138"/>
      <c r="V56" s="138"/>
      <c r="AF56" s="138"/>
      <c r="AP56" s="138"/>
      <c r="AZ56" s="138"/>
      <c r="BA56" s="138"/>
      <c r="BB56" s="138"/>
      <c r="BC56" s="138"/>
      <c r="BD56" s="138"/>
      <c r="BE56" s="138"/>
      <c r="BF56" s="138"/>
      <c r="BG56" s="138"/>
      <c r="BJ56" s="138"/>
      <c r="BT56" s="138"/>
      <c r="CD56" s="138"/>
      <c r="CN56" s="138"/>
      <c r="CX56" s="138"/>
      <c r="DH56" s="138"/>
      <c r="DR56" s="138"/>
      <c r="EB56" s="138"/>
      <c r="EL56" s="138"/>
      <c r="EV56" s="138"/>
      <c r="FF56" s="138"/>
      <c r="FP56" s="138"/>
      <c r="FZ56" s="138"/>
      <c r="GJ56" s="138"/>
      <c r="GT56" s="138"/>
      <c r="HD56" s="138"/>
      <c r="HN56" s="138"/>
      <c r="HX56" s="138"/>
      <c r="IH56" s="138"/>
      <c r="IR56" s="138"/>
      <c r="JB56" s="138"/>
    </row>
    <row xmlns:x14ac="http://schemas.microsoft.com/office/spreadsheetml/2009/9/ac" r="57" s="3" customFormat="true" x14ac:dyDescent="0.25">
      <c r="A57" s="426" t="str">
        <f ca="true">IF(ISBLANK('Data Summary'!A59),"",'Data Summary'!A59)</f>
        <v/>
      </c>
      <c r="B57" s="138"/>
      <c r="L57" s="138"/>
      <c r="V57" s="138"/>
      <c r="AF57" s="138"/>
      <c r="AP57" s="138"/>
      <c r="AZ57" s="138"/>
      <c r="BA57" s="138"/>
      <c r="BB57" s="138"/>
      <c r="BC57" s="138"/>
      <c r="BD57" s="138"/>
      <c r="BE57" s="138"/>
      <c r="BF57" s="138"/>
      <c r="BG57" s="138"/>
      <c r="BJ57" s="138"/>
      <c r="BT57" s="138"/>
      <c r="CD57" s="138"/>
      <c r="CN57" s="138"/>
      <c r="CX57" s="138"/>
      <c r="DH57" s="138"/>
      <c r="DR57" s="138"/>
      <c r="EB57" s="138"/>
      <c r="EL57" s="138"/>
      <c r="EV57" s="138"/>
      <c r="FF57" s="138"/>
      <c r="FP57" s="138"/>
      <c r="FZ57" s="138"/>
      <c r="GJ57" s="138"/>
      <c r="GT57" s="138"/>
      <c r="HD57" s="138"/>
      <c r="HN57" s="138"/>
      <c r="HX57" s="138"/>
      <c r="IH57" s="138"/>
      <c r="IR57" s="138"/>
      <c r="JB57" s="138"/>
    </row>
    <row xmlns:x14ac="http://schemas.microsoft.com/office/spreadsheetml/2009/9/ac" r="58" s="3" customFormat="true" x14ac:dyDescent="0.25">
      <c r="A58" s="426" t="str">
        <f ca="true">IF(ISBLANK('Data Summary'!A60),"",'Data Summary'!A60)</f>
        <v/>
      </c>
      <c r="B58" s="138"/>
      <c r="L58" s="138"/>
      <c r="V58" s="138"/>
      <c r="AF58" s="138"/>
      <c r="AP58" s="138"/>
      <c r="AZ58" s="138"/>
      <c r="BA58" s="138"/>
      <c r="BB58" s="138"/>
      <c r="BC58" s="138"/>
      <c r="BD58" s="138"/>
      <c r="BE58" s="138"/>
      <c r="BF58" s="138"/>
      <c r="BG58" s="138"/>
      <c r="BJ58" s="138"/>
      <c r="BT58" s="138"/>
      <c r="CD58" s="138"/>
      <c r="CN58" s="138"/>
      <c r="CX58" s="138"/>
      <c r="DH58" s="138"/>
      <c r="DR58" s="138"/>
      <c r="EB58" s="138"/>
      <c r="EL58" s="138"/>
      <c r="EV58" s="138"/>
      <c r="FF58" s="138"/>
      <c r="FP58" s="138"/>
      <c r="FZ58" s="138"/>
      <c r="GJ58" s="138"/>
      <c r="GT58" s="138"/>
      <c r="HD58" s="138"/>
      <c r="HN58" s="138"/>
      <c r="HX58" s="138"/>
      <c r="IH58" s="138"/>
      <c r="IR58" s="138"/>
      <c r="JB58" s="138"/>
    </row>
    <row xmlns:x14ac="http://schemas.microsoft.com/office/spreadsheetml/2009/9/ac" r="59" s="3" customFormat="true" x14ac:dyDescent="0.25">
      <c r="A59" s="426" t="str">
        <f ca="true">IF(ISBLANK('Data Summary'!A61),"",'Data Summary'!A61)</f>
        <v/>
      </c>
      <c r="B59" s="138"/>
      <c r="L59" s="138"/>
      <c r="V59" s="138"/>
      <c r="AF59" s="138"/>
      <c r="AP59" s="138"/>
      <c r="AZ59" s="138"/>
      <c r="BA59" s="138"/>
      <c r="BB59" s="138"/>
      <c r="BC59" s="138"/>
      <c r="BD59" s="138"/>
      <c r="BE59" s="138"/>
      <c r="BF59" s="138"/>
      <c r="BG59" s="138"/>
      <c r="BJ59" s="138"/>
      <c r="BT59" s="138"/>
      <c r="CD59" s="138"/>
      <c r="CN59" s="138"/>
      <c r="CX59" s="138"/>
      <c r="DH59" s="138"/>
      <c r="DR59" s="138"/>
      <c r="EB59" s="138"/>
      <c r="EL59" s="138"/>
      <c r="EV59" s="138"/>
      <c r="FF59" s="138"/>
      <c r="FP59" s="138"/>
      <c r="FZ59" s="138"/>
      <c r="GJ59" s="138"/>
      <c r="GT59" s="138"/>
      <c r="HD59" s="138"/>
      <c r="HN59" s="138"/>
      <c r="HX59" s="138"/>
      <c r="IH59" s="138"/>
      <c r="IR59" s="138"/>
      <c r="JB59" s="138"/>
    </row>
    <row xmlns:x14ac="http://schemas.microsoft.com/office/spreadsheetml/2009/9/ac" r="60" s="3" customFormat="true" x14ac:dyDescent="0.25">
      <c r="A60" s="426" t="str">
        <f ca="true">IF(ISBLANK('Data Summary'!A62),"",'Data Summary'!A62)</f>
        <v/>
      </c>
      <c r="B60" s="138"/>
      <c r="L60" s="138"/>
      <c r="V60" s="138"/>
      <c r="AF60" s="138"/>
      <c r="AP60" s="138"/>
      <c r="AZ60" s="138"/>
      <c r="BA60" s="138"/>
      <c r="BB60" s="138"/>
      <c r="BC60" s="138"/>
      <c r="BD60" s="138"/>
      <c r="BE60" s="138"/>
      <c r="BF60" s="138"/>
      <c r="BG60" s="138"/>
      <c r="BJ60" s="138"/>
      <c r="BT60" s="138"/>
      <c r="CD60" s="138"/>
      <c r="CN60" s="138"/>
      <c r="CX60" s="138"/>
      <c r="DH60" s="138"/>
      <c r="DR60" s="138"/>
      <c r="EB60" s="138"/>
      <c r="EL60" s="138"/>
      <c r="EV60" s="138"/>
      <c r="FF60" s="138"/>
      <c r="FP60" s="138"/>
      <c r="FZ60" s="138"/>
      <c r="GJ60" s="138"/>
      <c r="GT60" s="138"/>
      <c r="HD60" s="138"/>
      <c r="HN60" s="138"/>
      <c r="HX60" s="138"/>
      <c r="IH60" s="138"/>
      <c r="IR60" s="138"/>
      <c r="JB60" s="138"/>
    </row>
    <row xmlns:x14ac="http://schemas.microsoft.com/office/spreadsheetml/2009/9/ac" r="61" s="3" customFormat="true" x14ac:dyDescent="0.25">
      <c r="A61" s="426" t="str">
        <f ca="true">IF(ISBLANK('Data Summary'!A63),"",'Data Summary'!A63)</f>
        <v/>
      </c>
      <c r="B61" s="138"/>
      <c r="L61" s="138"/>
      <c r="V61" s="138"/>
      <c r="AF61" s="138"/>
      <c r="AP61" s="138"/>
      <c r="AZ61" s="138"/>
      <c r="BA61" s="138"/>
      <c r="BB61" s="138"/>
      <c r="BC61" s="138"/>
      <c r="BD61" s="138"/>
      <c r="BE61" s="138"/>
      <c r="BF61" s="138"/>
      <c r="BG61" s="138"/>
      <c r="BJ61" s="138"/>
      <c r="BT61" s="138"/>
      <c r="CD61" s="138"/>
      <c r="CN61" s="138"/>
      <c r="CX61" s="138"/>
      <c r="DH61" s="138"/>
      <c r="DR61" s="138"/>
      <c r="EB61" s="138"/>
      <c r="EL61" s="138"/>
      <c r="EV61" s="138"/>
      <c r="FF61" s="138"/>
      <c r="FP61" s="138"/>
      <c r="FZ61" s="138"/>
      <c r="GJ61" s="138"/>
      <c r="GT61" s="138"/>
      <c r="HD61" s="138"/>
      <c r="HN61" s="138"/>
      <c r="HX61" s="138"/>
      <c r="IH61" s="138"/>
      <c r="IR61" s="138"/>
      <c r="JB61" s="138"/>
    </row>
    <row xmlns:x14ac="http://schemas.microsoft.com/office/spreadsheetml/2009/9/ac" r="62" s="3" customFormat="true" x14ac:dyDescent="0.25">
      <c r="A62" s="426" t="str">
        <f ca="true">IF(ISBLANK('Data Summary'!A64),"",'Data Summary'!A64)</f>
        <v/>
      </c>
      <c r="B62" s="138"/>
      <c r="L62" s="138"/>
      <c r="V62" s="138"/>
      <c r="AF62" s="138"/>
      <c r="AP62" s="138"/>
      <c r="AZ62" s="138"/>
      <c r="BA62" s="138"/>
      <c r="BB62" s="138"/>
      <c r="BC62" s="138"/>
      <c r="BD62" s="138"/>
      <c r="BE62" s="138"/>
      <c r="BF62" s="138"/>
      <c r="BG62" s="138"/>
      <c r="BJ62" s="138"/>
      <c r="BT62" s="138"/>
      <c r="CD62" s="138"/>
      <c r="CN62" s="138"/>
      <c r="CX62" s="138"/>
      <c r="DH62" s="138"/>
      <c r="DR62" s="138"/>
      <c r="EB62" s="138"/>
      <c r="EL62" s="138"/>
      <c r="EV62" s="138"/>
      <c r="FF62" s="138"/>
      <c r="FP62" s="138"/>
      <c r="FZ62" s="138"/>
      <c r="GJ62" s="138"/>
      <c r="GT62" s="138"/>
      <c r="HD62" s="138"/>
      <c r="HN62" s="138"/>
      <c r="HX62" s="138"/>
      <c r="IH62" s="138"/>
      <c r="IR62" s="138"/>
      <c r="JB62" s="138"/>
    </row>
    <row xmlns:x14ac="http://schemas.microsoft.com/office/spreadsheetml/2009/9/ac" r="63" s="3" customFormat="true" x14ac:dyDescent="0.25">
      <c r="A63" s="426" t="str">
        <f ca="true">IF(ISBLANK('Data Summary'!A65),"",'Data Summary'!A65)</f>
        <v/>
      </c>
      <c r="B63" s="138"/>
      <c r="L63" s="138"/>
      <c r="V63" s="138"/>
      <c r="AF63" s="138"/>
      <c r="AP63" s="138"/>
      <c r="AZ63" s="138"/>
      <c r="BA63" s="138"/>
      <c r="BB63" s="138"/>
      <c r="BC63" s="138"/>
      <c r="BD63" s="138"/>
      <c r="BE63" s="138"/>
      <c r="BF63" s="138"/>
      <c r="BG63" s="138"/>
      <c r="BJ63" s="138"/>
      <c r="BT63" s="138"/>
      <c r="CD63" s="138"/>
      <c r="CN63" s="138"/>
      <c r="CX63" s="138"/>
      <c r="DH63" s="138"/>
      <c r="DR63" s="138"/>
      <c r="EB63" s="138"/>
      <c r="EL63" s="138"/>
      <c r="EV63" s="138"/>
      <c r="FF63" s="138"/>
      <c r="FP63" s="138"/>
      <c r="FZ63" s="138"/>
      <c r="GJ63" s="138"/>
      <c r="GT63" s="138"/>
      <c r="HD63" s="138"/>
      <c r="HN63" s="138"/>
      <c r="HX63" s="138"/>
      <c r="IH63" s="138"/>
      <c r="IR63" s="138"/>
      <c r="JB63" s="138"/>
    </row>
    <row xmlns:x14ac="http://schemas.microsoft.com/office/spreadsheetml/2009/9/ac" r="64" s="3" customFormat="true" x14ac:dyDescent="0.25">
      <c r="A64" s="426" t="str">
        <f ca="true">IF(ISBLANK('Data Summary'!A66),"",'Data Summary'!A66)</f>
        <v/>
      </c>
      <c r="B64" s="138"/>
      <c r="L64" s="138"/>
      <c r="V64" s="138"/>
      <c r="AF64" s="138"/>
      <c r="AP64" s="138"/>
      <c r="AZ64" s="138"/>
      <c r="BA64" s="138"/>
      <c r="BB64" s="138"/>
      <c r="BC64" s="138"/>
      <c r="BD64" s="138"/>
      <c r="BE64" s="138"/>
      <c r="BF64" s="138"/>
      <c r="BG64" s="138"/>
      <c r="BJ64" s="138"/>
      <c r="BT64" s="138"/>
      <c r="CD64" s="138"/>
      <c r="CN64" s="138"/>
      <c r="CX64" s="138"/>
      <c r="DH64" s="138"/>
      <c r="DR64" s="138"/>
      <c r="EB64" s="138"/>
      <c r="EL64" s="138"/>
      <c r="EV64" s="138"/>
      <c r="FF64" s="138"/>
      <c r="FP64" s="138"/>
      <c r="FZ64" s="138"/>
      <c r="GJ64" s="138"/>
      <c r="GT64" s="138"/>
      <c r="HD64" s="138"/>
      <c r="HN64" s="138"/>
      <c r="HX64" s="138"/>
      <c r="IH64" s="138"/>
      <c r="IR64" s="138"/>
      <c r="JB64" s="138"/>
    </row>
    <row xmlns:x14ac="http://schemas.microsoft.com/office/spreadsheetml/2009/9/ac" r="65" s="3" customFormat="true" x14ac:dyDescent="0.25">
      <c r="A65" s="426" t="str">
        <f ca="true">IF(ISBLANK('Data Summary'!A67),"",'Data Summary'!A67)</f>
        <v/>
      </c>
      <c r="B65" s="138"/>
      <c r="L65" s="138"/>
      <c r="V65" s="138"/>
      <c r="AF65" s="138"/>
      <c r="AP65" s="138"/>
      <c r="AZ65" s="138"/>
      <c r="BA65" s="138"/>
      <c r="BB65" s="138"/>
      <c r="BC65" s="138"/>
      <c r="BD65" s="138"/>
      <c r="BE65" s="138"/>
      <c r="BF65" s="138"/>
      <c r="BG65" s="138"/>
      <c r="BJ65" s="138"/>
      <c r="BT65" s="138"/>
      <c r="CD65" s="138"/>
      <c r="CN65" s="138"/>
      <c r="CX65" s="138"/>
      <c r="DH65" s="138"/>
      <c r="DR65" s="138"/>
      <c r="EB65" s="138"/>
      <c r="EL65" s="138"/>
      <c r="EV65" s="138"/>
      <c r="FF65" s="138"/>
      <c r="FP65" s="138"/>
      <c r="FZ65" s="138"/>
      <c r="GJ65" s="138"/>
      <c r="GT65" s="138"/>
      <c r="HD65" s="138"/>
      <c r="HN65" s="138"/>
      <c r="HX65" s="138"/>
      <c r="IH65" s="138"/>
      <c r="IR65" s="138"/>
      <c r="JB65" s="138"/>
    </row>
    <row xmlns:x14ac="http://schemas.microsoft.com/office/spreadsheetml/2009/9/ac" r="66" s="3" customFormat="true" x14ac:dyDescent="0.25">
      <c r="A66" s="426" t="str">
        <f ca="true">IF(ISBLANK('Data Summary'!A68),"",'Data Summary'!A68)</f>
        <v/>
      </c>
      <c r="B66" s="138"/>
      <c r="L66" s="138"/>
      <c r="V66" s="138"/>
      <c r="AF66" s="138"/>
      <c r="AP66" s="138"/>
      <c r="AZ66" s="138"/>
      <c r="BA66" s="138"/>
      <c r="BB66" s="138"/>
      <c r="BC66" s="138"/>
      <c r="BD66" s="138"/>
      <c r="BE66" s="138"/>
      <c r="BF66" s="138"/>
      <c r="BG66" s="138"/>
      <c r="BJ66" s="138"/>
      <c r="BT66" s="138"/>
      <c r="CD66" s="138"/>
      <c r="CN66" s="138"/>
      <c r="CX66" s="138"/>
      <c r="DH66" s="138"/>
      <c r="DR66" s="138"/>
      <c r="EB66" s="138"/>
      <c r="EL66" s="138"/>
      <c r="EV66" s="138"/>
      <c r="FF66" s="138"/>
      <c r="FP66" s="138"/>
      <c r="FZ66" s="138"/>
      <c r="GJ66" s="138"/>
      <c r="GT66" s="138"/>
      <c r="HD66" s="138"/>
      <c r="HN66" s="138"/>
      <c r="HX66" s="138"/>
      <c r="IH66" s="138"/>
      <c r="IR66" s="138"/>
      <c r="JB66" s="138"/>
    </row>
    <row xmlns:x14ac="http://schemas.microsoft.com/office/spreadsheetml/2009/9/ac" r="67" s="3" customFormat="true" x14ac:dyDescent="0.25">
      <c r="A67" s="426" t="str">
        <f ca="true">IF(ISBLANK('Data Summary'!A69),"",'Data Summary'!A69)</f>
        <v/>
      </c>
      <c r="B67" s="138"/>
      <c r="L67" s="138"/>
      <c r="V67" s="138"/>
      <c r="AF67" s="138"/>
      <c r="AP67" s="138"/>
      <c r="AZ67" s="138"/>
      <c r="BA67" s="138"/>
      <c r="BB67" s="138"/>
      <c r="BC67" s="138"/>
      <c r="BD67" s="138"/>
      <c r="BE67" s="138"/>
      <c r="BF67" s="138"/>
      <c r="BG67" s="138"/>
      <c r="BJ67" s="138"/>
      <c r="BT67" s="138"/>
      <c r="CD67" s="138"/>
      <c r="CN67" s="138"/>
      <c r="CX67" s="138"/>
      <c r="DH67" s="138"/>
      <c r="DR67" s="138"/>
      <c r="EB67" s="138"/>
      <c r="EL67" s="138"/>
      <c r="EV67" s="138"/>
      <c r="FF67" s="138"/>
      <c r="FP67" s="138"/>
      <c r="FZ67" s="138"/>
      <c r="GJ67" s="138"/>
      <c r="GT67" s="138"/>
      <c r="HD67" s="138"/>
      <c r="HN67" s="138"/>
      <c r="HX67" s="138"/>
      <c r="IH67" s="138"/>
      <c r="IR67" s="138"/>
      <c r="JB67" s="138"/>
    </row>
    <row xmlns:x14ac="http://schemas.microsoft.com/office/spreadsheetml/2009/9/ac" r="68" s="3" customFormat="true" x14ac:dyDescent="0.25">
      <c r="A68" s="426" t="str">
        <f ca="true">IF(ISBLANK('Data Summary'!A70),"",'Data Summary'!A70)</f>
        <v/>
      </c>
      <c r="B68" s="138"/>
      <c r="L68" s="138"/>
      <c r="V68" s="138"/>
      <c r="AF68" s="138"/>
      <c r="AP68" s="138"/>
      <c r="AZ68" s="138"/>
      <c r="BA68" s="138"/>
      <c r="BB68" s="138"/>
      <c r="BC68" s="138"/>
      <c r="BD68" s="138"/>
      <c r="BE68" s="138"/>
      <c r="BF68" s="138"/>
      <c r="BG68" s="138"/>
      <c r="BJ68" s="138"/>
      <c r="BT68" s="138"/>
      <c r="CD68" s="138"/>
      <c r="CN68" s="138"/>
      <c r="CX68" s="138"/>
      <c r="DH68" s="138"/>
      <c r="DR68" s="138"/>
      <c r="EB68" s="138"/>
      <c r="EL68" s="138"/>
      <c r="EV68" s="138"/>
      <c r="FF68" s="138"/>
      <c r="FP68" s="138"/>
      <c r="FZ68" s="138"/>
      <c r="GJ68" s="138"/>
      <c r="GT68" s="138"/>
      <c r="HD68" s="138"/>
      <c r="HN68" s="138"/>
      <c r="HX68" s="138"/>
      <c r="IH68" s="138"/>
      <c r="IR68" s="138"/>
      <c r="JB68" s="138"/>
    </row>
    <row xmlns:x14ac="http://schemas.microsoft.com/office/spreadsheetml/2009/9/ac" r="69" s="3" customFormat="true" x14ac:dyDescent="0.25">
      <c r="A69" s="426" t="str">
        <f ca="true">IF(ISBLANK('Data Summary'!A71),"",'Data Summary'!A71)</f>
        <v/>
      </c>
      <c r="B69" s="138"/>
      <c r="L69" s="138"/>
      <c r="V69" s="138"/>
      <c r="AF69" s="138"/>
      <c r="AP69" s="138"/>
      <c r="AZ69" s="138"/>
      <c r="BA69" s="138"/>
      <c r="BB69" s="138"/>
      <c r="BC69" s="138"/>
      <c r="BD69" s="138"/>
      <c r="BE69" s="138"/>
      <c r="BF69" s="138"/>
      <c r="BG69" s="138"/>
      <c r="BJ69" s="138"/>
      <c r="BT69" s="138"/>
      <c r="CD69" s="138"/>
      <c r="CN69" s="138"/>
      <c r="CX69" s="138"/>
      <c r="DH69" s="138"/>
      <c r="DR69" s="138"/>
      <c r="EB69" s="138"/>
      <c r="EL69" s="138"/>
      <c r="EV69" s="138"/>
      <c r="FF69" s="138"/>
      <c r="FP69" s="138"/>
      <c r="FZ69" s="138"/>
      <c r="GJ69" s="138"/>
      <c r="GT69" s="138"/>
      <c r="HD69" s="138"/>
      <c r="HN69" s="138"/>
      <c r="HX69" s="138"/>
      <c r="IH69" s="138"/>
      <c r="IR69" s="138"/>
      <c r="JB69" s="138"/>
    </row>
    <row xmlns:x14ac="http://schemas.microsoft.com/office/spreadsheetml/2009/9/ac" r="70" s="3" customFormat="true" x14ac:dyDescent="0.25">
      <c r="A70" s="426" t="str">
        <f ca="true">IF(ISBLANK('Data Summary'!A72),"",'Data Summary'!A72)</f>
        <v/>
      </c>
      <c r="B70" s="138"/>
      <c r="L70" s="138"/>
      <c r="V70" s="138"/>
      <c r="AF70" s="138"/>
      <c r="AP70" s="138"/>
      <c r="AZ70" s="138"/>
      <c r="BA70" s="138"/>
      <c r="BB70" s="138"/>
      <c r="BC70" s="138"/>
      <c r="BD70" s="138"/>
      <c r="BE70" s="138"/>
      <c r="BF70" s="138"/>
      <c r="BG70" s="138"/>
      <c r="BJ70" s="138"/>
      <c r="BT70" s="138"/>
      <c r="CD70" s="138"/>
      <c r="CN70" s="138"/>
      <c r="CX70" s="138"/>
      <c r="DH70" s="138"/>
      <c r="DR70" s="138"/>
      <c r="EB70" s="138"/>
      <c r="EL70" s="138"/>
      <c r="EV70" s="138"/>
      <c r="FF70" s="138"/>
      <c r="FP70" s="138"/>
      <c r="FZ70" s="138"/>
      <c r="GJ70" s="138"/>
      <c r="GT70" s="138"/>
      <c r="HD70" s="138"/>
      <c r="HN70" s="138"/>
      <c r="HX70" s="138"/>
      <c r="IH70" s="138"/>
      <c r="IR70" s="138"/>
      <c r="JB70" s="138"/>
    </row>
    <row xmlns:x14ac="http://schemas.microsoft.com/office/spreadsheetml/2009/9/ac" r="71" s="3" customFormat="true" x14ac:dyDescent="0.25">
      <c r="A71" s="426" t="str">
        <f ca="true">IF(ISBLANK('Data Summary'!A73),"",'Data Summary'!A73)</f>
        <v/>
      </c>
      <c r="B71" s="138"/>
      <c r="L71" s="138"/>
      <c r="V71" s="138"/>
      <c r="AF71" s="138"/>
      <c r="AP71" s="138"/>
      <c r="AZ71" s="138"/>
      <c r="BA71" s="138"/>
      <c r="BB71" s="138"/>
      <c r="BC71" s="138"/>
      <c r="BD71" s="138"/>
      <c r="BE71" s="138"/>
      <c r="BF71" s="138"/>
      <c r="BG71" s="138"/>
      <c r="BJ71" s="138"/>
      <c r="BT71" s="138"/>
      <c r="CD71" s="138"/>
      <c r="CN71" s="138"/>
      <c r="CX71" s="138"/>
      <c r="DH71" s="138"/>
      <c r="DR71" s="138"/>
      <c r="EB71" s="138"/>
      <c r="EL71" s="138"/>
      <c r="EV71" s="138"/>
      <c r="FF71" s="138"/>
      <c r="FP71" s="138"/>
      <c r="FZ71" s="138"/>
      <c r="GJ71" s="138"/>
      <c r="GT71" s="138"/>
      <c r="HD71" s="138"/>
      <c r="HN71" s="138"/>
      <c r="HX71" s="138"/>
      <c r="IH71" s="138"/>
      <c r="IR71" s="138"/>
      <c r="JB71" s="138"/>
    </row>
    <row xmlns:x14ac="http://schemas.microsoft.com/office/spreadsheetml/2009/9/ac" r="72" s="3" customFormat="true" x14ac:dyDescent="0.25">
      <c r="A72" s="426" t="str">
        <f ca="true">IF(ISBLANK('Data Summary'!A74),"",'Data Summary'!A74)</f>
        <v/>
      </c>
      <c r="B72" s="138"/>
      <c r="L72" s="138"/>
      <c r="V72" s="138"/>
      <c r="AF72" s="138"/>
      <c r="AP72" s="138"/>
      <c r="AZ72" s="138"/>
      <c r="BA72" s="138"/>
      <c r="BB72" s="138"/>
      <c r="BC72" s="138"/>
      <c r="BD72" s="138"/>
      <c r="BE72" s="138"/>
      <c r="BF72" s="138"/>
      <c r="BG72" s="138"/>
      <c r="BJ72" s="138"/>
      <c r="BT72" s="138"/>
      <c r="CD72" s="138"/>
      <c r="CN72" s="138"/>
      <c r="CX72" s="138"/>
      <c r="DH72" s="138"/>
      <c r="DR72" s="138"/>
      <c r="EB72" s="138"/>
      <c r="EL72" s="138"/>
      <c r="EV72" s="138"/>
      <c r="FF72" s="138"/>
      <c r="FP72" s="138"/>
      <c r="FZ72" s="138"/>
      <c r="GJ72" s="138"/>
      <c r="GT72" s="138"/>
      <c r="HD72" s="138"/>
      <c r="HN72" s="138"/>
      <c r="HX72" s="138"/>
      <c r="IH72" s="138"/>
      <c r="IR72" s="138"/>
      <c r="JB72" s="138"/>
    </row>
    <row xmlns:x14ac="http://schemas.microsoft.com/office/spreadsheetml/2009/9/ac" r="73" s="3" customFormat="true" x14ac:dyDescent="0.25">
      <c r="A73" s="426" t="str">
        <f ca="true">IF(ISBLANK('Data Summary'!A75),"",'Data Summary'!A75)</f>
        <v/>
      </c>
      <c r="B73" s="138"/>
      <c r="L73" s="138"/>
      <c r="V73" s="138"/>
      <c r="AF73" s="138"/>
      <c r="AP73" s="138"/>
      <c r="AZ73" s="138"/>
      <c r="BA73" s="138"/>
      <c r="BB73" s="138"/>
      <c r="BC73" s="138"/>
      <c r="BD73" s="138"/>
      <c r="BE73" s="138"/>
      <c r="BF73" s="138"/>
      <c r="BG73" s="138"/>
      <c r="BJ73" s="138"/>
      <c r="BT73" s="138"/>
      <c r="CD73" s="138"/>
      <c r="CN73" s="138"/>
      <c r="CX73" s="138"/>
      <c r="DH73" s="138"/>
      <c r="DR73" s="138"/>
      <c r="EB73" s="138"/>
      <c r="EL73" s="138"/>
      <c r="EV73" s="138"/>
      <c r="FF73" s="138"/>
      <c r="FP73" s="138"/>
      <c r="FZ73" s="138"/>
      <c r="GJ73" s="138"/>
      <c r="GT73" s="138"/>
      <c r="HD73" s="138"/>
      <c r="HN73" s="138"/>
      <c r="HX73" s="138"/>
      <c r="IH73" s="138"/>
      <c r="IR73" s="138"/>
      <c r="JB73" s="138"/>
    </row>
    <row xmlns:x14ac="http://schemas.microsoft.com/office/spreadsheetml/2009/9/ac" r="74" s="3" customFormat="true" x14ac:dyDescent="0.25">
      <c r="A74" s="426" t="str">
        <f ca="true">IF(ISBLANK('Data Summary'!A76),"",'Data Summary'!A76)</f>
        <v/>
      </c>
      <c r="B74" s="138"/>
      <c r="L74" s="138"/>
      <c r="V74" s="138"/>
      <c r="AF74" s="138"/>
      <c r="AP74" s="138"/>
      <c r="AZ74" s="138"/>
      <c r="BA74" s="138"/>
      <c r="BB74" s="138"/>
      <c r="BC74" s="138"/>
      <c r="BD74" s="138"/>
      <c r="BE74" s="138"/>
      <c r="BF74" s="138"/>
      <c r="BG74" s="138"/>
      <c r="BJ74" s="138"/>
      <c r="BT74" s="138"/>
      <c r="CD74" s="138"/>
      <c r="CN74" s="138"/>
      <c r="CX74" s="138"/>
      <c r="DH74" s="138"/>
      <c r="DR74" s="138"/>
      <c r="EB74" s="138"/>
      <c r="EL74" s="138"/>
      <c r="EV74" s="138"/>
      <c r="FF74" s="138"/>
      <c r="FP74" s="138"/>
      <c r="FZ74" s="138"/>
      <c r="GJ74" s="138"/>
      <c r="GT74" s="138"/>
      <c r="HD74" s="138"/>
      <c r="HN74" s="138"/>
      <c r="HX74" s="138"/>
      <c r="IH74" s="138"/>
      <c r="IR74" s="138"/>
      <c r="JB74" s="138"/>
    </row>
    <row xmlns:x14ac="http://schemas.microsoft.com/office/spreadsheetml/2009/9/ac" r="75" s="3" customFormat="true" x14ac:dyDescent="0.25">
      <c r="A75" s="426" t="str">
        <f ca="true">IF(ISBLANK('Data Summary'!A77),"",'Data Summary'!A77)</f>
        <v/>
      </c>
      <c r="B75" s="138"/>
      <c r="L75" s="138"/>
      <c r="V75" s="138"/>
      <c r="AF75" s="138"/>
      <c r="AP75" s="138"/>
      <c r="AZ75" s="138"/>
      <c r="BA75" s="138"/>
      <c r="BB75" s="138"/>
      <c r="BC75" s="138"/>
      <c r="BD75" s="138"/>
      <c r="BE75" s="138"/>
      <c r="BF75" s="138"/>
      <c r="BG75" s="138"/>
      <c r="BJ75" s="138"/>
      <c r="BT75" s="138"/>
      <c r="CD75" s="138"/>
      <c r="CN75" s="138"/>
      <c r="CX75" s="138"/>
      <c r="DH75" s="138"/>
      <c r="DR75" s="138"/>
      <c r="EB75" s="138"/>
      <c r="EL75" s="138"/>
      <c r="EV75" s="138"/>
      <c r="FF75" s="138"/>
      <c r="FP75" s="138"/>
      <c r="FZ75" s="138"/>
      <c r="GJ75" s="138"/>
      <c r="GT75" s="138"/>
      <c r="HD75" s="138"/>
      <c r="HN75" s="138"/>
      <c r="HX75" s="138"/>
      <c r="IH75" s="138"/>
      <c r="IR75" s="138"/>
      <c r="JB75" s="138"/>
    </row>
    <row xmlns:x14ac="http://schemas.microsoft.com/office/spreadsheetml/2009/9/ac" r="76" s="3" customFormat="true" x14ac:dyDescent="0.25">
      <c r="A76" s="426" t="str">
        <f ca="true">IF(ISBLANK('Data Summary'!A78),"",'Data Summary'!A78)</f>
        <v/>
      </c>
      <c r="B76" s="138"/>
      <c r="L76" s="138"/>
      <c r="V76" s="138"/>
      <c r="AF76" s="138"/>
      <c r="AP76" s="138"/>
      <c r="AZ76" s="138"/>
      <c r="BA76" s="138"/>
      <c r="BB76" s="138"/>
      <c r="BC76" s="138"/>
      <c r="BD76" s="138"/>
      <c r="BE76" s="138"/>
      <c r="BF76" s="138"/>
      <c r="BG76" s="138"/>
      <c r="BJ76" s="138"/>
      <c r="BT76" s="138"/>
      <c r="CD76" s="138"/>
      <c r="CN76" s="138"/>
      <c r="CX76" s="138"/>
      <c r="DH76" s="138"/>
      <c r="DR76" s="138"/>
      <c r="EB76" s="138"/>
      <c r="EL76" s="138"/>
      <c r="EV76" s="138"/>
      <c r="FF76" s="138"/>
      <c r="FP76" s="138"/>
      <c r="FZ76" s="138"/>
      <c r="GJ76" s="138"/>
      <c r="GT76" s="138"/>
      <c r="HD76" s="138"/>
      <c r="HN76" s="138"/>
      <c r="HX76" s="138"/>
      <c r="IH76" s="138"/>
      <c r="IR76" s="138"/>
      <c r="JB76" s="138"/>
    </row>
    <row xmlns:x14ac="http://schemas.microsoft.com/office/spreadsheetml/2009/9/ac" r="77" s="3" customFormat="true" x14ac:dyDescent="0.25">
      <c r="A77" s="426" t="str">
        <f ca="true">IF(ISBLANK('Data Summary'!A79),"",'Data Summary'!A79)</f>
        <v/>
      </c>
      <c r="B77" s="138"/>
      <c r="L77" s="138"/>
      <c r="V77" s="138"/>
      <c r="AF77" s="138"/>
      <c r="AP77" s="138"/>
      <c r="AZ77" s="138"/>
      <c r="BA77" s="138"/>
      <c r="BB77" s="138"/>
      <c r="BC77" s="138"/>
      <c r="BD77" s="138"/>
      <c r="BE77" s="138"/>
      <c r="BF77" s="138"/>
      <c r="BG77" s="138"/>
      <c r="BJ77" s="138"/>
      <c r="BT77" s="138"/>
      <c r="CD77" s="138"/>
      <c r="CN77" s="138"/>
      <c r="CX77" s="138"/>
      <c r="DH77" s="138"/>
      <c r="DR77" s="138"/>
      <c r="EB77" s="138"/>
      <c r="EL77" s="138"/>
      <c r="EV77" s="138"/>
      <c r="FF77" s="138"/>
      <c r="FP77" s="138"/>
      <c r="FZ77" s="138"/>
      <c r="GJ77" s="138"/>
      <c r="GT77" s="138"/>
      <c r="HD77" s="138"/>
      <c r="HN77" s="138"/>
      <c r="HX77" s="138"/>
      <c r="IH77" s="138"/>
      <c r="IR77" s="138"/>
      <c r="JB77" s="138"/>
    </row>
    <row xmlns:x14ac="http://schemas.microsoft.com/office/spreadsheetml/2009/9/ac" r="78" s="3" customFormat="true" x14ac:dyDescent="0.25">
      <c r="A78" s="426" t="str">
        <f ca="true">IF(ISBLANK('Data Summary'!A80),"",'Data Summary'!A80)</f>
        <v/>
      </c>
      <c r="B78" s="138"/>
      <c r="L78" s="138"/>
      <c r="V78" s="138"/>
      <c r="AF78" s="138"/>
      <c r="AP78" s="138"/>
      <c r="AZ78" s="138"/>
      <c r="BA78" s="138"/>
      <c r="BB78" s="138"/>
      <c r="BC78" s="138"/>
      <c r="BD78" s="138"/>
      <c r="BE78" s="138"/>
      <c r="BF78" s="138"/>
      <c r="BG78" s="138"/>
      <c r="BJ78" s="138"/>
      <c r="BT78" s="138"/>
      <c r="CD78" s="138"/>
      <c r="CN78" s="138"/>
      <c r="CX78" s="138"/>
      <c r="DH78" s="138"/>
      <c r="DR78" s="138"/>
      <c r="EB78" s="138"/>
      <c r="EL78" s="138"/>
      <c r="EV78" s="138"/>
      <c r="FF78" s="138"/>
      <c r="FP78" s="138"/>
      <c r="FZ78" s="138"/>
      <c r="GJ78" s="138"/>
      <c r="GT78" s="138"/>
      <c r="HD78" s="138"/>
      <c r="HN78" s="138"/>
      <c r="HX78" s="138"/>
      <c r="IH78" s="138"/>
      <c r="IR78" s="138"/>
      <c r="JB78" s="138"/>
    </row>
    <row xmlns:x14ac="http://schemas.microsoft.com/office/spreadsheetml/2009/9/ac" r="79" s="3" customFormat="true" x14ac:dyDescent="0.25">
      <c r="A79" s="426" t="str">
        <f ca="true">IF(ISBLANK('Data Summary'!A81),"",'Data Summary'!A81)</f>
        <v/>
      </c>
      <c r="B79" s="138"/>
      <c r="L79" s="138"/>
      <c r="V79" s="138"/>
      <c r="AF79" s="138"/>
      <c r="AP79" s="138"/>
      <c r="AZ79" s="138"/>
      <c r="BA79" s="138"/>
      <c r="BB79" s="138"/>
      <c r="BC79" s="138"/>
      <c r="BD79" s="138"/>
      <c r="BE79" s="138"/>
      <c r="BF79" s="138"/>
      <c r="BG79" s="138"/>
      <c r="BJ79" s="138"/>
      <c r="BT79" s="138"/>
      <c r="CD79" s="138"/>
      <c r="CN79" s="138"/>
      <c r="CX79" s="138"/>
      <c r="DH79" s="138"/>
      <c r="DR79" s="138"/>
      <c r="EB79" s="138"/>
      <c r="EL79" s="138"/>
      <c r="EV79" s="138"/>
      <c r="FF79" s="138"/>
      <c r="FP79" s="138"/>
      <c r="FZ79" s="138"/>
      <c r="GJ79" s="138"/>
      <c r="GT79" s="138"/>
      <c r="HD79" s="138"/>
      <c r="HN79" s="138"/>
      <c r="HX79" s="138"/>
      <c r="IH79" s="138"/>
      <c r="IR79" s="138"/>
      <c r="JB79" s="138"/>
    </row>
    <row xmlns:x14ac="http://schemas.microsoft.com/office/spreadsheetml/2009/9/ac" r="80" s="3" customFormat="true" x14ac:dyDescent="0.25">
      <c r="A80" s="426" t="str">
        <f ca="true">IF(ISBLANK('Data Summary'!A82),"",'Data Summary'!A82)</f>
        <v/>
      </c>
      <c r="B80" s="138"/>
      <c r="L80" s="138"/>
      <c r="V80" s="138"/>
      <c r="AF80" s="138"/>
      <c r="AP80" s="138"/>
      <c r="AZ80" s="138"/>
      <c r="BA80" s="138"/>
      <c r="BB80" s="138"/>
      <c r="BC80" s="138"/>
      <c r="BD80" s="138"/>
      <c r="BE80" s="138"/>
      <c r="BF80" s="138"/>
      <c r="BG80" s="138"/>
      <c r="BJ80" s="138"/>
      <c r="BT80" s="138"/>
      <c r="CD80" s="138"/>
      <c r="CN80" s="138"/>
      <c r="CX80" s="138"/>
      <c r="DH80" s="138"/>
      <c r="DR80" s="138"/>
      <c r="EB80" s="138"/>
      <c r="EL80" s="138"/>
      <c r="EV80" s="138"/>
      <c r="FF80" s="138"/>
      <c r="FP80" s="138"/>
      <c r="FZ80" s="138"/>
      <c r="GJ80" s="138"/>
      <c r="GT80" s="138"/>
      <c r="HD80" s="138"/>
      <c r="HN80" s="138"/>
      <c r="HX80" s="138"/>
      <c r="IH80" s="138"/>
      <c r="IR80" s="138"/>
      <c r="JB80" s="138"/>
    </row>
    <row xmlns:x14ac="http://schemas.microsoft.com/office/spreadsheetml/2009/9/ac" r="81" s="3" customFormat="true" x14ac:dyDescent="0.25">
      <c r="A81" s="426" t="str">
        <f ca="true">IF(ISBLANK('Data Summary'!A83),"",'Data Summary'!A83)</f>
        <v/>
      </c>
      <c r="B81" s="138"/>
      <c r="L81" s="138"/>
      <c r="V81" s="138"/>
      <c r="AF81" s="138"/>
      <c r="AP81" s="138"/>
      <c r="AZ81" s="138"/>
      <c r="BA81" s="138"/>
      <c r="BB81" s="138"/>
      <c r="BC81" s="138"/>
      <c r="BD81" s="138"/>
      <c r="BE81" s="138"/>
      <c r="BF81" s="138"/>
      <c r="BG81" s="138"/>
      <c r="BJ81" s="138"/>
      <c r="BT81" s="138"/>
      <c r="CD81" s="138"/>
      <c r="CN81" s="138"/>
      <c r="CX81" s="138"/>
      <c r="DH81" s="138"/>
      <c r="DR81" s="138"/>
      <c r="EB81" s="138"/>
      <c r="EL81" s="138"/>
      <c r="EV81" s="138"/>
      <c r="FF81" s="138"/>
      <c r="FP81" s="138"/>
      <c r="FZ81" s="138"/>
      <c r="GJ81" s="138"/>
      <c r="GT81" s="138"/>
      <c r="HD81" s="138"/>
      <c r="HN81" s="138"/>
      <c r="HX81" s="138"/>
      <c r="IH81" s="138"/>
      <c r="IR81" s="138"/>
      <c r="JB81" s="138"/>
    </row>
    <row xmlns:x14ac="http://schemas.microsoft.com/office/spreadsheetml/2009/9/ac" r="82" s="3" customFormat="true" x14ac:dyDescent="0.25">
      <c r="A82" s="426" t="str">
        <f ca="true">IF(ISBLANK('Data Summary'!A84),"",'Data Summary'!A84)</f>
        <v/>
      </c>
      <c r="B82" s="138"/>
      <c r="L82" s="138"/>
      <c r="V82" s="138"/>
      <c r="AF82" s="138"/>
      <c r="AP82" s="138"/>
      <c r="AZ82" s="138"/>
      <c r="BA82" s="138"/>
      <c r="BB82" s="138"/>
      <c r="BC82" s="138"/>
      <c r="BD82" s="138"/>
      <c r="BE82" s="138"/>
      <c r="BF82" s="138"/>
      <c r="BG82" s="138"/>
      <c r="BJ82" s="138"/>
      <c r="BT82" s="138"/>
      <c r="CD82" s="138"/>
      <c r="CN82" s="138"/>
      <c r="CX82" s="138"/>
      <c r="DH82" s="138"/>
      <c r="DR82" s="138"/>
      <c r="EB82" s="138"/>
      <c r="EL82" s="138"/>
      <c r="EV82" s="138"/>
      <c r="FF82" s="138"/>
      <c r="FP82" s="138"/>
      <c r="FZ82" s="138"/>
      <c r="GJ82" s="138"/>
      <c r="GT82" s="138"/>
      <c r="HD82" s="138"/>
      <c r="HN82" s="138"/>
      <c r="HX82" s="138"/>
      <c r="IH82" s="138"/>
      <c r="IR82" s="138"/>
      <c r="JB82" s="138"/>
    </row>
    <row xmlns:x14ac="http://schemas.microsoft.com/office/spreadsheetml/2009/9/ac" r="83" s="3" customFormat="true" x14ac:dyDescent="0.25">
      <c r="A83" s="426" t="str">
        <f ca="true">IF(ISBLANK('Data Summary'!A85),"",'Data Summary'!A85)</f>
        <v/>
      </c>
      <c r="B83" s="138"/>
      <c r="L83" s="138"/>
      <c r="V83" s="138"/>
      <c r="AF83" s="138"/>
      <c r="AP83" s="138"/>
      <c r="AZ83" s="138"/>
      <c r="BA83" s="138"/>
      <c r="BB83" s="138"/>
      <c r="BC83" s="138"/>
      <c r="BD83" s="138"/>
      <c r="BE83" s="138"/>
      <c r="BF83" s="138"/>
      <c r="BG83" s="138"/>
      <c r="BJ83" s="138"/>
      <c r="BT83" s="138"/>
      <c r="CD83" s="138"/>
      <c r="CN83" s="138"/>
      <c r="CX83" s="138"/>
      <c r="DH83" s="138"/>
      <c r="DR83" s="138"/>
      <c r="EB83" s="138"/>
      <c r="EL83" s="138"/>
      <c r="EV83" s="138"/>
      <c r="FF83" s="138"/>
      <c r="FP83" s="138"/>
      <c r="FZ83" s="138"/>
      <c r="GJ83" s="138"/>
      <c r="GT83" s="138"/>
      <c r="HD83" s="138"/>
      <c r="HN83" s="138"/>
      <c r="HX83" s="138"/>
      <c r="IH83" s="138"/>
      <c r="IR83" s="138"/>
      <c r="JB83" s="138"/>
    </row>
    <row xmlns:x14ac="http://schemas.microsoft.com/office/spreadsheetml/2009/9/ac" r="84" s="3" customFormat="true" x14ac:dyDescent="0.25">
      <c r="A84" s="426" t="str">
        <f ca="true">IF(ISBLANK('Data Summary'!A86),"",'Data Summary'!A86)</f>
        <v/>
      </c>
      <c r="B84" s="138"/>
      <c r="L84" s="138"/>
      <c r="V84" s="138"/>
      <c r="AF84" s="138"/>
      <c r="AP84" s="138"/>
      <c r="AZ84" s="138"/>
      <c r="BA84" s="138"/>
      <c r="BB84" s="138"/>
      <c r="BC84" s="138"/>
      <c r="BD84" s="138"/>
      <c r="BE84" s="138"/>
      <c r="BF84" s="138"/>
      <c r="BG84" s="138"/>
      <c r="BJ84" s="138"/>
      <c r="BT84" s="138"/>
      <c r="CD84" s="138"/>
      <c r="CN84" s="138"/>
      <c r="CX84" s="138"/>
      <c r="DH84" s="138"/>
      <c r="DR84" s="138"/>
      <c r="EB84" s="138"/>
      <c r="EL84" s="138"/>
      <c r="EV84" s="138"/>
      <c r="FF84" s="138"/>
      <c r="FP84" s="138"/>
      <c r="FZ84" s="138"/>
      <c r="GJ84" s="138"/>
      <c r="GT84" s="138"/>
      <c r="HD84" s="138"/>
      <c r="HN84" s="138"/>
      <c r="HX84" s="138"/>
      <c r="IH84" s="138"/>
      <c r="IR84" s="138"/>
      <c r="JB84" s="138"/>
    </row>
    <row xmlns:x14ac="http://schemas.microsoft.com/office/spreadsheetml/2009/9/ac" r="85" s="3" customFormat="true" x14ac:dyDescent="0.25">
      <c r="A85" s="426" t="str">
        <f ca="true">IF(ISBLANK('Data Summary'!A87),"",'Data Summary'!A87)</f>
        <v/>
      </c>
      <c r="B85" s="138"/>
      <c r="L85" s="138"/>
      <c r="V85" s="138"/>
      <c r="AF85" s="138"/>
      <c r="AP85" s="138"/>
      <c r="AZ85" s="138"/>
      <c r="BA85" s="138"/>
      <c r="BB85" s="138"/>
      <c r="BC85" s="138"/>
      <c r="BD85" s="138"/>
      <c r="BE85" s="138"/>
      <c r="BF85" s="138"/>
      <c r="BG85" s="138"/>
      <c r="BJ85" s="138"/>
      <c r="BT85" s="138"/>
      <c r="CD85" s="138"/>
      <c r="CN85" s="138"/>
      <c r="CX85" s="138"/>
      <c r="DH85" s="138"/>
      <c r="DR85" s="138"/>
      <c r="EB85" s="138"/>
      <c r="EL85" s="138"/>
      <c r="EV85" s="138"/>
      <c r="FF85" s="138"/>
      <c r="FP85" s="138"/>
      <c r="FZ85" s="138"/>
      <c r="GJ85" s="138"/>
      <c r="GT85" s="138"/>
      <c r="HD85" s="138"/>
      <c r="HN85" s="138"/>
      <c r="HX85" s="138"/>
      <c r="IH85" s="138"/>
      <c r="IR85" s="138"/>
      <c r="JB85" s="138"/>
    </row>
    <row xmlns:x14ac="http://schemas.microsoft.com/office/spreadsheetml/2009/9/ac" r="86" s="3" customFormat="true" x14ac:dyDescent="0.25">
      <c r="A86" s="426" t="str">
        <f ca="true">IF(ISBLANK('Data Summary'!A88),"",'Data Summary'!A88)</f>
        <v/>
      </c>
      <c r="B86" s="138"/>
      <c r="L86" s="138"/>
      <c r="V86" s="138"/>
      <c r="AF86" s="138"/>
      <c r="AP86" s="138"/>
      <c r="AZ86" s="138"/>
      <c r="BA86" s="138"/>
      <c r="BB86" s="138"/>
      <c r="BC86" s="138"/>
      <c r="BD86" s="138"/>
      <c r="BE86" s="138"/>
      <c r="BF86" s="138"/>
      <c r="BG86" s="138"/>
      <c r="BJ86" s="138"/>
      <c r="BT86" s="138"/>
      <c r="CD86" s="138"/>
      <c r="CN86" s="138"/>
      <c r="CX86" s="138"/>
      <c r="DH86" s="138"/>
      <c r="DR86" s="138"/>
      <c r="EB86" s="138"/>
      <c r="EL86" s="138"/>
      <c r="EV86" s="138"/>
      <c r="FF86" s="138"/>
      <c r="FP86" s="138"/>
      <c r="FZ86" s="138"/>
      <c r="GJ86" s="138"/>
      <c r="GT86" s="138"/>
      <c r="HD86" s="138"/>
      <c r="HN86" s="138"/>
      <c r="HX86" s="138"/>
      <c r="IH86" s="138"/>
      <c r="IR86" s="138"/>
      <c r="JB86" s="138"/>
    </row>
    <row xmlns:x14ac="http://schemas.microsoft.com/office/spreadsheetml/2009/9/ac" r="87" s="3" customFormat="true" x14ac:dyDescent="0.25">
      <c r="A87" s="426" t="str">
        <f ca="true">IF(ISBLANK('Data Summary'!A89),"",'Data Summary'!A89)</f>
        <v/>
      </c>
      <c r="B87" s="138"/>
      <c r="L87" s="138"/>
      <c r="V87" s="138"/>
      <c r="AF87" s="138"/>
      <c r="AP87" s="138"/>
      <c r="AZ87" s="138"/>
      <c r="BA87" s="138"/>
      <c r="BB87" s="138"/>
      <c r="BC87" s="138"/>
      <c r="BD87" s="138"/>
      <c r="BE87" s="138"/>
      <c r="BF87" s="138"/>
      <c r="BG87" s="138"/>
      <c r="BJ87" s="138"/>
      <c r="BT87" s="138"/>
      <c r="CD87" s="138"/>
      <c r="CN87" s="138"/>
      <c r="CX87" s="138"/>
      <c r="DH87" s="138"/>
      <c r="DR87" s="138"/>
      <c r="EB87" s="138"/>
      <c r="EL87" s="138"/>
      <c r="EV87" s="138"/>
      <c r="FF87" s="138"/>
      <c r="FP87" s="138"/>
      <c r="FZ87" s="138"/>
      <c r="GJ87" s="138"/>
      <c r="GT87" s="138"/>
      <c r="HD87" s="138"/>
      <c r="HN87" s="138"/>
      <c r="HX87" s="138"/>
      <c r="IH87" s="138"/>
      <c r="IR87" s="138"/>
      <c r="JB87" s="138"/>
    </row>
    <row xmlns:x14ac="http://schemas.microsoft.com/office/spreadsheetml/2009/9/ac" r="88" s="3" customFormat="true" x14ac:dyDescent="0.25">
      <c r="A88" s="426" t="str">
        <f ca="true">IF(ISBLANK('Data Summary'!A90),"",'Data Summary'!A90)</f>
        <v/>
      </c>
      <c r="B88" s="138"/>
      <c r="L88" s="138"/>
      <c r="V88" s="138"/>
      <c r="AF88" s="138"/>
      <c r="AP88" s="138"/>
      <c r="AZ88" s="138"/>
      <c r="BA88" s="138"/>
      <c r="BB88" s="138"/>
      <c r="BC88" s="138"/>
      <c r="BD88" s="138"/>
      <c r="BE88" s="138"/>
      <c r="BF88" s="138"/>
      <c r="BG88" s="138"/>
      <c r="BJ88" s="138"/>
      <c r="BT88" s="138"/>
      <c r="CD88" s="138"/>
      <c r="CN88" s="138"/>
      <c r="CX88" s="138"/>
      <c r="DH88" s="138"/>
      <c r="DR88" s="138"/>
      <c r="EB88" s="138"/>
      <c r="EL88" s="138"/>
      <c r="EV88" s="138"/>
      <c r="FF88" s="138"/>
      <c r="FP88" s="138"/>
      <c r="FZ88" s="138"/>
      <c r="GJ88" s="138"/>
      <c r="GT88" s="138"/>
      <c r="HD88" s="138"/>
      <c r="HN88" s="138"/>
      <c r="HX88" s="138"/>
      <c r="IH88" s="138"/>
      <c r="IR88" s="138"/>
      <c r="JB88" s="138"/>
    </row>
    <row xmlns:x14ac="http://schemas.microsoft.com/office/spreadsheetml/2009/9/ac" r="89" s="3" customFormat="true" x14ac:dyDescent="0.25">
      <c r="A89" s="426" t="str">
        <f ca="true">IF(ISBLANK('Data Summary'!A91),"",'Data Summary'!A91)</f>
        <v/>
      </c>
      <c r="B89" s="138"/>
      <c r="L89" s="138"/>
      <c r="V89" s="138"/>
      <c r="AF89" s="138"/>
      <c r="AP89" s="138"/>
      <c r="AZ89" s="138"/>
      <c r="BA89" s="138"/>
      <c r="BB89" s="138"/>
      <c r="BC89" s="138"/>
      <c r="BD89" s="138"/>
      <c r="BE89" s="138"/>
      <c r="BF89" s="138"/>
      <c r="BG89" s="138"/>
      <c r="BJ89" s="138"/>
      <c r="BT89" s="138"/>
      <c r="CD89" s="138"/>
      <c r="CN89" s="138"/>
      <c r="CX89" s="138"/>
      <c r="DH89" s="138"/>
      <c r="DR89" s="138"/>
      <c r="EB89" s="138"/>
      <c r="EL89" s="138"/>
      <c r="EV89" s="138"/>
      <c r="FF89" s="138"/>
      <c r="FP89" s="138"/>
      <c r="FZ89" s="138"/>
      <c r="GJ89" s="138"/>
      <c r="GT89" s="138"/>
      <c r="HD89" s="138"/>
      <c r="HN89" s="138"/>
      <c r="HX89" s="138"/>
      <c r="IH89" s="138"/>
      <c r="IR89" s="138"/>
      <c r="JB89" s="138"/>
    </row>
    <row xmlns:x14ac="http://schemas.microsoft.com/office/spreadsheetml/2009/9/ac" r="90" s="3" customFormat="true" x14ac:dyDescent="0.25">
      <c r="A90" s="426" t="str">
        <f ca="true">IF(ISBLANK('Data Summary'!A92),"",'Data Summary'!A92)</f>
        <v/>
      </c>
      <c r="B90" s="138"/>
      <c r="L90" s="138"/>
      <c r="V90" s="138"/>
      <c r="AF90" s="138"/>
      <c r="AP90" s="138"/>
      <c r="AZ90" s="138"/>
      <c r="BA90" s="138"/>
      <c r="BB90" s="138"/>
      <c r="BC90" s="138"/>
      <c r="BD90" s="138"/>
      <c r="BE90" s="138"/>
      <c r="BF90" s="138"/>
      <c r="BG90" s="138"/>
      <c r="BJ90" s="138"/>
      <c r="BT90" s="138"/>
      <c r="CD90" s="138"/>
      <c r="CN90" s="138"/>
      <c r="CX90" s="138"/>
      <c r="DH90" s="138"/>
      <c r="DR90" s="138"/>
      <c r="EB90" s="138"/>
      <c r="EL90" s="138"/>
      <c r="EV90" s="138"/>
      <c r="FF90" s="138"/>
      <c r="FP90" s="138"/>
      <c r="FZ90" s="138"/>
      <c r="GJ90" s="138"/>
      <c r="GT90" s="138"/>
      <c r="HD90" s="138"/>
      <c r="HN90" s="138"/>
      <c r="HX90" s="138"/>
      <c r="IH90" s="138"/>
      <c r="IR90" s="138"/>
      <c r="JB90" s="138"/>
    </row>
    <row xmlns:x14ac="http://schemas.microsoft.com/office/spreadsheetml/2009/9/ac" r="91" s="3" customFormat="true" x14ac:dyDescent="0.25">
      <c r="A91" s="426" t="str">
        <f ca="true">IF(ISBLANK('Data Summary'!A93),"",'Data Summary'!A93)</f>
        <v/>
      </c>
      <c r="B91" s="138"/>
      <c r="L91" s="138"/>
      <c r="V91" s="138"/>
      <c r="AF91" s="138"/>
      <c r="AP91" s="138"/>
      <c r="AZ91" s="138"/>
      <c r="BA91" s="138"/>
      <c r="BB91" s="138"/>
      <c r="BC91" s="138"/>
      <c r="BD91" s="138"/>
      <c r="BE91" s="138"/>
      <c r="BF91" s="138"/>
      <c r="BG91" s="138"/>
      <c r="BJ91" s="138"/>
      <c r="BT91" s="138"/>
      <c r="CD91" s="138"/>
      <c r="CN91" s="138"/>
      <c r="CX91" s="138"/>
      <c r="DH91" s="138"/>
      <c r="DR91" s="138"/>
      <c r="EB91" s="138"/>
      <c r="EL91" s="138"/>
      <c r="EV91" s="138"/>
      <c r="FF91" s="138"/>
      <c r="FP91" s="138"/>
      <c r="FZ91" s="138"/>
      <c r="GJ91" s="138"/>
      <c r="GT91" s="138"/>
      <c r="HD91" s="138"/>
      <c r="HN91" s="138"/>
      <c r="HX91" s="138"/>
      <c r="IH91" s="138"/>
      <c r="IR91" s="138"/>
      <c r="JB91" s="138"/>
    </row>
    <row xmlns:x14ac="http://schemas.microsoft.com/office/spreadsheetml/2009/9/ac" r="92" s="3" customFormat="true" x14ac:dyDescent="0.25">
      <c r="A92" s="426" t="str">
        <f ca="true">IF(ISBLANK('Data Summary'!A94),"",'Data Summary'!A94)</f>
        <v/>
      </c>
      <c r="B92" s="138"/>
      <c r="L92" s="138"/>
      <c r="V92" s="138"/>
      <c r="AF92" s="138"/>
      <c r="AP92" s="138"/>
      <c r="AZ92" s="138"/>
      <c r="BA92" s="138"/>
      <c r="BB92" s="138"/>
      <c r="BC92" s="138"/>
      <c r="BD92" s="138"/>
      <c r="BE92" s="138"/>
      <c r="BF92" s="138"/>
      <c r="BG92" s="138"/>
      <c r="BJ92" s="138"/>
      <c r="BT92" s="138"/>
      <c r="CD92" s="138"/>
      <c r="CN92" s="138"/>
      <c r="CX92" s="138"/>
      <c r="DH92" s="138"/>
      <c r="DR92" s="138"/>
      <c r="EB92" s="138"/>
      <c r="EL92" s="138"/>
      <c r="EV92" s="138"/>
      <c r="FF92" s="138"/>
      <c r="FP92" s="138"/>
      <c r="FZ92" s="138"/>
      <c r="GJ92" s="138"/>
      <c r="GT92" s="138"/>
      <c r="HD92" s="138"/>
      <c r="HN92" s="138"/>
      <c r="HX92" s="138"/>
      <c r="IH92" s="138"/>
      <c r="IR92" s="138"/>
      <c r="JB92" s="138"/>
    </row>
    <row xmlns:x14ac="http://schemas.microsoft.com/office/spreadsheetml/2009/9/ac" r="93" s="3" customFormat="true" x14ac:dyDescent="0.25">
      <c r="A93" s="426" t="str">
        <f ca="true">IF(ISBLANK('Data Summary'!A95),"",'Data Summary'!A95)</f>
        <v/>
      </c>
      <c r="B93" s="138"/>
      <c r="L93" s="138"/>
      <c r="V93" s="138"/>
      <c r="AF93" s="138"/>
      <c r="AP93" s="138"/>
      <c r="AZ93" s="138"/>
      <c r="BA93" s="138"/>
      <c r="BB93" s="138"/>
      <c r="BC93" s="138"/>
      <c r="BD93" s="138"/>
      <c r="BE93" s="138"/>
      <c r="BF93" s="138"/>
      <c r="BG93" s="138"/>
      <c r="BJ93" s="138"/>
      <c r="BT93" s="138"/>
      <c r="CD93" s="138"/>
      <c r="CN93" s="138"/>
      <c r="CX93" s="138"/>
      <c r="DH93" s="138"/>
      <c r="DR93" s="138"/>
      <c r="EB93" s="138"/>
      <c r="EL93" s="138"/>
      <c r="EV93" s="138"/>
      <c r="FF93" s="138"/>
      <c r="FP93" s="138"/>
      <c r="FZ93" s="138"/>
      <c r="GJ93" s="138"/>
      <c r="GT93" s="138"/>
      <c r="HD93" s="138"/>
      <c r="HN93" s="138"/>
      <c r="HX93" s="138"/>
      <c r="IH93" s="138"/>
      <c r="IR93" s="138"/>
      <c r="JB93" s="138"/>
    </row>
    <row xmlns:x14ac="http://schemas.microsoft.com/office/spreadsheetml/2009/9/ac" r="94" s="3" customFormat="true" x14ac:dyDescent="0.25">
      <c r="A94" s="426" t="str">
        <f ca="true">IF(ISBLANK('Data Summary'!A96),"",'Data Summary'!A96)</f>
        <v/>
      </c>
      <c r="B94" s="138"/>
      <c r="L94" s="138"/>
      <c r="V94" s="138"/>
      <c r="AF94" s="138"/>
      <c r="AP94" s="138"/>
      <c r="AZ94" s="138"/>
      <c r="BA94" s="138"/>
      <c r="BB94" s="138"/>
      <c r="BC94" s="138"/>
      <c r="BD94" s="138"/>
      <c r="BE94" s="138"/>
      <c r="BF94" s="138"/>
      <c r="BG94" s="138"/>
      <c r="BJ94" s="138"/>
      <c r="BT94" s="138"/>
      <c r="CD94" s="138"/>
      <c r="CN94" s="138"/>
      <c r="CX94" s="138"/>
      <c r="DH94" s="138"/>
      <c r="DR94" s="138"/>
      <c r="EB94" s="138"/>
      <c r="EL94" s="138"/>
      <c r="EV94" s="138"/>
      <c r="FF94" s="138"/>
      <c r="FP94" s="138"/>
      <c r="FZ94" s="138"/>
      <c r="GJ94" s="138"/>
      <c r="GT94" s="138"/>
      <c r="HD94" s="138"/>
      <c r="HN94" s="138"/>
      <c r="HX94" s="138"/>
      <c r="IH94" s="138"/>
      <c r="IR94" s="138"/>
      <c r="JB94" s="138"/>
    </row>
    <row xmlns:x14ac="http://schemas.microsoft.com/office/spreadsheetml/2009/9/ac" r="95" s="3" customFormat="true" x14ac:dyDescent="0.25">
      <c r="A95" s="426" t="str">
        <f ca="true">IF(ISBLANK('Data Summary'!A97),"",'Data Summary'!A97)</f>
        <v/>
      </c>
      <c r="B95" s="138"/>
      <c r="L95" s="138"/>
      <c r="V95" s="138"/>
      <c r="AF95" s="138"/>
      <c r="AP95" s="138"/>
      <c r="AZ95" s="138"/>
      <c r="BA95" s="138"/>
      <c r="BB95" s="138"/>
      <c r="BC95" s="138"/>
      <c r="BD95" s="138"/>
      <c r="BE95" s="138"/>
      <c r="BF95" s="138"/>
      <c r="BG95" s="138"/>
      <c r="BJ95" s="138"/>
      <c r="BT95" s="138"/>
      <c r="CD95" s="138"/>
      <c r="CN95" s="138"/>
      <c r="CX95" s="138"/>
      <c r="DH95" s="138"/>
      <c r="DR95" s="138"/>
      <c r="EB95" s="138"/>
      <c r="EL95" s="138"/>
      <c r="EV95" s="138"/>
      <c r="FF95" s="138"/>
      <c r="FP95" s="138"/>
      <c r="FZ95" s="138"/>
      <c r="GJ95" s="138"/>
      <c r="GT95" s="138"/>
      <c r="HD95" s="138"/>
      <c r="HN95" s="138"/>
      <c r="HX95" s="138"/>
      <c r="IH95" s="138"/>
      <c r="IR95" s="138"/>
      <c r="JB95" s="138"/>
    </row>
    <row xmlns:x14ac="http://schemas.microsoft.com/office/spreadsheetml/2009/9/ac" r="96" s="3" customFormat="true" x14ac:dyDescent="0.25">
      <c r="A96" s="426" t="str">
        <f ca="true">IF(ISBLANK('Data Summary'!A98),"",'Data Summary'!A98)</f>
        <v/>
      </c>
      <c r="B96" s="138"/>
      <c r="L96" s="138"/>
      <c r="V96" s="138"/>
      <c r="AF96" s="138"/>
      <c r="AP96" s="138"/>
      <c r="AZ96" s="138"/>
      <c r="BA96" s="138"/>
      <c r="BB96" s="138"/>
      <c r="BC96" s="138"/>
      <c r="BD96" s="138"/>
      <c r="BE96" s="138"/>
      <c r="BF96" s="138"/>
      <c r="BG96" s="138"/>
      <c r="BJ96" s="138"/>
      <c r="BT96" s="138"/>
      <c r="CD96" s="138"/>
      <c r="CN96" s="138"/>
      <c r="CX96" s="138"/>
      <c r="DH96" s="138"/>
      <c r="DR96" s="138"/>
      <c r="EB96" s="138"/>
      <c r="EL96" s="138"/>
      <c r="EV96" s="138"/>
      <c r="FF96" s="138"/>
      <c r="FP96" s="138"/>
      <c r="FZ96" s="138"/>
      <c r="GJ96" s="138"/>
      <c r="GT96" s="138"/>
      <c r="HD96" s="138"/>
      <c r="HN96" s="138"/>
      <c r="HX96" s="138"/>
      <c r="IH96" s="138"/>
      <c r="IR96" s="138"/>
      <c r="JB96" s="138"/>
    </row>
    <row xmlns:x14ac="http://schemas.microsoft.com/office/spreadsheetml/2009/9/ac" r="97" s="3" customFormat="true" x14ac:dyDescent="0.25">
      <c r="A97" s="426" t="str">
        <f ca="true">IF(ISBLANK('Data Summary'!A99),"",'Data Summary'!A99)</f>
        <v/>
      </c>
      <c r="B97" s="138"/>
      <c r="L97" s="138"/>
      <c r="V97" s="138"/>
      <c r="AF97" s="138"/>
      <c r="AP97" s="138"/>
      <c r="AZ97" s="138"/>
      <c r="BA97" s="138"/>
      <c r="BB97" s="138"/>
      <c r="BC97" s="138"/>
      <c r="BD97" s="138"/>
      <c r="BE97" s="138"/>
      <c r="BF97" s="138"/>
      <c r="BG97" s="138"/>
      <c r="BJ97" s="138"/>
      <c r="BT97" s="138"/>
      <c r="CD97" s="138"/>
      <c r="CN97" s="138"/>
      <c r="CX97" s="138"/>
      <c r="DH97" s="138"/>
      <c r="DR97" s="138"/>
      <c r="EB97" s="138"/>
      <c r="EL97" s="138"/>
      <c r="EV97" s="138"/>
      <c r="FF97" s="138"/>
      <c r="FP97" s="138"/>
      <c r="FZ97" s="138"/>
      <c r="GJ97" s="138"/>
      <c r="GT97" s="138"/>
      <c r="HD97" s="138"/>
      <c r="HN97" s="138"/>
      <c r="HX97" s="138"/>
      <c r="IH97" s="138"/>
      <c r="IR97" s="138"/>
      <c r="JB97" s="138"/>
    </row>
    <row xmlns:x14ac="http://schemas.microsoft.com/office/spreadsheetml/2009/9/ac" r="98" s="3" customFormat="true" x14ac:dyDescent="0.25">
      <c r="A98" s="426" t="str">
        <f ca="true">IF(ISBLANK('Data Summary'!A100),"",'Data Summary'!A100)</f>
        <v/>
      </c>
      <c r="B98" s="138"/>
      <c r="L98" s="138"/>
      <c r="V98" s="138"/>
      <c r="AF98" s="138"/>
      <c r="AP98" s="138"/>
      <c r="AZ98" s="138"/>
      <c r="BA98" s="138"/>
      <c r="BB98" s="138"/>
      <c r="BC98" s="138"/>
      <c r="BD98" s="138"/>
      <c r="BE98" s="138"/>
      <c r="BF98" s="138"/>
      <c r="BG98" s="138"/>
      <c r="BJ98" s="138"/>
      <c r="BT98" s="138"/>
      <c r="CD98" s="138"/>
      <c r="CN98" s="138"/>
      <c r="CX98" s="138"/>
      <c r="DH98" s="138"/>
      <c r="DR98" s="138"/>
      <c r="EB98" s="138"/>
      <c r="EL98" s="138"/>
      <c r="EV98" s="138"/>
      <c r="FF98" s="138"/>
      <c r="FP98" s="138"/>
      <c r="FZ98" s="138"/>
      <c r="GJ98" s="138"/>
      <c r="GT98" s="138"/>
      <c r="HD98" s="138"/>
      <c r="HN98" s="138"/>
      <c r="HX98" s="138"/>
      <c r="IH98" s="138"/>
      <c r="IR98" s="138"/>
      <c r="JB98" s="138"/>
    </row>
    <row xmlns:x14ac="http://schemas.microsoft.com/office/spreadsheetml/2009/9/ac" r="99" s="3" customFormat="true" x14ac:dyDescent="0.25">
      <c r="A99" s="426" t="str">
        <f ca="true">IF(ISBLANK('Data Summary'!A101),"",'Data Summary'!A101)</f>
        <v/>
      </c>
      <c r="B99" s="138"/>
      <c r="L99" s="138"/>
      <c r="V99" s="138"/>
      <c r="AF99" s="138"/>
      <c r="AP99" s="138"/>
      <c r="AZ99" s="138"/>
      <c r="BA99" s="138"/>
      <c r="BB99" s="138"/>
      <c r="BC99" s="138"/>
      <c r="BD99" s="138"/>
      <c r="BE99" s="138"/>
      <c r="BF99" s="138"/>
      <c r="BG99" s="138"/>
      <c r="BJ99" s="138"/>
      <c r="BT99" s="138"/>
      <c r="CD99" s="138"/>
      <c r="CN99" s="138"/>
      <c r="CX99" s="138"/>
      <c r="DH99" s="138"/>
      <c r="DR99" s="138"/>
      <c r="EB99" s="138"/>
      <c r="EL99" s="138"/>
      <c r="EV99" s="138"/>
      <c r="FF99" s="138"/>
      <c r="FP99" s="138"/>
      <c r="FZ99" s="138"/>
      <c r="GJ99" s="138"/>
      <c r="GT99" s="138"/>
      <c r="HD99" s="138"/>
      <c r="HN99" s="138"/>
      <c r="HX99" s="138"/>
      <c r="IH99" s="138"/>
      <c r="IR99" s="138"/>
      <c r="JB99" s="138"/>
    </row>
    <row xmlns:x14ac="http://schemas.microsoft.com/office/spreadsheetml/2009/9/ac" r="100" s="3" customFormat="true" x14ac:dyDescent="0.25">
      <c r="A100" s="426" t="str">
        <f ca="true">IF(ISBLANK('Data Summary'!A102),"",'Data Summary'!A102)</f>
        <v/>
      </c>
      <c r="B100" s="138"/>
      <c r="L100" s="138"/>
      <c r="V100" s="138"/>
      <c r="AF100" s="138"/>
      <c r="AP100" s="138"/>
      <c r="AZ100" s="138"/>
      <c r="BA100" s="138"/>
      <c r="BB100" s="138"/>
      <c r="BC100" s="138"/>
      <c r="BD100" s="138"/>
      <c r="BE100" s="138"/>
      <c r="BF100" s="138"/>
      <c r="BG100" s="138"/>
      <c r="BJ100" s="138"/>
      <c r="BT100" s="138"/>
      <c r="CD100" s="138"/>
      <c r="CN100" s="138"/>
      <c r="CX100" s="138"/>
      <c r="DH100" s="138"/>
      <c r="DR100" s="138"/>
      <c r="EB100" s="138"/>
      <c r="EL100" s="138"/>
      <c r="EV100" s="138"/>
      <c r="FF100" s="138"/>
      <c r="FP100" s="138"/>
      <c r="FZ100" s="138"/>
      <c r="GJ100" s="138"/>
      <c r="GT100" s="138"/>
      <c r="HD100" s="138"/>
      <c r="HN100" s="138"/>
      <c r="HX100" s="138"/>
      <c r="IH100" s="138"/>
      <c r="IR100" s="138"/>
      <c r="JB100" s="138"/>
    </row>
    <row xmlns:x14ac="http://schemas.microsoft.com/office/spreadsheetml/2009/9/ac" r="101" s="3" customFormat="true" x14ac:dyDescent="0.25">
      <c r="A101" s="426" t="str">
        <f ca="true">IF(ISBLANK('Data Summary'!A103),"",'Data Summary'!A103)</f>
        <v/>
      </c>
      <c r="B101" s="138"/>
      <c r="L101" s="138"/>
      <c r="V101" s="138"/>
      <c r="AF101" s="138"/>
      <c r="AP101" s="138"/>
      <c r="AZ101" s="138"/>
      <c r="BA101" s="138"/>
      <c r="BB101" s="138"/>
      <c r="BC101" s="138"/>
      <c r="BD101" s="138"/>
      <c r="BE101" s="138"/>
      <c r="BF101" s="138"/>
      <c r="BG101" s="138"/>
      <c r="BJ101" s="138"/>
      <c r="BT101" s="138"/>
      <c r="CD101" s="138"/>
      <c r="CN101" s="138"/>
      <c r="CX101" s="138"/>
      <c r="DH101" s="138"/>
      <c r="DR101" s="138"/>
      <c r="EB101" s="138"/>
      <c r="EL101" s="138"/>
      <c r="EV101" s="138"/>
      <c r="FF101" s="138"/>
      <c r="FP101" s="138"/>
      <c r="FZ101" s="138"/>
      <c r="GJ101" s="138"/>
      <c r="GT101" s="138"/>
      <c r="HD101" s="138"/>
      <c r="HN101" s="138"/>
      <c r="HX101" s="138"/>
      <c r="IH101" s="138"/>
      <c r="IR101" s="138"/>
      <c r="JB101" s="138"/>
    </row>
    <row xmlns:x14ac="http://schemas.microsoft.com/office/spreadsheetml/2009/9/ac" r="102" s="3" customFormat="true" x14ac:dyDescent="0.25">
      <c r="A102" s="426" t="str">
        <f ca="true">IF(ISBLANK('Data Summary'!A104),"",'Data Summary'!A104)</f>
        <v/>
      </c>
      <c r="B102" s="138"/>
      <c r="L102" s="138"/>
      <c r="V102" s="138"/>
      <c r="AF102" s="138"/>
      <c r="AP102" s="138"/>
      <c r="AZ102" s="138"/>
      <c r="BA102" s="138"/>
      <c r="BB102" s="138"/>
      <c r="BC102" s="138"/>
      <c r="BD102" s="138"/>
      <c r="BE102" s="138"/>
      <c r="BF102" s="138"/>
      <c r="BG102" s="138"/>
      <c r="BJ102" s="138"/>
      <c r="BT102" s="138"/>
      <c r="CD102" s="138"/>
      <c r="CN102" s="138"/>
      <c r="CX102" s="138"/>
      <c r="DH102" s="138"/>
      <c r="DR102" s="138"/>
      <c r="EB102" s="138"/>
      <c r="EL102" s="138"/>
      <c r="EV102" s="138"/>
      <c r="FF102" s="138"/>
      <c r="FP102" s="138"/>
      <c r="FZ102" s="138"/>
      <c r="GJ102" s="138"/>
      <c r="GT102" s="138"/>
      <c r="HD102" s="138"/>
      <c r="HN102" s="138"/>
      <c r="HX102" s="138"/>
      <c r="IH102" s="138"/>
      <c r="IR102" s="138"/>
      <c r="JB102" s="138"/>
    </row>
    <row xmlns:x14ac="http://schemas.microsoft.com/office/spreadsheetml/2009/9/ac" r="103" s="3" customFormat="true" x14ac:dyDescent="0.25">
      <c r="A103" s="426" t="str">
        <f ca="true">IF(ISBLANK('Data Summary'!A105),"",'Data Summary'!A105)</f>
        <v/>
      </c>
      <c r="B103" s="138"/>
      <c r="L103" s="138"/>
      <c r="V103" s="138"/>
      <c r="AF103" s="138"/>
      <c r="AP103" s="138"/>
      <c r="AZ103" s="138"/>
      <c r="BA103" s="138"/>
      <c r="BB103" s="138"/>
      <c r="BC103" s="138"/>
      <c r="BD103" s="138"/>
      <c r="BE103" s="138"/>
      <c r="BF103" s="138"/>
      <c r="BG103" s="138"/>
      <c r="BJ103" s="138"/>
      <c r="BT103" s="138"/>
      <c r="CD103" s="138"/>
      <c r="CN103" s="138"/>
      <c r="CX103" s="138"/>
      <c r="DH103" s="138"/>
      <c r="DR103" s="138"/>
      <c r="EB103" s="138"/>
      <c r="EL103" s="138"/>
      <c r="EV103" s="138"/>
      <c r="FF103" s="138"/>
      <c r="FP103" s="138"/>
      <c r="FZ103" s="138"/>
      <c r="GJ103" s="138"/>
      <c r="GT103" s="138"/>
      <c r="HD103" s="138"/>
      <c r="HN103" s="138"/>
      <c r="HX103" s="138"/>
      <c r="IH103" s="138"/>
      <c r="IR103" s="138"/>
      <c r="JB103" s="138"/>
    </row>
    <row xmlns:x14ac="http://schemas.microsoft.com/office/spreadsheetml/2009/9/ac" r="104" s="3" customFormat="true" x14ac:dyDescent="0.25">
      <c r="A104" s="426" t="str">
        <f ca="true">IF(ISBLANK('Data Summary'!A106),"",'Data Summary'!A106)</f>
        <v/>
      </c>
      <c r="B104" s="138"/>
      <c r="L104" s="138"/>
      <c r="V104" s="138"/>
      <c r="AF104" s="138"/>
      <c r="AP104" s="138"/>
      <c r="AZ104" s="138"/>
      <c r="BA104" s="138"/>
      <c r="BB104" s="138"/>
      <c r="BC104" s="138"/>
      <c r="BD104" s="138"/>
      <c r="BE104" s="138"/>
      <c r="BF104" s="138"/>
      <c r="BG104" s="138"/>
      <c r="BJ104" s="138"/>
      <c r="BT104" s="138"/>
      <c r="CD104" s="138"/>
      <c r="CN104" s="138"/>
      <c r="CX104" s="138"/>
      <c r="DH104" s="138"/>
      <c r="DR104" s="138"/>
      <c r="EB104" s="138"/>
      <c r="EL104" s="138"/>
      <c r="EV104" s="138"/>
      <c r="FF104" s="138"/>
      <c r="FP104" s="138"/>
      <c r="FZ104" s="138"/>
      <c r="GJ104" s="138"/>
      <c r="GT104" s="138"/>
      <c r="HD104" s="138"/>
      <c r="HN104" s="138"/>
      <c r="HX104" s="138"/>
      <c r="IH104" s="138"/>
      <c r="IR104" s="138"/>
      <c r="JB104" s="138"/>
    </row>
    <row xmlns:x14ac="http://schemas.microsoft.com/office/spreadsheetml/2009/9/ac" r="105" s="3" customFormat="true" x14ac:dyDescent="0.25">
      <c r="A105" s="426" t="str">
        <f ca="true">IF(ISBLANK('Data Summary'!A107),"",'Data Summary'!A107)</f>
        <v/>
      </c>
      <c r="B105" s="138"/>
      <c r="L105" s="138"/>
      <c r="V105" s="138"/>
      <c r="AF105" s="138"/>
      <c r="AP105" s="138"/>
      <c r="AZ105" s="138"/>
      <c r="BA105" s="138"/>
      <c r="BB105" s="138"/>
      <c r="BC105" s="138"/>
      <c r="BD105" s="138"/>
      <c r="BE105" s="138"/>
      <c r="BF105" s="138"/>
      <c r="BG105" s="138"/>
      <c r="BJ105" s="138"/>
      <c r="BT105" s="138"/>
      <c r="CD105" s="138"/>
      <c r="CN105" s="138"/>
      <c r="CX105" s="138"/>
      <c r="DH105" s="138"/>
      <c r="DR105" s="138"/>
      <c r="EB105" s="138"/>
      <c r="EL105" s="138"/>
      <c r="EV105" s="138"/>
      <c r="FF105" s="138"/>
      <c r="FP105" s="138"/>
      <c r="FZ105" s="138"/>
      <c r="GJ105" s="138"/>
      <c r="GT105" s="138"/>
      <c r="HD105" s="138"/>
      <c r="HN105" s="138"/>
      <c r="HX105" s="138"/>
      <c r="IH105" s="138"/>
      <c r="IR105" s="138"/>
      <c r="JB105" s="138"/>
    </row>
    <row xmlns:x14ac="http://schemas.microsoft.com/office/spreadsheetml/2009/9/ac" r="106" s="3" customFormat="true" x14ac:dyDescent="0.25">
      <c r="A106" s="426" t="str">
        <f ca="true">IF(ISBLANK('Data Summary'!A108),"",'Data Summary'!A108)</f>
        <v/>
      </c>
      <c r="B106" s="138"/>
      <c r="L106" s="138"/>
      <c r="V106" s="138"/>
      <c r="AF106" s="138"/>
      <c r="AP106" s="138"/>
      <c r="AZ106" s="138"/>
      <c r="BA106" s="138"/>
      <c r="BB106" s="138"/>
      <c r="BC106" s="138"/>
      <c r="BD106" s="138"/>
      <c r="BE106" s="138"/>
      <c r="BF106" s="138"/>
      <c r="BG106" s="138"/>
      <c r="BJ106" s="138"/>
      <c r="BT106" s="138"/>
      <c r="CD106" s="138"/>
      <c r="CN106" s="138"/>
      <c r="CX106" s="138"/>
      <c r="DH106" s="138"/>
      <c r="DR106" s="138"/>
      <c r="EB106" s="138"/>
      <c r="EL106" s="138"/>
      <c r="EV106" s="138"/>
      <c r="FF106" s="138"/>
      <c r="FP106" s="138"/>
      <c r="FZ106" s="138"/>
      <c r="GJ106" s="138"/>
      <c r="GT106" s="138"/>
      <c r="HD106" s="138"/>
      <c r="HN106" s="138"/>
      <c r="HX106" s="138"/>
      <c r="IH106" s="138"/>
      <c r="IR106" s="138"/>
      <c r="JB106" s="138"/>
    </row>
    <row xmlns:x14ac="http://schemas.microsoft.com/office/spreadsheetml/2009/9/ac" r="107" s="3" customFormat="true" x14ac:dyDescent="0.25">
      <c r="A107" s="426" t="str">
        <f ca="true">IF(ISBLANK('Data Summary'!A109),"",'Data Summary'!A109)</f>
        <v/>
      </c>
      <c r="B107" s="138"/>
      <c r="L107" s="138"/>
      <c r="V107" s="138"/>
      <c r="AF107" s="138"/>
      <c r="AP107" s="138"/>
      <c r="AZ107" s="138"/>
      <c r="BA107" s="138"/>
      <c r="BB107" s="138"/>
      <c r="BC107" s="138"/>
      <c r="BD107" s="138"/>
      <c r="BE107" s="138"/>
      <c r="BF107" s="138"/>
      <c r="BG107" s="138"/>
      <c r="BJ107" s="138"/>
      <c r="BT107" s="138"/>
      <c r="CD107" s="138"/>
      <c r="CN107" s="138"/>
      <c r="CX107" s="138"/>
      <c r="DH107" s="138"/>
      <c r="DR107" s="138"/>
      <c r="EB107" s="138"/>
      <c r="EL107" s="138"/>
      <c r="EV107" s="138"/>
      <c r="FF107" s="138"/>
      <c r="FP107" s="138"/>
      <c r="FZ107" s="138"/>
      <c r="GJ107" s="138"/>
      <c r="GT107" s="138"/>
      <c r="HD107" s="138"/>
      <c r="HN107" s="138"/>
      <c r="HX107" s="138"/>
      <c r="IH107" s="138"/>
      <c r="IR107" s="138"/>
      <c r="JB107" s="138"/>
    </row>
    <row xmlns:x14ac="http://schemas.microsoft.com/office/spreadsheetml/2009/9/ac" r="108" s="3" customFormat="true" x14ac:dyDescent="0.25">
      <c r="A108" s="426" t="str">
        <f ca="true">IF(ISBLANK('Data Summary'!A110),"",'Data Summary'!A110)</f>
        <v/>
      </c>
      <c r="B108" s="138"/>
      <c r="L108" s="138"/>
      <c r="V108" s="138"/>
      <c r="AF108" s="138"/>
      <c r="AP108" s="138"/>
      <c r="AZ108" s="138"/>
      <c r="BA108" s="138"/>
      <c r="BB108" s="138"/>
      <c r="BC108" s="138"/>
      <c r="BD108" s="138"/>
      <c r="BE108" s="138"/>
      <c r="BF108" s="138"/>
      <c r="BG108" s="138"/>
      <c r="BJ108" s="138"/>
      <c r="BT108" s="138"/>
      <c r="CD108" s="138"/>
      <c r="CN108" s="138"/>
      <c r="CX108" s="138"/>
      <c r="DH108" s="138"/>
      <c r="DR108" s="138"/>
      <c r="EB108" s="138"/>
      <c r="EL108" s="138"/>
      <c r="EV108" s="138"/>
      <c r="FF108" s="138"/>
      <c r="FP108" s="138"/>
      <c r="FZ108" s="138"/>
      <c r="GJ108" s="138"/>
      <c r="GT108" s="138"/>
      <c r="HD108" s="138"/>
      <c r="HN108" s="138"/>
      <c r="HX108" s="138"/>
      <c r="IH108" s="138"/>
      <c r="IR108" s="138"/>
      <c r="JB108" s="138"/>
    </row>
    <row xmlns:x14ac="http://schemas.microsoft.com/office/spreadsheetml/2009/9/ac" r="109" s="3" customFormat="true" x14ac:dyDescent="0.25">
      <c r="A109" s="426" t="str">
        <f ca="true">IF(ISBLANK('Data Summary'!A111),"",'Data Summary'!A111)</f>
        <v/>
      </c>
      <c r="B109" s="138"/>
      <c r="L109" s="138"/>
      <c r="V109" s="138"/>
      <c r="AF109" s="138"/>
      <c r="AP109" s="138"/>
      <c r="AZ109" s="138"/>
      <c r="BA109" s="138"/>
      <c r="BB109" s="138"/>
      <c r="BC109" s="138"/>
      <c r="BD109" s="138"/>
      <c r="BE109" s="138"/>
      <c r="BF109" s="138"/>
      <c r="BG109" s="138"/>
      <c r="BJ109" s="138"/>
      <c r="BT109" s="138"/>
      <c r="CD109" s="138"/>
      <c r="CN109" s="138"/>
      <c r="CX109" s="138"/>
      <c r="DH109" s="138"/>
      <c r="DR109" s="138"/>
      <c r="EB109" s="138"/>
      <c r="EL109" s="138"/>
      <c r="EV109" s="138"/>
      <c r="FF109" s="138"/>
      <c r="FP109" s="138"/>
      <c r="FZ109" s="138"/>
      <c r="GJ109" s="138"/>
      <c r="GT109" s="138"/>
      <c r="HD109" s="138"/>
      <c r="HN109" s="138"/>
      <c r="HX109" s="138"/>
      <c r="IH109" s="138"/>
      <c r="IR109" s="138"/>
      <c r="JB109" s="138"/>
    </row>
    <row xmlns:x14ac="http://schemas.microsoft.com/office/spreadsheetml/2009/9/ac" r="110" s="3" customFormat="true" x14ac:dyDescent="0.25">
      <c r="A110" s="426" t="str">
        <f ca="true">IF(ISBLANK('Data Summary'!A112),"",'Data Summary'!A112)</f>
        <v/>
      </c>
      <c r="B110" s="138"/>
      <c r="L110" s="138"/>
      <c r="V110" s="138"/>
      <c r="AF110" s="138"/>
      <c r="AP110" s="138"/>
      <c r="AZ110" s="138"/>
      <c r="BA110" s="138"/>
      <c r="BB110" s="138"/>
      <c r="BC110" s="138"/>
      <c r="BD110" s="138"/>
      <c r="BE110" s="138"/>
      <c r="BF110" s="138"/>
      <c r="BG110" s="138"/>
      <c r="BJ110" s="138"/>
      <c r="BT110" s="138"/>
      <c r="CD110" s="138"/>
      <c r="CN110" s="138"/>
      <c r="CX110" s="138"/>
      <c r="DH110" s="138"/>
      <c r="DR110" s="138"/>
      <c r="EB110" s="138"/>
      <c r="EL110" s="138"/>
      <c r="EV110" s="138"/>
      <c r="FF110" s="138"/>
      <c r="FP110" s="138"/>
      <c r="FZ110" s="138"/>
      <c r="GJ110" s="138"/>
      <c r="GT110" s="138"/>
      <c r="HD110" s="138"/>
      <c r="HN110" s="138"/>
      <c r="HX110" s="138"/>
      <c r="IH110" s="138"/>
      <c r="IR110" s="138"/>
      <c r="JB110" s="138"/>
    </row>
    <row xmlns:x14ac="http://schemas.microsoft.com/office/spreadsheetml/2009/9/ac" r="111" s="3" customFormat="true" x14ac:dyDescent="0.25">
      <c r="A111" s="426" t="str">
        <f ca="true">IF(ISBLANK('Data Summary'!A113),"",'Data Summary'!A113)</f>
        <v/>
      </c>
      <c r="B111" s="138"/>
      <c r="L111" s="138"/>
      <c r="V111" s="138"/>
      <c r="AF111" s="138"/>
      <c r="AP111" s="138"/>
      <c r="AZ111" s="138"/>
      <c r="BA111" s="138"/>
      <c r="BB111" s="138"/>
      <c r="BC111" s="138"/>
      <c r="BD111" s="138"/>
      <c r="BE111" s="138"/>
      <c r="BF111" s="138"/>
      <c r="BG111" s="138"/>
      <c r="BJ111" s="138"/>
      <c r="BT111" s="138"/>
      <c r="CD111" s="138"/>
      <c r="CN111" s="138"/>
      <c r="CX111" s="138"/>
      <c r="DH111" s="138"/>
      <c r="DR111" s="138"/>
      <c r="EB111" s="138"/>
      <c r="EL111" s="138"/>
      <c r="EV111" s="138"/>
      <c r="FF111" s="138"/>
      <c r="FP111" s="138"/>
      <c r="FZ111" s="138"/>
      <c r="GJ111" s="138"/>
      <c r="GT111" s="138"/>
      <c r="HD111" s="138"/>
      <c r="HN111" s="138"/>
      <c r="HX111" s="138"/>
      <c r="IH111" s="138"/>
      <c r="IR111" s="138"/>
      <c r="JB111" s="138"/>
    </row>
    <row xmlns:x14ac="http://schemas.microsoft.com/office/spreadsheetml/2009/9/ac" r="112" s="3" customFormat="true" x14ac:dyDescent="0.25">
      <c r="A112" s="426" t="str">
        <f ca="true">IF(ISBLANK('Data Summary'!A114),"",'Data Summary'!A114)</f>
        <v/>
      </c>
      <c r="B112" s="138"/>
      <c r="L112" s="138"/>
      <c r="V112" s="138"/>
      <c r="AF112" s="138"/>
      <c r="AP112" s="138"/>
      <c r="AZ112" s="138"/>
      <c r="BA112" s="138"/>
      <c r="BB112" s="138"/>
      <c r="BC112" s="138"/>
      <c r="BD112" s="138"/>
      <c r="BE112" s="138"/>
      <c r="BF112" s="138"/>
      <c r="BG112" s="138"/>
      <c r="BJ112" s="138"/>
      <c r="BT112" s="138"/>
      <c r="CD112" s="138"/>
      <c r="CN112" s="138"/>
      <c r="CX112" s="138"/>
      <c r="DH112" s="138"/>
      <c r="DR112" s="138"/>
      <c r="EB112" s="138"/>
      <c r="EL112" s="138"/>
      <c r="EV112" s="138"/>
      <c r="FF112" s="138"/>
      <c r="FP112" s="138"/>
      <c r="FZ112" s="138"/>
      <c r="GJ112" s="138"/>
      <c r="GT112" s="138"/>
      <c r="HD112" s="138"/>
      <c r="HN112" s="138"/>
      <c r="HX112" s="138"/>
      <c r="IH112" s="138"/>
      <c r="IR112" s="138"/>
      <c r="JB112" s="138"/>
    </row>
    <row xmlns:x14ac="http://schemas.microsoft.com/office/spreadsheetml/2009/9/ac" r="113" s="3" customFormat="true" x14ac:dyDescent="0.25">
      <c r="A113" s="426" t="str">
        <f ca="true">IF(ISBLANK('Data Summary'!A115),"",'Data Summary'!A115)</f>
        <v/>
      </c>
      <c r="B113" s="138"/>
      <c r="L113" s="138"/>
      <c r="V113" s="138"/>
      <c r="AF113" s="138"/>
      <c r="AP113" s="138"/>
      <c r="AZ113" s="138"/>
      <c r="BA113" s="138"/>
      <c r="BB113" s="138"/>
      <c r="BC113" s="138"/>
      <c r="BD113" s="138"/>
      <c r="BE113" s="138"/>
      <c r="BF113" s="138"/>
      <c r="BG113" s="138"/>
      <c r="BJ113" s="138"/>
      <c r="BT113" s="138"/>
      <c r="CD113" s="138"/>
      <c r="CN113" s="138"/>
      <c r="CX113" s="138"/>
      <c r="DH113" s="138"/>
      <c r="DR113" s="138"/>
      <c r="EB113" s="138"/>
      <c r="EL113" s="138"/>
      <c r="EV113" s="138"/>
      <c r="FF113" s="138"/>
      <c r="FP113" s="138"/>
      <c r="FZ113" s="138"/>
      <c r="GJ113" s="138"/>
      <c r="GT113" s="138"/>
      <c r="HD113" s="138"/>
      <c r="HN113" s="138"/>
      <c r="HX113" s="138"/>
      <c r="IH113" s="138"/>
      <c r="IR113" s="138"/>
      <c r="JB113" s="138"/>
    </row>
    <row xmlns:x14ac="http://schemas.microsoft.com/office/spreadsheetml/2009/9/ac" r="114" s="3" customFormat="true" x14ac:dyDescent="0.25">
      <c r="A114" s="426" t="str">
        <f ca="true">IF(ISBLANK('Data Summary'!A116),"",'Data Summary'!A116)</f>
        <v/>
      </c>
      <c r="B114" s="138"/>
      <c r="L114" s="138"/>
      <c r="V114" s="138"/>
      <c r="AF114" s="138"/>
      <c r="AP114" s="138"/>
      <c r="AZ114" s="138"/>
      <c r="BA114" s="138"/>
      <c r="BB114" s="138"/>
      <c r="BC114" s="138"/>
      <c r="BD114" s="138"/>
      <c r="BE114" s="138"/>
      <c r="BF114" s="138"/>
      <c r="BG114" s="138"/>
      <c r="BJ114" s="138"/>
      <c r="BT114" s="138"/>
      <c r="CD114" s="138"/>
      <c r="CN114" s="138"/>
      <c r="CX114" s="138"/>
      <c r="DH114" s="138"/>
      <c r="DR114" s="138"/>
      <c r="EB114" s="138"/>
      <c r="EL114" s="138"/>
      <c r="EV114" s="138"/>
      <c r="FF114" s="138"/>
      <c r="FP114" s="138"/>
      <c r="FZ114" s="138"/>
      <c r="GJ114" s="138"/>
      <c r="GT114" s="138"/>
      <c r="HD114" s="138"/>
      <c r="HN114" s="138"/>
      <c r="HX114" s="138"/>
      <c r="IH114" s="138"/>
      <c r="IR114" s="138"/>
      <c r="JB114" s="138"/>
    </row>
    <row xmlns:x14ac="http://schemas.microsoft.com/office/spreadsheetml/2009/9/ac" r="115" s="3" customFormat="true" x14ac:dyDescent="0.25">
      <c r="A115" s="426" t="str">
        <f ca="true">IF(ISBLANK('Data Summary'!A117),"",'Data Summary'!A117)</f>
        <v/>
      </c>
      <c r="B115" s="138"/>
      <c r="L115" s="138"/>
      <c r="V115" s="138"/>
      <c r="AF115" s="138"/>
      <c r="AP115" s="138"/>
      <c r="AZ115" s="138"/>
      <c r="BA115" s="138"/>
      <c r="BB115" s="138"/>
      <c r="BC115" s="138"/>
      <c r="BD115" s="138"/>
      <c r="BE115" s="138"/>
      <c r="BF115" s="138"/>
      <c r="BG115" s="138"/>
      <c r="BJ115" s="138"/>
      <c r="BT115" s="138"/>
      <c r="CD115" s="138"/>
      <c r="CN115" s="138"/>
      <c r="CX115" s="138"/>
      <c r="DH115" s="138"/>
      <c r="DR115" s="138"/>
      <c r="EB115" s="138"/>
      <c r="EL115" s="138"/>
      <c r="EV115" s="138"/>
      <c r="FF115" s="138"/>
      <c r="FP115" s="138"/>
      <c r="FZ115" s="138"/>
      <c r="GJ115" s="138"/>
      <c r="GT115" s="138"/>
      <c r="HD115" s="138"/>
      <c r="HN115" s="138"/>
      <c r="HX115" s="138"/>
      <c r="IH115" s="138"/>
      <c r="IR115" s="138"/>
      <c r="JB115" s="138"/>
    </row>
    <row xmlns:x14ac="http://schemas.microsoft.com/office/spreadsheetml/2009/9/ac" r="116" s="3" customFormat="true" x14ac:dyDescent="0.25">
      <c r="A116" s="426" t="str">
        <f ca="true">IF(ISBLANK('Data Summary'!A118),"",'Data Summary'!A118)</f>
        <v/>
      </c>
      <c r="B116" s="138"/>
      <c r="L116" s="138"/>
      <c r="V116" s="138"/>
      <c r="AF116" s="138"/>
      <c r="AP116" s="138"/>
      <c r="AZ116" s="138"/>
      <c r="BA116" s="138"/>
      <c r="BB116" s="138"/>
      <c r="BC116" s="138"/>
      <c r="BD116" s="138"/>
      <c r="BE116" s="138"/>
      <c r="BF116" s="138"/>
      <c r="BG116" s="138"/>
      <c r="BJ116" s="138"/>
      <c r="BT116" s="138"/>
      <c r="CD116" s="138"/>
      <c r="CN116" s="138"/>
      <c r="CX116" s="138"/>
      <c r="DH116" s="138"/>
      <c r="DR116" s="138"/>
      <c r="EB116" s="138"/>
      <c r="EL116" s="138"/>
      <c r="EV116" s="138"/>
      <c r="FF116" s="138"/>
      <c r="FP116" s="138"/>
      <c r="FZ116" s="138"/>
      <c r="GJ116" s="138"/>
      <c r="GT116" s="138"/>
      <c r="HD116" s="138"/>
      <c r="HN116" s="138"/>
      <c r="HX116" s="138"/>
      <c r="IH116" s="138"/>
      <c r="IR116" s="138"/>
      <c r="JB116" s="138"/>
    </row>
    <row xmlns:x14ac="http://schemas.microsoft.com/office/spreadsheetml/2009/9/ac" r="117" s="3" customFormat="true" x14ac:dyDescent="0.25">
      <c r="A117" s="426" t="str">
        <f ca="true">IF(ISBLANK('Data Summary'!A119),"",'Data Summary'!A119)</f>
        <v/>
      </c>
      <c r="B117" s="138"/>
      <c r="L117" s="138"/>
      <c r="V117" s="138"/>
      <c r="AF117" s="138"/>
      <c r="AP117" s="138"/>
      <c r="AZ117" s="138"/>
      <c r="BA117" s="138"/>
      <c r="BB117" s="138"/>
      <c r="BC117" s="138"/>
      <c r="BD117" s="138"/>
      <c r="BE117" s="138"/>
      <c r="BF117" s="138"/>
      <c r="BG117" s="138"/>
      <c r="BJ117" s="138"/>
      <c r="BT117" s="138"/>
      <c r="CD117" s="138"/>
      <c r="CN117" s="138"/>
      <c r="CX117" s="138"/>
      <c r="DH117" s="138"/>
      <c r="DR117" s="138"/>
      <c r="EB117" s="138"/>
      <c r="EL117" s="138"/>
      <c r="EV117" s="138"/>
      <c r="FF117" s="138"/>
      <c r="FP117" s="138"/>
      <c r="FZ117" s="138"/>
      <c r="GJ117" s="138"/>
      <c r="GT117" s="138"/>
      <c r="HD117" s="138"/>
      <c r="HN117" s="138"/>
      <c r="HX117" s="138"/>
      <c r="IH117" s="138"/>
      <c r="IR117" s="138"/>
      <c r="JB117" s="138"/>
    </row>
    <row xmlns:x14ac="http://schemas.microsoft.com/office/spreadsheetml/2009/9/ac" r="118" s="3" customFormat="true" x14ac:dyDescent="0.25">
      <c r="A118" s="426" t="str">
        <f ca="true">IF(ISBLANK('Data Summary'!A120),"",'Data Summary'!A120)</f>
        <v/>
      </c>
      <c r="B118" s="138"/>
      <c r="L118" s="138"/>
      <c r="V118" s="138"/>
      <c r="AF118" s="138"/>
      <c r="AP118" s="138"/>
      <c r="AZ118" s="138"/>
      <c r="BA118" s="138"/>
      <c r="BB118" s="138"/>
      <c r="BC118" s="138"/>
      <c r="BD118" s="138"/>
      <c r="BE118" s="138"/>
      <c r="BF118" s="138"/>
      <c r="BG118" s="138"/>
      <c r="BJ118" s="138"/>
      <c r="BT118" s="138"/>
      <c r="CD118" s="138"/>
      <c r="CN118" s="138"/>
      <c r="CX118" s="138"/>
      <c r="DH118" s="138"/>
      <c r="DR118" s="138"/>
      <c r="EB118" s="138"/>
      <c r="EL118" s="138"/>
      <c r="EV118" s="138"/>
      <c r="FF118" s="138"/>
      <c r="FP118" s="138"/>
      <c r="FZ118" s="138"/>
      <c r="GJ118" s="138"/>
      <c r="GT118" s="138"/>
      <c r="HD118" s="138"/>
      <c r="HN118" s="138"/>
      <c r="HX118" s="138"/>
      <c r="IH118" s="138"/>
      <c r="IR118" s="138"/>
      <c r="JB118" s="138"/>
    </row>
    <row xmlns:x14ac="http://schemas.microsoft.com/office/spreadsheetml/2009/9/ac" r="119" s="3" customFormat="true" x14ac:dyDescent="0.25">
      <c r="A119" s="426" t="str">
        <f ca="true">IF(ISBLANK('Data Summary'!A121),"",'Data Summary'!A121)</f>
        <v/>
      </c>
      <c r="B119" s="138"/>
      <c r="L119" s="138"/>
      <c r="V119" s="138"/>
      <c r="AF119" s="138"/>
      <c r="AP119" s="138"/>
      <c r="AZ119" s="138"/>
      <c r="BA119" s="138"/>
      <c r="BB119" s="138"/>
      <c r="BC119" s="138"/>
      <c r="BD119" s="138"/>
      <c r="BE119" s="138"/>
      <c r="BF119" s="138"/>
      <c r="BG119" s="138"/>
      <c r="BJ119" s="138"/>
      <c r="BT119" s="138"/>
      <c r="CD119" s="138"/>
      <c r="CN119" s="138"/>
      <c r="CX119" s="138"/>
      <c r="DH119" s="138"/>
      <c r="DR119" s="138"/>
      <c r="EB119" s="138"/>
      <c r="EL119" s="138"/>
      <c r="EV119" s="138"/>
      <c r="FF119" s="138"/>
      <c r="FP119" s="138"/>
      <c r="FZ119" s="138"/>
      <c r="GJ119" s="138"/>
      <c r="GT119" s="138"/>
      <c r="HD119" s="138"/>
      <c r="HN119" s="138"/>
      <c r="HX119" s="138"/>
      <c r="IH119" s="138"/>
      <c r="IR119" s="138"/>
      <c r="JB119" s="138"/>
    </row>
    <row xmlns:x14ac="http://schemas.microsoft.com/office/spreadsheetml/2009/9/ac" r="120" s="3" customFormat="true" x14ac:dyDescent="0.25">
      <c r="A120" s="426" t="str">
        <f ca="true">IF(ISBLANK('Data Summary'!A122),"",'Data Summary'!A122)</f>
        <v/>
      </c>
      <c r="B120" s="138"/>
      <c r="L120" s="138"/>
      <c r="V120" s="138"/>
      <c r="AF120" s="138"/>
      <c r="AP120" s="138"/>
      <c r="AZ120" s="138"/>
      <c r="BA120" s="138"/>
      <c r="BB120" s="138"/>
      <c r="BC120" s="138"/>
      <c r="BD120" s="138"/>
      <c r="BE120" s="138"/>
      <c r="BF120" s="138"/>
      <c r="BG120" s="138"/>
      <c r="BJ120" s="138"/>
      <c r="BT120" s="138"/>
      <c r="CD120" s="138"/>
      <c r="CN120" s="138"/>
      <c r="CX120" s="138"/>
      <c r="DH120" s="138"/>
      <c r="DR120" s="138"/>
      <c r="EB120" s="138"/>
      <c r="EL120" s="138"/>
      <c r="EV120" s="138"/>
      <c r="FF120" s="138"/>
      <c r="FP120" s="138"/>
      <c r="FZ120" s="138"/>
      <c r="GJ120" s="138"/>
      <c r="GT120" s="138"/>
      <c r="HD120" s="138"/>
      <c r="HN120" s="138"/>
      <c r="HX120" s="138"/>
      <c r="IH120" s="138"/>
      <c r="IR120" s="138"/>
      <c r="JB120" s="138"/>
    </row>
    <row xmlns:x14ac="http://schemas.microsoft.com/office/spreadsheetml/2009/9/ac" r="121" s="3" customFormat="true" x14ac:dyDescent="0.25">
      <c r="A121" s="426" t="str">
        <f ca="true">IF(ISBLANK('Data Summary'!A123),"",'Data Summary'!A123)</f>
        <v/>
      </c>
      <c r="B121" s="138"/>
      <c r="L121" s="138"/>
      <c r="V121" s="138"/>
      <c r="AF121" s="138"/>
      <c r="AP121" s="138"/>
      <c r="AZ121" s="138"/>
      <c r="BA121" s="138"/>
      <c r="BB121" s="138"/>
      <c r="BC121" s="138"/>
      <c r="BD121" s="138"/>
      <c r="BE121" s="138"/>
      <c r="BF121" s="138"/>
      <c r="BG121" s="138"/>
      <c r="BJ121" s="138"/>
      <c r="BT121" s="138"/>
      <c r="CD121" s="138"/>
      <c r="CN121" s="138"/>
      <c r="CX121" s="138"/>
      <c r="DH121" s="138"/>
      <c r="DR121" s="138"/>
      <c r="EB121" s="138"/>
      <c r="EL121" s="138"/>
      <c r="EV121" s="138"/>
      <c r="FF121" s="138"/>
      <c r="FP121" s="138"/>
      <c r="FZ121" s="138"/>
      <c r="GJ121" s="138"/>
      <c r="GT121" s="138"/>
      <c r="HD121" s="138"/>
      <c r="HN121" s="138"/>
      <c r="HX121" s="138"/>
      <c r="IH121" s="138"/>
      <c r="IR121" s="138"/>
      <c r="JB121" s="138"/>
    </row>
    <row xmlns:x14ac="http://schemas.microsoft.com/office/spreadsheetml/2009/9/ac" r="122" s="3" customFormat="true" x14ac:dyDescent="0.25">
      <c r="A122" s="426" t="str">
        <f ca="true">IF(ISBLANK('Data Summary'!A124),"",'Data Summary'!A124)</f>
        <v/>
      </c>
      <c r="B122" s="138"/>
      <c r="L122" s="138"/>
      <c r="V122" s="138"/>
      <c r="AF122" s="138"/>
      <c r="AP122" s="138"/>
      <c r="AZ122" s="138"/>
      <c r="BA122" s="138"/>
      <c r="BB122" s="138"/>
      <c r="BC122" s="138"/>
      <c r="BD122" s="138"/>
      <c r="BE122" s="138"/>
      <c r="BF122" s="138"/>
      <c r="BG122" s="138"/>
      <c r="BJ122" s="138"/>
      <c r="BT122" s="138"/>
      <c r="CD122" s="138"/>
      <c r="CN122" s="138"/>
      <c r="CX122" s="138"/>
      <c r="DH122" s="138"/>
      <c r="DR122" s="138"/>
      <c r="EB122" s="138"/>
      <c r="EL122" s="138"/>
      <c r="EV122" s="138"/>
      <c r="FF122" s="138"/>
      <c r="FP122" s="138"/>
      <c r="FZ122" s="138"/>
      <c r="GJ122" s="138"/>
      <c r="GT122" s="138"/>
      <c r="HD122" s="138"/>
      <c r="HN122" s="138"/>
      <c r="HX122" s="138"/>
      <c r="IH122" s="138"/>
      <c r="IR122" s="138"/>
      <c r="JB122" s="138"/>
    </row>
    <row xmlns:x14ac="http://schemas.microsoft.com/office/spreadsheetml/2009/9/ac" r="123" s="3" customFormat="true" x14ac:dyDescent="0.25">
      <c r="A123" s="426" t="str">
        <f ca="true">IF(ISBLANK('Data Summary'!A125),"",'Data Summary'!A125)</f>
        <v/>
      </c>
      <c r="B123" s="138"/>
      <c r="L123" s="138"/>
      <c r="V123" s="138"/>
      <c r="AF123" s="138"/>
      <c r="AP123" s="138"/>
      <c r="AZ123" s="138"/>
      <c r="BA123" s="138"/>
      <c r="BB123" s="138"/>
      <c r="BC123" s="138"/>
      <c r="BD123" s="138"/>
      <c r="BE123" s="138"/>
      <c r="BF123" s="138"/>
      <c r="BG123" s="138"/>
      <c r="BJ123" s="138"/>
      <c r="BT123" s="138"/>
      <c r="CD123" s="138"/>
      <c r="CN123" s="138"/>
      <c r="CX123" s="138"/>
      <c r="DH123" s="138"/>
      <c r="DR123" s="138"/>
      <c r="EB123" s="138"/>
      <c r="EL123" s="138"/>
      <c r="EV123" s="138"/>
      <c r="FF123" s="138"/>
      <c r="FP123" s="138"/>
      <c r="FZ123" s="138"/>
      <c r="GJ123" s="138"/>
      <c r="GT123" s="138"/>
      <c r="HD123" s="138"/>
      <c r="HN123" s="138"/>
      <c r="HX123" s="138"/>
      <c r="IH123" s="138"/>
      <c r="IR123" s="138"/>
      <c r="JB123" s="138"/>
    </row>
    <row xmlns:x14ac="http://schemas.microsoft.com/office/spreadsheetml/2009/9/ac" r="124" s="3" customFormat="true" x14ac:dyDescent="0.25">
      <c r="A124" s="426" t="str">
        <f ca="true">IF(ISBLANK('Data Summary'!A126),"",'Data Summary'!A126)</f>
        <v/>
      </c>
      <c r="B124" s="138"/>
      <c r="L124" s="138"/>
      <c r="V124" s="138"/>
      <c r="AF124" s="138"/>
      <c r="AP124" s="138"/>
      <c r="AZ124" s="138"/>
      <c r="BA124" s="138"/>
      <c r="BB124" s="138"/>
      <c r="BC124" s="138"/>
      <c r="BD124" s="138"/>
      <c r="BE124" s="138"/>
      <c r="BF124" s="138"/>
      <c r="BG124" s="138"/>
      <c r="BJ124" s="138"/>
      <c r="BT124" s="138"/>
      <c r="CD124" s="138"/>
      <c r="CN124" s="138"/>
      <c r="CX124" s="138"/>
      <c r="DH124" s="138"/>
      <c r="DR124" s="138"/>
      <c r="EB124" s="138"/>
      <c r="EL124" s="138"/>
      <c r="EV124" s="138"/>
      <c r="FF124" s="138"/>
      <c r="FP124" s="138"/>
      <c r="FZ124" s="138"/>
      <c r="GJ124" s="138"/>
      <c r="GT124" s="138"/>
      <c r="HD124" s="138"/>
      <c r="HN124" s="138"/>
      <c r="HX124" s="138"/>
      <c r="IH124" s="138"/>
      <c r="IR124" s="138"/>
      <c r="JB124" s="138"/>
    </row>
    <row xmlns:x14ac="http://schemas.microsoft.com/office/spreadsheetml/2009/9/ac" r="125" s="3" customFormat="true" x14ac:dyDescent="0.25">
      <c r="A125" s="426" t="str">
        <f ca="true">IF(ISBLANK('Data Summary'!A127),"",'Data Summary'!A127)</f>
        <v/>
      </c>
      <c r="B125" s="138"/>
      <c r="L125" s="138"/>
      <c r="V125" s="138"/>
      <c r="AF125" s="138"/>
      <c r="AP125" s="138"/>
      <c r="AZ125" s="138"/>
      <c r="BA125" s="138"/>
      <c r="BB125" s="138"/>
      <c r="BC125" s="138"/>
      <c r="BD125" s="138"/>
      <c r="BE125" s="138"/>
      <c r="BF125" s="138"/>
      <c r="BG125" s="138"/>
      <c r="BJ125" s="138"/>
      <c r="BT125" s="138"/>
      <c r="CD125" s="138"/>
      <c r="CN125" s="138"/>
      <c r="CX125" s="138"/>
      <c r="DH125" s="138"/>
      <c r="DR125" s="138"/>
      <c r="EB125" s="138"/>
      <c r="EL125" s="138"/>
      <c r="EV125" s="138"/>
      <c r="FF125" s="138"/>
      <c r="FP125" s="138"/>
      <c r="FZ125" s="138"/>
      <c r="GJ125" s="138"/>
      <c r="GT125" s="138"/>
      <c r="HD125" s="138"/>
      <c r="HN125" s="138"/>
      <c r="HX125" s="138"/>
      <c r="IH125" s="138"/>
      <c r="IR125" s="138"/>
      <c r="JB125" s="138"/>
    </row>
    <row xmlns:x14ac="http://schemas.microsoft.com/office/spreadsheetml/2009/9/ac" r="126" s="3" customFormat="true" x14ac:dyDescent="0.25">
      <c r="A126" s="426" t="str">
        <f ca="true">IF(ISBLANK('Data Summary'!A128),"",'Data Summary'!A128)</f>
        <v/>
      </c>
      <c r="B126" s="138"/>
      <c r="L126" s="138"/>
      <c r="V126" s="138"/>
      <c r="AF126" s="138"/>
      <c r="AP126" s="138"/>
      <c r="AZ126" s="138"/>
      <c r="BA126" s="138"/>
      <c r="BB126" s="138"/>
      <c r="BC126" s="138"/>
      <c r="BD126" s="138"/>
      <c r="BE126" s="138"/>
      <c r="BF126" s="138"/>
      <c r="BG126" s="138"/>
      <c r="BJ126" s="138"/>
      <c r="BT126" s="138"/>
      <c r="CD126" s="138"/>
      <c r="CN126" s="138"/>
      <c r="CX126" s="138"/>
      <c r="DH126" s="138"/>
      <c r="DR126" s="138"/>
      <c r="EB126" s="138"/>
      <c r="EL126" s="138"/>
      <c r="EV126" s="138"/>
      <c r="FF126" s="138"/>
      <c r="FP126" s="138"/>
      <c r="FZ126" s="138"/>
      <c r="GJ126" s="138"/>
      <c r="GT126" s="138"/>
      <c r="HD126" s="138"/>
      <c r="HN126" s="138"/>
      <c r="HX126" s="138"/>
      <c r="IH126" s="138"/>
      <c r="IR126" s="138"/>
      <c r="JB126" s="138"/>
    </row>
    <row xmlns:x14ac="http://schemas.microsoft.com/office/spreadsheetml/2009/9/ac" r="127" s="3" customFormat="true" x14ac:dyDescent="0.25">
      <c r="A127" s="426" t="str">
        <f ca="true">IF(ISBLANK('Data Summary'!A129),"",'Data Summary'!A129)</f>
        <v/>
      </c>
      <c r="B127" s="138"/>
      <c r="L127" s="138"/>
      <c r="V127" s="138"/>
      <c r="AF127" s="138"/>
      <c r="AP127" s="138"/>
      <c r="AZ127" s="138"/>
      <c r="BA127" s="138"/>
      <c r="BB127" s="138"/>
      <c r="BC127" s="138"/>
      <c r="BD127" s="138"/>
      <c r="BE127" s="138"/>
      <c r="BF127" s="138"/>
      <c r="BG127" s="138"/>
      <c r="BJ127" s="138"/>
      <c r="BT127" s="138"/>
      <c r="CD127" s="138"/>
      <c r="CN127" s="138"/>
      <c r="CX127" s="138"/>
      <c r="DH127" s="138"/>
      <c r="DR127" s="138"/>
      <c r="EB127" s="138"/>
      <c r="EL127" s="138"/>
      <c r="EV127" s="138"/>
      <c r="FF127" s="138"/>
      <c r="FP127" s="138"/>
      <c r="FZ127" s="138"/>
      <c r="GJ127" s="138"/>
      <c r="GT127" s="138"/>
      <c r="HD127" s="138"/>
      <c r="HN127" s="138"/>
      <c r="HX127" s="138"/>
      <c r="IH127" s="138"/>
      <c r="IR127" s="138"/>
      <c r="JB127" s="138"/>
    </row>
    <row xmlns:x14ac="http://schemas.microsoft.com/office/spreadsheetml/2009/9/ac" r="128" s="3" customFormat="true" x14ac:dyDescent="0.25">
      <c r="A128" s="426" t="str">
        <f ca="true">IF(ISBLANK('Data Summary'!A130),"",'Data Summary'!A130)</f>
        <v/>
      </c>
      <c r="B128" s="138"/>
      <c r="L128" s="138"/>
      <c r="V128" s="138"/>
      <c r="AF128" s="138"/>
      <c r="AP128" s="138"/>
      <c r="AZ128" s="138"/>
      <c r="BA128" s="138"/>
      <c r="BB128" s="138"/>
      <c r="BC128" s="138"/>
      <c r="BD128" s="138"/>
      <c r="BE128" s="138"/>
      <c r="BF128" s="138"/>
      <c r="BG128" s="138"/>
      <c r="BJ128" s="138"/>
      <c r="BT128" s="138"/>
      <c r="CD128" s="138"/>
      <c r="CN128" s="138"/>
      <c r="CX128" s="138"/>
      <c r="DH128" s="138"/>
      <c r="DR128" s="138"/>
      <c r="EB128" s="138"/>
      <c r="EL128" s="138"/>
      <c r="EV128" s="138"/>
      <c r="FF128" s="138"/>
      <c r="FP128" s="138"/>
      <c r="FZ128" s="138"/>
      <c r="GJ128" s="138"/>
      <c r="GT128" s="138"/>
      <c r="HD128" s="138"/>
      <c r="HN128" s="138"/>
      <c r="HX128" s="138"/>
      <c r="IH128" s="138"/>
      <c r="IR128" s="138"/>
      <c r="JB128" s="138"/>
    </row>
    <row xmlns:x14ac="http://schemas.microsoft.com/office/spreadsheetml/2009/9/ac" r="129" s="3" customFormat="true" x14ac:dyDescent="0.25">
      <c r="A129" s="426" t="str">
        <f ca="true">IF(ISBLANK('Data Summary'!A131),"",'Data Summary'!A131)</f>
        <v/>
      </c>
      <c r="B129" s="138"/>
      <c r="L129" s="138"/>
      <c r="V129" s="138"/>
      <c r="AF129" s="138"/>
      <c r="AP129" s="138"/>
      <c r="AZ129" s="138"/>
      <c r="BA129" s="138"/>
      <c r="BB129" s="138"/>
      <c r="BC129" s="138"/>
      <c r="BD129" s="138"/>
      <c r="BE129" s="138"/>
      <c r="BF129" s="138"/>
      <c r="BG129" s="138"/>
      <c r="BJ129" s="138"/>
      <c r="BT129" s="138"/>
      <c r="CD129" s="138"/>
      <c r="CN129" s="138"/>
      <c r="CX129" s="138"/>
      <c r="DH129" s="138"/>
      <c r="DR129" s="138"/>
      <c r="EB129" s="138"/>
      <c r="EL129" s="138"/>
      <c r="EV129" s="138"/>
      <c r="FF129" s="138"/>
      <c r="FP129" s="138"/>
      <c r="FZ129" s="138"/>
      <c r="GJ129" s="138"/>
      <c r="GT129" s="138"/>
      <c r="HD129" s="138"/>
      <c r="HN129" s="138"/>
      <c r="HX129" s="138"/>
      <c r="IH129" s="138"/>
      <c r="IR129" s="138"/>
      <c r="JB129" s="138"/>
    </row>
    <row xmlns:x14ac="http://schemas.microsoft.com/office/spreadsheetml/2009/9/ac" r="130" s="3" customFormat="true" x14ac:dyDescent="0.25">
      <c r="A130" s="426" t="str">
        <f ca="true">IF(ISBLANK('Data Summary'!A132),"",'Data Summary'!A132)</f>
        <v/>
      </c>
      <c r="B130" s="138"/>
      <c r="L130" s="138"/>
      <c r="V130" s="138"/>
      <c r="AF130" s="138"/>
      <c r="AP130" s="138"/>
      <c r="AZ130" s="138"/>
      <c r="BA130" s="138"/>
      <c r="BB130" s="138"/>
      <c r="BC130" s="138"/>
      <c r="BD130" s="138"/>
      <c r="BE130" s="138"/>
      <c r="BF130" s="138"/>
      <c r="BG130" s="138"/>
      <c r="BJ130" s="138"/>
      <c r="BT130" s="138"/>
      <c r="CD130" s="138"/>
      <c r="CN130" s="138"/>
      <c r="CX130" s="138"/>
      <c r="DH130" s="138"/>
      <c r="DR130" s="138"/>
      <c r="EB130" s="138"/>
      <c r="EL130" s="138"/>
      <c r="EV130" s="138"/>
      <c r="FF130" s="138"/>
      <c r="FP130" s="138"/>
      <c r="FZ130" s="138"/>
      <c r="GJ130" s="138"/>
      <c r="GT130" s="138"/>
      <c r="HD130" s="138"/>
      <c r="HN130" s="138"/>
      <c r="HX130" s="138"/>
      <c r="IH130" s="138"/>
      <c r="IR130" s="138"/>
      <c r="JB130" s="138"/>
    </row>
    <row xmlns:x14ac="http://schemas.microsoft.com/office/spreadsheetml/2009/9/ac" r="131" s="3" customFormat="true" x14ac:dyDescent="0.25">
      <c r="A131" s="426" t="str">
        <f ca="true">IF(ISBLANK('Data Summary'!A133),"",'Data Summary'!A133)</f>
        <v/>
      </c>
      <c r="B131" s="138"/>
      <c r="L131" s="138"/>
      <c r="V131" s="138"/>
      <c r="AF131" s="138"/>
      <c r="AP131" s="138"/>
      <c r="AZ131" s="138"/>
      <c r="BA131" s="138"/>
      <c r="BB131" s="138"/>
      <c r="BC131" s="138"/>
      <c r="BD131" s="138"/>
      <c r="BE131" s="138"/>
      <c r="BF131" s="138"/>
      <c r="BG131" s="138"/>
      <c r="BJ131" s="138"/>
      <c r="BT131" s="138"/>
      <c r="CD131" s="138"/>
      <c r="CN131" s="138"/>
      <c r="CX131" s="138"/>
      <c r="DH131" s="138"/>
      <c r="DR131" s="138"/>
      <c r="EB131" s="138"/>
      <c r="EL131" s="138"/>
      <c r="EV131" s="138"/>
      <c r="FF131" s="138"/>
      <c r="FP131" s="138"/>
      <c r="FZ131" s="138"/>
      <c r="GJ131" s="138"/>
      <c r="GT131" s="138"/>
      <c r="HD131" s="138"/>
      <c r="HN131" s="138"/>
      <c r="HX131" s="138"/>
      <c r="IH131" s="138"/>
      <c r="IR131" s="138"/>
      <c r="JB131" s="138"/>
    </row>
    <row xmlns:x14ac="http://schemas.microsoft.com/office/spreadsheetml/2009/9/ac" r="132" s="3" customFormat="true" x14ac:dyDescent="0.25">
      <c r="A132" s="426" t="str">
        <f ca="true">IF(ISBLANK('Data Summary'!A134),"",'Data Summary'!A134)</f>
        <v/>
      </c>
      <c r="B132" s="138"/>
      <c r="L132" s="138"/>
      <c r="V132" s="138"/>
      <c r="AF132" s="138"/>
      <c r="AP132" s="138"/>
      <c r="AZ132" s="138"/>
      <c r="BA132" s="138"/>
      <c r="BB132" s="138"/>
      <c r="BC132" s="138"/>
      <c r="BD132" s="138"/>
      <c r="BE132" s="138"/>
      <c r="BF132" s="138"/>
      <c r="BG132" s="138"/>
      <c r="BJ132" s="138"/>
      <c r="BT132" s="138"/>
      <c r="CD132" s="138"/>
      <c r="CN132" s="138"/>
      <c r="CX132" s="138"/>
      <c r="DH132" s="138"/>
      <c r="DR132" s="138"/>
      <c r="EB132" s="138"/>
      <c r="EL132" s="138"/>
      <c r="EV132" s="138"/>
      <c r="FF132" s="138"/>
      <c r="FP132" s="138"/>
      <c r="FZ132" s="138"/>
      <c r="GJ132" s="138"/>
      <c r="GT132" s="138"/>
      <c r="HD132" s="138"/>
      <c r="HN132" s="138"/>
      <c r="HX132" s="138"/>
      <c r="IH132" s="138"/>
      <c r="IR132" s="138"/>
      <c r="JB132" s="138"/>
    </row>
    <row xmlns:x14ac="http://schemas.microsoft.com/office/spreadsheetml/2009/9/ac" r="133" s="3" customFormat="true" x14ac:dyDescent="0.25">
      <c r="A133" s="426" t="str">
        <f ca="true">IF(ISBLANK('Data Summary'!A135),"",'Data Summary'!A135)</f>
        <v/>
      </c>
      <c r="B133" s="138"/>
      <c r="L133" s="138"/>
      <c r="V133" s="138"/>
      <c r="AF133" s="138"/>
      <c r="AP133" s="138"/>
      <c r="AZ133" s="138"/>
      <c r="BA133" s="138"/>
      <c r="BB133" s="138"/>
      <c r="BC133" s="138"/>
      <c r="BD133" s="138"/>
      <c r="BE133" s="138"/>
      <c r="BF133" s="138"/>
      <c r="BG133" s="138"/>
      <c r="BJ133" s="138"/>
      <c r="BT133" s="138"/>
      <c r="CD133" s="138"/>
      <c r="CN133" s="138"/>
      <c r="CX133" s="138"/>
      <c r="DH133" s="138"/>
      <c r="DR133" s="138"/>
      <c r="EB133" s="138"/>
      <c r="EL133" s="138"/>
      <c r="EV133" s="138"/>
      <c r="FF133" s="138"/>
      <c r="FP133" s="138"/>
      <c r="FZ133" s="138"/>
      <c r="GJ133" s="138"/>
      <c r="GT133" s="138"/>
      <c r="HD133" s="138"/>
      <c r="HN133" s="138"/>
      <c r="HX133" s="138"/>
      <c r="IH133" s="138"/>
      <c r="IR133" s="138"/>
      <c r="JB133" s="138"/>
    </row>
    <row xmlns:x14ac="http://schemas.microsoft.com/office/spreadsheetml/2009/9/ac" r="134" s="3" customFormat="true" x14ac:dyDescent="0.25">
      <c r="A134" s="426" t="str">
        <f ca="true">IF(ISBLANK('Data Summary'!A136),"",'Data Summary'!A136)</f>
        <v/>
      </c>
      <c r="B134" s="138"/>
      <c r="L134" s="138"/>
      <c r="V134" s="138"/>
      <c r="AF134" s="138"/>
      <c r="AP134" s="138"/>
      <c r="AZ134" s="138"/>
      <c r="BA134" s="138"/>
      <c r="BB134" s="138"/>
      <c r="BC134" s="138"/>
      <c r="BD134" s="138"/>
      <c r="BE134" s="138"/>
      <c r="BF134" s="138"/>
      <c r="BG134" s="138"/>
      <c r="BJ134" s="138"/>
      <c r="BT134" s="138"/>
      <c r="CD134" s="138"/>
      <c r="CN134" s="138"/>
      <c r="CX134" s="138"/>
      <c r="DH134" s="138"/>
      <c r="DR134" s="138"/>
      <c r="EB134" s="138"/>
      <c r="EL134" s="138"/>
      <c r="EV134" s="138"/>
      <c r="FF134" s="138"/>
      <c r="FP134" s="138"/>
      <c r="FZ134" s="138"/>
      <c r="GJ134" s="138"/>
      <c r="GT134" s="138"/>
      <c r="HD134" s="138"/>
      <c r="HN134" s="138"/>
      <c r="HX134" s="138"/>
      <c r="IH134" s="138"/>
      <c r="IR134" s="138"/>
      <c r="JB134" s="138"/>
    </row>
    <row xmlns:x14ac="http://schemas.microsoft.com/office/spreadsheetml/2009/9/ac" r="135" s="3" customFormat="true" x14ac:dyDescent="0.25">
      <c r="A135" s="426" t="str">
        <f ca="true">IF(ISBLANK('Data Summary'!A137),"",'Data Summary'!A137)</f>
        <v/>
      </c>
      <c r="B135" s="138"/>
      <c r="L135" s="138"/>
      <c r="V135" s="138"/>
      <c r="AF135" s="138"/>
      <c r="AP135" s="138"/>
      <c r="AZ135" s="138"/>
      <c r="BA135" s="138"/>
      <c r="BB135" s="138"/>
      <c r="BC135" s="138"/>
      <c r="BD135" s="138"/>
      <c r="BE135" s="138"/>
      <c r="BF135" s="138"/>
      <c r="BG135" s="138"/>
      <c r="BJ135" s="138"/>
      <c r="BT135" s="138"/>
      <c r="CD135" s="138"/>
      <c r="CN135" s="138"/>
      <c r="CX135" s="138"/>
      <c r="DH135" s="138"/>
      <c r="DR135" s="138"/>
      <c r="EB135" s="138"/>
      <c r="EL135" s="138"/>
      <c r="EV135" s="138"/>
      <c r="FF135" s="138"/>
      <c r="FP135" s="138"/>
      <c r="FZ135" s="138"/>
      <c r="GJ135" s="138"/>
      <c r="GT135" s="138"/>
      <c r="HD135" s="138"/>
      <c r="HN135" s="138"/>
      <c r="HX135" s="138"/>
      <c r="IH135" s="138"/>
      <c r="IR135" s="138"/>
      <c r="JB135" s="138"/>
    </row>
    <row xmlns:x14ac="http://schemas.microsoft.com/office/spreadsheetml/2009/9/ac" r="136" s="3" customFormat="true" x14ac:dyDescent="0.25">
      <c r="A136" s="426" t="str">
        <f ca="true">IF(ISBLANK('Data Summary'!A138),"",'Data Summary'!A138)</f>
        <v/>
      </c>
      <c r="B136" s="138"/>
      <c r="L136" s="138"/>
      <c r="V136" s="138"/>
      <c r="AF136" s="138"/>
      <c r="AP136" s="138"/>
      <c r="AZ136" s="138"/>
      <c r="BA136" s="138"/>
      <c r="BB136" s="138"/>
      <c r="BC136" s="138"/>
      <c r="BD136" s="138"/>
      <c r="BE136" s="138"/>
      <c r="BF136" s="138"/>
      <c r="BG136" s="138"/>
      <c r="BJ136" s="138"/>
      <c r="BT136" s="138"/>
      <c r="CD136" s="138"/>
      <c r="CN136" s="138"/>
      <c r="CX136" s="138"/>
      <c r="DH136" s="138"/>
      <c r="DR136" s="138"/>
      <c r="EB136" s="138"/>
      <c r="EL136" s="138"/>
      <c r="EV136" s="138"/>
      <c r="FF136" s="138"/>
      <c r="FP136" s="138"/>
      <c r="FZ136" s="138"/>
      <c r="GJ136" s="138"/>
      <c r="GT136" s="138"/>
      <c r="HD136" s="138"/>
      <c r="HN136" s="138"/>
      <c r="HX136" s="138"/>
      <c r="IH136" s="138"/>
      <c r="IR136" s="138"/>
      <c r="JB136" s="138"/>
    </row>
    <row xmlns:x14ac="http://schemas.microsoft.com/office/spreadsheetml/2009/9/ac" r="137" s="3" customFormat="true" x14ac:dyDescent="0.25">
      <c r="A137" s="426" t="str">
        <f ca="true">IF(ISBLANK('Data Summary'!A139),"",'Data Summary'!A139)</f>
        <v/>
      </c>
      <c r="B137" s="138"/>
      <c r="L137" s="138"/>
      <c r="V137" s="138"/>
      <c r="AF137" s="138"/>
      <c r="AP137" s="138"/>
      <c r="AZ137" s="138"/>
      <c r="BA137" s="138"/>
      <c r="BB137" s="138"/>
      <c r="BC137" s="138"/>
      <c r="BD137" s="138"/>
      <c r="BE137" s="138"/>
      <c r="BF137" s="138"/>
      <c r="BG137" s="138"/>
      <c r="BJ137" s="138"/>
      <c r="BT137" s="138"/>
      <c r="CD137" s="138"/>
      <c r="CN137" s="138"/>
      <c r="CX137" s="138"/>
      <c r="DH137" s="138"/>
      <c r="DR137" s="138"/>
      <c r="EB137" s="138"/>
      <c r="EL137" s="138"/>
      <c r="EV137" s="138"/>
      <c r="FF137" s="138"/>
      <c r="FP137" s="138"/>
      <c r="FZ137" s="138"/>
      <c r="GJ137" s="138"/>
      <c r="GT137" s="138"/>
      <c r="HD137" s="138"/>
      <c r="HN137" s="138"/>
      <c r="HX137" s="138"/>
      <c r="IH137" s="138"/>
      <c r="IR137" s="138"/>
      <c r="JB137" s="138"/>
    </row>
    <row xmlns:x14ac="http://schemas.microsoft.com/office/spreadsheetml/2009/9/ac" r="138" s="3" customFormat="true" x14ac:dyDescent="0.25">
      <c r="A138" s="426" t="str">
        <f ca="true">IF(ISBLANK('Data Summary'!A140),"",'Data Summary'!A140)</f>
        <v/>
      </c>
      <c r="B138" s="138"/>
      <c r="L138" s="138"/>
      <c r="V138" s="138"/>
      <c r="AF138" s="138"/>
      <c r="AP138" s="138"/>
      <c r="AZ138" s="138"/>
      <c r="BA138" s="138"/>
      <c r="BB138" s="138"/>
      <c r="BC138" s="138"/>
      <c r="BD138" s="138"/>
      <c r="BE138" s="138"/>
      <c r="BF138" s="138"/>
      <c r="BG138" s="138"/>
      <c r="BJ138" s="138"/>
      <c r="BT138" s="138"/>
      <c r="CD138" s="138"/>
      <c r="CN138" s="138"/>
      <c r="CX138" s="138"/>
      <c r="DH138" s="138"/>
      <c r="DR138" s="138"/>
      <c r="EB138" s="138"/>
      <c r="EL138" s="138"/>
      <c r="EV138" s="138"/>
      <c r="FF138" s="138"/>
      <c r="FP138" s="138"/>
      <c r="FZ138" s="138"/>
      <c r="GJ138" s="138"/>
      <c r="GT138" s="138"/>
      <c r="HD138" s="138"/>
      <c r="HN138" s="138"/>
      <c r="HX138" s="138"/>
      <c r="IH138" s="138"/>
      <c r="IR138" s="138"/>
      <c r="JB138" s="138"/>
    </row>
    <row xmlns:x14ac="http://schemas.microsoft.com/office/spreadsheetml/2009/9/ac" r="139" s="3" customFormat="true" x14ac:dyDescent="0.25">
      <c r="A139" s="426" t="str">
        <f ca="true">IF(ISBLANK('Data Summary'!A141),"",'Data Summary'!A141)</f>
        <v/>
      </c>
      <c r="B139" s="138"/>
      <c r="L139" s="138"/>
      <c r="V139" s="138"/>
      <c r="AF139" s="138"/>
      <c r="AP139" s="138"/>
      <c r="AZ139" s="138"/>
      <c r="BA139" s="138"/>
      <c r="BB139" s="138"/>
      <c r="BC139" s="138"/>
      <c r="BD139" s="138"/>
      <c r="BE139" s="138"/>
      <c r="BF139" s="138"/>
      <c r="BG139" s="138"/>
      <c r="BJ139" s="138"/>
      <c r="BT139" s="138"/>
      <c r="CD139" s="138"/>
      <c r="CN139" s="138"/>
      <c r="CX139" s="138"/>
      <c r="DH139" s="138"/>
      <c r="DR139" s="138"/>
      <c r="EB139" s="138"/>
      <c r="EL139" s="138"/>
      <c r="EV139" s="138"/>
      <c r="FF139" s="138"/>
      <c r="FP139" s="138"/>
      <c r="FZ139" s="138"/>
      <c r="GJ139" s="138"/>
      <c r="GT139" s="138"/>
      <c r="HD139" s="138"/>
      <c r="HN139" s="138"/>
      <c r="HX139" s="138"/>
      <c r="IH139" s="138"/>
      <c r="IR139" s="138"/>
      <c r="JB139" s="138"/>
    </row>
    <row xmlns:x14ac="http://schemas.microsoft.com/office/spreadsheetml/2009/9/ac" r="140" s="3" customFormat="true" x14ac:dyDescent="0.25">
      <c r="A140" s="426" t="str">
        <f ca="true">IF(ISBLANK('Data Summary'!A142),"",'Data Summary'!A142)</f>
        <v/>
      </c>
      <c r="B140" s="138"/>
      <c r="L140" s="138"/>
      <c r="V140" s="138"/>
      <c r="AF140" s="138"/>
      <c r="AP140" s="138"/>
      <c r="AZ140" s="138"/>
      <c r="BA140" s="138"/>
      <c r="BB140" s="138"/>
      <c r="BC140" s="138"/>
      <c r="BD140" s="138"/>
      <c r="BE140" s="138"/>
      <c r="BF140" s="138"/>
      <c r="BG140" s="138"/>
      <c r="BJ140" s="138"/>
      <c r="BT140" s="138"/>
      <c r="CD140" s="138"/>
      <c r="CN140" s="138"/>
      <c r="CX140" s="138"/>
      <c r="DH140" s="138"/>
      <c r="DR140" s="138"/>
      <c r="EB140" s="138"/>
      <c r="EL140" s="138"/>
      <c r="EV140" s="138"/>
      <c r="FF140" s="138"/>
      <c r="FP140" s="138"/>
      <c r="FZ140" s="138"/>
      <c r="GJ140" s="138"/>
      <c r="GT140" s="138"/>
      <c r="HD140" s="138"/>
      <c r="HN140" s="138"/>
      <c r="HX140" s="138"/>
      <c r="IH140" s="138"/>
      <c r="IR140" s="138"/>
      <c r="JB140" s="138"/>
    </row>
    <row xmlns:x14ac="http://schemas.microsoft.com/office/spreadsheetml/2009/9/ac" r="141" s="3" customFormat="true" x14ac:dyDescent="0.25">
      <c r="A141" s="426" t="str">
        <f ca="true">IF(ISBLANK('Data Summary'!A143),"",'Data Summary'!A143)</f>
        <v/>
      </c>
      <c r="B141" s="138"/>
      <c r="L141" s="138"/>
      <c r="V141" s="138"/>
      <c r="AF141" s="138"/>
      <c r="AP141" s="138"/>
      <c r="AZ141" s="138"/>
      <c r="BA141" s="138"/>
      <c r="BB141" s="138"/>
      <c r="BC141" s="138"/>
      <c r="BD141" s="138"/>
      <c r="BE141" s="138"/>
      <c r="BF141" s="138"/>
      <c r="BG141" s="138"/>
      <c r="BJ141" s="138"/>
      <c r="BT141" s="138"/>
      <c r="CD141" s="138"/>
      <c r="CN141" s="138"/>
      <c r="CX141" s="138"/>
      <c r="DH141" s="138"/>
      <c r="DR141" s="138"/>
      <c r="EB141" s="138"/>
      <c r="EL141" s="138"/>
      <c r="EV141" s="138"/>
      <c r="FF141" s="138"/>
      <c r="FP141" s="138"/>
      <c r="FZ141" s="138"/>
      <c r="GJ141" s="138"/>
      <c r="GT141" s="138"/>
      <c r="HD141" s="138"/>
      <c r="HN141" s="138"/>
      <c r="HX141" s="138"/>
      <c r="IH141" s="138"/>
      <c r="IR141" s="138"/>
      <c r="JB141" s="138"/>
    </row>
    <row xmlns:x14ac="http://schemas.microsoft.com/office/spreadsheetml/2009/9/ac" r="142" s="3" customFormat="true" x14ac:dyDescent="0.25">
      <c r="A142" s="426" t="str">
        <f ca="true">IF(ISBLANK('Data Summary'!A144),"",'Data Summary'!A144)</f>
        <v/>
      </c>
      <c r="B142" s="138"/>
      <c r="L142" s="138"/>
      <c r="V142" s="138"/>
      <c r="AF142" s="138"/>
      <c r="AP142" s="138"/>
      <c r="AZ142" s="138"/>
      <c r="BA142" s="138"/>
      <c r="BB142" s="138"/>
      <c r="BC142" s="138"/>
      <c r="BD142" s="138"/>
      <c r="BE142" s="138"/>
      <c r="BF142" s="138"/>
      <c r="BG142" s="138"/>
      <c r="BJ142" s="138"/>
      <c r="BT142" s="138"/>
      <c r="CD142" s="138"/>
      <c r="CN142" s="138"/>
      <c r="CX142" s="138"/>
      <c r="DH142" s="138"/>
      <c r="DR142" s="138"/>
      <c r="EB142" s="138"/>
      <c r="EL142" s="138"/>
      <c r="EV142" s="138"/>
      <c r="FF142" s="138"/>
      <c r="FP142" s="138"/>
      <c r="FZ142" s="138"/>
      <c r="GJ142" s="138"/>
      <c r="GT142" s="138"/>
      <c r="HD142" s="138"/>
      <c r="HN142" s="138"/>
      <c r="HX142" s="138"/>
      <c r="IH142" s="138"/>
      <c r="IR142" s="138"/>
      <c r="JB142" s="138"/>
    </row>
    <row xmlns:x14ac="http://schemas.microsoft.com/office/spreadsheetml/2009/9/ac" r="143" s="3" customFormat="true" x14ac:dyDescent="0.25">
      <c r="A143" s="426" t="str">
        <f ca="true">IF(ISBLANK('Data Summary'!A145),"",'Data Summary'!A145)</f>
        <v/>
      </c>
      <c r="B143" s="138"/>
      <c r="L143" s="138"/>
      <c r="V143" s="138"/>
      <c r="AF143" s="138"/>
      <c r="AP143" s="138"/>
      <c r="AZ143" s="138"/>
      <c r="BA143" s="138"/>
      <c r="BB143" s="138"/>
      <c r="BC143" s="138"/>
      <c r="BD143" s="138"/>
      <c r="BE143" s="138"/>
      <c r="BF143" s="138"/>
      <c r="BG143" s="138"/>
      <c r="BJ143" s="138"/>
      <c r="BT143" s="138"/>
      <c r="CD143" s="138"/>
      <c r="CN143" s="138"/>
      <c r="CX143" s="138"/>
      <c r="DH143" s="138"/>
      <c r="DR143" s="138"/>
      <c r="EB143" s="138"/>
      <c r="EL143" s="138"/>
      <c r="EV143" s="138"/>
      <c r="FF143" s="138"/>
      <c r="FP143" s="138"/>
      <c r="FZ143" s="138"/>
      <c r="GJ143" s="138"/>
      <c r="GT143" s="138"/>
      <c r="HD143" s="138"/>
      <c r="HN143" s="138"/>
      <c r="HX143" s="138"/>
      <c r="IH143" s="138"/>
      <c r="IR143" s="138"/>
      <c r="JB143" s="138"/>
    </row>
    <row xmlns:x14ac="http://schemas.microsoft.com/office/spreadsheetml/2009/9/ac" r="144" s="3" customFormat="true" x14ac:dyDescent="0.25">
      <c r="A144" s="426" t="str">
        <f ca="true">IF(ISBLANK('Data Summary'!A146),"",'Data Summary'!A146)</f>
        <v/>
      </c>
      <c r="B144" s="138"/>
      <c r="L144" s="138"/>
      <c r="V144" s="138"/>
      <c r="AF144" s="138"/>
      <c r="AP144" s="138"/>
      <c r="AZ144" s="138"/>
      <c r="BA144" s="138"/>
      <c r="BB144" s="138"/>
      <c r="BC144" s="138"/>
      <c r="BD144" s="138"/>
      <c r="BE144" s="138"/>
      <c r="BF144" s="138"/>
      <c r="BG144" s="138"/>
      <c r="BJ144" s="138"/>
      <c r="BT144" s="138"/>
      <c r="CD144" s="138"/>
      <c r="CN144" s="138"/>
      <c r="CX144" s="138"/>
      <c r="DH144" s="138"/>
      <c r="DR144" s="138"/>
      <c r="EB144" s="138"/>
      <c r="EL144" s="138"/>
      <c r="EV144" s="138"/>
      <c r="FF144" s="138"/>
      <c r="FP144" s="138"/>
      <c r="FZ144" s="138"/>
      <c r="GJ144" s="138"/>
      <c r="GT144" s="138"/>
      <c r="HD144" s="138"/>
      <c r="HN144" s="138"/>
      <c r="HX144" s="138"/>
      <c r="IH144" s="138"/>
      <c r="IR144" s="138"/>
      <c r="JB144" s="138"/>
    </row>
    <row xmlns:x14ac="http://schemas.microsoft.com/office/spreadsheetml/2009/9/ac" r="145" s="3" customFormat="true" x14ac:dyDescent="0.25">
      <c r="A145" s="426" t="str">
        <f ca="true">IF(ISBLANK('Data Summary'!A147),"",'Data Summary'!A147)</f>
        <v/>
      </c>
      <c r="B145" s="138"/>
      <c r="L145" s="138"/>
      <c r="V145" s="138"/>
      <c r="AF145" s="138"/>
      <c r="AP145" s="138"/>
      <c r="AZ145" s="138"/>
      <c r="BA145" s="138"/>
      <c r="BB145" s="138"/>
      <c r="BC145" s="138"/>
      <c r="BD145" s="138"/>
      <c r="BE145" s="138"/>
      <c r="BF145" s="138"/>
      <c r="BG145" s="138"/>
      <c r="BJ145" s="138"/>
      <c r="BT145" s="138"/>
      <c r="CD145" s="138"/>
      <c r="CN145" s="138"/>
      <c r="CX145" s="138"/>
      <c r="DH145" s="138"/>
      <c r="DR145" s="138"/>
      <c r="EB145" s="138"/>
      <c r="EL145" s="138"/>
      <c r="EV145" s="138"/>
      <c r="FF145" s="138"/>
      <c r="FP145" s="138"/>
      <c r="FZ145" s="138"/>
      <c r="GJ145" s="138"/>
      <c r="GT145" s="138"/>
      <c r="HD145" s="138"/>
      <c r="HN145" s="138"/>
      <c r="HX145" s="138"/>
      <c r="IH145" s="138"/>
      <c r="IR145" s="138"/>
      <c r="JB145" s="138"/>
    </row>
    <row xmlns:x14ac="http://schemas.microsoft.com/office/spreadsheetml/2009/9/ac" r="146" s="3" customFormat="true" x14ac:dyDescent="0.25">
      <c r="A146" s="426" t="str">
        <f ca="true">IF(ISBLANK('Data Summary'!A148),"",'Data Summary'!A148)</f>
        <v/>
      </c>
      <c r="B146" s="138"/>
      <c r="L146" s="138"/>
      <c r="V146" s="138"/>
      <c r="AF146" s="138"/>
      <c r="AP146" s="138"/>
      <c r="AZ146" s="138"/>
      <c r="BA146" s="138"/>
      <c r="BB146" s="138"/>
      <c r="BC146" s="138"/>
      <c r="BD146" s="138"/>
      <c r="BE146" s="138"/>
      <c r="BF146" s="138"/>
      <c r="BG146" s="138"/>
      <c r="BJ146" s="138"/>
      <c r="BT146" s="138"/>
      <c r="CD146" s="138"/>
      <c r="CN146" s="138"/>
      <c r="CX146" s="138"/>
      <c r="DH146" s="138"/>
      <c r="DR146" s="138"/>
      <c r="EB146" s="138"/>
      <c r="EL146" s="138"/>
      <c r="EV146" s="138"/>
      <c r="FF146" s="138"/>
      <c r="FP146" s="138"/>
      <c r="FZ146" s="138"/>
      <c r="GJ146" s="138"/>
      <c r="GT146" s="138"/>
      <c r="HD146" s="138"/>
      <c r="HN146" s="138"/>
      <c r="HX146" s="138"/>
      <c r="IH146" s="138"/>
      <c r="IR146" s="138"/>
      <c r="JB146" s="138"/>
    </row>
    <row xmlns:x14ac="http://schemas.microsoft.com/office/spreadsheetml/2009/9/ac" r="147" s="3" customFormat="true" x14ac:dyDescent="0.25">
      <c r="A147" s="426" t="str">
        <f ca="true">IF(ISBLANK('Data Summary'!A149),"",'Data Summary'!A149)</f>
        <v/>
      </c>
      <c r="B147" s="138"/>
      <c r="L147" s="138"/>
      <c r="V147" s="138"/>
      <c r="AF147" s="138"/>
      <c r="AP147" s="138"/>
      <c r="AZ147" s="138"/>
      <c r="BA147" s="138"/>
      <c r="BB147" s="138"/>
      <c r="BC147" s="138"/>
      <c r="BD147" s="138"/>
      <c r="BE147" s="138"/>
      <c r="BF147" s="138"/>
      <c r="BG147" s="138"/>
      <c r="BJ147" s="138"/>
      <c r="BT147" s="138"/>
      <c r="CD147" s="138"/>
      <c r="CN147" s="138"/>
      <c r="CX147" s="138"/>
      <c r="DH147" s="138"/>
      <c r="DR147" s="138"/>
      <c r="EB147" s="138"/>
      <c r="EL147" s="138"/>
      <c r="EV147" s="138"/>
      <c r="FF147" s="138"/>
      <c r="FP147" s="138"/>
      <c r="FZ147" s="138"/>
      <c r="GJ147" s="138"/>
      <c r="GT147" s="138"/>
      <c r="HD147" s="138"/>
      <c r="HN147" s="138"/>
      <c r="HX147" s="138"/>
      <c r="IH147" s="138"/>
      <c r="IR147" s="138"/>
      <c r="JB147" s="138"/>
    </row>
    <row xmlns:x14ac="http://schemas.microsoft.com/office/spreadsheetml/2009/9/ac" r="148" s="3" customFormat="true" x14ac:dyDescent="0.25">
      <c r="A148" s="426" t="str">
        <f ca="true">IF(ISBLANK('Data Summary'!A150),"",'Data Summary'!A150)</f>
        <v/>
      </c>
      <c r="B148" s="138"/>
      <c r="L148" s="138"/>
      <c r="V148" s="138"/>
      <c r="AF148" s="138"/>
      <c r="AP148" s="138"/>
      <c r="AZ148" s="138"/>
      <c r="BA148" s="138"/>
      <c r="BB148" s="138"/>
      <c r="BC148" s="138"/>
      <c r="BD148" s="138"/>
      <c r="BE148" s="138"/>
      <c r="BF148" s="138"/>
      <c r="BG148" s="138"/>
      <c r="BJ148" s="138"/>
      <c r="BT148" s="138"/>
      <c r="CD148" s="138"/>
      <c r="CN148" s="138"/>
      <c r="CX148" s="138"/>
      <c r="DH148" s="138"/>
      <c r="DR148" s="138"/>
      <c r="EB148" s="138"/>
      <c r="EL148" s="138"/>
      <c r="EV148" s="138"/>
      <c r="FF148" s="138"/>
      <c r="FP148" s="138"/>
      <c r="FZ148" s="138"/>
      <c r="GJ148" s="138"/>
      <c r="GT148" s="138"/>
      <c r="HD148" s="138"/>
      <c r="HN148" s="138"/>
      <c r="HX148" s="138"/>
      <c r="IH148" s="138"/>
      <c r="IR148" s="138"/>
      <c r="JB148" s="138"/>
    </row>
    <row xmlns:x14ac="http://schemas.microsoft.com/office/spreadsheetml/2009/9/ac" r="149" s="3" customFormat="true" x14ac:dyDescent="0.25">
      <c r="A149" s="426" t="str">
        <f ca="true">IF(ISBLANK('Data Summary'!A151),"",'Data Summary'!A151)</f>
        <v/>
      </c>
      <c r="B149" s="138"/>
      <c r="L149" s="138"/>
      <c r="V149" s="138"/>
      <c r="AF149" s="138"/>
      <c r="AP149" s="138"/>
      <c r="AZ149" s="138"/>
      <c r="BA149" s="138"/>
      <c r="BB149" s="138"/>
      <c r="BC149" s="138"/>
      <c r="BD149" s="138"/>
      <c r="BE149" s="138"/>
      <c r="BF149" s="138"/>
      <c r="BG149" s="138"/>
      <c r="BJ149" s="138"/>
      <c r="BT149" s="138"/>
      <c r="CD149" s="138"/>
      <c r="CN149" s="138"/>
      <c r="CX149" s="138"/>
      <c r="DH149" s="138"/>
      <c r="DR149" s="138"/>
      <c r="EB149" s="138"/>
      <c r="EL149" s="138"/>
      <c r="EV149" s="138"/>
      <c r="FF149" s="138"/>
      <c r="FP149" s="138"/>
      <c r="FZ149" s="138"/>
      <c r="GJ149" s="138"/>
      <c r="GT149" s="138"/>
      <c r="HD149" s="138"/>
      <c r="HN149" s="138"/>
      <c r="HX149" s="138"/>
      <c r="IH149" s="138"/>
      <c r="IR149" s="138"/>
      <c r="JB149" s="138"/>
    </row>
    <row xmlns:x14ac="http://schemas.microsoft.com/office/spreadsheetml/2009/9/ac" r="150" s="3" customFormat="true" x14ac:dyDescent="0.25">
      <c r="A150" s="426" t="str">
        <f ca="true">IF(ISBLANK('Data Summary'!A152),"",'Data Summary'!A152)</f>
        <v/>
      </c>
      <c r="B150" s="138"/>
      <c r="L150" s="138"/>
      <c r="V150" s="138"/>
      <c r="AF150" s="138"/>
      <c r="AP150" s="138"/>
      <c r="AZ150" s="138"/>
      <c r="BA150" s="138"/>
      <c r="BB150" s="138"/>
      <c r="BC150" s="138"/>
      <c r="BD150" s="138"/>
      <c r="BE150" s="138"/>
      <c r="BF150" s="138"/>
      <c r="BG150" s="138"/>
      <c r="BJ150" s="138"/>
      <c r="BT150" s="138"/>
      <c r="CD150" s="138"/>
      <c r="CN150" s="138"/>
      <c r="CX150" s="138"/>
      <c r="DH150" s="138"/>
      <c r="DR150" s="138"/>
      <c r="EB150" s="138"/>
      <c r="EL150" s="138"/>
      <c r="EV150" s="138"/>
      <c r="FF150" s="138"/>
      <c r="FP150" s="138"/>
      <c r="FZ150" s="138"/>
      <c r="GJ150" s="138"/>
      <c r="GT150" s="138"/>
      <c r="HD150" s="138"/>
      <c r="HN150" s="138"/>
      <c r="HX150" s="138"/>
      <c r="IH150" s="138"/>
      <c r="IR150" s="138"/>
      <c r="JB150" s="138"/>
    </row>
    <row xmlns:x14ac="http://schemas.microsoft.com/office/spreadsheetml/2009/9/ac" r="151" s="3" customFormat="true" x14ac:dyDescent="0.25">
      <c r="A151" s="426" t="str">
        <f ca="true">IF(ISBLANK('Data Summary'!A153),"",'Data Summary'!A153)</f>
        <v/>
      </c>
      <c r="B151" s="138"/>
      <c r="L151" s="138"/>
      <c r="V151" s="138"/>
      <c r="AF151" s="138"/>
      <c r="AP151" s="138"/>
      <c r="AZ151" s="138"/>
      <c r="BA151" s="138"/>
      <c r="BB151" s="138"/>
      <c r="BC151" s="138"/>
      <c r="BD151" s="138"/>
      <c r="BE151" s="138"/>
      <c r="BF151" s="138"/>
      <c r="BG151" s="138"/>
      <c r="BJ151" s="138"/>
      <c r="BT151" s="138"/>
      <c r="CD151" s="138"/>
      <c r="CN151" s="138"/>
      <c r="CX151" s="138"/>
      <c r="DH151" s="138"/>
      <c r="DR151" s="138"/>
      <c r="EB151" s="138"/>
      <c r="EL151" s="138"/>
      <c r="EV151" s="138"/>
      <c r="FF151" s="138"/>
      <c r="FP151" s="138"/>
      <c r="FZ151" s="138"/>
      <c r="GJ151" s="138"/>
      <c r="GT151" s="138"/>
      <c r="HD151" s="138"/>
      <c r="HN151" s="138"/>
      <c r="HX151" s="138"/>
      <c r="IH151" s="138"/>
      <c r="IR151" s="138"/>
      <c r="JB151" s="138"/>
    </row>
    <row xmlns:x14ac="http://schemas.microsoft.com/office/spreadsheetml/2009/9/ac" r="152" s="3" customFormat="true" x14ac:dyDescent="0.25">
      <c r="A152" s="420"/>
      <c r="B152" s="138"/>
      <c r="L152" s="138"/>
      <c r="V152" s="138"/>
      <c r="AF152" s="138"/>
      <c r="AP152" s="138"/>
      <c r="AZ152" s="138"/>
      <c r="BA152" s="138"/>
      <c r="BB152" s="138"/>
      <c r="BC152" s="138"/>
      <c r="BD152" s="138"/>
      <c r="BE152" s="138"/>
      <c r="BF152" s="138"/>
      <c r="BG152" s="138"/>
      <c r="BJ152" s="138"/>
      <c r="BT152" s="138"/>
      <c r="CD152" s="138"/>
      <c r="CN152" s="138"/>
      <c r="CX152" s="138"/>
      <c r="DH152" s="138"/>
      <c r="DR152" s="138"/>
      <c r="EB152" s="138"/>
      <c r="EL152" s="138"/>
      <c r="EV152" s="138"/>
      <c r="FF152" s="138"/>
      <c r="FP152" s="138"/>
      <c r="FZ152" s="138"/>
      <c r="GJ152" s="138"/>
      <c r="GT152" s="138"/>
      <c r="HD152" s="138"/>
      <c r="HN152" s="138"/>
      <c r="HX152" s="138"/>
      <c r="IH152" s="138"/>
      <c r="IR152" s="138"/>
      <c r="JB152" s="138"/>
    </row>
    <row xmlns:x14ac="http://schemas.microsoft.com/office/spreadsheetml/2009/9/ac" r="153" s="3" customFormat="true" x14ac:dyDescent="0.25">
      <c r="A153" s="420"/>
      <c r="B153" s="138"/>
      <c r="L153" s="138"/>
      <c r="V153" s="138"/>
      <c r="AF153" s="138"/>
      <c r="AP153" s="138"/>
      <c r="AZ153" s="138"/>
      <c r="BA153" s="138"/>
      <c r="BB153" s="138"/>
      <c r="BC153" s="138"/>
      <c r="BD153" s="138"/>
      <c r="BE153" s="138"/>
      <c r="BF153" s="138"/>
      <c r="BG153" s="138"/>
      <c r="BJ153" s="138"/>
      <c r="BT153" s="138"/>
      <c r="CD153" s="138"/>
      <c r="CN153" s="138"/>
      <c r="CX153" s="138"/>
      <c r="DH153" s="138"/>
      <c r="DR153" s="138"/>
      <c r="EB153" s="138"/>
      <c r="EL153" s="138"/>
      <c r="EV153" s="138"/>
      <c r="FF153" s="138"/>
      <c r="FP153" s="138"/>
      <c r="FZ153" s="138"/>
      <c r="GJ153" s="138"/>
      <c r="GT153" s="138"/>
      <c r="HD153" s="138"/>
      <c r="HN153" s="138"/>
      <c r="HX153" s="138"/>
      <c r="IH153" s="138"/>
      <c r="IR153" s="138"/>
      <c r="JB153" s="138"/>
    </row>
    <row xmlns:x14ac="http://schemas.microsoft.com/office/spreadsheetml/2009/9/ac" r="154" s="3" customFormat="true" x14ac:dyDescent="0.25">
      <c r="A154" s="420"/>
      <c r="B154" s="138"/>
      <c r="L154" s="138"/>
      <c r="V154" s="138"/>
      <c r="AF154" s="138"/>
      <c r="AP154" s="138"/>
      <c r="AZ154" s="138"/>
      <c r="BA154" s="138"/>
      <c r="BB154" s="138"/>
      <c r="BC154" s="138"/>
      <c r="BD154" s="138"/>
      <c r="BE154" s="138"/>
      <c r="BF154" s="138"/>
      <c r="BG154" s="138"/>
      <c r="BJ154" s="138"/>
      <c r="BT154" s="138"/>
      <c r="CD154" s="138"/>
      <c r="CN154" s="138"/>
      <c r="CX154" s="138"/>
      <c r="DH154" s="138"/>
      <c r="DR154" s="138"/>
      <c r="EB154" s="138"/>
      <c r="EL154" s="138"/>
      <c r="EV154" s="138"/>
      <c r="FF154" s="138"/>
      <c r="FP154" s="138"/>
      <c r="FZ154" s="138"/>
      <c r="GJ154" s="138"/>
      <c r="GT154" s="138"/>
      <c r="HD154" s="138"/>
      <c r="HN154" s="138"/>
      <c r="HX154" s="138"/>
      <c r="IH154" s="138"/>
      <c r="IR154" s="138"/>
      <c r="JB154" s="138"/>
    </row>
    <row xmlns:x14ac="http://schemas.microsoft.com/office/spreadsheetml/2009/9/ac" r="155" s="3" customFormat="true" x14ac:dyDescent="0.25">
      <c r="A155" s="420"/>
      <c r="B155" s="138"/>
      <c r="L155" s="138"/>
      <c r="V155" s="138"/>
      <c r="AF155" s="138"/>
      <c r="AP155" s="138"/>
      <c r="AZ155" s="138"/>
      <c r="BA155" s="138"/>
      <c r="BB155" s="138"/>
      <c r="BC155" s="138"/>
      <c r="BD155" s="138"/>
      <c r="BE155" s="138"/>
      <c r="BF155" s="138"/>
      <c r="BG155" s="138"/>
      <c r="BJ155" s="138"/>
      <c r="BT155" s="138"/>
      <c r="CD155" s="138"/>
      <c r="CN155" s="138"/>
      <c r="CX155" s="138"/>
      <c r="DH155" s="138"/>
      <c r="DR155" s="138"/>
      <c r="EB155" s="138"/>
      <c r="EL155" s="138"/>
      <c r="EV155" s="138"/>
      <c r="FF155" s="138"/>
      <c r="FP155" s="138"/>
      <c r="FZ155" s="138"/>
      <c r="GJ155" s="138"/>
      <c r="GT155" s="138"/>
      <c r="HD155" s="138"/>
      <c r="HN155" s="138"/>
      <c r="HX155" s="138"/>
      <c r="IH155" s="138"/>
      <c r="IR155" s="138"/>
      <c r="JB155" s="138"/>
    </row>
    <row xmlns:x14ac="http://schemas.microsoft.com/office/spreadsheetml/2009/9/ac" r="156" s="3" customFormat="true" x14ac:dyDescent="0.25">
      <c r="A156" s="420"/>
      <c r="B156" s="138"/>
      <c r="L156" s="138"/>
      <c r="V156" s="138"/>
      <c r="AF156" s="138"/>
      <c r="AP156" s="138"/>
      <c r="AZ156" s="138"/>
      <c r="BA156" s="138"/>
      <c r="BB156" s="138"/>
      <c r="BC156" s="138"/>
      <c r="BD156" s="138"/>
      <c r="BE156" s="138"/>
      <c r="BF156" s="138"/>
      <c r="BG156" s="138"/>
      <c r="BJ156" s="138"/>
      <c r="BT156" s="138"/>
      <c r="CD156" s="138"/>
      <c r="CN156" s="138"/>
      <c r="CX156" s="138"/>
      <c r="DH156" s="138"/>
      <c r="DR156" s="138"/>
      <c r="EB156" s="138"/>
      <c r="EL156" s="138"/>
      <c r="EV156" s="138"/>
      <c r="FF156" s="138"/>
      <c r="FP156" s="138"/>
      <c r="FZ156" s="138"/>
      <c r="GJ156" s="138"/>
      <c r="GT156" s="138"/>
      <c r="HD156" s="138"/>
      <c r="HN156" s="138"/>
      <c r="HX156" s="138"/>
      <c r="IH156" s="138"/>
      <c r="IR156" s="138"/>
      <c r="JB156" s="138"/>
    </row>
    <row xmlns:x14ac="http://schemas.microsoft.com/office/spreadsheetml/2009/9/ac" r="157" s="3" customFormat="true" x14ac:dyDescent="0.25">
      <c r="A157" s="420"/>
      <c r="B157" s="138"/>
      <c r="L157" s="138"/>
      <c r="V157" s="138"/>
      <c r="AF157" s="138"/>
      <c r="AP157" s="138"/>
      <c r="AZ157" s="138"/>
      <c r="BA157" s="138"/>
      <c r="BB157" s="138"/>
      <c r="BC157" s="138"/>
      <c r="BD157" s="138"/>
      <c r="BE157" s="138"/>
      <c r="BF157" s="138"/>
      <c r="BG157" s="138"/>
      <c r="BJ157" s="138"/>
      <c r="BT157" s="138"/>
      <c r="CD157" s="138"/>
      <c r="CN157" s="138"/>
      <c r="CX157" s="138"/>
      <c r="DH157" s="138"/>
      <c r="DR157" s="138"/>
      <c r="EB157" s="138"/>
      <c r="EL157" s="138"/>
      <c r="EV157" s="138"/>
      <c r="FF157" s="138"/>
      <c r="FP157" s="138"/>
      <c r="FZ157" s="138"/>
      <c r="GJ157" s="138"/>
      <c r="GT157" s="138"/>
      <c r="HD157" s="138"/>
      <c r="HN157" s="138"/>
      <c r="HX157" s="138"/>
      <c r="IH157" s="138"/>
      <c r="IR157" s="138"/>
      <c r="JB157" s="138"/>
    </row>
    <row xmlns:x14ac="http://schemas.microsoft.com/office/spreadsheetml/2009/9/ac" r="158" s="3" customFormat="true" x14ac:dyDescent="0.25">
      <c r="A158" s="420"/>
      <c r="B158" s="138"/>
      <c r="L158" s="138"/>
      <c r="V158" s="138"/>
      <c r="AF158" s="138"/>
      <c r="AP158" s="138"/>
      <c r="AZ158" s="138"/>
      <c r="BA158" s="138"/>
      <c r="BB158" s="138"/>
      <c r="BC158" s="138"/>
      <c r="BD158" s="138"/>
      <c r="BE158" s="138"/>
      <c r="BF158" s="138"/>
      <c r="BG158" s="138"/>
      <c r="BJ158" s="138"/>
      <c r="BT158" s="138"/>
      <c r="CD158" s="138"/>
      <c r="CN158" s="138"/>
      <c r="CX158" s="138"/>
      <c r="DH158" s="138"/>
      <c r="DR158" s="138"/>
      <c r="EB158" s="138"/>
      <c r="EL158" s="138"/>
      <c r="EV158" s="138"/>
      <c r="FF158" s="138"/>
      <c r="FP158" s="138"/>
      <c r="FZ158" s="138"/>
      <c r="GJ158" s="138"/>
      <c r="GT158" s="138"/>
      <c r="HD158" s="138"/>
      <c r="HN158" s="138"/>
      <c r="HX158" s="138"/>
      <c r="IH158" s="138"/>
      <c r="IR158" s="138"/>
      <c r="JB158" s="138"/>
    </row>
    <row xmlns:x14ac="http://schemas.microsoft.com/office/spreadsheetml/2009/9/ac" r="159" s="3" customFormat="true" x14ac:dyDescent="0.25">
      <c r="A159" s="420"/>
      <c r="B159" s="138"/>
      <c r="L159" s="138"/>
      <c r="V159" s="138"/>
      <c r="AF159" s="138"/>
      <c r="AP159" s="138"/>
      <c r="AZ159" s="138"/>
      <c r="BA159" s="138"/>
      <c r="BB159" s="138"/>
      <c r="BC159" s="138"/>
      <c r="BD159" s="138"/>
      <c r="BE159" s="138"/>
      <c r="BF159" s="138"/>
      <c r="BG159" s="138"/>
      <c r="BJ159" s="138"/>
      <c r="BT159" s="138"/>
      <c r="CD159" s="138"/>
      <c r="CN159" s="138"/>
      <c r="CX159" s="138"/>
      <c r="DH159" s="138"/>
      <c r="DR159" s="138"/>
      <c r="EB159" s="138"/>
      <c r="EL159" s="138"/>
      <c r="EV159" s="138"/>
      <c r="FF159" s="138"/>
      <c r="FP159" s="138"/>
      <c r="FZ159" s="138"/>
      <c r="GJ159" s="138"/>
      <c r="GT159" s="138"/>
      <c r="HD159" s="138"/>
      <c r="HN159" s="138"/>
      <c r="HX159" s="138"/>
      <c r="IH159" s="138"/>
      <c r="IR159" s="138"/>
      <c r="JB159" s="138"/>
    </row>
    <row xmlns:x14ac="http://schemas.microsoft.com/office/spreadsheetml/2009/9/ac" r="160" s="3" customFormat="true" x14ac:dyDescent="0.25">
      <c r="A160" s="420"/>
      <c r="B160" s="138"/>
      <c r="L160" s="138"/>
      <c r="V160" s="138"/>
      <c r="AF160" s="138"/>
      <c r="AP160" s="138"/>
      <c r="AZ160" s="138"/>
      <c r="BA160" s="138"/>
      <c r="BB160" s="138"/>
      <c r="BC160" s="138"/>
      <c r="BD160" s="138"/>
      <c r="BE160" s="138"/>
      <c r="BF160" s="138"/>
      <c r="BG160" s="138"/>
      <c r="BJ160" s="138"/>
      <c r="BT160" s="138"/>
      <c r="CD160" s="138"/>
      <c r="CN160" s="138"/>
      <c r="CX160" s="138"/>
      <c r="DH160" s="138"/>
      <c r="DR160" s="138"/>
      <c r="EB160" s="138"/>
      <c r="EL160" s="138"/>
      <c r="EV160" s="138"/>
      <c r="FF160" s="138"/>
      <c r="FP160" s="138"/>
      <c r="FZ160" s="138"/>
      <c r="GJ160" s="138"/>
      <c r="GT160" s="138"/>
      <c r="HD160" s="138"/>
      <c r="HN160" s="138"/>
      <c r="HX160" s="138"/>
      <c r="IH160" s="138"/>
      <c r="IR160" s="138"/>
      <c r="JB160" s="138"/>
    </row>
    <row xmlns:x14ac="http://schemas.microsoft.com/office/spreadsheetml/2009/9/ac" r="161" s="3" customFormat="true" x14ac:dyDescent="0.25">
      <c r="A161" s="420"/>
      <c r="B161" s="138"/>
      <c r="L161" s="138"/>
      <c r="V161" s="138"/>
      <c r="AF161" s="138"/>
      <c r="AP161" s="138"/>
      <c r="AZ161" s="138"/>
      <c r="BA161" s="138"/>
      <c r="BB161" s="138"/>
      <c r="BC161" s="138"/>
      <c r="BD161" s="138"/>
      <c r="BE161" s="138"/>
      <c r="BF161" s="138"/>
      <c r="BG161" s="138"/>
      <c r="BJ161" s="138"/>
      <c r="BT161" s="138"/>
      <c r="CD161" s="138"/>
      <c r="CN161" s="138"/>
      <c r="CX161" s="138"/>
      <c r="DH161" s="138"/>
      <c r="DR161" s="138"/>
      <c r="EB161" s="138"/>
      <c r="EL161" s="138"/>
      <c r="EV161" s="138"/>
      <c r="FF161" s="138"/>
      <c r="FP161" s="138"/>
      <c r="FZ161" s="138"/>
      <c r="GJ161" s="138"/>
      <c r="GT161" s="138"/>
      <c r="HD161" s="138"/>
      <c r="HN161" s="138"/>
      <c r="HX161" s="138"/>
      <c r="IH161" s="138"/>
      <c r="IR161" s="138"/>
      <c r="JB161" s="138"/>
    </row>
    <row xmlns:x14ac="http://schemas.microsoft.com/office/spreadsheetml/2009/9/ac" r="162" s="3" customFormat="true" x14ac:dyDescent="0.25">
      <c r="A162" s="420"/>
      <c r="B162" s="138"/>
      <c r="L162" s="138"/>
      <c r="V162" s="138"/>
      <c r="AF162" s="138"/>
      <c r="AP162" s="138"/>
      <c r="AZ162" s="138"/>
      <c r="BA162" s="138"/>
      <c r="BB162" s="138"/>
      <c r="BC162" s="138"/>
      <c r="BD162" s="138"/>
      <c r="BE162" s="138"/>
      <c r="BF162" s="138"/>
      <c r="BG162" s="138"/>
      <c r="BJ162" s="138"/>
      <c r="BT162" s="138"/>
      <c r="CD162" s="138"/>
      <c r="CN162" s="138"/>
      <c r="CX162" s="138"/>
      <c r="DH162" s="138"/>
      <c r="DR162" s="138"/>
      <c r="EB162" s="138"/>
      <c r="EL162" s="138"/>
      <c r="EV162" s="138"/>
      <c r="FF162" s="138"/>
      <c r="FP162" s="138"/>
      <c r="FZ162" s="138"/>
      <c r="GJ162" s="138"/>
      <c r="GT162" s="138"/>
      <c r="HD162" s="138"/>
      <c r="HN162" s="138"/>
      <c r="HX162" s="138"/>
      <c r="IH162" s="138"/>
      <c r="IR162" s="138"/>
      <c r="JB162" s="138"/>
    </row>
    <row xmlns:x14ac="http://schemas.microsoft.com/office/spreadsheetml/2009/9/ac" r="163" s="3" customFormat="true" x14ac:dyDescent="0.25">
      <c r="A163" s="420"/>
      <c r="B163" s="138"/>
      <c r="L163" s="138"/>
      <c r="V163" s="138"/>
      <c r="AF163" s="138"/>
      <c r="AP163" s="138"/>
      <c r="AZ163" s="138"/>
      <c r="BA163" s="138"/>
      <c r="BB163" s="138"/>
      <c r="BC163" s="138"/>
      <c r="BD163" s="138"/>
      <c r="BE163" s="138"/>
      <c r="BF163" s="138"/>
      <c r="BG163" s="138"/>
      <c r="BJ163" s="138"/>
      <c r="BT163" s="138"/>
      <c r="CD163" s="138"/>
      <c r="CN163" s="138"/>
      <c r="CX163" s="138"/>
      <c r="DH163" s="138"/>
      <c r="DR163" s="138"/>
      <c r="EB163" s="138"/>
      <c r="EL163" s="138"/>
      <c r="EV163" s="138"/>
      <c r="FF163" s="138"/>
      <c r="FP163" s="138"/>
      <c r="FZ163" s="138"/>
      <c r="GJ163" s="138"/>
      <c r="GT163" s="138"/>
      <c r="HD163" s="138"/>
      <c r="HN163" s="138"/>
      <c r="HX163" s="138"/>
      <c r="IH163" s="138"/>
      <c r="IR163" s="138"/>
      <c r="JB163" s="138"/>
    </row>
    <row xmlns:x14ac="http://schemas.microsoft.com/office/spreadsheetml/2009/9/ac" r="164" s="3" customFormat="true" x14ac:dyDescent="0.25">
      <c r="A164" s="420"/>
      <c r="B164" s="138"/>
      <c r="L164" s="138"/>
      <c r="V164" s="138"/>
      <c r="AF164" s="138"/>
      <c r="AP164" s="138"/>
      <c r="AZ164" s="138"/>
      <c r="BA164" s="138"/>
      <c r="BB164" s="138"/>
      <c r="BC164" s="138"/>
      <c r="BD164" s="138"/>
      <c r="BE164" s="138"/>
      <c r="BF164" s="138"/>
      <c r="BG164" s="138"/>
      <c r="BJ164" s="138"/>
      <c r="BT164" s="138"/>
      <c r="CD164" s="138"/>
      <c r="CN164" s="138"/>
      <c r="CX164" s="138"/>
      <c r="DH164" s="138"/>
      <c r="DR164" s="138"/>
      <c r="EB164" s="138"/>
      <c r="EL164" s="138"/>
      <c r="EV164" s="138"/>
      <c r="FF164" s="138"/>
      <c r="FP164" s="138"/>
      <c r="FZ164" s="138"/>
      <c r="GJ164" s="138"/>
      <c r="GT164" s="138"/>
      <c r="HD164" s="138"/>
      <c r="HN164" s="138"/>
      <c r="HX164" s="138"/>
      <c r="IH164" s="138"/>
      <c r="IR164" s="138"/>
      <c r="JB164" s="138"/>
    </row>
    <row xmlns:x14ac="http://schemas.microsoft.com/office/spreadsheetml/2009/9/ac" r="165" s="3" customFormat="true" x14ac:dyDescent="0.25">
      <c r="A165" s="420"/>
      <c r="B165" s="138"/>
      <c r="L165" s="138"/>
      <c r="V165" s="138"/>
      <c r="AF165" s="138"/>
      <c r="AP165" s="138"/>
      <c r="AZ165" s="138"/>
      <c r="BA165" s="138"/>
      <c r="BB165" s="138"/>
      <c r="BC165" s="138"/>
      <c r="BD165" s="138"/>
      <c r="BE165" s="138"/>
      <c r="BF165" s="138"/>
      <c r="BG165" s="138"/>
      <c r="BJ165" s="138"/>
      <c r="BT165" s="138"/>
      <c r="CD165" s="138"/>
      <c r="CN165" s="138"/>
      <c r="CX165" s="138"/>
      <c r="DH165" s="138"/>
      <c r="DR165" s="138"/>
      <c r="EB165" s="138"/>
      <c r="EL165" s="138"/>
      <c r="EV165" s="138"/>
      <c r="FF165" s="138"/>
      <c r="FP165" s="138"/>
      <c r="FZ165" s="138"/>
      <c r="GJ165" s="138"/>
      <c r="GT165" s="138"/>
      <c r="HD165" s="138"/>
      <c r="HN165" s="138"/>
      <c r="HX165" s="138"/>
      <c r="IH165" s="138"/>
      <c r="IR165" s="138"/>
      <c r="JB165" s="138"/>
    </row>
    <row xmlns:x14ac="http://schemas.microsoft.com/office/spreadsheetml/2009/9/ac" r="166" s="3" customFormat="true" x14ac:dyDescent="0.25">
      <c r="A166" s="420"/>
      <c r="B166" s="138"/>
      <c r="L166" s="138"/>
      <c r="V166" s="138"/>
      <c r="AF166" s="138"/>
      <c r="AP166" s="138"/>
      <c r="AZ166" s="138"/>
      <c r="BA166" s="138"/>
      <c r="BB166" s="138"/>
      <c r="BC166" s="138"/>
      <c r="BD166" s="138"/>
      <c r="BE166" s="138"/>
      <c r="BF166" s="138"/>
      <c r="BG166" s="138"/>
      <c r="BJ166" s="138"/>
      <c r="BT166" s="138"/>
      <c r="CD166" s="138"/>
      <c r="CN166" s="138"/>
      <c r="CX166" s="138"/>
      <c r="DH166" s="138"/>
      <c r="DR166" s="138"/>
      <c r="EB166" s="138"/>
      <c r="EL166" s="138"/>
      <c r="EV166" s="138"/>
      <c r="FF166" s="138"/>
      <c r="FP166" s="138"/>
      <c r="FZ166" s="138"/>
      <c r="GJ166" s="138"/>
      <c r="GT166" s="138"/>
      <c r="HD166" s="138"/>
      <c r="HN166" s="138"/>
      <c r="HX166" s="138"/>
      <c r="IH166" s="138"/>
      <c r="IR166" s="138"/>
      <c r="JB166" s="138"/>
    </row>
    <row xmlns:x14ac="http://schemas.microsoft.com/office/spreadsheetml/2009/9/ac" r="167" s="3" customFormat="true" x14ac:dyDescent="0.25">
      <c r="A167" s="420"/>
      <c r="B167" s="138"/>
      <c r="L167" s="138"/>
      <c r="V167" s="138"/>
      <c r="AF167" s="138"/>
      <c r="AP167" s="138"/>
      <c r="AZ167" s="138"/>
      <c r="BA167" s="138"/>
      <c r="BB167" s="138"/>
      <c r="BC167" s="138"/>
      <c r="BD167" s="138"/>
      <c r="BE167" s="138"/>
      <c r="BF167" s="138"/>
      <c r="BG167" s="138"/>
      <c r="BJ167" s="138"/>
      <c r="BT167" s="138"/>
      <c r="CD167" s="138"/>
      <c r="CN167" s="138"/>
      <c r="CX167" s="138"/>
      <c r="DH167" s="138"/>
      <c r="DR167" s="138"/>
      <c r="EB167" s="138"/>
      <c r="EL167" s="138"/>
      <c r="EV167" s="138"/>
      <c r="FF167" s="138"/>
      <c r="FP167" s="138"/>
      <c r="FZ167" s="138"/>
      <c r="GJ167" s="138"/>
      <c r="GT167" s="138"/>
      <c r="HD167" s="138"/>
      <c r="HN167" s="138"/>
      <c r="HX167" s="138"/>
      <c r="IH167" s="138"/>
      <c r="IR167" s="138"/>
      <c r="JB167" s="138"/>
    </row>
    <row xmlns:x14ac="http://schemas.microsoft.com/office/spreadsheetml/2009/9/ac" r="168" s="3" customFormat="true" x14ac:dyDescent="0.25">
      <c r="A168" s="420"/>
      <c r="B168" s="138"/>
      <c r="L168" s="138"/>
      <c r="V168" s="138"/>
      <c r="AF168" s="138"/>
      <c r="AP168" s="138"/>
      <c r="AZ168" s="138"/>
      <c r="BA168" s="138"/>
      <c r="BB168" s="138"/>
      <c r="BC168" s="138"/>
      <c r="BD168" s="138"/>
      <c r="BE168" s="138"/>
      <c r="BF168" s="138"/>
      <c r="BG168" s="138"/>
      <c r="BJ168" s="138"/>
      <c r="BT168" s="138"/>
      <c r="CD168" s="138"/>
      <c r="CN168" s="138"/>
      <c r="CX168" s="138"/>
      <c r="DH168" s="138"/>
      <c r="DR168" s="138"/>
      <c r="EB168" s="138"/>
      <c r="EL168" s="138"/>
      <c r="EV168" s="138"/>
      <c r="FF168" s="138"/>
      <c r="FP168" s="138"/>
      <c r="FZ168" s="138"/>
      <c r="GJ168" s="138"/>
      <c r="GT168" s="138"/>
      <c r="HD168" s="138"/>
      <c r="HN168" s="138"/>
      <c r="HX168" s="138"/>
      <c r="IH168" s="138"/>
      <c r="IR168" s="138"/>
      <c r="JB168" s="138"/>
    </row>
    <row xmlns:x14ac="http://schemas.microsoft.com/office/spreadsheetml/2009/9/ac" r="169" s="3" customFormat="true" x14ac:dyDescent="0.25">
      <c r="A169" s="420"/>
      <c r="B169" s="138"/>
      <c r="L169" s="138"/>
      <c r="V169" s="138"/>
      <c r="AF169" s="138"/>
      <c r="AP169" s="138"/>
      <c r="AZ169" s="138"/>
      <c r="BA169" s="138"/>
      <c r="BB169" s="138"/>
      <c r="BC169" s="138"/>
      <c r="BD169" s="138"/>
      <c r="BE169" s="138"/>
      <c r="BF169" s="138"/>
      <c r="BG169" s="138"/>
      <c r="BJ169" s="138"/>
      <c r="BT169" s="138"/>
      <c r="CD169" s="138"/>
      <c r="CN169" s="138"/>
      <c r="CX169" s="138"/>
      <c r="DH169" s="138"/>
      <c r="DR169" s="138"/>
      <c r="EB169" s="138"/>
      <c r="EL169" s="138"/>
      <c r="EV169" s="138"/>
      <c r="FF169" s="138"/>
      <c r="FP169" s="138"/>
      <c r="FZ169" s="138"/>
      <c r="GJ169" s="138"/>
      <c r="GT169" s="138"/>
      <c r="HD169" s="138"/>
      <c r="HN169" s="138"/>
      <c r="HX169" s="138"/>
      <c r="IH169" s="138"/>
      <c r="IR169" s="138"/>
      <c r="JB169" s="138"/>
    </row>
    <row xmlns:x14ac="http://schemas.microsoft.com/office/spreadsheetml/2009/9/ac" r="170" s="3" customFormat="true" x14ac:dyDescent="0.25">
      <c r="A170" s="420"/>
      <c r="B170" s="138"/>
      <c r="L170" s="138"/>
      <c r="V170" s="138"/>
      <c r="AF170" s="138"/>
      <c r="AP170" s="138"/>
      <c r="AZ170" s="138"/>
      <c r="BA170" s="138"/>
      <c r="BB170" s="138"/>
      <c r="BC170" s="138"/>
      <c r="BD170" s="138"/>
      <c r="BE170" s="138"/>
      <c r="BF170" s="138"/>
      <c r="BG170" s="138"/>
      <c r="BJ170" s="138"/>
      <c r="BT170" s="138"/>
      <c r="CD170" s="138"/>
      <c r="CN170" s="138"/>
      <c r="CX170" s="138"/>
      <c r="DH170" s="138"/>
      <c r="DR170" s="138"/>
      <c r="EB170" s="138"/>
      <c r="EL170" s="138"/>
      <c r="EV170" s="138"/>
      <c r="FF170" s="138"/>
      <c r="FP170" s="138"/>
      <c r="FZ170" s="138"/>
      <c r="GJ170" s="138"/>
      <c r="GT170" s="138"/>
      <c r="HD170" s="138"/>
      <c r="HN170" s="138"/>
      <c r="HX170" s="138"/>
      <c r="IH170" s="138"/>
      <c r="IR170" s="138"/>
      <c r="JB170" s="138"/>
    </row>
    <row xmlns:x14ac="http://schemas.microsoft.com/office/spreadsheetml/2009/9/ac" r="171" s="3" customFormat="true" x14ac:dyDescent="0.25">
      <c r="A171" s="420"/>
      <c r="B171" s="138"/>
      <c r="L171" s="138"/>
      <c r="V171" s="138"/>
      <c r="AF171" s="138"/>
      <c r="AP171" s="138"/>
      <c r="AZ171" s="138"/>
      <c r="BA171" s="138"/>
      <c r="BB171" s="138"/>
      <c r="BC171" s="138"/>
      <c r="BD171" s="138"/>
      <c r="BE171" s="138"/>
      <c r="BF171" s="138"/>
      <c r="BG171" s="138"/>
      <c r="BJ171" s="138"/>
      <c r="BT171" s="138"/>
      <c r="CD171" s="138"/>
      <c r="CN171" s="138"/>
      <c r="CX171" s="138"/>
      <c r="DH171" s="138"/>
      <c r="DR171" s="138"/>
      <c r="EB171" s="138"/>
      <c r="EL171" s="138"/>
      <c r="EV171" s="138"/>
      <c r="FF171" s="138"/>
      <c r="FP171" s="138"/>
      <c r="FZ171" s="138"/>
      <c r="GJ171" s="138"/>
      <c r="GT171" s="138"/>
      <c r="HD171" s="138"/>
      <c r="HN171" s="138"/>
      <c r="HX171" s="138"/>
      <c r="IH171" s="138"/>
      <c r="IR171" s="138"/>
      <c r="JB171" s="138"/>
    </row>
    <row xmlns:x14ac="http://schemas.microsoft.com/office/spreadsheetml/2009/9/ac" r="172" s="3" customFormat="true" x14ac:dyDescent="0.25">
      <c r="A172" s="420"/>
      <c r="B172" s="138"/>
      <c r="L172" s="138"/>
      <c r="V172" s="138"/>
      <c r="AF172" s="138"/>
      <c r="AP172" s="138"/>
      <c r="AZ172" s="138"/>
      <c r="BA172" s="138"/>
      <c r="BB172" s="138"/>
      <c r="BC172" s="138"/>
      <c r="BD172" s="138"/>
      <c r="BE172" s="138"/>
      <c r="BF172" s="138"/>
      <c r="BG172" s="138"/>
      <c r="BJ172" s="138"/>
      <c r="BT172" s="138"/>
      <c r="CD172" s="138"/>
      <c r="CN172" s="138"/>
      <c r="CX172" s="138"/>
      <c r="DH172" s="138"/>
      <c r="DR172" s="138"/>
      <c r="EB172" s="138"/>
      <c r="EL172" s="138"/>
      <c r="EV172" s="138"/>
      <c r="FF172" s="138"/>
      <c r="FP172" s="138"/>
      <c r="FZ172" s="138"/>
      <c r="GJ172" s="138"/>
      <c r="GT172" s="138"/>
      <c r="HD172" s="138"/>
      <c r="HN172" s="138"/>
      <c r="HX172" s="138"/>
      <c r="IH172" s="138"/>
      <c r="IR172" s="138"/>
      <c r="JB172" s="138"/>
    </row>
    <row xmlns:x14ac="http://schemas.microsoft.com/office/spreadsheetml/2009/9/ac" r="173" s="3" customFormat="true" x14ac:dyDescent="0.25">
      <c r="A173" s="420"/>
      <c r="B173" s="138"/>
      <c r="L173" s="138"/>
      <c r="V173" s="138"/>
      <c r="AF173" s="138"/>
      <c r="AP173" s="138"/>
      <c r="AZ173" s="138"/>
      <c r="BA173" s="138"/>
      <c r="BB173" s="138"/>
      <c r="BC173" s="138"/>
      <c r="BD173" s="138"/>
      <c r="BE173" s="138"/>
      <c r="BF173" s="138"/>
      <c r="BG173" s="138"/>
      <c r="BJ173" s="138"/>
      <c r="BT173" s="138"/>
      <c r="CD173" s="138"/>
      <c r="CN173" s="138"/>
      <c r="CX173" s="138"/>
      <c r="DH173" s="138"/>
      <c r="DR173" s="138"/>
      <c r="EB173" s="138"/>
      <c r="EL173" s="138"/>
      <c r="EV173" s="138"/>
      <c r="FF173" s="138"/>
      <c r="FP173" s="138"/>
      <c r="FZ173" s="138"/>
      <c r="GJ173" s="138"/>
      <c r="GT173" s="138"/>
      <c r="HD173" s="138"/>
      <c r="HN173" s="138"/>
      <c r="HX173" s="138"/>
      <c r="IH173" s="138"/>
      <c r="IR173" s="138"/>
      <c r="JB173" s="138"/>
    </row>
    <row xmlns:x14ac="http://schemas.microsoft.com/office/spreadsheetml/2009/9/ac" r="174" s="3" customFormat="true" x14ac:dyDescent="0.25">
      <c r="A174" s="420"/>
      <c r="B174" s="138"/>
      <c r="L174" s="138"/>
      <c r="V174" s="138"/>
      <c r="AF174" s="138"/>
      <c r="AP174" s="138"/>
      <c r="AZ174" s="138"/>
      <c r="BA174" s="138"/>
      <c r="BB174" s="138"/>
      <c r="BC174" s="138"/>
      <c r="BD174" s="138"/>
      <c r="BE174" s="138"/>
      <c r="BF174" s="138"/>
      <c r="BG174" s="138"/>
      <c r="BJ174" s="138"/>
      <c r="BT174" s="138"/>
      <c r="CD174" s="138"/>
      <c r="CN174" s="138"/>
      <c r="CX174" s="138"/>
      <c r="DH174" s="138"/>
      <c r="DR174" s="138"/>
      <c r="EB174" s="138"/>
      <c r="EL174" s="138"/>
      <c r="EV174" s="138"/>
      <c r="FF174" s="138"/>
      <c r="FP174" s="138"/>
      <c r="FZ174" s="138"/>
      <c r="GJ174" s="138"/>
      <c r="GT174" s="138"/>
      <c r="HD174" s="138"/>
      <c r="HN174" s="138"/>
      <c r="HX174" s="138"/>
      <c r="IH174" s="138"/>
      <c r="IR174" s="138"/>
      <c r="JB174" s="138"/>
    </row>
    <row xmlns:x14ac="http://schemas.microsoft.com/office/spreadsheetml/2009/9/ac" r="175" s="3" customFormat="true" x14ac:dyDescent="0.25">
      <c r="A175" s="420"/>
      <c r="B175" s="138"/>
      <c r="L175" s="138"/>
      <c r="V175" s="138"/>
      <c r="AF175" s="138"/>
      <c r="AP175" s="138"/>
      <c r="AZ175" s="138"/>
      <c r="BA175" s="138"/>
      <c r="BB175" s="138"/>
      <c r="BC175" s="138"/>
      <c r="BD175" s="138"/>
      <c r="BE175" s="138"/>
      <c r="BF175" s="138"/>
      <c r="BG175" s="138"/>
      <c r="BJ175" s="138"/>
      <c r="BT175" s="138"/>
      <c r="CD175" s="138"/>
      <c r="CN175" s="138"/>
      <c r="CX175" s="138"/>
      <c r="DH175" s="138"/>
      <c r="DR175" s="138"/>
      <c r="EB175" s="138"/>
      <c r="EL175" s="138"/>
      <c r="EV175" s="138"/>
      <c r="FF175" s="138"/>
      <c r="FP175" s="138"/>
      <c r="FZ175" s="138"/>
      <c r="GJ175" s="138"/>
      <c r="GT175" s="138"/>
      <c r="HD175" s="138"/>
      <c r="HN175" s="138"/>
      <c r="HX175" s="138"/>
      <c r="IH175" s="138"/>
      <c r="IR175" s="138"/>
      <c r="JB175" s="138"/>
    </row>
    <row xmlns:x14ac="http://schemas.microsoft.com/office/spreadsheetml/2009/9/ac" r="176" s="3" customFormat="true" x14ac:dyDescent="0.25">
      <c r="A176" s="420"/>
      <c r="B176" s="138"/>
      <c r="L176" s="138"/>
      <c r="V176" s="138"/>
      <c r="AF176" s="138"/>
      <c r="AP176" s="138"/>
      <c r="AZ176" s="138"/>
      <c r="BA176" s="138"/>
      <c r="BB176" s="138"/>
      <c r="BC176" s="138"/>
      <c r="BD176" s="138"/>
      <c r="BE176" s="138"/>
      <c r="BF176" s="138"/>
      <c r="BG176" s="138"/>
      <c r="BJ176" s="138"/>
      <c r="BT176" s="138"/>
      <c r="CD176" s="138"/>
      <c r="CN176" s="138"/>
      <c r="CX176" s="138"/>
      <c r="DH176" s="138"/>
      <c r="DR176" s="138"/>
      <c r="EB176" s="138"/>
      <c r="EL176" s="138"/>
      <c r="EV176" s="138"/>
      <c r="FF176" s="138"/>
      <c r="FP176" s="138"/>
      <c r="FZ176" s="138"/>
      <c r="GJ176" s="138"/>
      <c r="GT176" s="138"/>
      <c r="HD176" s="138"/>
      <c r="HN176" s="138"/>
      <c r="HX176" s="138"/>
      <c r="IH176" s="138"/>
      <c r="IR176" s="138"/>
      <c r="JB176" s="138"/>
    </row>
    <row xmlns:x14ac="http://schemas.microsoft.com/office/spreadsheetml/2009/9/ac" r="177" s="3" customFormat="true" x14ac:dyDescent="0.25">
      <c r="A177" s="420"/>
      <c r="B177" s="138"/>
      <c r="L177" s="138"/>
      <c r="V177" s="138"/>
      <c r="AF177" s="138"/>
      <c r="AP177" s="138"/>
      <c r="AZ177" s="138"/>
      <c r="BA177" s="138"/>
      <c r="BB177" s="138"/>
      <c r="BC177" s="138"/>
      <c r="BD177" s="138"/>
      <c r="BE177" s="138"/>
      <c r="BF177" s="138"/>
      <c r="BG177" s="138"/>
      <c r="BJ177" s="138"/>
      <c r="BT177" s="138"/>
      <c r="CD177" s="138"/>
      <c r="CN177" s="138"/>
      <c r="CX177" s="138"/>
      <c r="DH177" s="138"/>
      <c r="DR177" s="138"/>
      <c r="EB177" s="138"/>
      <c r="EL177" s="138"/>
      <c r="EV177" s="138"/>
      <c r="FF177" s="138"/>
      <c r="FP177" s="138"/>
      <c r="FZ177" s="138"/>
      <c r="GJ177" s="138"/>
      <c r="GT177" s="138"/>
      <c r="HD177" s="138"/>
      <c r="HN177" s="138"/>
      <c r="HX177" s="138"/>
      <c r="IH177" s="138"/>
      <c r="IR177" s="138"/>
      <c r="JB177" s="138"/>
    </row>
    <row xmlns:x14ac="http://schemas.microsoft.com/office/spreadsheetml/2009/9/ac" r="178" s="3" customFormat="true" x14ac:dyDescent="0.25">
      <c r="A178" s="420"/>
      <c r="B178" s="138"/>
      <c r="L178" s="138"/>
      <c r="V178" s="138"/>
      <c r="AF178" s="138"/>
      <c r="AP178" s="138"/>
      <c r="AZ178" s="138"/>
      <c r="BA178" s="138"/>
      <c r="BB178" s="138"/>
      <c r="BC178" s="138"/>
      <c r="BD178" s="138"/>
      <c r="BE178" s="138"/>
      <c r="BF178" s="138"/>
      <c r="BG178" s="138"/>
      <c r="BJ178" s="138"/>
      <c r="BT178" s="138"/>
      <c r="CD178" s="138"/>
      <c r="CN178" s="138"/>
      <c r="CX178" s="138"/>
      <c r="DH178" s="138"/>
      <c r="DR178" s="138"/>
      <c r="EB178" s="138"/>
      <c r="EL178" s="138"/>
      <c r="EV178" s="138"/>
      <c r="FF178" s="138"/>
      <c r="FP178" s="138"/>
      <c r="FZ178" s="138"/>
      <c r="GJ178" s="138"/>
      <c r="GT178" s="138"/>
      <c r="HD178" s="138"/>
      <c r="HN178" s="138"/>
      <c r="HX178" s="138"/>
      <c r="IH178" s="138"/>
      <c r="IR178" s="138"/>
      <c r="JB178" s="138"/>
    </row>
    <row xmlns:x14ac="http://schemas.microsoft.com/office/spreadsheetml/2009/9/ac" r="179" s="3" customFormat="true" x14ac:dyDescent="0.25">
      <c r="A179" s="420"/>
      <c r="B179" s="138"/>
      <c r="L179" s="138"/>
      <c r="V179" s="138"/>
      <c r="AF179" s="138"/>
      <c r="AP179" s="138"/>
      <c r="AZ179" s="138"/>
      <c r="BA179" s="138"/>
      <c r="BB179" s="138"/>
      <c r="BC179" s="138"/>
      <c r="BD179" s="138"/>
      <c r="BE179" s="138"/>
      <c r="BF179" s="138"/>
      <c r="BG179" s="138"/>
      <c r="BJ179" s="138"/>
      <c r="BT179" s="138"/>
      <c r="CD179" s="138"/>
      <c r="CN179" s="138"/>
      <c r="CX179" s="138"/>
      <c r="DH179" s="138"/>
      <c r="DR179" s="138"/>
      <c r="EB179" s="138"/>
      <c r="EL179" s="138"/>
      <c r="EV179" s="138"/>
      <c r="FF179" s="138"/>
      <c r="FP179" s="138"/>
      <c r="FZ179" s="138"/>
      <c r="GJ179" s="138"/>
      <c r="GT179" s="138"/>
      <c r="HD179" s="138"/>
      <c r="HN179" s="138"/>
      <c r="HX179" s="138"/>
      <c r="IH179" s="138"/>
      <c r="IR179" s="138"/>
      <c r="JB179" s="138"/>
    </row>
    <row xmlns:x14ac="http://schemas.microsoft.com/office/spreadsheetml/2009/9/ac" r="180" s="3" customFormat="true" x14ac:dyDescent="0.25">
      <c r="A180" s="420"/>
      <c r="B180" s="138"/>
      <c r="L180" s="138"/>
      <c r="V180" s="138"/>
      <c r="AF180" s="138"/>
      <c r="AP180" s="138"/>
      <c r="AZ180" s="138"/>
      <c r="BA180" s="138"/>
      <c r="BB180" s="138"/>
      <c r="BC180" s="138"/>
      <c r="BD180" s="138"/>
      <c r="BE180" s="138"/>
      <c r="BF180" s="138"/>
      <c r="BG180" s="138"/>
      <c r="BJ180" s="138"/>
      <c r="BT180" s="138"/>
      <c r="CD180" s="138"/>
      <c r="CN180" s="138"/>
      <c r="CX180" s="138"/>
      <c r="DH180" s="138"/>
      <c r="DR180" s="138"/>
      <c r="EB180" s="138"/>
      <c r="EL180" s="138"/>
      <c r="EV180" s="138"/>
      <c r="FF180" s="138"/>
      <c r="FP180" s="138"/>
      <c r="FZ180" s="138"/>
      <c r="GJ180" s="138"/>
      <c r="GT180" s="138"/>
      <c r="HD180" s="138"/>
      <c r="HN180" s="138"/>
      <c r="HX180" s="138"/>
      <c r="IH180" s="138"/>
      <c r="IR180" s="138"/>
      <c r="JB180" s="138"/>
    </row>
    <row xmlns:x14ac="http://schemas.microsoft.com/office/spreadsheetml/2009/9/ac" r="181" s="3" customFormat="true" x14ac:dyDescent="0.25">
      <c r="A181" s="420"/>
      <c r="B181" s="138"/>
      <c r="L181" s="138"/>
      <c r="V181" s="138"/>
      <c r="AF181" s="138"/>
      <c r="AP181" s="138"/>
      <c r="AZ181" s="138"/>
      <c r="BA181" s="138"/>
      <c r="BB181" s="138"/>
      <c r="BC181" s="138"/>
      <c r="BD181" s="138"/>
      <c r="BE181" s="138"/>
      <c r="BF181" s="138"/>
      <c r="BG181" s="138"/>
      <c r="BJ181" s="138"/>
      <c r="BT181" s="138"/>
      <c r="CD181" s="138"/>
      <c r="CN181" s="138"/>
      <c r="CX181" s="138"/>
      <c r="DH181" s="138"/>
      <c r="DR181" s="138"/>
      <c r="EB181" s="138"/>
      <c r="EL181" s="138"/>
      <c r="EV181" s="138"/>
      <c r="FF181" s="138"/>
      <c r="FP181" s="138"/>
      <c r="FZ181" s="138"/>
      <c r="GJ181" s="138"/>
      <c r="GT181" s="138"/>
      <c r="HD181" s="138"/>
      <c r="HN181" s="138"/>
      <c r="HX181" s="138"/>
      <c r="IH181" s="138"/>
      <c r="IR181" s="138"/>
      <c r="JB181" s="138"/>
    </row>
    <row xmlns:x14ac="http://schemas.microsoft.com/office/spreadsheetml/2009/9/ac" r="182" s="3" customFormat="true" x14ac:dyDescent="0.25">
      <c r="A182" s="420"/>
      <c r="B182" s="138"/>
      <c r="L182" s="138"/>
      <c r="V182" s="138"/>
      <c r="AF182" s="138"/>
      <c r="AP182" s="138"/>
      <c r="AZ182" s="138"/>
      <c r="BA182" s="138"/>
      <c r="BB182" s="138"/>
      <c r="BC182" s="138"/>
      <c r="BD182" s="138"/>
      <c r="BE182" s="138"/>
      <c r="BF182" s="138"/>
      <c r="BG182" s="138"/>
      <c r="BJ182" s="138"/>
      <c r="BT182" s="138"/>
      <c r="CD182" s="138"/>
      <c r="CN182" s="138"/>
      <c r="CX182" s="138"/>
      <c r="DH182" s="138"/>
      <c r="DR182" s="138"/>
      <c r="EB182" s="138"/>
      <c r="EL182" s="138"/>
      <c r="EV182" s="138"/>
      <c r="FF182" s="138"/>
      <c r="FP182" s="138"/>
      <c r="FZ182" s="138"/>
      <c r="GJ182" s="138"/>
      <c r="GT182" s="138"/>
      <c r="HD182" s="138"/>
      <c r="HN182" s="138"/>
      <c r="HX182" s="138"/>
      <c r="IH182" s="138"/>
      <c r="IR182" s="138"/>
      <c r="JB182" s="138"/>
    </row>
    <row xmlns:x14ac="http://schemas.microsoft.com/office/spreadsheetml/2009/9/ac" r="183" s="3" customFormat="true" x14ac:dyDescent="0.25">
      <c r="A183" s="420"/>
      <c r="B183" s="138"/>
      <c r="L183" s="138"/>
      <c r="V183" s="138"/>
      <c r="AF183" s="138"/>
      <c r="AP183" s="138"/>
      <c r="AZ183" s="138"/>
      <c r="BA183" s="138"/>
      <c r="BB183" s="138"/>
      <c r="BC183" s="138"/>
      <c r="BD183" s="138"/>
      <c r="BE183" s="138"/>
      <c r="BF183" s="138"/>
      <c r="BG183" s="138"/>
      <c r="BJ183" s="138"/>
      <c r="BT183" s="138"/>
      <c r="CD183" s="138"/>
      <c r="CN183" s="138"/>
      <c r="CX183" s="138"/>
      <c r="DH183" s="138"/>
      <c r="DR183" s="138"/>
      <c r="EB183" s="138"/>
      <c r="EL183" s="138"/>
      <c r="EV183" s="138"/>
      <c r="FF183" s="138"/>
      <c r="FP183" s="138"/>
      <c r="FZ183" s="138"/>
      <c r="GJ183" s="138"/>
      <c r="GT183" s="138"/>
      <c r="HD183" s="138"/>
      <c r="HN183" s="138"/>
      <c r="HX183" s="138"/>
      <c r="IH183" s="138"/>
      <c r="IR183" s="138"/>
      <c r="JB183" s="138"/>
    </row>
    <row xmlns:x14ac="http://schemas.microsoft.com/office/spreadsheetml/2009/9/ac" r="184" s="3" customFormat="true" x14ac:dyDescent="0.25">
      <c r="A184" s="420"/>
      <c r="B184" s="138"/>
      <c r="L184" s="138"/>
      <c r="V184" s="138"/>
      <c r="AF184" s="138"/>
      <c r="AP184" s="138"/>
      <c r="AZ184" s="138"/>
      <c r="BA184" s="138"/>
      <c r="BB184" s="138"/>
      <c r="BC184" s="138"/>
      <c r="BD184" s="138"/>
      <c r="BE184" s="138"/>
      <c r="BF184" s="138"/>
      <c r="BG184" s="138"/>
      <c r="BJ184" s="138"/>
      <c r="BT184" s="138"/>
      <c r="CD184" s="138"/>
      <c r="CN184" s="138"/>
      <c r="CX184" s="138"/>
      <c r="DH184" s="138"/>
      <c r="DR184" s="138"/>
      <c r="EB184" s="138"/>
      <c r="EL184" s="138"/>
      <c r="EV184" s="138"/>
      <c r="FF184" s="138"/>
      <c r="FP184" s="138"/>
      <c r="FZ184" s="138"/>
      <c r="GJ184" s="138"/>
      <c r="GT184" s="138"/>
      <c r="HD184" s="138"/>
      <c r="HN184" s="138"/>
      <c r="HX184" s="138"/>
      <c r="IH184" s="138"/>
      <c r="IR184" s="138"/>
      <c r="JB184" s="138"/>
    </row>
    <row xmlns:x14ac="http://schemas.microsoft.com/office/spreadsheetml/2009/9/ac" r="185" s="3" customFormat="true" x14ac:dyDescent="0.25">
      <c r="A185" s="420"/>
      <c r="B185" s="138"/>
      <c r="L185" s="138"/>
      <c r="V185" s="138"/>
      <c r="AF185" s="138"/>
      <c r="AP185" s="138"/>
      <c r="AZ185" s="138"/>
      <c r="BA185" s="138"/>
      <c r="BB185" s="138"/>
      <c r="BC185" s="138"/>
      <c r="BD185" s="138"/>
      <c r="BE185" s="138"/>
      <c r="BF185" s="138"/>
      <c r="BG185" s="138"/>
      <c r="BJ185" s="138"/>
      <c r="BT185" s="138"/>
      <c r="CD185" s="138"/>
      <c r="CN185" s="138"/>
      <c r="CX185" s="138"/>
      <c r="DH185" s="138"/>
      <c r="DR185" s="138"/>
      <c r="EB185" s="138"/>
      <c r="EL185" s="138"/>
      <c r="EV185" s="138"/>
      <c r="FF185" s="138"/>
      <c r="FP185" s="138"/>
      <c r="FZ185" s="138"/>
      <c r="GJ185" s="138"/>
      <c r="GT185" s="138"/>
      <c r="HD185" s="138"/>
      <c r="HN185" s="138"/>
      <c r="HX185" s="138"/>
      <c r="IH185" s="138"/>
      <c r="IR185" s="138"/>
      <c r="JB185" s="138"/>
    </row>
    <row xmlns:x14ac="http://schemas.microsoft.com/office/spreadsheetml/2009/9/ac" r="186" s="3" customFormat="true" x14ac:dyDescent="0.25">
      <c r="A186" s="420"/>
      <c r="B186" s="138"/>
      <c r="L186" s="138"/>
      <c r="V186" s="138"/>
      <c r="AF186" s="138"/>
      <c r="AP186" s="138"/>
      <c r="AZ186" s="138"/>
      <c r="BA186" s="138"/>
      <c r="BB186" s="138"/>
      <c r="BC186" s="138"/>
      <c r="BD186" s="138"/>
      <c r="BE186" s="138"/>
      <c r="BF186" s="138"/>
      <c r="BG186" s="138"/>
      <c r="BJ186" s="138"/>
      <c r="BT186" s="138"/>
      <c r="CD186" s="138"/>
      <c r="CN186" s="138"/>
      <c r="CX186" s="138"/>
      <c r="DH186" s="138"/>
      <c r="DR186" s="138"/>
      <c r="EB186" s="138"/>
      <c r="EL186" s="138"/>
      <c r="EV186" s="138"/>
      <c r="FF186" s="138"/>
      <c r="FP186" s="138"/>
      <c r="FZ186" s="138"/>
      <c r="GJ186" s="138"/>
      <c r="GT186" s="138"/>
      <c r="HD186" s="138"/>
      <c r="HN186" s="138"/>
      <c r="HX186" s="138"/>
      <c r="IH186" s="138"/>
      <c r="IR186" s="138"/>
      <c r="JB186" s="138"/>
    </row>
    <row xmlns:x14ac="http://schemas.microsoft.com/office/spreadsheetml/2009/9/ac" r="187" s="3" customFormat="true" x14ac:dyDescent="0.25">
      <c r="A187" s="420"/>
      <c r="B187" s="138"/>
      <c r="L187" s="138"/>
      <c r="V187" s="138"/>
      <c r="AF187" s="138"/>
      <c r="AP187" s="138"/>
      <c r="AZ187" s="138"/>
      <c r="BA187" s="138"/>
      <c r="BB187" s="138"/>
      <c r="BC187" s="138"/>
      <c r="BD187" s="138"/>
      <c r="BE187" s="138"/>
      <c r="BF187" s="138"/>
      <c r="BG187" s="138"/>
      <c r="BJ187" s="138"/>
      <c r="BT187" s="138"/>
      <c r="CD187" s="138"/>
      <c r="CN187" s="138"/>
      <c r="CX187" s="138"/>
      <c r="DH187" s="138"/>
      <c r="DR187" s="138"/>
      <c r="EB187" s="138"/>
      <c r="EL187" s="138"/>
      <c r="EV187" s="138"/>
      <c r="FF187" s="138"/>
      <c r="FP187" s="138"/>
      <c r="FZ187" s="138"/>
      <c r="GJ187" s="138"/>
      <c r="GT187" s="138"/>
      <c r="HD187" s="138"/>
      <c r="HN187" s="138"/>
      <c r="HX187" s="138"/>
      <c r="IH187" s="138"/>
      <c r="IR187" s="138"/>
      <c r="JB187" s="138"/>
    </row>
    <row xmlns:x14ac="http://schemas.microsoft.com/office/spreadsheetml/2009/9/ac" r="188" s="3" customFormat="true" x14ac:dyDescent="0.25">
      <c r="A188" s="420"/>
      <c r="B188" s="138"/>
      <c r="L188" s="138"/>
      <c r="V188" s="138"/>
      <c r="AF188" s="138"/>
      <c r="AP188" s="138"/>
      <c r="AZ188" s="138"/>
      <c r="BA188" s="138"/>
      <c r="BB188" s="138"/>
      <c r="BC188" s="138"/>
      <c r="BD188" s="138"/>
      <c r="BE188" s="138"/>
      <c r="BF188" s="138"/>
      <c r="BG188" s="138"/>
      <c r="BJ188" s="138"/>
      <c r="BT188" s="138"/>
      <c r="CD188" s="138"/>
      <c r="CN188" s="138"/>
      <c r="CX188" s="138"/>
      <c r="DH188" s="138"/>
      <c r="DR188" s="138"/>
      <c r="EB188" s="138"/>
      <c r="EL188" s="138"/>
      <c r="EV188" s="138"/>
      <c r="FF188" s="138"/>
      <c r="FP188" s="138"/>
      <c r="FZ188" s="138"/>
      <c r="GJ188" s="138"/>
      <c r="GT188" s="138"/>
      <c r="HD188" s="138"/>
      <c r="HN188" s="138"/>
      <c r="HX188" s="138"/>
      <c r="IH188" s="138"/>
      <c r="IR188" s="138"/>
      <c r="JB188" s="138"/>
    </row>
    <row xmlns:x14ac="http://schemas.microsoft.com/office/spreadsheetml/2009/9/ac" r="189" s="3" customFormat="true" x14ac:dyDescent="0.25">
      <c r="A189" s="420"/>
      <c r="B189" s="138"/>
      <c r="L189" s="138"/>
      <c r="V189" s="138"/>
      <c r="AF189" s="138"/>
      <c r="AP189" s="138"/>
      <c r="AZ189" s="138"/>
      <c r="BA189" s="138"/>
      <c r="BB189" s="138"/>
      <c r="BC189" s="138"/>
      <c r="BD189" s="138"/>
      <c r="BE189" s="138"/>
      <c r="BF189" s="138"/>
      <c r="BG189" s="138"/>
      <c r="BJ189" s="138"/>
      <c r="BT189" s="138"/>
      <c r="CD189" s="138"/>
      <c r="CN189" s="138"/>
      <c r="CX189" s="138"/>
      <c r="DH189" s="138"/>
      <c r="DR189" s="138"/>
      <c r="EB189" s="138"/>
      <c r="EL189" s="138"/>
      <c r="EV189" s="138"/>
      <c r="FF189" s="138"/>
      <c r="FP189" s="138"/>
      <c r="FZ189" s="138"/>
      <c r="GJ189" s="138"/>
      <c r="GT189" s="138"/>
      <c r="HD189" s="138"/>
      <c r="HN189" s="138"/>
      <c r="HX189" s="138"/>
      <c r="IH189" s="138"/>
      <c r="IR189" s="138"/>
      <c r="JB189" s="138"/>
    </row>
    <row xmlns:x14ac="http://schemas.microsoft.com/office/spreadsheetml/2009/9/ac" r="190" s="3" customFormat="true" x14ac:dyDescent="0.25">
      <c r="A190" s="420"/>
      <c r="B190" s="138"/>
      <c r="L190" s="138"/>
      <c r="V190" s="138"/>
      <c r="AF190" s="138"/>
      <c r="AP190" s="138"/>
      <c r="AZ190" s="138"/>
      <c r="BA190" s="138"/>
      <c r="BB190" s="138"/>
      <c r="BC190" s="138"/>
      <c r="BD190" s="138"/>
      <c r="BE190" s="138"/>
      <c r="BF190" s="138"/>
      <c r="BG190" s="138"/>
      <c r="BJ190" s="138"/>
      <c r="BT190" s="138"/>
      <c r="CD190" s="138"/>
      <c r="CN190" s="138"/>
      <c r="CX190" s="138"/>
      <c r="DH190" s="138"/>
      <c r="DR190" s="138"/>
      <c r="EB190" s="138"/>
      <c r="EL190" s="138"/>
      <c r="EV190" s="138"/>
      <c r="FF190" s="138"/>
      <c r="FP190" s="138"/>
      <c r="FZ190" s="138"/>
      <c r="GJ190" s="138"/>
      <c r="GT190" s="138"/>
      <c r="HD190" s="138"/>
      <c r="HN190" s="138"/>
      <c r="HX190" s="138"/>
      <c r="IH190" s="138"/>
      <c r="IR190" s="138"/>
      <c r="JB190" s="138"/>
    </row>
    <row xmlns:x14ac="http://schemas.microsoft.com/office/spreadsheetml/2009/9/ac" r="191" s="3" customFormat="true" x14ac:dyDescent="0.25">
      <c r="A191" s="420"/>
      <c r="B191" s="138"/>
      <c r="L191" s="138"/>
      <c r="V191" s="138"/>
      <c r="AF191" s="138"/>
      <c r="AP191" s="138"/>
      <c r="AZ191" s="138"/>
      <c r="BA191" s="138"/>
      <c r="BB191" s="138"/>
      <c r="BC191" s="138"/>
      <c r="BD191" s="138"/>
      <c r="BE191" s="138"/>
      <c r="BF191" s="138"/>
      <c r="BG191" s="138"/>
      <c r="BJ191" s="138"/>
      <c r="BT191" s="138"/>
      <c r="CD191" s="138"/>
      <c r="CN191" s="138"/>
      <c r="CX191" s="138"/>
      <c r="DH191" s="138"/>
      <c r="DR191" s="138"/>
      <c r="EB191" s="138"/>
      <c r="EL191" s="138"/>
      <c r="EV191" s="138"/>
      <c r="FF191" s="138"/>
      <c r="FP191" s="138"/>
      <c r="FZ191" s="138"/>
      <c r="GJ191" s="138"/>
      <c r="GT191" s="138"/>
      <c r="HD191" s="138"/>
      <c r="HN191" s="138"/>
      <c r="HX191" s="138"/>
      <c r="IH191" s="138"/>
      <c r="IR191" s="138"/>
      <c r="JB191" s="138"/>
    </row>
    <row xmlns:x14ac="http://schemas.microsoft.com/office/spreadsheetml/2009/9/ac" r="192" s="3" customFormat="true" x14ac:dyDescent="0.25">
      <c r="A192" s="420"/>
      <c r="B192" s="138"/>
      <c r="L192" s="138"/>
      <c r="V192" s="138"/>
      <c r="AF192" s="138"/>
      <c r="AP192" s="138"/>
      <c r="AZ192" s="138"/>
      <c r="BA192" s="138"/>
      <c r="BB192" s="138"/>
      <c r="BC192" s="138"/>
      <c r="BD192" s="138"/>
      <c r="BE192" s="138"/>
      <c r="BF192" s="138"/>
      <c r="BG192" s="138"/>
      <c r="BJ192" s="138"/>
      <c r="BT192" s="138"/>
      <c r="CD192" s="138"/>
      <c r="CN192" s="138"/>
      <c r="CX192" s="138"/>
      <c r="DH192" s="138"/>
      <c r="DR192" s="138"/>
      <c r="EB192" s="138"/>
      <c r="EL192" s="138"/>
      <c r="EV192" s="138"/>
      <c r="FF192" s="138"/>
      <c r="FP192" s="138"/>
      <c r="FZ192" s="138"/>
      <c r="GJ192" s="138"/>
      <c r="GT192" s="138"/>
      <c r="HD192" s="138"/>
      <c r="HN192" s="138"/>
      <c r="HX192" s="138"/>
      <c r="IH192" s="138"/>
      <c r="IR192" s="138"/>
      <c r="JB192" s="138"/>
    </row>
    <row xmlns:x14ac="http://schemas.microsoft.com/office/spreadsheetml/2009/9/ac" r="193" s="3" customFormat="true" x14ac:dyDescent="0.25">
      <c r="A193" s="420"/>
      <c r="B193" s="138"/>
      <c r="L193" s="138"/>
      <c r="V193" s="138"/>
      <c r="AF193" s="138"/>
      <c r="AP193" s="138"/>
      <c r="AZ193" s="138"/>
      <c r="BA193" s="138"/>
      <c r="BB193" s="138"/>
      <c r="BC193" s="138"/>
      <c r="BD193" s="138"/>
      <c r="BE193" s="138"/>
      <c r="BF193" s="138"/>
      <c r="BG193" s="138"/>
      <c r="BJ193" s="138"/>
      <c r="BT193" s="138"/>
      <c r="CD193" s="138"/>
      <c r="CN193" s="138"/>
      <c r="CX193" s="138"/>
      <c r="DH193" s="138"/>
      <c r="DR193" s="138"/>
      <c r="EB193" s="138"/>
      <c r="EL193" s="138"/>
      <c r="EV193" s="138"/>
      <c r="FF193" s="138"/>
      <c r="FP193" s="138"/>
      <c r="FZ193" s="138"/>
      <c r="GJ193" s="138"/>
      <c r="GT193" s="138"/>
      <c r="HD193" s="138"/>
      <c r="HN193" s="138"/>
      <c r="HX193" s="138"/>
      <c r="IH193" s="138"/>
      <c r="IR193" s="138"/>
      <c r="JB193" s="138"/>
    </row>
    <row xmlns:x14ac="http://schemas.microsoft.com/office/spreadsheetml/2009/9/ac" r="194" s="3" customFormat="true" x14ac:dyDescent="0.25">
      <c r="A194" s="420"/>
      <c r="B194" s="138"/>
      <c r="L194" s="138"/>
      <c r="V194" s="138"/>
      <c r="AF194" s="138"/>
      <c r="AP194" s="138"/>
      <c r="AZ194" s="138"/>
      <c r="BA194" s="138"/>
      <c r="BB194" s="138"/>
      <c r="BC194" s="138"/>
      <c r="BD194" s="138"/>
      <c r="BE194" s="138"/>
      <c r="BF194" s="138"/>
      <c r="BG194" s="138"/>
      <c r="BJ194" s="138"/>
      <c r="BT194" s="138"/>
      <c r="CD194" s="138"/>
      <c r="CN194" s="138"/>
      <c r="CX194" s="138"/>
      <c r="DH194" s="138"/>
      <c r="DR194" s="138"/>
      <c r="EB194" s="138"/>
      <c r="EL194" s="138"/>
      <c r="EV194" s="138"/>
      <c r="FF194" s="138"/>
      <c r="FP194" s="138"/>
      <c r="FZ194" s="138"/>
      <c r="GJ194" s="138"/>
      <c r="GT194" s="138"/>
      <c r="HD194" s="138"/>
      <c r="HN194" s="138"/>
      <c r="HX194" s="138"/>
      <c r="IH194" s="138"/>
      <c r="IR194" s="138"/>
      <c r="JB194" s="138"/>
    </row>
    <row xmlns:x14ac="http://schemas.microsoft.com/office/spreadsheetml/2009/9/ac" r="195" s="3" customFormat="true" x14ac:dyDescent="0.25">
      <c r="A195" s="420"/>
      <c r="B195" s="138"/>
      <c r="L195" s="138"/>
      <c r="V195" s="138"/>
      <c r="AF195" s="138"/>
      <c r="AP195" s="138"/>
      <c r="AZ195" s="138"/>
      <c r="BA195" s="138"/>
      <c r="BB195" s="138"/>
      <c r="BC195" s="138"/>
      <c r="BD195" s="138"/>
      <c r="BE195" s="138"/>
      <c r="BF195" s="138"/>
      <c r="BG195" s="138"/>
      <c r="BJ195" s="138"/>
      <c r="BT195" s="138"/>
      <c r="CD195" s="138"/>
      <c r="CN195" s="138"/>
      <c r="CX195" s="138"/>
      <c r="DH195" s="138"/>
      <c r="DR195" s="138"/>
      <c r="EB195" s="138"/>
      <c r="EL195" s="138"/>
      <c r="EV195" s="138"/>
      <c r="FF195" s="138"/>
      <c r="FP195" s="138"/>
      <c r="FZ195" s="138"/>
      <c r="GJ195" s="138"/>
      <c r="GT195" s="138"/>
      <c r="HD195" s="138"/>
      <c r="HN195" s="138"/>
      <c r="HX195" s="138"/>
      <c r="IH195" s="138"/>
      <c r="IR195" s="138"/>
      <c r="JB195" s="138"/>
    </row>
    <row xmlns:x14ac="http://schemas.microsoft.com/office/spreadsheetml/2009/9/ac" r="196" s="3" customFormat="true" x14ac:dyDescent="0.25">
      <c r="A196" s="420"/>
      <c r="B196" s="138"/>
      <c r="L196" s="138"/>
      <c r="V196" s="138"/>
      <c r="AF196" s="138"/>
      <c r="AP196" s="138"/>
      <c r="AZ196" s="138"/>
      <c r="BA196" s="138"/>
      <c r="BB196" s="138"/>
      <c r="BC196" s="138"/>
      <c r="BD196" s="138"/>
      <c r="BE196" s="138"/>
      <c r="BF196" s="138"/>
      <c r="BG196" s="138"/>
      <c r="BJ196" s="138"/>
      <c r="BT196" s="138"/>
      <c r="CD196" s="138"/>
      <c r="CN196" s="138"/>
      <c r="CX196" s="138"/>
      <c r="DH196" s="138"/>
      <c r="DR196" s="138"/>
      <c r="EB196" s="138"/>
      <c r="EL196" s="138"/>
      <c r="EV196" s="138"/>
      <c r="FF196" s="138"/>
      <c r="FP196" s="138"/>
      <c r="FZ196" s="138"/>
      <c r="GJ196" s="138"/>
      <c r="GT196" s="138"/>
      <c r="HD196" s="138"/>
      <c r="HN196" s="138"/>
      <c r="HX196" s="138"/>
      <c r="IH196" s="138"/>
      <c r="IR196" s="138"/>
      <c r="JB196" s="138"/>
    </row>
    <row xmlns:x14ac="http://schemas.microsoft.com/office/spreadsheetml/2009/9/ac" r="197" s="3" customFormat="true" x14ac:dyDescent="0.25">
      <c r="A197" s="420"/>
      <c r="B197" s="138"/>
      <c r="L197" s="138"/>
      <c r="V197" s="138"/>
      <c r="AF197" s="138"/>
      <c r="AP197" s="138"/>
      <c r="AZ197" s="138"/>
      <c r="BA197" s="138"/>
      <c r="BB197" s="138"/>
      <c r="BC197" s="138"/>
      <c r="BD197" s="138"/>
      <c r="BE197" s="138"/>
      <c r="BF197" s="138"/>
      <c r="BG197" s="138"/>
      <c r="BJ197" s="138"/>
      <c r="BT197" s="138"/>
      <c r="CD197" s="138"/>
      <c r="CN197" s="138"/>
      <c r="CX197" s="138"/>
      <c r="DH197" s="138"/>
      <c r="DR197" s="138"/>
      <c r="EB197" s="138"/>
      <c r="EL197" s="138"/>
      <c r="EV197" s="138"/>
      <c r="FF197" s="138"/>
      <c r="FP197" s="138"/>
      <c r="FZ197" s="138"/>
      <c r="GJ197" s="138"/>
      <c r="GT197" s="138"/>
      <c r="HD197" s="138"/>
      <c r="HN197" s="138"/>
      <c r="HX197" s="138"/>
      <c r="IH197" s="138"/>
      <c r="IR197" s="138"/>
      <c r="JB197" s="138"/>
    </row>
    <row xmlns:x14ac="http://schemas.microsoft.com/office/spreadsheetml/2009/9/ac" r="198" s="3" customFormat="true" x14ac:dyDescent="0.25">
      <c r="A198" s="420"/>
      <c r="B198" s="138"/>
      <c r="L198" s="138"/>
      <c r="V198" s="138"/>
      <c r="AF198" s="138"/>
      <c r="AP198" s="138"/>
      <c r="AZ198" s="138"/>
      <c r="BA198" s="138"/>
      <c r="BB198" s="138"/>
      <c r="BC198" s="138"/>
      <c r="BD198" s="138"/>
      <c r="BE198" s="138"/>
      <c r="BF198" s="138"/>
      <c r="BG198" s="138"/>
      <c r="BJ198" s="138"/>
      <c r="BT198" s="138"/>
      <c r="CD198" s="138"/>
      <c r="CN198" s="138"/>
      <c r="CX198" s="138"/>
      <c r="DH198" s="138"/>
      <c r="DR198" s="138"/>
      <c r="EB198" s="138"/>
      <c r="EL198" s="138"/>
      <c r="EV198" s="138"/>
      <c r="FF198" s="138"/>
      <c r="FP198" s="138"/>
      <c r="FZ198" s="138"/>
      <c r="GJ198" s="138"/>
      <c r="GT198" s="138"/>
      <c r="HD198" s="138"/>
      <c r="HN198" s="138"/>
      <c r="HX198" s="138"/>
      <c r="IH198" s="138"/>
      <c r="IR198" s="138"/>
      <c r="JB198" s="138"/>
    </row>
    <row xmlns:x14ac="http://schemas.microsoft.com/office/spreadsheetml/2009/9/ac" r="199" s="3" customFormat="true" x14ac:dyDescent="0.25">
      <c r="A199" s="420"/>
      <c r="B199" s="138"/>
      <c r="L199" s="138"/>
      <c r="V199" s="138"/>
      <c r="AF199" s="138"/>
      <c r="AP199" s="138"/>
      <c r="AZ199" s="138"/>
      <c r="BA199" s="138"/>
      <c r="BB199" s="138"/>
      <c r="BC199" s="138"/>
      <c r="BD199" s="138"/>
      <c r="BE199" s="138"/>
      <c r="BF199" s="138"/>
      <c r="BG199" s="138"/>
      <c r="BJ199" s="138"/>
      <c r="BT199" s="138"/>
      <c r="CD199" s="138"/>
      <c r="CN199" s="138"/>
      <c r="CX199" s="138"/>
      <c r="DH199" s="138"/>
      <c r="DR199" s="138"/>
      <c r="EB199" s="138"/>
      <c r="EL199" s="138"/>
      <c r="EV199" s="138"/>
      <c r="FF199" s="138"/>
      <c r="FP199" s="138"/>
      <c r="FZ199" s="138"/>
      <c r="GJ199" s="138"/>
      <c r="GT199" s="138"/>
      <c r="HD199" s="138"/>
      <c r="HN199" s="138"/>
      <c r="HX199" s="138"/>
      <c r="IH199" s="138"/>
      <c r="IR199" s="138"/>
      <c r="JB199" s="138"/>
    </row>
    <row xmlns:x14ac="http://schemas.microsoft.com/office/spreadsheetml/2009/9/ac" r="200" s="3" customFormat="true" x14ac:dyDescent="0.25">
      <c r="A200" s="420"/>
      <c r="B200" s="138"/>
      <c r="L200" s="138"/>
      <c r="V200" s="138"/>
      <c r="AF200" s="138"/>
      <c r="AP200" s="138"/>
      <c r="AZ200" s="138"/>
      <c r="BA200" s="138"/>
      <c r="BB200" s="138"/>
      <c r="BC200" s="138"/>
      <c r="BD200" s="138"/>
      <c r="BE200" s="138"/>
      <c r="BF200" s="138"/>
      <c r="BG200" s="138"/>
      <c r="BJ200" s="138"/>
      <c r="BT200" s="138"/>
      <c r="CD200" s="138"/>
      <c r="CN200" s="138"/>
      <c r="CX200" s="138"/>
      <c r="DH200" s="138"/>
      <c r="DR200" s="138"/>
      <c r="EB200" s="138"/>
      <c r="EL200" s="138"/>
      <c r="EV200" s="138"/>
      <c r="FF200" s="138"/>
      <c r="FP200" s="138"/>
      <c r="FZ200" s="138"/>
      <c r="GJ200" s="138"/>
      <c r="GT200" s="138"/>
      <c r="HD200" s="138"/>
      <c r="HN200" s="138"/>
      <c r="HX200" s="138"/>
      <c r="IH200" s="138"/>
      <c r="IR200" s="138"/>
      <c r="JB200" s="138"/>
    </row>
    <row xmlns:x14ac="http://schemas.microsoft.com/office/spreadsheetml/2009/9/ac" r="201" s="3" customFormat="true" x14ac:dyDescent="0.25">
      <c r="A201" s="420"/>
      <c r="B201" s="138"/>
      <c r="L201" s="138"/>
      <c r="V201" s="138"/>
      <c r="AF201" s="138"/>
      <c r="AP201" s="138"/>
      <c r="AZ201" s="138"/>
      <c r="BA201" s="138"/>
      <c r="BB201" s="138"/>
      <c r="BC201" s="138"/>
      <c r="BD201" s="138"/>
      <c r="BE201" s="138"/>
      <c r="BF201" s="138"/>
      <c r="BG201" s="138"/>
      <c r="BJ201" s="138"/>
      <c r="BT201" s="138"/>
      <c r="CD201" s="138"/>
      <c r="CN201" s="138"/>
      <c r="CX201" s="138"/>
      <c r="DH201" s="138"/>
      <c r="DR201" s="138"/>
      <c r="EB201" s="138"/>
      <c r="EL201" s="138"/>
      <c r="EV201" s="138"/>
      <c r="FF201" s="138"/>
      <c r="FP201" s="138"/>
      <c r="FZ201" s="138"/>
      <c r="GJ201" s="138"/>
      <c r="GT201" s="138"/>
      <c r="HD201" s="138"/>
      <c r="HN201" s="138"/>
      <c r="HX201" s="138"/>
      <c r="IH201" s="138"/>
      <c r="IR201" s="138"/>
      <c r="JB201" s="138"/>
    </row>
    <row xmlns:x14ac="http://schemas.microsoft.com/office/spreadsheetml/2009/9/ac" r="202" s="3" customFormat="true" x14ac:dyDescent="0.25">
      <c r="A202" s="420"/>
      <c r="B202" s="138"/>
      <c r="L202" s="138"/>
      <c r="V202" s="138"/>
      <c r="AF202" s="138"/>
      <c r="AP202" s="138"/>
      <c r="AZ202" s="138"/>
      <c r="BA202" s="138"/>
      <c r="BB202" s="138"/>
      <c r="BC202" s="138"/>
      <c r="BD202" s="138"/>
      <c r="BE202" s="138"/>
      <c r="BF202" s="138"/>
      <c r="BG202" s="138"/>
      <c r="BJ202" s="138"/>
      <c r="BT202" s="138"/>
      <c r="CD202" s="138"/>
      <c r="CN202" s="138"/>
      <c r="CX202" s="138"/>
      <c r="DH202" s="138"/>
      <c r="DR202" s="138"/>
      <c r="EB202" s="138"/>
      <c r="EL202" s="138"/>
      <c r="EV202" s="138"/>
      <c r="FF202" s="138"/>
      <c r="FP202" s="138"/>
      <c r="FZ202" s="138"/>
      <c r="GJ202" s="138"/>
      <c r="GT202" s="138"/>
      <c r="HD202" s="138"/>
      <c r="HN202" s="138"/>
      <c r="HX202" s="138"/>
      <c r="IH202" s="138"/>
      <c r="IR202" s="138"/>
      <c r="JB202" s="138"/>
    </row>
    <row xmlns:x14ac="http://schemas.microsoft.com/office/spreadsheetml/2009/9/ac" r="203" s="3" customFormat="true" x14ac:dyDescent="0.25">
      <c r="A203" s="420"/>
      <c r="B203" s="138"/>
      <c r="L203" s="138"/>
      <c r="V203" s="138"/>
      <c r="AF203" s="138"/>
      <c r="AP203" s="138"/>
      <c r="AZ203" s="138"/>
      <c r="BA203" s="138"/>
      <c r="BB203" s="138"/>
      <c r="BC203" s="138"/>
      <c r="BD203" s="138"/>
      <c r="BE203" s="138"/>
      <c r="BF203" s="138"/>
      <c r="BG203" s="138"/>
      <c r="BJ203" s="138"/>
      <c r="BT203" s="138"/>
      <c r="CD203" s="138"/>
      <c r="CN203" s="138"/>
      <c r="CX203" s="138"/>
      <c r="DH203" s="138"/>
      <c r="DR203" s="138"/>
      <c r="EB203" s="138"/>
      <c r="EL203" s="138"/>
      <c r="EV203" s="138"/>
      <c r="FF203" s="138"/>
      <c r="FP203" s="138"/>
      <c r="FZ203" s="138"/>
      <c r="GJ203" s="138"/>
      <c r="GT203" s="138"/>
      <c r="HD203" s="138"/>
      <c r="HN203" s="138"/>
      <c r="HX203" s="138"/>
      <c r="IH203" s="138"/>
      <c r="IR203" s="138"/>
      <c r="JB203" s="138"/>
    </row>
    <row xmlns:x14ac="http://schemas.microsoft.com/office/spreadsheetml/2009/9/ac" r="204" s="3" customFormat="true" x14ac:dyDescent="0.25">
      <c r="A204" s="420"/>
      <c r="B204" s="138"/>
      <c r="L204" s="138"/>
      <c r="V204" s="138"/>
      <c r="AF204" s="138"/>
      <c r="AP204" s="138"/>
      <c r="AZ204" s="138"/>
      <c r="BA204" s="138"/>
      <c r="BB204" s="138"/>
      <c r="BC204" s="138"/>
      <c r="BD204" s="138"/>
      <c r="BE204" s="138"/>
      <c r="BF204" s="138"/>
      <c r="BG204" s="138"/>
      <c r="BJ204" s="138"/>
      <c r="BT204" s="138"/>
      <c r="CD204" s="138"/>
      <c r="CN204" s="138"/>
      <c r="CX204" s="138"/>
      <c r="DH204" s="138"/>
      <c r="DR204" s="138"/>
      <c r="EB204" s="138"/>
      <c r="EL204" s="138"/>
      <c r="EV204" s="138"/>
      <c r="FF204" s="138"/>
      <c r="FP204" s="138"/>
      <c r="FZ204" s="138"/>
      <c r="GJ204" s="138"/>
      <c r="GT204" s="138"/>
      <c r="HD204" s="138"/>
      <c r="HN204" s="138"/>
      <c r="HX204" s="138"/>
      <c r="IH204" s="138"/>
      <c r="IR204" s="138"/>
      <c r="JB204" s="138"/>
    </row>
    <row xmlns:x14ac="http://schemas.microsoft.com/office/spreadsheetml/2009/9/ac" r="205" s="3" customFormat="true" x14ac:dyDescent="0.25">
      <c r="A205" s="420"/>
      <c r="B205" s="138"/>
      <c r="L205" s="138"/>
      <c r="V205" s="138"/>
      <c r="AF205" s="138"/>
      <c r="AP205" s="138"/>
      <c r="AZ205" s="138"/>
      <c r="BA205" s="138"/>
      <c r="BB205" s="138"/>
      <c r="BC205" s="138"/>
      <c r="BD205" s="138"/>
      <c r="BE205" s="138"/>
      <c r="BF205" s="138"/>
      <c r="BG205" s="138"/>
      <c r="BJ205" s="138"/>
      <c r="BT205" s="138"/>
      <c r="CD205" s="138"/>
      <c r="CN205" s="138"/>
      <c r="CX205" s="138"/>
      <c r="DH205" s="138"/>
      <c r="DR205" s="138"/>
      <c r="EB205" s="138"/>
      <c r="EL205" s="138"/>
      <c r="EV205" s="138"/>
      <c r="FF205" s="138"/>
      <c r="FP205" s="138"/>
      <c r="FZ205" s="138"/>
      <c r="GJ205" s="138"/>
      <c r="GT205" s="138"/>
      <c r="HD205" s="138"/>
      <c r="HN205" s="138"/>
      <c r="HX205" s="138"/>
      <c r="IH205" s="138"/>
      <c r="IR205" s="138"/>
      <c r="JB205" s="138"/>
    </row>
    <row xmlns:x14ac="http://schemas.microsoft.com/office/spreadsheetml/2009/9/ac" r="206" s="3" customFormat="true" x14ac:dyDescent="0.25">
      <c r="A206" s="420"/>
      <c r="B206" s="138"/>
      <c r="L206" s="138"/>
      <c r="V206" s="138"/>
      <c r="AF206" s="138"/>
      <c r="AP206" s="138"/>
      <c r="AZ206" s="138"/>
      <c r="BA206" s="138"/>
      <c r="BB206" s="138"/>
      <c r="BC206" s="138"/>
      <c r="BD206" s="138"/>
      <c r="BE206" s="138"/>
      <c r="BF206" s="138"/>
      <c r="BG206" s="138"/>
      <c r="BJ206" s="138"/>
      <c r="BT206" s="138"/>
      <c r="CD206" s="138"/>
      <c r="CN206" s="138"/>
      <c r="CX206" s="138"/>
      <c r="DH206" s="138"/>
      <c r="DR206" s="138"/>
      <c r="EB206" s="138"/>
      <c r="EL206" s="138"/>
      <c r="EV206" s="138"/>
      <c r="FF206" s="138"/>
      <c r="FP206" s="138"/>
      <c r="FZ206" s="138"/>
      <c r="GJ206" s="138"/>
      <c r="GT206" s="138"/>
      <c r="HD206" s="138"/>
      <c r="HN206" s="138"/>
      <c r="HX206" s="138"/>
      <c r="IH206" s="138"/>
      <c r="IR206" s="138"/>
      <c r="JB206" s="138"/>
    </row>
    <row xmlns:x14ac="http://schemas.microsoft.com/office/spreadsheetml/2009/9/ac" r="207" s="3" customFormat="true" x14ac:dyDescent="0.25">
      <c r="A207" s="420"/>
      <c r="B207" s="138"/>
      <c r="L207" s="138"/>
      <c r="V207" s="138"/>
      <c r="AF207" s="138"/>
      <c r="AP207" s="138"/>
      <c r="AZ207" s="138"/>
      <c r="BA207" s="138"/>
      <c r="BB207" s="138"/>
      <c r="BC207" s="138"/>
      <c r="BD207" s="138"/>
      <c r="BE207" s="138"/>
      <c r="BF207" s="138"/>
      <c r="BG207" s="138"/>
      <c r="BJ207" s="138"/>
      <c r="BT207" s="138"/>
      <c r="CD207" s="138"/>
      <c r="CN207" s="138"/>
      <c r="CX207" s="138"/>
      <c r="DH207" s="138"/>
      <c r="DR207" s="138"/>
      <c r="EB207" s="138"/>
      <c r="EL207" s="138"/>
      <c r="EV207" s="138"/>
      <c r="FF207" s="138"/>
      <c r="FP207" s="138"/>
      <c r="FZ207" s="138"/>
      <c r="GJ207" s="138"/>
      <c r="GT207" s="138"/>
      <c r="HD207" s="138"/>
      <c r="HN207" s="138"/>
      <c r="HX207" s="138"/>
      <c r="IH207" s="138"/>
      <c r="IR207" s="138"/>
      <c r="JB207" s="138"/>
    </row>
    <row xmlns:x14ac="http://schemas.microsoft.com/office/spreadsheetml/2009/9/ac" r="208" s="3" customFormat="true" x14ac:dyDescent="0.25">
      <c r="A208" s="420"/>
      <c r="B208" s="138"/>
      <c r="L208" s="138"/>
      <c r="V208" s="138"/>
      <c r="AF208" s="138"/>
      <c r="AP208" s="138"/>
      <c r="AZ208" s="138"/>
      <c r="BA208" s="138"/>
      <c r="BB208" s="138"/>
      <c r="BC208" s="138"/>
      <c r="BD208" s="138"/>
      <c r="BE208" s="138"/>
      <c r="BF208" s="138"/>
      <c r="BG208" s="138"/>
      <c r="BJ208" s="138"/>
      <c r="BT208" s="138"/>
      <c r="CD208" s="138"/>
      <c r="CN208" s="138"/>
      <c r="CX208" s="138"/>
      <c r="DH208" s="138"/>
      <c r="DR208" s="138"/>
      <c r="EB208" s="138"/>
      <c r="EL208" s="138"/>
      <c r="EV208" s="138"/>
      <c r="FF208" s="138"/>
      <c r="FP208" s="138"/>
      <c r="FZ208" s="138"/>
      <c r="GJ208" s="138"/>
      <c r="GT208" s="138"/>
      <c r="HD208" s="138"/>
      <c r="HN208" s="138"/>
      <c r="HX208" s="138"/>
      <c r="IH208" s="138"/>
      <c r="IR208" s="138"/>
      <c r="JB208" s="138"/>
    </row>
    <row xmlns:x14ac="http://schemas.microsoft.com/office/spreadsheetml/2009/9/ac" r="209" s="3" customFormat="true" x14ac:dyDescent="0.25">
      <c r="A209" s="420"/>
      <c r="B209" s="138"/>
      <c r="L209" s="138"/>
      <c r="V209" s="138"/>
      <c r="AF209" s="138"/>
      <c r="AP209" s="138"/>
      <c r="AZ209" s="138"/>
      <c r="BA209" s="138"/>
      <c r="BB209" s="138"/>
      <c r="BC209" s="138"/>
      <c r="BD209" s="138"/>
      <c r="BE209" s="138"/>
      <c r="BF209" s="138"/>
      <c r="BG209" s="138"/>
      <c r="BJ209" s="138"/>
      <c r="BT209" s="138"/>
      <c r="CD209" s="138"/>
      <c r="CN209" s="138"/>
      <c r="CX209" s="138"/>
      <c r="DH209" s="138"/>
      <c r="DR209" s="138"/>
      <c r="EB209" s="138"/>
      <c r="EL209" s="138"/>
      <c r="EV209" s="138"/>
      <c r="FF209" s="138"/>
      <c r="FP209" s="138"/>
      <c r="FZ209" s="138"/>
      <c r="GJ209" s="138"/>
      <c r="GT209" s="138"/>
      <c r="HD209" s="138"/>
      <c r="HN209" s="138"/>
      <c r="HX209" s="138"/>
      <c r="IH209" s="138"/>
      <c r="IR209" s="138"/>
      <c r="JB209" s="138"/>
    </row>
    <row xmlns:x14ac="http://schemas.microsoft.com/office/spreadsheetml/2009/9/ac" r="210" s="3" customFormat="true" x14ac:dyDescent="0.25">
      <c r="A210" s="420"/>
      <c r="B210" s="138"/>
      <c r="L210" s="138"/>
      <c r="V210" s="138"/>
      <c r="AF210" s="138"/>
      <c r="AP210" s="138"/>
      <c r="AZ210" s="138"/>
      <c r="BA210" s="138"/>
      <c r="BB210" s="138"/>
      <c r="BC210" s="138"/>
      <c r="BD210" s="138"/>
      <c r="BE210" s="138"/>
      <c r="BF210" s="138"/>
      <c r="BG210" s="138"/>
      <c r="BJ210" s="138"/>
      <c r="BT210" s="138"/>
      <c r="CD210" s="138"/>
      <c r="CN210" s="138"/>
      <c r="CX210" s="138"/>
      <c r="DH210" s="138"/>
      <c r="DR210" s="138"/>
      <c r="EB210" s="138"/>
      <c r="EL210" s="138"/>
      <c r="EV210" s="138"/>
      <c r="FF210" s="138"/>
      <c r="FP210" s="138"/>
      <c r="FZ210" s="138"/>
      <c r="GJ210" s="138"/>
      <c r="GT210" s="138"/>
      <c r="HD210" s="138"/>
      <c r="HN210" s="138"/>
      <c r="HX210" s="138"/>
      <c r="IH210" s="138"/>
      <c r="IR210" s="138"/>
      <c r="JB210" s="138"/>
    </row>
    <row xmlns:x14ac="http://schemas.microsoft.com/office/spreadsheetml/2009/9/ac" r="211" s="3" customFormat="true" x14ac:dyDescent="0.25">
      <c r="A211" s="420"/>
      <c r="B211" s="138"/>
      <c r="L211" s="138"/>
      <c r="V211" s="138"/>
      <c r="AF211" s="138"/>
      <c r="AP211" s="138"/>
      <c r="AZ211" s="138"/>
      <c r="BA211" s="138"/>
      <c r="BB211" s="138"/>
      <c r="BC211" s="138"/>
      <c r="BD211" s="138"/>
      <c r="BE211" s="138"/>
      <c r="BF211" s="138"/>
      <c r="BG211" s="138"/>
      <c r="BJ211" s="138"/>
      <c r="BT211" s="138"/>
      <c r="CD211" s="138"/>
      <c r="CN211" s="138"/>
      <c r="CX211" s="138"/>
      <c r="DH211" s="138"/>
      <c r="DR211" s="138"/>
      <c r="EB211" s="138"/>
      <c r="EL211" s="138"/>
      <c r="EV211" s="138"/>
      <c r="FF211" s="138"/>
      <c r="FP211" s="138"/>
      <c r="FZ211" s="138"/>
      <c r="GJ211" s="138"/>
      <c r="GT211" s="138"/>
      <c r="HD211" s="138"/>
      <c r="HN211" s="138"/>
      <c r="HX211" s="138"/>
      <c r="IH211" s="138"/>
      <c r="IR211" s="138"/>
      <c r="JB211" s="138"/>
    </row>
    <row xmlns:x14ac="http://schemas.microsoft.com/office/spreadsheetml/2009/9/ac" r="212" s="3" customFormat="true" x14ac:dyDescent="0.25">
      <c r="A212" s="420"/>
      <c r="B212" s="138"/>
      <c r="L212" s="138"/>
      <c r="V212" s="138"/>
      <c r="AF212" s="138"/>
      <c r="AP212" s="138"/>
      <c r="AZ212" s="138"/>
      <c r="BA212" s="138"/>
      <c r="BB212" s="138"/>
      <c r="BC212" s="138"/>
      <c r="BD212" s="138"/>
      <c r="BE212" s="138"/>
      <c r="BF212" s="138"/>
      <c r="BG212" s="138"/>
      <c r="BJ212" s="138"/>
      <c r="BT212" s="138"/>
      <c r="CD212" s="138"/>
      <c r="CN212" s="138"/>
      <c r="CX212" s="138"/>
      <c r="DH212" s="138"/>
      <c r="DR212" s="138"/>
      <c r="EB212" s="138"/>
      <c r="EL212" s="138"/>
      <c r="EV212" s="138"/>
      <c r="FF212" s="138"/>
      <c r="FP212" s="138"/>
      <c r="FZ212" s="138"/>
      <c r="GJ212" s="138"/>
      <c r="GT212" s="138"/>
      <c r="HD212" s="138"/>
      <c r="HN212" s="138"/>
      <c r="HX212" s="138"/>
      <c r="IH212" s="138"/>
      <c r="IR212" s="138"/>
      <c r="JB212" s="138"/>
    </row>
    <row xmlns:x14ac="http://schemas.microsoft.com/office/spreadsheetml/2009/9/ac" r="213" s="3" customFormat="true" x14ac:dyDescent="0.25">
      <c r="A213" s="420"/>
      <c r="B213" s="138"/>
      <c r="L213" s="138"/>
      <c r="V213" s="138"/>
      <c r="AF213" s="138"/>
      <c r="AP213" s="138"/>
      <c r="AZ213" s="138"/>
      <c r="BA213" s="138"/>
      <c r="BB213" s="138"/>
      <c r="BC213" s="138"/>
      <c r="BD213" s="138"/>
      <c r="BE213" s="138"/>
      <c r="BF213" s="138"/>
      <c r="BG213" s="138"/>
      <c r="BJ213" s="138"/>
      <c r="BT213" s="138"/>
      <c r="CD213" s="138"/>
      <c r="CN213" s="138"/>
      <c r="CX213" s="138"/>
      <c r="DH213" s="138"/>
      <c r="DR213" s="138"/>
      <c r="EB213" s="138"/>
      <c r="EL213" s="138"/>
      <c r="EV213" s="138"/>
      <c r="FF213" s="138"/>
      <c r="FP213" s="138"/>
      <c r="FZ213" s="138"/>
      <c r="GJ213" s="138"/>
      <c r="GT213" s="138"/>
      <c r="HD213" s="138"/>
      <c r="HN213" s="138"/>
      <c r="HX213" s="138"/>
      <c r="IH213" s="138"/>
      <c r="IR213" s="138"/>
      <c r="JB213" s="138"/>
    </row>
    <row xmlns:x14ac="http://schemas.microsoft.com/office/spreadsheetml/2009/9/ac" r="214" s="3" customFormat="true" x14ac:dyDescent="0.25">
      <c r="A214" s="420"/>
      <c r="B214" s="138"/>
      <c r="L214" s="138"/>
      <c r="V214" s="138"/>
      <c r="AF214" s="138"/>
      <c r="AP214" s="138"/>
      <c r="AZ214" s="138"/>
      <c r="BA214" s="138"/>
      <c r="BB214" s="138"/>
      <c r="BC214" s="138"/>
      <c r="BD214" s="138"/>
      <c r="BE214" s="138"/>
      <c r="BF214" s="138"/>
      <c r="BG214" s="138"/>
      <c r="BJ214" s="138"/>
      <c r="BT214" s="138"/>
      <c r="CD214" s="138"/>
      <c r="CN214" s="138"/>
      <c r="CX214" s="138"/>
      <c r="DH214" s="138"/>
      <c r="DR214" s="138"/>
      <c r="EB214" s="138"/>
      <c r="EL214" s="138"/>
      <c r="EV214" s="138"/>
      <c r="FF214" s="138"/>
      <c r="FP214" s="138"/>
      <c r="FZ214" s="138"/>
      <c r="GJ214" s="138"/>
      <c r="GT214" s="138"/>
      <c r="HD214" s="138"/>
      <c r="HN214" s="138"/>
      <c r="HX214" s="138"/>
      <c r="IH214" s="138"/>
      <c r="IR214" s="138"/>
      <c r="JB214" s="138"/>
    </row>
    <row xmlns:x14ac="http://schemas.microsoft.com/office/spreadsheetml/2009/9/ac" r="215" s="3" customFormat="true" x14ac:dyDescent="0.25">
      <c r="A215" s="420"/>
      <c r="B215" s="138"/>
      <c r="L215" s="138"/>
      <c r="V215" s="138"/>
      <c r="AF215" s="138"/>
      <c r="AP215" s="138"/>
      <c r="AZ215" s="138"/>
      <c r="BA215" s="138"/>
      <c r="BB215" s="138"/>
      <c r="BC215" s="138"/>
      <c r="BD215" s="138"/>
      <c r="BE215" s="138"/>
      <c r="BF215" s="138"/>
      <c r="BG215" s="138"/>
      <c r="BJ215" s="138"/>
      <c r="BT215" s="138"/>
      <c r="CD215" s="138"/>
      <c r="CN215" s="138"/>
      <c r="CX215" s="138"/>
      <c r="DH215" s="138"/>
      <c r="DR215" s="138"/>
      <c r="EB215" s="138"/>
      <c r="EL215" s="138"/>
      <c r="EV215" s="138"/>
      <c r="FF215" s="138"/>
      <c r="FP215" s="138"/>
      <c r="FZ215" s="138"/>
      <c r="GJ215" s="138"/>
      <c r="GT215" s="138"/>
      <c r="HD215" s="138"/>
      <c r="HN215" s="138"/>
      <c r="HX215" s="138"/>
      <c r="IH215" s="138"/>
      <c r="IR215" s="138"/>
      <c r="JB215" s="138"/>
    </row>
    <row xmlns:x14ac="http://schemas.microsoft.com/office/spreadsheetml/2009/9/ac" r="216" s="3" customFormat="true" x14ac:dyDescent="0.25">
      <c r="A216" s="420"/>
      <c r="B216" s="138"/>
      <c r="L216" s="138"/>
      <c r="V216" s="138"/>
      <c r="AF216" s="138"/>
      <c r="AP216" s="138"/>
      <c r="AZ216" s="138"/>
      <c r="BA216" s="138"/>
      <c r="BB216" s="138"/>
      <c r="BC216" s="138"/>
      <c r="BD216" s="138"/>
      <c r="BE216" s="138"/>
      <c r="BF216" s="138"/>
      <c r="BG216" s="138"/>
      <c r="BJ216" s="138"/>
      <c r="BT216" s="138"/>
      <c r="CD216" s="138"/>
      <c r="CN216" s="138"/>
      <c r="CX216" s="138"/>
      <c r="DH216" s="138"/>
      <c r="DR216" s="138"/>
      <c r="EB216" s="138"/>
      <c r="EL216" s="138"/>
      <c r="EV216" s="138"/>
      <c r="FF216" s="138"/>
      <c r="FP216" s="138"/>
      <c r="FZ216" s="138"/>
      <c r="GJ216" s="138"/>
      <c r="GT216" s="138"/>
      <c r="HD216" s="138"/>
      <c r="HN216" s="138"/>
      <c r="HX216" s="138"/>
      <c r="IH216" s="138"/>
      <c r="IR216" s="138"/>
      <c r="JB216" s="138"/>
    </row>
    <row xmlns:x14ac="http://schemas.microsoft.com/office/spreadsheetml/2009/9/ac" r="217" s="3" customFormat="true" x14ac:dyDescent="0.25">
      <c r="A217" s="420"/>
      <c r="B217" s="138"/>
      <c r="L217" s="138"/>
      <c r="V217" s="138"/>
      <c r="AF217" s="138"/>
      <c r="AP217" s="138"/>
      <c r="AZ217" s="138"/>
      <c r="BA217" s="138"/>
      <c r="BB217" s="138"/>
      <c r="BC217" s="138"/>
      <c r="BD217" s="138"/>
      <c r="BE217" s="138"/>
      <c r="BF217" s="138"/>
      <c r="BG217" s="138"/>
      <c r="BJ217" s="138"/>
      <c r="BT217" s="138"/>
      <c r="CD217" s="138"/>
      <c r="CN217" s="138"/>
      <c r="CX217" s="138"/>
      <c r="DH217" s="138"/>
      <c r="DR217" s="138"/>
      <c r="EB217" s="138"/>
      <c r="EL217" s="138"/>
      <c r="EV217" s="138"/>
      <c r="FF217" s="138"/>
      <c r="FP217" s="138"/>
      <c r="FZ217" s="138"/>
      <c r="GJ217" s="138"/>
      <c r="GT217" s="138"/>
      <c r="HD217" s="138"/>
      <c r="HN217" s="138"/>
      <c r="HX217" s="138"/>
      <c r="IH217" s="138"/>
      <c r="IR217" s="138"/>
      <c r="JB217" s="138"/>
    </row>
    <row xmlns:x14ac="http://schemas.microsoft.com/office/spreadsheetml/2009/9/ac" r="218" s="3" customFormat="true" x14ac:dyDescent="0.25">
      <c r="A218" s="420"/>
      <c r="B218" s="138"/>
      <c r="L218" s="138"/>
      <c r="V218" s="138"/>
      <c r="AF218" s="138"/>
      <c r="AP218" s="138"/>
      <c r="AZ218" s="138"/>
      <c r="BA218" s="138"/>
      <c r="BB218" s="138"/>
      <c r="BC218" s="138"/>
      <c r="BD218" s="138"/>
      <c r="BE218" s="138"/>
      <c r="BF218" s="138"/>
      <c r="BG218" s="138"/>
      <c r="BJ218" s="138"/>
      <c r="BT218" s="138"/>
      <c r="CD218" s="138"/>
      <c r="CN218" s="138"/>
      <c r="CX218" s="138"/>
      <c r="DH218" s="138"/>
      <c r="DR218" s="138"/>
      <c r="EB218" s="138"/>
      <c r="EL218" s="138"/>
      <c r="EV218" s="138"/>
      <c r="FF218" s="138"/>
      <c r="FP218" s="138"/>
      <c r="FZ218" s="138"/>
      <c r="GJ218" s="138"/>
      <c r="GT218" s="138"/>
      <c r="HD218" s="138"/>
      <c r="HN218" s="138"/>
      <c r="HX218" s="138"/>
      <c r="IH218" s="138"/>
      <c r="IR218" s="138"/>
      <c r="JB218" s="138"/>
    </row>
    <row xmlns:x14ac="http://schemas.microsoft.com/office/spreadsheetml/2009/9/ac" r="219" s="3" customFormat="true" x14ac:dyDescent="0.25">
      <c r="A219" s="420"/>
      <c r="B219" s="138"/>
      <c r="L219" s="138"/>
      <c r="V219" s="138"/>
      <c r="AF219" s="138"/>
      <c r="AP219" s="138"/>
      <c r="AZ219" s="138"/>
      <c r="BA219" s="138"/>
      <c r="BB219" s="138"/>
      <c r="BC219" s="138"/>
      <c r="BD219" s="138"/>
      <c r="BE219" s="138"/>
      <c r="BF219" s="138"/>
      <c r="BG219" s="138"/>
      <c r="BJ219" s="138"/>
      <c r="BT219" s="138"/>
      <c r="CD219" s="138"/>
      <c r="CN219" s="138"/>
      <c r="CX219" s="138"/>
      <c r="DH219" s="138"/>
      <c r="DR219" s="138"/>
      <c r="EB219" s="138"/>
      <c r="EL219" s="138"/>
      <c r="EV219" s="138"/>
      <c r="FF219" s="138"/>
      <c r="FP219" s="138"/>
      <c r="FZ219" s="138"/>
      <c r="GJ219" s="138"/>
      <c r="GT219" s="138"/>
      <c r="HD219" s="138"/>
      <c r="HN219" s="138"/>
      <c r="HX219" s="138"/>
      <c r="IH219" s="138"/>
      <c r="IR219" s="138"/>
      <c r="JB219" s="138"/>
    </row>
    <row xmlns:x14ac="http://schemas.microsoft.com/office/spreadsheetml/2009/9/ac" r="220" s="3" customFormat="true" x14ac:dyDescent="0.25">
      <c r="A220" s="420"/>
      <c r="B220" s="138"/>
      <c r="L220" s="138"/>
      <c r="V220" s="138"/>
      <c r="AF220" s="138"/>
      <c r="AP220" s="138"/>
      <c r="AZ220" s="138"/>
      <c r="BA220" s="138"/>
      <c r="BB220" s="138"/>
      <c r="BC220" s="138"/>
      <c r="BD220" s="138"/>
      <c r="BE220" s="138"/>
      <c r="BF220" s="138"/>
      <c r="BG220" s="138"/>
      <c r="BJ220" s="138"/>
      <c r="BT220" s="138"/>
      <c r="CD220" s="138"/>
      <c r="CN220" s="138"/>
      <c r="CX220" s="138"/>
      <c r="DH220" s="138"/>
      <c r="DR220" s="138"/>
      <c r="EB220" s="138"/>
      <c r="EL220" s="138"/>
      <c r="EV220" s="138"/>
      <c r="FF220" s="138"/>
      <c r="FP220" s="138"/>
      <c r="FZ220" s="138"/>
      <c r="GJ220" s="138"/>
      <c r="GT220" s="138"/>
      <c r="HD220" s="138"/>
      <c r="HN220" s="138"/>
      <c r="HX220" s="138"/>
      <c r="IH220" s="138"/>
      <c r="IR220" s="138"/>
      <c r="JB220" s="138"/>
    </row>
    <row xmlns:x14ac="http://schemas.microsoft.com/office/spreadsheetml/2009/9/ac" r="221" s="3" customFormat="true" x14ac:dyDescent="0.25">
      <c r="A221" s="420"/>
      <c r="B221" s="138"/>
      <c r="L221" s="138"/>
      <c r="V221" s="138"/>
      <c r="AF221" s="138"/>
      <c r="AP221" s="138"/>
      <c r="AZ221" s="138"/>
      <c r="BA221" s="138"/>
      <c r="BB221" s="138"/>
      <c r="BC221" s="138"/>
      <c r="BD221" s="138"/>
      <c r="BE221" s="138"/>
      <c r="BF221" s="138"/>
      <c r="BG221" s="138"/>
      <c r="BJ221" s="138"/>
      <c r="BT221" s="138"/>
      <c r="CD221" s="138"/>
      <c r="CN221" s="138"/>
      <c r="CX221" s="138"/>
      <c r="DH221" s="138"/>
      <c r="DR221" s="138"/>
      <c r="EB221" s="138"/>
      <c r="EL221" s="138"/>
      <c r="EV221" s="138"/>
      <c r="FF221" s="138"/>
      <c r="FP221" s="138"/>
      <c r="FZ221" s="138"/>
      <c r="GJ221" s="138"/>
      <c r="GT221" s="138"/>
      <c r="HD221" s="138"/>
      <c r="HN221" s="138"/>
      <c r="HX221" s="138"/>
      <c r="IH221" s="138"/>
      <c r="IR221" s="138"/>
      <c r="JB221" s="138"/>
    </row>
    <row xmlns:x14ac="http://schemas.microsoft.com/office/spreadsheetml/2009/9/ac" r="222" s="3" customFormat="true" x14ac:dyDescent="0.25">
      <c r="A222" s="420"/>
      <c r="B222" s="138"/>
      <c r="L222" s="138"/>
      <c r="V222" s="138"/>
      <c r="AF222" s="138"/>
      <c r="AP222" s="138"/>
      <c r="AZ222" s="138"/>
      <c r="BA222" s="138"/>
      <c r="BB222" s="138"/>
      <c r="BC222" s="138"/>
      <c r="BD222" s="138"/>
      <c r="BE222" s="138"/>
      <c r="BF222" s="138"/>
      <c r="BG222" s="138"/>
      <c r="BJ222" s="138"/>
      <c r="BT222" s="138"/>
      <c r="CD222" s="138"/>
      <c r="CN222" s="138"/>
      <c r="CX222" s="138"/>
      <c r="DH222" s="138"/>
      <c r="DR222" s="138"/>
      <c r="EB222" s="138"/>
      <c r="EL222" s="138"/>
      <c r="EV222" s="138"/>
      <c r="FF222" s="138"/>
      <c r="FP222" s="138"/>
      <c r="FZ222" s="138"/>
      <c r="GJ222" s="138"/>
      <c r="GT222" s="138"/>
      <c r="HD222" s="138"/>
      <c r="HN222" s="138"/>
      <c r="HX222" s="138"/>
      <c r="IH222" s="138"/>
      <c r="IR222" s="138"/>
      <c r="JB222" s="138"/>
    </row>
    <row xmlns:x14ac="http://schemas.microsoft.com/office/spreadsheetml/2009/9/ac" r="223" s="3" customFormat="true" x14ac:dyDescent="0.25">
      <c r="A223" s="420"/>
      <c r="B223" s="138"/>
      <c r="L223" s="138"/>
      <c r="V223" s="138"/>
      <c r="AF223" s="138"/>
      <c r="AP223" s="138"/>
      <c r="AZ223" s="138"/>
      <c r="BA223" s="138"/>
      <c r="BB223" s="138"/>
      <c r="BC223" s="138"/>
      <c r="BD223" s="138"/>
      <c r="BE223" s="138"/>
      <c r="BF223" s="138"/>
      <c r="BG223" s="138"/>
      <c r="BJ223" s="138"/>
      <c r="BT223" s="138"/>
      <c r="CD223" s="138"/>
      <c r="CN223" s="138"/>
      <c r="CX223" s="138"/>
      <c r="DH223" s="138"/>
      <c r="DR223" s="138"/>
      <c r="EB223" s="138"/>
      <c r="EL223" s="138"/>
      <c r="EV223" s="138"/>
      <c r="FF223" s="138"/>
      <c r="FP223" s="138"/>
      <c r="FZ223" s="138"/>
      <c r="GJ223" s="138"/>
      <c r="GT223" s="138"/>
      <c r="HD223" s="138"/>
      <c r="HN223" s="138"/>
      <c r="HX223" s="138"/>
      <c r="IH223" s="138"/>
      <c r="IR223" s="138"/>
      <c r="JB223" s="138"/>
    </row>
    <row xmlns:x14ac="http://schemas.microsoft.com/office/spreadsheetml/2009/9/ac" r="224" s="3" customFormat="true" x14ac:dyDescent="0.25">
      <c r="A224" s="420"/>
      <c r="B224" s="138"/>
      <c r="L224" s="138"/>
      <c r="V224" s="138"/>
      <c r="AF224" s="138"/>
      <c r="AP224" s="138"/>
      <c r="AZ224" s="138"/>
      <c r="BA224" s="138"/>
      <c r="BB224" s="138"/>
      <c r="BC224" s="138"/>
      <c r="BD224" s="138"/>
      <c r="BE224" s="138"/>
      <c r="BF224" s="138"/>
      <c r="BG224" s="138"/>
      <c r="BJ224" s="138"/>
      <c r="BT224" s="138"/>
      <c r="CD224" s="138"/>
      <c r="CN224" s="138"/>
      <c r="CX224" s="138"/>
      <c r="DH224" s="138"/>
      <c r="DR224" s="138"/>
      <c r="EB224" s="138"/>
      <c r="EL224" s="138"/>
      <c r="EV224" s="138"/>
      <c r="FF224" s="138"/>
      <c r="FP224" s="138"/>
      <c r="FZ224" s="138"/>
      <c r="GJ224" s="138"/>
      <c r="GT224" s="138"/>
      <c r="HD224" s="138"/>
      <c r="HN224" s="138"/>
      <c r="HX224" s="138"/>
      <c r="IH224" s="138"/>
      <c r="IR224" s="138"/>
      <c r="JB224" s="138"/>
    </row>
    <row xmlns:x14ac="http://schemas.microsoft.com/office/spreadsheetml/2009/9/ac" r="225" s="3" customFormat="true" x14ac:dyDescent="0.25">
      <c r="A225" s="420"/>
      <c r="B225" s="138"/>
      <c r="L225" s="138"/>
      <c r="V225" s="138"/>
      <c r="AF225" s="138"/>
      <c r="AP225" s="138"/>
      <c r="AZ225" s="138"/>
      <c r="BA225" s="138"/>
      <c r="BB225" s="138"/>
      <c r="BC225" s="138"/>
      <c r="BD225" s="138"/>
      <c r="BE225" s="138"/>
      <c r="BF225" s="138"/>
      <c r="BG225" s="138"/>
      <c r="BJ225" s="138"/>
      <c r="BT225" s="138"/>
      <c r="CD225" s="138"/>
      <c r="CN225" s="138"/>
      <c r="CX225" s="138"/>
      <c r="DH225" s="138"/>
      <c r="DR225" s="138"/>
      <c r="EB225" s="138"/>
      <c r="EL225" s="138"/>
      <c r="EV225" s="138"/>
      <c r="FF225" s="138"/>
      <c r="FP225" s="138"/>
      <c r="FZ225" s="138"/>
      <c r="GJ225" s="138"/>
      <c r="GT225" s="138"/>
      <c r="HD225" s="138"/>
      <c r="HN225" s="138"/>
      <c r="HX225" s="138"/>
      <c r="IH225" s="138"/>
      <c r="IR225" s="138"/>
      <c r="JB225" s="138"/>
    </row>
    <row xmlns:x14ac="http://schemas.microsoft.com/office/spreadsheetml/2009/9/ac" r="226" s="3" customFormat="true" x14ac:dyDescent="0.25">
      <c r="A226" s="420"/>
      <c r="B226" s="138"/>
      <c r="L226" s="138"/>
      <c r="V226" s="138"/>
      <c r="AF226" s="138"/>
      <c r="AP226" s="138"/>
      <c r="AZ226" s="138"/>
      <c r="BA226" s="138"/>
      <c r="BB226" s="138"/>
      <c r="BC226" s="138"/>
      <c r="BD226" s="138"/>
      <c r="BE226" s="138"/>
      <c r="BF226" s="138"/>
      <c r="BG226" s="138"/>
      <c r="BJ226" s="138"/>
      <c r="BT226" s="138"/>
      <c r="CD226" s="138"/>
      <c r="CN226" s="138"/>
      <c r="CX226" s="138"/>
      <c r="DH226" s="138"/>
      <c r="DR226" s="138"/>
      <c r="EB226" s="138"/>
      <c r="EL226" s="138"/>
      <c r="EV226" s="138"/>
      <c r="FF226" s="138"/>
      <c r="FP226" s="138"/>
      <c r="FZ226" s="138"/>
      <c r="GJ226" s="138"/>
      <c r="GT226" s="138"/>
      <c r="HD226" s="138"/>
      <c r="HN226" s="138"/>
      <c r="HX226" s="138"/>
      <c r="IH226" s="138"/>
      <c r="IR226" s="138"/>
      <c r="JB226" s="138"/>
    </row>
    <row xmlns:x14ac="http://schemas.microsoft.com/office/spreadsheetml/2009/9/ac" r="227" s="3" customFormat="true" x14ac:dyDescent="0.25">
      <c r="A227" s="420"/>
      <c r="B227" s="138"/>
      <c r="L227" s="138"/>
      <c r="V227" s="138"/>
      <c r="AF227" s="138"/>
      <c r="AP227" s="138"/>
      <c r="AZ227" s="138"/>
      <c r="BA227" s="138"/>
      <c r="BB227" s="138"/>
      <c r="BC227" s="138"/>
      <c r="BD227" s="138"/>
      <c r="BE227" s="138"/>
      <c r="BF227" s="138"/>
      <c r="BG227" s="138"/>
      <c r="BJ227" s="138"/>
      <c r="BT227" s="138"/>
      <c r="CD227" s="138"/>
      <c r="CN227" s="138"/>
      <c r="CX227" s="138"/>
      <c r="DH227" s="138"/>
      <c r="DR227" s="138"/>
      <c r="EB227" s="138"/>
      <c r="EL227" s="138"/>
      <c r="EV227" s="138"/>
      <c r="FF227" s="138"/>
      <c r="FP227" s="138"/>
      <c r="FZ227" s="138"/>
      <c r="GJ227" s="138"/>
      <c r="GT227" s="138"/>
      <c r="HD227" s="138"/>
      <c r="HN227" s="138"/>
      <c r="HX227" s="138"/>
      <c r="IH227" s="138"/>
      <c r="IR227" s="138"/>
      <c r="JB227" s="138"/>
    </row>
    <row xmlns:x14ac="http://schemas.microsoft.com/office/spreadsheetml/2009/9/ac" r="228" s="3" customFormat="true" x14ac:dyDescent="0.25">
      <c r="A228" s="420"/>
      <c r="B228" s="138"/>
      <c r="L228" s="138"/>
      <c r="V228" s="138"/>
      <c r="AF228" s="138"/>
      <c r="AP228" s="138"/>
      <c r="AZ228" s="138"/>
      <c r="BA228" s="138"/>
      <c r="BB228" s="138"/>
      <c r="BC228" s="138"/>
      <c r="BD228" s="138"/>
      <c r="BE228" s="138"/>
      <c r="BF228" s="138"/>
      <c r="BG228" s="138"/>
      <c r="BJ228" s="138"/>
      <c r="BT228" s="138"/>
      <c r="CD228" s="138"/>
      <c r="CN228" s="138"/>
      <c r="CX228" s="138"/>
      <c r="DH228" s="138"/>
      <c r="DR228" s="138"/>
      <c r="EB228" s="138"/>
      <c r="EL228" s="138"/>
      <c r="EV228" s="138"/>
      <c r="FF228" s="138"/>
      <c r="FP228" s="138"/>
      <c r="FZ228" s="138"/>
      <c r="GJ228" s="138"/>
      <c r="GT228" s="138"/>
      <c r="HD228" s="138"/>
      <c r="HN228" s="138"/>
      <c r="HX228" s="138"/>
      <c r="IH228" s="138"/>
      <c r="IR228" s="138"/>
      <c r="JB228" s="138"/>
    </row>
    <row xmlns:x14ac="http://schemas.microsoft.com/office/spreadsheetml/2009/9/ac" r="229" s="3" customFormat="true" x14ac:dyDescent="0.25">
      <c r="A229" s="420"/>
      <c r="B229" s="138"/>
      <c r="L229" s="138"/>
      <c r="V229" s="138"/>
      <c r="AF229" s="138"/>
      <c r="AP229" s="138"/>
      <c r="AZ229" s="138"/>
      <c r="BA229" s="138"/>
      <c r="BB229" s="138"/>
      <c r="BC229" s="138"/>
      <c r="BD229" s="138"/>
      <c r="BE229" s="138"/>
      <c r="BF229" s="138"/>
      <c r="BG229" s="138"/>
      <c r="BJ229" s="138"/>
      <c r="BT229" s="138"/>
      <c r="CD229" s="138"/>
      <c r="CN229" s="138"/>
      <c r="CX229" s="138"/>
      <c r="DH229" s="138"/>
      <c r="DR229" s="138"/>
      <c r="EB229" s="138"/>
      <c r="EL229" s="138"/>
      <c r="EV229" s="138"/>
      <c r="FF229" s="138"/>
      <c r="FP229" s="138"/>
      <c r="FZ229" s="138"/>
      <c r="GJ229" s="138"/>
      <c r="GT229" s="138"/>
      <c r="HD229" s="138"/>
      <c r="HN229" s="138"/>
      <c r="HX229" s="138"/>
      <c r="IH229" s="138"/>
      <c r="IR229" s="138"/>
      <c r="JB229" s="138"/>
    </row>
    <row xmlns:x14ac="http://schemas.microsoft.com/office/spreadsheetml/2009/9/ac" r="230" s="3" customFormat="true" x14ac:dyDescent="0.25">
      <c r="A230" s="420"/>
      <c r="B230" s="138"/>
      <c r="L230" s="138"/>
      <c r="V230" s="138"/>
      <c r="AF230" s="138"/>
      <c r="AP230" s="138"/>
      <c r="AZ230" s="138"/>
      <c r="BA230" s="138"/>
      <c r="BB230" s="138"/>
      <c r="BC230" s="138"/>
      <c r="BD230" s="138"/>
      <c r="BE230" s="138"/>
      <c r="BF230" s="138"/>
      <c r="BG230" s="138"/>
      <c r="BJ230" s="138"/>
      <c r="BT230" s="138"/>
      <c r="CD230" s="138"/>
      <c r="CN230" s="138"/>
      <c r="CX230" s="138"/>
      <c r="DH230" s="138"/>
      <c r="DR230" s="138"/>
      <c r="EB230" s="138"/>
      <c r="EL230" s="138"/>
      <c r="EV230" s="138"/>
      <c r="FF230" s="138"/>
      <c r="FP230" s="138"/>
      <c r="FZ230" s="138"/>
      <c r="GJ230" s="138"/>
      <c r="GT230" s="138"/>
      <c r="HD230" s="138"/>
      <c r="HN230" s="138"/>
      <c r="HX230" s="138"/>
      <c r="IH230" s="138"/>
      <c r="IR230" s="138"/>
      <c r="JB230" s="138"/>
    </row>
    <row xmlns:x14ac="http://schemas.microsoft.com/office/spreadsheetml/2009/9/ac" r="231" s="3" customFormat="true" x14ac:dyDescent="0.25">
      <c r="A231" s="420"/>
      <c r="B231" s="138"/>
      <c r="L231" s="138"/>
      <c r="V231" s="138"/>
      <c r="AF231" s="138"/>
      <c r="AP231" s="138"/>
      <c r="AZ231" s="138"/>
      <c r="BA231" s="138"/>
      <c r="BB231" s="138"/>
      <c r="BC231" s="138"/>
      <c r="BD231" s="138"/>
      <c r="BE231" s="138"/>
      <c r="BF231" s="138"/>
      <c r="BG231" s="138"/>
      <c r="BJ231" s="138"/>
      <c r="BT231" s="138"/>
      <c r="CD231" s="138"/>
      <c r="CN231" s="138"/>
      <c r="CX231" s="138"/>
      <c r="DH231" s="138"/>
      <c r="DR231" s="138"/>
      <c r="EB231" s="138"/>
      <c r="EL231" s="138"/>
      <c r="EV231" s="138"/>
      <c r="FF231" s="138"/>
      <c r="FP231" s="138"/>
      <c r="FZ231" s="138"/>
      <c r="GJ231" s="138"/>
      <c r="GT231" s="138"/>
      <c r="HD231" s="138"/>
      <c r="HN231" s="138"/>
      <c r="HX231" s="138"/>
      <c r="IH231" s="138"/>
      <c r="IR231" s="138"/>
      <c r="JB231" s="138"/>
    </row>
    <row xmlns:x14ac="http://schemas.microsoft.com/office/spreadsheetml/2009/9/ac" r="232" s="3" customFormat="true" x14ac:dyDescent="0.25">
      <c r="A232" s="420"/>
      <c r="B232" s="138"/>
      <c r="L232" s="138"/>
      <c r="V232" s="138"/>
      <c r="AF232" s="138"/>
      <c r="AP232" s="138"/>
      <c r="AZ232" s="138"/>
      <c r="BA232" s="138"/>
      <c r="BB232" s="138"/>
      <c r="BC232" s="138"/>
      <c r="BD232" s="138"/>
      <c r="BE232" s="138"/>
      <c r="BF232" s="138"/>
      <c r="BG232" s="138"/>
      <c r="BJ232" s="138"/>
      <c r="BT232" s="138"/>
      <c r="CD232" s="138"/>
      <c r="CN232" s="138"/>
      <c r="CX232" s="138"/>
      <c r="DH232" s="138"/>
      <c r="DR232" s="138"/>
      <c r="EB232" s="138"/>
      <c r="EL232" s="138"/>
      <c r="EV232" s="138"/>
      <c r="FF232" s="138"/>
      <c r="FP232" s="138"/>
      <c r="FZ232" s="138"/>
      <c r="GJ232" s="138"/>
      <c r="GT232" s="138"/>
      <c r="HD232" s="138"/>
      <c r="HN232" s="138"/>
      <c r="HX232" s="138"/>
      <c r="IH232" s="138"/>
      <c r="IR232" s="138"/>
      <c r="JB232" s="138"/>
    </row>
    <row xmlns:x14ac="http://schemas.microsoft.com/office/spreadsheetml/2009/9/ac" r="233" s="3" customFormat="true" x14ac:dyDescent="0.25">
      <c r="A233" s="420"/>
      <c r="B233" s="138"/>
      <c r="L233" s="138"/>
      <c r="V233" s="138"/>
      <c r="AF233" s="138"/>
      <c r="AP233" s="138"/>
      <c r="AZ233" s="138"/>
      <c r="BA233" s="138"/>
      <c r="BB233" s="138"/>
      <c r="BC233" s="138"/>
      <c r="BD233" s="138"/>
      <c r="BE233" s="138"/>
      <c r="BF233" s="138"/>
      <c r="BG233" s="138"/>
      <c r="BJ233" s="138"/>
      <c r="BT233" s="138"/>
      <c r="CD233" s="138"/>
      <c r="CN233" s="138"/>
      <c r="CX233" s="138"/>
      <c r="DH233" s="138"/>
      <c r="DR233" s="138"/>
      <c r="EB233" s="138"/>
      <c r="EL233" s="138"/>
      <c r="EV233" s="138"/>
      <c r="FF233" s="138"/>
      <c r="FP233" s="138"/>
      <c r="FZ233" s="138"/>
      <c r="GJ233" s="138"/>
      <c r="GT233" s="138"/>
      <c r="HD233" s="138"/>
      <c r="HN233" s="138"/>
      <c r="HX233" s="138"/>
      <c r="IH233" s="138"/>
      <c r="IR233" s="138"/>
      <c r="JB233" s="138"/>
    </row>
    <row xmlns:x14ac="http://schemas.microsoft.com/office/spreadsheetml/2009/9/ac" r="234" s="3" customFormat="true" x14ac:dyDescent="0.25">
      <c r="A234" s="420"/>
      <c r="B234" s="138"/>
      <c r="L234" s="138"/>
      <c r="V234" s="138"/>
      <c r="AF234" s="138"/>
      <c r="AP234" s="138"/>
      <c r="AZ234" s="138"/>
      <c r="BA234" s="138"/>
      <c r="BB234" s="138"/>
      <c r="BC234" s="138"/>
      <c r="BD234" s="138"/>
      <c r="BE234" s="138"/>
      <c r="BF234" s="138"/>
      <c r="BG234" s="138"/>
      <c r="BJ234" s="138"/>
      <c r="BT234" s="138"/>
      <c r="CD234" s="138"/>
      <c r="CN234" s="138"/>
      <c r="CX234" s="138"/>
      <c r="DH234" s="138"/>
      <c r="DR234" s="138"/>
      <c r="EB234" s="138"/>
      <c r="EL234" s="138"/>
      <c r="EV234" s="138"/>
      <c r="FF234" s="138"/>
      <c r="FP234" s="138"/>
      <c r="FZ234" s="138"/>
      <c r="GJ234" s="138"/>
      <c r="GT234" s="138"/>
      <c r="HD234" s="138"/>
      <c r="HN234" s="138"/>
      <c r="HX234" s="138"/>
      <c r="IH234" s="138"/>
      <c r="IR234" s="138"/>
      <c r="JB234" s="138"/>
    </row>
    <row xmlns:x14ac="http://schemas.microsoft.com/office/spreadsheetml/2009/9/ac" r="235" s="3" customFormat="true" x14ac:dyDescent="0.25">
      <c r="A235" s="420"/>
      <c r="B235" s="138"/>
      <c r="L235" s="138"/>
      <c r="V235" s="138"/>
      <c r="AF235" s="138"/>
      <c r="AP235" s="138"/>
      <c r="AZ235" s="138"/>
      <c r="BA235" s="138"/>
      <c r="BB235" s="138"/>
      <c r="BC235" s="138"/>
      <c r="BD235" s="138"/>
      <c r="BE235" s="138"/>
      <c r="BF235" s="138"/>
      <c r="BG235" s="138"/>
      <c r="BJ235" s="138"/>
      <c r="BT235" s="138"/>
      <c r="CD235" s="138"/>
      <c r="CN235" s="138"/>
      <c r="CX235" s="138"/>
      <c r="DH235" s="138"/>
      <c r="DR235" s="138"/>
      <c r="EB235" s="138"/>
      <c r="EL235" s="138"/>
      <c r="EV235" s="138"/>
      <c r="FF235" s="138"/>
      <c r="FP235" s="138"/>
      <c r="FZ235" s="138"/>
      <c r="GJ235" s="138"/>
      <c r="GT235" s="138"/>
      <c r="HD235" s="138"/>
      <c r="HN235" s="138"/>
      <c r="HX235" s="138"/>
      <c r="IH235" s="138"/>
      <c r="IR235" s="138"/>
      <c r="JB235" s="138"/>
    </row>
    <row xmlns:x14ac="http://schemas.microsoft.com/office/spreadsheetml/2009/9/ac" r="236" s="3" customFormat="true" x14ac:dyDescent="0.25">
      <c r="A236" s="420"/>
      <c r="B236" s="138"/>
      <c r="L236" s="138"/>
      <c r="V236" s="138"/>
      <c r="AF236" s="138"/>
      <c r="AP236" s="138"/>
      <c r="AZ236" s="138"/>
      <c r="BA236" s="138"/>
      <c r="BB236" s="138"/>
      <c r="BC236" s="138"/>
      <c r="BD236" s="138"/>
      <c r="BE236" s="138"/>
      <c r="BF236" s="138"/>
      <c r="BG236" s="138"/>
      <c r="BJ236" s="138"/>
      <c r="BT236" s="138"/>
      <c r="CD236" s="138"/>
      <c r="CN236" s="138"/>
      <c r="CX236" s="138"/>
      <c r="DH236" s="138"/>
      <c r="DR236" s="138"/>
      <c r="EB236" s="138"/>
      <c r="EL236" s="138"/>
      <c r="EV236" s="138"/>
      <c r="FF236" s="138"/>
      <c r="FP236" s="138"/>
      <c r="FZ236" s="138"/>
      <c r="GJ236" s="138"/>
      <c r="GT236" s="138"/>
      <c r="HD236" s="138"/>
      <c r="HN236" s="138"/>
      <c r="HX236" s="138"/>
      <c r="IH236" s="138"/>
      <c r="IR236" s="138"/>
      <c r="JB236" s="138"/>
    </row>
    <row xmlns:x14ac="http://schemas.microsoft.com/office/spreadsheetml/2009/9/ac" r="237" s="3" customFormat="true" x14ac:dyDescent="0.25">
      <c r="A237" s="420"/>
      <c r="B237" s="138"/>
      <c r="L237" s="138"/>
      <c r="V237" s="138"/>
      <c r="AF237" s="138"/>
      <c r="AP237" s="138"/>
      <c r="AZ237" s="138"/>
      <c r="BA237" s="138"/>
      <c r="BB237" s="138"/>
      <c r="BC237" s="138"/>
      <c r="BD237" s="138"/>
      <c r="BE237" s="138"/>
      <c r="BF237" s="138"/>
      <c r="BG237" s="138"/>
      <c r="BJ237" s="138"/>
      <c r="BT237" s="138"/>
      <c r="CD237" s="138"/>
      <c r="CN237" s="138"/>
      <c r="CX237" s="138"/>
      <c r="DH237" s="138"/>
      <c r="DR237" s="138"/>
      <c r="EB237" s="138"/>
      <c r="EL237" s="138"/>
      <c r="EV237" s="138"/>
      <c r="FF237" s="138"/>
      <c r="FP237" s="138"/>
      <c r="FZ237" s="138"/>
      <c r="GJ237" s="138"/>
      <c r="GT237" s="138"/>
      <c r="HD237" s="138"/>
      <c r="HN237" s="138"/>
      <c r="HX237" s="138"/>
      <c r="IH237" s="138"/>
      <c r="IR237" s="138"/>
      <c r="JB237" s="138"/>
    </row>
    <row xmlns:x14ac="http://schemas.microsoft.com/office/spreadsheetml/2009/9/ac" r="238" s="3" customFormat="true" x14ac:dyDescent="0.25">
      <c r="A238" s="420"/>
      <c r="B238" s="138"/>
      <c r="L238" s="138"/>
      <c r="V238" s="138"/>
      <c r="AF238" s="138"/>
      <c r="AP238" s="138"/>
      <c r="AZ238" s="138"/>
      <c r="BA238" s="138"/>
      <c r="BB238" s="138"/>
      <c r="BC238" s="138"/>
      <c r="BD238" s="138"/>
      <c r="BE238" s="138"/>
      <c r="BF238" s="138"/>
      <c r="BG238" s="138"/>
      <c r="BJ238" s="138"/>
      <c r="BT238" s="138"/>
      <c r="CD238" s="138"/>
      <c r="CN238" s="138"/>
      <c r="CX238" s="138"/>
      <c r="DH238" s="138"/>
      <c r="DR238" s="138"/>
      <c r="EB238" s="138"/>
      <c r="EL238" s="138"/>
      <c r="EV238" s="138"/>
      <c r="FF238" s="138"/>
      <c r="FP238" s="138"/>
      <c r="FZ238" s="138"/>
      <c r="GJ238" s="138"/>
      <c r="GT238" s="138"/>
      <c r="HD238" s="138"/>
      <c r="HN238" s="138"/>
      <c r="HX238" s="138"/>
      <c r="IH238" s="138"/>
      <c r="IR238" s="138"/>
      <c r="JB238" s="138"/>
    </row>
    <row xmlns:x14ac="http://schemas.microsoft.com/office/spreadsheetml/2009/9/ac" r="239" s="3" customFormat="true" x14ac:dyDescent="0.25">
      <c r="A239" s="420"/>
      <c r="B239" s="138"/>
      <c r="L239" s="138"/>
      <c r="V239" s="138"/>
      <c r="AF239" s="138"/>
      <c r="AP239" s="138"/>
      <c r="AZ239" s="138"/>
      <c r="BA239" s="138"/>
      <c r="BB239" s="138"/>
      <c r="BC239" s="138"/>
      <c r="BD239" s="138"/>
      <c r="BE239" s="138"/>
      <c r="BF239" s="138"/>
      <c r="BG239" s="138"/>
      <c r="BJ239" s="138"/>
      <c r="BT239" s="138"/>
      <c r="CD239" s="138"/>
      <c r="CN239" s="138"/>
      <c r="CX239" s="138"/>
      <c r="DH239" s="138"/>
      <c r="DR239" s="138"/>
      <c r="EB239" s="138"/>
      <c r="EL239" s="138"/>
      <c r="EV239" s="138"/>
      <c r="FF239" s="138"/>
      <c r="FP239" s="138"/>
      <c r="FZ239" s="138"/>
      <c r="GJ239" s="138"/>
      <c r="GT239" s="138"/>
      <c r="HD239" s="138"/>
      <c r="HN239" s="138"/>
      <c r="HX239" s="138"/>
      <c r="IH239" s="138"/>
      <c r="IR239" s="138"/>
      <c r="JB239" s="138"/>
    </row>
    <row xmlns:x14ac="http://schemas.microsoft.com/office/spreadsheetml/2009/9/ac" r="240" s="3" customFormat="true" x14ac:dyDescent="0.25">
      <c r="A240" s="420"/>
      <c r="B240" s="138"/>
      <c r="L240" s="138"/>
      <c r="V240" s="138"/>
      <c r="AF240" s="138"/>
      <c r="AP240" s="138"/>
      <c r="AZ240" s="138"/>
      <c r="BA240" s="138"/>
      <c r="BB240" s="138"/>
      <c r="BC240" s="138"/>
      <c r="BD240" s="138"/>
      <c r="BE240" s="138"/>
      <c r="BF240" s="138"/>
      <c r="BG240" s="138"/>
      <c r="BJ240" s="138"/>
      <c r="BT240" s="138"/>
      <c r="CD240" s="138"/>
      <c r="CN240" s="138"/>
      <c r="CX240" s="138"/>
      <c r="DH240" s="138"/>
      <c r="DR240" s="138"/>
      <c r="EB240" s="138"/>
      <c r="EL240" s="138"/>
      <c r="EV240" s="138"/>
      <c r="FF240" s="138"/>
      <c r="FP240" s="138"/>
      <c r="FZ240" s="138"/>
      <c r="GJ240" s="138"/>
      <c r="GT240" s="138"/>
      <c r="HD240" s="138"/>
      <c r="HN240" s="138"/>
      <c r="HX240" s="138"/>
      <c r="IH240" s="138"/>
      <c r="IR240" s="138"/>
      <c r="JB240" s="138"/>
    </row>
    <row xmlns:x14ac="http://schemas.microsoft.com/office/spreadsheetml/2009/9/ac" r="241" s="3" customFormat="true" x14ac:dyDescent="0.25">
      <c r="A241" s="420"/>
      <c r="B241" s="138"/>
      <c r="L241" s="138"/>
      <c r="V241" s="138"/>
      <c r="AF241" s="138"/>
      <c r="AP241" s="138"/>
      <c r="AZ241" s="138"/>
      <c r="BA241" s="138"/>
      <c r="BB241" s="138"/>
      <c r="BC241" s="138"/>
      <c r="BD241" s="138"/>
      <c r="BE241" s="138"/>
      <c r="BF241" s="138"/>
      <c r="BG241" s="138"/>
      <c r="BJ241" s="138"/>
      <c r="BT241" s="138"/>
      <c r="CD241" s="138"/>
      <c r="CN241" s="138"/>
      <c r="CX241" s="138"/>
      <c r="DH241" s="138"/>
      <c r="DR241" s="138"/>
      <c r="EB241" s="138"/>
      <c r="EL241" s="138"/>
      <c r="EV241" s="138"/>
      <c r="FF241" s="138"/>
      <c r="FP241" s="138"/>
      <c r="FZ241" s="138"/>
      <c r="GJ241" s="138"/>
      <c r="GT241" s="138"/>
      <c r="HD241" s="138"/>
      <c r="HN241" s="138"/>
      <c r="HX241" s="138"/>
      <c r="IH241" s="138"/>
      <c r="IR241" s="138"/>
      <c r="JB241" s="138"/>
    </row>
    <row xmlns:x14ac="http://schemas.microsoft.com/office/spreadsheetml/2009/9/ac" r="242" s="3" customFormat="true" x14ac:dyDescent="0.25">
      <c r="A242" s="420"/>
      <c r="B242" s="138"/>
      <c r="L242" s="138"/>
      <c r="V242" s="138"/>
      <c r="AF242" s="138"/>
      <c r="AP242" s="138"/>
      <c r="AZ242" s="138"/>
      <c r="BA242" s="138"/>
      <c r="BB242" s="138"/>
      <c r="BC242" s="138"/>
      <c r="BD242" s="138"/>
      <c r="BE242" s="138"/>
      <c r="BF242" s="138"/>
      <c r="BG242" s="138"/>
      <c r="BJ242" s="138"/>
      <c r="BT242" s="138"/>
      <c r="CD242" s="138"/>
      <c r="CN242" s="138"/>
      <c r="CX242" s="138"/>
      <c r="DH242" s="138"/>
      <c r="DR242" s="138"/>
      <c r="EB242" s="138"/>
      <c r="EL242" s="138"/>
      <c r="EV242" s="138"/>
      <c r="FF242" s="138"/>
      <c r="FP242" s="138"/>
      <c r="FZ242" s="138"/>
      <c r="GJ242" s="138"/>
      <c r="GT242" s="138"/>
      <c r="HD242" s="138"/>
      <c r="HN242" s="138"/>
      <c r="HX242" s="138"/>
      <c r="IH242" s="138"/>
      <c r="IR242" s="138"/>
      <c r="JB242" s="138"/>
    </row>
    <row xmlns:x14ac="http://schemas.microsoft.com/office/spreadsheetml/2009/9/ac" r="243" s="3" customFormat="true" x14ac:dyDescent="0.25">
      <c r="A243" s="420"/>
      <c r="B243" s="138"/>
      <c r="L243" s="138"/>
      <c r="V243" s="138"/>
      <c r="AF243" s="138"/>
      <c r="AP243" s="138"/>
      <c r="AZ243" s="138"/>
      <c r="BA243" s="138"/>
      <c r="BB243" s="138"/>
      <c r="BC243" s="138"/>
      <c r="BD243" s="138"/>
      <c r="BE243" s="138"/>
      <c r="BF243" s="138"/>
      <c r="BG243" s="138"/>
      <c r="BJ243" s="138"/>
      <c r="BT243" s="138"/>
      <c r="CD243" s="138"/>
      <c r="CN243" s="138"/>
      <c r="CX243" s="138"/>
      <c r="DH243" s="138"/>
      <c r="DR243" s="138"/>
      <c r="EB243" s="138"/>
      <c r="EL243" s="138"/>
      <c r="EV243" s="138"/>
      <c r="FF243" s="138"/>
      <c r="FP243" s="138"/>
      <c r="FZ243" s="138"/>
      <c r="GJ243" s="138"/>
      <c r="GT243" s="138"/>
      <c r="HD243" s="138"/>
      <c r="HN243" s="138"/>
      <c r="HX243" s="138"/>
      <c r="IH243" s="138"/>
      <c r="IR243" s="138"/>
      <c r="JB243" s="138"/>
    </row>
    <row xmlns:x14ac="http://schemas.microsoft.com/office/spreadsheetml/2009/9/ac" r="244" s="3" customFormat="true" x14ac:dyDescent="0.25">
      <c r="A244" s="420"/>
      <c r="B244" s="138"/>
      <c r="L244" s="138"/>
      <c r="V244" s="138"/>
      <c r="AF244" s="138"/>
      <c r="AP244" s="138"/>
      <c r="AZ244" s="138"/>
      <c r="BA244" s="138"/>
      <c r="BB244" s="138"/>
      <c r="BC244" s="138"/>
      <c r="BD244" s="138"/>
      <c r="BE244" s="138"/>
      <c r="BF244" s="138"/>
      <c r="BG244" s="138"/>
      <c r="BJ244" s="138"/>
      <c r="BT244" s="138"/>
      <c r="CD244" s="138"/>
      <c r="CN244" s="138"/>
      <c r="CX244" s="138"/>
      <c r="DH244" s="138"/>
      <c r="DR244" s="138"/>
      <c r="EB244" s="138"/>
      <c r="EL244" s="138"/>
      <c r="EV244" s="138"/>
      <c r="FF244" s="138"/>
      <c r="FP244" s="138"/>
      <c r="FZ244" s="138"/>
      <c r="GJ244" s="138"/>
      <c r="GT244" s="138"/>
      <c r="HD244" s="138"/>
      <c r="HN244" s="138"/>
      <c r="HX244" s="138"/>
      <c r="IH244" s="138"/>
      <c r="IR244" s="138"/>
      <c r="JB244" s="138"/>
    </row>
    <row xmlns:x14ac="http://schemas.microsoft.com/office/spreadsheetml/2009/9/ac" r="245" s="3" customFormat="true" x14ac:dyDescent="0.25">
      <c r="A245" s="420"/>
      <c r="B245" s="138"/>
      <c r="L245" s="138"/>
      <c r="V245" s="138"/>
      <c r="AF245" s="138"/>
      <c r="AP245" s="138"/>
      <c r="AZ245" s="138"/>
      <c r="BA245" s="138"/>
      <c r="BB245" s="138"/>
      <c r="BC245" s="138"/>
      <c r="BD245" s="138"/>
      <c r="BE245" s="138"/>
      <c r="BF245" s="138"/>
      <c r="BG245" s="138"/>
      <c r="BJ245" s="138"/>
      <c r="BT245" s="138"/>
      <c r="CD245" s="138"/>
      <c r="CN245" s="138"/>
      <c r="CX245" s="138"/>
      <c r="DH245" s="138"/>
      <c r="DR245" s="138"/>
      <c r="EB245" s="138"/>
      <c r="EL245" s="138"/>
      <c r="EV245" s="138"/>
      <c r="FF245" s="138"/>
      <c r="FP245" s="138"/>
      <c r="FZ245" s="138"/>
      <c r="GJ245" s="138"/>
      <c r="GT245" s="138"/>
      <c r="HD245" s="138"/>
      <c r="HN245" s="138"/>
      <c r="HX245" s="138"/>
      <c r="IH245" s="138"/>
      <c r="IR245" s="138"/>
      <c r="JB245" s="138"/>
    </row>
    <row xmlns:x14ac="http://schemas.microsoft.com/office/spreadsheetml/2009/9/ac" r="246" s="3" customFormat="true" x14ac:dyDescent="0.25">
      <c r="A246" s="420"/>
      <c r="B246" s="138"/>
      <c r="L246" s="138"/>
      <c r="V246" s="138"/>
      <c r="AF246" s="138"/>
      <c r="AP246" s="138"/>
      <c r="AZ246" s="138"/>
      <c r="BA246" s="138"/>
      <c r="BB246" s="138"/>
      <c r="BC246" s="138"/>
      <c r="BD246" s="138"/>
      <c r="BE246" s="138"/>
      <c r="BF246" s="138"/>
      <c r="BG246" s="138"/>
      <c r="BJ246" s="138"/>
      <c r="BT246" s="138"/>
      <c r="CD246" s="138"/>
      <c r="CN246" s="138"/>
      <c r="CX246" s="138"/>
      <c r="DH246" s="138"/>
      <c r="DR246" s="138"/>
      <c r="EB246" s="138"/>
      <c r="EL246" s="138"/>
      <c r="EV246" s="138"/>
      <c r="FF246" s="138"/>
      <c r="FP246" s="138"/>
      <c r="FZ246" s="138"/>
      <c r="GJ246" s="138"/>
      <c r="GT246" s="138"/>
      <c r="HD246" s="138"/>
      <c r="HN246" s="138"/>
      <c r="HX246" s="138"/>
      <c r="IH246" s="138"/>
      <c r="IR246" s="138"/>
      <c r="JB246" s="138"/>
    </row>
    <row xmlns:x14ac="http://schemas.microsoft.com/office/spreadsheetml/2009/9/ac" r="247" s="3" customFormat="true" x14ac:dyDescent="0.25">
      <c r="A247" s="420"/>
      <c r="B247" s="138"/>
      <c r="L247" s="138"/>
      <c r="V247" s="138"/>
      <c r="AF247" s="138"/>
      <c r="AP247" s="138"/>
      <c r="AZ247" s="138"/>
      <c r="BA247" s="138"/>
      <c r="BB247" s="138"/>
      <c r="BC247" s="138"/>
      <c r="BD247" s="138"/>
      <c r="BE247" s="138"/>
      <c r="BF247" s="138"/>
      <c r="BG247" s="138"/>
      <c r="BJ247" s="138"/>
      <c r="BT247" s="138"/>
      <c r="CD247" s="138"/>
      <c r="CN247" s="138"/>
      <c r="CX247" s="138"/>
      <c r="DH247" s="138"/>
      <c r="DR247" s="138"/>
      <c r="EB247" s="138"/>
      <c r="EL247" s="138"/>
      <c r="EV247" s="138"/>
      <c r="FF247" s="138"/>
      <c r="FP247" s="138"/>
      <c r="FZ247" s="138"/>
      <c r="GJ247" s="138"/>
      <c r="GT247" s="138"/>
      <c r="HD247" s="138"/>
      <c r="HN247" s="138"/>
      <c r="HX247" s="138"/>
      <c r="IH247" s="138"/>
      <c r="IR247" s="138"/>
      <c r="JB247" s="138"/>
    </row>
    <row xmlns:x14ac="http://schemas.microsoft.com/office/spreadsheetml/2009/9/ac" r="248" s="3" customFormat="true" x14ac:dyDescent="0.25">
      <c r="A248" s="420"/>
      <c r="B248" s="138"/>
      <c r="L248" s="138"/>
      <c r="V248" s="138"/>
      <c r="AF248" s="138"/>
      <c r="AP248" s="138"/>
      <c r="AZ248" s="138"/>
      <c r="BA248" s="138"/>
      <c r="BB248" s="138"/>
      <c r="BC248" s="138"/>
      <c r="BD248" s="138"/>
      <c r="BE248" s="138"/>
      <c r="BF248" s="138"/>
      <c r="BG248" s="138"/>
      <c r="BJ248" s="138"/>
      <c r="BT248" s="138"/>
      <c r="CD248" s="138"/>
      <c r="CN248" s="138"/>
      <c r="CX248" s="138"/>
      <c r="DH248" s="138"/>
      <c r="DR248" s="138"/>
      <c r="EB248" s="138"/>
      <c r="EL248" s="138"/>
      <c r="EV248" s="138"/>
      <c r="FF248" s="138"/>
      <c r="FP248" s="138"/>
      <c r="FZ248" s="138"/>
      <c r="GJ248" s="138"/>
      <c r="GT248" s="138"/>
      <c r="HD248" s="138"/>
      <c r="HN248" s="138"/>
      <c r="HX248" s="138"/>
      <c r="IH248" s="138"/>
      <c r="IR248" s="138"/>
      <c r="JB248" s="138"/>
    </row>
    <row xmlns:x14ac="http://schemas.microsoft.com/office/spreadsheetml/2009/9/ac" r="249" s="3" customFormat="true" x14ac:dyDescent="0.25">
      <c r="A249" s="420"/>
      <c r="B249" s="138"/>
      <c r="L249" s="138"/>
      <c r="V249" s="138"/>
      <c r="AF249" s="138"/>
      <c r="AP249" s="138"/>
      <c r="AZ249" s="138"/>
      <c r="BA249" s="138"/>
      <c r="BB249" s="138"/>
      <c r="BC249" s="138"/>
      <c r="BD249" s="138"/>
      <c r="BE249" s="138"/>
      <c r="BF249" s="138"/>
      <c r="BG249" s="138"/>
      <c r="BJ249" s="138"/>
      <c r="BT249" s="138"/>
      <c r="CD249" s="138"/>
      <c r="CN249" s="138"/>
      <c r="CX249" s="138"/>
      <c r="DH249" s="138"/>
      <c r="DR249" s="138"/>
      <c r="EB249" s="138"/>
      <c r="EL249" s="138"/>
      <c r="EV249" s="138"/>
      <c r="FF249" s="138"/>
      <c r="FP249" s="138"/>
      <c r="FZ249" s="138"/>
      <c r="GJ249" s="138"/>
      <c r="GT249" s="138"/>
      <c r="HD249" s="138"/>
      <c r="HN249" s="138"/>
      <c r="HX249" s="138"/>
      <c r="IH249" s="138"/>
      <c r="IR249" s="138"/>
      <c r="JB249" s="138"/>
    </row>
    <row xmlns:x14ac="http://schemas.microsoft.com/office/spreadsheetml/2009/9/ac" r="250" s="3" customFormat="true" x14ac:dyDescent="0.25">
      <c r="A250" s="420"/>
      <c r="B250" s="138"/>
      <c r="L250" s="138"/>
      <c r="V250" s="138"/>
      <c r="AF250" s="138"/>
      <c r="AP250" s="138"/>
      <c r="AZ250" s="138"/>
      <c r="BA250" s="138"/>
      <c r="BB250" s="138"/>
      <c r="BC250" s="138"/>
      <c r="BD250" s="138"/>
      <c r="BE250" s="138"/>
      <c r="BF250" s="138"/>
      <c r="BG250" s="138"/>
      <c r="BJ250" s="138"/>
      <c r="BT250" s="138"/>
      <c r="CD250" s="138"/>
      <c r="CN250" s="138"/>
      <c r="CX250" s="138"/>
      <c r="DH250" s="138"/>
      <c r="DR250" s="138"/>
      <c r="EB250" s="138"/>
      <c r="EL250" s="138"/>
      <c r="EV250" s="138"/>
      <c r="FF250" s="138"/>
      <c r="FP250" s="138"/>
      <c r="FZ250" s="138"/>
      <c r="GJ250" s="138"/>
      <c r="GT250" s="138"/>
      <c r="HD250" s="138"/>
      <c r="HN250" s="138"/>
      <c r="HX250" s="138"/>
      <c r="IH250" s="138"/>
      <c r="IR250" s="138"/>
      <c r="JB250" s="138"/>
    </row>
    <row xmlns:x14ac="http://schemas.microsoft.com/office/spreadsheetml/2009/9/ac" r="251" s="3" customFormat="true" x14ac:dyDescent="0.25">
      <c r="A251" s="420"/>
      <c r="B251" s="138"/>
      <c r="L251" s="138"/>
      <c r="V251" s="138"/>
      <c r="AF251" s="138"/>
      <c r="AP251" s="138"/>
      <c r="AZ251" s="138"/>
      <c r="BA251" s="138"/>
      <c r="BB251" s="138"/>
      <c r="BC251" s="138"/>
      <c r="BD251" s="138"/>
      <c r="BE251" s="138"/>
      <c r="BF251" s="138"/>
      <c r="BG251" s="138"/>
      <c r="BJ251" s="138"/>
      <c r="BT251" s="138"/>
      <c r="CD251" s="138"/>
      <c r="CN251" s="138"/>
      <c r="CX251" s="138"/>
      <c r="DH251" s="138"/>
      <c r="DR251" s="138"/>
      <c r="EB251" s="138"/>
      <c r="EL251" s="138"/>
      <c r="EV251" s="138"/>
      <c r="FF251" s="138"/>
      <c r="FP251" s="138"/>
      <c r="FZ251" s="138"/>
      <c r="GJ251" s="138"/>
      <c r="GT251" s="138"/>
      <c r="HD251" s="138"/>
      <c r="HN251" s="138"/>
      <c r="HX251" s="138"/>
      <c r="IH251" s="138"/>
      <c r="IR251" s="138"/>
      <c r="JB251" s="138"/>
    </row>
    <row xmlns:x14ac="http://schemas.microsoft.com/office/spreadsheetml/2009/9/ac" r="252" s="3" customFormat="true" x14ac:dyDescent="0.25">
      <c r="A252" s="420"/>
      <c r="B252" s="138"/>
      <c r="L252" s="138"/>
      <c r="V252" s="138"/>
      <c r="AF252" s="138"/>
      <c r="AP252" s="138"/>
      <c r="AZ252" s="138"/>
      <c r="BA252" s="138"/>
      <c r="BB252" s="138"/>
      <c r="BC252" s="138"/>
      <c r="BD252" s="138"/>
      <c r="BE252" s="138"/>
      <c r="BF252" s="138"/>
      <c r="BG252" s="138"/>
      <c r="BJ252" s="138"/>
      <c r="BT252" s="138"/>
      <c r="CD252" s="138"/>
      <c r="CN252" s="138"/>
      <c r="CX252" s="138"/>
      <c r="DH252" s="138"/>
      <c r="DR252" s="138"/>
      <c r="EB252" s="138"/>
      <c r="EL252" s="138"/>
      <c r="EV252" s="138"/>
      <c r="FF252" s="138"/>
      <c r="FP252" s="138"/>
      <c r="FZ252" s="138"/>
      <c r="GJ252" s="138"/>
      <c r="GT252" s="138"/>
      <c r="HD252" s="138"/>
      <c r="HN252" s="138"/>
      <c r="HX252" s="138"/>
      <c r="IH252" s="138"/>
      <c r="IR252" s="138"/>
      <c r="JB252" s="138"/>
    </row>
    <row xmlns:x14ac="http://schemas.microsoft.com/office/spreadsheetml/2009/9/ac" r="253" s="3" customFormat="true" x14ac:dyDescent="0.25">
      <c r="A253" s="420"/>
      <c r="B253" s="138"/>
      <c r="L253" s="138"/>
      <c r="V253" s="138"/>
      <c r="AF253" s="138"/>
      <c r="AP253" s="138"/>
      <c r="AZ253" s="138"/>
      <c r="BA253" s="138"/>
      <c r="BB253" s="138"/>
      <c r="BC253" s="138"/>
      <c r="BD253" s="138"/>
      <c r="BE253" s="138"/>
      <c r="BF253" s="138"/>
      <c r="BG253" s="138"/>
      <c r="BJ253" s="138"/>
      <c r="BT253" s="138"/>
      <c r="CD253" s="138"/>
      <c r="CN253" s="138"/>
      <c r="CX253" s="138"/>
      <c r="DH253" s="138"/>
      <c r="DR253" s="138"/>
      <c r="EB253" s="138"/>
      <c r="EL253" s="138"/>
      <c r="EV253" s="138"/>
      <c r="FF253" s="138"/>
      <c r="FP253" s="138"/>
      <c r="FZ253" s="138"/>
      <c r="GJ253" s="138"/>
      <c r="GT253" s="138"/>
      <c r="HD253" s="138"/>
      <c r="HN253" s="138"/>
      <c r="HX253" s="138"/>
      <c r="IH253" s="138"/>
      <c r="IR253" s="138"/>
      <c r="JB253" s="138"/>
    </row>
    <row xmlns:x14ac="http://schemas.microsoft.com/office/spreadsheetml/2009/9/ac" r="254" s="3" customFormat="true" x14ac:dyDescent="0.25">
      <c r="A254" s="420"/>
      <c r="B254" s="138"/>
      <c r="L254" s="138"/>
      <c r="V254" s="138"/>
      <c r="AF254" s="138"/>
      <c r="AP254" s="138"/>
      <c r="AZ254" s="138"/>
      <c r="BA254" s="138"/>
      <c r="BB254" s="138"/>
      <c r="BC254" s="138"/>
      <c r="BD254" s="138"/>
      <c r="BE254" s="138"/>
      <c r="BF254" s="138"/>
      <c r="BG254" s="138"/>
      <c r="BJ254" s="138"/>
      <c r="BT254" s="138"/>
      <c r="CD254" s="138"/>
      <c r="CN254" s="138"/>
      <c r="CX254" s="138"/>
      <c r="DH254" s="138"/>
      <c r="DR254" s="138"/>
      <c r="EB254" s="138"/>
      <c r="EL254" s="138"/>
      <c r="EV254" s="138"/>
      <c r="FF254" s="138"/>
      <c r="FP254" s="138"/>
      <c r="FZ254" s="138"/>
      <c r="GJ254" s="138"/>
      <c r="GT254" s="138"/>
      <c r="HD254" s="138"/>
      <c r="HN254" s="138"/>
      <c r="HX254" s="138"/>
      <c r="IH254" s="138"/>
      <c r="IR254" s="138"/>
      <c r="JB254" s="138"/>
    </row>
    <row xmlns:x14ac="http://schemas.microsoft.com/office/spreadsheetml/2009/9/ac" r="255" s="3" customFormat="true" x14ac:dyDescent="0.25">
      <c r="A255" s="420"/>
      <c r="B255" s="138"/>
      <c r="L255" s="138"/>
      <c r="V255" s="138"/>
      <c r="AF255" s="138"/>
      <c r="AP255" s="138"/>
      <c r="AZ255" s="138"/>
      <c r="BA255" s="138"/>
      <c r="BB255" s="138"/>
      <c r="BC255" s="138"/>
      <c r="BD255" s="138"/>
      <c r="BE255" s="138"/>
      <c r="BF255" s="138"/>
      <c r="BG255" s="138"/>
      <c r="BJ255" s="138"/>
      <c r="BT255" s="138"/>
      <c r="CD255" s="138"/>
      <c r="CN255" s="138"/>
      <c r="CX255" s="138"/>
      <c r="DH255" s="138"/>
      <c r="DR255" s="138"/>
      <c r="EB255" s="138"/>
      <c r="EL255" s="138"/>
      <c r="EV255" s="138"/>
      <c r="FF255" s="138"/>
      <c r="FP255" s="138"/>
      <c r="FZ255" s="138"/>
      <c r="GJ255" s="138"/>
      <c r="GT255" s="138"/>
      <c r="HD255" s="138"/>
      <c r="HN255" s="138"/>
      <c r="HX255" s="138"/>
      <c r="IH255" s="138"/>
      <c r="IR255" s="138"/>
      <c r="JB255" s="138"/>
    </row>
    <row xmlns:x14ac="http://schemas.microsoft.com/office/spreadsheetml/2009/9/ac" r="256" s="3" customFormat="true" x14ac:dyDescent="0.25">
      <c r="A256" s="420"/>
      <c r="B256" s="138"/>
      <c r="L256" s="138"/>
      <c r="V256" s="138"/>
      <c r="AF256" s="138"/>
      <c r="AP256" s="138"/>
      <c r="AZ256" s="138"/>
      <c r="BA256" s="138"/>
      <c r="BB256" s="138"/>
      <c r="BC256" s="138"/>
      <c r="BD256" s="138"/>
      <c r="BE256" s="138"/>
      <c r="BF256" s="138"/>
      <c r="BG256" s="138"/>
      <c r="BJ256" s="138"/>
      <c r="BT256" s="138"/>
      <c r="CD256" s="138"/>
      <c r="CN256" s="138"/>
      <c r="CX256" s="138"/>
      <c r="DH256" s="138"/>
      <c r="DR256" s="138"/>
      <c r="EB256" s="138"/>
      <c r="EL256" s="138"/>
      <c r="EV256" s="138"/>
      <c r="FF256" s="138"/>
      <c r="FP256" s="138"/>
      <c r="FZ256" s="138"/>
      <c r="GJ256" s="138"/>
      <c r="GT256" s="138"/>
      <c r="HD256" s="138"/>
      <c r="HN256" s="138"/>
      <c r="HX256" s="138"/>
      <c r="IH256" s="138"/>
      <c r="IR256" s="138"/>
      <c r="JB256" s="138"/>
    </row>
    <row xmlns:x14ac="http://schemas.microsoft.com/office/spreadsheetml/2009/9/ac" r="257" s="3" customFormat="true" x14ac:dyDescent="0.25">
      <c r="A257" s="420"/>
      <c r="B257" s="138"/>
      <c r="L257" s="138"/>
      <c r="V257" s="138"/>
      <c r="AF257" s="138"/>
      <c r="AP257" s="138"/>
      <c r="AZ257" s="138"/>
      <c r="BA257" s="138"/>
      <c r="BB257" s="138"/>
      <c r="BC257" s="138"/>
      <c r="BD257" s="138"/>
      <c r="BE257" s="138"/>
      <c r="BF257" s="138"/>
      <c r="BG257" s="138"/>
      <c r="BJ257" s="138"/>
      <c r="BT257" s="138"/>
      <c r="CD257" s="138"/>
      <c r="CN257" s="138"/>
      <c r="CX257" s="138"/>
      <c r="DH257" s="138"/>
      <c r="DR257" s="138"/>
      <c r="EB257" s="138"/>
      <c r="EL257" s="138"/>
      <c r="EV257" s="138"/>
      <c r="FF257" s="138"/>
      <c r="FP257" s="138"/>
      <c r="FZ257" s="138"/>
      <c r="GJ257" s="138"/>
      <c r="GT257" s="138"/>
      <c r="HD257" s="138"/>
      <c r="HN257" s="138"/>
      <c r="HX257" s="138"/>
      <c r="IH257" s="138"/>
      <c r="IR257" s="138"/>
      <c r="JB257" s="138"/>
    </row>
    <row xmlns:x14ac="http://schemas.microsoft.com/office/spreadsheetml/2009/9/ac" r="258" s="3" customFormat="true" x14ac:dyDescent="0.25">
      <c r="A258" s="420"/>
      <c r="B258" s="138"/>
      <c r="L258" s="138"/>
      <c r="V258" s="138"/>
      <c r="AF258" s="138"/>
      <c r="AP258" s="138"/>
      <c r="AZ258" s="138"/>
      <c r="BA258" s="138"/>
      <c r="BB258" s="138"/>
      <c r="BC258" s="138"/>
      <c r="BD258" s="138"/>
      <c r="BE258" s="138"/>
      <c r="BF258" s="138"/>
      <c r="BG258" s="138"/>
      <c r="BJ258" s="138"/>
      <c r="BT258" s="138"/>
      <c r="CD258" s="138"/>
      <c r="CN258" s="138"/>
      <c r="CX258" s="138"/>
      <c r="DH258" s="138"/>
      <c r="DR258" s="138"/>
      <c r="EB258" s="138"/>
      <c r="EL258" s="138"/>
      <c r="EV258" s="138"/>
      <c r="FF258" s="138"/>
      <c r="FP258" s="138"/>
      <c r="FZ258" s="138"/>
      <c r="GJ258" s="138"/>
      <c r="GT258" s="138"/>
      <c r="HD258" s="138"/>
      <c r="HN258" s="138"/>
      <c r="HX258" s="138"/>
      <c r="IH258" s="138"/>
      <c r="IR258" s="138"/>
      <c r="JB258" s="138"/>
    </row>
    <row xmlns:x14ac="http://schemas.microsoft.com/office/spreadsheetml/2009/9/ac" r="259" s="3" customFormat="true" x14ac:dyDescent="0.25">
      <c r="A259" s="420"/>
      <c r="B259" s="138"/>
      <c r="L259" s="138"/>
      <c r="V259" s="138"/>
      <c r="AF259" s="138"/>
      <c r="AP259" s="138"/>
      <c r="AZ259" s="138"/>
      <c r="BA259" s="138"/>
      <c r="BB259" s="138"/>
      <c r="BC259" s="138"/>
      <c r="BD259" s="138"/>
      <c r="BE259" s="138"/>
      <c r="BF259" s="138"/>
      <c r="BG259" s="138"/>
      <c r="BJ259" s="138"/>
      <c r="BT259" s="138"/>
      <c r="CD259" s="138"/>
      <c r="CN259" s="138"/>
      <c r="CX259" s="138"/>
      <c r="DH259" s="138"/>
      <c r="DR259" s="138"/>
      <c r="EB259" s="138"/>
      <c r="EL259" s="138"/>
      <c r="EV259" s="138"/>
      <c r="FF259" s="138"/>
      <c r="FP259" s="138"/>
      <c r="FZ259" s="138"/>
      <c r="GJ259" s="138"/>
      <c r="GT259" s="138"/>
      <c r="HD259" s="138"/>
      <c r="HN259" s="138"/>
      <c r="HX259" s="138"/>
      <c r="IH259" s="138"/>
      <c r="IR259" s="138"/>
      <c r="JB259" s="138"/>
    </row>
    <row xmlns:x14ac="http://schemas.microsoft.com/office/spreadsheetml/2009/9/ac" r="260" s="3" customFormat="true" x14ac:dyDescent="0.25">
      <c r="A260" s="420"/>
      <c r="B260" s="138"/>
      <c r="L260" s="138"/>
      <c r="V260" s="138"/>
      <c r="AF260" s="138"/>
      <c r="AP260" s="138"/>
      <c r="AZ260" s="138"/>
      <c r="BA260" s="138"/>
      <c r="BB260" s="138"/>
      <c r="BC260" s="138"/>
      <c r="BD260" s="138"/>
      <c r="BE260" s="138"/>
      <c r="BF260" s="138"/>
      <c r="BG260" s="138"/>
      <c r="BJ260" s="138"/>
      <c r="BT260" s="138"/>
      <c r="CD260" s="138"/>
      <c r="CN260" s="138"/>
      <c r="CX260" s="138"/>
      <c r="DH260" s="138"/>
      <c r="DR260" s="138"/>
      <c r="EB260" s="138"/>
      <c r="EL260" s="138"/>
      <c r="EV260" s="138"/>
      <c r="FF260" s="138"/>
      <c r="FP260" s="138"/>
      <c r="FZ260" s="138"/>
      <c r="GJ260" s="138"/>
      <c r="GT260" s="138"/>
      <c r="HD260" s="138"/>
      <c r="HN260" s="138"/>
      <c r="HX260" s="138"/>
      <c r="IH260" s="138"/>
      <c r="IR260" s="138"/>
      <c r="JB260" s="138"/>
    </row>
    <row xmlns:x14ac="http://schemas.microsoft.com/office/spreadsheetml/2009/9/ac" r="261" s="3" customFormat="true" x14ac:dyDescent="0.25">
      <c r="A261" s="420"/>
      <c r="B261" s="138"/>
      <c r="L261" s="138"/>
      <c r="V261" s="138"/>
      <c r="AF261" s="138"/>
      <c r="AP261" s="138"/>
      <c r="AZ261" s="138"/>
      <c r="BA261" s="138"/>
      <c r="BB261" s="138"/>
      <c r="BC261" s="138"/>
      <c r="BD261" s="138"/>
      <c r="BE261" s="138"/>
      <c r="BF261" s="138"/>
      <c r="BG261" s="138"/>
      <c r="BJ261" s="138"/>
      <c r="BT261" s="138"/>
      <c r="CD261" s="138"/>
      <c r="CN261" s="138"/>
      <c r="CX261" s="138"/>
      <c r="DH261" s="138"/>
      <c r="DR261" s="138"/>
      <c r="EB261" s="138"/>
      <c r="EL261" s="138"/>
      <c r="EV261" s="138"/>
      <c r="FF261" s="138"/>
      <c r="FP261" s="138"/>
      <c r="FZ261" s="138"/>
      <c r="GJ261" s="138"/>
      <c r="GT261" s="138"/>
      <c r="HD261" s="138"/>
      <c r="HN261" s="138"/>
      <c r="HX261" s="138"/>
      <c r="IH261" s="138"/>
      <c r="IR261" s="138"/>
      <c r="JB261" s="138"/>
    </row>
    <row xmlns:x14ac="http://schemas.microsoft.com/office/spreadsheetml/2009/9/ac" r="262" s="3" customFormat="true" x14ac:dyDescent="0.25">
      <c r="A262" s="420"/>
      <c r="B262" s="138"/>
      <c r="L262" s="138"/>
      <c r="V262" s="138"/>
      <c r="AF262" s="138"/>
      <c r="AP262" s="138"/>
      <c r="AZ262" s="138"/>
      <c r="BA262" s="138"/>
      <c r="BB262" s="138"/>
      <c r="BC262" s="138"/>
      <c r="BD262" s="138"/>
      <c r="BE262" s="138"/>
      <c r="BF262" s="138"/>
      <c r="BG262" s="138"/>
      <c r="BJ262" s="138"/>
      <c r="BT262" s="138"/>
      <c r="CD262" s="138"/>
      <c r="CN262" s="138"/>
      <c r="CX262" s="138"/>
      <c r="DH262" s="138"/>
      <c r="DR262" s="138"/>
      <c r="EB262" s="138"/>
      <c r="EL262" s="138"/>
      <c r="EV262" s="138"/>
      <c r="FF262" s="138"/>
      <c r="FP262" s="138"/>
      <c r="FZ262" s="138"/>
      <c r="GJ262" s="138"/>
      <c r="GT262" s="138"/>
      <c r="HD262" s="138"/>
      <c r="HN262" s="138"/>
      <c r="HX262" s="138"/>
      <c r="IH262" s="138"/>
      <c r="IR262" s="138"/>
      <c r="JB262" s="138"/>
    </row>
    <row xmlns:x14ac="http://schemas.microsoft.com/office/spreadsheetml/2009/9/ac" r="263" s="3" customFormat="true" x14ac:dyDescent="0.25">
      <c r="A263" s="420"/>
      <c r="B263" s="138"/>
      <c r="L263" s="138"/>
      <c r="V263" s="138"/>
      <c r="AF263" s="138"/>
      <c r="AP263" s="138"/>
      <c r="AZ263" s="138"/>
      <c r="BA263" s="138"/>
      <c r="BB263" s="138"/>
      <c r="BC263" s="138"/>
      <c r="BD263" s="138"/>
      <c r="BE263" s="138"/>
      <c r="BF263" s="138"/>
      <c r="BG263" s="138"/>
      <c r="BJ263" s="138"/>
      <c r="BT263" s="138"/>
      <c r="CD263" s="138"/>
      <c r="CN263" s="138"/>
      <c r="CX263" s="138"/>
      <c r="DH263" s="138"/>
      <c r="DR263" s="138"/>
      <c r="EB263" s="138"/>
      <c r="EL263" s="138"/>
      <c r="EV263" s="138"/>
      <c r="FF263" s="138"/>
      <c r="FP263" s="138"/>
      <c r="FZ263" s="138"/>
      <c r="GJ263" s="138"/>
      <c r="GT263" s="138"/>
      <c r="HD263" s="138"/>
      <c r="HN263" s="138"/>
      <c r="HX263" s="138"/>
      <c r="IH263" s="138"/>
      <c r="IR263" s="138"/>
      <c r="JB263" s="138"/>
    </row>
    <row xmlns:x14ac="http://schemas.microsoft.com/office/spreadsheetml/2009/9/ac" r="264" s="3" customFormat="true" x14ac:dyDescent="0.25">
      <c r="A264" s="420"/>
      <c r="B264" s="138"/>
      <c r="L264" s="138"/>
      <c r="V264" s="138"/>
      <c r="AF264" s="138"/>
      <c r="AP264" s="138"/>
      <c r="AZ264" s="138"/>
      <c r="BA264" s="138"/>
      <c r="BB264" s="138"/>
      <c r="BC264" s="138"/>
      <c r="BD264" s="138"/>
      <c r="BE264" s="138"/>
      <c r="BF264" s="138"/>
      <c r="BG264" s="138"/>
      <c r="BJ264" s="138"/>
      <c r="BT264" s="138"/>
      <c r="CD264" s="138"/>
      <c r="CN264" s="138"/>
      <c r="CX264" s="138"/>
      <c r="DH264" s="138"/>
      <c r="DR264" s="138"/>
      <c r="EB264" s="138"/>
      <c r="EL264" s="138"/>
      <c r="EV264" s="138"/>
      <c r="FF264" s="138"/>
      <c r="FP264" s="138"/>
      <c r="FZ264" s="138"/>
      <c r="GJ264" s="138"/>
      <c r="GT264" s="138"/>
      <c r="HD264" s="138"/>
      <c r="HN264" s="138"/>
      <c r="HX264" s="138"/>
      <c r="IH264" s="138"/>
      <c r="IR264" s="138"/>
      <c r="JB264" s="138"/>
    </row>
    <row xmlns:x14ac="http://schemas.microsoft.com/office/spreadsheetml/2009/9/ac" r="265" s="3" customFormat="true" x14ac:dyDescent="0.25">
      <c r="A265" s="420"/>
      <c r="B265" s="138"/>
      <c r="L265" s="138"/>
      <c r="V265" s="138"/>
      <c r="AF265" s="138"/>
      <c r="AP265" s="138"/>
      <c r="AZ265" s="138"/>
      <c r="BA265" s="138"/>
      <c r="BB265" s="138"/>
      <c r="BC265" s="138"/>
      <c r="BD265" s="138"/>
      <c r="BE265" s="138"/>
      <c r="BF265" s="138"/>
      <c r="BG265" s="138"/>
      <c r="BJ265" s="138"/>
      <c r="BT265" s="138"/>
      <c r="CD265" s="138"/>
      <c r="CN265" s="138"/>
      <c r="CX265" s="138"/>
      <c r="DH265" s="138"/>
      <c r="DR265" s="138"/>
      <c r="EB265" s="138"/>
      <c r="EL265" s="138"/>
      <c r="EV265" s="138"/>
      <c r="FF265" s="138"/>
      <c r="FP265" s="138"/>
      <c r="FZ265" s="138"/>
      <c r="GJ265" s="138"/>
      <c r="GT265" s="138"/>
      <c r="HD265" s="138"/>
      <c r="HN265" s="138"/>
      <c r="HX265" s="138"/>
      <c r="IH265" s="138"/>
      <c r="IR265" s="138"/>
      <c r="JB265" s="138"/>
    </row>
    <row xmlns:x14ac="http://schemas.microsoft.com/office/spreadsheetml/2009/9/ac" r="266" s="3" customFormat="true" x14ac:dyDescent="0.25">
      <c r="A266" s="420"/>
      <c r="B266" s="138"/>
      <c r="L266" s="138"/>
      <c r="V266" s="138"/>
      <c r="AF266" s="138"/>
      <c r="AP266" s="138"/>
      <c r="AZ266" s="138"/>
      <c r="BA266" s="138"/>
      <c r="BB266" s="138"/>
      <c r="BC266" s="138"/>
      <c r="BD266" s="138"/>
      <c r="BE266" s="138"/>
      <c r="BF266" s="138"/>
      <c r="BG266" s="138"/>
      <c r="BJ266" s="138"/>
      <c r="BT266" s="138"/>
      <c r="CD266" s="138"/>
      <c r="CN266" s="138"/>
      <c r="CX266" s="138"/>
      <c r="DH266" s="138"/>
      <c r="DR266" s="138"/>
      <c r="EB266" s="138"/>
      <c r="EL266" s="138"/>
      <c r="EV266" s="138"/>
      <c r="FF266" s="138"/>
      <c r="FP266" s="138"/>
      <c r="FZ266" s="138"/>
      <c r="GJ266" s="138"/>
      <c r="GT266" s="138"/>
      <c r="HD266" s="138"/>
      <c r="HN266" s="138"/>
      <c r="HX266" s="138"/>
      <c r="IH266" s="138"/>
      <c r="IR266" s="138"/>
      <c r="JB266" s="138"/>
    </row>
    <row xmlns:x14ac="http://schemas.microsoft.com/office/spreadsheetml/2009/9/ac" r="267" s="3" customFormat="true" x14ac:dyDescent="0.25">
      <c r="A267" s="420"/>
      <c r="B267" s="138"/>
      <c r="L267" s="138"/>
      <c r="V267" s="138"/>
      <c r="AF267" s="138"/>
      <c r="AP267" s="138"/>
      <c r="AZ267" s="138"/>
      <c r="BA267" s="138"/>
      <c r="BB267" s="138"/>
      <c r="BC267" s="138"/>
      <c r="BD267" s="138"/>
      <c r="BE267" s="138"/>
      <c r="BF267" s="138"/>
      <c r="BG267" s="138"/>
      <c r="BJ267" s="138"/>
      <c r="BT267" s="138"/>
      <c r="CD267" s="138"/>
      <c r="CN267" s="138"/>
      <c r="CX267" s="138"/>
      <c r="DH267" s="138"/>
      <c r="DR267" s="138"/>
      <c r="EB267" s="138"/>
      <c r="EL267" s="138"/>
      <c r="EV267" s="138"/>
      <c r="FF267" s="138"/>
      <c r="FP267" s="138"/>
      <c r="FZ267" s="138"/>
      <c r="GJ267" s="138"/>
      <c r="GT267" s="138"/>
      <c r="HD267" s="138"/>
      <c r="HN267" s="138"/>
      <c r="HX267" s="138"/>
      <c r="IH267" s="138"/>
      <c r="IR267" s="138"/>
      <c r="JB267" s="138"/>
    </row>
    <row xmlns:x14ac="http://schemas.microsoft.com/office/spreadsheetml/2009/9/ac" r="268" s="3" customFormat="true" x14ac:dyDescent="0.25">
      <c r="A268" s="420"/>
      <c r="B268" s="138"/>
      <c r="L268" s="138"/>
      <c r="V268" s="138"/>
      <c r="AF268" s="138"/>
      <c r="AP268" s="138"/>
      <c r="AZ268" s="138"/>
      <c r="BA268" s="138"/>
      <c r="BB268" s="138"/>
      <c r="BC268" s="138"/>
      <c r="BD268" s="138"/>
      <c r="BE268" s="138"/>
      <c r="BF268" s="138"/>
      <c r="BG268" s="138"/>
      <c r="BJ268" s="138"/>
      <c r="BT268" s="138"/>
      <c r="CD268" s="138"/>
      <c r="CN268" s="138"/>
      <c r="CX268" s="138"/>
      <c r="DH268" s="138"/>
      <c r="DR268" s="138"/>
      <c r="EB268" s="138"/>
      <c r="EL268" s="138"/>
      <c r="EV268" s="138"/>
      <c r="FF268" s="138"/>
      <c r="FP268" s="138"/>
      <c r="FZ268" s="138"/>
      <c r="GJ268" s="138"/>
      <c r="GT268" s="138"/>
      <c r="HD268" s="138"/>
      <c r="HN268" s="138"/>
      <c r="HX268" s="138"/>
      <c r="IH268" s="138"/>
      <c r="IR268" s="138"/>
      <c r="JB268" s="138"/>
    </row>
    <row xmlns:x14ac="http://schemas.microsoft.com/office/spreadsheetml/2009/9/ac" r="269" s="3" customFormat="true" x14ac:dyDescent="0.25">
      <c r="A269" s="420"/>
      <c r="B269" s="138"/>
      <c r="L269" s="138"/>
      <c r="V269" s="138"/>
      <c r="AF269" s="138"/>
      <c r="AP269" s="138"/>
      <c r="AZ269" s="138"/>
      <c r="BA269" s="138"/>
      <c r="BB269" s="138"/>
      <c r="BC269" s="138"/>
      <c r="BD269" s="138"/>
      <c r="BE269" s="138"/>
      <c r="BF269" s="138"/>
      <c r="BG269" s="138"/>
      <c r="BJ269" s="138"/>
      <c r="BT269" s="138"/>
      <c r="CD269" s="138"/>
      <c r="CN269" s="138"/>
      <c r="CX269" s="138"/>
      <c r="DH269" s="138"/>
      <c r="DR269" s="138"/>
      <c r="EB269" s="138"/>
      <c r="EL269" s="138"/>
      <c r="EV269" s="138"/>
      <c r="FF269" s="138"/>
      <c r="FP269" s="138"/>
      <c r="FZ269" s="138"/>
      <c r="GJ269" s="138"/>
      <c r="GT269" s="138"/>
      <c r="HD269" s="138"/>
      <c r="HN269" s="138"/>
      <c r="HX269" s="138"/>
      <c r="IH269" s="138"/>
      <c r="IR269" s="138"/>
      <c r="JB269" s="138"/>
    </row>
    <row xmlns:x14ac="http://schemas.microsoft.com/office/spreadsheetml/2009/9/ac" r="270" s="3" customFormat="true" x14ac:dyDescent="0.25">
      <c r="A270" s="420"/>
      <c r="B270" s="138"/>
      <c r="L270" s="138"/>
      <c r="V270" s="138"/>
      <c r="AF270" s="138"/>
      <c r="AP270" s="138"/>
      <c r="AZ270" s="138"/>
      <c r="BA270" s="138"/>
      <c r="BB270" s="138"/>
      <c r="BC270" s="138"/>
      <c r="BD270" s="138"/>
      <c r="BE270" s="138"/>
      <c r="BF270" s="138"/>
      <c r="BG270" s="138"/>
      <c r="BJ270" s="138"/>
      <c r="BT270" s="138"/>
      <c r="CD270" s="138"/>
      <c r="CN270" s="138"/>
      <c r="CX270" s="138"/>
      <c r="DH270" s="138"/>
      <c r="DR270" s="138"/>
      <c r="EB270" s="138"/>
      <c r="EL270" s="138"/>
      <c r="EV270" s="138"/>
      <c r="FF270" s="138"/>
      <c r="FP270" s="138"/>
      <c r="FZ270" s="138"/>
      <c r="GJ270" s="138"/>
      <c r="GT270" s="138"/>
      <c r="HD270" s="138"/>
      <c r="HN270" s="138"/>
      <c r="HX270" s="138"/>
      <c r="IH270" s="138"/>
      <c r="IR270" s="138"/>
      <c r="JB270" s="138"/>
    </row>
    <row xmlns:x14ac="http://schemas.microsoft.com/office/spreadsheetml/2009/9/ac" r="271" s="3" customFormat="true" x14ac:dyDescent="0.25">
      <c r="A271" s="420"/>
      <c r="B271" s="138"/>
      <c r="L271" s="138"/>
      <c r="V271" s="138"/>
      <c r="AF271" s="138"/>
      <c r="AP271" s="138"/>
      <c r="AZ271" s="138"/>
      <c r="BA271" s="138"/>
      <c r="BB271" s="138"/>
      <c r="BC271" s="138"/>
      <c r="BD271" s="138"/>
      <c r="BE271" s="138"/>
      <c r="BF271" s="138"/>
      <c r="BG271" s="138"/>
      <c r="BJ271" s="138"/>
      <c r="BT271" s="138"/>
      <c r="CD271" s="138"/>
      <c r="CN271" s="138"/>
      <c r="CX271" s="138"/>
      <c r="DH271" s="138"/>
      <c r="DR271" s="138"/>
      <c r="EB271" s="138"/>
      <c r="EL271" s="138"/>
      <c r="EV271" s="138"/>
      <c r="FF271" s="138"/>
      <c r="FP271" s="138"/>
      <c r="FZ271" s="138"/>
      <c r="GJ271" s="138"/>
      <c r="GT271" s="138"/>
      <c r="HD271" s="138"/>
      <c r="HN271" s="138"/>
      <c r="HX271" s="138"/>
      <c r="IH271" s="138"/>
      <c r="IR271" s="138"/>
      <c r="JB271" s="138"/>
    </row>
    <row xmlns:x14ac="http://schemas.microsoft.com/office/spreadsheetml/2009/9/ac" r="272" s="3" customFormat="true" x14ac:dyDescent="0.25">
      <c r="A272" s="420"/>
      <c r="B272" s="138"/>
      <c r="L272" s="138"/>
      <c r="V272" s="138"/>
      <c r="AF272" s="138"/>
      <c r="AP272" s="138"/>
      <c r="AZ272" s="138"/>
      <c r="BA272" s="138"/>
      <c r="BB272" s="138"/>
      <c r="BC272" s="138"/>
      <c r="BD272" s="138"/>
      <c r="BE272" s="138"/>
      <c r="BF272" s="138"/>
      <c r="BG272" s="138"/>
      <c r="BJ272" s="138"/>
      <c r="BT272" s="138"/>
      <c r="CD272" s="138"/>
      <c r="CN272" s="138"/>
      <c r="CX272" s="138"/>
      <c r="DH272" s="138"/>
      <c r="DR272" s="138"/>
      <c r="EB272" s="138"/>
      <c r="EL272" s="138"/>
      <c r="EV272" s="138"/>
      <c r="FF272" s="138"/>
      <c r="FP272" s="138"/>
      <c r="FZ272" s="138"/>
      <c r="GJ272" s="138"/>
      <c r="GT272" s="138"/>
      <c r="HD272" s="138"/>
      <c r="HN272" s="138"/>
      <c r="HX272" s="138"/>
      <c r="IH272" s="138"/>
      <c r="IR272" s="138"/>
      <c r="JB272" s="138"/>
    </row>
    <row xmlns:x14ac="http://schemas.microsoft.com/office/spreadsheetml/2009/9/ac" r="273" s="3" customFormat="true" x14ac:dyDescent="0.25">
      <c r="A273" s="420"/>
      <c r="B273" s="138"/>
      <c r="L273" s="138"/>
      <c r="V273" s="138"/>
      <c r="AF273" s="138"/>
      <c r="AP273" s="138"/>
      <c r="AZ273" s="138"/>
      <c r="BA273" s="138"/>
      <c r="BB273" s="138"/>
      <c r="BC273" s="138"/>
      <c r="BD273" s="138"/>
      <c r="BE273" s="138"/>
      <c r="BF273" s="138"/>
      <c r="BG273" s="138"/>
      <c r="BJ273" s="138"/>
      <c r="BT273" s="138"/>
      <c r="CD273" s="138"/>
      <c r="CN273" s="138"/>
      <c r="CX273" s="138"/>
      <c r="DH273" s="138"/>
      <c r="DR273" s="138"/>
      <c r="EB273" s="138"/>
      <c r="EL273" s="138"/>
      <c r="EV273" s="138"/>
      <c r="FF273" s="138"/>
      <c r="FP273" s="138"/>
      <c r="FZ273" s="138"/>
      <c r="GJ273" s="138"/>
      <c r="GT273" s="138"/>
      <c r="HD273" s="138"/>
      <c r="HN273" s="138"/>
      <c r="HX273" s="138"/>
      <c r="IH273" s="138"/>
      <c r="IR273" s="138"/>
      <c r="JB273" s="138"/>
    </row>
    <row xmlns:x14ac="http://schemas.microsoft.com/office/spreadsheetml/2009/9/ac" r="274" s="3" customFormat="true" x14ac:dyDescent="0.25">
      <c r="A274" s="420"/>
      <c r="B274" s="138"/>
      <c r="L274" s="138"/>
      <c r="V274" s="138"/>
      <c r="AF274" s="138"/>
      <c r="AP274" s="138"/>
      <c r="AZ274" s="138"/>
      <c r="BA274" s="138"/>
      <c r="BB274" s="138"/>
      <c r="BC274" s="138"/>
      <c r="BD274" s="138"/>
      <c r="BE274" s="138"/>
      <c r="BF274" s="138"/>
      <c r="BG274" s="138"/>
      <c r="BJ274" s="138"/>
      <c r="BT274" s="138"/>
      <c r="CD274" s="138"/>
      <c r="CN274" s="138"/>
      <c r="CX274" s="138"/>
      <c r="DH274" s="138"/>
      <c r="DR274" s="138"/>
      <c r="EB274" s="138"/>
      <c r="EL274" s="138"/>
      <c r="EV274" s="138"/>
      <c r="FF274" s="138"/>
      <c r="FP274" s="138"/>
      <c r="FZ274" s="138"/>
      <c r="GJ274" s="138"/>
      <c r="GT274" s="138"/>
      <c r="HD274" s="138"/>
      <c r="HN274" s="138"/>
      <c r="HX274" s="138"/>
      <c r="IH274" s="138"/>
      <c r="IR274" s="138"/>
      <c r="JB274" s="138"/>
    </row>
    <row xmlns:x14ac="http://schemas.microsoft.com/office/spreadsheetml/2009/9/ac" r="275" s="3" customFormat="true" x14ac:dyDescent="0.25">
      <c r="A275" s="420"/>
      <c r="B275" s="138"/>
      <c r="L275" s="138"/>
      <c r="V275" s="138"/>
      <c r="AF275" s="138"/>
      <c r="AP275" s="138"/>
      <c r="AZ275" s="138"/>
      <c r="BA275" s="138"/>
      <c r="BB275" s="138"/>
      <c r="BC275" s="138"/>
      <c r="BD275" s="138"/>
      <c r="BE275" s="138"/>
      <c r="BF275" s="138"/>
      <c r="BG275" s="138"/>
      <c r="BJ275" s="138"/>
      <c r="BT275" s="138"/>
      <c r="CD275" s="138"/>
      <c r="CN275" s="138"/>
      <c r="CX275" s="138"/>
      <c r="DH275" s="138"/>
      <c r="DR275" s="138"/>
      <c r="EB275" s="138"/>
      <c r="EL275" s="138"/>
      <c r="EV275" s="138"/>
      <c r="FF275" s="138"/>
      <c r="FP275" s="138"/>
      <c r="FZ275" s="138"/>
      <c r="GJ275" s="138"/>
      <c r="GT275" s="138"/>
      <c r="HD275" s="138"/>
      <c r="HN275" s="138"/>
      <c r="HX275" s="138"/>
      <c r="IH275" s="138"/>
      <c r="IR275" s="138"/>
      <c r="JB275" s="138"/>
    </row>
    <row xmlns:x14ac="http://schemas.microsoft.com/office/spreadsheetml/2009/9/ac" r="276" s="3" customFormat="true" x14ac:dyDescent="0.25">
      <c r="A276" s="420"/>
      <c r="B276" s="138"/>
      <c r="L276" s="138"/>
      <c r="V276" s="138"/>
      <c r="AF276" s="138"/>
      <c r="AP276" s="138"/>
      <c r="AZ276" s="138"/>
      <c r="BA276" s="138"/>
      <c r="BB276" s="138"/>
      <c r="BC276" s="138"/>
      <c r="BD276" s="138"/>
      <c r="BE276" s="138"/>
      <c r="BF276" s="138"/>
      <c r="BG276" s="138"/>
      <c r="BJ276" s="138"/>
      <c r="BT276" s="138"/>
      <c r="CD276" s="138"/>
      <c r="CN276" s="138"/>
      <c r="CX276" s="138"/>
      <c r="DH276" s="138"/>
      <c r="DR276" s="138"/>
      <c r="EB276" s="138"/>
      <c r="EL276" s="138"/>
      <c r="EV276" s="138"/>
      <c r="FF276" s="138"/>
      <c r="FP276" s="138"/>
      <c r="FZ276" s="138"/>
      <c r="GJ276" s="138"/>
      <c r="GT276" s="138"/>
      <c r="HD276" s="138"/>
      <c r="HN276" s="138"/>
      <c r="HX276" s="138"/>
      <c r="IH276" s="138"/>
      <c r="IR276" s="138"/>
      <c r="JB276" s="138"/>
    </row>
    <row xmlns:x14ac="http://schemas.microsoft.com/office/spreadsheetml/2009/9/ac" r="277" s="3" customFormat="true" x14ac:dyDescent="0.25">
      <c r="A277" s="420"/>
      <c r="B277" s="138"/>
      <c r="L277" s="138"/>
      <c r="V277" s="138"/>
      <c r="AF277" s="138"/>
      <c r="AP277" s="138"/>
      <c r="AZ277" s="138"/>
      <c r="BA277" s="138"/>
      <c r="BB277" s="138"/>
      <c r="BC277" s="138"/>
      <c r="BD277" s="138"/>
      <c r="BE277" s="138"/>
      <c r="BF277" s="138"/>
      <c r="BG277" s="138"/>
      <c r="BJ277" s="138"/>
      <c r="BT277" s="138"/>
      <c r="CD277" s="138"/>
      <c r="CN277" s="138"/>
      <c r="CX277" s="138"/>
      <c r="DH277" s="138"/>
      <c r="DR277" s="138"/>
      <c r="EB277" s="138"/>
      <c r="EL277" s="138"/>
      <c r="EV277" s="138"/>
      <c r="FF277" s="138"/>
      <c r="FP277" s="138"/>
      <c r="FZ277" s="138"/>
      <c r="GJ277" s="138"/>
      <c r="GT277" s="138"/>
      <c r="HD277" s="138"/>
      <c r="HN277" s="138"/>
      <c r="HX277" s="138"/>
      <c r="IH277" s="138"/>
      <c r="IR277" s="138"/>
      <c r="JB277" s="138"/>
    </row>
    <row xmlns:x14ac="http://schemas.microsoft.com/office/spreadsheetml/2009/9/ac" r="278" s="3" customFormat="true" x14ac:dyDescent="0.25">
      <c r="A278" s="420"/>
      <c r="B278" s="138"/>
      <c r="L278" s="138"/>
      <c r="V278" s="138"/>
      <c r="AF278" s="138"/>
      <c r="AP278" s="138"/>
      <c r="AZ278" s="138"/>
      <c r="BA278" s="138"/>
      <c r="BB278" s="138"/>
      <c r="BC278" s="138"/>
      <c r="BD278" s="138"/>
      <c r="BE278" s="138"/>
      <c r="BF278" s="138"/>
      <c r="BG278" s="138"/>
      <c r="BJ278" s="138"/>
      <c r="BT278" s="138"/>
      <c r="CD278" s="138"/>
      <c r="CN278" s="138"/>
      <c r="CX278" s="138"/>
      <c r="DH278" s="138"/>
      <c r="DR278" s="138"/>
      <c r="EB278" s="138"/>
      <c r="EL278" s="138"/>
      <c r="EV278" s="138"/>
      <c r="FF278" s="138"/>
      <c r="FP278" s="138"/>
      <c r="FZ278" s="138"/>
      <c r="GJ278" s="138"/>
      <c r="GT278" s="138"/>
      <c r="HD278" s="138"/>
      <c r="HN278" s="138"/>
      <c r="HX278" s="138"/>
      <c r="IH278" s="138"/>
      <c r="IR278" s="138"/>
      <c r="JB278" s="138"/>
    </row>
    <row xmlns:x14ac="http://schemas.microsoft.com/office/spreadsheetml/2009/9/ac" r="279" s="3" customFormat="true" x14ac:dyDescent="0.25">
      <c r="A279" s="420"/>
      <c r="B279" s="138"/>
      <c r="L279" s="138"/>
      <c r="V279" s="138"/>
      <c r="AF279" s="138"/>
      <c r="AP279" s="138"/>
      <c r="AZ279" s="138"/>
      <c r="BA279" s="138"/>
      <c r="BB279" s="138"/>
      <c r="BC279" s="138"/>
      <c r="BD279" s="138"/>
      <c r="BE279" s="138"/>
      <c r="BF279" s="138"/>
      <c r="BG279" s="138"/>
      <c r="BJ279" s="138"/>
      <c r="BT279" s="138"/>
      <c r="CD279" s="138"/>
      <c r="CN279" s="138"/>
      <c r="CX279" s="138"/>
      <c r="DH279" s="138"/>
      <c r="DR279" s="138"/>
      <c r="EB279" s="138"/>
      <c r="EL279" s="138"/>
      <c r="EV279" s="138"/>
      <c r="FF279" s="138"/>
      <c r="FP279" s="138"/>
      <c r="FZ279" s="138"/>
      <c r="GJ279" s="138"/>
      <c r="GT279" s="138"/>
      <c r="HD279" s="138"/>
      <c r="HN279" s="138"/>
      <c r="HX279" s="138"/>
      <c r="IH279" s="138"/>
      <c r="IR279" s="138"/>
      <c r="JB279" s="138"/>
    </row>
    <row xmlns:x14ac="http://schemas.microsoft.com/office/spreadsheetml/2009/9/ac" r="280" s="3" customFormat="true" x14ac:dyDescent="0.25">
      <c r="A280" s="420"/>
      <c r="B280" s="138"/>
      <c r="L280" s="138"/>
      <c r="V280" s="138"/>
      <c r="AF280" s="138"/>
      <c r="AP280" s="138"/>
      <c r="AZ280" s="138"/>
      <c r="BA280" s="138"/>
      <c r="BB280" s="138"/>
      <c r="BC280" s="138"/>
      <c r="BD280" s="138"/>
      <c r="BE280" s="138"/>
      <c r="BF280" s="138"/>
      <c r="BG280" s="138"/>
      <c r="BJ280" s="138"/>
      <c r="BT280" s="138"/>
      <c r="CD280" s="138"/>
      <c r="CN280" s="138"/>
      <c r="CX280" s="138"/>
      <c r="DH280" s="138"/>
      <c r="DR280" s="138"/>
      <c r="EB280" s="138"/>
      <c r="EL280" s="138"/>
      <c r="EV280" s="138"/>
      <c r="FF280" s="138"/>
      <c r="FP280" s="138"/>
      <c r="FZ280" s="138"/>
      <c r="GJ280" s="138"/>
      <c r="GT280" s="138"/>
      <c r="HD280" s="138"/>
      <c r="HN280" s="138"/>
      <c r="HX280" s="138"/>
      <c r="IH280" s="138"/>
      <c r="IR280" s="138"/>
      <c r="JB280" s="138"/>
    </row>
    <row xmlns:x14ac="http://schemas.microsoft.com/office/spreadsheetml/2009/9/ac" r="281" s="3" customFormat="true" x14ac:dyDescent="0.25">
      <c r="A281" s="420"/>
      <c r="B281" s="138"/>
      <c r="L281" s="138"/>
      <c r="V281" s="138"/>
      <c r="AF281" s="138"/>
      <c r="AP281" s="138"/>
      <c r="AZ281" s="138"/>
      <c r="BA281" s="138"/>
      <c r="BB281" s="138"/>
      <c r="BC281" s="138"/>
      <c r="BD281" s="138"/>
      <c r="BE281" s="138"/>
      <c r="BF281" s="138"/>
      <c r="BG281" s="138"/>
      <c r="BJ281" s="138"/>
      <c r="BT281" s="138"/>
      <c r="CD281" s="138"/>
      <c r="CN281" s="138"/>
      <c r="CX281" s="138"/>
      <c r="DH281" s="138"/>
      <c r="DR281" s="138"/>
      <c r="EB281" s="138"/>
      <c r="EL281" s="138"/>
      <c r="EV281" s="138"/>
      <c r="FF281" s="138"/>
      <c r="FP281" s="138"/>
      <c r="FZ281" s="138"/>
      <c r="GJ281" s="138"/>
      <c r="GT281" s="138"/>
      <c r="HD281" s="138"/>
      <c r="HN281" s="138"/>
      <c r="HX281" s="138"/>
      <c r="IH281" s="138"/>
      <c r="IR281" s="138"/>
      <c r="JB281" s="138"/>
    </row>
    <row xmlns:x14ac="http://schemas.microsoft.com/office/spreadsheetml/2009/9/ac" r="282" s="3" customFormat="true" x14ac:dyDescent="0.25">
      <c r="A282" s="420"/>
      <c r="B282" s="138"/>
      <c r="L282" s="138"/>
      <c r="V282" s="138"/>
      <c r="AF282" s="138"/>
      <c r="AP282" s="138"/>
      <c r="AZ282" s="138"/>
      <c r="BA282" s="138"/>
      <c r="BB282" s="138"/>
      <c r="BC282" s="138"/>
      <c r="BD282" s="138"/>
      <c r="BE282" s="138"/>
      <c r="BF282" s="138"/>
      <c r="BG282" s="138"/>
      <c r="BJ282" s="138"/>
      <c r="BT282" s="138"/>
      <c r="CD282" s="138"/>
      <c r="CN282" s="138"/>
      <c r="CX282" s="138"/>
      <c r="DH282" s="138"/>
      <c r="DR282" s="138"/>
      <c r="EB282" s="138"/>
      <c r="EL282" s="138"/>
      <c r="EV282" s="138"/>
      <c r="FF282" s="138"/>
      <c r="FP282" s="138"/>
      <c r="FZ282" s="138"/>
      <c r="GJ282" s="138"/>
      <c r="GT282" s="138"/>
      <c r="HD282" s="138"/>
      <c r="HN282" s="138"/>
      <c r="HX282" s="138"/>
      <c r="IH282" s="138"/>
      <c r="IR282" s="138"/>
      <c r="JB282" s="138"/>
    </row>
    <row xmlns:x14ac="http://schemas.microsoft.com/office/spreadsheetml/2009/9/ac" r="283" s="3" customFormat="true" x14ac:dyDescent="0.25">
      <c r="A283" s="420"/>
      <c r="B283" s="138"/>
      <c r="L283" s="138"/>
      <c r="V283" s="138"/>
      <c r="AF283" s="138"/>
      <c r="AP283" s="138"/>
      <c r="AZ283" s="138"/>
      <c r="BA283" s="138"/>
      <c r="BB283" s="138"/>
      <c r="BC283" s="138"/>
      <c r="BD283" s="138"/>
      <c r="BE283" s="138"/>
      <c r="BF283" s="138"/>
      <c r="BG283" s="138"/>
      <c r="BJ283" s="138"/>
      <c r="BT283" s="138"/>
      <c r="CD283" s="138"/>
      <c r="CN283" s="138"/>
      <c r="CX283" s="138"/>
      <c r="DH283" s="138"/>
      <c r="DR283" s="138"/>
      <c r="EB283" s="138"/>
      <c r="EL283" s="138"/>
      <c r="EV283" s="138"/>
      <c r="FF283" s="138"/>
      <c r="FP283" s="138"/>
      <c r="FZ283" s="138"/>
      <c r="GJ283" s="138"/>
      <c r="GT283" s="138"/>
      <c r="HD283" s="138"/>
      <c r="HN283" s="138"/>
      <c r="HX283" s="138"/>
      <c r="IH283" s="138"/>
      <c r="IR283" s="138"/>
      <c r="JB283" s="138"/>
    </row>
    <row xmlns:x14ac="http://schemas.microsoft.com/office/spreadsheetml/2009/9/ac" r="284" s="3" customFormat="true" x14ac:dyDescent="0.25">
      <c r="A284" s="420"/>
      <c r="B284" s="138"/>
      <c r="L284" s="138"/>
      <c r="V284" s="138"/>
      <c r="AF284" s="138"/>
      <c r="AP284" s="138"/>
      <c r="AZ284" s="138"/>
      <c r="BA284" s="138"/>
      <c r="BB284" s="138"/>
      <c r="BC284" s="138"/>
      <c r="BD284" s="138"/>
      <c r="BE284" s="138"/>
      <c r="BF284" s="138"/>
      <c r="BG284" s="138"/>
      <c r="BJ284" s="138"/>
      <c r="BT284" s="138"/>
      <c r="CD284" s="138"/>
      <c r="CN284" s="138"/>
      <c r="CX284" s="138"/>
      <c r="DH284" s="138"/>
      <c r="DR284" s="138"/>
      <c r="EB284" s="138"/>
      <c r="EL284" s="138"/>
      <c r="EV284" s="138"/>
      <c r="FF284" s="138"/>
      <c r="FP284" s="138"/>
      <c r="FZ284" s="138"/>
      <c r="GJ284" s="138"/>
      <c r="GT284" s="138"/>
      <c r="HD284" s="138"/>
      <c r="HN284" s="138"/>
      <c r="HX284" s="138"/>
      <c r="IH284" s="138"/>
      <c r="IR284" s="138"/>
      <c r="JB284" s="138"/>
    </row>
    <row xmlns:x14ac="http://schemas.microsoft.com/office/spreadsheetml/2009/9/ac" r="285" s="3" customFormat="true" x14ac:dyDescent="0.25">
      <c r="A285" s="420"/>
      <c r="B285" s="138"/>
      <c r="L285" s="138"/>
      <c r="V285" s="138"/>
      <c r="AF285" s="138"/>
      <c r="AP285" s="138"/>
      <c r="AZ285" s="138"/>
      <c r="BA285" s="138"/>
      <c r="BB285" s="138"/>
      <c r="BC285" s="138"/>
      <c r="BD285" s="138"/>
      <c r="BE285" s="138"/>
      <c r="BF285" s="138"/>
      <c r="BG285" s="138"/>
      <c r="BJ285" s="138"/>
      <c r="BT285" s="138"/>
      <c r="CD285" s="138"/>
      <c r="CN285" s="138"/>
      <c r="CX285" s="138"/>
      <c r="DH285" s="138"/>
      <c r="DR285" s="138"/>
      <c r="EB285" s="138"/>
      <c r="EL285" s="138"/>
      <c r="EV285" s="138"/>
      <c r="FF285" s="138"/>
      <c r="FP285" s="138"/>
      <c r="FZ285" s="138"/>
      <c r="GJ285" s="138"/>
      <c r="GT285" s="138"/>
      <c r="HD285" s="138"/>
      <c r="HN285" s="138"/>
      <c r="HX285" s="138"/>
      <c r="IH285" s="138"/>
      <c r="IR285" s="138"/>
      <c r="JB285" s="138"/>
    </row>
    <row xmlns:x14ac="http://schemas.microsoft.com/office/spreadsheetml/2009/9/ac" r="286" s="3" customFormat="true" x14ac:dyDescent="0.25">
      <c r="A286" s="420"/>
      <c r="B286" s="138"/>
      <c r="L286" s="138"/>
      <c r="V286" s="138"/>
      <c r="AF286" s="138"/>
      <c r="AP286" s="138"/>
      <c r="AZ286" s="138"/>
      <c r="BA286" s="138"/>
      <c r="BB286" s="138"/>
      <c r="BC286" s="138"/>
      <c r="BD286" s="138"/>
      <c r="BE286" s="138"/>
      <c r="BF286" s="138"/>
      <c r="BG286" s="138"/>
      <c r="BJ286" s="138"/>
      <c r="BT286" s="138"/>
      <c r="CD286" s="138"/>
      <c r="CN286" s="138"/>
      <c r="CX286" s="138"/>
      <c r="DH286" s="138"/>
      <c r="DR286" s="138"/>
      <c r="EB286" s="138"/>
      <c r="EL286" s="138"/>
      <c r="EV286" s="138"/>
      <c r="FF286" s="138"/>
      <c r="FP286" s="138"/>
      <c r="FZ286" s="138"/>
      <c r="GJ286" s="138"/>
      <c r="GT286" s="138"/>
      <c r="HD286" s="138"/>
      <c r="HN286" s="138"/>
      <c r="HX286" s="138"/>
      <c r="IH286" s="138"/>
      <c r="IR286" s="138"/>
      <c r="JB286" s="138"/>
    </row>
    <row xmlns:x14ac="http://schemas.microsoft.com/office/spreadsheetml/2009/9/ac" r="287" s="3" customFormat="true" x14ac:dyDescent="0.25">
      <c r="A287" s="420"/>
      <c r="B287" s="138"/>
      <c r="L287" s="138"/>
      <c r="V287" s="138"/>
      <c r="AF287" s="138"/>
      <c r="AP287" s="138"/>
      <c r="AZ287" s="138"/>
      <c r="BA287" s="138"/>
      <c r="BB287" s="138"/>
      <c r="BC287" s="138"/>
      <c r="BD287" s="138"/>
      <c r="BE287" s="138"/>
      <c r="BF287" s="138"/>
      <c r="BG287" s="138"/>
      <c r="BJ287" s="138"/>
      <c r="BT287" s="138"/>
      <c r="CD287" s="138"/>
      <c r="CN287" s="138"/>
      <c r="CX287" s="138"/>
      <c r="DH287" s="138"/>
      <c r="DR287" s="138"/>
      <c r="EB287" s="138"/>
      <c r="EL287" s="138"/>
      <c r="EV287" s="138"/>
      <c r="FF287" s="138"/>
      <c r="FP287" s="138"/>
      <c r="FZ287" s="138"/>
      <c r="GJ287" s="138"/>
      <c r="GT287" s="138"/>
      <c r="HD287" s="138"/>
      <c r="HN287" s="138"/>
      <c r="HX287" s="138"/>
      <c r="IH287" s="138"/>
      <c r="IR287" s="138"/>
      <c r="JB287" s="138"/>
    </row>
    <row xmlns:x14ac="http://schemas.microsoft.com/office/spreadsheetml/2009/9/ac" r="288" s="3" customFormat="true" x14ac:dyDescent="0.25">
      <c r="A288" s="420"/>
      <c r="B288" s="138"/>
      <c r="L288" s="138"/>
      <c r="V288" s="138"/>
      <c r="AF288" s="138"/>
      <c r="AP288" s="138"/>
      <c r="AZ288" s="138"/>
      <c r="BA288" s="138"/>
      <c r="BB288" s="138"/>
      <c r="BC288" s="138"/>
      <c r="BD288" s="138"/>
      <c r="BE288" s="138"/>
      <c r="BF288" s="138"/>
      <c r="BG288" s="138"/>
      <c r="BJ288" s="138"/>
      <c r="BT288" s="138"/>
      <c r="CD288" s="138"/>
      <c r="CN288" s="138"/>
      <c r="CX288" s="138"/>
      <c r="DH288" s="138"/>
      <c r="DR288" s="138"/>
      <c r="EB288" s="138"/>
      <c r="EL288" s="138"/>
      <c r="EV288" s="138"/>
      <c r="FF288" s="138"/>
      <c r="FP288" s="138"/>
      <c r="FZ288" s="138"/>
      <c r="GJ288" s="138"/>
      <c r="GT288" s="138"/>
      <c r="HD288" s="138"/>
      <c r="HN288" s="138"/>
      <c r="HX288" s="138"/>
      <c r="IH288" s="138"/>
      <c r="IR288" s="138"/>
      <c r="JB288" s="138"/>
    </row>
    <row xmlns:x14ac="http://schemas.microsoft.com/office/spreadsheetml/2009/9/ac" r="289" s="3" customFormat="true" x14ac:dyDescent="0.25">
      <c r="A289" s="420"/>
      <c r="B289" s="138"/>
      <c r="L289" s="138"/>
      <c r="V289" s="138"/>
      <c r="AF289" s="138"/>
      <c r="AP289" s="138"/>
      <c r="AZ289" s="138"/>
      <c r="BA289" s="138"/>
      <c r="BB289" s="138"/>
      <c r="BC289" s="138"/>
      <c r="BD289" s="138"/>
      <c r="BE289" s="138"/>
      <c r="BF289" s="138"/>
      <c r="BG289" s="138"/>
      <c r="BJ289" s="138"/>
      <c r="BT289" s="138"/>
      <c r="CD289" s="138"/>
      <c r="CN289" s="138"/>
      <c r="CX289" s="138"/>
      <c r="DH289" s="138"/>
      <c r="DR289" s="138"/>
      <c r="EB289" s="138"/>
      <c r="EL289" s="138"/>
      <c r="EV289" s="138"/>
      <c r="FF289" s="138"/>
      <c r="FP289" s="138"/>
      <c r="FZ289" s="138"/>
      <c r="GJ289" s="138"/>
      <c r="GT289" s="138"/>
      <c r="HD289" s="138"/>
      <c r="HN289" s="138"/>
      <c r="HX289" s="138"/>
      <c r="IH289" s="138"/>
      <c r="IR289" s="138"/>
      <c r="JB289" s="138"/>
    </row>
    <row xmlns:x14ac="http://schemas.microsoft.com/office/spreadsheetml/2009/9/ac" r="290" s="3" customFormat="true" x14ac:dyDescent="0.25">
      <c r="A290" s="420"/>
      <c r="B290" s="138"/>
      <c r="L290" s="138"/>
      <c r="V290" s="138"/>
      <c r="AF290" s="138"/>
      <c r="AP290" s="138"/>
      <c r="AZ290" s="138"/>
      <c r="BA290" s="138"/>
      <c r="BB290" s="138"/>
      <c r="BC290" s="138"/>
      <c r="BD290" s="138"/>
      <c r="BE290" s="138"/>
      <c r="BF290" s="138"/>
      <c r="BG290" s="138"/>
      <c r="BJ290" s="138"/>
      <c r="BT290" s="138"/>
      <c r="CD290" s="138"/>
      <c r="CN290" s="138"/>
      <c r="CX290" s="138"/>
      <c r="DH290" s="138"/>
      <c r="DR290" s="138"/>
      <c r="EB290" s="138"/>
      <c r="EL290" s="138"/>
      <c r="EV290" s="138"/>
      <c r="FF290" s="138"/>
      <c r="FP290" s="138"/>
      <c r="FZ290" s="138"/>
      <c r="GJ290" s="138"/>
      <c r="GT290" s="138"/>
      <c r="HD290" s="138"/>
      <c r="HN290" s="138"/>
      <c r="HX290" s="138"/>
      <c r="IH290" s="138"/>
      <c r="IR290" s="138"/>
      <c r="JB290" s="138"/>
    </row>
    <row xmlns:x14ac="http://schemas.microsoft.com/office/spreadsheetml/2009/9/ac" r="291" s="3" customFormat="true" x14ac:dyDescent="0.25">
      <c r="A291" s="420"/>
      <c r="B291" s="138"/>
      <c r="L291" s="138"/>
      <c r="V291" s="138"/>
      <c r="AF291" s="138"/>
      <c r="AP291" s="138"/>
      <c r="AZ291" s="138"/>
      <c r="BA291" s="138"/>
      <c r="BB291" s="138"/>
      <c r="BC291" s="138"/>
      <c r="BD291" s="138"/>
      <c r="BE291" s="138"/>
      <c r="BF291" s="138"/>
      <c r="BG291" s="138"/>
      <c r="BJ291" s="138"/>
      <c r="BT291" s="138"/>
      <c r="CD291" s="138"/>
      <c r="CN291" s="138"/>
      <c r="CX291" s="138"/>
      <c r="DH291" s="138"/>
      <c r="DR291" s="138"/>
      <c r="EB291" s="138"/>
      <c r="EL291" s="138"/>
      <c r="EV291" s="138"/>
      <c r="FF291" s="138"/>
      <c r="FP291" s="138"/>
      <c r="FZ291" s="138"/>
      <c r="GJ291" s="138"/>
      <c r="GT291" s="138"/>
      <c r="HD291" s="138"/>
      <c r="HN291" s="138"/>
      <c r="HX291" s="138"/>
      <c r="IH291" s="138"/>
      <c r="IR291" s="138"/>
      <c r="JB291" s="138"/>
    </row>
    <row xmlns:x14ac="http://schemas.microsoft.com/office/spreadsheetml/2009/9/ac" r="292" s="3" customFormat="true" x14ac:dyDescent="0.25">
      <c r="A292" s="420"/>
      <c r="B292" s="138"/>
      <c r="L292" s="138"/>
      <c r="V292" s="138"/>
      <c r="AF292" s="138"/>
      <c r="AP292" s="138"/>
      <c r="AZ292" s="138"/>
      <c r="BA292" s="138"/>
      <c r="BB292" s="138"/>
      <c r="BC292" s="138"/>
      <c r="BD292" s="138"/>
      <c r="BE292" s="138"/>
      <c r="BF292" s="138"/>
      <c r="BG292" s="138"/>
      <c r="BJ292" s="138"/>
      <c r="BT292" s="138"/>
      <c r="CD292" s="138"/>
      <c r="CN292" s="138"/>
      <c r="CX292" s="138"/>
      <c r="DH292" s="138"/>
      <c r="DR292" s="138"/>
      <c r="EB292" s="138"/>
      <c r="EL292" s="138"/>
      <c r="EV292" s="138"/>
      <c r="FF292" s="138"/>
      <c r="FP292" s="138"/>
      <c r="FZ292" s="138"/>
      <c r="GJ292" s="138"/>
      <c r="GT292" s="138"/>
      <c r="HD292" s="138"/>
      <c r="HN292" s="138"/>
      <c r="HX292" s="138"/>
      <c r="IH292" s="138"/>
      <c r="IR292" s="138"/>
      <c r="JB292" s="138"/>
    </row>
    <row xmlns:x14ac="http://schemas.microsoft.com/office/spreadsheetml/2009/9/ac" r="293" s="3" customFormat="true" x14ac:dyDescent="0.25">
      <c r="A293" s="420"/>
      <c r="B293" s="138"/>
      <c r="L293" s="138"/>
      <c r="V293" s="138"/>
      <c r="AF293" s="138"/>
      <c r="AP293" s="138"/>
      <c r="AZ293" s="138"/>
      <c r="BA293" s="138"/>
      <c r="BB293" s="138"/>
      <c r="BC293" s="138"/>
      <c r="BD293" s="138"/>
      <c r="BE293" s="138"/>
      <c r="BF293" s="138"/>
      <c r="BG293" s="138"/>
      <c r="BJ293" s="138"/>
      <c r="BT293" s="138"/>
      <c r="CD293" s="138"/>
      <c r="CN293" s="138"/>
      <c r="CX293" s="138"/>
      <c r="DH293" s="138"/>
      <c r="DR293" s="138"/>
      <c r="EB293" s="138"/>
      <c r="EL293" s="138"/>
      <c r="EV293" s="138"/>
      <c r="FF293" s="138"/>
      <c r="FP293" s="138"/>
      <c r="FZ293" s="138"/>
      <c r="GJ293" s="138"/>
      <c r="GT293" s="138"/>
      <c r="HD293" s="138"/>
      <c r="HN293" s="138"/>
      <c r="HX293" s="138"/>
      <c r="IH293" s="138"/>
      <c r="IR293" s="138"/>
      <c r="JB293" s="138"/>
    </row>
    <row xmlns:x14ac="http://schemas.microsoft.com/office/spreadsheetml/2009/9/ac" r="294" s="3" customFormat="true" x14ac:dyDescent="0.25">
      <c r="A294" s="420"/>
      <c r="B294" s="138"/>
      <c r="L294" s="138"/>
      <c r="V294" s="138"/>
      <c r="AF294" s="138"/>
      <c r="AP294" s="138"/>
      <c r="AZ294" s="138"/>
      <c r="BA294" s="138"/>
      <c r="BB294" s="138"/>
      <c r="BC294" s="138"/>
      <c r="BD294" s="138"/>
      <c r="BE294" s="138"/>
      <c r="BF294" s="138"/>
      <c r="BG294" s="138"/>
      <c r="BJ294" s="138"/>
      <c r="BT294" s="138"/>
      <c r="CD294" s="138"/>
      <c r="CN294" s="138"/>
      <c r="CX294" s="138"/>
      <c r="DH294" s="138"/>
      <c r="DR294" s="138"/>
      <c r="EB294" s="138"/>
      <c r="EL294" s="138"/>
      <c r="EV294" s="138"/>
      <c r="FF294" s="138"/>
      <c r="FP294" s="138"/>
      <c r="FZ294" s="138"/>
      <c r="GJ294" s="138"/>
      <c r="GT294" s="138"/>
      <c r="HD294" s="138"/>
      <c r="HN294" s="138"/>
      <c r="HX294" s="138"/>
      <c r="IH294" s="138"/>
      <c r="IR294" s="138"/>
      <c r="JB294" s="138"/>
    </row>
    <row xmlns:x14ac="http://schemas.microsoft.com/office/spreadsheetml/2009/9/ac" r="295" s="3" customFormat="true" x14ac:dyDescent="0.25">
      <c r="A295" s="420"/>
      <c r="B295" s="138"/>
      <c r="L295" s="138"/>
      <c r="V295" s="138"/>
      <c r="AF295" s="138"/>
      <c r="AP295" s="138"/>
      <c r="AZ295" s="138"/>
      <c r="BA295" s="138"/>
      <c r="BB295" s="138"/>
      <c r="BC295" s="138"/>
      <c r="BD295" s="138"/>
      <c r="BE295" s="138"/>
      <c r="BF295" s="138"/>
      <c r="BG295" s="138"/>
      <c r="BJ295" s="138"/>
      <c r="BT295" s="138"/>
      <c r="CD295" s="138"/>
      <c r="CN295" s="138"/>
      <c r="CX295" s="138"/>
      <c r="DH295" s="138"/>
      <c r="DR295" s="138"/>
      <c r="EB295" s="138"/>
      <c r="EL295" s="138"/>
      <c r="EV295" s="138"/>
      <c r="FF295" s="138"/>
      <c r="FP295" s="138"/>
      <c r="FZ295" s="138"/>
      <c r="GJ295" s="138"/>
      <c r="GT295" s="138"/>
      <c r="HD295" s="138"/>
      <c r="HN295" s="138"/>
      <c r="HX295" s="138"/>
      <c r="IH295" s="138"/>
      <c r="IR295" s="138"/>
      <c r="JB295" s="138"/>
    </row>
    <row xmlns:x14ac="http://schemas.microsoft.com/office/spreadsheetml/2009/9/ac" r="296" s="3" customFormat="true" x14ac:dyDescent="0.25">
      <c r="A296" s="420"/>
      <c r="B296" s="138"/>
      <c r="L296" s="138"/>
      <c r="V296" s="138"/>
      <c r="AF296" s="138"/>
      <c r="AP296" s="138"/>
      <c r="AZ296" s="138"/>
      <c r="BA296" s="138"/>
      <c r="BB296" s="138"/>
      <c r="BC296" s="138"/>
      <c r="BD296" s="138"/>
      <c r="BE296" s="138"/>
      <c r="BF296" s="138"/>
      <c r="BG296" s="138"/>
      <c r="BJ296" s="138"/>
      <c r="BT296" s="138"/>
      <c r="CD296" s="138"/>
      <c r="CN296" s="138"/>
      <c r="CX296" s="138"/>
      <c r="DH296" s="138"/>
      <c r="DR296" s="138"/>
      <c r="EB296" s="138"/>
      <c r="EL296" s="138"/>
      <c r="EV296" s="138"/>
      <c r="FF296" s="138"/>
      <c r="FP296" s="138"/>
      <c r="FZ296" s="138"/>
      <c r="GJ296" s="138"/>
      <c r="GT296" s="138"/>
      <c r="HD296" s="138"/>
      <c r="HN296" s="138"/>
      <c r="HX296" s="138"/>
      <c r="IH296" s="138"/>
      <c r="IR296" s="138"/>
      <c r="JB296" s="138"/>
    </row>
    <row xmlns:x14ac="http://schemas.microsoft.com/office/spreadsheetml/2009/9/ac" r="297" s="3" customFormat="true" x14ac:dyDescent="0.25">
      <c r="A297" s="420"/>
      <c r="B297" s="138"/>
      <c r="L297" s="138"/>
      <c r="V297" s="138"/>
      <c r="AF297" s="138"/>
      <c r="AP297" s="138"/>
      <c r="AZ297" s="138"/>
      <c r="BA297" s="138"/>
      <c r="BB297" s="138"/>
      <c r="BC297" s="138"/>
      <c r="BD297" s="138"/>
      <c r="BE297" s="138"/>
      <c r="BF297" s="138"/>
      <c r="BG297" s="138"/>
      <c r="BJ297" s="138"/>
      <c r="BT297" s="138"/>
      <c r="CD297" s="138"/>
      <c r="CN297" s="138"/>
      <c r="CX297" s="138"/>
      <c r="DH297" s="138"/>
      <c r="DR297" s="138"/>
      <c r="EB297" s="138"/>
      <c r="EL297" s="138"/>
      <c r="EV297" s="138"/>
      <c r="FF297" s="138"/>
      <c r="FP297" s="138"/>
      <c r="FZ297" s="138"/>
      <c r="GJ297" s="138"/>
      <c r="GT297" s="138"/>
      <c r="HD297" s="138"/>
      <c r="HN297" s="138"/>
      <c r="HX297" s="138"/>
      <c r="IH297" s="138"/>
      <c r="IR297" s="138"/>
      <c r="JB297" s="138"/>
    </row>
    <row xmlns:x14ac="http://schemas.microsoft.com/office/spreadsheetml/2009/9/ac" r="298" s="3" customFormat="true" x14ac:dyDescent="0.25">
      <c r="A298" s="420"/>
      <c r="B298" s="138"/>
      <c r="L298" s="138"/>
      <c r="V298" s="138"/>
      <c r="AF298" s="138"/>
      <c r="AP298" s="138"/>
      <c r="AZ298" s="138"/>
      <c r="BA298" s="138"/>
      <c r="BB298" s="138"/>
      <c r="BC298" s="138"/>
      <c r="BD298" s="138"/>
      <c r="BE298" s="138"/>
      <c r="BF298" s="138"/>
      <c r="BG298" s="138"/>
      <c r="BJ298" s="138"/>
      <c r="BT298" s="138"/>
      <c r="CD298" s="138"/>
      <c r="CN298" s="138"/>
      <c r="CX298" s="138"/>
      <c r="DH298" s="138"/>
      <c r="DR298" s="138"/>
      <c r="EB298" s="138"/>
      <c r="EL298" s="138"/>
      <c r="EV298" s="138"/>
      <c r="FF298" s="138"/>
      <c r="FP298" s="138"/>
      <c r="FZ298" s="138"/>
      <c r="GJ298" s="138"/>
      <c r="GT298" s="138"/>
      <c r="HD298" s="138"/>
      <c r="HN298" s="138"/>
      <c r="HX298" s="138"/>
      <c r="IH298" s="138"/>
      <c r="IR298" s="138"/>
      <c r="JB298" s="138"/>
    </row>
    <row xmlns:x14ac="http://schemas.microsoft.com/office/spreadsheetml/2009/9/ac" r="299" s="3" customFormat="true" x14ac:dyDescent="0.25">
      <c r="A299" s="420"/>
      <c r="B299" s="138"/>
      <c r="L299" s="138"/>
      <c r="V299" s="138"/>
      <c r="AF299" s="138"/>
      <c r="AP299" s="138"/>
      <c r="AZ299" s="138"/>
      <c r="BA299" s="138"/>
      <c r="BB299" s="138"/>
      <c r="BC299" s="138"/>
      <c r="BD299" s="138"/>
      <c r="BE299" s="138"/>
      <c r="BF299" s="138"/>
      <c r="BG299" s="138"/>
      <c r="BJ299" s="138"/>
      <c r="BT299" s="138"/>
      <c r="CD299" s="138"/>
      <c r="CN299" s="138"/>
      <c r="CX299" s="138"/>
      <c r="DH299" s="138"/>
      <c r="DR299" s="138"/>
      <c r="EB299" s="138"/>
      <c r="EL299" s="138"/>
      <c r="EV299" s="138"/>
      <c r="FF299" s="138"/>
      <c r="FP299" s="138"/>
      <c r="FZ299" s="138"/>
      <c r="GJ299" s="138"/>
      <c r="GT299" s="138"/>
      <c r="HD299" s="138"/>
      <c r="HN299" s="138"/>
      <c r="HX299" s="138"/>
      <c r="IH299" s="138"/>
      <c r="IR299" s="138"/>
      <c r="JB299" s="138"/>
    </row>
    <row xmlns:x14ac="http://schemas.microsoft.com/office/spreadsheetml/2009/9/ac" r="300" s="3" customFormat="true" x14ac:dyDescent="0.25">
      <c r="A300" s="420"/>
      <c r="B300" s="138"/>
      <c r="L300" s="138"/>
      <c r="V300" s="138"/>
      <c r="AF300" s="138"/>
      <c r="AP300" s="138"/>
      <c r="AZ300" s="138"/>
      <c r="BA300" s="138"/>
      <c r="BB300" s="138"/>
      <c r="BC300" s="138"/>
      <c r="BD300" s="138"/>
      <c r="BE300" s="138"/>
      <c r="BF300" s="138"/>
      <c r="BG300" s="138"/>
      <c r="BJ300" s="138"/>
      <c r="BT300" s="138"/>
      <c r="CD300" s="138"/>
      <c r="CN300" s="138"/>
      <c r="CX300" s="138"/>
      <c r="DH300" s="138"/>
      <c r="DR300" s="138"/>
      <c r="EB300" s="138"/>
      <c r="EL300" s="138"/>
      <c r="EV300" s="138"/>
      <c r="FF300" s="138"/>
      <c r="FP300" s="138"/>
      <c r="FZ300" s="138"/>
      <c r="GJ300" s="138"/>
      <c r="GT300" s="138"/>
      <c r="HD300" s="138"/>
      <c r="HN300" s="138"/>
      <c r="HX300" s="138"/>
      <c r="IH300" s="138"/>
      <c r="IR300" s="138"/>
      <c r="JB300" s="138"/>
    </row>
    <row xmlns:x14ac="http://schemas.microsoft.com/office/spreadsheetml/2009/9/ac" r="301" s="3" customFormat="true" x14ac:dyDescent="0.25">
      <c r="A301" s="420"/>
      <c r="B301" s="138"/>
      <c r="L301" s="138"/>
      <c r="V301" s="138"/>
      <c r="AF301" s="138"/>
      <c r="AP301" s="138"/>
      <c r="AZ301" s="138"/>
      <c r="BA301" s="138"/>
      <c r="BB301" s="138"/>
      <c r="BC301" s="138"/>
      <c r="BD301" s="138"/>
      <c r="BE301" s="138"/>
      <c r="BF301" s="138"/>
      <c r="BG301" s="138"/>
      <c r="BJ301" s="138"/>
      <c r="BT301" s="138"/>
      <c r="CD301" s="138"/>
      <c r="CN301" s="138"/>
      <c r="CX301" s="138"/>
      <c r="DH301" s="138"/>
      <c r="DR301" s="138"/>
      <c r="EB301" s="138"/>
      <c r="EL301" s="138"/>
      <c r="EV301" s="138"/>
      <c r="FF301" s="138"/>
      <c r="FP301" s="138"/>
      <c r="FZ301" s="138"/>
      <c r="GJ301" s="138"/>
      <c r="GT301" s="138"/>
      <c r="HD301" s="138"/>
      <c r="HN301" s="138"/>
      <c r="HX301" s="138"/>
      <c r="IH301" s="138"/>
      <c r="IR301" s="138"/>
      <c r="JB301" s="138"/>
    </row>
    <row xmlns:x14ac="http://schemas.microsoft.com/office/spreadsheetml/2009/9/ac" r="302" s="3" customFormat="true" x14ac:dyDescent="0.25">
      <c r="A302" s="420"/>
      <c r="B302" s="138"/>
      <c r="L302" s="138"/>
      <c r="V302" s="138"/>
      <c r="AF302" s="138"/>
      <c r="AP302" s="138"/>
      <c r="AZ302" s="138"/>
      <c r="BA302" s="138"/>
      <c r="BB302" s="138"/>
      <c r="BC302" s="138"/>
      <c r="BD302" s="138"/>
      <c r="BE302" s="138"/>
      <c r="BF302" s="138"/>
      <c r="BG302" s="138"/>
      <c r="BJ302" s="138"/>
      <c r="BT302" s="138"/>
      <c r="CD302" s="138"/>
      <c r="CN302" s="138"/>
      <c r="CX302" s="138"/>
      <c r="DH302" s="138"/>
      <c r="DR302" s="138"/>
      <c r="EB302" s="138"/>
      <c r="EL302" s="138"/>
      <c r="EV302" s="138"/>
      <c r="FF302" s="138"/>
      <c r="FP302" s="138"/>
      <c r="FZ302" s="138"/>
      <c r="GJ302" s="138"/>
      <c r="GT302" s="138"/>
      <c r="HD302" s="138"/>
      <c r="HN302" s="138"/>
      <c r="HX302" s="138"/>
      <c r="IH302" s="138"/>
      <c r="IR302" s="138"/>
      <c r="JB302" s="138"/>
    </row>
    <row xmlns:x14ac="http://schemas.microsoft.com/office/spreadsheetml/2009/9/ac" r="303" s="3" customFormat="true" x14ac:dyDescent="0.25">
      <c r="A303" s="420"/>
      <c r="B303" s="138"/>
      <c r="L303" s="138"/>
      <c r="V303" s="138"/>
      <c r="AF303" s="138"/>
      <c r="AP303" s="138"/>
      <c r="AZ303" s="138"/>
      <c r="BA303" s="138"/>
      <c r="BB303" s="138"/>
      <c r="BC303" s="138"/>
      <c r="BD303" s="138"/>
      <c r="BE303" s="138"/>
      <c r="BF303" s="138"/>
      <c r="BG303" s="138"/>
      <c r="BJ303" s="138"/>
      <c r="BT303" s="138"/>
      <c r="CD303" s="138"/>
      <c r="CN303" s="138"/>
      <c r="CX303" s="138"/>
      <c r="DH303" s="138"/>
      <c r="DR303" s="138"/>
      <c r="EB303" s="138"/>
      <c r="EL303" s="138"/>
      <c r="EV303" s="138"/>
      <c r="FF303" s="138"/>
      <c r="FP303" s="138"/>
      <c r="FZ303" s="138"/>
      <c r="GJ303" s="138"/>
      <c r="GT303" s="138"/>
      <c r="HD303" s="138"/>
      <c r="HN303" s="138"/>
      <c r="HX303" s="138"/>
      <c r="IH303" s="138"/>
      <c r="IR303" s="138"/>
      <c r="JB303" s="138"/>
    </row>
    <row xmlns:x14ac="http://schemas.microsoft.com/office/spreadsheetml/2009/9/ac" r="304" s="3" customFormat="true" x14ac:dyDescent="0.25">
      <c r="A304" s="420"/>
      <c r="B304" s="138"/>
      <c r="L304" s="138"/>
      <c r="V304" s="138"/>
      <c r="AF304" s="138"/>
      <c r="AP304" s="138"/>
      <c r="AZ304" s="138"/>
      <c r="BA304" s="138"/>
      <c r="BB304" s="138"/>
      <c r="BC304" s="138"/>
      <c r="BD304" s="138"/>
      <c r="BE304" s="138"/>
      <c r="BF304" s="138"/>
      <c r="BG304" s="138"/>
      <c r="BJ304" s="138"/>
      <c r="BT304" s="138"/>
      <c r="CD304" s="138"/>
      <c r="CN304" s="138"/>
      <c r="CX304" s="138"/>
      <c r="DH304" s="138"/>
      <c r="DR304" s="138"/>
      <c r="EB304" s="138"/>
      <c r="EL304" s="138"/>
      <c r="EV304" s="138"/>
      <c r="FF304" s="138"/>
      <c r="FP304" s="138"/>
      <c r="FZ304" s="138"/>
      <c r="GJ304" s="138"/>
      <c r="GT304" s="138"/>
      <c r="HD304" s="138"/>
      <c r="HN304" s="138"/>
      <c r="HX304" s="138"/>
      <c r="IH304" s="138"/>
      <c r="IR304" s="138"/>
      <c r="JB304" s="138"/>
    </row>
    <row xmlns:x14ac="http://schemas.microsoft.com/office/spreadsheetml/2009/9/ac" r="305" s="3" customFormat="true" x14ac:dyDescent="0.25">
      <c r="A305" s="420"/>
      <c r="B305" s="138"/>
      <c r="L305" s="138"/>
      <c r="V305" s="138"/>
      <c r="AF305" s="138"/>
      <c r="AP305" s="138"/>
      <c r="AZ305" s="138"/>
      <c r="BA305" s="138"/>
      <c r="BB305" s="138"/>
      <c r="BC305" s="138"/>
      <c r="BD305" s="138"/>
      <c r="BE305" s="138"/>
      <c r="BF305" s="138"/>
      <c r="BG305" s="138"/>
      <c r="BJ305" s="138"/>
      <c r="BT305" s="138"/>
      <c r="CD305" s="138"/>
      <c r="CN305" s="138"/>
      <c r="CX305" s="138"/>
      <c r="DH305" s="138"/>
      <c r="DR305" s="138"/>
      <c r="EB305" s="138"/>
      <c r="EL305" s="138"/>
      <c r="EV305" s="138"/>
      <c r="FF305" s="138"/>
      <c r="FP305" s="138"/>
      <c r="FZ305" s="138"/>
      <c r="GJ305" s="138"/>
      <c r="GT305" s="138"/>
      <c r="HD305" s="138"/>
      <c r="HN305" s="138"/>
      <c r="HX305" s="138"/>
      <c r="IH305" s="138"/>
      <c r="IR305" s="138"/>
      <c r="JB305" s="138"/>
    </row>
    <row xmlns:x14ac="http://schemas.microsoft.com/office/spreadsheetml/2009/9/ac" r="306" s="3" customFormat="true" x14ac:dyDescent="0.25">
      <c r="A306" s="420"/>
      <c r="B306" s="138"/>
      <c r="L306" s="138"/>
      <c r="V306" s="138"/>
      <c r="AF306" s="138"/>
      <c r="AP306" s="138"/>
      <c r="AZ306" s="138"/>
      <c r="BA306" s="138"/>
      <c r="BB306" s="138"/>
      <c r="BC306" s="138"/>
      <c r="BD306" s="138"/>
      <c r="BE306" s="138"/>
      <c r="BF306" s="138"/>
      <c r="BG306" s="138"/>
      <c r="BJ306" s="138"/>
      <c r="BT306" s="138"/>
      <c r="CD306" s="138"/>
      <c r="CN306" s="138"/>
      <c r="CX306" s="138"/>
      <c r="DH306" s="138"/>
      <c r="DR306" s="138"/>
      <c r="EB306" s="138"/>
      <c r="EL306" s="138"/>
      <c r="EV306" s="138"/>
      <c r="FF306" s="138"/>
      <c r="FP306" s="138"/>
      <c r="FZ306" s="138"/>
      <c r="GJ306" s="138"/>
      <c r="GT306" s="138"/>
      <c r="HD306" s="138"/>
      <c r="HN306" s="138"/>
      <c r="HX306" s="138"/>
      <c r="IH306" s="138"/>
      <c r="IR306" s="138"/>
      <c r="JB306" s="138"/>
    </row>
    <row xmlns:x14ac="http://schemas.microsoft.com/office/spreadsheetml/2009/9/ac" r="307" s="3" customFormat="true" x14ac:dyDescent="0.25">
      <c r="A307" s="420"/>
      <c r="B307" s="138"/>
      <c r="L307" s="138"/>
      <c r="V307" s="138"/>
      <c r="AF307" s="138"/>
      <c r="AP307" s="138"/>
      <c r="AZ307" s="138"/>
      <c r="BA307" s="138"/>
      <c r="BB307" s="138"/>
      <c r="BC307" s="138"/>
      <c r="BD307" s="138"/>
      <c r="BE307" s="138"/>
      <c r="BF307" s="138"/>
      <c r="BG307" s="138"/>
      <c r="BJ307" s="138"/>
      <c r="BT307" s="138"/>
      <c r="CD307" s="138"/>
      <c r="CN307" s="138"/>
      <c r="CX307" s="138"/>
      <c r="DH307" s="138"/>
      <c r="DR307" s="138"/>
      <c r="EB307" s="138"/>
      <c r="EL307" s="138"/>
      <c r="EV307" s="138"/>
      <c r="FF307" s="138"/>
      <c r="FP307" s="138"/>
      <c r="FZ307" s="138"/>
      <c r="GJ307" s="138"/>
      <c r="GT307" s="138"/>
      <c r="HD307" s="138"/>
      <c r="HN307" s="138"/>
      <c r="HX307" s="138"/>
      <c r="IH307" s="138"/>
      <c r="IR307" s="138"/>
      <c r="JB307" s="138"/>
    </row>
    <row xmlns:x14ac="http://schemas.microsoft.com/office/spreadsheetml/2009/9/ac" r="308" s="3" customFormat="true" x14ac:dyDescent="0.25">
      <c r="A308" s="420"/>
      <c r="B308" s="138"/>
      <c r="L308" s="138"/>
      <c r="V308" s="138"/>
      <c r="AF308" s="138"/>
      <c r="AP308" s="138"/>
      <c r="AZ308" s="138"/>
      <c r="BA308" s="138"/>
      <c r="BB308" s="138"/>
      <c r="BC308" s="138"/>
      <c r="BD308" s="138"/>
      <c r="BE308" s="138"/>
      <c r="BF308" s="138"/>
      <c r="BG308" s="138"/>
      <c r="BJ308" s="138"/>
      <c r="BT308" s="138"/>
      <c r="CD308" s="138"/>
      <c r="CN308" s="138"/>
      <c r="CX308" s="138"/>
      <c r="DH308" s="138"/>
      <c r="DR308" s="138"/>
      <c r="EB308" s="138"/>
      <c r="EL308" s="138"/>
      <c r="EV308" s="138"/>
      <c r="FF308" s="138"/>
      <c r="FP308" s="138"/>
      <c r="FZ308" s="138"/>
      <c r="GJ308" s="138"/>
      <c r="GT308" s="138"/>
      <c r="HD308" s="138"/>
      <c r="HN308" s="138"/>
      <c r="HX308" s="138"/>
      <c r="IH308" s="138"/>
      <c r="IR308" s="138"/>
      <c r="JB308" s="138"/>
    </row>
    <row xmlns:x14ac="http://schemas.microsoft.com/office/spreadsheetml/2009/9/ac" r="309" s="3" customFormat="true" x14ac:dyDescent="0.25">
      <c r="A309" s="420"/>
      <c r="B309" s="138"/>
      <c r="L309" s="138"/>
      <c r="V309" s="138"/>
      <c r="AF309" s="138"/>
      <c r="AP309" s="138"/>
      <c r="AZ309" s="138"/>
      <c r="BA309" s="138"/>
      <c r="BB309" s="138"/>
      <c r="BC309" s="138"/>
      <c r="BD309" s="138"/>
      <c r="BE309" s="138"/>
      <c r="BF309" s="138"/>
      <c r="BG309" s="138"/>
      <c r="BJ309" s="138"/>
      <c r="BT309" s="138"/>
      <c r="CD309" s="138"/>
      <c r="CN309" s="138"/>
      <c r="CX309" s="138"/>
      <c r="DH309" s="138"/>
      <c r="DR309" s="138"/>
      <c r="EB309" s="138"/>
      <c r="EL309" s="138"/>
      <c r="EV309" s="138"/>
      <c r="FF309" s="138"/>
      <c r="FP309" s="138"/>
      <c r="FZ309" s="138"/>
      <c r="GJ309" s="138"/>
      <c r="GT309" s="138"/>
      <c r="HD309" s="138"/>
      <c r="HN309" s="138"/>
      <c r="HX309" s="138"/>
      <c r="IH309" s="138"/>
      <c r="IR309" s="138"/>
      <c r="JB309" s="138"/>
    </row>
    <row xmlns:x14ac="http://schemas.microsoft.com/office/spreadsheetml/2009/9/ac" r="310" s="3" customFormat="true" x14ac:dyDescent="0.25">
      <c r="A310" s="420"/>
      <c r="B310" s="138"/>
      <c r="L310" s="138"/>
      <c r="V310" s="138"/>
      <c r="AF310" s="138"/>
      <c r="AP310" s="138"/>
      <c r="AZ310" s="138"/>
      <c r="BA310" s="138"/>
      <c r="BB310" s="138"/>
      <c r="BC310" s="138"/>
      <c r="BD310" s="138"/>
      <c r="BE310" s="138"/>
      <c r="BF310" s="138"/>
      <c r="BG310" s="138"/>
      <c r="BJ310" s="138"/>
      <c r="BT310" s="138"/>
      <c r="CD310" s="138"/>
      <c r="CN310" s="138"/>
      <c r="CX310" s="138"/>
      <c r="DH310" s="138"/>
      <c r="DR310" s="138"/>
      <c r="EB310" s="138"/>
      <c r="EL310" s="138"/>
      <c r="EV310" s="138"/>
      <c r="FF310" s="138"/>
      <c r="FP310" s="138"/>
      <c r="FZ310" s="138"/>
      <c r="GJ310" s="138"/>
      <c r="GT310" s="138"/>
      <c r="HD310" s="138"/>
      <c r="HN310" s="138"/>
      <c r="HX310" s="138"/>
      <c r="IH310" s="138"/>
      <c r="IR310" s="138"/>
      <c r="JB310" s="138"/>
    </row>
    <row xmlns:x14ac="http://schemas.microsoft.com/office/spreadsheetml/2009/9/ac" r="311" s="3" customFormat="true" x14ac:dyDescent="0.25">
      <c r="A311" s="420"/>
      <c r="B311" s="138"/>
      <c r="L311" s="138"/>
      <c r="V311" s="138"/>
      <c r="AF311" s="138"/>
      <c r="AP311" s="138"/>
      <c r="AZ311" s="138"/>
      <c r="BA311" s="138"/>
      <c r="BB311" s="138"/>
      <c r="BC311" s="138"/>
      <c r="BD311" s="138"/>
      <c r="BE311" s="138"/>
      <c r="BF311" s="138"/>
      <c r="BG311" s="138"/>
      <c r="BJ311" s="138"/>
      <c r="BT311" s="138"/>
      <c r="CD311" s="138"/>
      <c r="CN311" s="138"/>
      <c r="CX311" s="138"/>
      <c r="DH311" s="138"/>
      <c r="DR311" s="138"/>
      <c r="EB311" s="138"/>
      <c r="EL311" s="138"/>
      <c r="EV311" s="138"/>
      <c r="FF311" s="138"/>
      <c r="FP311" s="138"/>
      <c r="FZ311" s="138"/>
      <c r="GJ311" s="138"/>
      <c r="GT311" s="138"/>
      <c r="HD311" s="138"/>
      <c r="HN311" s="138"/>
      <c r="HX311" s="138"/>
      <c r="IH311" s="138"/>
      <c r="IR311" s="138"/>
      <c r="JB311" s="138"/>
    </row>
    <row xmlns:x14ac="http://schemas.microsoft.com/office/spreadsheetml/2009/9/ac" r="312" s="3" customFormat="true" x14ac:dyDescent="0.25">
      <c r="A312" s="420"/>
      <c r="B312" s="138"/>
      <c r="L312" s="138"/>
      <c r="V312" s="138"/>
      <c r="AF312" s="138"/>
      <c r="AP312" s="138"/>
      <c r="AZ312" s="138"/>
      <c r="BA312" s="138"/>
      <c r="BB312" s="138"/>
      <c r="BC312" s="138"/>
      <c r="BD312" s="138"/>
      <c r="BE312" s="138"/>
      <c r="BF312" s="138"/>
      <c r="BG312" s="138"/>
      <c r="BJ312" s="138"/>
      <c r="BT312" s="138"/>
      <c r="CD312" s="138"/>
      <c r="CN312" s="138"/>
      <c r="CX312" s="138"/>
      <c r="DH312" s="138"/>
      <c r="DR312" s="138"/>
      <c r="EB312" s="138"/>
      <c r="EL312" s="138"/>
      <c r="EV312" s="138"/>
      <c r="FF312" s="138"/>
      <c r="FP312" s="138"/>
      <c r="FZ312" s="138"/>
      <c r="GJ312" s="138"/>
      <c r="GT312" s="138"/>
      <c r="HD312" s="138"/>
      <c r="HN312" s="138"/>
      <c r="HX312" s="138"/>
      <c r="IH312" s="138"/>
      <c r="IR312" s="138"/>
      <c r="JB312" s="138"/>
    </row>
    <row xmlns:x14ac="http://schemas.microsoft.com/office/spreadsheetml/2009/9/ac" r="313" s="3" customFormat="true" x14ac:dyDescent="0.25">
      <c r="A313" s="420"/>
      <c r="B313" s="138"/>
      <c r="L313" s="138"/>
      <c r="V313" s="138"/>
      <c r="AF313" s="138"/>
      <c r="AP313" s="138"/>
      <c r="AZ313" s="138"/>
      <c r="BA313" s="138"/>
      <c r="BB313" s="138"/>
      <c r="BC313" s="138"/>
      <c r="BD313" s="138"/>
      <c r="BE313" s="138"/>
      <c r="BF313" s="138"/>
      <c r="BG313" s="138"/>
      <c r="BJ313" s="138"/>
      <c r="BT313" s="138"/>
      <c r="CD313" s="138"/>
      <c r="CN313" s="138"/>
      <c r="CX313" s="138"/>
      <c r="DH313" s="138"/>
      <c r="DR313" s="138"/>
      <c r="EB313" s="138"/>
      <c r="EL313" s="138"/>
      <c r="EV313" s="138"/>
      <c r="FF313" s="138"/>
      <c r="FP313" s="138"/>
      <c r="FZ313" s="138"/>
      <c r="GJ313" s="138"/>
      <c r="GT313" s="138"/>
      <c r="HD313" s="138"/>
      <c r="HN313" s="138"/>
      <c r="HX313" s="138"/>
      <c r="IH313" s="138"/>
      <c r="IR313" s="138"/>
      <c r="JB313" s="138"/>
    </row>
    <row xmlns:x14ac="http://schemas.microsoft.com/office/spreadsheetml/2009/9/ac" r="314" s="3" customFormat="true" x14ac:dyDescent="0.25">
      <c r="A314" s="420"/>
      <c r="B314" s="138"/>
      <c r="L314" s="138"/>
      <c r="V314" s="138"/>
      <c r="AF314" s="138"/>
      <c r="AP314" s="138"/>
      <c r="AZ314" s="138"/>
      <c r="BA314" s="138"/>
      <c r="BB314" s="138"/>
      <c r="BC314" s="138"/>
      <c r="BD314" s="138"/>
      <c r="BE314" s="138"/>
      <c r="BF314" s="138"/>
      <c r="BG314" s="138"/>
      <c r="BJ314" s="138"/>
      <c r="BT314" s="138"/>
      <c r="CD314" s="138"/>
      <c r="CN314" s="138"/>
      <c r="CX314" s="138"/>
      <c r="DH314" s="138"/>
      <c r="DR314" s="138"/>
      <c r="EB314" s="138"/>
      <c r="EL314" s="138"/>
      <c r="EV314" s="138"/>
      <c r="FF314" s="138"/>
      <c r="FP314" s="138"/>
      <c r="FZ314" s="138"/>
      <c r="GJ314" s="138"/>
      <c r="GT314" s="138"/>
      <c r="HD314" s="138"/>
      <c r="HN314" s="138"/>
      <c r="HX314" s="138"/>
      <c r="IH314" s="138"/>
      <c r="IR314" s="138"/>
      <c r="JB314" s="138"/>
    </row>
    <row xmlns:x14ac="http://schemas.microsoft.com/office/spreadsheetml/2009/9/ac" r="315" s="3" customFormat="true" x14ac:dyDescent="0.25">
      <c r="A315" s="420"/>
      <c r="B315" s="138"/>
      <c r="L315" s="138"/>
      <c r="V315" s="138"/>
      <c r="AF315" s="138"/>
      <c r="AP315" s="138"/>
      <c r="AZ315" s="138"/>
      <c r="BA315" s="138"/>
      <c r="BB315" s="138"/>
      <c r="BC315" s="138"/>
      <c r="BD315" s="138"/>
      <c r="BE315" s="138"/>
      <c r="BF315" s="138"/>
      <c r="BG315" s="138"/>
      <c r="BJ315" s="138"/>
      <c r="BT315" s="138"/>
      <c r="CD315" s="138"/>
      <c r="CN315" s="138"/>
      <c r="CX315" s="138"/>
      <c r="DH315" s="138"/>
      <c r="DR315" s="138"/>
      <c r="EB315" s="138"/>
      <c r="EL315" s="138"/>
      <c r="EV315" s="138"/>
      <c r="FF315" s="138"/>
      <c r="FP315" s="138"/>
      <c r="FZ315" s="138"/>
      <c r="GJ315" s="138"/>
      <c r="GT315" s="138"/>
      <c r="HD315" s="138"/>
      <c r="HN315" s="138"/>
      <c r="HX315" s="138"/>
      <c r="IH315" s="138"/>
      <c r="IR315" s="138"/>
      <c r="JB315" s="138"/>
    </row>
    <row xmlns:x14ac="http://schemas.microsoft.com/office/spreadsheetml/2009/9/ac" r="316" s="3" customFormat="true" x14ac:dyDescent="0.25">
      <c r="A316" s="420"/>
      <c r="B316" s="138"/>
      <c r="L316" s="138"/>
      <c r="V316" s="138"/>
      <c r="AF316" s="138"/>
      <c r="AP316" s="138"/>
      <c r="AZ316" s="138"/>
      <c r="BA316" s="138"/>
      <c r="BB316" s="138"/>
      <c r="BC316" s="138"/>
      <c r="BD316" s="138"/>
      <c r="BE316" s="138"/>
      <c r="BF316" s="138"/>
      <c r="BG316" s="138"/>
      <c r="BJ316" s="138"/>
      <c r="BT316" s="138"/>
      <c r="CD316" s="138"/>
      <c r="CN316" s="138"/>
      <c r="CX316" s="138"/>
      <c r="DH316" s="138"/>
      <c r="DR316" s="138"/>
      <c r="EB316" s="138"/>
      <c r="EL316" s="138"/>
      <c r="EV316" s="138"/>
      <c r="FF316" s="138"/>
      <c r="FP316" s="138"/>
      <c r="FZ316" s="138"/>
      <c r="GJ316" s="138"/>
      <c r="GT316" s="138"/>
      <c r="HD316" s="138"/>
      <c r="HN316" s="138"/>
      <c r="HX316" s="138"/>
      <c r="IH316" s="138"/>
      <c r="IR316" s="138"/>
      <c r="JB316" s="138"/>
    </row>
    <row xmlns:x14ac="http://schemas.microsoft.com/office/spreadsheetml/2009/9/ac" r="317" s="3" customFormat="true" x14ac:dyDescent="0.25">
      <c r="A317" s="420"/>
      <c r="B317" s="138"/>
      <c r="L317" s="138"/>
      <c r="V317" s="138"/>
      <c r="AF317" s="138"/>
      <c r="AP317" s="138"/>
      <c r="AZ317" s="138"/>
      <c r="BA317" s="138"/>
      <c r="BB317" s="138"/>
      <c r="BC317" s="138"/>
      <c r="BD317" s="138"/>
      <c r="BE317" s="138"/>
      <c r="BF317" s="138"/>
      <c r="BG317" s="138"/>
      <c r="BJ317" s="138"/>
      <c r="BT317" s="138"/>
      <c r="CD317" s="138"/>
      <c r="CN317" s="138"/>
      <c r="CX317" s="138"/>
      <c r="DH317" s="138"/>
      <c r="DR317" s="138"/>
      <c r="EB317" s="138"/>
      <c r="EL317" s="138"/>
      <c r="EV317" s="138"/>
      <c r="FF317" s="138"/>
      <c r="FP317" s="138"/>
      <c r="FZ317" s="138"/>
      <c r="GJ317" s="138"/>
      <c r="GT317" s="138"/>
      <c r="HD317" s="138"/>
      <c r="HN317" s="138"/>
      <c r="HX317" s="138"/>
      <c r="IH317" s="138"/>
      <c r="IR317" s="138"/>
      <c r="JB317" s="138"/>
    </row>
    <row xmlns:x14ac="http://schemas.microsoft.com/office/spreadsheetml/2009/9/ac" r="318" s="3" customFormat="true" x14ac:dyDescent="0.25">
      <c r="A318" s="420"/>
      <c r="B318" s="138"/>
      <c r="L318" s="138"/>
      <c r="V318" s="138"/>
      <c r="AF318" s="138"/>
      <c r="AP318" s="138"/>
      <c r="AZ318" s="138"/>
      <c r="BA318" s="138"/>
      <c r="BB318" s="138"/>
      <c r="BC318" s="138"/>
      <c r="BD318" s="138"/>
      <c r="BE318" s="138"/>
      <c r="BF318" s="138"/>
      <c r="BG318" s="138"/>
      <c r="BJ318" s="138"/>
      <c r="BT318" s="138"/>
      <c r="CD318" s="138"/>
      <c r="CN318" s="138"/>
      <c r="CX318" s="138"/>
      <c r="DH318" s="138"/>
      <c r="DR318" s="138"/>
      <c r="EB318" s="138"/>
      <c r="EL318" s="138"/>
      <c r="EV318" s="138"/>
      <c r="FF318" s="138"/>
      <c r="FP318" s="138"/>
      <c r="FZ318" s="138"/>
      <c r="GJ318" s="138"/>
      <c r="GT318" s="138"/>
      <c r="HD318" s="138"/>
      <c r="HN318" s="138"/>
      <c r="HX318" s="138"/>
      <c r="IH318" s="138"/>
      <c r="IR318" s="138"/>
      <c r="JB318" s="138"/>
    </row>
    <row xmlns:x14ac="http://schemas.microsoft.com/office/spreadsheetml/2009/9/ac" r="319" s="3" customFormat="true" x14ac:dyDescent="0.25">
      <c r="A319" s="420"/>
      <c r="B319" s="138"/>
      <c r="L319" s="138"/>
      <c r="V319" s="138"/>
      <c r="AF319" s="138"/>
      <c r="AP319" s="138"/>
      <c r="AZ319" s="138"/>
      <c r="BA319" s="138"/>
      <c r="BB319" s="138"/>
      <c r="BC319" s="138"/>
      <c r="BD319" s="138"/>
      <c r="BE319" s="138"/>
      <c r="BF319" s="138"/>
      <c r="BG319" s="138"/>
      <c r="BJ319" s="138"/>
      <c r="BT319" s="138"/>
      <c r="CD319" s="138"/>
      <c r="CN319" s="138"/>
      <c r="CX319" s="138"/>
      <c r="DH319" s="138"/>
      <c r="DR319" s="138"/>
      <c r="EB319" s="138"/>
      <c r="EL319" s="138"/>
      <c r="EV319" s="138"/>
      <c r="FF319" s="138"/>
      <c r="FP319" s="138"/>
      <c r="FZ319" s="138"/>
      <c r="GJ319" s="138"/>
      <c r="GT319" s="138"/>
      <c r="HD319" s="138"/>
      <c r="HN319" s="138"/>
      <c r="HX319" s="138"/>
      <c r="IH319" s="138"/>
      <c r="IR319" s="138"/>
      <c r="JB319" s="138"/>
    </row>
    <row xmlns:x14ac="http://schemas.microsoft.com/office/spreadsheetml/2009/9/ac" r="320" s="3" customFormat="true" x14ac:dyDescent="0.25">
      <c r="A320" s="420"/>
      <c r="B320" s="138"/>
      <c r="L320" s="138"/>
      <c r="V320" s="138"/>
      <c r="AF320" s="138"/>
      <c r="AP320" s="138"/>
      <c r="AZ320" s="138"/>
      <c r="BA320" s="138"/>
      <c r="BB320" s="138"/>
      <c r="BC320" s="138"/>
      <c r="BD320" s="138"/>
      <c r="BE320" s="138"/>
      <c r="BF320" s="138"/>
      <c r="BG320" s="138"/>
      <c r="BJ320" s="138"/>
      <c r="BT320" s="138"/>
      <c r="CD320" s="138"/>
      <c r="CN320" s="138"/>
      <c r="CX320" s="138"/>
      <c r="DH320" s="138"/>
      <c r="DR320" s="138"/>
      <c r="EB320" s="138"/>
      <c r="EL320" s="138"/>
      <c r="EV320" s="138"/>
      <c r="FF320" s="138"/>
      <c r="FP320" s="138"/>
      <c r="FZ320" s="138"/>
      <c r="GJ320" s="138"/>
      <c r="GT320" s="138"/>
      <c r="HD320" s="138"/>
      <c r="HN320" s="138"/>
      <c r="HX320" s="138"/>
      <c r="IH320" s="138"/>
      <c r="IR320" s="138"/>
      <c r="JB320" s="138"/>
    </row>
    <row xmlns:x14ac="http://schemas.microsoft.com/office/spreadsheetml/2009/9/ac" r="321" s="3" customFormat="true" x14ac:dyDescent="0.25">
      <c r="A321" s="420"/>
      <c r="B321" s="138"/>
      <c r="L321" s="138"/>
      <c r="V321" s="138"/>
      <c r="AF321" s="138"/>
      <c r="AP321" s="138"/>
      <c r="AZ321" s="138"/>
      <c r="BA321" s="138"/>
      <c r="BB321" s="138"/>
      <c r="BC321" s="138"/>
      <c r="BD321" s="138"/>
      <c r="BE321" s="138"/>
      <c r="BF321" s="138"/>
      <c r="BG321" s="138"/>
      <c r="BJ321" s="138"/>
      <c r="BT321" s="138"/>
      <c r="CD321" s="138"/>
      <c r="CN321" s="138"/>
      <c r="CX321" s="138"/>
      <c r="DH321" s="138"/>
      <c r="DR321" s="138"/>
      <c r="EB321" s="138"/>
      <c r="EL321" s="138"/>
      <c r="EV321" s="138"/>
      <c r="FF321" s="138"/>
      <c r="FP321" s="138"/>
      <c r="FZ321" s="138"/>
      <c r="GJ321" s="138"/>
      <c r="GT321" s="138"/>
      <c r="HD321" s="138"/>
      <c r="HN321" s="138"/>
      <c r="HX321" s="138"/>
      <c r="IH321" s="138"/>
      <c r="IR321" s="138"/>
      <c r="JB321" s="138"/>
    </row>
    <row xmlns:x14ac="http://schemas.microsoft.com/office/spreadsheetml/2009/9/ac" r="322" s="3" customFormat="true" x14ac:dyDescent="0.25">
      <c r="A322" s="420"/>
      <c r="B322" s="138"/>
      <c r="L322" s="138"/>
      <c r="V322" s="138"/>
      <c r="AF322" s="138"/>
      <c r="AP322" s="138"/>
      <c r="AZ322" s="138"/>
      <c r="BA322" s="138"/>
      <c r="BB322" s="138"/>
      <c r="BC322" s="138"/>
      <c r="BD322" s="138"/>
      <c r="BE322" s="138"/>
      <c r="BF322" s="138"/>
      <c r="BG322" s="138"/>
      <c r="BJ322" s="138"/>
      <c r="BT322" s="138"/>
      <c r="CD322" s="138"/>
      <c r="CN322" s="138"/>
      <c r="CX322" s="138"/>
      <c r="DH322" s="138"/>
      <c r="DR322" s="138"/>
      <c r="EB322" s="138"/>
      <c r="EL322" s="138"/>
      <c r="EV322" s="138"/>
      <c r="FF322" s="138"/>
      <c r="FP322" s="138"/>
      <c r="FZ322" s="138"/>
      <c r="GJ322" s="138"/>
      <c r="GT322" s="138"/>
      <c r="HD322" s="138"/>
      <c r="HN322" s="138"/>
      <c r="HX322" s="138"/>
      <c r="IH322" s="138"/>
      <c r="IR322" s="138"/>
      <c r="JB322" s="138"/>
    </row>
    <row xmlns:x14ac="http://schemas.microsoft.com/office/spreadsheetml/2009/9/ac" r="323" s="3" customFormat="true" x14ac:dyDescent="0.25">
      <c r="A323" s="420"/>
      <c r="B323" s="138"/>
      <c r="L323" s="138"/>
      <c r="V323" s="138"/>
      <c r="AF323" s="138"/>
      <c r="AP323" s="138"/>
      <c r="AZ323" s="138"/>
      <c r="BA323" s="138"/>
      <c r="BB323" s="138"/>
      <c r="BC323" s="138"/>
      <c r="BD323" s="138"/>
      <c r="BE323" s="138"/>
      <c r="BF323" s="138"/>
      <c r="BG323" s="138"/>
      <c r="BJ323" s="138"/>
      <c r="BT323" s="138"/>
      <c r="CD323" s="138"/>
      <c r="CN323" s="138"/>
      <c r="CX323" s="138"/>
      <c r="DH323" s="138"/>
      <c r="DR323" s="138"/>
      <c r="EB323" s="138"/>
      <c r="EL323" s="138"/>
      <c r="EV323" s="138"/>
      <c r="FF323" s="138"/>
      <c r="FP323" s="138"/>
      <c r="FZ323" s="138"/>
      <c r="GJ323" s="138"/>
      <c r="GT323" s="138"/>
      <c r="HD323" s="138"/>
      <c r="HN323" s="138"/>
      <c r="HX323" s="138"/>
      <c r="IH323" s="138"/>
      <c r="IR323" s="138"/>
      <c r="JB323" s="138"/>
    </row>
    <row xmlns:x14ac="http://schemas.microsoft.com/office/spreadsheetml/2009/9/ac" r="324" s="3" customFormat="true" x14ac:dyDescent="0.25">
      <c r="A324" s="420"/>
      <c r="B324" s="138"/>
      <c r="L324" s="138"/>
      <c r="V324" s="138"/>
      <c r="AF324" s="138"/>
      <c r="AP324" s="138"/>
      <c r="AZ324" s="138"/>
      <c r="BA324" s="138"/>
      <c r="BB324" s="138"/>
      <c r="BC324" s="138"/>
      <c r="BD324" s="138"/>
      <c r="BE324" s="138"/>
      <c r="BF324" s="138"/>
      <c r="BG324" s="138"/>
      <c r="BJ324" s="138"/>
      <c r="BT324" s="138"/>
      <c r="CD324" s="138"/>
      <c r="CN324" s="138"/>
      <c r="CX324" s="138"/>
      <c r="DH324" s="138"/>
      <c r="DR324" s="138"/>
      <c r="EB324" s="138"/>
      <c r="EL324" s="138"/>
      <c r="EV324" s="138"/>
      <c r="FF324" s="138"/>
      <c r="FP324" s="138"/>
      <c r="FZ324" s="138"/>
      <c r="GJ324" s="138"/>
      <c r="GT324" s="138"/>
      <c r="HD324" s="138"/>
      <c r="HN324" s="138"/>
      <c r="HX324" s="138"/>
      <c r="IH324" s="138"/>
      <c r="IR324" s="138"/>
      <c r="JB324" s="138"/>
    </row>
    <row xmlns:x14ac="http://schemas.microsoft.com/office/spreadsheetml/2009/9/ac" r="325" s="3" customFormat="true" x14ac:dyDescent="0.25">
      <c r="A325" s="420"/>
      <c r="B325" s="138"/>
      <c r="L325" s="138"/>
      <c r="V325" s="138"/>
      <c r="AF325" s="138"/>
      <c r="AP325" s="138"/>
      <c r="AZ325" s="138"/>
      <c r="BA325" s="138"/>
      <c r="BB325" s="138"/>
      <c r="BC325" s="138"/>
      <c r="BD325" s="138"/>
      <c r="BE325" s="138"/>
      <c r="BF325" s="138"/>
      <c r="BG325" s="138"/>
      <c r="BJ325" s="138"/>
      <c r="BT325" s="138"/>
      <c r="CD325" s="138"/>
      <c r="CN325" s="138"/>
      <c r="CX325" s="138"/>
      <c r="DH325" s="138"/>
      <c r="DR325" s="138"/>
      <c r="EB325" s="138"/>
      <c r="EL325" s="138"/>
      <c r="EV325" s="138"/>
      <c r="FF325" s="138"/>
      <c r="FP325" s="138"/>
      <c r="FZ325" s="138"/>
      <c r="GJ325" s="138"/>
      <c r="GT325" s="138"/>
      <c r="HD325" s="138"/>
      <c r="HN325" s="138"/>
      <c r="HX325" s="138"/>
      <c r="IH325" s="138"/>
      <c r="IR325" s="138"/>
      <c r="JB325" s="138"/>
    </row>
    <row xmlns:x14ac="http://schemas.microsoft.com/office/spreadsheetml/2009/9/ac" r="326" s="3" customFormat="true" x14ac:dyDescent="0.25">
      <c r="A326" s="420"/>
      <c r="B326" s="138"/>
      <c r="L326" s="138"/>
      <c r="V326" s="138"/>
      <c r="AF326" s="138"/>
      <c r="AP326" s="138"/>
      <c r="AZ326" s="138"/>
      <c r="BA326" s="138"/>
      <c r="BB326" s="138"/>
      <c r="BC326" s="138"/>
      <c r="BD326" s="138"/>
      <c r="BE326" s="138"/>
      <c r="BF326" s="138"/>
      <c r="BG326" s="138"/>
      <c r="BJ326" s="138"/>
      <c r="BT326" s="138"/>
      <c r="CD326" s="138"/>
      <c r="CN326" s="138"/>
      <c r="CX326" s="138"/>
      <c r="DH326" s="138"/>
      <c r="DR326" s="138"/>
      <c r="EB326" s="138"/>
      <c r="EL326" s="138"/>
      <c r="EV326" s="138"/>
      <c r="FF326" s="138"/>
      <c r="FP326" s="138"/>
      <c r="FZ326" s="138"/>
      <c r="GJ326" s="138"/>
      <c r="GT326" s="138"/>
      <c r="HD326" s="138"/>
      <c r="HN326" s="138"/>
      <c r="HX326" s="138"/>
      <c r="IH326" s="138"/>
      <c r="IR326" s="138"/>
      <c r="JB326" s="138"/>
    </row>
    <row xmlns:x14ac="http://schemas.microsoft.com/office/spreadsheetml/2009/9/ac" r="327" s="3" customFormat="true" x14ac:dyDescent="0.25">
      <c r="A327" s="420"/>
      <c r="B327" s="138"/>
      <c r="L327" s="138"/>
      <c r="V327" s="138"/>
      <c r="AF327" s="138"/>
      <c r="AP327" s="138"/>
      <c r="AZ327" s="138"/>
      <c r="BA327" s="138"/>
      <c r="BB327" s="138"/>
      <c r="BC327" s="138"/>
      <c r="BD327" s="138"/>
      <c r="BE327" s="138"/>
      <c r="BF327" s="138"/>
      <c r="BG327" s="138"/>
      <c r="BJ327" s="138"/>
      <c r="BT327" s="138"/>
      <c r="CD327" s="138"/>
      <c r="CN327" s="138"/>
      <c r="CX327" s="138"/>
      <c r="DH327" s="138"/>
      <c r="DR327" s="138"/>
      <c r="EB327" s="138"/>
      <c r="EL327" s="138"/>
      <c r="EV327" s="138"/>
      <c r="FF327" s="138"/>
      <c r="FP327" s="138"/>
      <c r="FZ327" s="138"/>
      <c r="GJ327" s="138"/>
      <c r="GT327" s="138"/>
      <c r="HD327" s="138"/>
      <c r="HN327" s="138"/>
      <c r="HX327" s="138"/>
      <c r="IH327" s="138"/>
      <c r="IR327" s="138"/>
      <c r="JB327" s="138"/>
    </row>
    <row xmlns:x14ac="http://schemas.microsoft.com/office/spreadsheetml/2009/9/ac" r="328" s="3" customFormat="true" x14ac:dyDescent="0.25">
      <c r="A328" s="420"/>
      <c r="B328" s="138"/>
      <c r="L328" s="138"/>
      <c r="V328" s="138"/>
      <c r="AF328" s="138"/>
      <c r="AP328" s="138"/>
      <c r="AZ328" s="138"/>
      <c r="BA328" s="138"/>
      <c r="BB328" s="138"/>
      <c r="BC328" s="138"/>
      <c r="BD328" s="138"/>
      <c r="BE328" s="138"/>
      <c r="BF328" s="138"/>
      <c r="BG328" s="138"/>
      <c r="BJ328" s="138"/>
      <c r="BT328" s="138"/>
      <c r="CD328" s="138"/>
      <c r="CN328" s="138"/>
      <c r="CX328" s="138"/>
      <c r="DH328" s="138"/>
      <c r="DR328" s="138"/>
      <c r="EB328" s="138"/>
      <c r="EL328" s="138"/>
      <c r="EV328" s="138"/>
      <c r="FF328" s="138"/>
      <c r="FP328" s="138"/>
      <c r="FZ328" s="138"/>
      <c r="GJ328" s="138"/>
      <c r="GT328" s="138"/>
      <c r="HD328" s="138"/>
      <c r="HN328" s="138"/>
      <c r="HX328" s="138"/>
      <c r="IH328" s="138"/>
      <c r="IR328" s="138"/>
      <c r="JB328" s="138"/>
    </row>
    <row xmlns:x14ac="http://schemas.microsoft.com/office/spreadsheetml/2009/9/ac" r="329" s="3" customFormat="true" x14ac:dyDescent="0.25">
      <c r="A329" s="420"/>
      <c r="B329" s="138"/>
      <c r="L329" s="138"/>
      <c r="V329" s="138"/>
      <c r="AF329" s="138"/>
      <c r="AP329" s="138"/>
      <c r="AZ329" s="138"/>
      <c r="BA329" s="138"/>
      <c r="BB329" s="138"/>
      <c r="BC329" s="138"/>
      <c r="BD329" s="138"/>
      <c r="BE329" s="138"/>
      <c r="BF329" s="138"/>
      <c r="BG329" s="138"/>
      <c r="BJ329" s="138"/>
      <c r="BT329" s="138"/>
      <c r="CD329" s="138"/>
      <c r="CN329" s="138"/>
      <c r="CX329" s="138"/>
      <c r="DH329" s="138"/>
      <c r="DR329" s="138"/>
      <c r="EB329" s="138"/>
      <c r="EL329" s="138"/>
      <c r="EV329" s="138"/>
      <c r="FF329" s="138"/>
      <c r="FP329" s="138"/>
      <c r="FZ329" s="138"/>
      <c r="GJ329" s="138"/>
      <c r="GT329" s="138"/>
      <c r="HD329" s="138"/>
      <c r="HN329" s="138"/>
      <c r="HX329" s="138"/>
      <c r="IH329" s="138"/>
      <c r="IR329" s="138"/>
      <c r="JB329" s="138"/>
    </row>
    <row xmlns:x14ac="http://schemas.microsoft.com/office/spreadsheetml/2009/9/ac" r="330" s="3" customFormat="true" x14ac:dyDescent="0.25">
      <c r="A330" s="420"/>
      <c r="B330" s="138"/>
      <c r="L330" s="138"/>
      <c r="V330" s="138"/>
      <c r="AF330" s="138"/>
      <c r="AP330" s="138"/>
      <c r="AZ330" s="138"/>
      <c r="BA330" s="138"/>
      <c r="BB330" s="138"/>
      <c r="BC330" s="138"/>
      <c r="BD330" s="138"/>
      <c r="BE330" s="138"/>
      <c r="BF330" s="138"/>
      <c r="BG330" s="138"/>
      <c r="BJ330" s="138"/>
      <c r="BT330" s="138"/>
      <c r="CD330" s="138"/>
      <c r="CN330" s="138"/>
      <c r="CX330" s="138"/>
      <c r="DH330" s="138"/>
      <c r="DR330" s="138"/>
      <c r="EB330" s="138"/>
      <c r="EL330" s="138"/>
      <c r="EV330" s="138"/>
      <c r="FF330" s="138"/>
      <c r="FP330" s="138"/>
      <c r="FZ330" s="138"/>
      <c r="GJ330" s="138"/>
      <c r="GT330" s="138"/>
      <c r="HD330" s="138"/>
      <c r="HN330" s="138"/>
      <c r="HX330" s="138"/>
      <c r="IH330" s="138"/>
      <c r="IR330" s="138"/>
      <c r="JB330" s="138"/>
    </row>
    <row xmlns:x14ac="http://schemas.microsoft.com/office/spreadsheetml/2009/9/ac" r="331" s="3" customFormat="true" x14ac:dyDescent="0.25">
      <c r="A331" s="420"/>
      <c r="B331" s="138"/>
      <c r="L331" s="138"/>
      <c r="V331" s="138"/>
      <c r="AF331" s="138"/>
      <c r="AP331" s="138"/>
      <c r="AZ331" s="138"/>
      <c r="BA331" s="138"/>
      <c r="BB331" s="138"/>
      <c r="BC331" s="138"/>
      <c r="BD331" s="138"/>
      <c r="BE331" s="138"/>
      <c r="BF331" s="138"/>
      <c r="BG331" s="138"/>
      <c r="BJ331" s="138"/>
      <c r="BT331" s="138"/>
      <c r="CD331" s="138"/>
      <c r="CN331" s="138"/>
      <c r="CX331" s="138"/>
      <c r="DH331" s="138"/>
      <c r="DR331" s="138"/>
      <c r="EB331" s="138"/>
      <c r="EL331" s="138"/>
      <c r="EV331" s="138"/>
      <c r="FF331" s="138"/>
      <c r="FP331" s="138"/>
      <c r="FZ331" s="138"/>
      <c r="GJ331" s="138"/>
      <c r="GT331" s="138"/>
      <c r="HD331" s="138"/>
      <c r="HN331" s="138"/>
      <c r="HX331" s="138"/>
      <c r="IH331" s="138"/>
      <c r="IR331" s="138"/>
      <c r="JB331" s="138"/>
    </row>
    <row xmlns:x14ac="http://schemas.microsoft.com/office/spreadsheetml/2009/9/ac" r="332" s="3" customFormat="true" x14ac:dyDescent="0.25">
      <c r="A332" s="420"/>
      <c r="B332" s="138"/>
      <c r="L332" s="138"/>
      <c r="V332" s="138"/>
      <c r="AF332" s="138"/>
      <c r="AP332" s="138"/>
      <c r="AZ332" s="138"/>
      <c r="BA332" s="138"/>
      <c r="BB332" s="138"/>
      <c r="BC332" s="138"/>
      <c r="BD332" s="138"/>
      <c r="BE332" s="138"/>
      <c r="BF332" s="138"/>
      <c r="BG332" s="138"/>
      <c r="BJ332" s="138"/>
      <c r="BT332" s="138"/>
      <c r="CD332" s="138"/>
      <c r="CN332" s="138"/>
      <c r="CX332" s="138"/>
      <c r="DH332" s="138"/>
      <c r="DR332" s="138"/>
      <c r="EB332" s="138"/>
      <c r="EL332" s="138"/>
      <c r="EV332" s="138"/>
      <c r="FF332" s="138"/>
      <c r="FP332" s="138"/>
      <c r="FZ332" s="138"/>
      <c r="GJ332" s="138"/>
      <c r="GT332" s="138"/>
      <c r="HD332" s="138"/>
      <c r="HN332" s="138"/>
      <c r="HX332" s="138"/>
      <c r="IH332" s="138"/>
      <c r="IR332" s="138"/>
      <c r="JB332" s="138"/>
    </row>
    <row xmlns:x14ac="http://schemas.microsoft.com/office/spreadsheetml/2009/9/ac" r="333" s="3" customFormat="true" x14ac:dyDescent="0.25">
      <c r="A333" s="420"/>
      <c r="B333" s="138"/>
      <c r="L333" s="138"/>
      <c r="V333" s="138"/>
      <c r="AF333" s="138"/>
      <c r="AP333" s="138"/>
      <c r="AZ333" s="138"/>
      <c r="BA333" s="138"/>
      <c r="BB333" s="138"/>
      <c r="BC333" s="138"/>
      <c r="BD333" s="138"/>
      <c r="BE333" s="138"/>
      <c r="BF333" s="138"/>
      <c r="BG333" s="138"/>
      <c r="BJ333" s="138"/>
      <c r="BT333" s="138"/>
      <c r="CD333" s="138"/>
      <c r="CN333" s="138"/>
      <c r="CX333" s="138"/>
      <c r="DH333" s="138"/>
      <c r="DR333" s="138"/>
      <c r="EB333" s="138"/>
      <c r="EL333" s="138"/>
      <c r="EV333" s="138"/>
      <c r="FF333" s="138"/>
      <c r="FP333" s="138"/>
      <c r="FZ333" s="138"/>
      <c r="GJ333" s="138"/>
      <c r="GT333" s="138"/>
      <c r="HD333" s="138"/>
      <c r="HN333" s="138"/>
      <c r="HX333" s="138"/>
      <c r="IH333" s="138"/>
      <c r="IR333" s="138"/>
      <c r="JB333" s="138"/>
    </row>
    <row xmlns:x14ac="http://schemas.microsoft.com/office/spreadsheetml/2009/9/ac" r="334" s="3" customFormat="true" x14ac:dyDescent="0.25">
      <c r="A334" s="420"/>
      <c r="B334" s="138"/>
      <c r="L334" s="138"/>
      <c r="V334" s="138"/>
      <c r="AF334" s="138"/>
      <c r="AP334" s="138"/>
      <c r="AZ334" s="138"/>
      <c r="BA334" s="138"/>
      <c r="BB334" s="138"/>
      <c r="BC334" s="138"/>
      <c r="BD334" s="138"/>
      <c r="BE334" s="138"/>
      <c r="BF334" s="138"/>
      <c r="BG334" s="138"/>
      <c r="BJ334" s="138"/>
      <c r="BT334" s="138"/>
      <c r="CD334" s="138"/>
      <c r="CN334" s="138"/>
      <c r="CX334" s="138"/>
      <c r="DH334" s="138"/>
      <c r="DR334" s="138"/>
      <c r="EB334" s="138"/>
      <c r="EL334" s="138"/>
      <c r="EV334" s="138"/>
      <c r="FF334" s="138"/>
      <c r="FP334" s="138"/>
      <c r="FZ334" s="138"/>
      <c r="GJ334" s="138"/>
      <c r="GT334" s="138"/>
      <c r="HD334" s="138"/>
      <c r="HN334" s="138"/>
      <c r="HX334" s="138"/>
      <c r="IH334" s="138"/>
      <c r="IR334" s="138"/>
      <c r="JB334" s="138"/>
    </row>
    <row xmlns:x14ac="http://schemas.microsoft.com/office/spreadsheetml/2009/9/ac" r="335" s="3" customFormat="true" x14ac:dyDescent="0.25">
      <c r="A335" s="420"/>
      <c r="B335" s="138"/>
      <c r="L335" s="138"/>
      <c r="V335" s="138"/>
      <c r="AF335" s="138"/>
      <c r="AP335" s="138"/>
      <c r="AZ335" s="138"/>
      <c r="BA335" s="138"/>
      <c r="BB335" s="138"/>
      <c r="BC335" s="138"/>
      <c r="BD335" s="138"/>
      <c r="BE335" s="138"/>
      <c r="BF335" s="138"/>
      <c r="BG335" s="138"/>
      <c r="BJ335" s="138"/>
      <c r="BT335" s="138"/>
      <c r="CD335" s="138"/>
      <c r="CN335" s="138"/>
      <c r="CX335" s="138"/>
      <c r="DH335" s="138"/>
      <c r="DR335" s="138"/>
      <c r="EB335" s="138"/>
      <c r="EL335" s="138"/>
      <c r="EV335" s="138"/>
      <c r="FF335" s="138"/>
      <c r="FP335" s="138"/>
      <c r="FZ335" s="138"/>
      <c r="GJ335" s="138"/>
      <c r="GT335" s="138"/>
      <c r="HD335" s="138"/>
      <c r="HN335" s="138"/>
      <c r="HX335" s="138"/>
      <c r="IH335" s="138"/>
      <c r="IR335" s="138"/>
      <c r="JB335" s="138"/>
    </row>
    <row xmlns:x14ac="http://schemas.microsoft.com/office/spreadsheetml/2009/9/ac" r="336" s="3" customFormat="true" x14ac:dyDescent="0.25">
      <c r="A336" s="420"/>
      <c r="B336" s="138"/>
      <c r="L336" s="138"/>
      <c r="V336" s="138"/>
      <c r="AF336" s="138"/>
      <c r="AP336" s="138"/>
      <c r="AZ336" s="138"/>
      <c r="BA336" s="138"/>
      <c r="BB336" s="138"/>
      <c r="BC336" s="138"/>
      <c r="BD336" s="138"/>
      <c r="BE336" s="138"/>
      <c r="BF336" s="138"/>
      <c r="BG336" s="138"/>
      <c r="BJ336" s="138"/>
      <c r="BT336" s="138"/>
      <c r="CD336" s="138"/>
      <c r="CN336" s="138"/>
      <c r="CX336" s="138"/>
      <c r="DH336" s="138"/>
      <c r="DR336" s="138"/>
      <c r="EB336" s="138"/>
      <c r="EL336" s="138"/>
      <c r="EV336" s="138"/>
      <c r="FF336" s="138"/>
      <c r="FP336" s="138"/>
      <c r="FZ336" s="138"/>
      <c r="GJ336" s="138"/>
      <c r="GT336" s="138"/>
      <c r="HD336" s="138"/>
      <c r="HN336" s="138"/>
      <c r="HX336" s="138"/>
      <c r="IH336" s="138"/>
      <c r="IR336" s="138"/>
      <c r="JB336" s="138"/>
    </row>
    <row xmlns:x14ac="http://schemas.microsoft.com/office/spreadsheetml/2009/9/ac" r="337" s="3" customFormat="true" x14ac:dyDescent="0.25">
      <c r="A337" s="420"/>
      <c r="B337" s="138"/>
      <c r="L337" s="138"/>
      <c r="V337" s="138"/>
      <c r="AF337" s="138"/>
      <c r="AP337" s="138"/>
      <c r="AZ337" s="138"/>
      <c r="BA337" s="138"/>
      <c r="BB337" s="138"/>
      <c r="BC337" s="138"/>
      <c r="BD337" s="138"/>
      <c r="BE337" s="138"/>
      <c r="BF337" s="138"/>
      <c r="BG337" s="138"/>
      <c r="BJ337" s="138"/>
      <c r="BT337" s="138"/>
      <c r="CD337" s="138"/>
      <c r="CN337" s="138"/>
      <c r="CX337" s="138"/>
      <c r="DH337" s="138"/>
      <c r="DR337" s="138"/>
      <c r="EB337" s="138"/>
      <c r="EL337" s="138"/>
      <c r="EV337" s="138"/>
      <c r="FF337" s="138"/>
      <c r="FP337" s="138"/>
      <c r="FZ337" s="138"/>
      <c r="GJ337" s="138"/>
      <c r="GT337" s="138"/>
      <c r="HD337" s="138"/>
      <c r="HN337" s="138"/>
      <c r="HX337" s="138"/>
      <c r="IH337" s="138"/>
      <c r="IR337" s="138"/>
      <c r="JB337" s="138"/>
    </row>
    <row xmlns:x14ac="http://schemas.microsoft.com/office/spreadsheetml/2009/9/ac" r="338" s="3" customFormat="true" x14ac:dyDescent="0.25">
      <c r="A338" s="420"/>
      <c r="B338" s="138"/>
      <c r="L338" s="138"/>
      <c r="V338" s="138"/>
      <c r="AF338" s="138"/>
      <c r="AP338" s="138"/>
      <c r="AZ338" s="138"/>
      <c r="BA338" s="138"/>
      <c r="BB338" s="138"/>
      <c r="BC338" s="138"/>
      <c r="BD338" s="138"/>
      <c r="BE338" s="138"/>
      <c r="BF338" s="138"/>
      <c r="BG338" s="138"/>
      <c r="BJ338" s="138"/>
      <c r="BT338" s="138"/>
      <c r="CD338" s="138"/>
      <c r="CN338" s="138"/>
      <c r="CX338" s="138"/>
      <c r="DH338" s="138"/>
      <c r="DR338" s="138"/>
      <c r="EB338" s="138"/>
      <c r="EL338" s="138"/>
      <c r="EV338" s="138"/>
      <c r="FF338" s="138"/>
      <c r="FP338" s="138"/>
      <c r="FZ338" s="138"/>
      <c r="GJ338" s="138"/>
      <c r="GT338" s="138"/>
      <c r="HD338" s="138"/>
      <c r="HN338" s="138"/>
      <c r="HX338" s="138"/>
      <c r="IH338" s="138"/>
      <c r="IR338" s="138"/>
      <c r="JB338" s="138"/>
    </row>
    <row xmlns:x14ac="http://schemas.microsoft.com/office/spreadsheetml/2009/9/ac" r="339" s="3" customFormat="true" x14ac:dyDescent="0.25">
      <c r="A339" s="420"/>
      <c r="B339" s="138"/>
      <c r="L339" s="138"/>
      <c r="V339" s="138"/>
      <c r="AF339" s="138"/>
      <c r="AP339" s="138"/>
      <c r="AZ339" s="138"/>
      <c r="BA339" s="138"/>
      <c r="BB339" s="138"/>
      <c r="BC339" s="138"/>
      <c r="BD339" s="138"/>
      <c r="BE339" s="138"/>
      <c r="BF339" s="138"/>
      <c r="BG339" s="138"/>
      <c r="BJ339" s="138"/>
      <c r="BT339" s="138"/>
      <c r="CD339" s="138"/>
      <c r="CN339" s="138"/>
      <c r="CX339" s="138"/>
      <c r="DH339" s="138"/>
      <c r="DR339" s="138"/>
      <c r="EB339" s="138"/>
      <c r="EL339" s="138"/>
      <c r="EV339" s="138"/>
      <c r="FF339" s="138"/>
      <c r="FP339" s="138"/>
      <c r="FZ339" s="138"/>
      <c r="GJ339" s="138"/>
      <c r="GT339" s="138"/>
      <c r="HD339" s="138"/>
      <c r="HN339" s="138"/>
      <c r="HX339" s="138"/>
      <c r="IH339" s="138"/>
      <c r="IR339" s="138"/>
      <c r="JB339" s="138"/>
    </row>
    <row xmlns:x14ac="http://schemas.microsoft.com/office/spreadsheetml/2009/9/ac" r="340" s="3" customFormat="true" x14ac:dyDescent="0.25">
      <c r="A340" s="420"/>
      <c r="B340" s="138"/>
      <c r="L340" s="138"/>
      <c r="V340" s="138"/>
      <c r="AF340" s="138"/>
      <c r="AP340" s="138"/>
      <c r="AZ340" s="138"/>
      <c r="BA340" s="138"/>
      <c r="BB340" s="138"/>
      <c r="BC340" s="138"/>
      <c r="BD340" s="138"/>
      <c r="BE340" s="138"/>
      <c r="BF340" s="138"/>
      <c r="BG340" s="138"/>
      <c r="BJ340" s="138"/>
      <c r="BT340" s="138"/>
      <c r="CD340" s="138"/>
      <c r="CN340" s="138"/>
      <c r="CX340" s="138"/>
      <c r="DH340" s="138"/>
      <c r="DR340" s="138"/>
      <c r="EB340" s="138"/>
      <c r="EL340" s="138"/>
      <c r="EV340" s="138"/>
      <c r="FF340" s="138"/>
      <c r="FP340" s="138"/>
      <c r="FZ340" s="138"/>
      <c r="GJ340" s="138"/>
      <c r="GT340" s="138"/>
      <c r="HD340" s="138"/>
      <c r="HN340" s="138"/>
      <c r="HX340" s="138"/>
      <c r="IH340" s="138"/>
      <c r="IR340" s="138"/>
      <c r="JB340" s="138"/>
    </row>
    <row xmlns:x14ac="http://schemas.microsoft.com/office/spreadsheetml/2009/9/ac" r="341" s="3" customFormat="true" x14ac:dyDescent="0.25">
      <c r="A341" s="420"/>
      <c r="B341" s="138"/>
      <c r="L341" s="138"/>
      <c r="V341" s="138"/>
      <c r="AF341" s="138"/>
      <c r="AP341" s="138"/>
      <c r="AZ341" s="138"/>
      <c r="BA341" s="138"/>
      <c r="BB341" s="138"/>
      <c r="BC341" s="138"/>
      <c r="BD341" s="138"/>
      <c r="BE341" s="138"/>
      <c r="BF341" s="138"/>
      <c r="BG341" s="138"/>
      <c r="BJ341" s="138"/>
      <c r="BT341" s="138"/>
      <c r="CD341" s="138"/>
      <c r="CN341" s="138"/>
      <c r="CX341" s="138"/>
      <c r="DH341" s="138"/>
      <c r="DR341" s="138"/>
      <c r="EB341" s="138"/>
      <c r="EL341" s="138"/>
      <c r="EV341" s="138"/>
      <c r="FF341" s="138"/>
      <c r="FP341" s="138"/>
      <c r="FZ341" s="138"/>
      <c r="GJ341" s="138"/>
      <c r="GT341" s="138"/>
      <c r="HD341" s="138"/>
      <c r="HN341" s="138"/>
      <c r="HX341" s="138"/>
      <c r="IH341" s="138"/>
      <c r="IR341" s="138"/>
      <c r="JB341" s="138"/>
    </row>
    <row xmlns:x14ac="http://schemas.microsoft.com/office/spreadsheetml/2009/9/ac" r="342" s="3" customFormat="true" x14ac:dyDescent="0.25">
      <c r="A342" s="420"/>
      <c r="B342" s="138"/>
      <c r="L342" s="138"/>
      <c r="V342" s="138"/>
      <c r="AF342" s="138"/>
      <c r="AP342" s="138"/>
      <c r="AZ342" s="138"/>
      <c r="BA342" s="138"/>
      <c r="BB342" s="138"/>
      <c r="BC342" s="138"/>
      <c r="BD342" s="138"/>
      <c r="BE342" s="138"/>
      <c r="BF342" s="138"/>
      <c r="BG342" s="138"/>
      <c r="BJ342" s="138"/>
      <c r="BT342" s="138"/>
      <c r="CD342" s="138"/>
      <c r="CN342" s="138"/>
      <c r="CX342" s="138"/>
      <c r="DH342" s="138"/>
      <c r="DR342" s="138"/>
      <c r="EB342" s="138"/>
      <c r="EL342" s="138"/>
      <c r="EV342" s="138"/>
      <c r="FF342" s="138"/>
      <c r="FP342" s="138"/>
      <c r="FZ342" s="138"/>
      <c r="GJ342" s="138"/>
      <c r="GT342" s="138"/>
      <c r="HD342" s="138"/>
      <c r="HN342" s="138"/>
      <c r="HX342" s="138"/>
      <c r="IH342" s="138"/>
      <c r="IR342" s="138"/>
      <c r="JB342" s="138"/>
    </row>
    <row xmlns:x14ac="http://schemas.microsoft.com/office/spreadsheetml/2009/9/ac" r="343" s="3" customFormat="true" x14ac:dyDescent="0.25">
      <c r="A343" s="420"/>
      <c r="B343" s="138"/>
      <c r="L343" s="138"/>
      <c r="V343" s="138"/>
      <c r="AF343" s="138"/>
      <c r="AP343" s="138"/>
      <c r="AZ343" s="138"/>
      <c r="BA343" s="138"/>
      <c r="BB343" s="138"/>
      <c r="BC343" s="138"/>
      <c r="BD343" s="138"/>
      <c r="BE343" s="138"/>
      <c r="BF343" s="138"/>
      <c r="BG343" s="138"/>
      <c r="BJ343" s="138"/>
      <c r="BT343" s="138"/>
      <c r="CD343" s="138"/>
      <c r="CN343" s="138"/>
      <c r="CX343" s="138"/>
      <c r="DH343" s="138"/>
      <c r="DR343" s="138"/>
      <c r="EB343" s="138"/>
      <c r="EL343" s="138"/>
      <c r="EV343" s="138"/>
      <c r="FF343" s="138"/>
      <c r="FP343" s="138"/>
      <c r="FZ343" s="138"/>
      <c r="GJ343" s="138"/>
      <c r="GT343" s="138"/>
      <c r="HD343" s="138"/>
      <c r="HN343" s="138"/>
      <c r="HX343" s="138"/>
      <c r="IH343" s="138"/>
      <c r="IR343" s="138"/>
      <c r="JB343" s="138"/>
    </row>
    <row xmlns:x14ac="http://schemas.microsoft.com/office/spreadsheetml/2009/9/ac" r="344" s="3" customFormat="true" x14ac:dyDescent="0.25">
      <c r="A344" s="420"/>
      <c r="B344" s="138"/>
      <c r="L344" s="138"/>
      <c r="V344" s="138"/>
      <c r="AF344" s="138"/>
      <c r="AP344" s="138"/>
      <c r="AZ344" s="138"/>
      <c r="BA344" s="138"/>
      <c r="BB344" s="138"/>
      <c r="BC344" s="138"/>
      <c r="BD344" s="138"/>
      <c r="BE344" s="138"/>
      <c r="BF344" s="138"/>
      <c r="BG344" s="138"/>
      <c r="BJ344" s="138"/>
      <c r="BT344" s="138"/>
      <c r="CD344" s="138"/>
      <c r="CN344" s="138"/>
      <c r="CX344" s="138"/>
      <c r="DH344" s="138"/>
      <c r="DR344" s="138"/>
      <c r="EB344" s="138"/>
      <c r="EL344" s="138"/>
      <c r="EV344" s="138"/>
      <c r="FF344" s="138"/>
      <c r="FP344" s="138"/>
      <c r="FZ344" s="138"/>
      <c r="GJ344" s="138"/>
      <c r="GT344" s="138"/>
      <c r="HD344" s="138"/>
      <c r="HN344" s="138"/>
      <c r="HX344" s="138"/>
      <c r="IH344" s="138"/>
      <c r="IR344" s="138"/>
      <c r="JB344" s="138"/>
    </row>
    <row xmlns:x14ac="http://schemas.microsoft.com/office/spreadsheetml/2009/9/ac" r="345" s="3" customFormat="true" x14ac:dyDescent="0.25">
      <c r="A345" s="420"/>
      <c r="B345" s="138"/>
      <c r="L345" s="138"/>
      <c r="V345" s="138"/>
      <c r="AF345" s="138"/>
      <c r="AP345" s="138"/>
      <c r="AZ345" s="138"/>
      <c r="BA345" s="138"/>
      <c r="BB345" s="138"/>
      <c r="BC345" s="138"/>
      <c r="BD345" s="138"/>
      <c r="BE345" s="138"/>
      <c r="BF345" s="138"/>
      <c r="BG345" s="138"/>
      <c r="BJ345" s="138"/>
      <c r="BT345" s="138"/>
      <c r="CD345" s="138"/>
      <c r="CN345" s="138"/>
      <c r="CX345" s="138"/>
      <c r="DH345" s="138"/>
      <c r="DR345" s="138"/>
      <c r="EB345" s="138"/>
      <c r="EL345" s="138"/>
      <c r="EV345" s="138"/>
      <c r="FF345" s="138"/>
      <c r="FP345" s="138"/>
      <c r="FZ345" s="138"/>
      <c r="GJ345" s="138"/>
      <c r="GT345" s="138"/>
      <c r="HD345" s="138"/>
      <c r="HN345" s="138"/>
      <c r="HX345" s="138"/>
      <c r="IH345" s="138"/>
      <c r="IR345" s="138"/>
      <c r="JB345" s="138"/>
    </row>
    <row xmlns:x14ac="http://schemas.microsoft.com/office/spreadsheetml/2009/9/ac" r="346" s="3" customFormat="true" x14ac:dyDescent="0.25">
      <c r="A346" s="420"/>
      <c r="B346" s="138"/>
      <c r="L346" s="138"/>
      <c r="V346" s="138"/>
      <c r="AF346" s="138"/>
      <c r="AP346" s="138"/>
      <c r="AZ346" s="138"/>
      <c r="BA346" s="138"/>
      <c r="BB346" s="138"/>
      <c r="BC346" s="138"/>
      <c r="BD346" s="138"/>
      <c r="BE346" s="138"/>
      <c r="BF346" s="138"/>
      <c r="BG346" s="138"/>
      <c r="BJ346" s="138"/>
      <c r="BT346" s="138"/>
      <c r="CD346" s="138"/>
      <c r="CN346" s="138"/>
      <c r="CX346" s="138"/>
      <c r="DH346" s="138"/>
      <c r="DR346" s="138"/>
      <c r="EB346" s="138"/>
      <c r="EL346" s="138"/>
      <c r="EV346" s="138"/>
      <c r="FF346" s="138"/>
      <c r="FP346" s="138"/>
      <c r="FZ346" s="138"/>
      <c r="GJ346" s="138"/>
      <c r="GT346" s="138"/>
      <c r="HD346" s="138"/>
      <c r="HN346" s="138"/>
      <c r="HX346" s="138"/>
      <c r="IH346" s="138"/>
      <c r="IR346" s="138"/>
      <c r="JB346" s="138"/>
    </row>
    <row xmlns:x14ac="http://schemas.microsoft.com/office/spreadsheetml/2009/9/ac" r="347" s="3" customFormat="true" x14ac:dyDescent="0.25">
      <c r="A347" s="420"/>
      <c r="B347" s="138"/>
      <c r="L347" s="138"/>
      <c r="V347" s="138"/>
      <c r="AF347" s="138"/>
      <c r="AP347" s="138"/>
      <c r="AZ347" s="138"/>
      <c r="BA347" s="138"/>
      <c r="BB347" s="138"/>
      <c r="BC347" s="138"/>
      <c r="BD347" s="138"/>
      <c r="BE347" s="138"/>
      <c r="BF347" s="138"/>
      <c r="BG347" s="138"/>
      <c r="BJ347" s="138"/>
      <c r="BT347" s="138"/>
      <c r="CD347" s="138"/>
      <c r="CN347" s="138"/>
      <c r="CX347" s="138"/>
      <c r="DH347" s="138"/>
      <c r="DR347" s="138"/>
      <c r="EB347" s="138"/>
      <c r="EL347" s="138"/>
      <c r="EV347" s="138"/>
      <c r="FF347" s="138"/>
      <c r="FP347" s="138"/>
      <c r="FZ347" s="138"/>
      <c r="GJ347" s="138"/>
      <c r="GT347" s="138"/>
      <c r="HD347" s="138"/>
      <c r="HN347" s="138"/>
      <c r="HX347" s="138"/>
      <c r="IH347" s="138"/>
      <c r="IR347" s="138"/>
      <c r="JB347" s="138"/>
    </row>
    <row xmlns:x14ac="http://schemas.microsoft.com/office/spreadsheetml/2009/9/ac" r="348" s="3" customFormat="true" x14ac:dyDescent="0.25">
      <c r="A348" s="420"/>
      <c r="B348" s="138"/>
      <c r="L348" s="138"/>
      <c r="V348" s="138"/>
      <c r="AF348" s="138"/>
      <c r="AP348" s="138"/>
      <c r="AZ348" s="138"/>
      <c r="BA348" s="138"/>
      <c r="BB348" s="138"/>
      <c r="BC348" s="138"/>
      <c r="BD348" s="138"/>
      <c r="BE348" s="138"/>
      <c r="BF348" s="138"/>
      <c r="BG348" s="138"/>
      <c r="BJ348" s="138"/>
      <c r="BT348" s="138"/>
      <c r="CD348" s="138"/>
      <c r="CN348" s="138"/>
      <c r="CX348" s="138"/>
      <c r="DH348" s="138"/>
      <c r="DR348" s="138"/>
      <c r="EB348" s="138"/>
      <c r="EL348" s="138"/>
      <c r="EV348" s="138"/>
      <c r="FF348" s="138"/>
      <c r="FP348" s="138"/>
      <c r="FZ348" s="138"/>
      <c r="GJ348" s="138"/>
      <c r="GT348" s="138"/>
      <c r="HD348" s="138"/>
      <c r="HN348" s="138"/>
      <c r="HX348" s="138"/>
      <c r="IH348" s="138"/>
      <c r="IR348" s="138"/>
      <c r="JB348" s="138"/>
    </row>
    <row xmlns:x14ac="http://schemas.microsoft.com/office/spreadsheetml/2009/9/ac" r="349" s="3" customFormat="true" x14ac:dyDescent="0.25">
      <c r="A349" s="420"/>
      <c r="B349" s="138"/>
      <c r="L349" s="138"/>
      <c r="V349" s="138"/>
      <c r="AF349" s="138"/>
      <c r="AP349" s="138"/>
      <c r="AZ349" s="138"/>
      <c r="BA349" s="138"/>
      <c r="BB349" s="138"/>
      <c r="BC349" s="138"/>
      <c r="BD349" s="138"/>
      <c r="BE349" s="138"/>
      <c r="BF349" s="138"/>
      <c r="BG349" s="138"/>
      <c r="BJ349" s="138"/>
      <c r="BT349" s="138"/>
      <c r="CD349" s="138"/>
      <c r="CN349" s="138"/>
      <c r="CX349" s="138"/>
      <c r="DH349" s="138"/>
      <c r="DR349" s="138"/>
      <c r="EB349" s="138"/>
      <c r="EL349" s="138"/>
      <c r="EV349" s="138"/>
      <c r="FF349" s="138"/>
      <c r="FP349" s="138"/>
      <c r="FZ349" s="138"/>
      <c r="GJ349" s="138"/>
      <c r="GT349" s="138"/>
      <c r="HD349" s="138"/>
      <c r="HN349" s="138"/>
      <c r="HX349" s="138"/>
      <c r="IH349" s="138"/>
      <c r="IR349" s="138"/>
      <c r="JB349" s="138"/>
    </row>
    <row xmlns:x14ac="http://schemas.microsoft.com/office/spreadsheetml/2009/9/ac" r="350" s="3" customFormat="true" x14ac:dyDescent="0.25">
      <c r="A350" s="420"/>
      <c r="B350" s="138"/>
      <c r="L350" s="138"/>
      <c r="V350" s="138"/>
      <c r="AF350" s="138"/>
      <c r="AP350" s="138"/>
      <c r="AZ350" s="138"/>
      <c r="BA350" s="138"/>
      <c r="BB350" s="138"/>
      <c r="BC350" s="138"/>
      <c r="BD350" s="138"/>
      <c r="BE350" s="138"/>
      <c r="BF350" s="138"/>
      <c r="BG350" s="138"/>
      <c r="BJ350" s="138"/>
      <c r="BT350" s="138"/>
      <c r="CD350" s="138"/>
      <c r="CN350" s="138"/>
      <c r="CX350" s="138"/>
      <c r="DH350" s="138"/>
      <c r="DR350" s="138"/>
      <c r="EB350" s="138"/>
      <c r="EL350" s="138"/>
      <c r="EV350" s="138"/>
      <c r="FF350" s="138"/>
      <c r="FP350" s="138"/>
      <c r="FZ350" s="138"/>
      <c r="GJ350" s="138"/>
      <c r="GT350" s="138"/>
      <c r="HD350" s="138"/>
      <c r="HN350" s="138"/>
      <c r="HX350" s="138"/>
      <c r="IH350" s="138"/>
      <c r="IR350" s="138"/>
      <c r="JB350" s="138"/>
    </row>
    <row xmlns:x14ac="http://schemas.microsoft.com/office/spreadsheetml/2009/9/ac" r="351" s="3" customFormat="true" x14ac:dyDescent="0.25">
      <c r="A351" s="420"/>
      <c r="B351" s="138"/>
      <c r="L351" s="138"/>
      <c r="V351" s="138"/>
      <c r="AF351" s="138"/>
      <c r="AP351" s="138"/>
      <c r="AZ351" s="138"/>
      <c r="BA351" s="138"/>
      <c r="BB351" s="138"/>
      <c r="BC351" s="138"/>
      <c r="BD351" s="138"/>
      <c r="BE351" s="138"/>
      <c r="BF351" s="138"/>
      <c r="BG351" s="138"/>
      <c r="BJ351" s="138"/>
      <c r="BT351" s="138"/>
      <c r="CD351" s="138"/>
      <c r="CN351" s="138"/>
      <c r="CX351" s="138"/>
      <c r="DH351" s="138"/>
      <c r="DR351" s="138"/>
      <c r="EB351" s="138"/>
      <c r="EL351" s="138"/>
      <c r="EV351" s="138"/>
      <c r="FF351" s="138"/>
      <c r="FP351" s="138"/>
      <c r="FZ351" s="138"/>
      <c r="GJ351" s="138"/>
      <c r="GT351" s="138"/>
      <c r="HD351" s="138"/>
      <c r="HN351" s="138"/>
      <c r="HX351" s="138"/>
      <c r="IH351" s="138"/>
      <c r="IR351" s="138"/>
      <c r="JB351" s="138"/>
    </row>
    <row xmlns:x14ac="http://schemas.microsoft.com/office/spreadsheetml/2009/9/ac" r="352" s="3" customFormat="true" x14ac:dyDescent="0.25">
      <c r="A352" s="420"/>
      <c r="B352" s="138"/>
      <c r="L352" s="138"/>
      <c r="V352" s="138"/>
      <c r="AF352" s="138"/>
      <c r="AP352" s="138"/>
      <c r="AZ352" s="138"/>
      <c r="BA352" s="138"/>
      <c r="BB352" s="138"/>
      <c r="BC352" s="138"/>
      <c r="BD352" s="138"/>
      <c r="BE352" s="138"/>
      <c r="BF352" s="138"/>
      <c r="BG352" s="138"/>
      <c r="BJ352" s="138"/>
      <c r="BT352" s="138"/>
      <c r="CD352" s="138"/>
      <c r="CN352" s="138"/>
      <c r="CX352" s="138"/>
      <c r="DH352" s="138"/>
      <c r="DR352" s="138"/>
      <c r="EB352" s="138"/>
      <c r="EL352" s="138"/>
      <c r="EV352" s="138"/>
      <c r="FF352" s="138"/>
      <c r="FP352" s="138"/>
      <c r="FZ352" s="138"/>
      <c r="GJ352" s="138"/>
      <c r="GT352" s="138"/>
      <c r="HD352" s="138"/>
      <c r="HN352" s="138"/>
      <c r="HX352" s="138"/>
      <c r="IH352" s="138"/>
      <c r="IR352" s="138"/>
      <c r="JB352" s="138"/>
    </row>
    <row xmlns:x14ac="http://schemas.microsoft.com/office/spreadsheetml/2009/9/ac" r="353" s="3" customFormat="true" x14ac:dyDescent="0.25">
      <c r="A353" s="420"/>
      <c r="B353" s="138"/>
      <c r="L353" s="138"/>
      <c r="V353" s="138"/>
      <c r="AF353" s="138"/>
      <c r="AP353" s="138"/>
      <c r="AZ353" s="138"/>
      <c r="BA353" s="138"/>
      <c r="BB353" s="138"/>
      <c r="BC353" s="138"/>
      <c r="BD353" s="138"/>
      <c r="BE353" s="138"/>
      <c r="BF353" s="138"/>
      <c r="BG353" s="138"/>
      <c r="BJ353" s="138"/>
      <c r="BT353" s="138"/>
      <c r="CD353" s="138"/>
      <c r="CN353" s="138"/>
      <c r="CX353" s="138"/>
      <c r="DH353" s="138"/>
      <c r="DR353" s="138"/>
      <c r="EB353" s="138"/>
      <c r="EL353" s="138"/>
      <c r="EV353" s="138"/>
      <c r="FF353" s="138"/>
      <c r="FP353" s="138"/>
      <c r="FZ353" s="138"/>
      <c r="GJ353" s="138"/>
      <c r="GT353" s="138"/>
      <c r="HD353" s="138"/>
      <c r="HN353" s="138"/>
      <c r="HX353" s="138"/>
      <c r="IH353" s="138"/>
      <c r="IR353" s="138"/>
      <c r="JB353" s="138"/>
    </row>
    <row xmlns:x14ac="http://schemas.microsoft.com/office/spreadsheetml/2009/9/ac" r="354" s="3" customFormat="true" x14ac:dyDescent="0.25">
      <c r="A354" s="420"/>
      <c r="B354" s="138"/>
      <c r="L354" s="138"/>
      <c r="V354" s="138"/>
      <c r="AF354" s="138"/>
      <c r="AP354" s="138"/>
      <c r="AZ354" s="138"/>
      <c r="BA354" s="138"/>
      <c r="BB354" s="138"/>
      <c r="BC354" s="138"/>
      <c r="BD354" s="138"/>
      <c r="BE354" s="138"/>
      <c r="BF354" s="138"/>
      <c r="BG354" s="138"/>
      <c r="BJ354" s="138"/>
      <c r="BT354" s="138"/>
      <c r="CD354" s="138"/>
      <c r="CN354" s="138"/>
      <c r="CX354" s="138"/>
      <c r="DH354" s="138"/>
      <c r="DR354" s="138"/>
      <c r="EB354" s="138"/>
      <c r="EL354" s="138"/>
      <c r="EV354" s="138"/>
      <c r="FF354" s="138"/>
      <c r="FP354" s="138"/>
      <c r="FZ354" s="138"/>
      <c r="GJ354" s="138"/>
      <c r="GT354" s="138"/>
      <c r="HD354" s="138"/>
      <c r="HN354" s="138"/>
      <c r="HX354" s="138"/>
      <c r="IH354" s="138"/>
      <c r="IR354" s="138"/>
      <c r="JB354" s="138"/>
    </row>
    <row xmlns:x14ac="http://schemas.microsoft.com/office/spreadsheetml/2009/9/ac" r="355" s="3" customFormat="true" x14ac:dyDescent="0.25">
      <c r="A355" s="420"/>
      <c r="B355" s="138"/>
      <c r="L355" s="138"/>
      <c r="V355" s="138"/>
      <c r="AF355" s="138"/>
      <c r="AP355" s="138"/>
      <c r="AZ355" s="138"/>
      <c r="BA355" s="138"/>
      <c r="BB355" s="138"/>
      <c r="BC355" s="138"/>
      <c r="BD355" s="138"/>
      <c r="BE355" s="138"/>
      <c r="BF355" s="138"/>
      <c r="BG355" s="138"/>
      <c r="BJ355" s="138"/>
      <c r="BT355" s="138"/>
      <c r="CD355" s="138"/>
      <c r="CN355" s="138"/>
      <c r="CX355" s="138"/>
      <c r="DH355" s="138"/>
      <c r="DR355" s="138"/>
      <c r="EB355" s="138"/>
      <c r="EL355" s="138"/>
      <c r="EV355" s="138"/>
      <c r="FF355" s="138"/>
      <c r="FP355" s="138"/>
      <c r="FZ355" s="138"/>
      <c r="GJ355" s="138"/>
      <c r="GT355" s="138"/>
      <c r="HD355" s="138"/>
      <c r="HN355" s="138"/>
      <c r="HX355" s="138"/>
      <c r="IH355" s="138"/>
      <c r="IR355" s="138"/>
      <c r="JB355" s="138"/>
    </row>
    <row xmlns:x14ac="http://schemas.microsoft.com/office/spreadsheetml/2009/9/ac" r="356" s="3" customFormat="true" x14ac:dyDescent="0.25">
      <c r="A356" s="420"/>
      <c r="B356" s="138"/>
      <c r="L356" s="138"/>
      <c r="V356" s="138"/>
      <c r="AF356" s="138"/>
      <c r="AP356" s="138"/>
      <c r="AZ356" s="138"/>
      <c r="BA356" s="138"/>
      <c r="BB356" s="138"/>
      <c r="BC356" s="138"/>
      <c r="BD356" s="138"/>
      <c r="BE356" s="138"/>
      <c r="BF356" s="138"/>
      <c r="BG356" s="138"/>
      <c r="BJ356" s="138"/>
      <c r="BT356" s="138"/>
      <c r="CD356" s="138"/>
      <c r="CN356" s="138"/>
      <c r="CX356" s="138"/>
      <c r="DH356" s="138"/>
      <c r="DR356" s="138"/>
      <c r="EB356" s="138"/>
      <c r="EL356" s="138"/>
      <c r="EV356" s="138"/>
      <c r="FF356" s="138"/>
      <c r="FP356" s="138"/>
      <c r="FZ356" s="138"/>
      <c r="GJ356" s="138"/>
      <c r="GT356" s="138"/>
      <c r="HD356" s="138"/>
      <c r="HN356" s="138"/>
      <c r="HX356" s="138"/>
      <c r="IH356" s="138"/>
      <c r="IR356" s="138"/>
      <c r="JB356" s="138"/>
    </row>
    <row xmlns:x14ac="http://schemas.microsoft.com/office/spreadsheetml/2009/9/ac" r="357" s="3" customFormat="true" x14ac:dyDescent="0.25">
      <c r="A357" s="420"/>
      <c r="B357" s="138"/>
      <c r="L357" s="138"/>
      <c r="V357" s="138"/>
      <c r="AF357" s="138"/>
      <c r="AP357" s="138"/>
      <c r="AZ357" s="138"/>
      <c r="BA357" s="138"/>
      <c r="BB357" s="138"/>
      <c r="BC357" s="138"/>
      <c r="BD357" s="138"/>
      <c r="BE357" s="138"/>
      <c r="BF357" s="138"/>
      <c r="BG357" s="138"/>
      <c r="BJ357" s="138"/>
      <c r="BT357" s="138"/>
      <c r="CD357" s="138"/>
      <c r="CN357" s="138"/>
      <c r="CX357" s="138"/>
      <c r="DH357" s="138"/>
      <c r="DR357" s="138"/>
      <c r="EB357" s="138"/>
      <c r="EL357" s="138"/>
      <c r="EV357" s="138"/>
      <c r="FF357" s="138"/>
      <c r="FP357" s="138"/>
      <c r="FZ357" s="138"/>
      <c r="GJ357" s="138"/>
      <c r="GT357" s="138"/>
      <c r="HD357" s="138"/>
      <c r="HN357" s="138"/>
      <c r="HX357" s="138"/>
      <c r="IH357" s="138"/>
      <c r="IR357" s="138"/>
      <c r="JB357" s="138"/>
    </row>
    <row xmlns:x14ac="http://schemas.microsoft.com/office/spreadsheetml/2009/9/ac" r="358" s="3" customFormat="true" x14ac:dyDescent="0.25">
      <c r="A358" s="420"/>
      <c r="B358" s="138"/>
      <c r="L358" s="138"/>
      <c r="V358" s="138"/>
      <c r="AF358" s="138"/>
      <c r="AP358" s="138"/>
      <c r="AZ358" s="138"/>
      <c r="BA358" s="138"/>
      <c r="BB358" s="138"/>
      <c r="BC358" s="138"/>
      <c r="BD358" s="138"/>
      <c r="BE358" s="138"/>
      <c r="BF358" s="138"/>
      <c r="BG358" s="138"/>
      <c r="BJ358" s="138"/>
      <c r="BT358" s="138"/>
      <c r="CD358" s="138"/>
      <c r="CN358" s="138"/>
      <c r="CX358" s="138"/>
      <c r="DH358" s="138"/>
      <c r="DR358" s="138"/>
      <c r="EB358" s="138"/>
      <c r="EL358" s="138"/>
      <c r="EV358" s="138"/>
      <c r="FF358" s="138"/>
      <c r="FP358" s="138"/>
      <c r="FZ358" s="138"/>
      <c r="GJ358" s="138"/>
      <c r="GT358" s="138"/>
      <c r="HD358" s="138"/>
      <c r="HN358" s="138"/>
      <c r="HX358" s="138"/>
      <c r="IH358" s="138"/>
      <c r="IR358" s="138"/>
      <c r="JB358" s="138"/>
    </row>
    <row xmlns:x14ac="http://schemas.microsoft.com/office/spreadsheetml/2009/9/ac" r="359" s="3" customFormat="true" x14ac:dyDescent="0.25">
      <c r="A359" s="420"/>
      <c r="B359" s="138"/>
      <c r="L359" s="138"/>
      <c r="V359" s="138"/>
      <c r="AF359" s="138"/>
      <c r="AP359" s="138"/>
      <c r="AZ359" s="138"/>
      <c r="BA359" s="138"/>
      <c r="BB359" s="138"/>
      <c r="BC359" s="138"/>
      <c r="BD359" s="138"/>
      <c r="BE359" s="138"/>
      <c r="BF359" s="138"/>
      <c r="BG359" s="138"/>
      <c r="BJ359" s="138"/>
      <c r="BT359" s="138"/>
      <c r="CD359" s="138"/>
      <c r="CN359" s="138"/>
      <c r="CX359" s="138"/>
      <c r="DH359" s="138"/>
      <c r="DR359" s="138"/>
      <c r="EB359" s="138"/>
      <c r="EL359" s="138"/>
      <c r="EV359" s="138"/>
      <c r="FF359" s="138"/>
      <c r="FP359" s="138"/>
      <c r="FZ359" s="138"/>
      <c r="GJ359" s="138"/>
      <c r="GT359" s="138"/>
      <c r="HD359" s="138"/>
      <c r="HN359" s="138"/>
      <c r="HX359" s="138"/>
      <c r="IH359" s="138"/>
      <c r="IR359" s="138"/>
      <c r="JB359" s="138"/>
    </row>
    <row xmlns:x14ac="http://schemas.microsoft.com/office/spreadsheetml/2009/9/ac" r="360" s="3" customFormat="true" x14ac:dyDescent="0.25">
      <c r="A360" s="420"/>
      <c r="B360" s="138"/>
      <c r="L360" s="138"/>
      <c r="V360" s="138"/>
      <c r="AF360" s="138"/>
      <c r="AP360" s="138"/>
      <c r="AZ360" s="138"/>
      <c r="BA360" s="138"/>
      <c r="BB360" s="138"/>
      <c r="BC360" s="138"/>
      <c r="BD360" s="138"/>
      <c r="BE360" s="138"/>
      <c r="BF360" s="138"/>
      <c r="BG360" s="138"/>
      <c r="BJ360" s="138"/>
      <c r="BT360" s="138"/>
      <c r="CD360" s="138"/>
      <c r="CN360" s="138"/>
      <c r="CX360" s="138"/>
      <c r="DH360" s="138"/>
      <c r="DR360" s="138"/>
      <c r="EB360" s="138"/>
      <c r="EL360" s="138"/>
      <c r="EV360" s="138"/>
      <c r="FF360" s="138"/>
      <c r="FP360" s="138"/>
      <c r="FZ360" s="138"/>
      <c r="GJ360" s="138"/>
      <c r="GT360" s="138"/>
      <c r="HD360" s="138"/>
      <c r="HN360" s="138"/>
      <c r="HX360" s="138"/>
      <c r="IH360" s="138"/>
      <c r="IR360" s="138"/>
      <c r="JB360" s="138"/>
    </row>
    <row xmlns:x14ac="http://schemas.microsoft.com/office/spreadsheetml/2009/9/ac" r="361" s="3" customFormat="true" x14ac:dyDescent="0.25">
      <c r="A361" s="420"/>
      <c r="B361" s="138"/>
      <c r="L361" s="138"/>
      <c r="V361" s="138"/>
      <c r="AF361" s="138"/>
      <c r="AP361" s="138"/>
      <c r="AZ361" s="138"/>
      <c r="BA361" s="138"/>
      <c r="BB361" s="138"/>
      <c r="BC361" s="138"/>
      <c r="BD361" s="138"/>
      <c r="BE361" s="138"/>
      <c r="BF361" s="138"/>
      <c r="BG361" s="138"/>
      <c r="BJ361" s="138"/>
      <c r="BT361" s="138"/>
      <c r="CD361" s="138"/>
      <c r="CN361" s="138"/>
      <c r="CX361" s="138"/>
      <c r="DH361" s="138"/>
      <c r="DR361" s="138"/>
      <c r="EB361" s="138"/>
      <c r="EL361" s="138"/>
      <c r="EV361" s="138"/>
      <c r="FF361" s="138"/>
      <c r="FP361" s="138"/>
      <c r="FZ361" s="138"/>
      <c r="GJ361" s="138"/>
      <c r="GT361" s="138"/>
      <c r="HD361" s="138"/>
      <c r="HN361" s="138"/>
      <c r="HX361" s="138"/>
      <c r="IH361" s="138"/>
      <c r="IR361" s="138"/>
      <c r="JB361" s="138"/>
    </row>
    <row xmlns:x14ac="http://schemas.microsoft.com/office/spreadsheetml/2009/9/ac" r="362" s="3" customFormat="true" x14ac:dyDescent="0.25">
      <c r="A362" s="420"/>
      <c r="B362" s="138"/>
      <c r="L362" s="138"/>
      <c r="V362" s="138"/>
      <c r="AF362" s="138"/>
      <c r="AP362" s="138"/>
      <c r="AZ362" s="138"/>
      <c r="BA362" s="138"/>
      <c r="BB362" s="138"/>
      <c r="BC362" s="138"/>
      <c r="BD362" s="138"/>
      <c r="BE362" s="138"/>
      <c r="BF362" s="138"/>
      <c r="BG362" s="138"/>
      <c r="BJ362" s="138"/>
      <c r="BT362" s="138"/>
      <c r="CD362" s="138"/>
      <c r="CN362" s="138"/>
      <c r="CX362" s="138"/>
      <c r="DH362" s="138"/>
      <c r="DR362" s="138"/>
      <c r="EB362" s="138"/>
      <c r="EL362" s="138"/>
      <c r="EV362" s="138"/>
      <c r="FF362" s="138"/>
      <c r="FP362" s="138"/>
      <c r="FZ362" s="138"/>
      <c r="GJ362" s="138"/>
      <c r="GT362" s="138"/>
      <c r="HD362" s="138"/>
      <c r="HN362" s="138"/>
      <c r="HX362" s="138"/>
      <c r="IH362" s="138"/>
      <c r="IR362" s="138"/>
      <c r="JB362" s="138"/>
    </row>
    <row xmlns:x14ac="http://schemas.microsoft.com/office/spreadsheetml/2009/9/ac" r="363" s="3" customFormat="true" x14ac:dyDescent="0.25">
      <c r="A363" s="420"/>
      <c r="B363" s="138"/>
      <c r="L363" s="138"/>
      <c r="V363" s="138"/>
      <c r="AF363" s="138"/>
      <c r="AP363" s="138"/>
      <c r="AZ363" s="138"/>
      <c r="BA363" s="138"/>
      <c r="BB363" s="138"/>
      <c r="BC363" s="138"/>
      <c r="BD363" s="138"/>
      <c r="BE363" s="138"/>
      <c r="BF363" s="138"/>
      <c r="BG363" s="138"/>
      <c r="BJ363" s="138"/>
      <c r="BT363" s="138"/>
      <c r="CD363" s="138"/>
      <c r="CN363" s="138"/>
      <c r="CX363" s="138"/>
      <c r="DH363" s="138"/>
      <c r="DR363" s="138"/>
      <c r="EB363" s="138"/>
      <c r="EL363" s="138"/>
      <c r="EV363" s="138"/>
      <c r="FF363" s="138"/>
      <c r="FP363" s="138"/>
      <c r="FZ363" s="138"/>
      <c r="GJ363" s="138"/>
      <c r="GT363" s="138"/>
      <c r="HD363" s="138"/>
      <c r="HN363" s="138"/>
      <c r="HX363" s="138"/>
      <c r="IH363" s="138"/>
      <c r="IR363" s="138"/>
      <c r="JB363" s="138"/>
    </row>
    <row xmlns:x14ac="http://schemas.microsoft.com/office/spreadsheetml/2009/9/ac" r="364" s="3" customFormat="true" x14ac:dyDescent="0.25">
      <c r="A364" s="420"/>
      <c r="B364" s="138"/>
      <c r="L364" s="138"/>
      <c r="V364" s="138"/>
      <c r="AF364" s="138"/>
      <c r="AP364" s="138"/>
      <c r="AZ364" s="138"/>
      <c r="BA364" s="138"/>
      <c r="BB364" s="138"/>
      <c r="BC364" s="138"/>
      <c r="BD364" s="138"/>
      <c r="BE364" s="138"/>
      <c r="BF364" s="138"/>
      <c r="BG364" s="138"/>
      <c r="BJ364" s="138"/>
      <c r="BT364" s="138"/>
      <c r="CD364" s="138"/>
      <c r="CN364" s="138"/>
      <c r="CX364" s="138"/>
      <c r="DH364" s="138"/>
      <c r="DR364" s="138"/>
      <c r="EB364" s="138"/>
      <c r="EL364" s="138"/>
      <c r="EV364" s="138"/>
      <c r="FF364" s="138"/>
      <c r="FP364" s="138"/>
      <c r="FZ364" s="138"/>
      <c r="GJ364" s="138"/>
      <c r="GT364" s="138"/>
      <c r="HD364" s="138"/>
      <c r="HN364" s="138"/>
      <c r="HX364" s="138"/>
      <c r="IH364" s="138"/>
      <c r="IR364" s="138"/>
      <c r="JB364" s="138"/>
    </row>
    <row xmlns:x14ac="http://schemas.microsoft.com/office/spreadsheetml/2009/9/ac" r="365" s="3" customFormat="true" x14ac:dyDescent="0.25">
      <c r="A365" s="420"/>
      <c r="B365" s="138"/>
      <c r="L365" s="138"/>
      <c r="V365" s="138"/>
      <c r="AF365" s="138"/>
      <c r="AP365" s="138"/>
      <c r="AZ365" s="138"/>
      <c r="BA365" s="138"/>
      <c r="BB365" s="138"/>
      <c r="BC365" s="138"/>
      <c r="BD365" s="138"/>
      <c r="BE365" s="138"/>
      <c r="BF365" s="138"/>
      <c r="BG365" s="138"/>
      <c r="BJ365" s="138"/>
      <c r="BT365" s="138"/>
      <c r="CD365" s="138"/>
      <c r="CN365" s="138"/>
      <c r="CX365" s="138"/>
      <c r="DH365" s="138"/>
      <c r="DR365" s="138"/>
      <c r="EB365" s="138"/>
      <c r="EL365" s="138"/>
      <c r="EV365" s="138"/>
      <c r="FF365" s="138"/>
      <c r="FP365" s="138"/>
      <c r="FZ365" s="138"/>
      <c r="GJ365" s="138"/>
      <c r="GT365" s="138"/>
      <c r="HD365" s="138"/>
      <c r="HN365" s="138"/>
      <c r="HX365" s="138"/>
      <c r="IH365" s="138"/>
      <c r="IR365" s="138"/>
      <c r="JB365" s="138"/>
    </row>
    <row xmlns:x14ac="http://schemas.microsoft.com/office/spreadsheetml/2009/9/ac" r="366" s="3" customFormat="true" x14ac:dyDescent="0.25">
      <c r="A366" s="420"/>
      <c r="B366" s="138"/>
      <c r="L366" s="138"/>
      <c r="V366" s="138"/>
      <c r="AF366" s="138"/>
      <c r="AP366" s="138"/>
      <c r="AZ366" s="138"/>
      <c r="BA366" s="138"/>
      <c r="BB366" s="138"/>
      <c r="BC366" s="138"/>
      <c r="BD366" s="138"/>
      <c r="BE366" s="138"/>
      <c r="BF366" s="138"/>
      <c r="BG366" s="138"/>
      <c r="BJ366" s="138"/>
      <c r="BT366" s="138"/>
      <c r="CD366" s="138"/>
      <c r="CN366" s="138"/>
      <c r="CX366" s="138"/>
      <c r="DH366" s="138"/>
      <c r="DR366" s="138"/>
      <c r="EB366" s="138"/>
      <c r="EL366" s="138"/>
      <c r="EV366" s="138"/>
      <c r="FF366" s="138"/>
      <c r="FP366" s="138"/>
      <c r="FZ366" s="138"/>
      <c r="GJ366" s="138"/>
      <c r="GT366" s="138"/>
      <c r="HD366" s="138"/>
      <c r="HN366" s="138"/>
      <c r="HX366" s="138"/>
      <c r="IH366" s="138"/>
      <c r="IR366" s="138"/>
      <c r="JB366" s="138"/>
    </row>
    <row xmlns:x14ac="http://schemas.microsoft.com/office/spreadsheetml/2009/9/ac" r="367" s="3" customFormat="true" x14ac:dyDescent="0.25">
      <c r="A367" s="420"/>
      <c r="B367" s="138"/>
      <c r="L367" s="138"/>
      <c r="V367" s="138"/>
      <c r="AF367" s="138"/>
      <c r="AP367" s="138"/>
      <c r="AZ367" s="138"/>
      <c r="BA367" s="138"/>
      <c r="BB367" s="138"/>
      <c r="BC367" s="138"/>
      <c r="BD367" s="138"/>
      <c r="BE367" s="138"/>
      <c r="BF367" s="138"/>
      <c r="BG367" s="138"/>
      <c r="BJ367" s="138"/>
      <c r="BT367" s="138"/>
      <c r="CD367" s="138"/>
      <c r="CN367" s="138"/>
      <c r="CX367" s="138"/>
      <c r="DH367" s="138"/>
      <c r="DR367" s="138"/>
      <c r="EB367" s="138"/>
      <c r="EL367" s="138"/>
      <c r="EV367" s="138"/>
      <c r="FF367" s="138"/>
      <c r="FP367" s="138"/>
      <c r="FZ367" s="138"/>
      <c r="GJ367" s="138"/>
      <c r="GT367" s="138"/>
      <c r="HD367" s="138"/>
      <c r="HN367" s="138"/>
      <c r="HX367" s="138"/>
      <c r="IH367" s="138"/>
      <c r="IR367" s="138"/>
      <c r="JB367" s="138"/>
    </row>
    <row xmlns:x14ac="http://schemas.microsoft.com/office/spreadsheetml/2009/9/ac" r="368" s="3" customFormat="true" x14ac:dyDescent="0.25">
      <c r="A368" s="420"/>
      <c r="B368" s="138"/>
      <c r="L368" s="138"/>
      <c r="V368" s="138"/>
      <c r="AF368" s="138"/>
      <c r="AP368" s="138"/>
      <c r="AZ368" s="138"/>
      <c r="BA368" s="138"/>
      <c r="BB368" s="138"/>
      <c r="BC368" s="138"/>
      <c r="BD368" s="138"/>
      <c r="BE368" s="138"/>
      <c r="BF368" s="138"/>
      <c r="BG368" s="138"/>
      <c r="BJ368" s="138"/>
      <c r="BT368" s="138"/>
      <c r="CD368" s="138"/>
      <c r="CN368" s="138"/>
      <c r="CX368" s="138"/>
      <c r="DH368" s="138"/>
      <c r="DR368" s="138"/>
      <c r="EB368" s="138"/>
      <c r="EL368" s="138"/>
      <c r="EV368" s="138"/>
      <c r="FF368" s="138"/>
      <c r="FP368" s="138"/>
      <c r="FZ368" s="138"/>
      <c r="GJ368" s="138"/>
      <c r="GT368" s="138"/>
      <c r="HD368" s="138"/>
      <c r="HN368" s="138"/>
      <c r="HX368" s="138"/>
      <c r="IH368" s="138"/>
      <c r="IR368" s="138"/>
      <c r="JB368" s="138"/>
    </row>
    <row xmlns:x14ac="http://schemas.microsoft.com/office/spreadsheetml/2009/9/ac" r="369" s="3" customFormat="true" x14ac:dyDescent="0.25">
      <c r="A369" s="420"/>
      <c r="B369" s="138"/>
      <c r="L369" s="138"/>
      <c r="V369" s="138"/>
      <c r="AF369" s="138"/>
      <c r="AP369" s="138"/>
      <c r="AZ369" s="138"/>
      <c r="BA369" s="138"/>
      <c r="BB369" s="138"/>
      <c r="BC369" s="138"/>
      <c r="BD369" s="138"/>
      <c r="BE369" s="138"/>
      <c r="BF369" s="138"/>
      <c r="BG369" s="138"/>
      <c r="BJ369" s="138"/>
      <c r="BT369" s="138"/>
      <c r="CD369" s="138"/>
      <c r="CN369" s="138"/>
      <c r="CX369" s="138"/>
      <c r="DH369" s="138"/>
      <c r="DR369" s="138"/>
      <c r="EB369" s="138"/>
      <c r="EL369" s="138"/>
      <c r="EV369" s="138"/>
      <c r="FF369" s="138"/>
      <c r="FP369" s="138"/>
      <c r="FZ369" s="138"/>
      <c r="GJ369" s="138"/>
      <c r="GT369" s="138"/>
      <c r="HD369" s="138"/>
      <c r="HN369" s="138"/>
      <c r="HX369" s="138"/>
      <c r="IH369" s="138"/>
      <c r="IR369" s="138"/>
      <c r="JB369" s="138"/>
    </row>
    <row xmlns:x14ac="http://schemas.microsoft.com/office/spreadsheetml/2009/9/ac" r="370" s="3" customFormat="true" x14ac:dyDescent="0.25">
      <c r="A370" s="420"/>
      <c r="B370" s="138"/>
      <c r="L370" s="138"/>
      <c r="V370" s="138"/>
      <c r="AF370" s="138"/>
      <c r="AP370" s="138"/>
      <c r="AZ370" s="138"/>
      <c r="BA370" s="138"/>
      <c r="BB370" s="138"/>
      <c r="BC370" s="138"/>
      <c r="BD370" s="138"/>
      <c r="BE370" s="138"/>
      <c r="BF370" s="138"/>
      <c r="BG370" s="138"/>
      <c r="BJ370" s="138"/>
      <c r="BT370" s="138"/>
      <c r="CD370" s="138"/>
      <c r="CN370" s="138"/>
      <c r="CX370" s="138"/>
      <c r="DH370" s="138"/>
      <c r="DR370" s="138"/>
      <c r="EB370" s="138"/>
      <c r="EL370" s="138"/>
      <c r="EV370" s="138"/>
      <c r="FF370" s="138"/>
      <c r="FP370" s="138"/>
      <c r="FZ370" s="138"/>
      <c r="GJ370" s="138"/>
      <c r="GT370" s="138"/>
      <c r="HD370" s="138"/>
      <c r="HN370" s="138"/>
      <c r="HX370" s="138"/>
      <c r="IH370" s="138"/>
      <c r="IR370" s="138"/>
      <c r="JB370" s="138"/>
    </row>
    <row xmlns:x14ac="http://schemas.microsoft.com/office/spreadsheetml/2009/9/ac" r="371" s="3" customFormat="true" x14ac:dyDescent="0.25">
      <c r="A371" s="420"/>
      <c r="B371" s="138"/>
      <c r="L371" s="138"/>
      <c r="V371" s="138"/>
      <c r="AF371" s="138"/>
      <c r="AP371" s="138"/>
      <c r="AZ371" s="138"/>
      <c r="BA371" s="138"/>
      <c r="BB371" s="138"/>
      <c r="BC371" s="138"/>
      <c r="BD371" s="138"/>
      <c r="BE371" s="138"/>
      <c r="BF371" s="138"/>
      <c r="BG371" s="138"/>
      <c r="BJ371" s="138"/>
      <c r="BT371" s="138"/>
      <c r="CD371" s="138"/>
      <c r="CN371" s="138"/>
      <c r="CX371" s="138"/>
      <c r="DH371" s="138"/>
      <c r="DR371" s="138"/>
      <c r="EB371" s="138"/>
      <c r="EL371" s="138"/>
      <c r="EV371" s="138"/>
      <c r="FF371" s="138"/>
      <c r="FP371" s="138"/>
      <c r="FZ371" s="138"/>
      <c r="GJ371" s="138"/>
      <c r="GT371" s="138"/>
      <c r="HD371" s="138"/>
      <c r="HN371" s="138"/>
      <c r="HX371" s="138"/>
      <c r="IH371" s="138"/>
      <c r="IR371" s="138"/>
      <c r="JB371" s="138"/>
    </row>
    <row xmlns:x14ac="http://schemas.microsoft.com/office/spreadsheetml/2009/9/ac" r="372" s="3" customFormat="true" x14ac:dyDescent="0.25">
      <c r="A372" s="420"/>
      <c r="B372" s="138"/>
      <c r="L372" s="138"/>
      <c r="V372" s="138"/>
      <c r="AF372" s="138"/>
      <c r="AP372" s="138"/>
      <c r="AZ372" s="138"/>
      <c r="BA372" s="138"/>
      <c r="BB372" s="138"/>
      <c r="BC372" s="138"/>
      <c r="BD372" s="138"/>
      <c r="BE372" s="138"/>
      <c r="BF372" s="138"/>
      <c r="BG372" s="138"/>
      <c r="BJ372" s="138"/>
      <c r="BT372" s="138"/>
      <c r="CD372" s="138"/>
      <c r="CN372" s="138"/>
      <c r="CX372" s="138"/>
      <c r="DH372" s="138"/>
      <c r="DR372" s="138"/>
      <c r="EB372" s="138"/>
      <c r="EL372" s="138"/>
      <c r="EV372" s="138"/>
      <c r="FF372" s="138"/>
      <c r="FP372" s="138"/>
      <c r="FZ372" s="138"/>
      <c r="GJ372" s="138"/>
      <c r="GT372" s="138"/>
      <c r="HD372" s="138"/>
      <c r="HN372" s="138"/>
      <c r="HX372" s="138"/>
      <c r="IH372" s="138"/>
      <c r="IR372" s="138"/>
      <c r="JB372" s="138"/>
    </row>
    <row xmlns:x14ac="http://schemas.microsoft.com/office/spreadsheetml/2009/9/ac" r="373" s="3" customFormat="true" x14ac:dyDescent="0.25">
      <c r="A373" s="420"/>
      <c r="B373" s="138"/>
      <c r="L373" s="138"/>
      <c r="V373" s="138"/>
      <c r="AF373" s="138"/>
      <c r="AP373" s="138"/>
      <c r="AZ373" s="138"/>
      <c r="BA373" s="138"/>
      <c r="BB373" s="138"/>
      <c r="BC373" s="138"/>
      <c r="BD373" s="138"/>
      <c r="BE373" s="138"/>
      <c r="BF373" s="138"/>
      <c r="BG373" s="138"/>
      <c r="BJ373" s="138"/>
      <c r="BT373" s="138"/>
      <c r="CD373" s="138"/>
      <c r="CN373" s="138"/>
      <c r="CX373" s="138"/>
      <c r="DH373" s="138"/>
      <c r="DR373" s="138"/>
      <c r="EB373" s="138"/>
      <c r="EL373" s="138"/>
      <c r="EV373" s="138"/>
      <c r="FF373" s="138"/>
      <c r="FP373" s="138"/>
      <c r="FZ373" s="138"/>
      <c r="GJ373" s="138"/>
      <c r="GT373" s="138"/>
      <c r="HD373" s="138"/>
      <c r="HN373" s="138"/>
      <c r="HX373" s="138"/>
      <c r="IH373" s="138"/>
      <c r="IR373" s="138"/>
      <c r="JB373" s="138"/>
    </row>
    <row xmlns:x14ac="http://schemas.microsoft.com/office/spreadsheetml/2009/9/ac" r="374" s="3" customFormat="true" x14ac:dyDescent="0.25">
      <c r="A374" s="420"/>
      <c r="B374" s="138"/>
      <c r="L374" s="138"/>
      <c r="V374" s="138"/>
      <c r="AF374" s="138"/>
      <c r="AP374" s="138"/>
      <c r="AZ374" s="138"/>
      <c r="BA374" s="138"/>
      <c r="BB374" s="138"/>
      <c r="BC374" s="138"/>
      <c r="BD374" s="138"/>
      <c r="BE374" s="138"/>
      <c r="BF374" s="138"/>
      <c r="BG374" s="138"/>
      <c r="BJ374" s="138"/>
      <c r="BT374" s="138"/>
      <c r="CD374" s="138"/>
      <c r="CN374" s="138"/>
      <c r="CX374" s="138"/>
      <c r="DH374" s="138"/>
      <c r="DR374" s="138"/>
      <c r="EB374" s="138"/>
      <c r="EL374" s="138"/>
      <c r="EV374" s="138"/>
      <c r="FF374" s="138"/>
      <c r="FP374" s="138"/>
      <c r="FZ374" s="138"/>
      <c r="GJ374" s="138"/>
      <c r="GT374" s="138"/>
      <c r="HD374" s="138"/>
      <c r="HN374" s="138"/>
      <c r="HX374" s="138"/>
      <c r="IH374" s="138"/>
      <c r="IR374" s="138"/>
      <c r="JB374" s="138"/>
    </row>
    <row xmlns:x14ac="http://schemas.microsoft.com/office/spreadsheetml/2009/9/ac" r="375" s="3" customFormat="true" x14ac:dyDescent="0.25">
      <c r="A375" s="420"/>
      <c r="B375" s="138"/>
      <c r="L375" s="138"/>
      <c r="V375" s="138"/>
      <c r="AF375" s="138"/>
      <c r="AP375" s="138"/>
      <c r="AZ375" s="138"/>
      <c r="BA375" s="138"/>
      <c r="BB375" s="138"/>
      <c r="BC375" s="138"/>
      <c r="BD375" s="138"/>
      <c r="BE375" s="138"/>
      <c r="BF375" s="138"/>
      <c r="BG375" s="138"/>
      <c r="BJ375" s="138"/>
      <c r="BT375" s="138"/>
      <c r="CD375" s="138"/>
      <c r="CN375" s="138"/>
      <c r="CX375" s="138"/>
      <c r="DH375" s="138"/>
      <c r="DR375" s="138"/>
      <c r="EB375" s="138"/>
      <c r="EL375" s="138"/>
      <c r="EV375" s="138"/>
      <c r="FF375" s="138"/>
      <c r="FP375" s="138"/>
      <c r="FZ375" s="138"/>
      <c r="GJ375" s="138"/>
      <c r="GT375" s="138"/>
      <c r="HD375" s="138"/>
      <c r="HN375" s="138"/>
      <c r="HX375" s="138"/>
      <c r="IH375" s="138"/>
      <c r="IR375" s="138"/>
      <c r="JB375" s="138"/>
    </row>
    <row xmlns:x14ac="http://schemas.microsoft.com/office/spreadsheetml/2009/9/ac" r="376" s="3" customFormat="true" x14ac:dyDescent="0.25">
      <c r="A376" s="420"/>
      <c r="B376" s="138"/>
      <c r="L376" s="138"/>
      <c r="V376" s="138"/>
      <c r="AF376" s="138"/>
      <c r="AP376" s="138"/>
      <c r="AZ376" s="138"/>
      <c r="BA376" s="138"/>
      <c r="BB376" s="138"/>
      <c r="BC376" s="138"/>
      <c r="BD376" s="138"/>
      <c r="BE376" s="138"/>
      <c r="BF376" s="138"/>
      <c r="BG376" s="138"/>
      <c r="BJ376" s="138"/>
      <c r="BT376" s="138"/>
      <c r="CD376" s="138"/>
      <c r="CN376" s="138"/>
      <c r="CX376" s="138"/>
      <c r="DH376" s="138"/>
      <c r="DR376" s="138"/>
      <c r="EB376" s="138"/>
      <c r="EL376" s="138"/>
      <c r="EV376" s="138"/>
      <c r="FF376" s="138"/>
      <c r="FP376" s="138"/>
      <c r="FZ376" s="138"/>
      <c r="GJ376" s="138"/>
      <c r="GT376" s="138"/>
      <c r="HD376" s="138"/>
      <c r="HN376" s="138"/>
      <c r="HX376" s="138"/>
      <c r="IH376" s="138"/>
      <c r="IR376" s="138"/>
      <c r="JB376" s="138"/>
    </row>
    <row xmlns:x14ac="http://schemas.microsoft.com/office/spreadsheetml/2009/9/ac" r="377" s="3" customFormat="true" x14ac:dyDescent="0.25">
      <c r="A377" s="420"/>
      <c r="B377" s="138"/>
      <c r="L377" s="138"/>
      <c r="V377" s="138"/>
      <c r="AF377" s="138"/>
      <c r="AP377" s="138"/>
      <c r="AZ377" s="138"/>
      <c r="BA377" s="138"/>
      <c r="BB377" s="138"/>
      <c r="BC377" s="138"/>
      <c r="BD377" s="138"/>
      <c r="BE377" s="138"/>
      <c r="BF377" s="138"/>
      <c r="BG377" s="138"/>
      <c r="BJ377" s="138"/>
      <c r="BT377" s="138"/>
      <c r="CD377" s="138"/>
      <c r="CN377" s="138"/>
      <c r="CX377" s="138"/>
      <c r="DH377" s="138"/>
      <c r="DR377" s="138"/>
      <c r="EB377" s="138"/>
      <c r="EL377" s="138"/>
      <c r="EV377" s="138"/>
      <c r="FF377" s="138"/>
      <c r="FP377" s="138"/>
      <c r="FZ377" s="138"/>
      <c r="GJ377" s="138"/>
      <c r="GT377" s="138"/>
      <c r="HD377" s="138"/>
      <c r="HN377" s="138"/>
      <c r="HX377" s="138"/>
      <c r="IH377" s="138"/>
      <c r="IR377" s="138"/>
      <c r="JB377" s="138"/>
    </row>
    <row xmlns:x14ac="http://schemas.microsoft.com/office/spreadsheetml/2009/9/ac" r="378" s="3" customFormat="true" x14ac:dyDescent="0.25">
      <c r="A378" s="420"/>
      <c r="B378" s="138"/>
      <c r="L378" s="138"/>
      <c r="V378" s="138"/>
      <c r="AF378" s="138"/>
      <c r="AP378" s="138"/>
      <c r="AZ378" s="138"/>
      <c r="BA378" s="138"/>
      <c r="BB378" s="138"/>
      <c r="BC378" s="138"/>
      <c r="BD378" s="138"/>
      <c r="BE378" s="138"/>
      <c r="BF378" s="138"/>
      <c r="BG378" s="138"/>
      <c r="BJ378" s="138"/>
      <c r="BT378" s="138"/>
      <c r="CD378" s="138"/>
      <c r="CN378" s="138"/>
      <c r="CX378" s="138"/>
      <c r="DH378" s="138"/>
      <c r="DR378" s="138"/>
      <c r="EB378" s="138"/>
      <c r="EL378" s="138"/>
      <c r="EV378" s="138"/>
      <c r="FF378" s="138"/>
      <c r="FP378" s="138"/>
      <c r="FZ378" s="138"/>
      <c r="GJ378" s="138"/>
      <c r="GT378" s="138"/>
      <c r="HD378" s="138"/>
      <c r="HN378" s="138"/>
      <c r="HX378" s="138"/>
      <c r="IH378" s="138"/>
      <c r="IR378" s="138"/>
      <c r="JB378" s="138"/>
    </row>
    <row xmlns:x14ac="http://schemas.microsoft.com/office/spreadsheetml/2009/9/ac" r="379" s="3" customFormat="true" x14ac:dyDescent="0.25">
      <c r="A379" s="420"/>
      <c r="B379" s="138"/>
      <c r="L379" s="138"/>
      <c r="V379" s="138"/>
      <c r="AF379" s="138"/>
      <c r="AP379" s="138"/>
      <c r="AZ379" s="138"/>
      <c r="BA379" s="138"/>
      <c r="BB379" s="138"/>
      <c r="BC379" s="138"/>
      <c r="BD379" s="138"/>
      <c r="BE379" s="138"/>
      <c r="BF379" s="138"/>
      <c r="BG379" s="138"/>
      <c r="BJ379" s="138"/>
      <c r="BT379" s="138"/>
      <c r="CD379" s="138"/>
      <c r="CN379" s="138"/>
      <c r="CX379" s="138"/>
      <c r="DH379" s="138"/>
      <c r="DR379" s="138"/>
      <c r="EB379" s="138"/>
      <c r="EL379" s="138"/>
      <c r="EV379" s="138"/>
      <c r="FF379" s="138"/>
      <c r="FP379" s="138"/>
      <c r="FZ379" s="138"/>
      <c r="GJ379" s="138"/>
      <c r="GT379" s="138"/>
      <c r="HD379" s="138"/>
      <c r="HN379" s="138"/>
      <c r="HX379" s="138"/>
      <c r="IH379" s="138"/>
      <c r="IR379" s="138"/>
      <c r="JB379" s="138"/>
    </row>
    <row xmlns:x14ac="http://schemas.microsoft.com/office/spreadsheetml/2009/9/ac" r="380" s="3" customFormat="true" x14ac:dyDescent="0.25">
      <c r="A380" s="420"/>
      <c r="B380" s="138"/>
      <c r="L380" s="138"/>
      <c r="V380" s="138"/>
      <c r="AF380" s="138"/>
      <c r="AP380" s="138"/>
      <c r="AZ380" s="138"/>
      <c r="BA380" s="138"/>
      <c r="BB380" s="138"/>
      <c r="BC380" s="138"/>
      <c r="BD380" s="138"/>
      <c r="BE380" s="138"/>
      <c r="BF380" s="138"/>
      <c r="BG380" s="138"/>
      <c r="BJ380" s="138"/>
      <c r="BT380" s="138"/>
      <c r="CD380" s="138"/>
      <c r="CN380" s="138"/>
      <c r="CX380" s="138"/>
      <c r="DH380" s="138"/>
      <c r="DR380" s="138"/>
      <c r="EB380" s="138"/>
      <c r="EL380" s="138"/>
      <c r="EV380" s="138"/>
      <c r="FF380" s="138"/>
      <c r="FP380" s="138"/>
      <c r="FZ380" s="138"/>
      <c r="GJ380" s="138"/>
      <c r="GT380" s="138"/>
      <c r="HD380" s="138"/>
      <c r="HN380" s="138"/>
      <c r="HX380" s="138"/>
      <c r="IH380" s="138"/>
      <c r="IR380" s="138"/>
      <c r="JB380" s="138"/>
    </row>
    <row xmlns:x14ac="http://schemas.microsoft.com/office/spreadsheetml/2009/9/ac" r="381" s="3" customFormat="true" x14ac:dyDescent="0.25">
      <c r="A381" s="420"/>
      <c r="B381" s="138"/>
      <c r="L381" s="138"/>
      <c r="V381" s="138"/>
      <c r="AF381" s="138"/>
      <c r="AP381" s="138"/>
      <c r="AZ381" s="138"/>
      <c r="BA381" s="138"/>
      <c r="BB381" s="138"/>
      <c r="BC381" s="138"/>
      <c r="BD381" s="138"/>
      <c r="BE381" s="138"/>
      <c r="BF381" s="138"/>
      <c r="BG381" s="138"/>
      <c r="BJ381" s="138"/>
      <c r="BT381" s="138"/>
      <c r="CD381" s="138"/>
      <c r="CN381" s="138"/>
      <c r="CX381" s="138"/>
      <c r="DH381" s="138"/>
      <c r="DR381" s="138"/>
      <c r="EB381" s="138"/>
      <c r="EL381" s="138"/>
      <c r="EV381" s="138"/>
      <c r="FF381" s="138"/>
      <c r="FP381" s="138"/>
      <c r="FZ381" s="138"/>
      <c r="GJ381" s="138"/>
      <c r="GT381" s="138"/>
      <c r="HD381" s="138"/>
      <c r="HN381" s="138"/>
      <c r="HX381" s="138"/>
      <c r="IH381" s="138"/>
      <c r="IR381" s="138"/>
      <c r="JB381" s="138"/>
    </row>
    <row xmlns:x14ac="http://schemas.microsoft.com/office/spreadsheetml/2009/9/ac" r="382" s="3" customFormat="true" x14ac:dyDescent="0.25">
      <c r="A382" s="420"/>
      <c r="B382" s="138"/>
      <c r="L382" s="138"/>
      <c r="V382" s="138"/>
      <c r="AF382" s="138"/>
      <c r="AP382" s="138"/>
      <c r="AZ382" s="138"/>
      <c r="BA382" s="138"/>
      <c r="BB382" s="138"/>
      <c r="BC382" s="138"/>
      <c r="BD382" s="138"/>
      <c r="BE382" s="138"/>
      <c r="BF382" s="138"/>
      <c r="BG382" s="138"/>
      <c r="BJ382" s="138"/>
      <c r="BT382" s="138"/>
      <c r="CD382" s="138"/>
      <c r="CN382" s="138"/>
      <c r="CX382" s="138"/>
      <c r="DH382" s="138"/>
      <c r="DR382" s="138"/>
      <c r="EB382" s="138"/>
      <c r="EL382" s="138"/>
      <c r="EV382" s="138"/>
      <c r="FF382" s="138"/>
      <c r="FP382" s="138"/>
      <c r="FZ382" s="138"/>
      <c r="GJ382" s="138"/>
      <c r="GT382" s="138"/>
      <c r="HD382" s="138"/>
      <c r="HN382" s="138"/>
      <c r="HX382" s="138"/>
      <c r="IH382" s="138"/>
      <c r="IR382" s="138"/>
      <c r="JB382" s="138"/>
    </row>
    <row xmlns:x14ac="http://schemas.microsoft.com/office/spreadsheetml/2009/9/ac" r="383" s="3" customFormat="true" x14ac:dyDescent="0.25">
      <c r="A383" s="420"/>
      <c r="B383" s="138"/>
      <c r="L383" s="138"/>
      <c r="V383" s="138"/>
      <c r="AF383" s="138"/>
      <c r="AP383" s="138"/>
      <c r="AZ383" s="138"/>
      <c r="BA383" s="138"/>
      <c r="BB383" s="138"/>
      <c r="BC383" s="138"/>
      <c r="BD383" s="138"/>
      <c r="BE383" s="138"/>
      <c r="BF383" s="138"/>
      <c r="BG383" s="138"/>
      <c r="BJ383" s="138"/>
      <c r="BT383" s="138"/>
      <c r="CD383" s="138"/>
      <c r="CN383" s="138"/>
      <c r="CX383" s="138"/>
      <c r="DH383" s="138"/>
      <c r="DR383" s="138"/>
      <c r="EB383" s="138"/>
      <c r="EL383" s="138"/>
      <c r="EV383" s="138"/>
      <c r="FF383" s="138"/>
      <c r="FP383" s="138"/>
      <c r="FZ383" s="138"/>
      <c r="GJ383" s="138"/>
      <c r="GT383" s="138"/>
      <c r="HD383" s="138"/>
      <c r="HN383" s="138"/>
      <c r="HX383" s="138"/>
      <c r="IH383" s="138"/>
      <c r="IR383" s="138"/>
      <c r="JB383" s="138"/>
    </row>
    <row xmlns:x14ac="http://schemas.microsoft.com/office/spreadsheetml/2009/9/ac" r="384" s="3" customFormat="true" x14ac:dyDescent="0.25">
      <c r="A384" s="420"/>
      <c r="B384" s="138"/>
      <c r="L384" s="138"/>
      <c r="V384" s="138"/>
      <c r="AF384" s="138"/>
      <c r="AP384" s="138"/>
      <c r="AZ384" s="138"/>
      <c r="BA384" s="138"/>
      <c r="BB384" s="138"/>
      <c r="BC384" s="138"/>
      <c r="BD384" s="138"/>
      <c r="BE384" s="138"/>
      <c r="BF384" s="138"/>
      <c r="BG384" s="138"/>
      <c r="BJ384" s="138"/>
      <c r="BT384" s="138"/>
      <c r="CD384" s="138"/>
      <c r="CN384" s="138"/>
      <c r="CX384" s="138"/>
      <c r="DH384" s="138"/>
      <c r="DR384" s="138"/>
      <c r="EB384" s="138"/>
      <c r="EL384" s="138"/>
      <c r="EV384" s="138"/>
      <c r="FF384" s="138"/>
      <c r="FP384" s="138"/>
      <c r="FZ384" s="138"/>
      <c r="GJ384" s="138"/>
      <c r="GT384" s="138"/>
      <c r="HD384" s="138"/>
      <c r="HN384" s="138"/>
      <c r="HX384" s="138"/>
      <c r="IH384" s="138"/>
      <c r="IR384" s="138"/>
      <c r="JB384" s="138"/>
    </row>
    <row xmlns:x14ac="http://schemas.microsoft.com/office/spreadsheetml/2009/9/ac" r="385" s="3" customFormat="true" x14ac:dyDescent="0.25">
      <c r="A385" s="420"/>
      <c r="B385" s="138"/>
      <c r="L385" s="138"/>
      <c r="V385" s="138"/>
      <c r="AF385" s="138"/>
      <c r="AP385" s="138"/>
      <c r="AZ385" s="138"/>
      <c r="BA385" s="138"/>
      <c r="BB385" s="138"/>
      <c r="BC385" s="138"/>
      <c r="BD385" s="138"/>
      <c r="BE385" s="138"/>
      <c r="BF385" s="138"/>
      <c r="BG385" s="138"/>
      <c r="BJ385" s="138"/>
      <c r="BT385" s="138"/>
      <c r="CD385" s="138"/>
      <c r="CN385" s="138"/>
      <c r="CX385" s="138"/>
      <c r="DH385" s="138"/>
      <c r="DR385" s="138"/>
      <c r="EB385" s="138"/>
      <c r="EL385" s="138"/>
      <c r="EV385" s="138"/>
      <c r="FF385" s="138"/>
      <c r="FP385" s="138"/>
      <c r="FZ385" s="138"/>
      <c r="GJ385" s="138"/>
      <c r="GT385" s="138"/>
      <c r="HD385" s="138"/>
      <c r="HN385" s="138"/>
      <c r="HX385" s="138"/>
      <c r="IH385" s="138"/>
      <c r="IR385" s="138"/>
      <c r="JB385" s="138"/>
    </row>
    <row xmlns:x14ac="http://schemas.microsoft.com/office/spreadsheetml/2009/9/ac" r="386" s="3" customFormat="true" x14ac:dyDescent="0.25">
      <c r="A386" s="420"/>
      <c r="B386" s="138"/>
      <c r="L386" s="138"/>
      <c r="V386" s="138"/>
      <c r="AF386" s="138"/>
      <c r="AP386" s="138"/>
      <c r="AZ386" s="138"/>
      <c r="BA386" s="138"/>
      <c r="BB386" s="138"/>
      <c r="BC386" s="138"/>
      <c r="BD386" s="138"/>
      <c r="BE386" s="138"/>
      <c r="BF386" s="138"/>
      <c r="BG386" s="138"/>
      <c r="BJ386" s="138"/>
      <c r="BT386" s="138"/>
      <c r="CD386" s="138"/>
      <c r="CN386" s="138"/>
      <c r="CX386" s="138"/>
      <c r="DH386" s="138"/>
      <c r="DR386" s="138"/>
      <c r="EB386" s="138"/>
      <c r="EL386" s="138"/>
      <c r="EV386" s="138"/>
      <c r="FF386" s="138"/>
      <c r="FP386" s="138"/>
      <c r="FZ386" s="138"/>
      <c r="GJ386" s="138"/>
      <c r="GT386" s="138"/>
      <c r="HD386" s="138"/>
      <c r="HN386" s="138"/>
      <c r="HX386" s="138"/>
      <c r="IH386" s="138"/>
      <c r="IR386" s="138"/>
      <c r="JB386" s="138"/>
    </row>
    <row xmlns:x14ac="http://schemas.microsoft.com/office/spreadsheetml/2009/9/ac" r="387" s="3" customFormat="true" x14ac:dyDescent="0.25">
      <c r="A387" s="420"/>
      <c r="B387" s="138"/>
      <c r="L387" s="138"/>
      <c r="V387" s="138"/>
      <c r="AF387" s="138"/>
      <c r="AP387" s="138"/>
      <c r="AZ387" s="138"/>
      <c r="BA387" s="138"/>
      <c r="BB387" s="138"/>
      <c r="BC387" s="138"/>
      <c r="BD387" s="138"/>
      <c r="BE387" s="138"/>
      <c r="BF387" s="138"/>
      <c r="BG387" s="138"/>
      <c r="BJ387" s="138"/>
      <c r="BT387" s="138"/>
      <c r="CD387" s="138"/>
      <c r="CN387" s="138"/>
      <c r="CX387" s="138"/>
      <c r="DH387" s="138"/>
      <c r="DR387" s="138"/>
      <c r="EB387" s="138"/>
      <c r="EL387" s="138"/>
      <c r="EV387" s="138"/>
      <c r="FF387" s="138"/>
      <c r="FP387" s="138"/>
      <c r="FZ387" s="138"/>
      <c r="GJ387" s="138"/>
      <c r="GT387" s="138"/>
      <c r="HD387" s="138"/>
      <c r="HN387" s="138"/>
      <c r="HX387" s="138"/>
      <c r="IH387" s="138"/>
      <c r="IR387" s="138"/>
      <c r="JB387" s="138"/>
    </row>
    <row xmlns:x14ac="http://schemas.microsoft.com/office/spreadsheetml/2009/9/ac" r="388" s="3" customFormat="true" x14ac:dyDescent="0.25">
      <c r="A388" s="420"/>
      <c r="B388" s="138"/>
      <c r="L388" s="138"/>
      <c r="V388" s="138"/>
      <c r="AF388" s="138"/>
      <c r="AP388" s="138"/>
      <c r="AZ388" s="138"/>
      <c r="BA388" s="138"/>
      <c r="BB388" s="138"/>
      <c r="BC388" s="138"/>
      <c r="BD388" s="138"/>
      <c r="BE388" s="138"/>
      <c r="BF388" s="138"/>
      <c r="BG388" s="138"/>
      <c r="BJ388" s="138"/>
      <c r="BT388" s="138"/>
      <c r="CD388" s="138"/>
      <c r="CN388" s="138"/>
      <c r="CX388" s="138"/>
      <c r="DH388" s="138"/>
      <c r="DR388" s="138"/>
      <c r="EB388" s="138"/>
      <c r="EL388" s="138"/>
      <c r="EV388" s="138"/>
      <c r="FF388" s="138"/>
      <c r="FP388" s="138"/>
      <c r="FZ388" s="138"/>
      <c r="GJ388" s="138"/>
      <c r="GT388" s="138"/>
      <c r="HD388" s="138"/>
      <c r="HN388" s="138"/>
      <c r="HX388" s="138"/>
      <c r="IH388" s="138"/>
      <c r="IR388" s="138"/>
      <c r="JB388" s="138"/>
    </row>
    <row xmlns:x14ac="http://schemas.microsoft.com/office/spreadsheetml/2009/9/ac" r="389" s="3" customFormat="true" x14ac:dyDescent="0.25">
      <c r="A389" s="420"/>
      <c r="B389" s="138"/>
      <c r="L389" s="138"/>
      <c r="V389" s="138"/>
      <c r="AF389" s="138"/>
      <c r="AP389" s="138"/>
      <c r="AZ389" s="138"/>
      <c r="BA389" s="138"/>
      <c r="BB389" s="138"/>
      <c r="BC389" s="138"/>
      <c r="BD389" s="138"/>
      <c r="BE389" s="138"/>
      <c r="BF389" s="138"/>
      <c r="BG389" s="138"/>
      <c r="BJ389" s="138"/>
      <c r="BT389" s="138"/>
      <c r="CD389" s="138"/>
      <c r="CN389" s="138"/>
      <c r="CX389" s="138"/>
      <c r="DH389" s="138"/>
      <c r="DR389" s="138"/>
      <c r="EB389" s="138"/>
      <c r="EL389" s="138"/>
      <c r="EV389" s="138"/>
      <c r="FF389" s="138"/>
      <c r="FP389" s="138"/>
      <c r="FZ389" s="138"/>
      <c r="GJ389" s="138"/>
      <c r="GT389" s="138"/>
      <c r="HD389" s="138"/>
      <c r="HN389" s="138"/>
      <c r="HX389" s="138"/>
      <c r="IH389" s="138"/>
      <c r="IR389" s="138"/>
      <c r="JB389" s="138"/>
    </row>
    <row xmlns:x14ac="http://schemas.microsoft.com/office/spreadsheetml/2009/9/ac" r="390" s="3" customFormat="true" x14ac:dyDescent="0.25">
      <c r="A390" s="420"/>
      <c r="B390" s="138"/>
      <c r="L390" s="138"/>
      <c r="V390" s="138"/>
      <c r="AF390" s="138"/>
      <c r="AP390" s="138"/>
      <c r="AZ390" s="138"/>
      <c r="BA390" s="138"/>
      <c r="BB390" s="138"/>
      <c r="BC390" s="138"/>
      <c r="BD390" s="138"/>
      <c r="BE390" s="138"/>
      <c r="BF390" s="138"/>
      <c r="BG390" s="138"/>
      <c r="BJ390" s="138"/>
      <c r="BT390" s="138"/>
      <c r="CD390" s="138"/>
      <c r="CN390" s="138"/>
      <c r="CX390" s="138"/>
      <c r="DH390" s="138"/>
      <c r="DR390" s="138"/>
      <c r="EB390" s="138"/>
      <c r="EL390" s="138"/>
      <c r="EV390" s="138"/>
      <c r="FF390" s="138"/>
      <c r="FP390" s="138"/>
      <c r="FZ390" s="138"/>
      <c r="GJ390" s="138"/>
      <c r="GT390" s="138"/>
      <c r="HD390" s="138"/>
      <c r="HN390" s="138"/>
      <c r="HX390" s="138"/>
      <c r="IH390" s="138"/>
      <c r="IR390" s="138"/>
      <c r="JB390" s="138"/>
    </row>
    <row xmlns:x14ac="http://schemas.microsoft.com/office/spreadsheetml/2009/9/ac" r="391" s="3" customFormat="true" x14ac:dyDescent="0.25">
      <c r="A391" s="420"/>
      <c r="B391" s="138"/>
      <c r="L391" s="138"/>
      <c r="V391" s="138"/>
      <c r="AF391" s="138"/>
      <c r="AP391" s="138"/>
      <c r="AZ391" s="138"/>
      <c r="BA391" s="138"/>
      <c r="BB391" s="138"/>
      <c r="BC391" s="138"/>
      <c r="BD391" s="138"/>
      <c r="BE391" s="138"/>
      <c r="BF391" s="138"/>
      <c r="BG391" s="138"/>
      <c r="BJ391" s="138"/>
      <c r="BT391" s="138"/>
      <c r="CD391" s="138"/>
      <c r="CN391" s="138"/>
      <c r="CX391" s="138"/>
      <c r="DH391" s="138"/>
      <c r="DR391" s="138"/>
      <c r="EB391" s="138"/>
      <c r="EL391" s="138"/>
      <c r="EV391" s="138"/>
      <c r="FF391" s="138"/>
      <c r="FP391" s="138"/>
      <c r="FZ391" s="138"/>
      <c r="GJ391" s="138"/>
      <c r="GT391" s="138"/>
      <c r="HD391" s="138"/>
      <c r="HN391" s="138"/>
      <c r="HX391" s="138"/>
      <c r="IH391" s="138"/>
      <c r="IR391" s="138"/>
      <c r="JB391" s="138"/>
    </row>
    <row xmlns:x14ac="http://schemas.microsoft.com/office/spreadsheetml/2009/9/ac" r="392" s="3" customFormat="true" x14ac:dyDescent="0.25">
      <c r="A392" s="420"/>
      <c r="B392" s="138"/>
      <c r="L392" s="138"/>
      <c r="V392" s="138"/>
      <c r="AF392" s="138"/>
      <c r="AP392" s="138"/>
      <c r="AZ392" s="138"/>
      <c r="BA392" s="138"/>
      <c r="BB392" s="138"/>
      <c r="BC392" s="138"/>
      <c r="BD392" s="138"/>
      <c r="BE392" s="138"/>
      <c r="BF392" s="138"/>
      <c r="BG392" s="138"/>
      <c r="BJ392" s="138"/>
      <c r="BT392" s="138"/>
      <c r="CD392" s="138"/>
      <c r="CN392" s="138"/>
      <c r="CX392" s="138"/>
      <c r="DH392" s="138"/>
      <c r="DR392" s="138"/>
      <c r="EB392" s="138"/>
      <c r="EL392" s="138"/>
      <c r="EV392" s="138"/>
      <c r="FF392" s="138"/>
      <c r="FP392" s="138"/>
      <c r="FZ392" s="138"/>
      <c r="GJ392" s="138"/>
      <c r="GT392" s="138"/>
      <c r="HD392" s="138"/>
      <c r="HN392" s="138"/>
      <c r="HX392" s="138"/>
      <c r="IH392" s="138"/>
      <c r="IR392" s="138"/>
      <c r="JB392" s="138"/>
    </row>
    <row xmlns:x14ac="http://schemas.microsoft.com/office/spreadsheetml/2009/9/ac" r="393" s="3" customFormat="true" x14ac:dyDescent="0.25">
      <c r="A393" s="420"/>
      <c r="B393" s="138"/>
      <c r="L393" s="138"/>
      <c r="V393" s="138"/>
      <c r="AF393" s="138"/>
      <c r="AP393" s="138"/>
      <c r="AZ393" s="138"/>
      <c r="BA393" s="138"/>
      <c r="BB393" s="138"/>
      <c r="BC393" s="138"/>
      <c r="BD393" s="138"/>
      <c r="BE393" s="138"/>
      <c r="BF393" s="138"/>
      <c r="BG393" s="138"/>
      <c r="BJ393" s="138"/>
      <c r="BT393" s="138"/>
      <c r="CD393" s="138"/>
      <c r="CN393" s="138"/>
      <c r="CX393" s="138"/>
      <c r="DH393" s="138"/>
      <c r="DR393" s="138"/>
      <c r="EB393" s="138"/>
      <c r="EL393" s="138"/>
      <c r="EV393" s="138"/>
      <c r="FF393" s="138"/>
      <c r="FP393" s="138"/>
      <c r="FZ393" s="138"/>
      <c r="GJ393" s="138"/>
      <c r="GT393" s="138"/>
      <c r="HD393" s="138"/>
      <c r="HN393" s="138"/>
      <c r="HX393" s="138"/>
      <c r="IH393" s="138"/>
      <c r="IR393" s="138"/>
      <c r="JB393" s="138"/>
    </row>
    <row xmlns:x14ac="http://schemas.microsoft.com/office/spreadsheetml/2009/9/ac" r="394" s="3" customFormat="true" x14ac:dyDescent="0.25">
      <c r="A394" s="420"/>
      <c r="B394" s="138"/>
      <c r="L394" s="138"/>
      <c r="V394" s="138"/>
      <c r="AF394" s="138"/>
      <c r="AP394" s="138"/>
      <c r="AZ394" s="138"/>
      <c r="BA394" s="138"/>
      <c r="BB394" s="138"/>
      <c r="BC394" s="138"/>
      <c r="BD394" s="138"/>
      <c r="BE394" s="138"/>
      <c r="BF394" s="138"/>
      <c r="BG394" s="138"/>
      <c r="BJ394" s="138"/>
      <c r="BT394" s="138"/>
      <c r="CD394" s="138"/>
      <c r="CN394" s="138"/>
      <c r="CX394" s="138"/>
      <c r="DH394" s="138"/>
      <c r="DR394" s="138"/>
      <c r="EB394" s="138"/>
      <c r="EL394" s="138"/>
      <c r="EV394" s="138"/>
      <c r="FF394" s="138"/>
      <c r="FP394" s="138"/>
      <c r="FZ394" s="138"/>
      <c r="GJ394" s="138"/>
      <c r="GT394" s="138"/>
      <c r="HD394" s="138"/>
      <c r="HN394" s="138"/>
      <c r="HX394" s="138"/>
      <c r="IH394" s="138"/>
      <c r="IR394" s="138"/>
      <c r="JB394" s="138"/>
    </row>
    <row xmlns:x14ac="http://schemas.microsoft.com/office/spreadsheetml/2009/9/ac" r="395" s="3" customFormat="true" x14ac:dyDescent="0.25">
      <c r="A395" s="420"/>
      <c r="B395" s="138"/>
      <c r="L395" s="138"/>
      <c r="V395" s="138"/>
      <c r="AF395" s="138"/>
      <c r="AP395" s="138"/>
      <c r="AZ395" s="138"/>
      <c r="BA395" s="138"/>
      <c r="BB395" s="138"/>
      <c r="BC395" s="138"/>
      <c r="BD395" s="138"/>
      <c r="BE395" s="138"/>
      <c r="BF395" s="138"/>
      <c r="BG395" s="138"/>
      <c r="BJ395" s="138"/>
      <c r="BT395" s="138"/>
      <c r="CD395" s="138"/>
      <c r="CN395" s="138"/>
      <c r="CX395" s="138"/>
      <c r="DH395" s="138"/>
      <c r="DR395" s="138"/>
      <c r="EB395" s="138"/>
      <c r="EL395" s="138"/>
      <c r="EV395" s="138"/>
      <c r="FF395" s="138"/>
      <c r="FP395" s="138"/>
      <c r="FZ395" s="138"/>
      <c r="GJ395" s="138"/>
      <c r="GT395" s="138"/>
      <c r="HD395" s="138"/>
      <c r="HN395" s="138"/>
      <c r="HX395" s="138"/>
      <c r="IH395" s="138"/>
      <c r="IR395" s="138"/>
      <c r="JB395" s="138"/>
    </row>
    <row xmlns:x14ac="http://schemas.microsoft.com/office/spreadsheetml/2009/9/ac" r="396" s="3" customFormat="true" x14ac:dyDescent="0.25">
      <c r="A396" s="420"/>
      <c r="B396" s="138"/>
      <c r="L396" s="138"/>
      <c r="V396" s="138"/>
      <c r="AF396" s="138"/>
      <c r="AP396" s="138"/>
      <c r="AZ396" s="138"/>
      <c r="BA396" s="138"/>
      <c r="BB396" s="138"/>
      <c r="BC396" s="138"/>
      <c r="BD396" s="138"/>
      <c r="BE396" s="138"/>
      <c r="BF396" s="138"/>
      <c r="BG396" s="138"/>
      <c r="BJ396" s="138"/>
      <c r="BT396" s="138"/>
      <c r="CD396" s="138"/>
      <c r="CN396" s="138"/>
      <c r="CX396" s="138"/>
      <c r="DH396" s="138"/>
      <c r="DR396" s="138"/>
      <c r="EB396" s="138"/>
      <c r="EL396" s="138"/>
      <c r="EV396" s="138"/>
      <c r="FF396" s="138"/>
      <c r="FP396" s="138"/>
      <c r="FZ396" s="138"/>
      <c r="GJ396" s="138"/>
      <c r="GT396" s="138"/>
      <c r="HD396" s="138"/>
      <c r="HN396" s="138"/>
      <c r="HX396" s="138"/>
      <c r="IH396" s="138"/>
      <c r="IR396" s="138"/>
      <c r="JB396" s="138"/>
    </row>
    <row xmlns:x14ac="http://schemas.microsoft.com/office/spreadsheetml/2009/9/ac" r="397" s="3" customFormat="true" x14ac:dyDescent="0.25">
      <c r="A397" s="420"/>
      <c r="B397" s="138"/>
      <c r="L397" s="138"/>
      <c r="V397" s="138"/>
      <c r="AF397" s="138"/>
      <c r="AP397" s="138"/>
      <c r="AZ397" s="138"/>
      <c r="BA397" s="138"/>
      <c r="BB397" s="138"/>
      <c r="BC397" s="138"/>
      <c r="BD397" s="138"/>
      <c r="BE397" s="138"/>
      <c r="BF397" s="138"/>
      <c r="BG397" s="138"/>
      <c r="BJ397" s="138"/>
      <c r="BT397" s="138"/>
      <c r="CD397" s="138"/>
      <c r="CN397" s="138"/>
      <c r="CX397" s="138"/>
      <c r="DH397" s="138"/>
      <c r="DR397" s="138"/>
      <c r="EB397" s="138"/>
      <c r="EL397" s="138"/>
      <c r="EV397" s="138"/>
      <c r="FF397" s="138"/>
      <c r="FP397" s="138"/>
      <c r="FZ397" s="138"/>
      <c r="GJ397" s="138"/>
      <c r="GT397" s="138"/>
      <c r="HD397" s="138"/>
      <c r="HN397" s="138"/>
      <c r="HX397" s="138"/>
      <c r="IH397" s="138"/>
      <c r="IR397" s="138"/>
      <c r="JB397" s="138"/>
    </row>
    <row xmlns:x14ac="http://schemas.microsoft.com/office/spreadsheetml/2009/9/ac" r="398" s="3" customFormat="true" x14ac:dyDescent="0.25">
      <c r="A398" s="420"/>
      <c r="B398" s="138"/>
      <c r="L398" s="138"/>
      <c r="V398" s="138"/>
      <c r="AF398" s="138"/>
      <c r="AP398" s="138"/>
      <c r="AZ398" s="138"/>
      <c r="BA398" s="138"/>
      <c r="BB398" s="138"/>
      <c r="BC398" s="138"/>
      <c r="BD398" s="138"/>
      <c r="BE398" s="138"/>
      <c r="BF398" s="138"/>
      <c r="BG398" s="138"/>
      <c r="BJ398" s="138"/>
      <c r="BT398" s="138"/>
      <c r="CD398" s="138"/>
      <c r="CN398" s="138"/>
      <c r="CX398" s="138"/>
      <c r="DH398" s="138"/>
      <c r="DR398" s="138"/>
      <c r="EB398" s="138"/>
      <c r="EL398" s="138"/>
      <c r="EV398" s="138"/>
      <c r="FF398" s="138"/>
      <c r="FP398" s="138"/>
      <c r="FZ398" s="138"/>
      <c r="GJ398" s="138"/>
      <c r="GT398" s="138"/>
      <c r="HD398" s="138"/>
      <c r="HN398" s="138"/>
      <c r="HX398" s="138"/>
      <c r="IH398" s="138"/>
      <c r="IR398" s="138"/>
      <c r="JB398" s="138"/>
    </row>
    <row xmlns:x14ac="http://schemas.microsoft.com/office/spreadsheetml/2009/9/ac" r="399" s="3" customFormat="true" x14ac:dyDescent="0.25">
      <c r="A399" s="420"/>
      <c r="B399" s="138"/>
      <c r="L399" s="138"/>
      <c r="V399" s="138"/>
      <c r="AF399" s="138"/>
      <c r="AP399" s="138"/>
      <c r="AZ399" s="138"/>
      <c r="BA399" s="138"/>
      <c r="BB399" s="138"/>
      <c r="BC399" s="138"/>
      <c r="BD399" s="138"/>
      <c r="BE399" s="138"/>
      <c r="BF399" s="138"/>
      <c r="BG399" s="138"/>
      <c r="BJ399" s="138"/>
      <c r="BT399" s="138"/>
      <c r="CD399" s="138"/>
      <c r="CN399" s="138"/>
      <c r="CX399" s="138"/>
      <c r="DH399" s="138"/>
      <c r="DR399" s="138"/>
      <c r="EB399" s="138"/>
      <c r="EL399" s="138"/>
      <c r="EV399" s="138"/>
      <c r="FF399" s="138"/>
      <c r="FP399" s="138"/>
      <c r="FZ399" s="138"/>
      <c r="GJ399" s="138"/>
      <c r="GT399" s="138"/>
      <c r="HD399" s="138"/>
      <c r="HN399" s="138"/>
      <c r="HX399" s="138"/>
      <c r="IH399" s="138"/>
      <c r="IR399" s="138"/>
      <c r="JB399" s="138"/>
    </row>
    <row xmlns:x14ac="http://schemas.microsoft.com/office/spreadsheetml/2009/9/ac" r="400" s="3" customFormat="true" x14ac:dyDescent="0.25">
      <c r="A400" s="420"/>
      <c r="B400" s="138"/>
      <c r="L400" s="138"/>
      <c r="V400" s="138"/>
      <c r="AF400" s="138"/>
      <c r="AP400" s="138"/>
      <c r="AZ400" s="138"/>
      <c r="BA400" s="138"/>
      <c r="BB400" s="138"/>
      <c r="BC400" s="138"/>
      <c r="BD400" s="138"/>
      <c r="BE400" s="138"/>
      <c r="BF400" s="138"/>
      <c r="BG400" s="138"/>
      <c r="BJ400" s="138"/>
      <c r="BT400" s="138"/>
      <c r="CD400" s="138"/>
      <c r="CN400" s="138"/>
      <c r="CX400" s="138"/>
      <c r="DH400" s="138"/>
      <c r="DR400" s="138"/>
      <c r="EB400" s="138"/>
      <c r="EL400" s="138"/>
      <c r="EV400" s="138"/>
      <c r="FF400" s="138"/>
      <c r="FP400" s="138"/>
      <c r="FZ400" s="138"/>
      <c r="GJ400" s="138"/>
      <c r="GT400" s="138"/>
      <c r="HD400" s="138"/>
      <c r="HN400" s="138"/>
      <c r="HX400" s="138"/>
      <c r="IH400" s="138"/>
      <c r="IR400" s="138"/>
      <c r="JB400" s="138"/>
    </row>
    <row xmlns:x14ac="http://schemas.microsoft.com/office/spreadsheetml/2009/9/ac" r="401" s="3" customFormat="true" x14ac:dyDescent="0.25">
      <c r="A401" s="420"/>
      <c r="B401" s="138"/>
      <c r="L401" s="138"/>
      <c r="V401" s="138"/>
      <c r="AF401" s="138"/>
      <c r="AP401" s="138"/>
      <c r="AZ401" s="138"/>
      <c r="BA401" s="138"/>
      <c r="BB401" s="138"/>
      <c r="BC401" s="138"/>
      <c r="BD401" s="138"/>
      <c r="BE401" s="138"/>
      <c r="BF401" s="138"/>
      <c r="BG401" s="138"/>
      <c r="BJ401" s="138"/>
      <c r="BT401" s="138"/>
      <c r="CD401" s="138"/>
      <c r="CN401" s="138"/>
      <c r="CX401" s="138"/>
      <c r="DH401" s="138"/>
      <c r="DR401" s="138"/>
      <c r="EB401" s="138"/>
      <c r="EL401" s="138"/>
      <c r="EV401" s="138"/>
      <c r="FF401" s="138"/>
      <c r="FP401" s="138"/>
      <c r="FZ401" s="138"/>
      <c r="GJ401" s="138"/>
      <c r="GT401" s="138"/>
      <c r="HD401" s="138"/>
      <c r="HN401" s="138"/>
      <c r="HX401" s="138"/>
      <c r="IH401" s="138"/>
      <c r="IR401" s="138"/>
      <c r="JB401" s="138"/>
    </row>
    <row xmlns:x14ac="http://schemas.microsoft.com/office/spreadsheetml/2009/9/ac" r="402" s="3" customFormat="true" x14ac:dyDescent="0.25">
      <c r="A402" s="420"/>
      <c r="B402" s="138"/>
      <c r="L402" s="138"/>
      <c r="V402" s="138"/>
      <c r="AF402" s="138"/>
      <c r="AP402" s="138"/>
      <c r="AZ402" s="138"/>
      <c r="BA402" s="138"/>
      <c r="BB402" s="138"/>
      <c r="BC402" s="138"/>
      <c r="BD402" s="138"/>
      <c r="BE402" s="138"/>
      <c r="BF402" s="138"/>
      <c r="BG402" s="138"/>
      <c r="BJ402" s="138"/>
      <c r="BT402" s="138"/>
      <c r="CD402" s="138"/>
      <c r="CN402" s="138"/>
      <c r="CX402" s="138"/>
      <c r="DH402" s="138"/>
      <c r="DR402" s="138"/>
      <c r="EB402" s="138"/>
      <c r="EL402" s="138"/>
      <c r="EV402" s="138"/>
      <c r="FF402" s="138"/>
      <c r="FP402" s="138"/>
      <c r="FZ402" s="138"/>
      <c r="GJ402" s="138"/>
      <c r="GT402" s="138"/>
      <c r="HD402" s="138"/>
      <c r="HN402" s="138"/>
      <c r="HX402" s="138"/>
      <c r="IH402" s="138"/>
      <c r="IR402" s="138"/>
      <c r="JB402" s="138"/>
    </row>
    <row xmlns:x14ac="http://schemas.microsoft.com/office/spreadsheetml/2009/9/ac" r="403" s="3" customFormat="true" x14ac:dyDescent="0.25">
      <c r="A403" s="420"/>
      <c r="B403" s="138"/>
      <c r="L403" s="138"/>
      <c r="V403" s="138"/>
      <c r="AF403" s="138"/>
      <c r="AP403" s="138"/>
      <c r="AZ403" s="138"/>
      <c r="BA403" s="138"/>
      <c r="BB403" s="138"/>
      <c r="BC403" s="138"/>
      <c r="BD403" s="138"/>
      <c r="BE403" s="138"/>
      <c r="BF403" s="138"/>
      <c r="BG403" s="138"/>
      <c r="BJ403" s="138"/>
      <c r="BT403" s="138"/>
      <c r="CD403" s="138"/>
      <c r="CN403" s="138"/>
      <c r="CX403" s="138"/>
      <c r="DH403" s="138"/>
      <c r="DR403" s="138"/>
      <c r="EB403" s="138"/>
      <c r="EL403" s="138"/>
      <c r="EV403" s="138"/>
      <c r="FF403" s="138"/>
      <c r="FP403" s="138"/>
      <c r="FZ403" s="138"/>
      <c r="GJ403" s="138"/>
      <c r="GT403" s="138"/>
      <c r="HD403" s="138"/>
      <c r="HN403" s="138"/>
      <c r="HX403" s="138"/>
      <c r="IH403" s="138"/>
      <c r="IR403" s="138"/>
      <c r="JB403" s="138"/>
    </row>
    <row xmlns:x14ac="http://schemas.microsoft.com/office/spreadsheetml/2009/9/ac" r="404" s="3" customFormat="true" x14ac:dyDescent="0.25">
      <c r="A404" s="420"/>
      <c r="B404" s="138"/>
      <c r="L404" s="138"/>
      <c r="V404" s="138"/>
      <c r="AF404" s="138"/>
      <c r="AP404" s="138"/>
      <c r="AZ404" s="138"/>
      <c r="BA404" s="138"/>
      <c r="BB404" s="138"/>
      <c r="BC404" s="138"/>
      <c r="BD404" s="138"/>
      <c r="BE404" s="138"/>
      <c r="BF404" s="138"/>
      <c r="BG404" s="138"/>
      <c r="BJ404" s="138"/>
      <c r="BT404" s="138"/>
      <c r="CD404" s="138"/>
      <c r="CN404" s="138"/>
      <c r="CX404" s="138"/>
      <c r="DH404" s="138"/>
      <c r="DR404" s="138"/>
      <c r="EB404" s="138"/>
      <c r="EL404" s="138"/>
      <c r="EV404" s="138"/>
      <c r="FF404" s="138"/>
      <c r="FP404" s="138"/>
      <c r="FZ404" s="138"/>
      <c r="GJ404" s="138"/>
      <c r="GT404" s="138"/>
      <c r="HD404" s="138"/>
      <c r="HN404" s="138"/>
      <c r="HX404" s="138"/>
      <c r="IH404" s="138"/>
      <c r="IR404" s="138"/>
      <c r="JB404" s="138"/>
    </row>
    <row xmlns:x14ac="http://schemas.microsoft.com/office/spreadsheetml/2009/9/ac" r="405" s="3" customFormat="true" x14ac:dyDescent="0.25">
      <c r="A405" s="420"/>
      <c r="B405" s="138"/>
      <c r="L405" s="138"/>
      <c r="V405" s="138"/>
      <c r="AF405" s="138"/>
      <c r="AP405" s="138"/>
      <c r="AZ405" s="138"/>
      <c r="BA405" s="138"/>
      <c r="BB405" s="138"/>
      <c r="BC405" s="138"/>
      <c r="BD405" s="138"/>
      <c r="BE405" s="138"/>
      <c r="BF405" s="138"/>
      <c r="BG405" s="138"/>
      <c r="BJ405" s="138"/>
      <c r="BT405" s="138"/>
      <c r="CD405" s="138"/>
      <c r="CN405" s="138"/>
      <c r="CX405" s="138"/>
      <c r="DH405" s="138"/>
      <c r="DR405" s="138"/>
      <c r="EB405" s="138"/>
      <c r="EL405" s="138"/>
      <c r="EV405" s="138"/>
      <c r="FF405" s="138"/>
      <c r="FP405" s="138"/>
      <c r="FZ405" s="138"/>
      <c r="GJ405" s="138"/>
      <c r="GT405" s="138"/>
      <c r="HD405" s="138"/>
      <c r="HN405" s="138"/>
      <c r="HX405" s="138"/>
      <c r="IH405" s="138"/>
      <c r="IR405" s="138"/>
      <c r="JB405" s="138"/>
    </row>
    <row xmlns:x14ac="http://schemas.microsoft.com/office/spreadsheetml/2009/9/ac" r="406" s="3" customFormat="true" x14ac:dyDescent="0.25">
      <c r="A406" s="420"/>
      <c r="B406" s="138"/>
      <c r="L406" s="138"/>
      <c r="V406" s="138"/>
      <c r="AF406" s="138"/>
      <c r="AP406" s="138"/>
      <c r="AZ406" s="138"/>
      <c r="BA406" s="138"/>
      <c r="BB406" s="138"/>
      <c r="BC406" s="138"/>
      <c r="BD406" s="138"/>
      <c r="BE406" s="138"/>
      <c r="BF406" s="138"/>
      <c r="BG406" s="138"/>
      <c r="BJ406" s="138"/>
      <c r="BT406" s="138"/>
      <c r="CD406" s="138"/>
      <c r="CN406" s="138"/>
      <c r="CX406" s="138"/>
      <c r="DH406" s="138"/>
      <c r="DR406" s="138"/>
      <c r="EB406" s="138"/>
      <c r="EL406" s="138"/>
      <c r="EV406" s="138"/>
      <c r="FF406" s="138"/>
      <c r="FP406" s="138"/>
      <c r="FZ406" s="138"/>
      <c r="GJ406" s="138"/>
      <c r="GT406" s="138"/>
      <c r="HD406" s="138"/>
      <c r="HN406" s="138"/>
      <c r="HX406" s="138"/>
      <c r="IH406" s="138"/>
      <c r="IR406" s="138"/>
      <c r="JB406" s="138"/>
    </row>
    <row xmlns:x14ac="http://schemas.microsoft.com/office/spreadsheetml/2009/9/ac" r="407" s="3" customFormat="true" x14ac:dyDescent="0.25">
      <c r="A407" s="420"/>
      <c r="B407" s="138"/>
      <c r="L407" s="138"/>
      <c r="V407" s="138"/>
      <c r="AF407" s="138"/>
      <c r="AP407" s="138"/>
      <c r="AZ407" s="138"/>
      <c r="BA407" s="138"/>
      <c r="BB407" s="138"/>
      <c r="BC407" s="138"/>
      <c r="BD407" s="138"/>
      <c r="BE407" s="138"/>
      <c r="BF407" s="138"/>
      <c r="BG407" s="138"/>
      <c r="BJ407" s="138"/>
      <c r="BT407" s="138"/>
      <c r="CD407" s="138"/>
      <c r="CN407" s="138"/>
      <c r="CX407" s="138"/>
      <c r="DH407" s="138"/>
      <c r="DR407" s="138"/>
      <c r="EB407" s="138"/>
      <c r="EL407" s="138"/>
      <c r="EV407" s="138"/>
      <c r="FF407" s="138"/>
      <c r="FP407" s="138"/>
      <c r="FZ407" s="138"/>
      <c r="GJ407" s="138"/>
      <c r="GT407" s="138"/>
      <c r="HD407" s="138"/>
      <c r="HN407" s="138"/>
      <c r="HX407" s="138"/>
      <c r="IH407" s="138"/>
      <c r="IR407" s="138"/>
      <c r="JB407" s="138"/>
    </row>
    <row xmlns:x14ac="http://schemas.microsoft.com/office/spreadsheetml/2009/9/ac" r="408" s="3" customFormat="true" x14ac:dyDescent="0.25">
      <c r="A408" s="420"/>
      <c r="B408" s="138"/>
      <c r="L408" s="138"/>
      <c r="V408" s="138"/>
      <c r="AF408" s="138"/>
      <c r="AP408" s="138"/>
      <c r="AZ408" s="138"/>
      <c r="BA408" s="138"/>
      <c r="BB408" s="138"/>
      <c r="BC408" s="138"/>
      <c r="BD408" s="138"/>
      <c r="BE408" s="138"/>
      <c r="BF408" s="138"/>
      <c r="BG408" s="138"/>
      <c r="BJ408" s="138"/>
      <c r="BT408" s="138"/>
      <c r="CD408" s="138"/>
      <c r="CN408" s="138"/>
      <c r="CX408" s="138"/>
      <c r="DH408" s="138"/>
      <c r="DR408" s="138"/>
      <c r="EB408" s="138"/>
      <c r="EL408" s="138"/>
      <c r="EV408" s="138"/>
      <c r="FF408" s="138"/>
      <c r="FP408" s="138"/>
      <c r="FZ408" s="138"/>
      <c r="GJ408" s="138"/>
      <c r="GT408" s="138"/>
      <c r="HD408" s="138"/>
      <c r="HN408" s="138"/>
      <c r="HX408" s="138"/>
      <c r="IH408" s="138"/>
      <c r="IR408" s="138"/>
      <c r="JB408" s="138"/>
    </row>
    <row xmlns:x14ac="http://schemas.microsoft.com/office/spreadsheetml/2009/9/ac" r="409" s="3" customFormat="true" x14ac:dyDescent="0.25">
      <c r="A409" s="420"/>
      <c r="B409" s="138"/>
      <c r="L409" s="138"/>
      <c r="V409" s="138"/>
      <c r="AF409" s="138"/>
      <c r="AP409" s="138"/>
      <c r="AZ409" s="138"/>
      <c r="BA409" s="138"/>
      <c r="BB409" s="138"/>
      <c r="BC409" s="138"/>
      <c r="BD409" s="138"/>
      <c r="BE409" s="138"/>
      <c r="BF409" s="138"/>
      <c r="BG409" s="138"/>
      <c r="BJ409" s="138"/>
      <c r="BT409" s="138"/>
      <c r="CD409" s="138"/>
      <c r="CN409" s="138"/>
      <c r="CX409" s="138"/>
      <c r="DH409" s="138"/>
      <c r="DR409" s="138"/>
      <c r="EB409" s="138"/>
      <c r="EL409" s="138"/>
      <c r="EV409" s="138"/>
      <c r="FF409" s="138"/>
      <c r="FP409" s="138"/>
      <c r="FZ409" s="138"/>
      <c r="GJ409" s="138"/>
      <c r="GT409" s="138"/>
      <c r="HD409" s="138"/>
      <c r="HN409" s="138"/>
      <c r="HX409" s="138"/>
      <c r="IH409" s="138"/>
      <c r="IR409" s="138"/>
      <c r="JB409" s="138"/>
    </row>
    <row xmlns:x14ac="http://schemas.microsoft.com/office/spreadsheetml/2009/9/ac" r="410" s="3" customFormat="true" x14ac:dyDescent="0.25">
      <c r="A410" s="420"/>
      <c r="B410" s="138"/>
      <c r="L410" s="138"/>
      <c r="V410" s="138"/>
      <c r="AF410" s="138"/>
      <c r="AP410" s="138"/>
      <c r="AZ410" s="138"/>
      <c r="BA410" s="138"/>
      <c r="BB410" s="138"/>
      <c r="BC410" s="138"/>
      <c r="BD410" s="138"/>
      <c r="BE410" s="138"/>
      <c r="BF410" s="138"/>
      <c r="BG410" s="138"/>
      <c r="BJ410" s="138"/>
      <c r="BT410" s="138"/>
      <c r="CD410" s="138"/>
      <c r="CN410" s="138"/>
      <c r="CX410" s="138"/>
      <c r="DH410" s="138"/>
      <c r="DR410" s="138"/>
      <c r="EB410" s="138"/>
      <c r="EL410" s="138"/>
      <c r="EV410" s="138"/>
      <c r="FF410" s="138"/>
      <c r="FP410" s="138"/>
      <c r="FZ410" s="138"/>
      <c r="GJ410" s="138"/>
      <c r="GT410" s="138"/>
      <c r="HD410" s="138"/>
      <c r="HN410" s="138"/>
      <c r="HX410" s="138"/>
      <c r="IH410" s="138"/>
      <c r="IR410" s="138"/>
      <c r="JB410" s="138"/>
    </row>
    <row xmlns:x14ac="http://schemas.microsoft.com/office/spreadsheetml/2009/9/ac" r="411" s="3" customFormat="true" x14ac:dyDescent="0.25">
      <c r="A411" s="420"/>
      <c r="B411" s="138"/>
      <c r="L411" s="138"/>
      <c r="V411" s="138"/>
      <c r="AF411" s="138"/>
      <c r="AP411" s="138"/>
      <c r="AZ411" s="138"/>
      <c r="BA411" s="138"/>
      <c r="BB411" s="138"/>
      <c r="BC411" s="138"/>
      <c r="BD411" s="138"/>
      <c r="BE411" s="138"/>
      <c r="BF411" s="138"/>
      <c r="BG411" s="138"/>
      <c r="BJ411" s="138"/>
      <c r="BT411" s="138"/>
      <c r="CD411" s="138"/>
      <c r="CN411" s="138"/>
      <c r="CX411" s="138"/>
      <c r="DH411" s="138"/>
      <c r="DR411" s="138"/>
      <c r="EB411" s="138"/>
      <c r="EL411" s="138"/>
      <c r="EV411" s="138"/>
      <c r="FF411" s="138"/>
      <c r="FP411" s="138"/>
      <c r="FZ411" s="138"/>
      <c r="GJ411" s="138"/>
      <c r="GT411" s="138"/>
      <c r="HD411" s="138"/>
      <c r="HN411" s="138"/>
      <c r="HX411" s="138"/>
      <c r="IH411" s="138"/>
      <c r="IR411" s="138"/>
      <c r="JB411" s="138"/>
    </row>
    <row xmlns:x14ac="http://schemas.microsoft.com/office/spreadsheetml/2009/9/ac" r="412" s="3" customFormat="true" x14ac:dyDescent="0.25">
      <c r="A412" s="420"/>
      <c r="B412" s="138"/>
      <c r="L412" s="138"/>
      <c r="V412" s="138"/>
      <c r="AF412" s="138"/>
      <c r="AP412" s="138"/>
      <c r="AZ412" s="138"/>
      <c r="BA412" s="138"/>
      <c r="BB412" s="138"/>
      <c r="BC412" s="138"/>
      <c r="BD412" s="138"/>
      <c r="BE412" s="138"/>
      <c r="BF412" s="138"/>
      <c r="BG412" s="138"/>
      <c r="BJ412" s="138"/>
      <c r="BT412" s="138"/>
      <c r="CD412" s="138"/>
      <c r="CN412" s="138"/>
      <c r="CX412" s="138"/>
      <c r="DH412" s="138"/>
      <c r="DR412" s="138"/>
      <c r="EB412" s="138"/>
      <c r="EL412" s="138"/>
      <c r="EV412" s="138"/>
      <c r="FF412" s="138"/>
      <c r="FP412" s="138"/>
      <c r="FZ412" s="138"/>
      <c r="GJ412" s="138"/>
      <c r="GT412" s="138"/>
      <c r="HD412" s="138"/>
      <c r="HN412" s="138"/>
      <c r="HX412" s="138"/>
      <c r="IH412" s="138"/>
      <c r="IR412" s="138"/>
      <c r="JB412" s="138"/>
    </row>
    <row xmlns:x14ac="http://schemas.microsoft.com/office/spreadsheetml/2009/9/ac" r="413" s="3" customFormat="true" x14ac:dyDescent="0.25">
      <c r="A413" s="420"/>
      <c r="B413" s="138"/>
      <c r="L413" s="138"/>
      <c r="V413" s="138"/>
      <c r="AF413" s="138"/>
      <c r="AP413" s="138"/>
      <c r="AZ413" s="138"/>
      <c r="BA413" s="138"/>
      <c r="BB413" s="138"/>
      <c r="BC413" s="138"/>
      <c r="BD413" s="138"/>
      <c r="BE413" s="138"/>
      <c r="BF413" s="138"/>
      <c r="BG413" s="138"/>
      <c r="BJ413" s="138"/>
      <c r="BT413" s="138"/>
      <c r="CD413" s="138"/>
      <c r="CN413" s="138"/>
      <c r="CX413" s="138"/>
      <c r="DH413" s="138"/>
      <c r="DR413" s="138"/>
      <c r="EB413" s="138"/>
      <c r="EL413" s="138"/>
      <c r="EV413" s="138"/>
      <c r="FF413" s="138"/>
      <c r="FP413" s="138"/>
      <c r="FZ413" s="138"/>
      <c r="GJ413" s="138"/>
      <c r="GT413" s="138"/>
      <c r="HD413" s="138"/>
      <c r="HN413" s="138"/>
      <c r="HX413" s="138"/>
      <c r="IH413" s="138"/>
      <c r="IR413" s="138"/>
      <c r="JB413" s="138"/>
    </row>
    <row xmlns:x14ac="http://schemas.microsoft.com/office/spreadsheetml/2009/9/ac" r="414" s="3" customFormat="true" x14ac:dyDescent="0.25">
      <c r="A414" s="420"/>
      <c r="B414" s="138"/>
      <c r="L414" s="138"/>
      <c r="V414" s="138"/>
      <c r="AF414" s="138"/>
      <c r="AP414" s="138"/>
      <c r="AZ414" s="138"/>
      <c r="BA414" s="138"/>
      <c r="BB414" s="138"/>
      <c r="BC414" s="138"/>
      <c r="BD414" s="138"/>
      <c r="BE414" s="138"/>
      <c r="BF414" s="138"/>
      <c r="BG414" s="138"/>
      <c r="BJ414" s="138"/>
      <c r="BT414" s="138"/>
      <c r="CD414" s="138"/>
      <c r="CN414" s="138"/>
      <c r="CX414" s="138"/>
      <c r="DH414" s="138"/>
      <c r="DR414" s="138"/>
      <c r="EB414" s="138"/>
      <c r="EL414" s="138"/>
      <c r="EV414" s="138"/>
      <c r="FF414" s="138"/>
      <c r="FP414" s="138"/>
      <c r="FZ414" s="138"/>
      <c r="GJ414" s="138"/>
      <c r="GT414" s="138"/>
      <c r="HD414" s="138"/>
      <c r="HN414" s="138"/>
      <c r="HX414" s="138"/>
      <c r="IH414" s="138"/>
      <c r="IR414" s="138"/>
      <c r="JB414" s="138"/>
    </row>
    <row xmlns:x14ac="http://schemas.microsoft.com/office/spreadsheetml/2009/9/ac" r="415" s="3" customFormat="true" x14ac:dyDescent="0.25">
      <c r="A415" s="420"/>
      <c r="B415" s="138"/>
      <c r="L415" s="138"/>
      <c r="V415" s="138"/>
      <c r="AF415" s="138"/>
      <c r="AP415" s="138"/>
      <c r="AZ415" s="138"/>
      <c r="BA415" s="138"/>
      <c r="BB415" s="138"/>
      <c r="BC415" s="138"/>
      <c r="BD415" s="138"/>
      <c r="BE415" s="138"/>
      <c r="BF415" s="138"/>
      <c r="BG415" s="138"/>
      <c r="BJ415" s="138"/>
      <c r="BT415" s="138"/>
      <c r="CD415" s="138"/>
      <c r="CN415" s="138"/>
      <c r="CX415" s="138"/>
      <c r="DH415" s="138"/>
      <c r="DR415" s="138"/>
      <c r="EB415" s="138"/>
      <c r="EL415" s="138"/>
      <c r="EV415" s="138"/>
      <c r="FF415" s="138"/>
      <c r="FP415" s="138"/>
      <c r="FZ415" s="138"/>
      <c r="GJ415" s="138"/>
      <c r="GT415" s="138"/>
      <c r="HD415" s="138"/>
      <c r="HN415" s="138"/>
      <c r="HX415" s="138"/>
      <c r="IH415" s="138"/>
      <c r="IR415" s="138"/>
      <c r="JB415" s="138"/>
    </row>
    <row xmlns:x14ac="http://schemas.microsoft.com/office/spreadsheetml/2009/9/ac" r="416" s="3" customFormat="true" x14ac:dyDescent="0.25">
      <c r="A416" s="420"/>
      <c r="B416" s="138"/>
      <c r="L416" s="138"/>
      <c r="V416" s="138"/>
      <c r="AF416" s="138"/>
      <c r="AP416" s="138"/>
      <c r="AZ416" s="138"/>
      <c r="BA416" s="138"/>
      <c r="BB416" s="138"/>
      <c r="BC416" s="138"/>
      <c r="BD416" s="138"/>
      <c r="BE416" s="138"/>
      <c r="BF416" s="138"/>
      <c r="BG416" s="138"/>
      <c r="BJ416" s="138"/>
      <c r="BT416" s="138"/>
      <c r="CD416" s="138"/>
      <c r="CN416" s="138"/>
      <c r="CX416" s="138"/>
      <c r="DH416" s="138"/>
      <c r="DR416" s="138"/>
      <c r="EB416" s="138"/>
      <c r="EL416" s="138"/>
      <c r="EV416" s="138"/>
      <c r="FF416" s="138"/>
      <c r="FP416" s="138"/>
      <c r="FZ416" s="138"/>
      <c r="GJ416" s="138"/>
      <c r="GT416" s="138"/>
      <c r="HD416" s="138"/>
      <c r="HN416" s="138"/>
      <c r="HX416" s="138"/>
      <c r="IH416" s="138"/>
      <c r="IR416" s="138"/>
      <c r="JB416" s="138"/>
    </row>
    <row xmlns:x14ac="http://schemas.microsoft.com/office/spreadsheetml/2009/9/ac" r="417" s="3" customFormat="true" x14ac:dyDescent="0.25">
      <c r="A417" s="420"/>
      <c r="B417" s="138"/>
      <c r="L417" s="138"/>
      <c r="V417" s="138"/>
      <c r="AF417" s="138"/>
      <c r="AP417" s="138"/>
      <c r="AZ417" s="138"/>
      <c r="BA417" s="138"/>
      <c r="BB417" s="138"/>
      <c r="BC417" s="138"/>
      <c r="BD417" s="138"/>
      <c r="BE417" s="138"/>
      <c r="BF417" s="138"/>
      <c r="BG417" s="138"/>
      <c r="BJ417" s="138"/>
      <c r="BT417" s="138"/>
      <c r="CD417" s="138"/>
      <c r="CN417" s="138"/>
      <c r="CX417" s="138"/>
      <c r="DH417" s="138"/>
      <c r="DR417" s="138"/>
      <c r="EB417" s="138"/>
      <c r="EL417" s="138"/>
      <c r="EV417" s="138"/>
      <c r="FF417" s="138"/>
      <c r="FP417" s="138"/>
      <c r="FZ417" s="138"/>
      <c r="GJ417" s="138"/>
      <c r="GT417" s="138"/>
      <c r="HD417" s="138"/>
      <c r="HN417" s="138"/>
      <c r="HX417" s="138"/>
      <c r="IH417" s="138"/>
      <c r="IR417" s="138"/>
      <c r="JB417" s="138"/>
    </row>
    <row xmlns:x14ac="http://schemas.microsoft.com/office/spreadsheetml/2009/9/ac" r="418" s="3" customFormat="true" x14ac:dyDescent="0.25">
      <c r="A418" s="420"/>
      <c r="B418" s="138"/>
      <c r="L418" s="138"/>
      <c r="V418" s="138"/>
      <c r="AF418" s="138"/>
      <c r="AP418" s="138"/>
      <c r="AZ418" s="138"/>
      <c r="BA418" s="138"/>
      <c r="BB418" s="138"/>
      <c r="BC418" s="138"/>
      <c r="BD418" s="138"/>
      <c r="BE418" s="138"/>
      <c r="BF418" s="138"/>
      <c r="BG418" s="138"/>
      <c r="BJ418" s="138"/>
      <c r="BT418" s="138"/>
      <c r="CD418" s="138"/>
      <c r="CN418" s="138"/>
      <c r="CX418" s="138"/>
      <c r="DH418" s="138"/>
      <c r="DR418" s="138"/>
      <c r="EB418" s="138"/>
      <c r="EL418" s="138"/>
      <c r="EV418" s="138"/>
      <c r="FF418" s="138"/>
      <c r="FP418" s="138"/>
      <c r="FZ418" s="138"/>
      <c r="GJ418" s="138"/>
      <c r="GT418" s="138"/>
      <c r="HD418" s="138"/>
      <c r="HN418" s="138"/>
      <c r="HX418" s="138"/>
      <c r="IH418" s="138"/>
      <c r="IR418" s="138"/>
      <c r="JB418" s="138"/>
    </row>
    <row xmlns:x14ac="http://schemas.microsoft.com/office/spreadsheetml/2009/9/ac" r="419" s="3" customFormat="true" x14ac:dyDescent="0.25">
      <c r="A419" s="420"/>
      <c r="B419" s="138"/>
      <c r="L419" s="138"/>
      <c r="V419" s="138"/>
      <c r="AF419" s="138"/>
      <c r="AP419" s="138"/>
      <c r="AZ419" s="138"/>
      <c r="BA419" s="138"/>
      <c r="BB419" s="138"/>
      <c r="BC419" s="138"/>
      <c r="BD419" s="138"/>
      <c r="BE419" s="138"/>
      <c r="BF419" s="138"/>
      <c r="BG419" s="138"/>
      <c r="BJ419" s="138"/>
      <c r="BT419" s="138"/>
      <c r="CD419" s="138"/>
      <c r="CN419" s="138"/>
      <c r="CX419" s="138"/>
      <c r="DH419" s="138"/>
      <c r="DR419" s="138"/>
      <c r="EB419" s="138"/>
      <c r="EL419" s="138"/>
      <c r="EV419" s="138"/>
      <c r="FF419" s="138"/>
      <c r="FP419" s="138"/>
      <c r="FZ419" s="138"/>
      <c r="GJ419" s="138"/>
      <c r="GT419" s="138"/>
      <c r="HD419" s="138"/>
      <c r="HN419" s="138"/>
      <c r="HX419" s="138"/>
      <c r="IH419" s="138"/>
      <c r="IR419" s="138"/>
      <c r="JB419" s="138"/>
    </row>
    <row xmlns:x14ac="http://schemas.microsoft.com/office/spreadsheetml/2009/9/ac" r="420" s="3" customFormat="true" x14ac:dyDescent="0.25">
      <c r="A420" s="420"/>
      <c r="B420" s="138"/>
      <c r="L420" s="138"/>
      <c r="V420" s="138"/>
      <c r="AF420" s="138"/>
      <c r="AP420" s="138"/>
      <c r="AZ420" s="138"/>
      <c r="BA420" s="138"/>
      <c r="BB420" s="138"/>
      <c r="BC420" s="138"/>
      <c r="BD420" s="138"/>
      <c r="BE420" s="138"/>
      <c r="BF420" s="138"/>
      <c r="BG420" s="138"/>
      <c r="BJ420" s="138"/>
      <c r="BT420" s="138"/>
      <c r="CD420" s="138"/>
      <c r="CN420" s="138"/>
      <c r="CX420" s="138"/>
      <c r="DH420" s="138"/>
      <c r="DR420" s="138"/>
      <c r="EB420" s="138"/>
      <c r="EL420" s="138"/>
      <c r="EV420" s="138"/>
      <c r="FF420" s="138"/>
      <c r="FP420" s="138"/>
      <c r="FZ420" s="138"/>
      <c r="GJ420" s="138"/>
      <c r="GT420" s="138"/>
      <c r="HD420" s="138"/>
      <c r="HN420" s="138"/>
      <c r="HX420" s="138"/>
      <c r="IH420" s="138"/>
      <c r="IR420" s="138"/>
      <c r="JB420" s="138"/>
    </row>
    <row xmlns:x14ac="http://schemas.microsoft.com/office/spreadsheetml/2009/9/ac" r="421" s="3" customFormat="true" x14ac:dyDescent="0.25">
      <c r="A421" s="420"/>
      <c r="B421" s="138"/>
      <c r="L421" s="138"/>
      <c r="V421" s="138"/>
      <c r="AF421" s="138"/>
      <c r="AP421" s="138"/>
      <c r="AZ421" s="138"/>
      <c r="BA421" s="138"/>
      <c r="BB421" s="138"/>
      <c r="BC421" s="138"/>
      <c r="BD421" s="138"/>
      <c r="BE421" s="138"/>
      <c r="BF421" s="138"/>
      <c r="BG421" s="138"/>
      <c r="BJ421" s="138"/>
      <c r="BT421" s="138"/>
      <c r="CD421" s="138"/>
      <c r="CN421" s="138"/>
      <c r="CX421" s="138"/>
      <c r="DH421" s="138"/>
      <c r="DR421" s="138"/>
      <c r="EB421" s="138"/>
      <c r="EL421" s="138"/>
      <c r="EV421" s="138"/>
      <c r="FF421" s="138"/>
      <c r="FP421" s="138"/>
      <c r="FZ421" s="138"/>
      <c r="GJ421" s="138"/>
      <c r="GT421" s="138"/>
      <c r="HD421" s="138"/>
      <c r="HN421" s="138"/>
      <c r="HX421" s="138"/>
      <c r="IH421" s="138"/>
      <c r="IR421" s="138"/>
      <c r="JB421" s="138"/>
    </row>
    <row xmlns:x14ac="http://schemas.microsoft.com/office/spreadsheetml/2009/9/ac" r="422" s="3" customFormat="true" x14ac:dyDescent="0.25">
      <c r="A422" s="420"/>
      <c r="B422" s="138"/>
      <c r="L422" s="138"/>
      <c r="V422" s="138"/>
      <c r="AF422" s="138"/>
      <c r="AP422" s="138"/>
      <c r="AZ422" s="138"/>
      <c r="BA422" s="138"/>
      <c r="BB422" s="138"/>
      <c r="BC422" s="138"/>
      <c r="BD422" s="138"/>
      <c r="BE422" s="138"/>
      <c r="BF422" s="138"/>
      <c r="BG422" s="138"/>
      <c r="BJ422" s="138"/>
      <c r="BT422" s="138"/>
      <c r="CD422" s="138"/>
      <c r="CN422" s="138"/>
      <c r="CX422" s="138"/>
      <c r="DH422" s="138"/>
      <c r="DR422" s="138"/>
      <c r="EB422" s="138"/>
      <c r="EL422" s="138"/>
      <c r="EV422" s="138"/>
      <c r="FF422" s="138"/>
      <c r="FP422" s="138"/>
      <c r="FZ422" s="138"/>
      <c r="GJ422" s="138"/>
      <c r="GT422" s="138"/>
      <c r="HD422" s="138"/>
      <c r="HN422" s="138"/>
      <c r="HX422" s="138"/>
      <c r="IH422" s="138"/>
      <c r="IR422" s="138"/>
      <c r="JB422" s="138"/>
    </row>
    <row xmlns:x14ac="http://schemas.microsoft.com/office/spreadsheetml/2009/9/ac" r="423" s="3" customFormat="true" x14ac:dyDescent="0.25">
      <c r="A423" s="420"/>
      <c r="B423" s="138"/>
      <c r="L423" s="138"/>
      <c r="V423" s="138"/>
      <c r="AF423" s="138"/>
      <c r="AP423" s="138"/>
      <c r="AZ423" s="138"/>
      <c r="BA423" s="138"/>
      <c r="BB423" s="138"/>
      <c r="BC423" s="138"/>
      <c r="BD423" s="138"/>
      <c r="BE423" s="138"/>
      <c r="BF423" s="138"/>
      <c r="BG423" s="138"/>
      <c r="BJ423" s="138"/>
      <c r="BT423" s="138"/>
      <c r="CD423" s="138"/>
      <c r="CN423" s="138"/>
      <c r="CX423" s="138"/>
      <c r="DH423" s="138"/>
      <c r="DR423" s="138"/>
      <c r="EB423" s="138"/>
      <c r="EL423" s="138"/>
      <c r="EV423" s="138"/>
      <c r="FF423" s="138"/>
      <c r="FP423" s="138"/>
      <c r="FZ423" s="138"/>
      <c r="GJ423" s="138"/>
      <c r="GT423" s="138"/>
      <c r="HD423" s="138"/>
      <c r="HN423" s="138"/>
      <c r="HX423" s="138"/>
      <c r="IH423" s="138"/>
      <c r="IR423" s="138"/>
      <c r="JB423" s="138"/>
    </row>
    <row xmlns:x14ac="http://schemas.microsoft.com/office/spreadsheetml/2009/9/ac" r="424" s="3" customFormat="true" x14ac:dyDescent="0.25">
      <c r="A424" s="420"/>
      <c r="B424" s="138"/>
      <c r="L424" s="138"/>
      <c r="V424" s="138"/>
      <c r="AF424" s="138"/>
      <c r="AP424" s="138"/>
      <c r="AZ424" s="138"/>
      <c r="BA424" s="138"/>
      <c r="BB424" s="138"/>
      <c r="BC424" s="138"/>
      <c r="BD424" s="138"/>
      <c r="BE424" s="138"/>
      <c r="BF424" s="138"/>
      <c r="BG424" s="138"/>
      <c r="BJ424" s="138"/>
      <c r="BT424" s="138"/>
      <c r="CD424" s="138"/>
      <c r="CN424" s="138"/>
      <c r="CX424" s="138"/>
      <c r="DH424" s="138"/>
      <c r="DR424" s="138"/>
      <c r="EB424" s="138"/>
      <c r="EL424" s="138"/>
      <c r="EV424" s="138"/>
      <c r="FF424" s="138"/>
      <c r="FP424" s="138"/>
      <c r="FZ424" s="138"/>
      <c r="GJ424" s="138"/>
      <c r="GT424" s="138"/>
      <c r="HD424" s="138"/>
      <c r="HN424" s="138"/>
      <c r="HX424" s="138"/>
      <c r="IH424" s="138"/>
      <c r="IR424" s="138"/>
      <c r="JB424" s="138"/>
    </row>
    <row xmlns:x14ac="http://schemas.microsoft.com/office/spreadsheetml/2009/9/ac" r="425" s="3" customFormat="true" x14ac:dyDescent="0.25">
      <c r="A425" s="420"/>
      <c r="B425" s="138"/>
      <c r="L425" s="138"/>
      <c r="V425" s="138"/>
      <c r="AF425" s="138"/>
      <c r="AP425" s="138"/>
      <c r="AZ425" s="138"/>
      <c r="BA425" s="138"/>
      <c r="BB425" s="138"/>
      <c r="BC425" s="138"/>
      <c r="BD425" s="138"/>
      <c r="BE425" s="138"/>
      <c r="BF425" s="138"/>
      <c r="BG425" s="138"/>
      <c r="BJ425" s="138"/>
      <c r="BT425" s="138"/>
      <c r="CD425" s="138"/>
      <c r="CN425" s="138"/>
      <c r="CX425" s="138"/>
      <c r="DH425" s="138"/>
      <c r="DR425" s="138"/>
      <c r="EB425" s="138"/>
      <c r="EL425" s="138"/>
      <c r="EV425" s="138"/>
      <c r="FF425" s="138"/>
      <c r="FP425" s="138"/>
      <c r="FZ425" s="138"/>
      <c r="GJ425" s="138"/>
      <c r="GT425" s="138"/>
      <c r="HD425" s="138"/>
      <c r="HN425" s="138"/>
      <c r="HX425" s="138"/>
      <c r="IH425" s="138"/>
      <c r="IR425" s="138"/>
      <c r="JB425" s="138"/>
    </row>
    <row xmlns:x14ac="http://schemas.microsoft.com/office/spreadsheetml/2009/9/ac" r="426" s="3" customFormat="true" x14ac:dyDescent="0.25">
      <c r="A426" s="420"/>
      <c r="B426" s="138"/>
      <c r="L426" s="138"/>
      <c r="V426" s="138"/>
      <c r="AF426" s="138"/>
      <c r="AP426" s="138"/>
      <c r="AZ426" s="138"/>
      <c r="BA426" s="138"/>
      <c r="BB426" s="138"/>
      <c r="BC426" s="138"/>
      <c r="BD426" s="138"/>
      <c r="BE426" s="138"/>
      <c r="BF426" s="138"/>
      <c r="BG426" s="138"/>
      <c r="BJ426" s="138"/>
      <c r="BT426" s="138"/>
      <c r="CD426" s="138"/>
      <c r="CN426" s="138"/>
      <c r="CX426" s="138"/>
      <c r="DH426" s="138"/>
      <c r="DR426" s="138"/>
      <c r="EB426" s="138"/>
      <c r="EL426" s="138"/>
      <c r="EV426" s="138"/>
      <c r="FF426" s="138"/>
      <c r="FP426" s="138"/>
      <c r="FZ426" s="138"/>
      <c r="GJ426" s="138"/>
      <c r="GT426" s="138"/>
      <c r="HD426" s="138"/>
      <c r="HN426" s="138"/>
      <c r="HX426" s="138"/>
      <c r="IH426" s="138"/>
      <c r="IR426" s="138"/>
      <c r="JB426" s="138"/>
    </row>
    <row xmlns:x14ac="http://schemas.microsoft.com/office/spreadsheetml/2009/9/ac" r="427" s="3" customFormat="true" x14ac:dyDescent="0.25">
      <c r="A427" s="420"/>
      <c r="B427" s="138"/>
      <c r="L427" s="138"/>
      <c r="V427" s="138"/>
      <c r="AF427" s="138"/>
      <c r="AP427" s="138"/>
      <c r="AZ427" s="138"/>
      <c r="BA427" s="138"/>
      <c r="BB427" s="138"/>
      <c r="BC427" s="138"/>
      <c r="BD427" s="138"/>
      <c r="BE427" s="138"/>
      <c r="BF427" s="138"/>
      <c r="BG427" s="138"/>
      <c r="BJ427" s="138"/>
      <c r="BT427" s="138"/>
      <c r="CD427" s="138"/>
      <c r="CN427" s="138"/>
      <c r="CX427" s="138"/>
      <c r="DH427" s="138"/>
      <c r="DR427" s="138"/>
      <c r="EB427" s="138"/>
      <c r="EL427" s="138"/>
      <c r="EV427" s="138"/>
      <c r="FF427" s="138"/>
      <c r="FP427" s="138"/>
      <c r="FZ427" s="138"/>
      <c r="GJ427" s="138"/>
      <c r="GT427" s="138"/>
      <c r="HD427" s="138"/>
      <c r="HN427" s="138"/>
      <c r="HX427" s="138"/>
      <c r="IH427" s="138"/>
      <c r="IR427" s="138"/>
      <c r="JB427" s="138"/>
    </row>
    <row xmlns:x14ac="http://schemas.microsoft.com/office/spreadsheetml/2009/9/ac" r="428" s="3" customFormat="true" x14ac:dyDescent="0.25">
      <c r="A428" s="420"/>
      <c r="B428" s="138"/>
      <c r="L428" s="138"/>
      <c r="V428" s="138"/>
      <c r="AF428" s="138"/>
      <c r="AP428" s="138"/>
      <c r="AZ428" s="138"/>
      <c r="BA428" s="138"/>
      <c r="BB428" s="138"/>
      <c r="BC428" s="138"/>
      <c r="BD428" s="138"/>
      <c r="BE428" s="138"/>
      <c r="BF428" s="138"/>
      <c r="BG428" s="138"/>
      <c r="BJ428" s="138"/>
      <c r="BT428" s="138"/>
      <c r="CD428" s="138"/>
      <c r="CN428" s="138"/>
      <c r="CX428" s="138"/>
      <c r="DH428" s="138"/>
      <c r="DR428" s="138"/>
      <c r="EB428" s="138"/>
      <c r="EL428" s="138"/>
      <c r="EV428" s="138"/>
      <c r="FF428" s="138"/>
      <c r="FP428" s="138"/>
      <c r="FZ428" s="138"/>
      <c r="GJ428" s="138"/>
      <c r="GT428" s="138"/>
      <c r="HD428" s="138"/>
      <c r="HN428" s="138"/>
      <c r="HX428" s="138"/>
      <c r="IH428" s="138"/>
      <c r="IR428" s="138"/>
      <c r="JB428" s="138"/>
    </row>
    <row xmlns:x14ac="http://schemas.microsoft.com/office/spreadsheetml/2009/9/ac" r="429" s="3" customFormat="true" x14ac:dyDescent="0.25">
      <c r="A429" s="420"/>
      <c r="B429" s="138"/>
      <c r="L429" s="138"/>
      <c r="V429" s="138"/>
      <c r="AF429" s="138"/>
      <c r="AP429" s="138"/>
      <c r="AZ429" s="138"/>
      <c r="BA429" s="138"/>
      <c r="BB429" s="138"/>
      <c r="BC429" s="138"/>
      <c r="BD429" s="138"/>
      <c r="BE429" s="138"/>
      <c r="BF429" s="138"/>
      <c r="BG429" s="138"/>
      <c r="BJ429" s="138"/>
      <c r="BT429" s="138"/>
      <c r="CD429" s="138"/>
      <c r="CN429" s="138"/>
      <c r="CX429" s="138"/>
      <c r="DH429" s="138"/>
      <c r="DR429" s="138"/>
      <c r="EB429" s="138"/>
      <c r="EL429" s="138"/>
      <c r="EV429" s="138"/>
      <c r="FF429" s="138"/>
      <c r="FP429" s="138"/>
      <c r="FZ429" s="138"/>
      <c r="GJ429" s="138"/>
      <c r="GT429" s="138"/>
      <c r="HD429" s="138"/>
      <c r="HN429" s="138"/>
      <c r="HX429" s="138"/>
      <c r="IH429" s="138"/>
      <c r="IR429" s="138"/>
      <c r="JB429" s="138"/>
    </row>
    <row xmlns:x14ac="http://schemas.microsoft.com/office/spreadsheetml/2009/9/ac" r="430" s="3" customFormat="true" x14ac:dyDescent="0.25">
      <c r="A430" s="420"/>
      <c r="B430" s="138"/>
      <c r="L430" s="138"/>
      <c r="V430" s="138"/>
      <c r="AF430" s="138"/>
      <c r="AP430" s="138"/>
      <c r="AZ430" s="138"/>
      <c r="BA430" s="138"/>
      <c r="BB430" s="138"/>
      <c r="BC430" s="138"/>
      <c r="BD430" s="138"/>
      <c r="BE430" s="138"/>
      <c r="BF430" s="138"/>
      <c r="BG430" s="138"/>
      <c r="BJ430" s="138"/>
      <c r="BT430" s="138"/>
      <c r="CD430" s="138"/>
      <c r="CN430" s="138"/>
      <c r="CX430" s="138"/>
      <c r="DH430" s="138"/>
      <c r="DR430" s="138"/>
      <c r="EB430" s="138"/>
      <c r="EL430" s="138"/>
      <c r="EV430" s="138"/>
      <c r="FF430" s="138"/>
      <c r="FP430" s="138"/>
      <c r="FZ430" s="138"/>
      <c r="GJ430" s="138"/>
      <c r="GT430" s="138"/>
      <c r="HD430" s="138"/>
      <c r="HN430" s="138"/>
      <c r="HX430" s="138"/>
      <c r="IH430" s="138"/>
      <c r="IR430" s="138"/>
      <c r="JB430" s="138"/>
    </row>
    <row xmlns:x14ac="http://schemas.microsoft.com/office/spreadsheetml/2009/9/ac" r="431" s="3" customFormat="true" x14ac:dyDescent="0.25">
      <c r="A431" s="420"/>
      <c r="B431" s="138"/>
      <c r="L431" s="138"/>
      <c r="V431" s="138"/>
      <c r="AF431" s="138"/>
      <c r="AP431" s="138"/>
      <c r="AZ431" s="138"/>
      <c r="BA431" s="138"/>
      <c r="BB431" s="138"/>
      <c r="BC431" s="138"/>
      <c r="BD431" s="138"/>
      <c r="BE431" s="138"/>
      <c r="BF431" s="138"/>
      <c r="BG431" s="138"/>
      <c r="BJ431" s="138"/>
      <c r="BT431" s="138"/>
      <c r="CD431" s="138"/>
      <c r="CN431" s="138"/>
      <c r="CX431" s="138"/>
      <c r="DH431" s="138"/>
      <c r="DR431" s="138"/>
      <c r="EB431" s="138"/>
      <c r="EL431" s="138"/>
      <c r="EV431" s="138"/>
      <c r="FF431" s="138"/>
      <c r="FP431" s="138"/>
      <c r="FZ431" s="138"/>
      <c r="GJ431" s="138"/>
      <c r="GT431" s="138"/>
      <c r="HD431" s="138"/>
      <c r="HN431" s="138"/>
      <c r="HX431" s="138"/>
      <c r="IH431" s="138"/>
      <c r="IR431" s="138"/>
      <c r="JB431" s="138"/>
    </row>
    <row xmlns:x14ac="http://schemas.microsoft.com/office/spreadsheetml/2009/9/ac" r="432" s="3" customFormat="true" x14ac:dyDescent="0.25">
      <c r="A432" s="420"/>
      <c r="B432" s="138"/>
      <c r="L432" s="138"/>
      <c r="V432" s="138"/>
      <c r="AF432" s="138"/>
      <c r="AP432" s="138"/>
      <c r="AZ432" s="138"/>
      <c r="BA432" s="138"/>
      <c r="BB432" s="138"/>
      <c r="BC432" s="138"/>
      <c r="BD432" s="138"/>
      <c r="BE432" s="138"/>
      <c r="BF432" s="138"/>
      <c r="BG432" s="138"/>
      <c r="BJ432" s="138"/>
      <c r="BT432" s="138"/>
      <c r="CD432" s="138"/>
      <c r="CN432" s="138"/>
      <c r="CX432" s="138"/>
      <c r="DH432" s="138"/>
      <c r="DR432" s="138"/>
      <c r="EB432" s="138"/>
      <c r="EL432" s="138"/>
      <c r="EV432" s="138"/>
      <c r="FF432" s="138"/>
      <c r="FP432" s="138"/>
      <c r="FZ432" s="138"/>
      <c r="GJ432" s="138"/>
      <c r="GT432" s="138"/>
      <c r="HD432" s="138"/>
      <c r="HN432" s="138"/>
      <c r="HX432" s="138"/>
      <c r="IH432" s="138"/>
      <c r="IR432" s="138"/>
      <c r="JB432" s="138"/>
    </row>
    <row xmlns:x14ac="http://schemas.microsoft.com/office/spreadsheetml/2009/9/ac" r="433" s="3" customFormat="true" x14ac:dyDescent="0.25">
      <c r="A433" s="420"/>
      <c r="B433" s="138"/>
      <c r="L433" s="138"/>
      <c r="V433" s="138"/>
      <c r="AF433" s="138"/>
      <c r="AP433" s="138"/>
      <c r="AZ433" s="138"/>
      <c r="BA433" s="138"/>
      <c r="BB433" s="138"/>
      <c r="BC433" s="138"/>
      <c r="BD433" s="138"/>
      <c r="BE433" s="138"/>
      <c r="BF433" s="138"/>
      <c r="BG433" s="138"/>
      <c r="BJ433" s="138"/>
      <c r="BT433" s="138"/>
      <c r="CD433" s="138"/>
      <c r="CN433" s="138"/>
      <c r="CX433" s="138"/>
      <c r="DH433" s="138"/>
      <c r="DR433" s="138"/>
      <c r="EB433" s="138"/>
      <c r="EL433" s="138"/>
      <c r="EV433" s="138"/>
      <c r="FF433" s="138"/>
      <c r="FP433" s="138"/>
      <c r="FZ433" s="138"/>
      <c r="GJ433" s="138"/>
      <c r="GT433" s="138"/>
      <c r="HD433" s="138"/>
      <c r="HN433" s="138"/>
      <c r="HX433" s="138"/>
      <c r="IH433" s="138"/>
      <c r="IR433" s="138"/>
      <c r="JB433" s="138"/>
    </row>
    <row xmlns:x14ac="http://schemas.microsoft.com/office/spreadsheetml/2009/9/ac" r="434" s="3" customFormat="true" x14ac:dyDescent="0.25">
      <c r="A434" s="420"/>
      <c r="B434" s="138"/>
      <c r="L434" s="138"/>
      <c r="V434" s="138"/>
      <c r="AF434" s="138"/>
      <c r="AP434" s="138"/>
      <c r="AZ434" s="138"/>
      <c r="BA434" s="138"/>
      <c r="BB434" s="138"/>
      <c r="BC434" s="138"/>
      <c r="BD434" s="138"/>
      <c r="BE434" s="138"/>
      <c r="BF434" s="138"/>
      <c r="BG434" s="138"/>
      <c r="BJ434" s="138"/>
      <c r="BT434" s="138"/>
      <c r="CD434" s="138"/>
      <c r="CN434" s="138"/>
      <c r="CX434" s="138"/>
      <c r="DH434" s="138"/>
      <c r="DR434" s="138"/>
      <c r="EB434" s="138"/>
      <c r="EL434" s="138"/>
      <c r="EV434" s="138"/>
      <c r="FF434" s="138"/>
      <c r="FP434" s="138"/>
      <c r="FZ434" s="138"/>
      <c r="GJ434" s="138"/>
      <c r="GT434" s="138"/>
      <c r="HD434" s="138"/>
      <c r="HN434" s="138"/>
      <c r="HX434" s="138"/>
      <c r="IH434" s="138"/>
      <c r="IR434" s="138"/>
      <c r="JB434" s="138"/>
    </row>
    <row xmlns:x14ac="http://schemas.microsoft.com/office/spreadsheetml/2009/9/ac" r="435" s="3" customFormat="true" x14ac:dyDescent="0.25">
      <c r="A435" s="420"/>
      <c r="B435" s="138"/>
      <c r="L435" s="138"/>
      <c r="V435" s="138"/>
      <c r="AF435" s="138"/>
      <c r="AP435" s="138"/>
      <c r="AZ435" s="138"/>
      <c r="BA435" s="138"/>
      <c r="BB435" s="138"/>
      <c r="BC435" s="138"/>
      <c r="BD435" s="138"/>
      <c r="BE435" s="138"/>
      <c r="BF435" s="138"/>
      <c r="BG435" s="138"/>
      <c r="BJ435" s="138"/>
      <c r="BT435" s="138"/>
      <c r="CD435" s="138"/>
      <c r="CN435" s="138"/>
      <c r="CX435" s="138"/>
      <c r="DH435" s="138"/>
      <c r="DR435" s="138"/>
      <c r="EB435" s="138"/>
      <c r="EL435" s="138"/>
      <c r="EV435" s="138"/>
      <c r="FF435" s="138"/>
      <c r="FP435" s="138"/>
      <c r="FZ435" s="138"/>
      <c r="GJ435" s="138"/>
      <c r="GT435" s="138"/>
      <c r="HD435" s="138"/>
      <c r="HN435" s="138"/>
      <c r="HX435" s="138"/>
      <c r="IH435" s="138"/>
      <c r="IR435" s="138"/>
      <c r="JB435" s="138"/>
    </row>
    <row xmlns:x14ac="http://schemas.microsoft.com/office/spreadsheetml/2009/9/ac" r="436" s="3" customFormat="true" x14ac:dyDescent="0.25">
      <c r="A436" s="420"/>
      <c r="B436" s="138"/>
      <c r="L436" s="138"/>
      <c r="V436" s="138"/>
      <c r="AF436" s="138"/>
      <c r="AP436" s="138"/>
      <c r="AZ436" s="138"/>
      <c r="BA436" s="138"/>
      <c r="BB436" s="138"/>
      <c r="BC436" s="138"/>
      <c r="BD436" s="138"/>
      <c r="BE436" s="138"/>
      <c r="BF436" s="138"/>
      <c r="BG436" s="138"/>
      <c r="BJ436" s="138"/>
      <c r="BT436" s="138"/>
      <c r="CD436" s="138"/>
      <c r="CN436" s="138"/>
      <c r="CX436" s="138"/>
      <c r="DH436" s="138"/>
      <c r="DR436" s="138"/>
      <c r="EB436" s="138"/>
      <c r="EL436" s="138"/>
      <c r="EV436" s="138"/>
      <c r="FF436" s="138"/>
      <c r="FP436" s="138"/>
      <c r="FZ436" s="138"/>
      <c r="GJ436" s="138"/>
      <c r="GT436" s="138"/>
      <c r="HD436" s="138"/>
      <c r="HN436" s="138"/>
      <c r="HX436" s="138"/>
      <c r="IH436" s="138"/>
      <c r="IR436" s="138"/>
      <c r="JB436" s="138"/>
    </row>
    <row xmlns:x14ac="http://schemas.microsoft.com/office/spreadsheetml/2009/9/ac" r="437" s="3" customFormat="true" x14ac:dyDescent="0.25">
      <c r="A437" s="420"/>
      <c r="B437" s="138"/>
      <c r="L437" s="138"/>
      <c r="V437" s="138"/>
      <c r="AF437" s="138"/>
      <c r="AP437" s="138"/>
      <c r="AZ437" s="138"/>
      <c r="BA437" s="138"/>
      <c r="BB437" s="138"/>
      <c r="BC437" s="138"/>
      <c r="BD437" s="138"/>
      <c r="BE437" s="138"/>
      <c r="BF437" s="138"/>
      <c r="BG437" s="138"/>
      <c r="BJ437" s="138"/>
      <c r="BT437" s="138"/>
      <c r="CD437" s="138"/>
      <c r="CN437" s="138"/>
      <c r="CX437" s="138"/>
      <c r="DH437" s="138"/>
      <c r="DR437" s="138"/>
      <c r="EB437" s="138"/>
      <c r="EL437" s="138"/>
      <c r="EV437" s="138"/>
      <c r="FF437" s="138"/>
      <c r="FP437" s="138"/>
      <c r="FZ437" s="138"/>
      <c r="GJ437" s="138"/>
      <c r="GT437" s="138"/>
      <c r="HD437" s="138"/>
      <c r="HN437" s="138"/>
      <c r="HX437" s="138"/>
      <c r="IH437" s="138"/>
      <c r="IR437" s="138"/>
      <c r="JB437" s="138"/>
    </row>
    <row xmlns:x14ac="http://schemas.microsoft.com/office/spreadsheetml/2009/9/ac" r="438" s="3" customFormat="true" x14ac:dyDescent="0.25">
      <c r="A438" s="420"/>
      <c r="B438" s="138"/>
      <c r="L438" s="138"/>
      <c r="V438" s="138"/>
      <c r="AF438" s="138"/>
      <c r="AP438" s="138"/>
      <c r="AZ438" s="138"/>
      <c r="BA438" s="138"/>
      <c r="BB438" s="138"/>
      <c r="BC438" s="138"/>
      <c r="BD438" s="138"/>
      <c r="BE438" s="138"/>
      <c r="BF438" s="138"/>
      <c r="BG438" s="138"/>
      <c r="BJ438" s="138"/>
      <c r="BT438" s="138"/>
      <c r="CD438" s="138"/>
      <c r="CN438" s="138"/>
      <c r="CX438" s="138"/>
      <c r="DH438" s="138"/>
      <c r="DR438" s="138"/>
      <c r="EB438" s="138"/>
      <c r="EL438" s="138"/>
      <c r="EV438" s="138"/>
      <c r="FF438" s="138"/>
      <c r="FP438" s="138"/>
      <c r="FZ438" s="138"/>
      <c r="GJ438" s="138"/>
      <c r="GT438" s="138"/>
      <c r="HD438" s="138"/>
      <c r="HN438" s="138"/>
      <c r="HX438" s="138"/>
      <c r="IH438" s="138"/>
      <c r="IR438" s="138"/>
      <c r="JB438" s="138"/>
    </row>
    <row xmlns:x14ac="http://schemas.microsoft.com/office/spreadsheetml/2009/9/ac" r="439" s="3" customFormat="true" x14ac:dyDescent="0.25">
      <c r="A439" s="420"/>
      <c r="B439" s="138"/>
      <c r="L439" s="138"/>
      <c r="V439" s="138"/>
      <c r="AF439" s="138"/>
      <c r="AP439" s="138"/>
      <c r="AZ439" s="138"/>
      <c r="BA439" s="138"/>
      <c r="BB439" s="138"/>
      <c r="BC439" s="138"/>
      <c r="BD439" s="138"/>
      <c r="BE439" s="138"/>
      <c r="BF439" s="138"/>
      <c r="BG439" s="138"/>
      <c r="BJ439" s="138"/>
      <c r="BT439" s="138"/>
      <c r="CD439" s="138"/>
      <c r="CN439" s="138"/>
      <c r="CX439" s="138"/>
      <c r="DH439" s="138"/>
      <c r="DR439" s="138"/>
      <c r="EB439" s="138"/>
      <c r="EL439" s="138"/>
      <c r="EV439" s="138"/>
      <c r="FF439" s="138"/>
      <c r="FP439" s="138"/>
      <c r="FZ439" s="138"/>
      <c r="GJ439" s="138"/>
      <c r="GT439" s="138"/>
      <c r="HD439" s="138"/>
      <c r="HN439" s="138"/>
      <c r="HX439" s="138"/>
      <c r="IH439" s="138"/>
      <c r="IR439" s="138"/>
      <c r="JB439" s="138"/>
    </row>
    <row xmlns:x14ac="http://schemas.microsoft.com/office/spreadsheetml/2009/9/ac" r="440" s="3" customFormat="true" x14ac:dyDescent="0.25">
      <c r="A440" s="420"/>
      <c r="B440" s="138"/>
      <c r="L440" s="138"/>
      <c r="V440" s="138"/>
      <c r="AF440" s="138"/>
      <c r="AP440" s="138"/>
      <c r="AZ440" s="138"/>
      <c r="BA440" s="138"/>
      <c r="BB440" s="138"/>
      <c r="BC440" s="138"/>
      <c r="BD440" s="138"/>
      <c r="BE440" s="138"/>
      <c r="BF440" s="138"/>
      <c r="BG440" s="138"/>
      <c r="BJ440" s="138"/>
      <c r="BT440" s="138"/>
      <c r="CD440" s="138"/>
      <c r="CN440" s="138"/>
      <c r="CX440" s="138"/>
      <c r="DH440" s="138"/>
      <c r="DR440" s="138"/>
      <c r="EB440" s="138"/>
      <c r="EL440" s="138"/>
      <c r="EV440" s="138"/>
      <c r="FF440" s="138"/>
      <c r="FP440" s="138"/>
      <c r="FZ440" s="138"/>
      <c r="GJ440" s="138"/>
      <c r="GT440" s="138"/>
      <c r="HD440" s="138"/>
      <c r="HN440" s="138"/>
      <c r="HX440" s="138"/>
      <c r="IH440" s="138"/>
      <c r="IR440" s="138"/>
      <c r="JB440" s="138"/>
    </row>
    <row xmlns:x14ac="http://schemas.microsoft.com/office/spreadsheetml/2009/9/ac" r="441" s="3" customFormat="true" x14ac:dyDescent="0.25">
      <c r="A441" s="420"/>
      <c r="B441" s="138"/>
      <c r="L441" s="138"/>
      <c r="V441" s="138"/>
      <c r="AF441" s="138"/>
      <c r="AP441" s="138"/>
      <c r="AZ441" s="138"/>
      <c r="BA441" s="138"/>
      <c r="BB441" s="138"/>
      <c r="BC441" s="138"/>
      <c r="BD441" s="138"/>
      <c r="BE441" s="138"/>
      <c r="BF441" s="138"/>
      <c r="BG441" s="138"/>
      <c r="BJ441" s="138"/>
      <c r="BT441" s="138"/>
      <c r="CD441" s="138"/>
      <c r="CN441" s="138"/>
      <c r="CX441" s="138"/>
      <c r="DH441" s="138"/>
      <c r="DR441" s="138"/>
      <c r="EB441" s="138"/>
      <c r="EL441" s="138"/>
      <c r="EV441" s="138"/>
      <c r="FF441" s="138"/>
      <c r="FP441" s="138"/>
      <c r="FZ441" s="138"/>
      <c r="GJ441" s="138"/>
      <c r="GT441" s="138"/>
      <c r="HD441" s="138"/>
      <c r="HN441" s="138"/>
      <c r="HX441" s="138"/>
      <c r="IH441" s="138"/>
      <c r="IR441" s="138"/>
      <c r="JB441" s="138"/>
    </row>
    <row xmlns:x14ac="http://schemas.microsoft.com/office/spreadsheetml/2009/9/ac" r="442" s="3" customFormat="true" x14ac:dyDescent="0.25">
      <c r="A442" s="420"/>
      <c r="B442" s="138"/>
      <c r="L442" s="138"/>
      <c r="V442" s="138"/>
      <c r="AF442" s="138"/>
      <c r="AP442" s="138"/>
      <c r="AZ442" s="138"/>
      <c r="BA442" s="138"/>
      <c r="BB442" s="138"/>
      <c r="BC442" s="138"/>
      <c r="BD442" s="138"/>
      <c r="BE442" s="138"/>
      <c r="BF442" s="138"/>
      <c r="BG442" s="138"/>
      <c r="BJ442" s="138"/>
      <c r="BT442" s="138"/>
      <c r="CD442" s="138"/>
      <c r="CN442" s="138"/>
      <c r="CX442" s="138"/>
      <c r="DH442" s="138"/>
      <c r="DR442" s="138"/>
      <c r="EB442" s="138"/>
      <c r="EL442" s="138"/>
      <c r="EV442" s="138"/>
      <c r="FF442" s="138"/>
      <c r="FP442" s="138"/>
      <c r="FZ442" s="138"/>
      <c r="GJ442" s="138"/>
      <c r="GT442" s="138"/>
      <c r="HD442" s="138"/>
      <c r="HN442" s="138"/>
      <c r="HX442" s="138"/>
      <c r="IH442" s="138"/>
      <c r="IR442" s="138"/>
      <c r="JB442" s="138"/>
    </row>
    <row xmlns:x14ac="http://schemas.microsoft.com/office/spreadsheetml/2009/9/ac" r="443" s="3" customFormat="true" x14ac:dyDescent="0.25">
      <c r="A443" s="420"/>
      <c r="B443" s="138"/>
      <c r="L443" s="138"/>
      <c r="V443" s="138"/>
      <c r="AF443" s="138"/>
      <c r="AP443" s="138"/>
      <c r="AZ443" s="138"/>
      <c r="BA443" s="138"/>
      <c r="BB443" s="138"/>
      <c r="BC443" s="138"/>
      <c r="BD443" s="138"/>
      <c r="BE443" s="138"/>
      <c r="BF443" s="138"/>
      <c r="BG443" s="138"/>
      <c r="BJ443" s="138"/>
      <c r="BT443" s="138"/>
      <c r="CD443" s="138"/>
      <c r="CN443" s="138"/>
      <c r="CX443" s="138"/>
      <c r="DH443" s="138"/>
      <c r="DR443" s="138"/>
      <c r="EB443" s="138"/>
      <c r="EL443" s="138"/>
      <c r="EV443" s="138"/>
      <c r="FF443" s="138"/>
      <c r="FP443" s="138"/>
      <c r="FZ443" s="138"/>
      <c r="GJ443" s="138"/>
      <c r="GT443" s="138"/>
      <c r="HD443" s="138"/>
      <c r="HN443" s="138"/>
      <c r="HX443" s="138"/>
      <c r="IH443" s="138"/>
      <c r="IR443" s="138"/>
      <c r="JB443" s="138"/>
    </row>
    <row xmlns:x14ac="http://schemas.microsoft.com/office/spreadsheetml/2009/9/ac" r="444" s="3" customFormat="true" x14ac:dyDescent="0.25">
      <c r="A444" s="420"/>
      <c r="B444" s="138"/>
      <c r="L444" s="138"/>
      <c r="V444" s="138"/>
      <c r="AF444" s="138"/>
      <c r="AP444" s="138"/>
      <c r="AZ444" s="138"/>
      <c r="BA444" s="138"/>
      <c r="BB444" s="138"/>
      <c r="BC444" s="138"/>
      <c r="BD444" s="138"/>
      <c r="BE444" s="138"/>
      <c r="BF444" s="138"/>
      <c r="BG444" s="138"/>
      <c r="BJ444" s="138"/>
      <c r="BT444" s="138"/>
      <c r="CD444" s="138"/>
      <c r="CN444" s="138"/>
      <c r="CX444" s="138"/>
      <c r="DH444" s="138"/>
      <c r="DR444" s="138"/>
      <c r="EB444" s="138"/>
      <c r="EL444" s="138"/>
      <c r="EV444" s="138"/>
      <c r="FF444" s="138"/>
      <c r="FP444" s="138"/>
      <c r="FZ444" s="138"/>
      <c r="GJ444" s="138"/>
      <c r="GT444" s="138"/>
      <c r="HD444" s="138"/>
      <c r="HN444" s="138"/>
      <c r="HX444" s="138"/>
      <c r="IH444" s="138"/>
      <c r="IR444" s="138"/>
      <c r="JB444" s="138"/>
    </row>
    <row xmlns:x14ac="http://schemas.microsoft.com/office/spreadsheetml/2009/9/ac" r="445" s="3" customFormat="true" x14ac:dyDescent="0.25">
      <c r="A445" s="420"/>
      <c r="B445" s="138"/>
      <c r="L445" s="138"/>
      <c r="V445" s="138"/>
      <c r="AF445" s="138"/>
      <c r="AP445" s="138"/>
      <c r="AZ445" s="138"/>
      <c r="BA445" s="138"/>
      <c r="BB445" s="138"/>
      <c r="BC445" s="138"/>
      <c r="BD445" s="138"/>
      <c r="BE445" s="138"/>
      <c r="BF445" s="138"/>
      <c r="BG445" s="138"/>
      <c r="BJ445" s="138"/>
      <c r="BT445" s="138"/>
      <c r="CD445" s="138"/>
      <c r="CN445" s="138"/>
      <c r="CX445" s="138"/>
      <c r="DH445" s="138"/>
      <c r="DR445" s="138"/>
      <c r="EB445" s="138"/>
      <c r="EL445" s="138"/>
      <c r="EV445" s="138"/>
      <c r="FF445" s="138"/>
      <c r="FP445" s="138"/>
      <c r="FZ445" s="138"/>
      <c r="GJ445" s="138"/>
      <c r="GT445" s="138"/>
      <c r="HD445" s="138"/>
      <c r="HN445" s="138"/>
      <c r="HX445" s="138"/>
      <c r="IH445" s="138"/>
      <c r="IR445" s="138"/>
      <c r="JB445" s="138"/>
    </row>
    <row xmlns:x14ac="http://schemas.microsoft.com/office/spreadsheetml/2009/9/ac" r="446" s="3" customFormat="true" x14ac:dyDescent="0.25">
      <c r="A446" s="420"/>
      <c r="B446" s="138"/>
      <c r="L446" s="138"/>
      <c r="V446" s="138"/>
      <c r="AF446" s="138"/>
      <c r="AP446" s="138"/>
      <c r="AZ446" s="138"/>
      <c r="BA446" s="138"/>
      <c r="BB446" s="138"/>
      <c r="BC446" s="138"/>
      <c r="BD446" s="138"/>
      <c r="BE446" s="138"/>
      <c r="BF446" s="138"/>
      <c r="BG446" s="138"/>
      <c r="BJ446" s="138"/>
      <c r="BT446" s="138"/>
      <c r="CD446" s="138"/>
      <c r="CN446" s="138"/>
      <c r="CX446" s="138"/>
      <c r="DH446" s="138"/>
      <c r="DR446" s="138"/>
      <c r="EB446" s="138"/>
      <c r="EL446" s="138"/>
      <c r="EV446" s="138"/>
      <c r="FF446" s="138"/>
      <c r="FP446" s="138"/>
      <c r="FZ446" s="138"/>
      <c r="GJ446" s="138"/>
      <c r="GT446" s="138"/>
      <c r="HD446" s="138"/>
      <c r="HN446" s="138"/>
      <c r="HX446" s="138"/>
      <c r="IH446" s="138"/>
      <c r="IR446" s="138"/>
      <c r="JB446" s="138"/>
    </row>
    <row xmlns:x14ac="http://schemas.microsoft.com/office/spreadsheetml/2009/9/ac" r="447" s="3" customFormat="true" x14ac:dyDescent="0.25">
      <c r="A447" s="420"/>
      <c r="B447" s="138"/>
      <c r="L447" s="138"/>
      <c r="V447" s="138"/>
      <c r="AF447" s="138"/>
      <c r="AP447" s="138"/>
      <c r="AZ447" s="138"/>
      <c r="BA447" s="138"/>
      <c r="BB447" s="138"/>
      <c r="BC447" s="138"/>
      <c r="BD447" s="138"/>
      <c r="BE447" s="138"/>
      <c r="BF447" s="138"/>
      <c r="BG447" s="138"/>
      <c r="BJ447" s="138"/>
      <c r="BT447" s="138"/>
      <c r="CD447" s="138"/>
      <c r="CN447" s="138"/>
      <c r="CX447" s="138"/>
      <c r="DH447" s="138"/>
      <c r="DR447" s="138"/>
      <c r="EB447" s="138"/>
      <c r="EL447" s="138"/>
      <c r="EV447" s="138"/>
      <c r="FF447" s="138"/>
      <c r="FP447" s="138"/>
      <c r="FZ447" s="138"/>
      <c r="GJ447" s="138"/>
      <c r="GT447" s="138"/>
      <c r="HD447" s="138"/>
      <c r="HN447" s="138"/>
      <c r="HX447" s="138"/>
      <c r="IH447" s="138"/>
      <c r="IR447" s="138"/>
      <c r="JB447" s="138"/>
    </row>
    <row xmlns:x14ac="http://schemas.microsoft.com/office/spreadsheetml/2009/9/ac" r="448" s="3" customFormat="true" x14ac:dyDescent="0.25">
      <c r="A448" s="420"/>
      <c r="B448" s="138"/>
      <c r="L448" s="138"/>
      <c r="V448" s="138"/>
      <c r="AF448" s="138"/>
      <c r="AP448" s="138"/>
      <c r="AZ448" s="138"/>
      <c r="BA448" s="138"/>
      <c r="BB448" s="138"/>
      <c r="BC448" s="138"/>
      <c r="BD448" s="138"/>
      <c r="BE448" s="138"/>
      <c r="BF448" s="138"/>
      <c r="BG448" s="138"/>
      <c r="BJ448" s="138"/>
      <c r="BT448" s="138"/>
      <c r="CD448" s="138"/>
      <c r="CN448" s="138"/>
      <c r="CX448" s="138"/>
      <c r="DH448" s="138"/>
      <c r="DR448" s="138"/>
      <c r="EB448" s="138"/>
      <c r="EL448" s="138"/>
      <c r="EV448" s="138"/>
      <c r="FF448" s="138"/>
      <c r="FP448" s="138"/>
      <c r="FZ448" s="138"/>
      <c r="GJ448" s="138"/>
      <c r="GT448" s="138"/>
      <c r="HD448" s="138"/>
      <c r="HN448" s="138"/>
      <c r="HX448" s="138"/>
      <c r="IH448" s="138"/>
      <c r="IR448" s="138"/>
      <c r="JB448" s="138"/>
    </row>
    <row xmlns:x14ac="http://schemas.microsoft.com/office/spreadsheetml/2009/9/ac" r="449" s="3" customFormat="true" x14ac:dyDescent="0.25">
      <c r="A449" s="420"/>
      <c r="B449" s="138"/>
      <c r="L449" s="138"/>
      <c r="V449" s="138"/>
      <c r="AF449" s="138"/>
      <c r="AP449" s="138"/>
      <c r="AZ449" s="138"/>
      <c r="BA449" s="138"/>
      <c r="BB449" s="138"/>
      <c r="BC449" s="138"/>
      <c r="BD449" s="138"/>
      <c r="BE449" s="138"/>
      <c r="BF449" s="138"/>
      <c r="BG449" s="138"/>
      <c r="BJ449" s="138"/>
      <c r="BT449" s="138"/>
      <c r="CD449" s="138"/>
      <c r="CN449" s="138"/>
      <c r="CX449" s="138"/>
      <c r="DH449" s="138"/>
      <c r="DR449" s="138"/>
      <c r="EB449" s="138"/>
      <c r="EL449" s="138"/>
      <c r="EV449" s="138"/>
      <c r="FF449" s="138"/>
      <c r="FP449" s="138"/>
      <c r="FZ449" s="138"/>
      <c r="GJ449" s="138"/>
      <c r="GT449" s="138"/>
      <c r="HD449" s="138"/>
      <c r="HN449" s="138"/>
      <c r="HX449" s="138"/>
      <c r="IH449" s="138"/>
      <c r="IR449" s="138"/>
      <c r="JB449" s="138"/>
    </row>
    <row xmlns:x14ac="http://schemas.microsoft.com/office/spreadsheetml/2009/9/ac" r="450" s="3" customFormat="true" x14ac:dyDescent="0.25">
      <c r="A450" s="420"/>
      <c r="B450" s="138"/>
      <c r="L450" s="138"/>
      <c r="V450" s="138"/>
      <c r="AF450" s="138"/>
      <c r="AP450" s="138"/>
      <c r="AZ450" s="138"/>
      <c r="BA450" s="138"/>
      <c r="BB450" s="138"/>
      <c r="BC450" s="138"/>
      <c r="BD450" s="138"/>
      <c r="BE450" s="138"/>
      <c r="BF450" s="138"/>
      <c r="BG450" s="138"/>
      <c r="BJ450" s="138"/>
      <c r="BT450" s="138"/>
      <c r="CD450" s="138"/>
      <c r="CN450" s="138"/>
      <c r="CX450" s="138"/>
      <c r="DH450" s="138"/>
      <c r="DR450" s="138"/>
      <c r="EB450" s="138"/>
      <c r="EL450" s="138"/>
      <c r="EV450" s="138"/>
      <c r="FF450" s="138"/>
      <c r="FP450" s="138"/>
      <c r="FZ450" s="138"/>
      <c r="GJ450" s="138"/>
      <c r="GT450" s="138"/>
      <c r="HD450" s="138"/>
      <c r="HN450" s="138"/>
      <c r="HX450" s="138"/>
      <c r="IH450" s="138"/>
      <c r="IR450" s="138"/>
      <c r="JB450" s="138"/>
    </row>
    <row xmlns:x14ac="http://schemas.microsoft.com/office/spreadsheetml/2009/9/ac" r="451" s="3" customFormat="true" x14ac:dyDescent="0.25">
      <c r="A451" s="420"/>
      <c r="B451" s="138"/>
      <c r="L451" s="138"/>
      <c r="V451" s="138"/>
      <c r="AF451" s="138"/>
      <c r="AP451" s="138"/>
      <c r="AZ451" s="138"/>
      <c r="BA451" s="138"/>
      <c r="BB451" s="138"/>
      <c r="BC451" s="138"/>
      <c r="BD451" s="138"/>
      <c r="BE451" s="138"/>
      <c r="BF451" s="138"/>
      <c r="BG451" s="138"/>
      <c r="BJ451" s="138"/>
      <c r="BT451" s="138"/>
      <c r="CD451" s="138"/>
      <c r="CN451" s="138"/>
      <c r="CX451" s="138"/>
      <c r="DH451" s="138"/>
      <c r="DR451" s="138"/>
      <c r="EB451" s="138"/>
      <c r="EL451" s="138"/>
      <c r="EV451" s="138"/>
      <c r="FF451" s="138"/>
      <c r="FP451" s="138"/>
      <c r="FZ451" s="138"/>
      <c r="GJ451" s="138"/>
      <c r="GT451" s="138"/>
      <c r="HD451" s="138"/>
      <c r="HN451" s="138"/>
      <c r="HX451" s="138"/>
      <c r="IH451" s="138"/>
      <c r="IR451" s="138"/>
      <c r="JB451" s="138"/>
    </row>
    <row xmlns:x14ac="http://schemas.microsoft.com/office/spreadsheetml/2009/9/ac" r="452" s="3" customFormat="true" x14ac:dyDescent="0.25">
      <c r="A452" s="420"/>
      <c r="B452" s="138"/>
      <c r="L452" s="138"/>
      <c r="V452" s="138"/>
      <c r="AF452" s="138"/>
      <c r="AP452" s="138"/>
      <c r="AZ452" s="138"/>
      <c r="BA452" s="138"/>
      <c r="BB452" s="138"/>
      <c r="BC452" s="138"/>
      <c r="BD452" s="138"/>
      <c r="BE452" s="138"/>
      <c r="BF452" s="138"/>
      <c r="BG452" s="138"/>
      <c r="BJ452" s="138"/>
      <c r="BT452" s="138"/>
      <c r="CD452" s="138"/>
      <c r="CN452" s="138"/>
      <c r="CX452" s="138"/>
      <c r="DH452" s="138"/>
      <c r="DR452" s="138"/>
      <c r="EB452" s="138"/>
      <c r="EL452" s="138"/>
      <c r="EV452" s="138"/>
      <c r="FF452" s="138"/>
      <c r="FP452" s="138"/>
      <c r="FZ452" s="138"/>
      <c r="GJ452" s="138"/>
      <c r="GT452" s="138"/>
      <c r="HD452" s="138"/>
      <c r="HN452" s="138"/>
      <c r="HX452" s="138"/>
      <c r="IH452" s="138"/>
      <c r="IR452" s="138"/>
      <c r="JB452" s="138"/>
    </row>
    <row xmlns:x14ac="http://schemas.microsoft.com/office/spreadsheetml/2009/9/ac" r="453" s="3" customFormat="true" x14ac:dyDescent="0.25">
      <c r="A453" s="420"/>
      <c r="B453" s="138"/>
      <c r="L453" s="138"/>
      <c r="V453" s="138"/>
      <c r="AF453" s="138"/>
      <c r="AP453" s="138"/>
      <c r="AZ453" s="138"/>
      <c r="BA453" s="138"/>
      <c r="BB453" s="138"/>
      <c r="BC453" s="138"/>
      <c r="BD453" s="138"/>
      <c r="BE453" s="138"/>
      <c r="BF453" s="138"/>
      <c r="BG453" s="138"/>
      <c r="BJ453" s="138"/>
      <c r="BT453" s="138"/>
      <c r="CD453" s="138"/>
      <c r="CN453" s="138"/>
      <c r="CX453" s="138"/>
      <c r="DH453" s="138"/>
      <c r="DR453" s="138"/>
      <c r="EB453" s="138"/>
      <c r="EL453" s="138"/>
      <c r="EV453" s="138"/>
      <c r="FF453" s="138"/>
      <c r="FP453" s="138"/>
      <c r="FZ453" s="138"/>
      <c r="GJ453" s="138"/>
      <c r="GT453" s="138"/>
      <c r="HD453" s="138"/>
      <c r="HN453" s="138"/>
      <c r="HX453" s="138"/>
      <c r="IH453" s="138"/>
      <c r="IR453" s="138"/>
      <c r="JB453" s="138"/>
    </row>
    <row xmlns:x14ac="http://schemas.microsoft.com/office/spreadsheetml/2009/9/ac" r="454" s="3" customFormat="true" x14ac:dyDescent="0.25">
      <c r="A454" s="420"/>
      <c r="B454" s="138"/>
      <c r="L454" s="138"/>
      <c r="V454" s="138"/>
      <c r="AF454" s="138"/>
      <c r="AP454" s="138"/>
      <c r="AZ454" s="138"/>
      <c r="BA454" s="138"/>
      <c r="BB454" s="138"/>
      <c r="BC454" s="138"/>
      <c r="BD454" s="138"/>
      <c r="BE454" s="138"/>
      <c r="BF454" s="138"/>
      <c r="BG454" s="138"/>
      <c r="BJ454" s="138"/>
      <c r="BT454" s="138"/>
      <c r="CD454" s="138"/>
      <c r="CN454" s="138"/>
      <c r="CX454" s="138"/>
      <c r="DH454" s="138"/>
      <c r="DR454" s="138"/>
      <c r="EB454" s="138"/>
      <c r="EL454" s="138"/>
      <c r="EV454" s="138"/>
      <c r="FF454" s="138"/>
      <c r="FP454" s="138"/>
      <c r="FZ454" s="138"/>
      <c r="GJ454" s="138"/>
      <c r="GT454" s="138"/>
      <c r="HD454" s="138"/>
      <c r="HN454" s="138"/>
      <c r="HX454" s="138"/>
      <c r="IH454" s="138"/>
      <c r="IR454" s="138"/>
      <c r="JB454" s="138"/>
    </row>
    <row xmlns:x14ac="http://schemas.microsoft.com/office/spreadsheetml/2009/9/ac" r="455" s="3" customFormat="true" x14ac:dyDescent="0.25">
      <c r="A455" s="420"/>
      <c r="B455" s="138"/>
      <c r="L455" s="138"/>
      <c r="V455" s="138"/>
      <c r="AF455" s="138"/>
      <c r="AP455" s="138"/>
      <c r="AZ455" s="138"/>
      <c r="BA455" s="138"/>
      <c r="BB455" s="138"/>
      <c r="BC455" s="138"/>
      <c r="BD455" s="138"/>
      <c r="BE455" s="138"/>
      <c r="BF455" s="138"/>
      <c r="BG455" s="138"/>
      <c r="BJ455" s="138"/>
      <c r="BT455" s="138"/>
      <c r="CD455" s="138"/>
      <c r="CN455" s="138"/>
      <c r="CX455" s="138"/>
      <c r="DH455" s="138"/>
      <c r="DR455" s="138"/>
      <c r="EB455" s="138"/>
      <c r="EL455" s="138"/>
      <c r="EV455" s="138"/>
      <c r="FF455" s="138"/>
      <c r="FP455" s="138"/>
      <c r="FZ455" s="138"/>
      <c r="GJ455" s="138"/>
      <c r="GT455" s="138"/>
      <c r="HD455" s="138"/>
      <c r="HN455" s="138"/>
      <c r="HX455" s="138"/>
      <c r="IH455" s="138"/>
      <c r="IR455" s="138"/>
      <c r="JB455" s="138"/>
    </row>
    <row xmlns:x14ac="http://schemas.microsoft.com/office/spreadsheetml/2009/9/ac" r="456" s="3" customFormat="true" x14ac:dyDescent="0.25">
      <c r="A456" s="420"/>
      <c r="B456" s="138"/>
      <c r="L456" s="138"/>
      <c r="V456" s="138"/>
      <c r="AF456" s="138"/>
      <c r="AP456" s="138"/>
      <c r="AZ456" s="138"/>
      <c r="BA456" s="138"/>
      <c r="BB456" s="138"/>
      <c r="BC456" s="138"/>
      <c r="BD456" s="138"/>
      <c r="BE456" s="138"/>
      <c r="BF456" s="138"/>
      <c r="BG456" s="138"/>
      <c r="BJ456" s="138"/>
      <c r="BT456" s="138"/>
      <c r="CD456" s="138"/>
      <c r="CN456" s="138"/>
      <c r="CX456" s="138"/>
      <c r="DH456" s="138"/>
      <c r="DR456" s="138"/>
      <c r="EB456" s="138"/>
      <c r="EL456" s="138"/>
      <c r="EV456" s="138"/>
      <c r="FF456" s="138"/>
      <c r="FP456" s="138"/>
      <c r="FZ456" s="138"/>
      <c r="GJ456" s="138"/>
      <c r="GT456" s="138"/>
      <c r="HD456" s="138"/>
      <c r="HN456" s="138"/>
      <c r="HX456" s="138"/>
      <c r="IH456" s="138"/>
      <c r="IR456" s="138"/>
      <c r="JB456" s="138"/>
    </row>
    <row xmlns:x14ac="http://schemas.microsoft.com/office/spreadsheetml/2009/9/ac" r="457" s="3" customFormat="true" x14ac:dyDescent="0.25">
      <c r="A457" s="420"/>
      <c r="B457" s="138"/>
      <c r="L457" s="138"/>
      <c r="V457" s="138"/>
      <c r="AF457" s="138"/>
      <c r="AP457" s="138"/>
      <c r="AZ457" s="138"/>
      <c r="BA457" s="138"/>
      <c r="BB457" s="138"/>
      <c r="BC457" s="138"/>
      <c r="BD457" s="138"/>
      <c r="BE457" s="138"/>
      <c r="BF457" s="138"/>
      <c r="BG457" s="138"/>
      <c r="BJ457" s="138"/>
      <c r="BT457" s="138"/>
      <c r="CD457" s="138"/>
      <c r="CN457" s="138"/>
      <c r="CX457" s="138"/>
      <c r="DH457" s="138"/>
      <c r="DR457" s="138"/>
      <c r="EB457" s="138"/>
      <c r="EL457" s="138"/>
      <c r="EV457" s="138"/>
      <c r="FF457" s="138"/>
      <c r="FP457" s="138"/>
      <c r="FZ457" s="138"/>
      <c r="GJ457" s="138"/>
      <c r="GT457" s="138"/>
      <c r="HD457" s="138"/>
      <c r="HN457" s="138"/>
      <c r="HX457" s="138"/>
      <c r="IH457" s="138"/>
      <c r="IR457" s="138"/>
      <c r="JB457" s="138"/>
    </row>
    <row xmlns:x14ac="http://schemas.microsoft.com/office/spreadsheetml/2009/9/ac" r="458" s="3" customFormat="true" x14ac:dyDescent="0.25">
      <c r="A458" s="420"/>
      <c r="B458" s="138"/>
      <c r="L458" s="138"/>
      <c r="V458" s="138"/>
      <c r="AF458" s="138"/>
      <c r="AP458" s="138"/>
      <c r="AZ458" s="138"/>
      <c r="BA458" s="138"/>
      <c r="BB458" s="138"/>
      <c r="BC458" s="138"/>
      <c r="BD458" s="138"/>
      <c r="BE458" s="138"/>
      <c r="BF458" s="138"/>
      <c r="BG458" s="138"/>
      <c r="BJ458" s="138"/>
      <c r="BT458" s="138"/>
      <c r="CD458" s="138"/>
      <c r="CN458" s="138"/>
      <c r="CX458" s="138"/>
      <c r="DH458" s="138"/>
      <c r="DR458" s="138"/>
      <c r="EB458" s="138"/>
      <c r="EL458" s="138"/>
      <c r="EV458" s="138"/>
      <c r="FF458" s="138"/>
      <c r="FP458" s="138"/>
      <c r="FZ458" s="138"/>
      <c r="GJ458" s="138"/>
      <c r="GT458" s="138"/>
      <c r="HD458" s="138"/>
      <c r="HN458" s="138"/>
      <c r="HX458" s="138"/>
      <c r="IH458" s="138"/>
      <c r="IR458" s="138"/>
      <c r="JB458" s="138"/>
    </row>
    <row xmlns:x14ac="http://schemas.microsoft.com/office/spreadsheetml/2009/9/ac" r="459" s="3" customFormat="true" x14ac:dyDescent="0.25">
      <c r="A459" s="420"/>
      <c r="B459" s="138"/>
      <c r="L459" s="138"/>
      <c r="V459" s="138"/>
      <c r="AF459" s="138"/>
      <c r="AP459" s="138"/>
      <c r="AZ459" s="138"/>
      <c r="BA459" s="138"/>
      <c r="BB459" s="138"/>
      <c r="BC459" s="138"/>
      <c r="BD459" s="138"/>
      <c r="BE459" s="138"/>
      <c r="BF459" s="138"/>
      <c r="BG459" s="138"/>
      <c r="BJ459" s="138"/>
      <c r="BT459" s="138"/>
      <c r="CD459" s="138"/>
      <c r="CN459" s="138"/>
      <c r="CX459" s="138"/>
      <c r="DH459" s="138"/>
      <c r="DR459" s="138"/>
      <c r="EB459" s="138"/>
      <c r="EL459" s="138"/>
      <c r="EV459" s="138"/>
      <c r="FF459" s="138"/>
      <c r="FP459" s="138"/>
      <c r="FZ459" s="138"/>
      <c r="GJ459" s="138"/>
      <c r="GT459" s="138"/>
      <c r="HD459" s="138"/>
      <c r="HN459" s="138"/>
      <c r="HX459" s="138"/>
      <c r="IH459" s="138"/>
      <c r="IR459" s="138"/>
      <c r="JB459" s="138"/>
    </row>
    <row xmlns:x14ac="http://schemas.microsoft.com/office/spreadsheetml/2009/9/ac" r="460" s="3" customFormat="true" x14ac:dyDescent="0.25">
      <c r="A460" s="420"/>
      <c r="B460" s="138"/>
      <c r="L460" s="138"/>
      <c r="V460" s="138"/>
      <c r="AF460" s="138"/>
      <c r="AP460" s="138"/>
      <c r="AZ460" s="138"/>
      <c r="BA460" s="138"/>
      <c r="BB460" s="138"/>
      <c r="BC460" s="138"/>
      <c r="BD460" s="138"/>
      <c r="BE460" s="138"/>
      <c r="BF460" s="138"/>
      <c r="BG460" s="138"/>
      <c r="BJ460" s="138"/>
      <c r="BT460" s="138"/>
      <c r="CD460" s="138"/>
      <c r="CN460" s="138"/>
      <c r="CX460" s="138"/>
      <c r="DH460" s="138"/>
      <c r="DR460" s="138"/>
      <c r="EB460" s="138"/>
      <c r="EL460" s="138"/>
      <c r="EV460" s="138"/>
      <c r="FF460" s="138"/>
      <c r="FP460" s="138"/>
      <c r="FZ460" s="138"/>
      <c r="GJ460" s="138"/>
      <c r="GT460" s="138"/>
      <c r="HD460" s="138"/>
      <c r="HN460" s="138"/>
      <c r="HX460" s="138"/>
      <c r="IH460" s="138"/>
      <c r="IR460" s="138"/>
      <c r="JB460" s="138"/>
    </row>
    <row xmlns:x14ac="http://schemas.microsoft.com/office/spreadsheetml/2009/9/ac" r="461" s="3" customFormat="true" x14ac:dyDescent="0.25">
      <c r="A461" s="420"/>
      <c r="B461" s="138"/>
      <c r="L461" s="138"/>
      <c r="V461" s="138"/>
      <c r="AF461" s="138"/>
      <c r="AP461" s="138"/>
      <c r="AZ461" s="138"/>
      <c r="BA461" s="138"/>
      <c r="BB461" s="138"/>
      <c r="BC461" s="138"/>
      <c r="BD461" s="138"/>
      <c r="BE461" s="138"/>
      <c r="BF461" s="138"/>
      <c r="BG461" s="138"/>
      <c r="BJ461" s="138"/>
      <c r="BT461" s="138"/>
      <c r="CD461" s="138"/>
      <c r="CN461" s="138"/>
      <c r="CX461" s="138"/>
      <c r="DH461" s="138"/>
      <c r="DR461" s="138"/>
      <c r="EB461" s="138"/>
      <c r="EL461" s="138"/>
      <c r="EV461" s="138"/>
      <c r="FF461" s="138"/>
      <c r="FP461" s="138"/>
      <c r="FZ461" s="138"/>
      <c r="GJ461" s="138"/>
      <c r="GT461" s="138"/>
      <c r="HD461" s="138"/>
      <c r="HN461" s="138"/>
      <c r="HX461" s="138"/>
      <c r="IH461" s="138"/>
      <c r="IR461" s="138"/>
      <c r="JB461" s="138"/>
    </row>
    <row xmlns:x14ac="http://schemas.microsoft.com/office/spreadsheetml/2009/9/ac" r="462" s="3" customFormat="true" x14ac:dyDescent="0.25">
      <c r="A462" s="420"/>
      <c r="B462" s="138"/>
      <c r="L462" s="138"/>
      <c r="V462" s="138"/>
      <c r="AF462" s="138"/>
      <c r="AP462" s="138"/>
      <c r="AZ462" s="138"/>
      <c r="BA462" s="138"/>
      <c r="BB462" s="138"/>
      <c r="BC462" s="138"/>
      <c r="BD462" s="138"/>
      <c r="BE462" s="138"/>
      <c r="BF462" s="138"/>
      <c r="BG462" s="138"/>
      <c r="BJ462" s="138"/>
      <c r="BT462" s="138"/>
      <c r="CD462" s="138"/>
      <c r="CN462" s="138"/>
      <c r="CX462" s="138"/>
      <c r="DH462" s="138"/>
      <c r="DR462" s="138"/>
      <c r="EB462" s="138"/>
      <c r="EL462" s="138"/>
      <c r="EV462" s="138"/>
      <c r="FF462" s="138"/>
      <c r="FP462" s="138"/>
      <c r="FZ462" s="138"/>
      <c r="GJ462" s="138"/>
      <c r="GT462" s="138"/>
      <c r="HD462" s="138"/>
      <c r="HN462" s="138"/>
      <c r="HX462" s="138"/>
      <c r="IH462" s="138"/>
      <c r="IR462" s="138"/>
      <c r="JB462" s="138"/>
    </row>
    <row xmlns:x14ac="http://schemas.microsoft.com/office/spreadsheetml/2009/9/ac" r="463" s="3" customFormat="true" x14ac:dyDescent="0.25">
      <c r="A463" s="420"/>
      <c r="B463" s="138"/>
      <c r="L463" s="138"/>
      <c r="V463" s="138"/>
      <c r="AF463" s="138"/>
      <c r="AP463" s="138"/>
      <c r="AZ463" s="138"/>
      <c r="BA463" s="138"/>
      <c r="BB463" s="138"/>
      <c r="BC463" s="138"/>
      <c r="BD463" s="138"/>
      <c r="BE463" s="138"/>
      <c r="BF463" s="138"/>
      <c r="BG463" s="138"/>
      <c r="BJ463" s="138"/>
      <c r="BT463" s="138"/>
      <c r="CD463" s="138"/>
      <c r="CN463" s="138"/>
      <c r="CX463" s="138"/>
      <c r="DH463" s="138"/>
      <c r="DR463" s="138"/>
      <c r="EB463" s="138"/>
      <c r="EL463" s="138"/>
      <c r="EV463" s="138"/>
      <c r="FF463" s="138"/>
      <c r="FP463" s="138"/>
      <c r="FZ463" s="138"/>
      <c r="GJ463" s="138"/>
      <c r="GT463" s="138"/>
      <c r="HD463" s="138"/>
      <c r="HN463" s="138"/>
      <c r="HX463" s="138"/>
      <c r="IH463" s="138"/>
      <c r="IR463" s="138"/>
      <c r="JB463" s="138"/>
    </row>
    <row xmlns:x14ac="http://schemas.microsoft.com/office/spreadsheetml/2009/9/ac" r="464" s="3" customFormat="true" x14ac:dyDescent="0.25">
      <c r="A464" s="420"/>
      <c r="B464" s="138"/>
      <c r="L464" s="138"/>
      <c r="V464" s="138"/>
      <c r="AF464" s="138"/>
      <c r="AP464" s="138"/>
      <c r="AZ464" s="138"/>
      <c r="BA464" s="138"/>
      <c r="BB464" s="138"/>
      <c r="BC464" s="138"/>
      <c r="BD464" s="138"/>
      <c r="BE464" s="138"/>
      <c r="BF464" s="138"/>
      <c r="BG464" s="138"/>
      <c r="BJ464" s="138"/>
      <c r="BT464" s="138"/>
      <c r="CD464" s="138"/>
      <c r="CN464" s="138"/>
      <c r="CX464" s="138"/>
      <c r="DH464" s="138"/>
      <c r="DR464" s="138"/>
      <c r="EB464" s="138"/>
      <c r="EL464" s="138"/>
      <c r="EV464" s="138"/>
      <c r="FF464" s="138"/>
      <c r="FP464" s="138"/>
      <c r="FZ464" s="138"/>
      <c r="GJ464" s="138"/>
      <c r="GT464" s="138"/>
      <c r="HD464" s="138"/>
      <c r="HN464" s="138"/>
      <c r="HX464" s="138"/>
      <c r="IH464" s="138"/>
      <c r="IR464" s="138"/>
      <c r="JB464" s="138"/>
    </row>
    <row xmlns:x14ac="http://schemas.microsoft.com/office/spreadsheetml/2009/9/ac" r="465" s="3" customFormat="true" x14ac:dyDescent="0.25">
      <c r="A465" s="420"/>
      <c r="B465" s="138"/>
      <c r="L465" s="138"/>
      <c r="V465" s="138"/>
      <c r="AF465" s="138"/>
      <c r="AP465" s="138"/>
      <c r="AZ465" s="138"/>
      <c r="BA465" s="138"/>
      <c r="BB465" s="138"/>
      <c r="BC465" s="138"/>
      <c r="BD465" s="138"/>
      <c r="BE465" s="138"/>
      <c r="BF465" s="138"/>
      <c r="BG465" s="138"/>
      <c r="BJ465" s="138"/>
      <c r="BT465" s="138"/>
      <c r="CD465" s="138"/>
      <c r="CN465" s="138"/>
      <c r="CX465" s="138"/>
      <c r="DH465" s="138"/>
      <c r="DR465" s="138"/>
      <c r="EB465" s="138"/>
      <c r="EL465" s="138"/>
      <c r="EV465" s="138"/>
      <c r="FF465" s="138"/>
      <c r="FP465" s="138"/>
      <c r="FZ465" s="138"/>
      <c r="GJ465" s="138"/>
      <c r="GT465" s="138"/>
      <c r="HD465" s="138"/>
      <c r="HN465" s="138"/>
      <c r="HX465" s="138"/>
      <c r="IH465" s="138"/>
      <c r="IR465" s="138"/>
      <c r="JB465" s="138"/>
    </row>
    <row xmlns:x14ac="http://schemas.microsoft.com/office/spreadsheetml/2009/9/ac" r="466" s="3" customFormat="true" x14ac:dyDescent="0.25">
      <c r="A466" s="420"/>
      <c r="B466" s="138"/>
      <c r="L466" s="138"/>
      <c r="V466" s="138"/>
      <c r="AF466" s="138"/>
      <c r="AP466" s="138"/>
      <c r="AZ466" s="138"/>
      <c r="BA466" s="138"/>
      <c r="BB466" s="138"/>
      <c r="BC466" s="138"/>
      <c r="BD466" s="138"/>
      <c r="BE466" s="138"/>
      <c r="BF466" s="138"/>
      <c r="BG466" s="138"/>
      <c r="BJ466" s="138"/>
      <c r="BT466" s="138"/>
      <c r="CD466" s="138"/>
      <c r="CN466" s="138"/>
      <c r="CX466" s="138"/>
      <c r="DH466" s="138"/>
      <c r="DR466" s="138"/>
      <c r="EB466" s="138"/>
      <c r="EL466" s="138"/>
      <c r="EV466" s="138"/>
      <c r="FF466" s="138"/>
      <c r="FP466" s="138"/>
      <c r="FZ466" s="138"/>
      <c r="GJ466" s="138"/>
      <c r="GT466" s="138"/>
      <c r="HD466" s="138"/>
      <c r="HN466" s="138"/>
      <c r="HX466" s="138"/>
      <c r="IH466" s="138"/>
      <c r="IR466" s="138"/>
      <c r="JB466" s="138"/>
    </row>
    <row xmlns:x14ac="http://schemas.microsoft.com/office/spreadsheetml/2009/9/ac" r="467" s="3" customFormat="true" x14ac:dyDescent="0.25">
      <c r="A467" s="420"/>
      <c r="B467" s="138"/>
      <c r="L467" s="138"/>
      <c r="V467" s="138"/>
      <c r="AF467" s="138"/>
      <c r="AP467" s="138"/>
      <c r="AZ467" s="138"/>
      <c r="BA467" s="138"/>
      <c r="BB467" s="138"/>
      <c r="BC467" s="138"/>
      <c r="BD467" s="138"/>
      <c r="BE467" s="138"/>
      <c r="BF467" s="138"/>
      <c r="BG467" s="138"/>
      <c r="BJ467" s="138"/>
      <c r="BT467" s="138"/>
      <c r="CD467" s="138"/>
      <c r="CN467" s="138"/>
      <c r="CX467" s="138"/>
      <c r="DH467" s="138"/>
      <c r="DR467" s="138"/>
      <c r="EB467" s="138"/>
      <c r="EL467" s="138"/>
      <c r="EV467" s="138"/>
      <c r="FF467" s="138"/>
      <c r="FP467" s="138"/>
      <c r="FZ467" s="138"/>
      <c r="GJ467" s="138"/>
      <c r="GT467" s="138"/>
      <c r="HD467" s="138"/>
      <c r="HN467" s="138"/>
      <c r="HX467" s="138"/>
      <c r="IH467" s="138"/>
      <c r="IR467" s="138"/>
      <c r="JB467" s="138"/>
    </row>
    <row xmlns:x14ac="http://schemas.microsoft.com/office/spreadsheetml/2009/9/ac" r="468" s="3" customFormat="true" x14ac:dyDescent="0.25">
      <c r="A468" s="420"/>
      <c r="B468" s="138"/>
      <c r="L468" s="138"/>
      <c r="V468" s="138"/>
      <c r="AF468" s="138"/>
      <c r="AP468" s="138"/>
      <c r="AZ468" s="138"/>
      <c r="BA468" s="138"/>
      <c r="BB468" s="138"/>
      <c r="BC468" s="138"/>
      <c r="BD468" s="138"/>
      <c r="BE468" s="138"/>
      <c r="BF468" s="138"/>
      <c r="BG468" s="138"/>
      <c r="BJ468" s="138"/>
      <c r="BT468" s="138"/>
      <c r="CD468" s="138"/>
      <c r="CN468" s="138"/>
      <c r="CX468" s="138"/>
      <c r="DH468" s="138"/>
      <c r="DR468" s="138"/>
      <c r="EB468" s="138"/>
      <c r="EL468" s="138"/>
      <c r="EV468" s="138"/>
      <c r="FF468" s="138"/>
      <c r="FP468" s="138"/>
      <c r="FZ468" s="138"/>
      <c r="GJ468" s="138"/>
      <c r="GT468" s="138"/>
      <c r="HD468" s="138"/>
      <c r="HN468" s="138"/>
      <c r="HX468" s="138"/>
      <c r="IH468" s="138"/>
      <c r="IR468" s="138"/>
      <c r="JB468" s="138"/>
    </row>
    <row xmlns:x14ac="http://schemas.microsoft.com/office/spreadsheetml/2009/9/ac" r="469" s="3" customFormat="true" x14ac:dyDescent="0.25">
      <c r="A469" s="420"/>
      <c r="B469" s="138"/>
      <c r="L469" s="138"/>
      <c r="V469" s="138"/>
      <c r="AF469" s="138"/>
      <c r="AP469" s="138"/>
      <c r="AZ469" s="138"/>
      <c r="BA469" s="138"/>
      <c r="BB469" s="138"/>
      <c r="BC469" s="138"/>
      <c r="BD469" s="138"/>
      <c r="BE469" s="138"/>
      <c r="BF469" s="138"/>
      <c r="BG469" s="138"/>
      <c r="BJ469" s="138"/>
      <c r="BT469" s="138"/>
      <c r="CD469" s="138"/>
      <c r="CN469" s="138"/>
      <c r="CX469" s="138"/>
      <c r="DH469" s="138"/>
      <c r="DR469" s="138"/>
      <c r="EB469" s="138"/>
      <c r="EL469" s="138"/>
      <c r="EV469" s="138"/>
      <c r="FF469" s="138"/>
      <c r="FP469" s="138"/>
      <c r="FZ469" s="138"/>
      <c r="GJ469" s="138"/>
      <c r="GT469" s="138"/>
      <c r="HD469" s="138"/>
      <c r="HN469" s="138"/>
      <c r="HX469" s="138"/>
      <c r="IH469" s="138"/>
      <c r="IR469" s="138"/>
      <c r="JB469" s="138"/>
    </row>
    <row xmlns:x14ac="http://schemas.microsoft.com/office/spreadsheetml/2009/9/ac" r="470" s="3" customFormat="true" x14ac:dyDescent="0.25">
      <c r="A470" s="420"/>
      <c r="B470" s="138"/>
      <c r="L470" s="138"/>
      <c r="V470" s="138"/>
      <c r="AF470" s="138"/>
      <c r="AP470" s="138"/>
      <c r="AZ470" s="138"/>
      <c r="BA470" s="138"/>
      <c r="BB470" s="138"/>
      <c r="BC470" s="138"/>
      <c r="BD470" s="138"/>
      <c r="BE470" s="138"/>
      <c r="BF470" s="138"/>
      <c r="BG470" s="138"/>
      <c r="BJ470" s="138"/>
      <c r="BT470" s="138"/>
      <c r="CD470" s="138"/>
      <c r="CN470" s="138"/>
      <c r="CX470" s="138"/>
      <c r="DH470" s="138"/>
      <c r="DR470" s="138"/>
      <c r="EB470" s="138"/>
      <c r="EL470" s="138"/>
      <c r="EV470" s="138"/>
      <c r="FF470" s="138"/>
      <c r="FP470" s="138"/>
      <c r="FZ470" s="138"/>
      <c r="GJ470" s="138"/>
      <c r="GT470" s="138"/>
      <c r="HD470" s="138"/>
      <c r="HN470" s="138"/>
      <c r="HX470" s="138"/>
      <c r="IH470" s="138"/>
      <c r="IR470" s="138"/>
      <c r="JB470" s="138"/>
    </row>
    <row xmlns:x14ac="http://schemas.microsoft.com/office/spreadsheetml/2009/9/ac" r="471" s="3" customFormat="true" x14ac:dyDescent="0.25">
      <c r="A471" s="420"/>
      <c r="B471" s="138"/>
      <c r="L471" s="138"/>
      <c r="V471" s="138"/>
      <c r="AF471" s="138"/>
      <c r="AP471" s="138"/>
      <c r="AZ471" s="138"/>
      <c r="BA471" s="138"/>
      <c r="BB471" s="138"/>
      <c r="BC471" s="138"/>
      <c r="BD471" s="138"/>
      <c r="BE471" s="138"/>
      <c r="BF471" s="138"/>
      <c r="BG471" s="138"/>
      <c r="BJ471" s="138"/>
      <c r="BT471" s="138"/>
      <c r="CD471" s="138"/>
      <c r="CN471" s="138"/>
      <c r="CX471" s="138"/>
      <c r="DH471" s="138"/>
      <c r="DR471" s="138"/>
      <c r="EB471" s="138"/>
      <c r="EL471" s="138"/>
      <c r="EV471" s="138"/>
      <c r="FF471" s="138"/>
      <c r="FP471" s="138"/>
      <c r="FZ471" s="138"/>
      <c r="GJ471" s="138"/>
      <c r="GT471" s="138"/>
      <c r="HD471" s="138"/>
      <c r="HN471" s="138"/>
      <c r="HX471" s="138"/>
      <c r="IH471" s="138"/>
      <c r="IR471" s="138"/>
      <c r="JB471" s="138"/>
    </row>
    <row xmlns:x14ac="http://schemas.microsoft.com/office/spreadsheetml/2009/9/ac" r="472" s="3" customFormat="true" x14ac:dyDescent="0.25">
      <c r="A472" s="420"/>
      <c r="B472" s="138"/>
      <c r="L472" s="138"/>
      <c r="V472" s="138"/>
      <c r="AF472" s="138"/>
      <c r="AP472" s="138"/>
      <c r="AZ472" s="138"/>
      <c r="BA472" s="138"/>
      <c r="BB472" s="138"/>
      <c r="BC472" s="138"/>
      <c r="BD472" s="138"/>
      <c r="BE472" s="138"/>
      <c r="BF472" s="138"/>
      <c r="BG472" s="138"/>
      <c r="BJ472" s="138"/>
      <c r="BT472" s="138"/>
      <c r="CD472" s="138"/>
      <c r="CN472" s="138"/>
      <c r="CX472" s="138"/>
      <c r="DH472" s="138"/>
      <c r="DR472" s="138"/>
      <c r="EB472" s="138"/>
      <c r="EL472" s="138"/>
      <c r="EV472" s="138"/>
      <c r="FF472" s="138"/>
      <c r="FP472" s="138"/>
      <c r="FZ472" s="138"/>
      <c r="GJ472" s="138"/>
      <c r="GT472" s="138"/>
      <c r="HD472" s="138"/>
      <c r="HN472" s="138"/>
      <c r="HX472" s="138"/>
      <c r="IH472" s="138"/>
      <c r="IR472" s="138"/>
      <c r="JB472" s="138"/>
    </row>
    <row xmlns:x14ac="http://schemas.microsoft.com/office/spreadsheetml/2009/9/ac" r="473" s="3" customFormat="true" x14ac:dyDescent="0.25">
      <c r="A473" s="420"/>
      <c r="B473" s="138"/>
      <c r="L473" s="138"/>
      <c r="V473" s="138"/>
      <c r="AF473" s="138"/>
      <c r="AP473" s="138"/>
      <c r="AZ473" s="138"/>
      <c r="BA473" s="138"/>
      <c r="BB473" s="138"/>
      <c r="BC473" s="138"/>
      <c r="BD473" s="138"/>
      <c r="BE473" s="138"/>
      <c r="BF473" s="138"/>
      <c r="BG473" s="138"/>
      <c r="BJ473" s="138"/>
      <c r="BT473" s="138"/>
      <c r="CD473" s="138"/>
      <c r="CN473" s="138"/>
      <c r="CX473" s="138"/>
      <c r="DH473" s="138"/>
      <c r="DR473" s="138"/>
      <c r="EB473" s="138"/>
      <c r="EL473" s="138"/>
      <c r="EV473" s="138"/>
      <c r="FF473" s="138"/>
      <c r="FP473" s="138"/>
      <c r="FZ473" s="138"/>
      <c r="GJ473" s="138"/>
      <c r="GT473" s="138"/>
      <c r="HD473" s="138"/>
      <c r="HN473" s="138"/>
      <c r="HX473" s="138"/>
      <c r="IH473" s="138"/>
      <c r="IR473" s="138"/>
      <c r="JB473" s="138"/>
    </row>
    <row xmlns:x14ac="http://schemas.microsoft.com/office/spreadsheetml/2009/9/ac" r="474" s="3" customFormat="true" x14ac:dyDescent="0.25">
      <c r="A474" s="420"/>
      <c r="B474" s="138"/>
      <c r="L474" s="138"/>
      <c r="V474" s="138"/>
      <c r="AF474" s="138"/>
      <c r="AP474" s="138"/>
      <c r="AZ474" s="138"/>
      <c r="BA474" s="138"/>
      <c r="BB474" s="138"/>
      <c r="BC474" s="138"/>
      <c r="BD474" s="138"/>
      <c r="BE474" s="138"/>
      <c r="BF474" s="138"/>
      <c r="BG474" s="138"/>
      <c r="BJ474" s="138"/>
      <c r="BT474" s="138"/>
      <c r="CD474" s="138"/>
      <c r="CN474" s="138"/>
      <c r="CX474" s="138"/>
      <c r="DH474" s="138"/>
      <c r="DR474" s="138"/>
      <c r="EB474" s="138"/>
      <c r="EL474" s="138"/>
      <c r="EV474" s="138"/>
      <c r="FF474" s="138"/>
      <c r="FP474" s="138"/>
      <c r="FZ474" s="138"/>
      <c r="GJ474" s="138"/>
      <c r="GT474" s="138"/>
      <c r="HD474" s="138"/>
      <c r="HN474" s="138"/>
      <c r="HX474" s="138"/>
      <c r="IH474" s="138"/>
      <c r="IR474" s="138"/>
      <c r="JB474" s="138"/>
    </row>
    <row xmlns:x14ac="http://schemas.microsoft.com/office/spreadsheetml/2009/9/ac" r="475" s="3" customFormat="true" x14ac:dyDescent="0.25">
      <c r="A475" s="420"/>
      <c r="B475" s="138"/>
      <c r="L475" s="138"/>
      <c r="V475" s="138"/>
      <c r="AF475" s="138"/>
      <c r="AP475" s="138"/>
      <c r="AZ475" s="138"/>
      <c r="BA475" s="138"/>
      <c r="BB475" s="138"/>
      <c r="BC475" s="138"/>
      <c r="BD475" s="138"/>
      <c r="BE475" s="138"/>
      <c r="BF475" s="138"/>
      <c r="BG475" s="138"/>
      <c r="BJ475" s="138"/>
      <c r="BT475" s="138"/>
      <c r="CD475" s="138"/>
      <c r="CN475" s="138"/>
      <c r="CX475" s="138"/>
      <c r="DH475" s="138"/>
      <c r="DR475" s="138"/>
      <c r="EB475" s="138"/>
      <c r="EL475" s="138"/>
      <c r="EV475" s="138"/>
      <c r="FF475" s="138"/>
      <c r="FP475" s="138"/>
      <c r="FZ475" s="138"/>
      <c r="GJ475" s="138"/>
      <c r="GT475" s="138"/>
      <c r="HD475" s="138"/>
      <c r="HN475" s="138"/>
      <c r="HX475" s="138"/>
      <c r="IH475" s="138"/>
      <c r="IR475" s="138"/>
      <c r="JB475" s="138"/>
    </row>
    <row xmlns:x14ac="http://schemas.microsoft.com/office/spreadsheetml/2009/9/ac" r="476" s="3" customFormat="true" x14ac:dyDescent="0.25">
      <c r="A476" s="420"/>
      <c r="B476" s="138"/>
      <c r="L476" s="138"/>
      <c r="V476" s="138"/>
      <c r="AF476" s="138"/>
      <c r="AP476" s="138"/>
      <c r="AZ476" s="138"/>
      <c r="BA476" s="138"/>
      <c r="BB476" s="138"/>
      <c r="BC476" s="138"/>
      <c r="BD476" s="138"/>
      <c r="BE476" s="138"/>
      <c r="BF476" s="138"/>
      <c r="BG476" s="138"/>
      <c r="BJ476" s="138"/>
      <c r="BT476" s="138"/>
      <c r="CD476" s="138"/>
      <c r="CN476" s="138"/>
      <c r="CX476" s="138"/>
      <c r="DH476" s="138"/>
      <c r="DR476" s="138"/>
      <c r="EB476" s="138"/>
      <c r="EL476" s="138"/>
      <c r="EV476" s="138"/>
      <c r="FF476" s="138"/>
      <c r="FP476" s="138"/>
      <c r="FZ476" s="138"/>
      <c r="GJ476" s="138"/>
      <c r="GT476" s="138"/>
      <c r="HD476" s="138"/>
      <c r="HN476" s="138"/>
      <c r="HX476" s="138"/>
      <c r="IH476" s="138"/>
      <c r="IR476" s="138"/>
      <c r="JB476" s="138"/>
    </row>
    <row xmlns:x14ac="http://schemas.microsoft.com/office/spreadsheetml/2009/9/ac" r="477" s="3" customFormat="true" x14ac:dyDescent="0.25">
      <c r="A477" s="420"/>
      <c r="B477" s="138"/>
      <c r="L477" s="138"/>
      <c r="V477" s="138"/>
      <c r="AF477" s="138"/>
      <c r="AP477" s="138"/>
      <c r="AZ477" s="138"/>
      <c r="BA477" s="138"/>
      <c r="BB477" s="138"/>
      <c r="BC477" s="138"/>
      <c r="BD477" s="138"/>
      <c r="BE477" s="138"/>
      <c r="BF477" s="138"/>
      <c r="BG477" s="138"/>
      <c r="BJ477" s="138"/>
      <c r="BT477" s="138"/>
      <c r="CD477" s="138"/>
      <c r="CN477" s="138"/>
      <c r="CX477" s="138"/>
      <c r="DH477" s="138"/>
      <c r="DR477" s="138"/>
      <c r="EB477" s="138"/>
      <c r="EL477" s="138"/>
      <c r="EV477" s="138"/>
      <c r="FF477" s="138"/>
      <c r="FP477" s="138"/>
      <c r="FZ477" s="138"/>
      <c r="GJ477" s="138"/>
      <c r="GT477" s="138"/>
      <c r="HD477" s="138"/>
      <c r="HN477" s="138"/>
      <c r="HX477" s="138"/>
      <c r="IH477" s="138"/>
      <c r="IR477" s="138"/>
      <c r="JB477" s="138"/>
    </row>
    <row xmlns:x14ac="http://schemas.microsoft.com/office/spreadsheetml/2009/9/ac" r="478" s="3" customFormat="true" x14ac:dyDescent="0.25">
      <c r="A478" s="420"/>
      <c r="B478" s="138"/>
      <c r="L478" s="138"/>
      <c r="V478" s="138"/>
      <c r="AF478" s="138"/>
      <c r="AP478" s="138"/>
      <c r="AZ478" s="138"/>
      <c r="BA478" s="138"/>
      <c r="BB478" s="138"/>
      <c r="BC478" s="138"/>
      <c r="BD478" s="138"/>
      <c r="BE478" s="138"/>
      <c r="BF478" s="138"/>
      <c r="BG478" s="138"/>
      <c r="BJ478" s="138"/>
      <c r="BT478" s="138"/>
      <c r="CD478" s="138"/>
      <c r="CN478" s="138"/>
      <c r="CX478" s="138"/>
      <c r="DH478" s="138"/>
      <c r="DR478" s="138"/>
      <c r="EB478" s="138"/>
      <c r="EL478" s="138"/>
      <c r="EV478" s="138"/>
      <c r="FF478" s="138"/>
      <c r="FP478" s="138"/>
      <c r="FZ478" s="138"/>
      <c r="GJ478" s="138"/>
      <c r="GT478" s="138"/>
      <c r="HD478" s="138"/>
      <c r="HN478" s="138"/>
      <c r="HX478" s="138"/>
      <c r="IH478" s="138"/>
      <c r="IR478" s="138"/>
      <c r="JB478" s="138"/>
    </row>
    <row xmlns:x14ac="http://schemas.microsoft.com/office/spreadsheetml/2009/9/ac" r="479" s="3" customFormat="true" x14ac:dyDescent="0.25">
      <c r="A479" s="420"/>
      <c r="B479" s="138"/>
      <c r="L479" s="138"/>
      <c r="V479" s="138"/>
      <c r="AF479" s="138"/>
      <c r="AP479" s="138"/>
      <c r="AZ479" s="138"/>
      <c r="BA479" s="138"/>
      <c r="BB479" s="138"/>
      <c r="BC479" s="138"/>
      <c r="BD479" s="138"/>
      <c r="BE479" s="138"/>
      <c r="BF479" s="138"/>
      <c r="BG479" s="138"/>
      <c r="BJ479" s="138"/>
      <c r="BT479" s="138"/>
      <c r="CD479" s="138"/>
      <c r="CN479" s="138"/>
      <c r="CX479" s="138"/>
      <c r="DH479" s="138"/>
      <c r="DR479" s="138"/>
      <c r="EB479" s="138"/>
      <c r="EL479" s="138"/>
      <c r="EV479" s="138"/>
      <c r="FF479" s="138"/>
      <c r="FP479" s="138"/>
      <c r="FZ479" s="138"/>
      <c r="GJ479" s="138"/>
      <c r="GT479" s="138"/>
      <c r="HD479" s="138"/>
      <c r="HN479" s="138"/>
      <c r="HX479" s="138"/>
      <c r="IH479" s="138"/>
      <c r="IR479" s="138"/>
      <c r="JB479" s="138"/>
    </row>
    <row xmlns:x14ac="http://schemas.microsoft.com/office/spreadsheetml/2009/9/ac" r="480" s="3" customFormat="true" x14ac:dyDescent="0.25">
      <c r="A480" s="420"/>
      <c r="B480" s="138"/>
      <c r="L480" s="138"/>
      <c r="V480" s="138"/>
      <c r="AF480" s="138"/>
      <c r="AP480" s="138"/>
      <c r="AZ480" s="138"/>
      <c r="BA480" s="138"/>
      <c r="BB480" s="138"/>
      <c r="BC480" s="138"/>
      <c r="BD480" s="138"/>
      <c r="BE480" s="138"/>
      <c r="BF480" s="138"/>
      <c r="BG480" s="138"/>
      <c r="BJ480" s="138"/>
      <c r="BT480" s="138"/>
      <c r="CD480" s="138"/>
      <c r="CN480" s="138"/>
      <c r="CX480" s="138"/>
      <c r="DH480" s="138"/>
      <c r="DR480" s="138"/>
      <c r="EB480" s="138"/>
      <c r="EL480" s="138"/>
      <c r="EV480" s="138"/>
      <c r="FF480" s="138"/>
      <c r="FP480" s="138"/>
      <c r="FZ480" s="138"/>
      <c r="GJ480" s="138"/>
      <c r="GT480" s="138"/>
      <c r="HD480" s="138"/>
      <c r="HN480" s="138"/>
      <c r="HX480" s="138"/>
      <c r="IH480" s="138"/>
      <c r="IR480" s="138"/>
      <c r="JB480" s="138"/>
    </row>
    <row xmlns:x14ac="http://schemas.microsoft.com/office/spreadsheetml/2009/9/ac" r="481" s="3" customFormat="true" x14ac:dyDescent="0.25">
      <c r="A481" s="420"/>
      <c r="B481" s="138"/>
      <c r="L481" s="138"/>
      <c r="V481" s="138"/>
      <c r="AF481" s="138"/>
      <c r="AP481" s="138"/>
      <c r="AZ481" s="138"/>
      <c r="BA481" s="138"/>
      <c r="BB481" s="138"/>
      <c r="BC481" s="138"/>
      <c r="BD481" s="138"/>
      <c r="BE481" s="138"/>
      <c r="BF481" s="138"/>
      <c r="BG481" s="138"/>
      <c r="BJ481" s="138"/>
      <c r="BT481" s="138"/>
      <c r="CD481" s="138"/>
      <c r="CN481" s="138"/>
      <c r="CX481" s="138"/>
      <c r="DH481" s="138"/>
      <c r="DR481" s="138"/>
      <c r="EB481" s="138"/>
      <c r="EL481" s="138"/>
      <c r="EV481" s="138"/>
      <c r="FF481" s="138"/>
      <c r="FP481" s="138"/>
      <c r="FZ481" s="138"/>
      <c r="GJ481" s="138"/>
      <c r="GT481" s="138"/>
      <c r="HD481" s="138"/>
      <c r="HN481" s="138"/>
      <c r="HX481" s="138"/>
      <c r="IH481" s="138"/>
      <c r="IR481" s="138"/>
      <c r="JB481" s="138"/>
    </row>
    <row xmlns:x14ac="http://schemas.microsoft.com/office/spreadsheetml/2009/9/ac" r="482" s="3" customFormat="true" x14ac:dyDescent="0.25">
      <c r="A482" s="420"/>
      <c r="B482" s="138"/>
      <c r="L482" s="138"/>
      <c r="V482" s="138"/>
      <c r="AF482" s="138"/>
      <c r="AP482" s="138"/>
      <c r="AZ482" s="138"/>
      <c r="BA482" s="138"/>
      <c r="BB482" s="138"/>
      <c r="BC482" s="138"/>
      <c r="BD482" s="138"/>
      <c r="BE482" s="138"/>
      <c r="BF482" s="138"/>
      <c r="BG482" s="138"/>
      <c r="BJ482" s="138"/>
      <c r="BT482" s="138"/>
      <c r="CD482" s="138"/>
      <c r="CN482" s="138"/>
      <c r="CX482" s="138"/>
      <c r="DH482" s="138"/>
      <c r="DR482" s="138"/>
      <c r="EB482" s="138"/>
      <c r="EL482" s="138"/>
      <c r="EV482" s="138"/>
      <c r="FF482" s="138"/>
      <c r="FP482" s="138"/>
      <c r="FZ482" s="138"/>
      <c r="GJ482" s="138"/>
      <c r="GT482" s="138"/>
      <c r="HD482" s="138"/>
      <c r="HN482" s="138"/>
      <c r="HX482" s="138"/>
      <c r="IH482" s="138"/>
      <c r="IR482" s="138"/>
      <c r="JB482" s="138"/>
    </row>
    <row xmlns:x14ac="http://schemas.microsoft.com/office/spreadsheetml/2009/9/ac" r="483" s="3" customFormat="true" x14ac:dyDescent="0.25">
      <c r="A483" s="420"/>
      <c r="B483" s="138"/>
      <c r="L483" s="138"/>
      <c r="V483" s="138"/>
      <c r="AF483" s="138"/>
      <c r="AP483" s="138"/>
      <c r="AZ483" s="138"/>
      <c r="BA483" s="138"/>
      <c r="BB483" s="138"/>
      <c r="BC483" s="138"/>
      <c r="BD483" s="138"/>
      <c r="BE483" s="138"/>
      <c r="BF483" s="138"/>
      <c r="BG483" s="138"/>
      <c r="BJ483" s="138"/>
      <c r="BT483" s="138"/>
      <c r="CD483" s="138"/>
      <c r="CN483" s="138"/>
      <c r="CX483" s="138"/>
      <c r="DH483" s="138"/>
      <c r="DR483" s="138"/>
      <c r="EB483" s="138"/>
      <c r="EL483" s="138"/>
      <c r="EV483" s="138"/>
      <c r="FF483" s="138"/>
      <c r="FP483" s="138"/>
      <c r="FZ483" s="138"/>
      <c r="GJ483" s="138"/>
      <c r="GT483" s="138"/>
      <c r="HD483" s="138"/>
      <c r="HN483" s="138"/>
      <c r="HX483" s="138"/>
      <c r="IH483" s="138"/>
      <c r="IR483" s="138"/>
      <c r="JB483" s="138"/>
    </row>
    <row xmlns:x14ac="http://schemas.microsoft.com/office/spreadsheetml/2009/9/ac" r="484" s="3" customFormat="true" x14ac:dyDescent="0.25">
      <c r="A484" s="420"/>
      <c r="B484" s="138"/>
      <c r="L484" s="138"/>
      <c r="V484" s="138"/>
      <c r="AF484" s="138"/>
      <c r="AP484" s="138"/>
      <c r="AZ484" s="138"/>
      <c r="BA484" s="138"/>
      <c r="BB484" s="138"/>
      <c r="BC484" s="138"/>
      <c r="BD484" s="138"/>
      <c r="BE484" s="138"/>
      <c r="BF484" s="138"/>
      <c r="BG484" s="138"/>
      <c r="BJ484" s="138"/>
      <c r="BT484" s="138"/>
      <c r="CD484" s="138"/>
      <c r="CN484" s="138"/>
      <c r="CX484" s="138"/>
      <c r="DH484" s="138"/>
      <c r="DR484" s="138"/>
      <c r="EB484" s="138"/>
      <c r="EL484" s="138"/>
      <c r="EV484" s="138"/>
      <c r="FF484" s="138"/>
      <c r="FP484" s="138"/>
      <c r="FZ484" s="138"/>
      <c r="GJ484" s="138"/>
      <c r="GT484" s="138"/>
      <c r="HD484" s="138"/>
      <c r="HN484" s="138"/>
      <c r="HX484" s="138"/>
      <c r="IH484" s="138"/>
      <c r="IR484" s="138"/>
      <c r="JB484" s="138"/>
    </row>
    <row xmlns:x14ac="http://schemas.microsoft.com/office/spreadsheetml/2009/9/ac" r="485" s="3" customFormat="true" x14ac:dyDescent="0.25">
      <c r="A485" s="420"/>
      <c r="B485" s="138"/>
      <c r="L485" s="138"/>
      <c r="V485" s="138"/>
      <c r="AF485" s="138"/>
      <c r="AP485" s="138"/>
      <c r="AZ485" s="138"/>
      <c r="BA485" s="138"/>
      <c r="BB485" s="138"/>
      <c r="BC485" s="138"/>
      <c r="BD485" s="138"/>
      <c r="BE485" s="138"/>
      <c r="BF485" s="138"/>
      <c r="BG485" s="138"/>
      <c r="BJ485" s="138"/>
      <c r="BT485" s="138"/>
      <c r="CD485" s="138"/>
      <c r="CN485" s="138"/>
      <c r="CX485" s="138"/>
      <c r="DH485" s="138"/>
      <c r="DR485" s="138"/>
      <c r="EB485" s="138"/>
      <c r="EL485" s="138"/>
      <c r="EV485" s="138"/>
      <c r="FF485" s="138"/>
      <c r="FP485" s="138"/>
      <c r="FZ485" s="138"/>
      <c r="GJ485" s="138"/>
      <c r="GT485" s="138"/>
      <c r="HD485" s="138"/>
      <c r="HN485" s="138"/>
      <c r="HX485" s="138"/>
      <c r="IH485" s="138"/>
      <c r="IR485" s="138"/>
      <c r="JB485" s="138"/>
    </row>
    <row xmlns:x14ac="http://schemas.microsoft.com/office/spreadsheetml/2009/9/ac" r="486" s="3" customFormat="true" x14ac:dyDescent="0.25">
      <c r="A486" s="420"/>
      <c r="B486" s="138"/>
      <c r="L486" s="138"/>
      <c r="V486" s="138"/>
      <c r="AF486" s="138"/>
      <c r="AP486" s="138"/>
      <c r="AZ486" s="138"/>
      <c r="BA486" s="138"/>
      <c r="BB486" s="138"/>
      <c r="BC486" s="138"/>
      <c r="BD486" s="138"/>
      <c r="BE486" s="138"/>
      <c r="BF486" s="138"/>
      <c r="BG486" s="138"/>
      <c r="BJ486" s="138"/>
      <c r="BT486" s="138"/>
      <c r="CD486" s="138"/>
      <c r="CN486" s="138"/>
      <c r="CX486" s="138"/>
      <c r="DH486" s="138"/>
      <c r="DR486" s="138"/>
      <c r="EB486" s="138"/>
      <c r="EL486" s="138"/>
      <c r="EV486" s="138"/>
      <c r="FF486" s="138"/>
      <c r="FP486" s="138"/>
      <c r="FZ486" s="138"/>
      <c r="GJ486" s="138"/>
      <c r="GT486" s="138"/>
      <c r="HD486" s="138"/>
      <c r="HN486" s="138"/>
      <c r="HX486" s="138"/>
      <c r="IH486" s="138"/>
      <c r="IR486" s="138"/>
      <c r="JB486" s="138"/>
    </row>
    <row xmlns:x14ac="http://schemas.microsoft.com/office/spreadsheetml/2009/9/ac" r="487" s="3" customFormat="true" x14ac:dyDescent="0.25">
      <c r="A487" s="420"/>
      <c r="B487" s="138"/>
      <c r="L487" s="138"/>
      <c r="V487" s="138"/>
      <c r="AF487" s="138"/>
      <c r="AP487" s="138"/>
      <c r="AZ487" s="138"/>
      <c r="BA487" s="138"/>
      <c r="BB487" s="138"/>
      <c r="BC487" s="138"/>
      <c r="BD487" s="138"/>
      <c r="BE487" s="138"/>
      <c r="BF487" s="138"/>
      <c r="BG487" s="138"/>
      <c r="BJ487" s="138"/>
      <c r="BT487" s="138"/>
      <c r="CD487" s="138"/>
      <c r="CN487" s="138"/>
      <c r="CX487" s="138"/>
      <c r="DH487" s="138"/>
      <c r="DR487" s="138"/>
      <c r="EB487" s="138"/>
      <c r="EL487" s="138"/>
      <c r="EV487" s="138"/>
      <c r="FF487" s="138"/>
      <c r="FP487" s="138"/>
      <c r="FZ487" s="138"/>
      <c r="GJ487" s="138"/>
      <c r="GT487" s="138"/>
      <c r="HD487" s="138"/>
      <c r="HN487" s="138"/>
      <c r="HX487" s="138"/>
      <c r="IH487" s="138"/>
      <c r="IR487" s="138"/>
      <c r="JB487" s="138"/>
    </row>
    <row xmlns:x14ac="http://schemas.microsoft.com/office/spreadsheetml/2009/9/ac" r="488" s="3" customFormat="true" x14ac:dyDescent="0.25">
      <c r="A488" s="420"/>
      <c r="B488" s="138"/>
      <c r="L488" s="138"/>
      <c r="V488" s="138"/>
      <c r="AF488" s="138"/>
      <c r="AP488" s="138"/>
      <c r="AZ488" s="138"/>
      <c r="BA488" s="138"/>
      <c r="BB488" s="138"/>
      <c r="BC488" s="138"/>
      <c r="BD488" s="138"/>
      <c r="BE488" s="138"/>
      <c r="BF488" s="138"/>
      <c r="BG488" s="138"/>
      <c r="BJ488" s="138"/>
      <c r="BT488" s="138"/>
      <c r="CD488" s="138"/>
      <c r="CN488" s="138"/>
      <c r="CX488" s="138"/>
      <c r="DH488" s="138"/>
      <c r="DR488" s="138"/>
      <c r="EB488" s="138"/>
      <c r="EL488" s="138"/>
      <c r="EV488" s="138"/>
      <c r="FF488" s="138"/>
      <c r="FP488" s="138"/>
      <c r="FZ488" s="138"/>
      <c r="GJ488" s="138"/>
      <c r="GT488" s="138"/>
      <c r="HD488" s="138"/>
      <c r="HN488" s="138"/>
      <c r="HX488" s="138"/>
      <c r="IH488" s="138"/>
      <c r="IR488" s="138"/>
      <c r="JB488" s="138"/>
    </row>
    <row xmlns:x14ac="http://schemas.microsoft.com/office/spreadsheetml/2009/9/ac" r="489" s="3" customFormat="true" x14ac:dyDescent="0.25">
      <c r="A489" s="420"/>
      <c r="B489" s="138"/>
      <c r="L489" s="138"/>
      <c r="V489" s="138"/>
      <c r="AF489" s="138"/>
      <c r="AP489" s="138"/>
      <c r="AZ489" s="138"/>
      <c r="BA489" s="138"/>
      <c r="BB489" s="138"/>
      <c r="BC489" s="138"/>
      <c r="BD489" s="138"/>
      <c r="BE489" s="138"/>
      <c r="BF489" s="138"/>
      <c r="BG489" s="138"/>
      <c r="BJ489" s="138"/>
      <c r="BT489" s="138"/>
      <c r="CD489" s="138"/>
      <c r="CN489" s="138"/>
      <c r="CX489" s="138"/>
      <c r="DH489" s="138"/>
      <c r="DR489" s="138"/>
      <c r="EB489" s="138"/>
      <c r="EL489" s="138"/>
      <c r="EV489" s="138"/>
      <c r="FF489" s="138"/>
      <c r="FP489" s="138"/>
      <c r="FZ489" s="138"/>
      <c r="GJ489" s="138"/>
      <c r="GT489" s="138"/>
      <c r="HD489" s="138"/>
      <c r="HN489" s="138"/>
      <c r="HX489" s="138"/>
      <c r="IH489" s="138"/>
      <c r="IR489" s="138"/>
      <c r="JB489" s="138"/>
    </row>
    <row xmlns:x14ac="http://schemas.microsoft.com/office/spreadsheetml/2009/9/ac" r="490" s="3" customFormat="true" x14ac:dyDescent="0.25">
      <c r="A490" s="420"/>
      <c r="B490" s="138"/>
      <c r="L490" s="138"/>
      <c r="V490" s="138"/>
      <c r="AF490" s="138"/>
      <c r="AP490" s="138"/>
      <c r="AZ490" s="138"/>
      <c r="BA490" s="138"/>
      <c r="BB490" s="138"/>
      <c r="BC490" s="138"/>
      <c r="BD490" s="138"/>
      <c r="BE490" s="138"/>
      <c r="BF490" s="138"/>
      <c r="BG490" s="138"/>
      <c r="BJ490" s="138"/>
      <c r="BT490" s="138"/>
      <c r="CD490" s="138"/>
      <c r="CN490" s="138"/>
      <c r="CX490" s="138"/>
      <c r="DH490" s="138"/>
      <c r="DR490" s="138"/>
      <c r="EB490" s="138"/>
      <c r="EL490" s="138"/>
      <c r="EV490" s="138"/>
      <c r="FF490" s="138"/>
      <c r="FP490" s="138"/>
      <c r="FZ490" s="138"/>
      <c r="GJ490" s="138"/>
      <c r="GT490" s="138"/>
      <c r="HD490" s="138"/>
      <c r="HN490" s="138"/>
      <c r="HX490" s="138"/>
      <c r="IH490" s="138"/>
      <c r="IR490" s="138"/>
      <c r="JB490" s="138"/>
    </row>
    <row xmlns:x14ac="http://schemas.microsoft.com/office/spreadsheetml/2009/9/ac" r="491" s="3" customFormat="true" x14ac:dyDescent="0.25">
      <c r="A491" s="420"/>
      <c r="B491" s="138"/>
      <c r="L491" s="138"/>
      <c r="V491" s="138"/>
      <c r="AF491" s="138"/>
      <c r="AP491" s="138"/>
      <c r="AZ491" s="138"/>
      <c r="BA491" s="138"/>
      <c r="BB491" s="138"/>
      <c r="BC491" s="138"/>
      <c r="BD491" s="138"/>
      <c r="BE491" s="138"/>
      <c r="BF491" s="138"/>
      <c r="BG491" s="138"/>
      <c r="BJ491" s="138"/>
      <c r="BT491" s="138"/>
      <c r="CD491" s="138"/>
      <c r="CN491" s="138"/>
      <c r="CX491" s="138"/>
      <c r="DH491" s="138"/>
      <c r="DR491" s="138"/>
      <c r="EB491" s="138"/>
      <c r="EL491" s="138"/>
      <c r="EV491" s="138"/>
      <c r="FF491" s="138"/>
      <c r="FP491" s="138"/>
      <c r="FZ491" s="138"/>
      <c r="GJ491" s="138"/>
      <c r="GT491" s="138"/>
      <c r="HD491" s="138"/>
      <c r="HN491" s="138"/>
      <c r="HX491" s="138"/>
      <c r="IH491" s="138"/>
      <c r="IR491" s="138"/>
      <c r="JB491" s="138"/>
    </row>
    <row xmlns:x14ac="http://schemas.microsoft.com/office/spreadsheetml/2009/9/ac" r="492" s="3" customFormat="true" x14ac:dyDescent="0.25">
      <c r="A492" s="420"/>
      <c r="B492" s="138"/>
      <c r="L492" s="138"/>
      <c r="V492" s="138"/>
      <c r="AF492" s="138"/>
      <c r="AP492" s="138"/>
      <c r="AZ492" s="138"/>
      <c r="BA492" s="138"/>
      <c r="BB492" s="138"/>
      <c r="BC492" s="138"/>
      <c r="BD492" s="138"/>
      <c r="BE492" s="138"/>
      <c r="BF492" s="138"/>
      <c r="BG492" s="138"/>
      <c r="BJ492" s="138"/>
      <c r="BT492" s="138"/>
      <c r="CD492" s="138"/>
      <c r="CN492" s="138"/>
      <c r="CX492" s="138"/>
      <c r="DH492" s="138"/>
      <c r="DR492" s="138"/>
      <c r="EB492" s="138"/>
      <c r="EL492" s="138"/>
      <c r="EV492" s="138"/>
      <c r="FF492" s="138"/>
      <c r="FP492" s="138"/>
      <c r="FZ492" s="138"/>
      <c r="GJ492" s="138"/>
      <c r="GT492" s="138"/>
      <c r="HD492" s="138"/>
      <c r="HN492" s="138"/>
      <c r="HX492" s="138"/>
      <c r="IH492" s="138"/>
      <c r="IR492" s="138"/>
      <c r="JB492" s="138"/>
    </row>
    <row xmlns:x14ac="http://schemas.microsoft.com/office/spreadsheetml/2009/9/ac" r="493" s="3" customFormat="true" x14ac:dyDescent="0.25">
      <c r="A493" s="420"/>
      <c r="B493" s="138"/>
      <c r="L493" s="138"/>
      <c r="V493" s="138"/>
      <c r="AF493" s="138"/>
      <c r="AP493" s="138"/>
      <c r="AZ493" s="138"/>
      <c r="BA493" s="138"/>
      <c r="BB493" s="138"/>
      <c r="BC493" s="138"/>
      <c r="BD493" s="138"/>
      <c r="BE493" s="138"/>
      <c r="BF493" s="138"/>
      <c r="BG493" s="138"/>
      <c r="BJ493" s="138"/>
      <c r="BT493" s="138"/>
      <c r="CD493" s="138"/>
      <c r="CN493" s="138"/>
      <c r="CX493" s="138"/>
      <c r="DH493" s="138"/>
      <c r="DR493" s="138"/>
      <c r="EB493" s="138"/>
      <c r="EL493" s="138"/>
      <c r="EV493" s="138"/>
      <c r="FF493" s="138"/>
      <c r="FP493" s="138"/>
      <c r="FZ493" s="138"/>
      <c r="GJ493" s="138"/>
      <c r="GT493" s="138"/>
      <c r="HD493" s="138"/>
      <c r="HN493" s="138"/>
      <c r="HX493" s="138"/>
      <c r="IH493" s="138"/>
      <c r="IR493" s="138"/>
      <c r="JB493" s="138"/>
    </row>
    <row xmlns:x14ac="http://schemas.microsoft.com/office/spreadsheetml/2009/9/ac" r="494" s="3" customFormat="true" x14ac:dyDescent="0.25">
      <c r="A494" s="420"/>
      <c r="B494" s="138"/>
      <c r="L494" s="138"/>
      <c r="V494" s="138"/>
      <c r="AF494" s="138"/>
      <c r="AP494" s="138"/>
      <c r="AZ494" s="138"/>
      <c r="BA494" s="138"/>
      <c r="BB494" s="138"/>
      <c r="BC494" s="138"/>
      <c r="BD494" s="138"/>
      <c r="BE494" s="138"/>
      <c r="BF494" s="138"/>
      <c r="BG494" s="138"/>
      <c r="BJ494" s="138"/>
      <c r="BT494" s="138"/>
      <c r="CD494" s="138"/>
      <c r="CN494" s="138"/>
      <c r="CX494" s="138"/>
      <c r="DH494" s="138"/>
      <c r="DR494" s="138"/>
      <c r="EB494" s="138"/>
      <c r="EL494" s="138"/>
      <c r="EV494" s="138"/>
      <c r="FF494" s="138"/>
      <c r="FP494" s="138"/>
      <c r="FZ494" s="138"/>
      <c r="GJ494" s="138"/>
      <c r="GT494" s="138"/>
      <c r="HD494" s="138"/>
      <c r="HN494" s="138"/>
      <c r="HX494" s="138"/>
      <c r="IH494" s="138"/>
      <c r="IR494" s="138"/>
      <c r="JB494" s="138"/>
    </row>
    <row xmlns:x14ac="http://schemas.microsoft.com/office/spreadsheetml/2009/9/ac" r="495" s="3" customFormat="true" x14ac:dyDescent="0.25">
      <c r="A495" s="420"/>
      <c r="B495" s="138"/>
      <c r="L495" s="138"/>
      <c r="V495" s="138"/>
      <c r="AF495" s="138"/>
      <c r="AP495" s="138"/>
      <c r="AZ495" s="138"/>
      <c r="BA495" s="138"/>
      <c r="BB495" s="138"/>
      <c r="BC495" s="138"/>
      <c r="BD495" s="138"/>
      <c r="BE495" s="138"/>
      <c r="BF495" s="138"/>
      <c r="BG495" s="138"/>
      <c r="BJ495" s="138"/>
      <c r="BT495" s="138"/>
      <c r="CD495" s="138"/>
      <c r="CN495" s="138"/>
      <c r="CX495" s="138"/>
      <c r="DH495" s="138"/>
      <c r="DR495" s="138"/>
      <c r="EB495" s="138"/>
      <c r="EL495" s="138"/>
      <c r="EV495" s="138"/>
      <c r="FF495" s="138"/>
      <c r="FP495" s="138"/>
      <c r="FZ495" s="138"/>
      <c r="GJ495" s="138"/>
      <c r="GT495" s="138"/>
      <c r="HD495" s="138"/>
      <c r="HN495" s="138"/>
      <c r="HX495" s="138"/>
      <c r="IH495" s="138"/>
      <c r="IR495" s="138"/>
      <c r="JB495" s="138"/>
    </row>
    <row xmlns:x14ac="http://schemas.microsoft.com/office/spreadsheetml/2009/9/ac" r="496" s="3" customFormat="true" x14ac:dyDescent="0.25">
      <c r="A496" s="420"/>
      <c r="B496" s="138"/>
      <c r="L496" s="138"/>
      <c r="V496" s="138"/>
      <c r="AF496" s="138"/>
      <c r="AP496" s="138"/>
      <c r="AZ496" s="138"/>
      <c r="BA496" s="138"/>
      <c r="BB496" s="138"/>
      <c r="BC496" s="138"/>
      <c r="BD496" s="138"/>
      <c r="BE496" s="138"/>
      <c r="BF496" s="138"/>
      <c r="BG496" s="138"/>
      <c r="BJ496" s="138"/>
      <c r="BT496" s="138"/>
      <c r="CD496" s="138"/>
      <c r="CN496" s="138"/>
      <c r="CX496" s="138"/>
      <c r="DH496" s="138"/>
      <c r="DR496" s="138"/>
      <c r="EB496" s="138"/>
      <c r="EL496" s="138"/>
      <c r="EV496" s="138"/>
      <c r="FF496" s="138"/>
      <c r="FP496" s="138"/>
      <c r="FZ496" s="138"/>
      <c r="GJ496" s="138"/>
      <c r="GT496" s="138"/>
      <c r="HD496" s="138"/>
      <c r="HN496" s="138"/>
      <c r="HX496" s="138"/>
      <c r="IH496" s="138"/>
      <c r="IR496" s="138"/>
      <c r="JB496" s="138"/>
    </row>
    <row xmlns:x14ac="http://schemas.microsoft.com/office/spreadsheetml/2009/9/ac" r="497" s="3" customFormat="true" x14ac:dyDescent="0.25">
      <c r="A497" s="420"/>
      <c r="B497" s="138"/>
      <c r="L497" s="138"/>
      <c r="V497" s="138"/>
      <c r="AF497" s="138"/>
      <c r="AP497" s="138"/>
      <c r="AZ497" s="138"/>
      <c r="BA497" s="138"/>
      <c r="BB497" s="138"/>
      <c r="BC497" s="138"/>
      <c r="BD497" s="138"/>
      <c r="BE497" s="138"/>
      <c r="BF497" s="138"/>
      <c r="BG497" s="138"/>
      <c r="BJ497" s="138"/>
      <c r="BT497" s="138"/>
      <c r="CD497" s="138"/>
      <c r="CN497" s="138"/>
      <c r="CX497" s="138"/>
      <c r="DH497" s="138"/>
      <c r="DR497" s="138"/>
      <c r="EB497" s="138"/>
      <c r="EL497" s="138"/>
      <c r="EV497" s="138"/>
      <c r="FF497" s="138"/>
      <c r="FP497" s="138"/>
      <c r="FZ497" s="138"/>
      <c r="GJ497" s="138"/>
      <c r="GT497" s="138"/>
      <c r="HD497" s="138"/>
      <c r="HN497" s="138"/>
      <c r="HX497" s="138"/>
      <c r="IH497" s="138"/>
      <c r="IR497" s="138"/>
      <c r="JB497" s="138"/>
    </row>
    <row xmlns:x14ac="http://schemas.microsoft.com/office/spreadsheetml/2009/9/ac" r="498" s="3" customFormat="true" x14ac:dyDescent="0.25">
      <c r="A498" s="420"/>
      <c r="B498" s="138"/>
      <c r="L498" s="138"/>
      <c r="V498" s="138"/>
      <c r="AF498" s="138"/>
      <c r="AP498" s="138"/>
      <c r="AZ498" s="138"/>
      <c r="BA498" s="138"/>
      <c r="BB498" s="138"/>
      <c r="BC498" s="138"/>
      <c r="BD498" s="138"/>
      <c r="BE498" s="138"/>
      <c r="BF498" s="138"/>
      <c r="BG498" s="138"/>
      <c r="BJ498" s="138"/>
      <c r="BT498" s="138"/>
      <c r="CD498" s="138"/>
      <c r="CN498" s="138"/>
      <c r="CX498" s="138"/>
      <c r="DH498" s="138"/>
      <c r="DR498" s="138"/>
      <c r="EB498" s="138"/>
      <c r="EL498" s="138"/>
      <c r="EV498" s="138"/>
      <c r="FF498" s="138"/>
      <c r="FP498" s="138"/>
      <c r="FZ498" s="138"/>
      <c r="GJ498" s="138"/>
      <c r="GT498" s="138"/>
      <c r="HD498" s="138"/>
      <c r="HN498" s="138"/>
      <c r="HX498" s="138"/>
      <c r="IH498" s="138"/>
      <c r="IR498" s="138"/>
      <c r="JB498" s="138"/>
    </row>
    <row xmlns:x14ac="http://schemas.microsoft.com/office/spreadsheetml/2009/9/ac" r="499" s="3" customFormat="true" x14ac:dyDescent="0.25">
      <c r="A499" s="420"/>
      <c r="B499" s="138"/>
      <c r="L499" s="138"/>
      <c r="V499" s="138"/>
      <c r="AF499" s="138"/>
      <c r="AP499" s="138"/>
      <c r="AZ499" s="138"/>
      <c r="BA499" s="138"/>
      <c r="BB499" s="138"/>
      <c r="BC499" s="138"/>
      <c r="BD499" s="138"/>
      <c r="BE499" s="138"/>
      <c r="BF499" s="138"/>
      <c r="BG499" s="138"/>
      <c r="BJ499" s="138"/>
      <c r="BT499" s="138"/>
      <c r="CD499" s="138"/>
      <c r="CN499" s="138"/>
      <c r="CX499" s="138"/>
      <c r="DH499" s="138"/>
      <c r="DR499" s="138"/>
      <c r="EB499" s="138"/>
      <c r="EL499" s="138"/>
      <c r="EV499" s="138"/>
      <c r="FF499" s="138"/>
      <c r="FP499" s="138"/>
      <c r="FZ499" s="138"/>
      <c r="GJ499" s="138"/>
      <c r="GT499" s="138"/>
      <c r="HD499" s="138"/>
      <c r="HN499" s="138"/>
      <c r="HX499" s="138"/>
      <c r="IH499" s="138"/>
      <c r="IR499" s="138"/>
      <c r="JB499" s="138"/>
    </row>
    <row xmlns:x14ac="http://schemas.microsoft.com/office/spreadsheetml/2009/9/ac" r="500" s="3" customFormat="true" x14ac:dyDescent="0.25">
      <c r="A500" s="420"/>
      <c r="B500" s="138"/>
      <c r="L500" s="138"/>
      <c r="V500" s="138"/>
      <c r="AF500" s="138"/>
      <c r="AP500" s="138"/>
      <c r="AZ500" s="138"/>
      <c r="BA500" s="138"/>
      <c r="BB500" s="138"/>
      <c r="BC500" s="138"/>
      <c r="BD500" s="138"/>
      <c r="BE500" s="138"/>
      <c r="BF500" s="138"/>
      <c r="BG500" s="138"/>
      <c r="BJ500" s="138"/>
      <c r="BT500" s="138"/>
      <c r="CD500" s="138"/>
      <c r="CN500" s="138"/>
      <c r="CX500" s="138"/>
      <c r="DH500" s="138"/>
      <c r="DR500" s="138"/>
      <c r="EB500" s="138"/>
      <c r="EL500" s="138"/>
      <c r="EV500" s="138"/>
      <c r="FF500" s="138"/>
      <c r="FP500" s="138"/>
      <c r="FZ500" s="138"/>
      <c r="GJ500" s="138"/>
      <c r="GT500" s="138"/>
      <c r="HD500" s="138"/>
      <c r="HN500" s="138"/>
      <c r="HX500" s="138"/>
      <c r="IH500" s="138"/>
      <c r="IR500" s="138"/>
      <c r="JB500" s="138"/>
    </row>
    <row xmlns:x14ac="http://schemas.microsoft.com/office/spreadsheetml/2009/9/ac" r="501" s="3" customFormat="true" x14ac:dyDescent="0.25">
      <c r="A501" s="420"/>
      <c r="B501" s="138"/>
      <c r="L501" s="138"/>
      <c r="V501" s="138"/>
      <c r="AF501" s="138"/>
      <c r="AP501" s="138"/>
      <c r="AZ501" s="138"/>
      <c r="BA501" s="138"/>
      <c r="BB501" s="138"/>
      <c r="BC501" s="138"/>
      <c r="BD501" s="138"/>
      <c r="BE501" s="138"/>
      <c r="BF501" s="138"/>
      <c r="BG501" s="138"/>
      <c r="BJ501" s="138"/>
      <c r="BT501" s="138"/>
      <c r="CD501" s="138"/>
      <c r="CN501" s="138"/>
      <c r="CX501" s="138"/>
      <c r="DH501" s="138"/>
      <c r="DR501" s="138"/>
      <c r="EB501" s="138"/>
      <c r="EL501" s="138"/>
      <c r="EV501" s="138"/>
      <c r="FF501" s="138"/>
      <c r="FP501" s="138"/>
      <c r="FZ501" s="138"/>
      <c r="GJ501" s="138"/>
      <c r="GT501" s="138"/>
      <c r="HD501" s="138"/>
      <c r="HN501" s="138"/>
      <c r="HX501" s="138"/>
      <c r="IH501" s="138"/>
      <c r="IR501" s="138"/>
      <c r="JB501" s="138"/>
    </row>
    <row xmlns:x14ac="http://schemas.microsoft.com/office/spreadsheetml/2009/9/ac" r="502" s="3" customFormat="true" x14ac:dyDescent="0.25">
      <c r="A502" s="420"/>
      <c r="B502" s="138"/>
      <c r="L502" s="138"/>
      <c r="V502" s="138"/>
      <c r="AF502" s="138"/>
      <c r="AP502" s="138"/>
      <c r="AZ502" s="138"/>
      <c r="BA502" s="138"/>
      <c r="BB502" s="138"/>
      <c r="BC502" s="138"/>
      <c r="BD502" s="138"/>
      <c r="BE502" s="138"/>
      <c r="BF502" s="138"/>
      <c r="BG502" s="138"/>
      <c r="BJ502" s="138"/>
      <c r="BT502" s="138"/>
      <c r="CD502" s="138"/>
      <c r="CN502" s="138"/>
      <c r="CX502" s="138"/>
      <c r="DH502" s="138"/>
      <c r="DR502" s="138"/>
      <c r="EB502" s="138"/>
      <c r="EL502" s="138"/>
      <c r="EV502" s="138"/>
      <c r="FF502" s="138"/>
      <c r="FP502" s="138"/>
      <c r="FZ502" s="138"/>
      <c r="GJ502" s="138"/>
      <c r="GT502" s="138"/>
      <c r="HD502" s="138"/>
      <c r="HN502" s="138"/>
      <c r="HX502" s="138"/>
      <c r="IH502" s="138"/>
      <c r="IR502" s="138"/>
      <c r="JB502" s="138"/>
    </row>
    <row xmlns:x14ac="http://schemas.microsoft.com/office/spreadsheetml/2009/9/ac" r="503" s="3" customFormat="true" x14ac:dyDescent="0.25">
      <c r="A503" s="420"/>
      <c r="B503" s="138"/>
      <c r="L503" s="138"/>
      <c r="V503" s="138"/>
      <c r="AF503" s="138"/>
      <c r="AP503" s="138"/>
      <c r="AZ503" s="138"/>
      <c r="BA503" s="138"/>
      <c r="BB503" s="138"/>
      <c r="BC503" s="138"/>
      <c r="BD503" s="138"/>
      <c r="BE503" s="138"/>
      <c r="BF503" s="138"/>
      <c r="BG503" s="138"/>
      <c r="BJ503" s="138"/>
      <c r="BT503" s="138"/>
      <c r="CD503" s="138"/>
      <c r="CN503" s="138"/>
      <c r="CX503" s="138"/>
      <c r="DH503" s="138"/>
      <c r="DR503" s="138"/>
      <c r="EB503" s="138"/>
      <c r="EL503" s="138"/>
      <c r="EV503" s="138"/>
      <c r="FF503" s="138"/>
      <c r="FP503" s="138"/>
      <c r="FZ503" s="138"/>
      <c r="GJ503" s="138"/>
      <c r="GT503" s="138"/>
      <c r="HD503" s="138"/>
      <c r="HN503" s="138"/>
      <c r="HX503" s="138"/>
      <c r="IH503" s="138"/>
      <c r="IR503" s="138"/>
      <c r="JB503" s="138"/>
    </row>
    <row xmlns:x14ac="http://schemas.microsoft.com/office/spreadsheetml/2009/9/ac" r="504" s="3" customFormat="true" x14ac:dyDescent="0.25">
      <c r="A504" s="420"/>
      <c r="B504" s="138"/>
      <c r="L504" s="138"/>
      <c r="V504" s="138"/>
      <c r="AF504" s="138"/>
      <c r="AP504" s="138"/>
      <c r="AZ504" s="138"/>
      <c r="BA504" s="138"/>
      <c r="BB504" s="138"/>
      <c r="BC504" s="138"/>
      <c r="BD504" s="138"/>
      <c r="BE504" s="138"/>
      <c r="BF504" s="138"/>
      <c r="BG504" s="138"/>
      <c r="BJ504" s="138"/>
      <c r="BT504" s="138"/>
      <c r="CD504" s="138"/>
      <c r="CN504" s="138"/>
      <c r="CX504" s="138"/>
      <c r="DH504" s="138"/>
      <c r="DR504" s="138"/>
      <c r="EB504" s="138"/>
      <c r="EL504" s="138"/>
      <c r="EV504" s="138"/>
      <c r="FF504" s="138"/>
      <c r="FP504" s="138"/>
      <c r="FZ504" s="138"/>
      <c r="GJ504" s="138"/>
      <c r="GT504" s="138"/>
      <c r="HD504" s="138"/>
      <c r="HN504" s="138"/>
      <c r="HX504" s="138"/>
      <c r="IH504" s="138"/>
      <c r="IR504" s="138"/>
      <c r="JB504" s="138"/>
    </row>
    <row xmlns:x14ac="http://schemas.microsoft.com/office/spreadsheetml/2009/9/ac" r="505" s="3" customFormat="true" x14ac:dyDescent="0.25">
      <c r="A505" s="420"/>
      <c r="B505" s="138"/>
      <c r="L505" s="138"/>
      <c r="V505" s="138"/>
      <c r="AF505" s="138"/>
      <c r="AP505" s="138"/>
      <c r="AZ505" s="138"/>
      <c r="BA505" s="138"/>
      <c r="BB505" s="138"/>
      <c r="BC505" s="138"/>
      <c r="BD505" s="138"/>
      <c r="BE505" s="138"/>
      <c r="BF505" s="138"/>
      <c r="BG505" s="138"/>
      <c r="BJ505" s="138"/>
      <c r="BT505" s="138"/>
      <c r="CD505" s="138"/>
      <c r="CN505" s="138"/>
      <c r="CX505" s="138"/>
      <c r="DH505" s="138"/>
      <c r="DR505" s="138"/>
      <c r="EB505" s="138"/>
      <c r="EL505" s="138"/>
      <c r="EV505" s="138"/>
      <c r="FF505" s="138"/>
      <c r="FP505" s="138"/>
      <c r="FZ505" s="138"/>
      <c r="GJ505" s="138"/>
      <c r="GT505" s="138"/>
      <c r="HD505" s="138"/>
      <c r="HN505" s="138"/>
      <c r="HX505" s="138"/>
      <c r="IH505" s="138"/>
      <c r="IR505" s="138"/>
      <c r="JB505" s="138"/>
    </row>
    <row xmlns:x14ac="http://schemas.microsoft.com/office/spreadsheetml/2009/9/ac" r="506" s="3" customFormat="true" x14ac:dyDescent="0.25">
      <c r="A506" s="420"/>
      <c r="B506" s="138"/>
      <c r="L506" s="138"/>
      <c r="V506" s="138"/>
      <c r="AF506" s="138"/>
      <c r="AP506" s="138"/>
      <c r="AZ506" s="138"/>
      <c r="BA506" s="138"/>
      <c r="BB506" s="138"/>
      <c r="BC506" s="138"/>
      <c r="BD506" s="138"/>
      <c r="BE506" s="138"/>
      <c r="BF506" s="138"/>
      <c r="BG506" s="138"/>
      <c r="BJ506" s="138"/>
      <c r="BT506" s="138"/>
      <c r="CD506" s="138"/>
      <c r="CN506" s="138"/>
      <c r="CX506" s="138"/>
      <c r="DH506" s="138"/>
      <c r="DR506" s="138"/>
      <c r="EB506" s="138"/>
      <c r="EL506" s="138"/>
      <c r="EV506" s="138"/>
      <c r="FF506" s="138"/>
      <c r="FP506" s="138"/>
      <c r="FZ506" s="138"/>
      <c r="GJ506" s="138"/>
      <c r="GT506" s="138"/>
      <c r="HD506" s="138"/>
      <c r="HN506" s="138"/>
      <c r="HX506" s="138"/>
      <c r="IH506" s="138"/>
      <c r="IR506" s="138"/>
      <c r="JB506" s="138"/>
    </row>
    <row xmlns:x14ac="http://schemas.microsoft.com/office/spreadsheetml/2009/9/ac" r="507" s="3" customFormat="true" x14ac:dyDescent="0.25">
      <c r="A507" s="420"/>
      <c r="B507" s="138"/>
      <c r="L507" s="138"/>
      <c r="V507" s="138"/>
      <c r="AF507" s="138"/>
      <c r="AP507" s="138"/>
      <c r="AZ507" s="138"/>
      <c r="BA507" s="138"/>
      <c r="BB507" s="138"/>
      <c r="BC507" s="138"/>
      <c r="BD507" s="138"/>
      <c r="BE507" s="138"/>
      <c r="BF507" s="138"/>
      <c r="BG507" s="138"/>
      <c r="BJ507" s="138"/>
      <c r="BT507" s="138"/>
      <c r="CD507" s="138"/>
      <c r="CN507" s="138"/>
      <c r="CX507" s="138"/>
      <c r="DH507" s="138"/>
      <c r="DR507" s="138"/>
      <c r="EB507" s="138"/>
      <c r="EL507" s="138"/>
      <c r="EV507" s="138"/>
      <c r="FF507" s="138"/>
      <c r="FP507" s="138"/>
      <c r="FZ507" s="138"/>
      <c r="GJ507" s="138"/>
      <c r="GT507" s="138"/>
      <c r="HD507" s="138"/>
      <c r="HN507" s="138"/>
      <c r="HX507" s="138"/>
      <c r="IH507" s="138"/>
      <c r="IR507" s="138"/>
      <c r="JB507" s="138"/>
    </row>
    <row xmlns:x14ac="http://schemas.microsoft.com/office/spreadsheetml/2009/9/ac" r="508" s="3" customFormat="true" x14ac:dyDescent="0.25">
      <c r="A508" s="420"/>
      <c r="B508" s="138"/>
      <c r="L508" s="138"/>
      <c r="V508" s="138"/>
      <c r="AF508" s="138"/>
      <c r="AP508" s="138"/>
      <c r="AZ508" s="138"/>
      <c r="BA508" s="138"/>
      <c r="BB508" s="138"/>
      <c r="BC508" s="138"/>
      <c r="BD508" s="138"/>
      <c r="BE508" s="138"/>
      <c r="BF508" s="138"/>
      <c r="BG508" s="138"/>
      <c r="BJ508" s="138"/>
      <c r="BT508" s="138"/>
      <c r="CD508" s="138"/>
      <c r="CN508" s="138"/>
      <c r="CX508" s="138"/>
      <c r="DH508" s="138"/>
      <c r="DR508" s="138"/>
      <c r="EB508" s="138"/>
      <c r="EL508" s="138"/>
      <c r="EV508" s="138"/>
      <c r="FF508" s="138"/>
      <c r="FP508" s="138"/>
      <c r="FZ508" s="138"/>
      <c r="GJ508" s="138"/>
      <c r="GT508" s="138"/>
      <c r="HD508" s="138"/>
      <c r="HN508" s="138"/>
      <c r="HX508" s="138"/>
      <c r="IH508" s="138"/>
      <c r="IR508" s="138"/>
      <c r="JB508" s="138"/>
    </row>
    <row xmlns:x14ac="http://schemas.microsoft.com/office/spreadsheetml/2009/9/ac" r="509" s="3" customFormat="true" x14ac:dyDescent="0.25">
      <c r="A509" s="420"/>
      <c r="B509" s="138"/>
      <c r="L509" s="138"/>
      <c r="V509" s="138"/>
      <c r="AF509" s="138"/>
      <c r="AP509" s="138"/>
      <c r="AZ509" s="138"/>
      <c r="BA509" s="138"/>
      <c r="BB509" s="138"/>
      <c r="BC509" s="138"/>
      <c r="BD509" s="138"/>
      <c r="BE509" s="138"/>
      <c r="BF509" s="138"/>
      <c r="BG509" s="138"/>
      <c r="BJ509" s="138"/>
      <c r="BT509" s="138"/>
      <c r="CD509" s="138"/>
      <c r="CN509" s="138"/>
      <c r="CX509" s="138"/>
      <c r="DH509" s="138"/>
      <c r="DR509" s="138"/>
      <c r="EB509" s="138"/>
      <c r="EL509" s="138"/>
      <c r="EV509" s="138"/>
      <c r="FF509" s="138"/>
      <c r="FP509" s="138"/>
      <c r="FZ509" s="138"/>
      <c r="GJ509" s="138"/>
      <c r="GT509" s="138"/>
      <c r="HD509" s="138"/>
      <c r="HN509" s="138"/>
      <c r="HX509" s="138"/>
      <c r="IH509" s="138"/>
      <c r="IR509" s="138"/>
      <c r="JB509" s="138"/>
    </row>
    <row xmlns:x14ac="http://schemas.microsoft.com/office/spreadsheetml/2009/9/ac" r="510" s="3" customFormat="true" x14ac:dyDescent="0.25">
      <c r="A510" s="420"/>
      <c r="B510" s="138"/>
      <c r="L510" s="138"/>
      <c r="V510" s="138"/>
      <c r="AF510" s="138"/>
      <c r="AP510" s="138"/>
      <c r="AZ510" s="138"/>
      <c r="BA510" s="138"/>
      <c r="BB510" s="138"/>
      <c r="BC510" s="138"/>
      <c r="BD510" s="138"/>
      <c r="BE510" s="138"/>
      <c r="BF510" s="138"/>
      <c r="BG510" s="138"/>
      <c r="BJ510" s="138"/>
      <c r="BT510" s="138"/>
      <c r="CD510" s="138"/>
      <c r="CN510" s="138"/>
      <c r="CX510" s="138"/>
      <c r="DH510" s="138"/>
      <c r="DR510" s="138"/>
      <c r="EB510" s="138"/>
      <c r="EL510" s="138"/>
      <c r="EV510" s="138"/>
      <c r="FF510" s="138"/>
      <c r="FP510" s="138"/>
      <c r="FZ510" s="138"/>
      <c r="GJ510" s="138"/>
      <c r="GT510" s="138"/>
      <c r="HD510" s="138"/>
      <c r="HN510" s="138"/>
      <c r="HX510" s="138"/>
      <c r="IH510" s="138"/>
      <c r="IR510" s="138"/>
      <c r="JB510" s="138"/>
    </row>
    <row xmlns:x14ac="http://schemas.microsoft.com/office/spreadsheetml/2009/9/ac" r="511" s="3" customFormat="true" x14ac:dyDescent="0.25">
      <c r="A511" s="420"/>
      <c r="B511" s="138"/>
      <c r="L511" s="138"/>
      <c r="V511" s="138"/>
      <c r="AF511" s="138"/>
      <c r="AP511" s="138"/>
      <c r="AZ511" s="138"/>
      <c r="BA511" s="138"/>
      <c r="BB511" s="138"/>
      <c r="BC511" s="138"/>
      <c r="BD511" s="138"/>
      <c r="BE511" s="138"/>
      <c r="BF511" s="138"/>
      <c r="BG511" s="138"/>
      <c r="BJ511" s="138"/>
      <c r="BT511" s="138"/>
      <c r="CD511" s="138"/>
      <c r="CN511" s="138"/>
      <c r="CX511" s="138"/>
      <c r="DH511" s="138"/>
      <c r="DR511" s="138"/>
      <c r="EB511" s="138"/>
      <c r="EL511" s="138"/>
      <c r="EV511" s="138"/>
      <c r="FF511" s="138"/>
      <c r="FP511" s="138"/>
      <c r="FZ511" s="138"/>
      <c r="GJ511" s="138"/>
      <c r="GT511" s="138"/>
      <c r="HD511" s="138"/>
      <c r="HN511" s="138"/>
      <c r="HX511" s="138"/>
      <c r="IH511" s="138"/>
      <c r="IR511" s="138"/>
      <c r="JB511" s="138"/>
    </row>
    <row xmlns:x14ac="http://schemas.microsoft.com/office/spreadsheetml/2009/9/ac" r="512" s="3" customFormat="true" x14ac:dyDescent="0.25">
      <c r="A512" s="420"/>
      <c r="B512" s="138"/>
      <c r="L512" s="138"/>
      <c r="V512" s="138"/>
      <c r="AF512" s="138"/>
      <c r="AP512" s="138"/>
      <c r="AZ512" s="138"/>
      <c r="BA512" s="138"/>
      <c r="BB512" s="138"/>
      <c r="BC512" s="138"/>
      <c r="BD512" s="138"/>
      <c r="BE512" s="138"/>
      <c r="BF512" s="138"/>
      <c r="BG512" s="138"/>
      <c r="BJ512" s="138"/>
      <c r="BT512" s="138"/>
      <c r="CD512" s="138"/>
      <c r="CN512" s="138"/>
      <c r="CX512" s="138"/>
      <c r="DH512" s="138"/>
      <c r="DR512" s="138"/>
      <c r="EB512" s="138"/>
      <c r="EL512" s="138"/>
      <c r="EV512" s="138"/>
      <c r="FF512" s="138"/>
      <c r="FP512" s="138"/>
      <c r="FZ512" s="138"/>
      <c r="GJ512" s="138"/>
      <c r="GT512" s="138"/>
      <c r="HD512" s="138"/>
      <c r="HN512" s="138"/>
      <c r="HX512" s="138"/>
      <c r="IH512" s="138"/>
      <c r="IR512" s="138"/>
      <c r="JB512" s="138"/>
    </row>
    <row xmlns:x14ac="http://schemas.microsoft.com/office/spreadsheetml/2009/9/ac" r="513" s="3" customFormat="true" x14ac:dyDescent="0.25">
      <c r="A513" s="420"/>
      <c r="B513" s="138"/>
      <c r="L513" s="138"/>
      <c r="V513" s="138"/>
      <c r="AF513" s="138"/>
      <c r="AP513" s="138"/>
      <c r="AZ513" s="138"/>
      <c r="BA513" s="138"/>
      <c r="BB513" s="138"/>
      <c r="BC513" s="138"/>
      <c r="BD513" s="138"/>
      <c r="BE513" s="138"/>
      <c r="BF513" s="138"/>
      <c r="BG513" s="138"/>
      <c r="BJ513" s="138"/>
      <c r="BT513" s="138"/>
      <c r="CD513" s="138"/>
      <c r="CN513" s="138"/>
      <c r="CX513" s="138"/>
      <c r="DH513" s="138"/>
      <c r="DR513" s="138"/>
      <c r="EB513" s="138"/>
      <c r="EL513" s="138"/>
      <c r="EV513" s="138"/>
      <c r="FF513" s="138"/>
      <c r="FP513" s="138"/>
      <c r="FZ513" s="138"/>
      <c r="GJ513" s="138"/>
      <c r="GT513" s="138"/>
      <c r="HD513" s="138"/>
      <c r="HN513" s="138"/>
      <c r="HX513" s="138"/>
      <c r="IH513" s="138"/>
      <c r="IR513" s="138"/>
      <c r="JB513" s="138"/>
    </row>
    <row xmlns:x14ac="http://schemas.microsoft.com/office/spreadsheetml/2009/9/ac" r="514" s="3" customFormat="true" x14ac:dyDescent="0.25">
      <c r="A514" s="420"/>
      <c r="B514" s="138"/>
      <c r="L514" s="138"/>
      <c r="V514" s="138"/>
      <c r="AF514" s="138"/>
      <c r="AP514" s="138"/>
      <c r="AZ514" s="138"/>
      <c r="BA514" s="138"/>
      <c r="BB514" s="138"/>
      <c r="BC514" s="138"/>
      <c r="BD514" s="138"/>
      <c r="BE514" s="138"/>
      <c r="BF514" s="138"/>
      <c r="BG514" s="138"/>
      <c r="BJ514" s="138"/>
      <c r="BT514" s="138"/>
      <c r="CD514" s="138"/>
      <c r="CN514" s="138"/>
      <c r="CX514" s="138"/>
      <c r="DH514" s="138"/>
      <c r="DR514" s="138"/>
      <c r="EB514" s="138"/>
      <c r="EL514" s="138"/>
      <c r="EV514" s="138"/>
      <c r="FF514" s="138"/>
      <c r="FP514" s="138"/>
      <c r="FZ514" s="138"/>
      <c r="GJ514" s="138"/>
      <c r="GT514" s="138"/>
      <c r="HD514" s="138"/>
      <c r="HN514" s="138"/>
      <c r="HX514" s="138"/>
      <c r="IH514" s="138"/>
      <c r="IR514" s="138"/>
      <c r="JB514" s="138"/>
    </row>
    <row xmlns:x14ac="http://schemas.microsoft.com/office/spreadsheetml/2009/9/ac" r="515" s="3" customFormat="true" x14ac:dyDescent="0.25">
      <c r="A515" s="420"/>
      <c r="B515" s="138"/>
      <c r="L515" s="138"/>
      <c r="V515" s="138"/>
      <c r="AF515" s="138"/>
      <c r="AP515" s="138"/>
      <c r="AZ515" s="138"/>
      <c r="BA515" s="138"/>
      <c r="BB515" s="138"/>
      <c r="BC515" s="138"/>
      <c r="BD515" s="138"/>
      <c r="BE515" s="138"/>
      <c r="BF515" s="138"/>
      <c r="BG515" s="138"/>
      <c r="BJ515" s="138"/>
      <c r="BT515" s="138"/>
      <c r="CD515" s="138"/>
      <c r="CN515" s="138"/>
      <c r="CX515" s="138"/>
      <c r="DH515" s="138"/>
      <c r="DR515" s="138"/>
      <c r="EB515" s="138"/>
      <c r="EL515" s="138"/>
      <c r="EV515" s="138"/>
      <c r="FF515" s="138"/>
      <c r="FP515" s="138"/>
      <c r="FZ515" s="138"/>
      <c r="GJ515" s="138"/>
      <c r="GT515" s="138"/>
      <c r="HD515" s="138"/>
      <c r="HN515" s="138"/>
      <c r="HX515" s="138"/>
      <c r="IH515" s="138"/>
      <c r="IR515" s="138"/>
      <c r="JB515" s="138"/>
    </row>
    <row xmlns:x14ac="http://schemas.microsoft.com/office/spreadsheetml/2009/9/ac" r="516" s="3" customFormat="true" x14ac:dyDescent="0.25">
      <c r="A516" s="420"/>
      <c r="B516" s="138"/>
      <c r="L516" s="138"/>
      <c r="V516" s="138"/>
      <c r="AF516" s="138"/>
      <c r="AP516" s="138"/>
      <c r="AZ516" s="138"/>
      <c r="BA516" s="138"/>
      <c r="BB516" s="138"/>
      <c r="BC516" s="138"/>
      <c r="BD516" s="138"/>
      <c r="BE516" s="138"/>
      <c r="BF516" s="138"/>
      <c r="BG516" s="138"/>
      <c r="BJ516" s="138"/>
      <c r="BT516" s="138"/>
      <c r="CD516" s="138"/>
      <c r="CN516" s="138"/>
      <c r="CX516" s="138"/>
      <c r="DH516" s="138"/>
      <c r="DR516" s="138"/>
      <c r="EB516" s="138"/>
      <c r="EL516" s="138"/>
      <c r="EV516" s="138"/>
      <c r="FF516" s="138"/>
      <c r="FP516" s="138"/>
      <c r="FZ516" s="138"/>
      <c r="GJ516" s="138"/>
      <c r="GT516" s="138"/>
      <c r="HD516" s="138"/>
      <c r="HN516" s="138"/>
      <c r="HX516" s="138"/>
      <c r="IH516" s="138"/>
      <c r="IR516" s="138"/>
      <c r="JB516" s="138"/>
    </row>
    <row xmlns:x14ac="http://schemas.microsoft.com/office/spreadsheetml/2009/9/ac" r="517" s="3" customFormat="true" x14ac:dyDescent="0.25">
      <c r="A517" s="420"/>
      <c r="B517" s="138"/>
      <c r="L517" s="138"/>
      <c r="V517" s="138"/>
      <c r="AF517" s="138"/>
      <c r="AP517" s="138"/>
      <c r="AZ517" s="138"/>
      <c r="BA517" s="138"/>
      <c r="BB517" s="138"/>
      <c r="BC517" s="138"/>
      <c r="BD517" s="138"/>
      <c r="BE517" s="138"/>
      <c r="BF517" s="138"/>
      <c r="BG517" s="138"/>
      <c r="BJ517" s="138"/>
      <c r="BT517" s="138"/>
      <c r="CD517" s="138"/>
      <c r="CN517" s="138"/>
      <c r="CX517" s="138"/>
      <c r="DH517" s="138"/>
      <c r="DR517" s="138"/>
      <c r="EB517" s="138"/>
      <c r="EL517" s="138"/>
      <c r="EV517" s="138"/>
      <c r="FF517" s="138"/>
      <c r="FP517" s="138"/>
      <c r="FZ517" s="138"/>
      <c r="GJ517" s="138"/>
      <c r="GT517" s="138"/>
      <c r="HD517" s="138"/>
      <c r="HN517" s="138"/>
      <c r="HX517" s="138"/>
      <c r="IH517" s="138"/>
      <c r="IR517" s="138"/>
      <c r="JB517" s="138"/>
    </row>
    <row xmlns:x14ac="http://schemas.microsoft.com/office/spreadsheetml/2009/9/ac" r="518" s="3" customFormat="true" x14ac:dyDescent="0.25">
      <c r="A518" s="420"/>
      <c r="B518" s="138"/>
      <c r="L518" s="138"/>
      <c r="V518" s="138"/>
      <c r="AF518" s="138"/>
      <c r="AP518" s="138"/>
      <c r="AZ518" s="138"/>
      <c r="BA518" s="138"/>
      <c r="BB518" s="138"/>
      <c r="BC518" s="138"/>
      <c r="BD518" s="138"/>
      <c r="BE518" s="138"/>
      <c r="BF518" s="138"/>
      <c r="BG518" s="138"/>
      <c r="BJ518" s="138"/>
      <c r="BT518" s="138"/>
      <c r="CD518" s="138"/>
      <c r="CN518" s="138"/>
      <c r="CX518" s="138"/>
      <c r="DH518" s="138"/>
      <c r="DR518" s="138"/>
      <c r="EB518" s="138"/>
      <c r="EL518" s="138"/>
      <c r="EV518" s="138"/>
      <c r="FF518" s="138"/>
      <c r="FP518" s="138"/>
      <c r="FZ518" s="138"/>
      <c r="GJ518" s="138"/>
      <c r="GT518" s="138"/>
      <c r="HD518" s="138"/>
      <c r="HN518" s="138"/>
      <c r="HX518" s="138"/>
      <c r="IH518" s="138"/>
      <c r="IR518" s="138"/>
      <c r="JB518" s="138"/>
    </row>
    <row xmlns:x14ac="http://schemas.microsoft.com/office/spreadsheetml/2009/9/ac" r="519" s="3" customFormat="true" x14ac:dyDescent="0.25">
      <c r="A519" s="420"/>
      <c r="B519" s="138"/>
      <c r="L519" s="138"/>
      <c r="V519" s="138"/>
      <c r="AF519" s="138"/>
      <c r="AP519" s="138"/>
      <c r="AZ519" s="138"/>
      <c r="BA519" s="138"/>
      <c r="BB519" s="138"/>
      <c r="BC519" s="138"/>
      <c r="BD519" s="138"/>
      <c r="BE519" s="138"/>
      <c r="BF519" s="138"/>
      <c r="BG519" s="138"/>
      <c r="BJ519" s="138"/>
      <c r="BT519" s="138"/>
      <c r="CD519" s="138"/>
      <c r="CN519" s="138"/>
      <c r="CX519" s="138"/>
      <c r="DH519" s="138"/>
      <c r="DR519" s="138"/>
      <c r="EB519" s="138"/>
      <c r="EL519" s="138"/>
      <c r="EV519" s="138"/>
      <c r="FF519" s="138"/>
      <c r="FP519" s="138"/>
      <c r="FZ519" s="138"/>
      <c r="GJ519" s="138"/>
      <c r="GT519" s="138"/>
      <c r="HD519" s="138"/>
      <c r="HN519" s="138"/>
      <c r="HX519" s="138"/>
      <c r="IH519" s="138"/>
      <c r="IR519" s="138"/>
      <c r="JB519" s="138"/>
    </row>
    <row xmlns:x14ac="http://schemas.microsoft.com/office/spreadsheetml/2009/9/ac" r="520" s="3" customFormat="true" x14ac:dyDescent="0.25">
      <c r="A520" s="420"/>
      <c r="B520" s="138"/>
      <c r="L520" s="138"/>
      <c r="V520" s="138"/>
      <c r="AF520" s="138"/>
      <c r="AP520" s="138"/>
      <c r="AZ520" s="138"/>
      <c r="BA520" s="138"/>
      <c r="BB520" s="138"/>
      <c r="BC520" s="138"/>
      <c r="BD520" s="138"/>
      <c r="BE520" s="138"/>
      <c r="BF520" s="138"/>
      <c r="BG520" s="138"/>
      <c r="BJ520" s="138"/>
      <c r="BT520" s="138"/>
      <c r="CD520" s="138"/>
      <c r="CN520" s="138"/>
      <c r="CX520" s="138"/>
      <c r="DH520" s="138"/>
      <c r="DR520" s="138"/>
      <c r="EB520" s="138"/>
      <c r="EL520" s="138"/>
      <c r="EV520" s="138"/>
      <c r="FF520" s="138"/>
      <c r="FP520" s="138"/>
      <c r="FZ520" s="138"/>
      <c r="GJ520" s="138"/>
      <c r="GT520" s="138"/>
      <c r="HD520" s="138"/>
      <c r="HN520" s="138"/>
      <c r="HX520" s="138"/>
      <c r="IH520" s="138"/>
      <c r="IR520" s="138"/>
      <c r="JB520" s="138"/>
    </row>
    <row xmlns:x14ac="http://schemas.microsoft.com/office/spreadsheetml/2009/9/ac" r="521" s="3" customFormat="true" x14ac:dyDescent="0.25">
      <c r="A521" s="420"/>
      <c r="B521" s="138"/>
      <c r="L521" s="138"/>
      <c r="V521" s="138"/>
      <c r="AF521" s="138"/>
      <c r="AP521" s="138"/>
      <c r="AZ521" s="138"/>
      <c r="BA521" s="138"/>
      <c r="BB521" s="138"/>
      <c r="BC521" s="138"/>
      <c r="BD521" s="138"/>
      <c r="BE521" s="138"/>
      <c r="BF521" s="138"/>
      <c r="BG521" s="138"/>
      <c r="BJ521" s="138"/>
      <c r="BT521" s="138"/>
      <c r="CD521" s="138"/>
      <c r="CN521" s="138"/>
      <c r="CX521" s="138"/>
      <c r="DH521" s="138"/>
      <c r="DR521" s="138"/>
      <c r="EB521" s="138"/>
      <c r="EL521" s="138"/>
      <c r="EV521" s="138"/>
      <c r="FF521" s="138"/>
      <c r="FP521" s="138"/>
      <c r="FZ521" s="138"/>
      <c r="GJ521" s="138"/>
      <c r="GT521" s="138"/>
      <c r="HD521" s="138"/>
      <c r="HN521" s="138"/>
      <c r="HX521" s="138"/>
      <c r="IH521" s="138"/>
      <c r="IR521" s="138"/>
      <c r="JB521" s="138"/>
    </row>
    <row xmlns:x14ac="http://schemas.microsoft.com/office/spreadsheetml/2009/9/ac" r="522" s="3" customFormat="true" x14ac:dyDescent="0.25">
      <c r="A522" s="420"/>
      <c r="B522" s="138"/>
      <c r="L522" s="138"/>
      <c r="V522" s="138"/>
      <c r="AF522" s="138"/>
      <c r="AP522" s="138"/>
      <c r="AZ522" s="138"/>
      <c r="BA522" s="138"/>
      <c r="BB522" s="138"/>
      <c r="BC522" s="138"/>
      <c r="BD522" s="138"/>
      <c r="BE522" s="138"/>
      <c r="BF522" s="138"/>
      <c r="BG522" s="138"/>
      <c r="BJ522" s="138"/>
      <c r="BT522" s="138"/>
      <c r="CD522" s="138"/>
      <c r="CN522" s="138"/>
      <c r="CX522" s="138"/>
      <c r="DH522" s="138"/>
      <c r="DR522" s="138"/>
      <c r="EB522" s="138"/>
      <c r="EL522" s="138"/>
      <c r="EV522" s="138"/>
      <c r="FF522" s="138"/>
      <c r="FP522" s="138"/>
      <c r="FZ522" s="138"/>
      <c r="GJ522" s="138"/>
      <c r="GT522" s="138"/>
      <c r="HD522" s="138"/>
      <c r="HN522" s="138"/>
      <c r="HX522" s="138"/>
      <c r="IH522" s="138"/>
      <c r="IR522" s="138"/>
      <c r="JB522" s="138"/>
    </row>
    <row xmlns:x14ac="http://schemas.microsoft.com/office/spreadsheetml/2009/9/ac" r="523" s="3" customFormat="true" x14ac:dyDescent="0.25">
      <c r="A523" s="420"/>
      <c r="B523" s="138"/>
      <c r="L523" s="138"/>
      <c r="V523" s="138"/>
      <c r="AF523" s="138"/>
      <c r="AP523" s="138"/>
      <c r="AZ523" s="138"/>
      <c r="BA523" s="138"/>
      <c r="BB523" s="138"/>
      <c r="BC523" s="138"/>
      <c r="BD523" s="138"/>
      <c r="BE523" s="138"/>
      <c r="BF523" s="138"/>
      <c r="BG523" s="138"/>
      <c r="BJ523" s="138"/>
      <c r="BT523" s="138"/>
      <c r="CD523" s="138"/>
      <c r="CN523" s="138"/>
      <c r="CX523" s="138"/>
      <c r="DH523" s="138"/>
      <c r="DR523" s="138"/>
      <c r="EB523" s="138"/>
      <c r="EL523" s="138"/>
      <c r="EV523" s="138"/>
      <c r="FF523" s="138"/>
      <c r="FP523" s="138"/>
      <c r="FZ523" s="138"/>
      <c r="GJ523" s="138"/>
      <c r="GT523" s="138"/>
      <c r="HD523" s="138"/>
      <c r="HN523" s="138"/>
      <c r="HX523" s="138"/>
      <c r="IH523" s="138"/>
      <c r="IR523" s="138"/>
      <c r="JB523" s="138"/>
    </row>
    <row xmlns:x14ac="http://schemas.microsoft.com/office/spreadsheetml/2009/9/ac" r="524" s="3" customFormat="true" x14ac:dyDescent="0.25">
      <c r="A524" s="420"/>
      <c r="B524" s="138"/>
      <c r="L524" s="138"/>
      <c r="V524" s="138"/>
      <c r="AF524" s="138"/>
      <c r="AP524" s="138"/>
      <c r="AZ524" s="138"/>
      <c r="BA524" s="138"/>
      <c r="BB524" s="138"/>
      <c r="BC524" s="138"/>
      <c r="BD524" s="138"/>
      <c r="BE524" s="138"/>
      <c r="BF524" s="138"/>
      <c r="BG524" s="138"/>
      <c r="BJ524" s="138"/>
      <c r="BT524" s="138"/>
      <c r="CD524" s="138"/>
      <c r="CN524" s="138"/>
      <c r="CX524" s="138"/>
      <c r="DH524" s="138"/>
      <c r="DR524" s="138"/>
      <c r="EB524" s="138"/>
      <c r="EL524" s="138"/>
      <c r="EV524" s="138"/>
      <c r="FF524" s="138"/>
      <c r="FP524" s="138"/>
      <c r="FZ524" s="138"/>
      <c r="GJ524" s="138"/>
      <c r="GT524" s="138"/>
      <c r="HD524" s="138"/>
      <c r="HN524" s="138"/>
      <c r="HX524" s="138"/>
      <c r="IH524" s="138"/>
      <c r="IR524" s="138"/>
      <c r="JB524" s="138"/>
    </row>
    <row xmlns:x14ac="http://schemas.microsoft.com/office/spreadsheetml/2009/9/ac" r="525" s="3" customFormat="true" x14ac:dyDescent="0.25">
      <c r="A525" s="420"/>
      <c r="B525" s="138"/>
      <c r="L525" s="138"/>
      <c r="V525" s="138"/>
      <c r="AF525" s="138"/>
      <c r="AP525" s="138"/>
      <c r="AZ525" s="138"/>
      <c r="BA525" s="138"/>
      <c r="BB525" s="138"/>
      <c r="BC525" s="138"/>
      <c r="BD525" s="138"/>
      <c r="BE525" s="138"/>
      <c r="BF525" s="138"/>
      <c r="BG525" s="138"/>
      <c r="BJ525" s="138"/>
      <c r="BT525" s="138"/>
      <c r="CD525" s="138"/>
      <c r="CN525" s="138"/>
      <c r="CX525" s="138"/>
      <c r="DH525" s="138"/>
      <c r="DR525" s="138"/>
      <c r="EB525" s="138"/>
      <c r="EL525" s="138"/>
      <c r="EV525" s="138"/>
      <c r="FF525" s="138"/>
      <c r="FP525" s="138"/>
      <c r="FZ525" s="138"/>
      <c r="GJ525" s="138"/>
      <c r="GT525" s="138"/>
      <c r="HD525" s="138"/>
      <c r="HN525" s="138"/>
      <c r="HX525" s="138"/>
      <c r="IH525" s="138"/>
      <c r="IR525" s="138"/>
      <c r="JB525" s="138"/>
    </row>
    <row xmlns:x14ac="http://schemas.microsoft.com/office/spreadsheetml/2009/9/ac" r="526" s="3" customFormat="true" x14ac:dyDescent="0.25">
      <c r="A526" s="420"/>
      <c r="B526" s="138"/>
      <c r="L526" s="138"/>
      <c r="V526" s="138"/>
      <c r="AF526" s="138"/>
      <c r="AP526" s="138"/>
      <c r="AZ526" s="138"/>
      <c r="BA526" s="138"/>
      <c r="BB526" s="138"/>
      <c r="BC526" s="138"/>
      <c r="BD526" s="138"/>
      <c r="BE526" s="138"/>
      <c r="BF526" s="138"/>
      <c r="BG526" s="138"/>
      <c r="BJ526" s="138"/>
      <c r="BT526" s="138"/>
      <c r="CD526" s="138"/>
      <c r="CN526" s="138"/>
      <c r="CX526" s="138"/>
      <c r="DH526" s="138"/>
      <c r="DR526" s="138"/>
      <c r="EB526" s="138"/>
      <c r="EL526" s="138"/>
      <c r="EV526" s="138"/>
      <c r="FF526" s="138"/>
      <c r="FP526" s="138"/>
      <c r="FZ526" s="138"/>
      <c r="GJ526" s="138"/>
      <c r="GT526" s="138"/>
      <c r="HD526" s="138"/>
      <c r="HN526" s="138"/>
      <c r="HX526" s="138"/>
      <c r="IH526" s="138"/>
      <c r="IR526" s="138"/>
      <c r="JB526" s="138"/>
    </row>
    <row xmlns:x14ac="http://schemas.microsoft.com/office/spreadsheetml/2009/9/ac" r="527" s="3" customFormat="true" x14ac:dyDescent="0.25">
      <c r="A527" s="420"/>
      <c r="B527" s="138"/>
      <c r="L527" s="138"/>
      <c r="V527" s="138"/>
      <c r="AF527" s="138"/>
      <c r="AP527" s="138"/>
      <c r="AZ527" s="138"/>
      <c r="BA527" s="138"/>
      <c r="BB527" s="138"/>
      <c r="BC527" s="138"/>
      <c r="BD527" s="138"/>
      <c r="BE527" s="138"/>
      <c r="BF527" s="138"/>
      <c r="BG527" s="138"/>
      <c r="BJ527" s="138"/>
      <c r="BT527" s="138"/>
      <c r="CD527" s="138"/>
      <c r="CN527" s="138"/>
      <c r="CX527" s="138"/>
      <c r="DH527" s="138"/>
      <c r="DR527" s="138"/>
      <c r="EB527" s="138"/>
      <c r="EL527" s="138"/>
      <c r="EV527" s="138"/>
      <c r="FF527" s="138"/>
      <c r="FP527" s="138"/>
      <c r="FZ527" s="138"/>
      <c r="GJ527" s="138"/>
      <c r="GT527" s="138"/>
      <c r="HD527" s="138"/>
      <c r="HN527" s="138"/>
      <c r="HX527" s="138"/>
      <c r="IH527" s="138"/>
      <c r="IR527" s="138"/>
      <c r="JB527" s="138"/>
    </row>
    <row xmlns:x14ac="http://schemas.microsoft.com/office/spreadsheetml/2009/9/ac" r="528" s="3" customFormat="true" x14ac:dyDescent="0.25">
      <c r="A528" s="420"/>
      <c r="B528" s="138"/>
      <c r="L528" s="138"/>
      <c r="V528" s="138"/>
      <c r="AF528" s="138"/>
      <c r="AP528" s="138"/>
      <c r="AZ528" s="138"/>
      <c r="BA528" s="138"/>
      <c r="BB528" s="138"/>
      <c r="BC528" s="138"/>
      <c r="BD528" s="138"/>
      <c r="BE528" s="138"/>
      <c r="BF528" s="138"/>
      <c r="BG528" s="138"/>
      <c r="BJ528" s="138"/>
      <c r="BT528" s="138"/>
      <c r="CD528" s="138"/>
      <c r="CN528" s="138"/>
      <c r="CX528" s="138"/>
      <c r="DH528" s="138"/>
      <c r="DR528" s="138"/>
      <c r="EB528" s="138"/>
      <c r="EL528" s="138"/>
      <c r="EV528" s="138"/>
      <c r="FF528" s="138"/>
      <c r="FP528" s="138"/>
      <c r="FZ528" s="138"/>
      <c r="GJ528" s="138"/>
      <c r="GT528" s="138"/>
      <c r="HD528" s="138"/>
      <c r="HN528" s="138"/>
      <c r="HX528" s="138"/>
      <c r="IH528" s="138"/>
      <c r="IR528" s="138"/>
      <c r="JB528" s="138"/>
    </row>
    <row xmlns:x14ac="http://schemas.microsoft.com/office/spreadsheetml/2009/9/ac" r="529" s="3" customFormat="true" x14ac:dyDescent="0.25">
      <c r="A529" s="420"/>
      <c r="B529" s="138"/>
      <c r="L529" s="138"/>
      <c r="V529" s="138"/>
      <c r="AF529" s="138"/>
      <c r="AP529" s="138"/>
      <c r="AZ529" s="138"/>
      <c r="BA529" s="138"/>
      <c r="BB529" s="138"/>
      <c r="BC529" s="138"/>
      <c r="BD529" s="138"/>
      <c r="BE529" s="138"/>
      <c r="BF529" s="138"/>
      <c r="BG529" s="138"/>
      <c r="BJ529" s="138"/>
      <c r="BT529" s="138"/>
      <c r="CD529" s="138"/>
      <c r="CN529" s="138"/>
      <c r="CX529" s="138"/>
      <c r="DH529" s="138"/>
      <c r="DR529" s="138"/>
      <c r="EB529" s="138"/>
      <c r="EL529" s="138"/>
      <c r="EV529" s="138"/>
      <c r="FF529" s="138"/>
      <c r="FP529" s="138"/>
      <c r="FZ529" s="138"/>
      <c r="GJ529" s="138"/>
      <c r="GT529" s="138"/>
      <c r="HD529" s="138"/>
      <c r="HN529" s="138"/>
      <c r="HX529" s="138"/>
      <c r="IH529" s="138"/>
      <c r="IR529" s="138"/>
      <c r="JB529" s="138"/>
    </row>
    <row xmlns:x14ac="http://schemas.microsoft.com/office/spreadsheetml/2009/9/ac" r="530" s="3" customFormat="true" x14ac:dyDescent="0.25">
      <c r="A530" s="420"/>
      <c r="B530" s="138"/>
      <c r="L530" s="138"/>
      <c r="V530" s="138"/>
      <c r="AF530" s="138"/>
      <c r="AP530" s="138"/>
      <c r="AZ530" s="138"/>
      <c r="BA530" s="138"/>
      <c r="BB530" s="138"/>
      <c r="BC530" s="138"/>
      <c r="BD530" s="138"/>
      <c r="BE530" s="138"/>
      <c r="BF530" s="138"/>
      <c r="BG530" s="138"/>
      <c r="BJ530" s="138"/>
      <c r="BT530" s="138"/>
      <c r="CD530" s="138"/>
      <c r="CN530" s="138"/>
      <c r="CX530" s="138"/>
      <c r="DH530" s="138"/>
      <c r="DR530" s="138"/>
      <c r="EB530" s="138"/>
      <c r="EL530" s="138"/>
      <c r="EV530" s="138"/>
      <c r="FF530" s="138"/>
      <c r="FP530" s="138"/>
      <c r="FZ530" s="138"/>
      <c r="GJ530" s="138"/>
      <c r="GT530" s="138"/>
      <c r="HD530" s="138"/>
      <c r="HN530" s="138"/>
      <c r="HX530" s="138"/>
      <c r="IH530" s="138"/>
      <c r="IR530" s="138"/>
      <c r="JB530" s="138"/>
    </row>
    <row xmlns:x14ac="http://schemas.microsoft.com/office/spreadsheetml/2009/9/ac" r="531" s="3" customFormat="true" x14ac:dyDescent="0.25">
      <c r="A531" s="420"/>
      <c r="B531" s="138"/>
      <c r="L531" s="138"/>
      <c r="V531" s="138"/>
      <c r="AF531" s="138"/>
      <c r="AP531" s="138"/>
      <c r="AZ531" s="138"/>
      <c r="BA531" s="138"/>
      <c r="BB531" s="138"/>
      <c r="BC531" s="138"/>
      <c r="BD531" s="138"/>
      <c r="BE531" s="138"/>
      <c r="BF531" s="138"/>
      <c r="BG531" s="138"/>
      <c r="BJ531" s="138"/>
      <c r="BT531" s="138"/>
      <c r="CD531" s="138"/>
      <c r="CN531" s="138"/>
      <c r="CX531" s="138"/>
      <c r="DH531" s="138"/>
      <c r="DR531" s="138"/>
      <c r="EB531" s="138"/>
      <c r="EL531" s="138"/>
      <c r="EV531" s="138"/>
      <c r="FF531" s="138"/>
      <c r="FP531" s="138"/>
      <c r="FZ531" s="138"/>
      <c r="GJ531" s="138"/>
      <c r="GT531" s="138"/>
      <c r="HD531" s="138"/>
      <c r="HN531" s="138"/>
      <c r="HX531" s="138"/>
      <c r="IH531" s="138"/>
      <c r="IR531" s="138"/>
      <c r="JB531" s="138"/>
    </row>
    <row xmlns:x14ac="http://schemas.microsoft.com/office/spreadsheetml/2009/9/ac" r="532" s="3" customFormat="true" x14ac:dyDescent="0.25">
      <c r="A532" s="420"/>
      <c r="B532" s="138"/>
      <c r="L532" s="138"/>
      <c r="V532" s="138"/>
      <c r="AF532" s="138"/>
      <c r="AP532" s="138"/>
      <c r="AZ532" s="138"/>
      <c r="BA532" s="138"/>
      <c r="BB532" s="138"/>
      <c r="BC532" s="138"/>
      <c r="BD532" s="138"/>
      <c r="BE532" s="138"/>
      <c r="BF532" s="138"/>
      <c r="BG532" s="138"/>
      <c r="BJ532" s="138"/>
      <c r="BT532" s="138"/>
      <c r="CD532" s="138"/>
      <c r="CN532" s="138"/>
      <c r="CX532" s="138"/>
      <c r="DH532" s="138"/>
      <c r="DR532" s="138"/>
      <c r="EB532" s="138"/>
      <c r="EL532" s="138"/>
      <c r="EV532" s="138"/>
      <c r="FF532" s="138"/>
      <c r="FP532" s="138"/>
      <c r="FZ532" s="138"/>
      <c r="GJ532" s="138"/>
      <c r="GT532" s="138"/>
      <c r="HD532" s="138"/>
      <c r="HN532" s="138"/>
      <c r="HX532" s="138"/>
      <c r="IH532" s="138"/>
      <c r="IR532" s="138"/>
      <c r="JB532" s="138"/>
    </row>
    <row xmlns:x14ac="http://schemas.microsoft.com/office/spreadsheetml/2009/9/ac" r="533" s="3" customFormat="true" x14ac:dyDescent="0.25">
      <c r="A533" s="420"/>
      <c r="B533" s="138"/>
      <c r="L533" s="138"/>
      <c r="V533" s="138"/>
      <c r="AF533" s="138"/>
      <c r="AP533" s="138"/>
      <c r="AZ533" s="138"/>
      <c r="BA533" s="138"/>
      <c r="BB533" s="138"/>
      <c r="BC533" s="138"/>
      <c r="BD533" s="138"/>
      <c r="BE533" s="138"/>
      <c r="BF533" s="138"/>
      <c r="BG533" s="138"/>
      <c r="BJ533" s="138"/>
      <c r="BT533" s="138"/>
      <c r="CD533" s="138"/>
      <c r="CN533" s="138"/>
      <c r="CX533" s="138"/>
      <c r="DH533" s="138"/>
      <c r="DR533" s="138"/>
      <c r="EB533" s="138"/>
      <c r="EL533" s="138"/>
      <c r="EV533" s="138"/>
      <c r="FF533" s="138"/>
      <c r="FP533" s="138"/>
      <c r="FZ533" s="138"/>
      <c r="GJ533" s="138"/>
      <c r="GT533" s="138"/>
      <c r="HD533" s="138"/>
      <c r="HN533" s="138"/>
      <c r="HX533" s="138"/>
      <c r="IH533" s="138"/>
      <c r="IR533" s="138"/>
      <c r="JB533" s="138"/>
    </row>
    <row xmlns:x14ac="http://schemas.microsoft.com/office/spreadsheetml/2009/9/ac" r="534" s="3" customFormat="true" x14ac:dyDescent="0.25">
      <c r="A534" s="420"/>
      <c r="B534" s="138"/>
      <c r="L534" s="138"/>
      <c r="V534" s="138"/>
      <c r="AF534" s="138"/>
      <c r="AP534" s="138"/>
      <c r="AZ534" s="138"/>
      <c r="BA534" s="138"/>
      <c r="BB534" s="138"/>
      <c r="BC534" s="138"/>
      <c r="BD534" s="138"/>
      <c r="BE534" s="138"/>
      <c r="BF534" s="138"/>
      <c r="BG534" s="138"/>
      <c r="BJ534" s="138"/>
      <c r="BT534" s="138"/>
      <c r="CD534" s="138"/>
      <c r="CN534" s="138"/>
      <c r="CX534" s="138"/>
      <c r="DH534" s="138"/>
      <c r="DR534" s="138"/>
      <c r="EB534" s="138"/>
      <c r="EL534" s="138"/>
      <c r="EV534" s="138"/>
      <c r="FF534" s="138"/>
      <c r="FP534" s="138"/>
      <c r="FZ534" s="138"/>
      <c r="GJ534" s="138"/>
      <c r="GT534" s="138"/>
      <c r="HD534" s="138"/>
      <c r="HN534" s="138"/>
      <c r="HX534" s="138"/>
      <c r="IH534" s="138"/>
      <c r="IR534" s="138"/>
      <c r="JB534" s="138"/>
    </row>
    <row xmlns:x14ac="http://schemas.microsoft.com/office/spreadsheetml/2009/9/ac" r="535" s="3" customFormat="true" x14ac:dyDescent="0.25">
      <c r="A535" s="420"/>
      <c r="B535" s="138"/>
      <c r="L535" s="138"/>
      <c r="V535" s="138"/>
      <c r="AF535" s="138"/>
      <c r="AP535" s="138"/>
      <c r="AZ535" s="138"/>
      <c r="BA535" s="138"/>
      <c r="BB535" s="138"/>
      <c r="BC535" s="138"/>
      <c r="BD535" s="138"/>
      <c r="BE535" s="138"/>
      <c r="BF535" s="138"/>
      <c r="BG535" s="138"/>
      <c r="BJ535" s="138"/>
      <c r="BT535" s="138"/>
      <c r="CD535" s="138"/>
      <c r="CN535" s="138"/>
      <c r="CX535" s="138"/>
      <c r="DH535" s="138"/>
      <c r="DR535" s="138"/>
      <c r="EB535" s="138"/>
      <c r="EL535" s="138"/>
      <c r="EV535" s="138"/>
      <c r="FF535" s="138"/>
      <c r="FP535" s="138"/>
      <c r="FZ535" s="138"/>
      <c r="GJ535" s="138"/>
      <c r="GT535" s="138"/>
      <c r="HD535" s="138"/>
      <c r="HN535" s="138"/>
      <c r="HX535" s="138"/>
      <c r="IH535" s="138"/>
      <c r="IR535" s="138"/>
      <c r="JB535" s="138"/>
    </row>
    <row xmlns:x14ac="http://schemas.microsoft.com/office/spreadsheetml/2009/9/ac" r="536" s="3" customFormat="true" x14ac:dyDescent="0.25">
      <c r="A536" s="420"/>
      <c r="B536" s="138"/>
      <c r="L536" s="138"/>
      <c r="V536" s="138"/>
      <c r="AF536" s="138"/>
      <c r="AP536" s="138"/>
      <c r="AZ536" s="138"/>
      <c r="BA536" s="138"/>
      <c r="BB536" s="138"/>
      <c r="BC536" s="138"/>
      <c r="BD536" s="138"/>
      <c r="BE536" s="138"/>
      <c r="BF536" s="138"/>
      <c r="BG536" s="138"/>
      <c r="BJ536" s="138"/>
      <c r="BT536" s="138"/>
      <c r="CD536" s="138"/>
      <c r="CN536" s="138"/>
      <c r="CX536" s="138"/>
      <c r="DH536" s="138"/>
      <c r="DR536" s="138"/>
      <c r="EB536" s="138"/>
      <c r="EL536" s="138"/>
      <c r="EV536" s="138"/>
      <c r="FF536" s="138"/>
      <c r="FP536" s="138"/>
      <c r="FZ536" s="138"/>
      <c r="GJ536" s="138"/>
      <c r="GT536" s="138"/>
      <c r="HD536" s="138"/>
      <c r="HN536" s="138"/>
      <c r="HX536" s="138"/>
      <c r="IH536" s="138"/>
      <c r="IR536" s="138"/>
      <c r="JB536" s="138"/>
    </row>
    <row xmlns:x14ac="http://schemas.microsoft.com/office/spreadsheetml/2009/9/ac" r="537" s="3" customFormat="true" x14ac:dyDescent="0.25">
      <c r="A537" s="420"/>
      <c r="B537" s="138"/>
      <c r="L537" s="138"/>
      <c r="V537" s="138"/>
      <c r="AF537" s="138"/>
      <c r="AP537" s="138"/>
      <c r="AZ537" s="138"/>
      <c r="BA537" s="138"/>
      <c r="BB537" s="138"/>
      <c r="BC537" s="138"/>
      <c r="BD537" s="138"/>
      <c r="BE537" s="138"/>
      <c r="BF537" s="138"/>
      <c r="BG537" s="138"/>
      <c r="BJ537" s="138"/>
      <c r="BT537" s="138"/>
      <c r="CD537" s="138"/>
      <c r="CN537" s="138"/>
      <c r="CX537" s="138"/>
      <c r="DH537" s="138"/>
      <c r="DR537" s="138"/>
      <c r="EB537" s="138"/>
      <c r="EL537" s="138"/>
      <c r="EV537" s="138"/>
      <c r="FF537" s="138"/>
      <c r="FP537" s="138"/>
      <c r="FZ537" s="138"/>
      <c r="GJ537" s="138"/>
      <c r="GT537" s="138"/>
      <c r="HD537" s="138"/>
      <c r="HN537" s="138"/>
      <c r="HX537" s="138"/>
      <c r="IH537" s="138"/>
      <c r="IR537" s="138"/>
      <c r="JB537" s="138"/>
    </row>
    <row xmlns:x14ac="http://schemas.microsoft.com/office/spreadsheetml/2009/9/ac" r="538" s="3" customFormat="true" x14ac:dyDescent="0.25">
      <c r="A538" s="420"/>
      <c r="B538" s="138"/>
      <c r="L538" s="138"/>
      <c r="V538" s="138"/>
      <c r="AF538" s="138"/>
      <c r="AP538" s="138"/>
      <c r="AZ538" s="138"/>
      <c r="BA538" s="138"/>
      <c r="BB538" s="138"/>
      <c r="BC538" s="138"/>
      <c r="BD538" s="138"/>
      <c r="BE538" s="138"/>
      <c r="BF538" s="138"/>
      <c r="BG538" s="138"/>
      <c r="BJ538" s="138"/>
      <c r="BT538" s="138"/>
      <c r="CD538" s="138"/>
      <c r="CN538" s="138"/>
      <c r="CX538" s="138"/>
      <c r="DH538" s="138"/>
      <c r="DR538" s="138"/>
      <c r="EB538" s="138"/>
      <c r="EL538" s="138"/>
      <c r="EV538" s="138"/>
      <c r="FF538" s="138"/>
      <c r="FP538" s="138"/>
      <c r="FZ538" s="138"/>
      <c r="GJ538" s="138"/>
      <c r="GT538" s="138"/>
      <c r="HD538" s="138"/>
      <c r="HN538" s="138"/>
      <c r="HX538" s="138"/>
      <c r="IH538" s="138"/>
      <c r="IR538" s="138"/>
      <c r="JB538" s="138"/>
    </row>
    <row xmlns:x14ac="http://schemas.microsoft.com/office/spreadsheetml/2009/9/ac" r="539" s="3" customFormat="true" x14ac:dyDescent="0.25">
      <c r="A539" s="420"/>
      <c r="B539" s="138"/>
      <c r="L539" s="138"/>
      <c r="V539" s="138"/>
      <c r="AF539" s="138"/>
      <c r="AP539" s="138"/>
      <c r="AZ539" s="138"/>
      <c r="BA539" s="138"/>
      <c r="BB539" s="138"/>
      <c r="BC539" s="138"/>
      <c r="BD539" s="138"/>
      <c r="BE539" s="138"/>
      <c r="BF539" s="138"/>
      <c r="BG539" s="138"/>
      <c r="BJ539" s="138"/>
      <c r="BT539" s="138"/>
      <c r="CD539" s="138"/>
      <c r="CN539" s="138"/>
      <c r="CX539" s="138"/>
      <c r="DH539" s="138"/>
      <c r="DR539" s="138"/>
      <c r="EB539" s="138"/>
      <c r="EL539" s="138"/>
      <c r="EV539" s="138"/>
      <c r="FF539" s="138"/>
      <c r="FP539" s="138"/>
      <c r="FZ539" s="138"/>
      <c r="GJ539" s="138"/>
      <c r="GT539" s="138"/>
      <c r="HD539" s="138"/>
      <c r="HN539" s="138"/>
      <c r="HX539" s="138"/>
      <c r="IH539" s="138"/>
      <c r="IR539" s="138"/>
      <c r="JB539" s="138"/>
    </row>
    <row xmlns:x14ac="http://schemas.microsoft.com/office/spreadsheetml/2009/9/ac" r="540" s="3" customFormat="true" x14ac:dyDescent="0.25">
      <c r="A540" s="420"/>
      <c r="B540" s="138"/>
      <c r="L540" s="138"/>
      <c r="V540" s="138"/>
      <c r="AF540" s="138"/>
      <c r="AP540" s="138"/>
      <c r="AZ540" s="138"/>
      <c r="BA540" s="138"/>
      <c r="BB540" s="138"/>
      <c r="BC540" s="138"/>
      <c r="BD540" s="138"/>
      <c r="BE540" s="138"/>
      <c r="BF540" s="138"/>
      <c r="BG540" s="138"/>
      <c r="BJ540" s="138"/>
      <c r="BT540" s="138"/>
      <c r="CD540" s="138"/>
      <c r="CN540" s="138"/>
      <c r="CX540" s="138"/>
      <c r="DH540" s="138"/>
      <c r="DR540" s="138"/>
      <c r="EB540" s="138"/>
      <c r="EL540" s="138"/>
      <c r="EV540" s="138"/>
      <c r="FF540" s="138"/>
      <c r="FP540" s="138"/>
      <c r="FZ540" s="138"/>
      <c r="GJ540" s="138"/>
      <c r="GT540" s="138"/>
      <c r="HD540" s="138"/>
      <c r="HN540" s="138"/>
      <c r="HX540" s="138"/>
      <c r="IH540" s="138"/>
      <c r="IR540" s="138"/>
      <c r="JB540" s="138"/>
    </row>
    <row xmlns:x14ac="http://schemas.microsoft.com/office/spreadsheetml/2009/9/ac" r="541" s="3" customFormat="true" x14ac:dyDescent="0.25">
      <c r="A541" s="420"/>
      <c r="B541" s="138"/>
      <c r="L541" s="138"/>
      <c r="V541" s="138"/>
      <c r="AF541" s="138"/>
      <c r="AP541" s="138"/>
      <c r="AZ541" s="138"/>
      <c r="BA541" s="138"/>
      <c r="BB541" s="138"/>
      <c r="BC541" s="138"/>
      <c r="BD541" s="138"/>
      <c r="BE541" s="138"/>
      <c r="BF541" s="138"/>
      <c r="BG541" s="138"/>
      <c r="BJ541" s="138"/>
      <c r="BT541" s="138"/>
      <c r="CD541" s="138"/>
      <c r="CN541" s="138"/>
      <c r="CX541" s="138"/>
      <c r="DH541" s="138"/>
      <c r="DR541" s="138"/>
      <c r="EB541" s="138"/>
      <c r="EL541" s="138"/>
      <c r="EV541" s="138"/>
      <c r="FF541" s="138"/>
      <c r="FP541" s="138"/>
      <c r="FZ541" s="138"/>
      <c r="GJ541" s="138"/>
      <c r="GT541" s="138"/>
      <c r="HD541" s="138"/>
      <c r="HN541" s="138"/>
      <c r="HX541" s="138"/>
      <c r="IH541" s="138"/>
      <c r="IR541" s="138"/>
      <c r="JB541" s="138"/>
    </row>
    <row xmlns:x14ac="http://schemas.microsoft.com/office/spreadsheetml/2009/9/ac" r="542" s="3" customFormat="true" x14ac:dyDescent="0.25">
      <c r="A542" s="420"/>
      <c r="B542" s="138"/>
      <c r="L542" s="138"/>
      <c r="V542" s="138"/>
      <c r="AF542" s="138"/>
      <c r="AP542" s="138"/>
      <c r="AZ542" s="138"/>
      <c r="BA542" s="138"/>
      <c r="BB542" s="138"/>
      <c r="BC542" s="138"/>
      <c r="BD542" s="138"/>
      <c r="BE542" s="138"/>
      <c r="BF542" s="138"/>
      <c r="BG542" s="138"/>
      <c r="BJ542" s="138"/>
      <c r="BT542" s="138"/>
      <c r="CD542" s="138"/>
      <c r="CN542" s="138"/>
      <c r="CX542" s="138"/>
      <c r="DH542" s="138"/>
      <c r="DR542" s="138"/>
      <c r="EB542" s="138"/>
      <c r="EL542" s="138"/>
      <c r="EV542" s="138"/>
      <c r="FF542" s="138"/>
      <c r="FP542" s="138"/>
      <c r="FZ542" s="138"/>
      <c r="GJ542" s="138"/>
      <c r="GT542" s="138"/>
      <c r="HD542" s="138"/>
      <c r="HN542" s="138"/>
      <c r="HX542" s="138"/>
      <c r="IH542" s="138"/>
      <c r="IR542" s="138"/>
      <c r="JB542" s="138"/>
    </row>
    <row xmlns:x14ac="http://schemas.microsoft.com/office/spreadsheetml/2009/9/ac" r="543" s="3" customFormat="true" x14ac:dyDescent="0.25">
      <c r="A543" s="420"/>
      <c r="B543" s="138"/>
      <c r="L543" s="138"/>
      <c r="V543" s="138"/>
      <c r="AF543" s="138"/>
      <c r="AP543" s="138"/>
      <c r="AZ543" s="138"/>
      <c r="BA543" s="138"/>
      <c r="BB543" s="138"/>
      <c r="BC543" s="138"/>
      <c r="BD543" s="138"/>
      <c r="BE543" s="138"/>
      <c r="BF543" s="138"/>
      <c r="BG543" s="138"/>
      <c r="BJ543" s="138"/>
      <c r="BT543" s="138"/>
      <c r="CD543" s="138"/>
      <c r="CN543" s="138"/>
      <c r="CX543" s="138"/>
      <c r="DH543" s="138"/>
      <c r="DR543" s="138"/>
      <c r="EB543" s="138"/>
      <c r="EL543" s="138"/>
      <c r="EV543" s="138"/>
      <c r="FF543" s="138"/>
      <c r="FP543" s="138"/>
      <c r="FZ543" s="138"/>
      <c r="GJ543" s="138"/>
      <c r="GT543" s="138"/>
      <c r="HD543" s="138"/>
      <c r="HN543" s="138"/>
      <c r="HX543" s="138"/>
      <c r="IH543" s="138"/>
      <c r="IR543" s="138"/>
      <c r="JB543" s="138"/>
    </row>
    <row xmlns:x14ac="http://schemas.microsoft.com/office/spreadsheetml/2009/9/ac" r="544" s="3" customFormat="true" x14ac:dyDescent="0.25">
      <c r="A544" s="420"/>
      <c r="B544" s="138"/>
      <c r="L544" s="138"/>
      <c r="V544" s="138"/>
      <c r="AF544" s="138"/>
      <c r="AP544" s="138"/>
      <c r="AZ544" s="138"/>
      <c r="BA544" s="138"/>
      <c r="BB544" s="138"/>
      <c r="BC544" s="138"/>
      <c r="BD544" s="138"/>
      <c r="BE544" s="138"/>
      <c r="BF544" s="138"/>
      <c r="BG544" s="138"/>
      <c r="BJ544" s="138"/>
      <c r="BT544" s="138"/>
      <c r="CD544" s="138"/>
      <c r="CN544" s="138"/>
      <c r="CX544" s="138"/>
      <c r="DH544" s="138"/>
      <c r="DR544" s="138"/>
      <c r="EB544" s="138"/>
      <c r="EL544" s="138"/>
      <c r="EV544" s="138"/>
      <c r="FF544" s="138"/>
      <c r="FP544" s="138"/>
      <c r="FZ544" s="138"/>
      <c r="GJ544" s="138"/>
      <c r="GT544" s="138"/>
      <c r="HD544" s="138"/>
      <c r="HN544" s="138"/>
      <c r="HX544" s="138"/>
      <c r="IH544" s="138"/>
      <c r="IR544" s="138"/>
      <c r="JB544" s="138"/>
    </row>
    <row xmlns:x14ac="http://schemas.microsoft.com/office/spreadsheetml/2009/9/ac" r="545" s="3" customFormat="true" x14ac:dyDescent="0.25">
      <c r="A545" s="420"/>
      <c r="B545" s="138"/>
      <c r="L545" s="138"/>
      <c r="V545" s="138"/>
      <c r="AF545" s="138"/>
      <c r="AP545" s="138"/>
      <c r="AZ545" s="138"/>
      <c r="BA545" s="138"/>
      <c r="BB545" s="138"/>
      <c r="BC545" s="138"/>
      <c r="BD545" s="138"/>
      <c r="BE545" s="138"/>
      <c r="BF545" s="138"/>
      <c r="BG545" s="138"/>
      <c r="BJ545" s="138"/>
      <c r="BT545" s="138"/>
      <c r="CD545" s="138"/>
      <c r="CN545" s="138"/>
      <c r="CX545" s="138"/>
      <c r="DH545" s="138"/>
      <c r="DR545" s="138"/>
      <c r="EB545" s="138"/>
      <c r="EL545" s="138"/>
      <c r="EV545" s="138"/>
      <c r="FF545" s="138"/>
      <c r="FP545" s="138"/>
      <c r="FZ545" s="138"/>
      <c r="GJ545" s="138"/>
      <c r="GT545" s="138"/>
      <c r="HD545" s="138"/>
      <c r="HN545" s="138"/>
      <c r="HX545" s="138"/>
      <c r="IH545" s="138"/>
      <c r="IR545" s="138"/>
      <c r="JB545" s="138"/>
    </row>
    <row xmlns:x14ac="http://schemas.microsoft.com/office/spreadsheetml/2009/9/ac" r="546" s="3" customFormat="true" x14ac:dyDescent="0.25">
      <c r="A546" s="420"/>
      <c r="B546" s="138"/>
      <c r="L546" s="138"/>
      <c r="V546" s="138"/>
      <c r="AF546" s="138"/>
      <c r="AP546" s="138"/>
      <c r="AZ546" s="138"/>
      <c r="BA546" s="138"/>
      <c r="BB546" s="138"/>
      <c r="BC546" s="138"/>
      <c r="BD546" s="138"/>
      <c r="BE546" s="138"/>
      <c r="BF546" s="138"/>
      <c r="BG546" s="138"/>
      <c r="BJ546" s="138"/>
      <c r="BT546" s="138"/>
      <c r="CD546" s="138"/>
      <c r="CN546" s="138"/>
      <c r="CX546" s="138"/>
      <c r="DH546" s="138"/>
      <c r="DR546" s="138"/>
      <c r="EB546" s="138"/>
      <c r="EL546" s="138"/>
      <c r="EV546" s="138"/>
      <c r="FF546" s="138"/>
      <c r="FP546" s="138"/>
      <c r="FZ546" s="138"/>
      <c r="GJ546" s="138"/>
      <c r="GT546" s="138"/>
      <c r="HD546" s="138"/>
      <c r="HN546" s="138"/>
      <c r="HX546" s="138"/>
      <c r="IH546" s="138"/>
      <c r="IR546" s="138"/>
      <c r="JB546" s="138"/>
    </row>
    <row xmlns:x14ac="http://schemas.microsoft.com/office/spreadsheetml/2009/9/ac" r="547" s="3" customFormat="true" x14ac:dyDescent="0.25">
      <c r="A547" s="420"/>
      <c r="B547" s="138"/>
      <c r="L547" s="138"/>
      <c r="V547" s="138"/>
      <c r="AF547" s="138"/>
      <c r="AP547" s="138"/>
      <c r="AZ547" s="138"/>
      <c r="BA547" s="138"/>
      <c r="BB547" s="138"/>
      <c r="BC547" s="138"/>
      <c r="BD547" s="138"/>
      <c r="BE547" s="138"/>
      <c r="BF547" s="138"/>
      <c r="BG547" s="138"/>
      <c r="BJ547" s="138"/>
      <c r="BT547" s="138"/>
      <c r="CD547" s="138"/>
      <c r="CN547" s="138"/>
      <c r="CX547" s="138"/>
      <c r="DH547" s="138"/>
      <c r="DR547" s="138"/>
      <c r="EB547" s="138"/>
      <c r="EL547" s="138"/>
      <c r="EV547" s="138"/>
      <c r="FF547" s="138"/>
      <c r="FP547" s="138"/>
      <c r="FZ547" s="138"/>
      <c r="GJ547" s="138"/>
      <c r="GT547" s="138"/>
      <c r="HD547" s="138"/>
      <c r="HN547" s="138"/>
      <c r="HX547" s="138"/>
      <c r="IH547" s="138"/>
      <c r="IR547" s="138"/>
      <c r="JB547" s="138"/>
    </row>
    <row xmlns:x14ac="http://schemas.microsoft.com/office/spreadsheetml/2009/9/ac" r="548" s="3" customFormat="true" x14ac:dyDescent="0.25">
      <c r="A548" s="420"/>
      <c r="B548" s="138"/>
      <c r="L548" s="138"/>
      <c r="V548" s="138"/>
      <c r="AF548" s="138"/>
      <c r="AP548" s="138"/>
      <c r="AZ548" s="138"/>
      <c r="BA548" s="138"/>
      <c r="BB548" s="138"/>
      <c r="BC548" s="138"/>
      <c r="BD548" s="138"/>
      <c r="BE548" s="138"/>
      <c r="BF548" s="138"/>
      <c r="BG548" s="138"/>
      <c r="BJ548" s="138"/>
      <c r="BT548" s="138"/>
      <c r="CD548" s="138"/>
      <c r="CN548" s="138"/>
      <c r="CX548" s="138"/>
      <c r="DH548" s="138"/>
      <c r="DR548" s="138"/>
      <c r="EB548" s="138"/>
      <c r="EL548" s="138"/>
      <c r="EV548" s="138"/>
      <c r="FF548" s="138"/>
      <c r="FP548" s="138"/>
      <c r="FZ548" s="138"/>
      <c r="GJ548" s="138"/>
      <c r="GT548" s="138"/>
      <c r="HD548" s="138"/>
      <c r="HN548" s="138"/>
      <c r="HX548" s="138"/>
      <c r="IH548" s="138"/>
      <c r="IR548" s="138"/>
      <c r="JB548" s="138"/>
    </row>
    <row xmlns:x14ac="http://schemas.microsoft.com/office/spreadsheetml/2009/9/ac" r="549" s="3" customFormat="true" x14ac:dyDescent="0.25">
      <c r="A549" s="420"/>
      <c r="B549" s="138"/>
      <c r="L549" s="138"/>
      <c r="V549" s="138"/>
      <c r="AF549" s="138"/>
      <c r="AP549" s="138"/>
      <c r="AZ549" s="138"/>
      <c r="BA549" s="138"/>
      <c r="BB549" s="138"/>
      <c r="BC549" s="138"/>
      <c r="BD549" s="138"/>
      <c r="BE549" s="138"/>
      <c r="BF549" s="138"/>
      <c r="BG549" s="138"/>
      <c r="BJ549" s="138"/>
      <c r="BT549" s="138"/>
      <c r="CD549" s="138"/>
      <c r="CN549" s="138"/>
      <c r="CX549" s="138"/>
      <c r="DH549" s="138"/>
      <c r="DR549" s="138"/>
      <c r="EB549" s="138"/>
      <c r="EL549" s="138"/>
      <c r="EV549" s="138"/>
      <c r="FF549" s="138"/>
      <c r="FP549" s="138"/>
      <c r="FZ549" s="138"/>
      <c r="GJ549" s="138"/>
      <c r="GT549" s="138"/>
      <c r="HD549" s="138"/>
      <c r="HN549" s="138"/>
      <c r="HX549" s="138"/>
      <c r="IH549" s="138"/>
      <c r="IR549" s="138"/>
      <c r="JB549" s="138"/>
    </row>
    <row xmlns:x14ac="http://schemas.microsoft.com/office/spreadsheetml/2009/9/ac" r="550" s="3" customFormat="true" x14ac:dyDescent="0.25">
      <c r="A550" s="420"/>
      <c r="B550" s="138"/>
      <c r="L550" s="138"/>
      <c r="V550" s="138"/>
      <c r="AF550" s="138"/>
      <c r="AP550" s="138"/>
      <c r="AZ550" s="138"/>
      <c r="BA550" s="138"/>
      <c r="BB550" s="138"/>
      <c r="BC550" s="138"/>
      <c r="BD550" s="138"/>
      <c r="BE550" s="138"/>
      <c r="BF550" s="138"/>
      <c r="BG550" s="138"/>
      <c r="BJ550" s="138"/>
      <c r="BT550" s="138"/>
      <c r="CD550" s="138"/>
      <c r="CN550" s="138"/>
      <c r="CX550" s="138"/>
      <c r="DH550" s="138"/>
      <c r="DR550" s="138"/>
      <c r="EB550" s="138"/>
      <c r="EL550" s="138"/>
      <c r="EV550" s="138"/>
      <c r="FF550" s="138"/>
      <c r="FP550" s="138"/>
      <c r="FZ550" s="138"/>
      <c r="GJ550" s="138"/>
      <c r="GT550" s="138"/>
      <c r="HD550" s="138"/>
      <c r="HN550" s="138"/>
      <c r="HX550" s="138"/>
      <c r="IH550" s="138"/>
      <c r="IR550" s="138"/>
      <c r="JB550" s="138"/>
    </row>
    <row xmlns:x14ac="http://schemas.microsoft.com/office/spreadsheetml/2009/9/ac" r="551" s="3" customFormat="true" x14ac:dyDescent="0.25">
      <c r="A551" s="420"/>
      <c r="B551" s="138"/>
      <c r="L551" s="138"/>
      <c r="V551" s="138"/>
      <c r="AF551" s="138"/>
      <c r="AP551" s="138"/>
      <c r="AZ551" s="138"/>
      <c r="BA551" s="138"/>
      <c r="BB551" s="138"/>
      <c r="BC551" s="138"/>
      <c r="BD551" s="138"/>
      <c r="BE551" s="138"/>
      <c r="BF551" s="138"/>
      <c r="BG551" s="138"/>
      <c r="BJ551" s="138"/>
      <c r="BT551" s="138"/>
      <c r="CD551" s="138"/>
      <c r="CN551" s="138"/>
      <c r="CX551" s="138"/>
      <c r="DH551" s="138"/>
      <c r="DR551" s="138"/>
      <c r="EB551" s="138"/>
      <c r="EL551" s="138"/>
      <c r="EV551" s="138"/>
      <c r="FF551" s="138"/>
      <c r="FP551" s="138"/>
      <c r="FZ551" s="138"/>
      <c r="GJ551" s="138"/>
      <c r="GT551" s="138"/>
      <c r="HD551" s="138"/>
      <c r="HN551" s="138"/>
      <c r="HX551" s="138"/>
      <c r="IH551" s="138"/>
      <c r="IR551" s="138"/>
      <c r="JB551" s="138"/>
    </row>
    <row xmlns:x14ac="http://schemas.microsoft.com/office/spreadsheetml/2009/9/ac" r="552" s="3" customFormat="true" x14ac:dyDescent="0.25">
      <c r="A552" s="420"/>
      <c r="B552" s="138"/>
      <c r="L552" s="138"/>
      <c r="V552" s="138"/>
      <c r="AF552" s="138"/>
      <c r="AP552" s="138"/>
      <c r="AZ552" s="138"/>
      <c r="BA552" s="138"/>
      <c r="BB552" s="138"/>
      <c r="BC552" s="138"/>
      <c r="BD552" s="138"/>
      <c r="BE552" s="138"/>
      <c r="BF552" s="138"/>
      <c r="BG552" s="138"/>
      <c r="BJ552" s="138"/>
      <c r="BT552" s="138"/>
      <c r="CD552" s="138"/>
      <c r="CN552" s="138"/>
      <c r="CX552" s="138"/>
      <c r="DH552" s="138"/>
      <c r="DR552" s="138"/>
      <c r="EB552" s="138"/>
      <c r="EL552" s="138"/>
      <c r="EV552" s="138"/>
      <c r="FF552" s="138"/>
      <c r="FP552" s="138"/>
      <c r="FZ552" s="138"/>
      <c r="GJ552" s="138"/>
      <c r="GT552" s="138"/>
      <c r="HD552" s="138"/>
      <c r="HN552" s="138"/>
      <c r="HX552" s="138"/>
      <c r="IH552" s="138"/>
      <c r="IR552" s="138"/>
      <c r="JB552" s="138"/>
    </row>
    <row xmlns:x14ac="http://schemas.microsoft.com/office/spreadsheetml/2009/9/ac" r="553" s="3" customFormat="true" x14ac:dyDescent="0.25">
      <c r="A553" s="420"/>
      <c r="B553" s="138"/>
      <c r="L553" s="138"/>
      <c r="V553" s="138"/>
      <c r="AF553" s="138"/>
      <c r="AP553" s="138"/>
      <c r="AZ553" s="138"/>
      <c r="BA553" s="138"/>
      <c r="BB553" s="138"/>
      <c r="BC553" s="138"/>
      <c r="BD553" s="138"/>
      <c r="BE553" s="138"/>
      <c r="BF553" s="138"/>
      <c r="BG553" s="138"/>
      <c r="BJ553" s="138"/>
      <c r="BT553" s="138"/>
      <c r="CD553" s="138"/>
      <c r="CN553" s="138"/>
      <c r="CX553" s="138"/>
      <c r="DH553" s="138"/>
      <c r="DR553" s="138"/>
      <c r="EB553" s="138"/>
      <c r="EL553" s="138"/>
      <c r="EV553" s="138"/>
      <c r="FF553" s="138"/>
      <c r="FP553" s="138"/>
      <c r="FZ553" s="138"/>
      <c r="GJ553" s="138"/>
      <c r="GT553" s="138"/>
      <c r="HD553" s="138"/>
      <c r="HN553" s="138"/>
      <c r="HX553" s="138"/>
      <c r="IH553" s="138"/>
      <c r="IR553" s="138"/>
      <c r="JB553" s="138"/>
    </row>
    <row xmlns:x14ac="http://schemas.microsoft.com/office/spreadsheetml/2009/9/ac" r="554" s="3" customFormat="true" x14ac:dyDescent="0.25">
      <c r="A554" s="420"/>
      <c r="B554" s="138"/>
      <c r="L554" s="138"/>
      <c r="V554" s="138"/>
      <c r="AF554" s="138"/>
      <c r="AP554" s="138"/>
      <c r="AZ554" s="138"/>
      <c r="BA554" s="138"/>
      <c r="BB554" s="138"/>
      <c r="BC554" s="138"/>
      <c r="BD554" s="138"/>
      <c r="BE554" s="138"/>
      <c r="BF554" s="138"/>
      <c r="BG554" s="138"/>
      <c r="BJ554" s="138"/>
      <c r="BT554" s="138"/>
      <c r="CD554" s="138"/>
      <c r="CN554" s="138"/>
      <c r="CX554" s="138"/>
      <c r="DH554" s="138"/>
      <c r="DR554" s="138"/>
      <c r="EB554" s="138"/>
      <c r="EL554" s="138"/>
      <c r="EV554" s="138"/>
      <c r="FF554" s="138"/>
      <c r="FP554" s="138"/>
      <c r="FZ554" s="138"/>
      <c r="GJ554" s="138"/>
      <c r="GT554" s="138"/>
      <c r="HD554" s="138"/>
      <c r="HN554" s="138"/>
      <c r="HX554" s="138"/>
      <c r="IH554" s="138"/>
      <c r="IR554" s="138"/>
      <c r="JB554" s="138"/>
    </row>
    <row xmlns:x14ac="http://schemas.microsoft.com/office/spreadsheetml/2009/9/ac" r="555" s="3" customFormat="true" x14ac:dyDescent="0.25">
      <c r="A555" s="420"/>
      <c r="B555" s="138"/>
      <c r="L555" s="138"/>
      <c r="V555" s="138"/>
      <c r="AF555" s="138"/>
      <c r="AP555" s="138"/>
      <c r="AZ555" s="138"/>
      <c r="BA555" s="138"/>
      <c r="BB555" s="138"/>
      <c r="BC555" s="138"/>
      <c r="BD555" s="138"/>
      <c r="BE555" s="138"/>
      <c r="BF555" s="138"/>
      <c r="BG555" s="138"/>
      <c r="BJ555" s="138"/>
      <c r="BT555" s="138"/>
      <c r="CD555" s="138"/>
      <c r="CN555" s="138"/>
      <c r="CX555" s="138"/>
      <c r="DH555" s="138"/>
      <c r="DR555" s="138"/>
      <c r="EB555" s="138"/>
      <c r="EL555" s="138"/>
      <c r="EV555" s="138"/>
      <c r="FF555" s="138"/>
      <c r="FP555" s="138"/>
      <c r="FZ555" s="138"/>
      <c r="GJ555" s="138"/>
      <c r="GT555" s="138"/>
      <c r="HD555" s="138"/>
      <c r="HN555" s="138"/>
      <c r="HX555" s="138"/>
      <c r="IH555" s="138"/>
      <c r="IR555" s="138"/>
      <c r="JB555" s="138"/>
    </row>
    <row xmlns:x14ac="http://schemas.microsoft.com/office/spreadsheetml/2009/9/ac" r="556" s="3" customFormat="true" x14ac:dyDescent="0.25">
      <c r="A556" s="420"/>
      <c r="B556" s="138"/>
      <c r="L556" s="138"/>
      <c r="V556" s="138"/>
      <c r="AF556" s="138"/>
      <c r="AP556" s="138"/>
      <c r="AZ556" s="138"/>
      <c r="BA556" s="138"/>
      <c r="BB556" s="138"/>
      <c r="BC556" s="138"/>
      <c r="BD556" s="138"/>
      <c r="BE556" s="138"/>
      <c r="BF556" s="138"/>
      <c r="BG556" s="138"/>
      <c r="BJ556" s="138"/>
      <c r="BT556" s="138"/>
      <c r="CD556" s="138"/>
      <c r="CN556" s="138"/>
      <c r="CX556" s="138"/>
      <c r="DH556" s="138"/>
      <c r="DR556" s="138"/>
      <c r="EB556" s="138"/>
      <c r="EL556" s="138"/>
      <c r="EV556" s="138"/>
      <c r="FF556" s="138"/>
      <c r="FP556" s="138"/>
      <c r="FZ556" s="138"/>
      <c r="GJ556" s="138"/>
      <c r="GT556" s="138"/>
      <c r="HD556" s="138"/>
      <c r="HN556" s="138"/>
      <c r="HX556" s="138"/>
      <c r="IH556" s="138"/>
      <c r="IR556" s="138"/>
      <c r="JB556" s="138"/>
    </row>
    <row xmlns:x14ac="http://schemas.microsoft.com/office/spreadsheetml/2009/9/ac" r="557" s="3" customFormat="true" x14ac:dyDescent="0.25">
      <c r="A557" s="420"/>
      <c r="B557" s="138"/>
      <c r="L557" s="138"/>
      <c r="V557" s="138"/>
      <c r="AF557" s="138"/>
      <c r="AP557" s="138"/>
      <c r="AZ557" s="138"/>
      <c r="BA557" s="138"/>
      <c r="BB557" s="138"/>
      <c r="BC557" s="138"/>
      <c r="BD557" s="138"/>
      <c r="BE557" s="138"/>
      <c r="BF557" s="138"/>
      <c r="BG557" s="138"/>
      <c r="BJ557" s="138"/>
      <c r="BT557" s="138"/>
      <c r="CD557" s="138"/>
      <c r="CN557" s="138"/>
      <c r="CX557" s="138"/>
      <c r="DH557" s="138"/>
      <c r="DR557" s="138"/>
      <c r="EB557" s="138"/>
      <c r="EL557" s="138"/>
      <c r="EV557" s="138"/>
      <c r="FF557" s="138"/>
      <c r="FP557" s="138"/>
      <c r="FZ557" s="138"/>
      <c r="GJ557" s="138"/>
      <c r="GT557" s="138"/>
      <c r="HD557" s="138"/>
      <c r="HN557" s="138"/>
      <c r="HX557" s="138"/>
      <c r="IH557" s="138"/>
      <c r="IR557" s="138"/>
      <c r="JB557" s="138"/>
    </row>
    <row xmlns:x14ac="http://schemas.microsoft.com/office/spreadsheetml/2009/9/ac" r="558" s="3" customFormat="true" x14ac:dyDescent="0.25">
      <c r="A558" s="420"/>
      <c r="B558" s="138"/>
      <c r="L558" s="138"/>
      <c r="V558" s="138"/>
      <c r="AF558" s="138"/>
      <c r="AP558" s="138"/>
      <c r="AZ558" s="138"/>
      <c r="BA558" s="138"/>
      <c r="BB558" s="138"/>
      <c r="BC558" s="138"/>
      <c r="BD558" s="138"/>
      <c r="BE558" s="138"/>
      <c r="BF558" s="138"/>
      <c r="BG558" s="138"/>
      <c r="BJ558" s="138"/>
      <c r="BT558" s="138"/>
      <c r="CD558" s="138"/>
      <c r="CN558" s="138"/>
      <c r="CX558" s="138"/>
      <c r="DH558" s="138"/>
      <c r="DR558" s="138"/>
      <c r="EB558" s="138"/>
      <c r="EL558" s="138"/>
      <c r="EV558" s="138"/>
      <c r="FF558" s="138"/>
      <c r="FP558" s="138"/>
      <c r="FZ558" s="138"/>
      <c r="GJ558" s="138"/>
      <c r="GT558" s="138"/>
      <c r="HD558" s="138"/>
      <c r="HN558" s="138"/>
      <c r="HX558" s="138"/>
      <c r="IH558" s="138"/>
      <c r="IR558" s="138"/>
      <c r="JB558" s="138"/>
    </row>
    <row xmlns:x14ac="http://schemas.microsoft.com/office/spreadsheetml/2009/9/ac" r="559" s="3" customFormat="true" x14ac:dyDescent="0.25">
      <c r="A559" s="420"/>
      <c r="B559" s="138"/>
      <c r="L559" s="138"/>
      <c r="V559" s="138"/>
      <c r="AF559" s="138"/>
      <c r="AP559" s="138"/>
      <c r="AZ559" s="138"/>
      <c r="BA559" s="138"/>
      <c r="BB559" s="138"/>
      <c r="BC559" s="138"/>
      <c r="BD559" s="138"/>
      <c r="BE559" s="138"/>
      <c r="BF559" s="138"/>
      <c r="BG559" s="138"/>
      <c r="BJ559" s="138"/>
      <c r="BT559" s="138"/>
      <c r="CD559" s="138"/>
      <c r="CN559" s="138"/>
      <c r="CX559" s="138"/>
      <c r="DH559" s="138"/>
      <c r="DR559" s="138"/>
      <c r="EB559" s="138"/>
      <c r="EL559" s="138"/>
      <c r="EV559" s="138"/>
      <c r="FF559" s="138"/>
      <c r="FP559" s="138"/>
      <c r="FZ559" s="138"/>
      <c r="GJ559" s="138"/>
      <c r="GT559" s="138"/>
      <c r="HD559" s="138"/>
      <c r="HN559" s="138"/>
      <c r="HX559" s="138"/>
      <c r="IH559" s="138"/>
      <c r="IR559" s="138"/>
      <c r="JB559" s="138"/>
    </row>
    <row xmlns:x14ac="http://schemas.microsoft.com/office/spreadsheetml/2009/9/ac" r="560" s="3" customFormat="true" x14ac:dyDescent="0.25">
      <c r="A560" s="420"/>
      <c r="B560" s="138"/>
      <c r="L560" s="138"/>
      <c r="V560" s="138"/>
      <c r="AF560" s="138"/>
      <c r="AP560" s="138"/>
      <c r="AZ560" s="138"/>
      <c r="BA560" s="138"/>
      <c r="BB560" s="138"/>
      <c r="BC560" s="138"/>
      <c r="BD560" s="138"/>
      <c r="BE560" s="138"/>
      <c r="BF560" s="138"/>
      <c r="BG560" s="138"/>
      <c r="BJ560" s="138"/>
      <c r="BT560" s="138"/>
      <c r="CD560" s="138"/>
      <c r="CN560" s="138"/>
      <c r="CX560" s="138"/>
      <c r="DH560" s="138"/>
      <c r="DR560" s="138"/>
      <c r="EB560" s="138"/>
      <c r="EL560" s="138"/>
      <c r="EV560" s="138"/>
      <c r="FF560" s="138"/>
      <c r="FP560" s="138"/>
      <c r="FZ560" s="138"/>
      <c r="GJ560" s="138"/>
      <c r="GT560" s="138"/>
      <c r="HD560" s="138"/>
      <c r="HN560" s="138"/>
      <c r="HX560" s="138"/>
      <c r="IH560" s="138"/>
      <c r="IR560" s="138"/>
      <c r="JB560" s="138"/>
    </row>
    <row xmlns:x14ac="http://schemas.microsoft.com/office/spreadsheetml/2009/9/ac" r="561" s="3" customFormat="true" x14ac:dyDescent="0.25">
      <c r="A561" s="420"/>
      <c r="B561" s="138"/>
      <c r="L561" s="138"/>
      <c r="V561" s="138"/>
      <c r="AF561" s="138"/>
      <c r="AP561" s="138"/>
      <c r="AZ561" s="138"/>
      <c r="BA561" s="138"/>
      <c r="BB561" s="138"/>
      <c r="BC561" s="138"/>
      <c r="BD561" s="138"/>
      <c r="BE561" s="138"/>
      <c r="BF561" s="138"/>
      <c r="BG561" s="138"/>
      <c r="BJ561" s="138"/>
      <c r="BT561" s="138"/>
      <c r="CD561" s="138"/>
      <c r="CN561" s="138"/>
      <c r="CX561" s="138"/>
      <c r="DH561" s="138"/>
      <c r="DR561" s="138"/>
      <c r="EB561" s="138"/>
      <c r="EL561" s="138"/>
      <c r="EV561" s="138"/>
      <c r="FF561" s="138"/>
      <c r="FP561" s="138"/>
      <c r="FZ561" s="138"/>
      <c r="GJ561" s="138"/>
      <c r="GT561" s="138"/>
      <c r="HD561" s="138"/>
      <c r="HN561" s="138"/>
      <c r="HX561" s="138"/>
      <c r="IH561" s="138"/>
      <c r="IR561" s="138"/>
      <c r="JB561" s="138"/>
    </row>
    <row xmlns:x14ac="http://schemas.microsoft.com/office/spreadsheetml/2009/9/ac" r="562" s="3" customFormat="true" x14ac:dyDescent="0.25">
      <c r="A562" s="420"/>
      <c r="B562" s="138"/>
      <c r="L562" s="138"/>
      <c r="V562" s="138"/>
      <c r="AF562" s="138"/>
      <c r="AP562" s="138"/>
      <c r="AZ562" s="138"/>
      <c r="BA562" s="138"/>
      <c r="BB562" s="138"/>
      <c r="BC562" s="138"/>
      <c r="BD562" s="138"/>
      <c r="BE562" s="138"/>
      <c r="BF562" s="138"/>
      <c r="BG562" s="138"/>
      <c r="BJ562" s="138"/>
      <c r="BT562" s="138"/>
      <c r="CD562" s="138"/>
      <c r="CN562" s="138"/>
      <c r="CX562" s="138"/>
      <c r="DH562" s="138"/>
      <c r="DR562" s="138"/>
      <c r="EB562" s="138"/>
      <c r="EL562" s="138"/>
      <c r="EV562" s="138"/>
      <c r="FF562" s="138"/>
      <c r="FP562" s="138"/>
      <c r="FZ562" s="138"/>
      <c r="GJ562" s="138"/>
      <c r="GT562" s="138"/>
      <c r="HD562" s="138"/>
      <c r="HN562" s="138"/>
      <c r="HX562" s="138"/>
      <c r="IH562" s="138"/>
      <c r="IR562" s="138"/>
      <c r="JB562" s="138"/>
    </row>
    <row xmlns:x14ac="http://schemas.microsoft.com/office/spreadsheetml/2009/9/ac" r="563" s="3" customFormat="true" x14ac:dyDescent="0.25">
      <c r="A563" s="420"/>
      <c r="B563" s="138"/>
      <c r="L563" s="138"/>
      <c r="V563" s="138"/>
      <c r="AF563" s="138"/>
      <c r="AP563" s="138"/>
      <c r="AZ563" s="138"/>
      <c r="BA563" s="138"/>
      <c r="BB563" s="138"/>
      <c r="BC563" s="138"/>
      <c r="BD563" s="138"/>
      <c r="BE563" s="138"/>
      <c r="BF563" s="138"/>
      <c r="BG563" s="138"/>
      <c r="BJ563" s="138"/>
      <c r="BT563" s="138"/>
      <c r="CD563" s="138"/>
      <c r="CN563" s="138"/>
      <c r="CX563" s="138"/>
      <c r="DH563" s="138"/>
      <c r="DR563" s="138"/>
      <c r="EB563" s="138"/>
      <c r="EL563" s="138"/>
      <c r="EV563" s="138"/>
      <c r="FF563" s="138"/>
      <c r="FP563" s="138"/>
      <c r="FZ563" s="138"/>
      <c r="GJ563" s="138"/>
      <c r="GT563" s="138"/>
      <c r="HD563" s="138"/>
      <c r="HN563" s="138"/>
      <c r="HX563" s="138"/>
      <c r="IH563" s="138"/>
      <c r="IR563" s="138"/>
      <c r="JB563" s="138"/>
    </row>
    <row xmlns:x14ac="http://schemas.microsoft.com/office/spreadsheetml/2009/9/ac" r="564" s="3" customFormat="true" x14ac:dyDescent="0.25">
      <c r="A564" s="420"/>
      <c r="B564" s="138"/>
      <c r="L564" s="138"/>
      <c r="V564" s="138"/>
      <c r="AF564" s="138"/>
      <c r="AP564" s="138"/>
      <c r="AZ564" s="138"/>
      <c r="BA564" s="138"/>
      <c r="BB564" s="138"/>
      <c r="BC564" s="138"/>
      <c r="BD564" s="138"/>
      <c r="BE564" s="138"/>
      <c r="BF564" s="138"/>
      <c r="BG564" s="138"/>
      <c r="BJ564" s="138"/>
      <c r="BT564" s="138"/>
      <c r="CD564" s="138"/>
      <c r="CN564" s="138"/>
      <c r="CX564" s="138"/>
      <c r="DH564" s="138"/>
      <c r="DR564" s="138"/>
      <c r="EB564" s="138"/>
      <c r="EL564" s="138"/>
      <c r="EV564" s="138"/>
      <c r="FF564" s="138"/>
      <c r="FP564" s="138"/>
      <c r="FZ564" s="138"/>
      <c r="GJ564" s="138"/>
      <c r="GT564" s="138"/>
      <c r="HD564" s="138"/>
      <c r="HN564" s="138"/>
      <c r="HX564" s="138"/>
      <c r="IH564" s="138"/>
      <c r="IR564" s="138"/>
      <c r="JB564" s="138"/>
    </row>
    <row xmlns:x14ac="http://schemas.microsoft.com/office/spreadsheetml/2009/9/ac" r="565" s="3" customFormat="true" x14ac:dyDescent="0.25">
      <c r="A565" s="420"/>
      <c r="B565" s="138"/>
      <c r="L565" s="138"/>
      <c r="V565" s="138"/>
      <c r="AF565" s="138"/>
      <c r="AP565" s="138"/>
      <c r="AZ565" s="138"/>
      <c r="BA565" s="138"/>
      <c r="BB565" s="138"/>
      <c r="BC565" s="138"/>
      <c r="BD565" s="138"/>
      <c r="BE565" s="138"/>
      <c r="BF565" s="138"/>
      <c r="BG565" s="138"/>
      <c r="BJ565" s="138"/>
      <c r="BT565" s="138"/>
      <c r="CD565" s="138"/>
      <c r="CN565" s="138"/>
      <c r="CX565" s="138"/>
      <c r="DH565" s="138"/>
      <c r="DR565" s="138"/>
      <c r="EB565" s="138"/>
      <c r="EL565" s="138"/>
      <c r="EV565" s="138"/>
      <c r="FF565" s="138"/>
      <c r="FP565" s="138"/>
      <c r="FZ565" s="138"/>
      <c r="GJ565" s="138"/>
      <c r="GT565" s="138"/>
      <c r="HD565" s="138"/>
      <c r="HN565" s="138"/>
      <c r="HX565" s="138"/>
      <c r="IH565" s="138"/>
      <c r="IR565" s="138"/>
      <c r="JB565" s="138"/>
    </row>
    <row xmlns:x14ac="http://schemas.microsoft.com/office/spreadsheetml/2009/9/ac" r="566" s="3" customFormat="true" x14ac:dyDescent="0.25">
      <c r="A566" s="420"/>
      <c r="B566" s="138"/>
      <c r="L566" s="138"/>
      <c r="V566" s="138"/>
      <c r="AF566" s="138"/>
      <c r="AP566" s="138"/>
      <c r="AZ566" s="138"/>
      <c r="BA566" s="138"/>
      <c r="BB566" s="138"/>
      <c r="BC566" s="138"/>
      <c r="BD566" s="138"/>
      <c r="BE566" s="138"/>
      <c r="BF566" s="138"/>
      <c r="BG566" s="138"/>
      <c r="BJ566" s="138"/>
      <c r="BT566" s="138"/>
      <c r="CD566" s="138"/>
      <c r="CN566" s="138"/>
      <c r="CX566" s="138"/>
      <c r="DH566" s="138"/>
      <c r="DR566" s="138"/>
      <c r="EB566" s="138"/>
      <c r="EL566" s="138"/>
      <c r="EV566" s="138"/>
      <c r="FF566" s="138"/>
      <c r="FP566" s="138"/>
      <c r="FZ566" s="138"/>
      <c r="GJ566" s="138"/>
      <c r="GT566" s="138"/>
      <c r="HD566" s="138"/>
      <c r="HN566" s="138"/>
      <c r="HX566" s="138"/>
      <c r="IH566" s="138"/>
      <c r="IR566" s="138"/>
      <c r="JB566" s="138"/>
    </row>
    <row xmlns:x14ac="http://schemas.microsoft.com/office/spreadsheetml/2009/9/ac" r="567" s="3" customFormat="true" x14ac:dyDescent="0.25">
      <c r="A567" s="420"/>
      <c r="B567" s="138"/>
      <c r="L567" s="138"/>
      <c r="V567" s="138"/>
      <c r="AF567" s="138"/>
      <c r="AP567" s="138"/>
      <c r="AZ567" s="138"/>
      <c r="BA567" s="138"/>
      <c r="BB567" s="138"/>
      <c r="BC567" s="138"/>
      <c r="BD567" s="138"/>
      <c r="BE567" s="138"/>
      <c r="BF567" s="138"/>
      <c r="BG567" s="138"/>
      <c r="BJ567" s="138"/>
      <c r="BT567" s="138"/>
      <c r="CD567" s="138"/>
      <c r="CN567" s="138"/>
      <c r="CX567" s="138"/>
      <c r="DH567" s="138"/>
      <c r="DR567" s="138"/>
      <c r="EB567" s="138"/>
      <c r="EL567" s="138"/>
      <c r="EV567" s="138"/>
      <c r="FF567" s="138"/>
      <c r="FP567" s="138"/>
      <c r="FZ567" s="138"/>
      <c r="GJ567" s="138"/>
      <c r="GT567" s="138"/>
      <c r="HD567" s="138"/>
      <c r="HN567" s="138"/>
      <c r="HX567" s="138"/>
      <c r="IH567" s="138"/>
      <c r="IR567" s="138"/>
      <c r="JB567" s="138"/>
    </row>
    <row xmlns:x14ac="http://schemas.microsoft.com/office/spreadsheetml/2009/9/ac" r="568" s="3" customFormat="true" x14ac:dyDescent="0.25">
      <c r="A568" s="420"/>
      <c r="B568" s="138"/>
      <c r="L568" s="138"/>
      <c r="V568" s="138"/>
      <c r="AF568" s="138"/>
      <c r="AP568" s="138"/>
      <c r="AZ568" s="138"/>
      <c r="BA568" s="138"/>
      <c r="BB568" s="138"/>
      <c r="BC568" s="138"/>
      <c r="BD568" s="138"/>
      <c r="BE568" s="138"/>
      <c r="BF568" s="138"/>
      <c r="BG568" s="138"/>
      <c r="BJ568" s="138"/>
      <c r="BT568" s="138"/>
      <c r="CD568" s="138"/>
      <c r="CN568" s="138"/>
      <c r="CX568" s="138"/>
      <c r="DH568" s="138"/>
      <c r="DR568" s="138"/>
      <c r="EB568" s="138"/>
      <c r="EL568" s="138"/>
      <c r="EV568" s="138"/>
      <c r="FF568" s="138"/>
      <c r="FP568" s="138"/>
      <c r="FZ568" s="138"/>
      <c r="GJ568" s="138"/>
      <c r="GT568" s="138"/>
      <c r="HD568" s="138"/>
      <c r="HN568" s="138"/>
      <c r="HX568" s="138"/>
      <c r="IH568" s="138"/>
      <c r="IR568" s="138"/>
      <c r="JB568" s="138"/>
    </row>
    <row xmlns:x14ac="http://schemas.microsoft.com/office/spreadsheetml/2009/9/ac" r="569" s="3" customFormat="true" x14ac:dyDescent="0.25">
      <c r="A569" s="420"/>
      <c r="B569" s="138"/>
      <c r="L569" s="138"/>
      <c r="V569" s="138"/>
      <c r="AF569" s="138"/>
      <c r="AP569" s="138"/>
      <c r="AZ569" s="138"/>
      <c r="BA569" s="138"/>
      <c r="BB569" s="138"/>
      <c r="BC569" s="138"/>
      <c r="BD569" s="138"/>
      <c r="BE569" s="138"/>
      <c r="BF569" s="138"/>
      <c r="BG569" s="138"/>
      <c r="BJ569" s="138"/>
      <c r="BT569" s="138"/>
      <c r="CD569" s="138"/>
      <c r="CN569" s="138"/>
      <c r="CX569" s="138"/>
      <c r="DH569" s="138"/>
      <c r="DR569" s="138"/>
      <c r="EB569" s="138"/>
      <c r="EL569" s="138"/>
      <c r="EV569" s="138"/>
      <c r="FF569" s="138"/>
      <c r="FP569" s="138"/>
      <c r="FZ569" s="138"/>
      <c r="GJ569" s="138"/>
      <c r="GT569" s="138"/>
      <c r="HD569" s="138"/>
      <c r="HN569" s="138"/>
      <c r="HX569" s="138"/>
      <c r="IH569" s="138"/>
      <c r="IR569" s="138"/>
      <c r="JB569" s="138"/>
    </row>
    <row xmlns:x14ac="http://schemas.microsoft.com/office/spreadsheetml/2009/9/ac" r="570" s="3" customFormat="true" x14ac:dyDescent="0.25">
      <c r="A570" s="420"/>
      <c r="B570" s="138"/>
      <c r="L570" s="138"/>
      <c r="V570" s="138"/>
      <c r="AF570" s="138"/>
      <c r="AP570" s="138"/>
      <c r="AZ570" s="138"/>
      <c r="BA570" s="138"/>
      <c r="BB570" s="138"/>
      <c r="BC570" s="138"/>
      <c r="BD570" s="138"/>
      <c r="BE570" s="138"/>
      <c r="BF570" s="138"/>
      <c r="BG570" s="138"/>
      <c r="BJ570" s="138"/>
      <c r="BT570" s="138"/>
      <c r="CD570" s="138"/>
      <c r="CN570" s="138"/>
      <c r="CX570" s="138"/>
      <c r="DH570" s="138"/>
      <c r="DR570" s="138"/>
      <c r="EB570" s="138"/>
      <c r="EL570" s="138"/>
      <c r="EV570" s="138"/>
      <c r="FF570" s="138"/>
      <c r="FP570" s="138"/>
      <c r="FZ570" s="138"/>
      <c r="GJ570" s="138"/>
      <c r="GT570" s="138"/>
      <c r="HD570" s="138"/>
      <c r="HN570" s="138"/>
      <c r="HX570" s="138"/>
      <c r="IH570" s="138"/>
      <c r="IR570" s="138"/>
      <c r="JB570" s="138"/>
    </row>
    <row xmlns:x14ac="http://schemas.microsoft.com/office/spreadsheetml/2009/9/ac" r="571" s="3" customFormat="true" x14ac:dyDescent="0.25">
      <c r="A571" s="420"/>
      <c r="B571" s="138"/>
      <c r="L571" s="138"/>
      <c r="V571" s="138"/>
      <c r="AF571" s="138"/>
      <c r="AP571" s="138"/>
      <c r="AZ571" s="138"/>
      <c r="BA571" s="138"/>
      <c r="BB571" s="138"/>
      <c r="BC571" s="138"/>
      <c r="BD571" s="138"/>
      <c r="BE571" s="138"/>
      <c r="BF571" s="138"/>
      <c r="BG571" s="138"/>
      <c r="BJ571" s="138"/>
      <c r="BT571" s="138"/>
      <c r="CD571" s="138"/>
      <c r="CN571" s="138"/>
      <c r="CX571" s="138"/>
      <c r="DH571" s="138"/>
      <c r="DR571" s="138"/>
      <c r="EB571" s="138"/>
      <c r="EL571" s="138"/>
      <c r="EV571" s="138"/>
      <c r="FF571" s="138"/>
      <c r="FP571" s="138"/>
      <c r="FZ571" s="138"/>
      <c r="GJ571" s="138"/>
      <c r="GT571" s="138"/>
      <c r="HD571" s="138"/>
      <c r="HN571" s="138"/>
      <c r="HX571" s="138"/>
      <c r="IH571" s="138"/>
      <c r="IR571" s="138"/>
      <c r="JB571" s="138"/>
    </row>
    <row xmlns:x14ac="http://schemas.microsoft.com/office/spreadsheetml/2009/9/ac" r="572" s="3" customFormat="true" x14ac:dyDescent="0.25">
      <c r="A572" s="420"/>
      <c r="B572" s="138"/>
      <c r="L572" s="138"/>
      <c r="V572" s="138"/>
      <c r="AF572" s="138"/>
      <c r="AP572" s="138"/>
      <c r="AZ572" s="138"/>
      <c r="BA572" s="138"/>
      <c r="BB572" s="138"/>
      <c r="BC572" s="138"/>
      <c r="BD572" s="138"/>
      <c r="BE572" s="138"/>
      <c r="BF572" s="138"/>
      <c r="BG572" s="138"/>
      <c r="BJ572" s="138"/>
      <c r="BT572" s="138"/>
      <c r="CD572" s="138"/>
      <c r="CN572" s="138"/>
      <c r="CX572" s="138"/>
      <c r="DH572" s="138"/>
      <c r="DR572" s="138"/>
      <c r="EB572" s="138"/>
      <c r="EL572" s="138"/>
      <c r="EV572" s="138"/>
      <c r="FF572" s="138"/>
      <c r="FP572" s="138"/>
      <c r="FZ572" s="138"/>
      <c r="GJ572" s="138"/>
      <c r="GT572" s="138"/>
      <c r="HD572" s="138"/>
      <c r="HN572" s="138"/>
      <c r="HX572" s="138"/>
      <c r="IH572" s="138"/>
      <c r="IR572" s="138"/>
      <c r="JB572" s="138"/>
    </row>
    <row xmlns:x14ac="http://schemas.microsoft.com/office/spreadsheetml/2009/9/ac" r="573" s="3" customFormat="true" x14ac:dyDescent="0.25">
      <c r="A573" s="420"/>
      <c r="B573" s="138"/>
      <c r="L573" s="138"/>
      <c r="V573" s="138"/>
      <c r="AF573" s="138"/>
      <c r="AP573" s="138"/>
      <c r="AZ573" s="138"/>
      <c r="BA573" s="138"/>
      <c r="BB573" s="138"/>
      <c r="BC573" s="138"/>
      <c r="BD573" s="138"/>
      <c r="BE573" s="138"/>
      <c r="BF573" s="138"/>
      <c r="BG573" s="138"/>
      <c r="BJ573" s="138"/>
      <c r="BT573" s="138"/>
      <c r="CD573" s="138"/>
      <c r="CN573" s="138"/>
      <c r="CX573" s="138"/>
      <c r="DH573" s="138"/>
      <c r="DR573" s="138"/>
      <c r="EB573" s="138"/>
      <c r="EL573" s="138"/>
      <c r="EV573" s="138"/>
      <c r="FF573" s="138"/>
      <c r="FP573" s="138"/>
      <c r="FZ573" s="138"/>
      <c r="GJ573" s="138"/>
      <c r="GT573" s="138"/>
      <c r="HD573" s="138"/>
      <c r="HN573" s="138"/>
      <c r="HX573" s="138"/>
      <c r="IH573" s="138"/>
      <c r="IR573" s="138"/>
      <c r="JB573" s="138"/>
    </row>
    <row xmlns:x14ac="http://schemas.microsoft.com/office/spreadsheetml/2009/9/ac" r="574" s="3" customFormat="true" x14ac:dyDescent="0.25">
      <c r="A574" s="420"/>
      <c r="B574" s="138"/>
      <c r="L574" s="138"/>
      <c r="V574" s="138"/>
      <c r="AF574" s="138"/>
      <c r="AP574" s="138"/>
      <c r="AZ574" s="138"/>
      <c r="BA574" s="138"/>
      <c r="BB574" s="138"/>
      <c r="BC574" s="138"/>
      <c r="BD574" s="138"/>
      <c r="BE574" s="138"/>
      <c r="BF574" s="138"/>
      <c r="BG574" s="138"/>
      <c r="BJ574" s="138"/>
      <c r="BT574" s="138"/>
      <c r="CD574" s="138"/>
      <c r="CN574" s="138"/>
      <c r="CX574" s="138"/>
      <c r="DH574" s="138"/>
      <c r="DR574" s="138"/>
      <c r="EB574" s="138"/>
      <c r="EL574" s="138"/>
      <c r="EV574" s="138"/>
      <c r="FF574" s="138"/>
      <c r="FP574" s="138"/>
      <c r="FZ574" s="138"/>
      <c r="GJ574" s="138"/>
      <c r="GT574" s="138"/>
      <c r="HD574" s="138"/>
      <c r="HN574" s="138"/>
      <c r="HX574" s="138"/>
      <c r="IH574" s="138"/>
      <c r="IR574" s="138"/>
      <c r="JB574" s="138"/>
    </row>
    <row xmlns:x14ac="http://schemas.microsoft.com/office/spreadsheetml/2009/9/ac" r="575" s="3" customFormat="true" x14ac:dyDescent="0.25">
      <c r="A575" s="420"/>
      <c r="B575" s="138"/>
      <c r="L575" s="138"/>
      <c r="V575" s="138"/>
      <c r="AF575" s="138"/>
      <c r="AP575" s="138"/>
      <c r="AZ575" s="138"/>
      <c r="BA575" s="138"/>
      <c r="BB575" s="138"/>
      <c r="BC575" s="138"/>
      <c r="BD575" s="138"/>
      <c r="BE575" s="138"/>
      <c r="BF575" s="138"/>
      <c r="BG575" s="138"/>
      <c r="BJ575" s="138"/>
      <c r="BT575" s="138"/>
      <c r="CD575" s="138"/>
      <c r="CN575" s="138"/>
      <c r="CX575" s="138"/>
      <c r="DH575" s="138"/>
      <c r="DR575" s="138"/>
      <c r="EB575" s="138"/>
      <c r="EL575" s="138"/>
      <c r="EV575" s="138"/>
      <c r="FF575" s="138"/>
      <c r="FP575" s="138"/>
      <c r="FZ575" s="138"/>
      <c r="GJ575" s="138"/>
      <c r="GT575" s="138"/>
      <c r="HD575" s="138"/>
      <c r="HN575" s="138"/>
      <c r="HX575" s="138"/>
      <c r="IH575" s="138"/>
      <c r="IR575" s="138"/>
      <c r="JB575" s="138"/>
    </row>
    <row xmlns:x14ac="http://schemas.microsoft.com/office/spreadsheetml/2009/9/ac" r="576" s="3" customFormat="true" x14ac:dyDescent="0.25">
      <c r="A576" s="420"/>
      <c r="B576" s="138"/>
      <c r="L576" s="138"/>
      <c r="V576" s="138"/>
      <c r="AF576" s="138"/>
      <c r="AP576" s="138"/>
      <c r="AZ576" s="138"/>
      <c r="BA576" s="138"/>
      <c r="BB576" s="138"/>
      <c r="BC576" s="138"/>
      <c r="BD576" s="138"/>
      <c r="BE576" s="138"/>
      <c r="BF576" s="138"/>
      <c r="BG576" s="138"/>
      <c r="BJ576" s="138"/>
      <c r="BT576" s="138"/>
      <c r="CD576" s="138"/>
      <c r="CN576" s="138"/>
      <c r="CX576" s="138"/>
      <c r="DH576" s="138"/>
      <c r="DR576" s="138"/>
      <c r="EB576" s="138"/>
      <c r="EL576" s="138"/>
      <c r="EV576" s="138"/>
      <c r="FF576" s="138"/>
      <c r="FP576" s="138"/>
      <c r="FZ576" s="138"/>
      <c r="GJ576" s="138"/>
      <c r="GT576" s="138"/>
      <c r="HD576" s="138"/>
      <c r="HN576" s="138"/>
      <c r="HX576" s="138"/>
      <c r="IH576" s="138"/>
      <c r="IR576" s="138"/>
      <c r="JB576" s="138"/>
    </row>
    <row xmlns:x14ac="http://schemas.microsoft.com/office/spreadsheetml/2009/9/ac" r="577" s="3" customFormat="true" x14ac:dyDescent="0.25">
      <c r="A577" s="420"/>
      <c r="B577" s="138"/>
      <c r="L577" s="138"/>
      <c r="V577" s="138"/>
      <c r="AF577" s="138"/>
      <c r="AP577" s="138"/>
      <c r="AZ577" s="138"/>
      <c r="BA577" s="138"/>
      <c r="BB577" s="138"/>
      <c r="BC577" s="138"/>
      <c r="BD577" s="138"/>
      <c r="BE577" s="138"/>
      <c r="BF577" s="138"/>
      <c r="BG577" s="138"/>
      <c r="BJ577" s="138"/>
      <c r="BT577" s="138"/>
      <c r="CD577" s="138"/>
      <c r="CN577" s="138"/>
      <c r="CX577" s="138"/>
      <c r="DH577" s="138"/>
      <c r="DR577" s="138"/>
      <c r="EB577" s="138"/>
      <c r="EL577" s="138"/>
      <c r="EV577" s="138"/>
      <c r="FF577" s="138"/>
      <c r="FP577" s="138"/>
      <c r="FZ577" s="138"/>
      <c r="GJ577" s="138"/>
      <c r="GT577" s="138"/>
      <c r="HD577" s="138"/>
      <c r="HN577" s="138"/>
      <c r="HX577" s="138"/>
      <c r="IH577" s="138"/>
      <c r="IR577" s="138"/>
      <c r="JB577" s="138"/>
    </row>
    <row xmlns:x14ac="http://schemas.microsoft.com/office/spreadsheetml/2009/9/ac" r="578" s="3" customFormat="true" x14ac:dyDescent="0.25">
      <c r="A578" s="420"/>
      <c r="B578" s="138"/>
      <c r="L578" s="138"/>
      <c r="V578" s="138"/>
      <c r="AF578" s="138"/>
      <c r="AP578" s="138"/>
      <c r="AZ578" s="138"/>
      <c r="BA578" s="138"/>
      <c r="BB578" s="138"/>
      <c r="BC578" s="138"/>
      <c r="BD578" s="138"/>
      <c r="BE578" s="138"/>
      <c r="BF578" s="138"/>
      <c r="BG578" s="138"/>
      <c r="BJ578" s="138"/>
      <c r="BT578" s="138"/>
      <c r="CD578" s="138"/>
      <c r="CN578" s="138"/>
      <c r="CX578" s="138"/>
      <c r="DH578" s="138"/>
      <c r="DR578" s="138"/>
      <c r="EB578" s="138"/>
      <c r="EL578" s="138"/>
      <c r="EV578" s="138"/>
      <c r="FF578" s="138"/>
      <c r="FP578" s="138"/>
      <c r="FZ578" s="138"/>
      <c r="GJ578" s="138"/>
      <c r="GT578" s="138"/>
      <c r="HD578" s="138"/>
      <c r="HN578" s="138"/>
      <c r="HX578" s="138"/>
      <c r="IH578" s="138"/>
      <c r="IR578" s="138"/>
      <c r="JB578" s="138"/>
    </row>
    <row xmlns:x14ac="http://schemas.microsoft.com/office/spreadsheetml/2009/9/ac" r="579" s="3" customFormat="true" x14ac:dyDescent="0.25">
      <c r="A579" s="420"/>
      <c r="B579" s="138"/>
      <c r="L579" s="138"/>
      <c r="V579" s="138"/>
      <c r="AF579" s="138"/>
      <c r="AP579" s="138"/>
      <c r="AZ579" s="138"/>
      <c r="BA579" s="138"/>
      <c r="BB579" s="138"/>
      <c r="BC579" s="138"/>
      <c r="BD579" s="138"/>
      <c r="BE579" s="138"/>
      <c r="BF579" s="138"/>
      <c r="BG579" s="138"/>
      <c r="BJ579" s="138"/>
      <c r="BT579" s="138"/>
      <c r="CD579" s="138"/>
      <c r="CN579" s="138"/>
      <c r="CX579" s="138"/>
      <c r="DH579" s="138"/>
      <c r="DR579" s="138"/>
      <c r="EB579" s="138"/>
      <c r="EL579" s="138"/>
      <c r="EV579" s="138"/>
      <c r="FF579" s="138"/>
      <c r="FP579" s="138"/>
      <c r="FZ579" s="138"/>
      <c r="GJ579" s="138"/>
      <c r="GT579" s="138"/>
      <c r="HD579" s="138"/>
      <c r="HN579" s="138"/>
      <c r="HX579" s="138"/>
      <c r="IH579" s="138"/>
      <c r="IR579" s="138"/>
      <c r="JB579" s="138"/>
    </row>
    <row xmlns:x14ac="http://schemas.microsoft.com/office/spreadsheetml/2009/9/ac" r="580" s="3" customFormat="true" x14ac:dyDescent="0.25">
      <c r="A580" s="420"/>
      <c r="B580" s="138"/>
      <c r="L580" s="138"/>
      <c r="V580" s="138"/>
      <c r="AF580" s="138"/>
      <c r="AP580" s="138"/>
      <c r="AZ580" s="138"/>
      <c r="BA580" s="138"/>
      <c r="BB580" s="138"/>
      <c r="BC580" s="138"/>
      <c r="BD580" s="138"/>
      <c r="BE580" s="138"/>
      <c r="BF580" s="138"/>
      <c r="BG580" s="138"/>
      <c r="BJ580" s="138"/>
      <c r="BT580" s="138"/>
      <c r="CD580" s="138"/>
      <c r="CN580" s="138"/>
      <c r="CX580" s="138"/>
      <c r="DH580" s="138"/>
      <c r="DR580" s="138"/>
      <c r="EB580" s="138"/>
      <c r="EL580" s="138"/>
      <c r="EV580" s="138"/>
      <c r="FF580" s="138"/>
      <c r="FP580" s="138"/>
      <c r="FZ580" s="138"/>
      <c r="GJ580" s="138"/>
      <c r="GT580" s="138"/>
      <c r="HD580" s="138"/>
      <c r="HN580" s="138"/>
      <c r="HX580" s="138"/>
      <c r="IH580" s="138"/>
      <c r="IR580" s="138"/>
      <c r="JB580" s="138"/>
    </row>
    <row xmlns:x14ac="http://schemas.microsoft.com/office/spreadsheetml/2009/9/ac" r="581" s="3" customFormat="true" x14ac:dyDescent="0.25">
      <c r="A581" s="420"/>
      <c r="B581" s="138"/>
      <c r="L581" s="138"/>
      <c r="V581" s="138"/>
      <c r="AF581" s="138"/>
      <c r="AP581" s="138"/>
      <c r="AZ581" s="138"/>
      <c r="BA581" s="138"/>
      <c r="BB581" s="138"/>
      <c r="BC581" s="138"/>
      <c r="BD581" s="138"/>
      <c r="BE581" s="138"/>
      <c r="BF581" s="138"/>
      <c r="BG581" s="138"/>
      <c r="BJ581" s="138"/>
      <c r="BT581" s="138"/>
      <c r="CD581" s="138"/>
      <c r="CN581" s="138"/>
      <c r="CX581" s="138"/>
      <c r="DH581" s="138"/>
      <c r="DR581" s="138"/>
      <c r="EB581" s="138"/>
      <c r="EL581" s="138"/>
      <c r="EV581" s="138"/>
      <c r="FF581" s="138"/>
      <c r="FP581" s="138"/>
      <c r="FZ581" s="138"/>
      <c r="GJ581" s="138"/>
      <c r="GT581" s="138"/>
      <c r="HD581" s="138"/>
      <c r="HN581" s="138"/>
      <c r="HX581" s="138"/>
      <c r="IH581" s="138"/>
      <c r="IR581" s="138"/>
      <c r="JB581" s="138"/>
    </row>
    <row xmlns:x14ac="http://schemas.microsoft.com/office/spreadsheetml/2009/9/ac" r="582" s="3" customFormat="true" x14ac:dyDescent="0.25">
      <c r="A582" s="420"/>
      <c r="B582" s="138"/>
      <c r="L582" s="138"/>
      <c r="V582" s="138"/>
      <c r="AF582" s="138"/>
      <c r="AP582" s="138"/>
      <c r="AZ582" s="138"/>
      <c r="BA582" s="138"/>
      <c r="BB582" s="138"/>
      <c r="BC582" s="138"/>
      <c r="BD582" s="138"/>
      <c r="BE582" s="138"/>
      <c r="BF582" s="138"/>
      <c r="BG582" s="138"/>
      <c r="BJ582" s="138"/>
      <c r="BT582" s="138"/>
      <c r="CD582" s="138"/>
      <c r="CN582" s="138"/>
      <c r="CX582" s="138"/>
      <c r="DH582" s="138"/>
      <c r="DR582" s="138"/>
      <c r="EB582" s="138"/>
      <c r="EL582" s="138"/>
      <c r="EV582" s="138"/>
      <c r="FF582" s="138"/>
      <c r="FP582" s="138"/>
      <c r="FZ582" s="138"/>
      <c r="GJ582" s="138"/>
      <c r="GT582" s="138"/>
      <c r="HD582" s="138"/>
      <c r="HN582" s="138"/>
      <c r="HX582" s="138"/>
      <c r="IH582" s="138"/>
      <c r="IR582" s="138"/>
      <c r="JB582" s="138"/>
    </row>
    <row xmlns:x14ac="http://schemas.microsoft.com/office/spreadsheetml/2009/9/ac" r="583" s="3" customFormat="true" x14ac:dyDescent="0.25">
      <c r="A583" s="420"/>
      <c r="B583" s="138"/>
      <c r="L583" s="138"/>
      <c r="V583" s="138"/>
      <c r="AF583" s="138"/>
      <c r="AP583" s="138"/>
      <c r="AZ583" s="138"/>
      <c r="BA583" s="138"/>
      <c r="BB583" s="138"/>
      <c r="BC583" s="138"/>
      <c r="BD583" s="138"/>
      <c r="BE583" s="138"/>
      <c r="BF583" s="138"/>
      <c r="BG583" s="138"/>
      <c r="BJ583" s="138"/>
      <c r="BT583" s="138"/>
      <c r="CD583" s="138"/>
      <c r="CN583" s="138"/>
      <c r="CX583" s="138"/>
      <c r="DH583" s="138"/>
      <c r="DR583" s="138"/>
      <c r="EB583" s="138"/>
      <c r="EL583" s="138"/>
      <c r="EV583" s="138"/>
      <c r="FF583" s="138"/>
      <c r="FP583" s="138"/>
      <c r="FZ583" s="138"/>
      <c r="GJ583" s="138"/>
      <c r="GT583" s="138"/>
      <c r="HD583" s="138"/>
      <c r="HN583" s="138"/>
      <c r="HX583" s="138"/>
      <c r="IH583" s="138"/>
      <c r="IR583" s="138"/>
      <c r="JB583" s="138"/>
    </row>
    <row xmlns:x14ac="http://schemas.microsoft.com/office/spreadsheetml/2009/9/ac" r="584" s="3" customFormat="true" x14ac:dyDescent="0.25">
      <c r="A584" s="420"/>
      <c r="B584" s="138"/>
      <c r="L584" s="138"/>
      <c r="V584" s="138"/>
      <c r="AF584" s="138"/>
      <c r="AP584" s="138"/>
      <c r="AZ584" s="138"/>
      <c r="BA584" s="138"/>
      <c r="BB584" s="138"/>
      <c r="BC584" s="138"/>
      <c r="BD584" s="138"/>
      <c r="BE584" s="138"/>
      <c r="BF584" s="138"/>
      <c r="BG584" s="138"/>
      <c r="BJ584" s="138"/>
      <c r="BT584" s="138"/>
      <c r="CD584" s="138"/>
      <c r="CN584" s="138"/>
      <c r="CX584" s="138"/>
      <c r="DH584" s="138"/>
      <c r="DR584" s="138"/>
      <c r="EB584" s="138"/>
      <c r="EL584" s="138"/>
      <c r="EV584" s="138"/>
      <c r="FF584" s="138"/>
      <c r="FP584" s="138"/>
      <c r="FZ584" s="138"/>
      <c r="GJ584" s="138"/>
      <c r="GT584" s="138"/>
      <c r="HD584" s="138"/>
      <c r="HN584" s="138"/>
      <c r="HX584" s="138"/>
      <c r="IH584" s="138"/>
      <c r="IR584" s="138"/>
      <c r="JB584" s="138"/>
    </row>
    <row xmlns:x14ac="http://schemas.microsoft.com/office/spreadsheetml/2009/9/ac" r="585" s="3" customFormat="true" x14ac:dyDescent="0.25">
      <c r="A585" s="420"/>
      <c r="B585" s="138"/>
      <c r="L585" s="138"/>
      <c r="V585" s="138"/>
      <c r="AF585" s="138"/>
      <c r="AP585" s="138"/>
      <c r="AZ585" s="138"/>
      <c r="BA585" s="138"/>
      <c r="BB585" s="138"/>
      <c r="BC585" s="138"/>
      <c r="BD585" s="138"/>
      <c r="BE585" s="138"/>
      <c r="BF585" s="138"/>
      <c r="BG585" s="138"/>
      <c r="BJ585" s="138"/>
      <c r="BT585" s="138"/>
      <c r="CD585" s="138"/>
      <c r="CN585" s="138"/>
      <c r="CX585" s="138"/>
      <c r="DH585" s="138"/>
      <c r="DR585" s="138"/>
      <c r="EB585" s="138"/>
      <c r="EL585" s="138"/>
      <c r="EV585" s="138"/>
      <c r="FF585" s="138"/>
      <c r="FP585" s="138"/>
      <c r="FZ585" s="138"/>
      <c r="GJ585" s="138"/>
      <c r="GT585" s="138"/>
      <c r="HD585" s="138"/>
      <c r="HN585" s="138"/>
      <c r="HX585" s="138"/>
      <c r="IH585" s="138"/>
      <c r="IR585" s="138"/>
      <c r="JB585" s="138"/>
    </row>
    <row xmlns:x14ac="http://schemas.microsoft.com/office/spreadsheetml/2009/9/ac" r="586" s="3" customFormat="true" x14ac:dyDescent="0.25">
      <c r="A586" s="420"/>
      <c r="B586" s="138"/>
      <c r="L586" s="138"/>
      <c r="V586" s="138"/>
      <c r="AF586" s="138"/>
      <c r="AP586" s="138"/>
      <c r="AZ586" s="138"/>
      <c r="BA586" s="138"/>
      <c r="BB586" s="138"/>
      <c r="BC586" s="138"/>
      <c r="BD586" s="138"/>
      <c r="BE586" s="138"/>
      <c r="BF586" s="138"/>
      <c r="BG586" s="138"/>
      <c r="BJ586" s="138"/>
      <c r="BT586" s="138"/>
      <c r="CD586" s="138"/>
      <c r="CN586" s="138"/>
      <c r="CX586" s="138"/>
      <c r="DH586" s="138"/>
      <c r="DR586" s="138"/>
      <c r="EB586" s="138"/>
      <c r="EL586" s="138"/>
      <c r="EV586" s="138"/>
      <c r="FF586" s="138"/>
      <c r="FP586" s="138"/>
      <c r="FZ586" s="138"/>
      <c r="GJ586" s="138"/>
      <c r="GT586" s="138"/>
      <c r="HD586" s="138"/>
      <c r="HN586" s="138"/>
      <c r="HX586" s="138"/>
      <c r="IH586" s="138"/>
      <c r="IR586" s="138"/>
      <c r="JB586" s="138"/>
    </row>
    <row xmlns:x14ac="http://schemas.microsoft.com/office/spreadsheetml/2009/9/ac" r="587" s="3" customFormat="true" x14ac:dyDescent="0.25">
      <c r="A587" s="420"/>
      <c r="B587" s="138"/>
      <c r="L587" s="138"/>
      <c r="V587" s="138"/>
      <c r="AF587" s="138"/>
      <c r="AP587" s="138"/>
      <c r="AZ587" s="138"/>
      <c r="BA587" s="138"/>
      <c r="BB587" s="138"/>
      <c r="BC587" s="138"/>
      <c r="BD587" s="138"/>
      <c r="BE587" s="138"/>
      <c r="BF587" s="138"/>
      <c r="BG587" s="138"/>
      <c r="BJ587" s="138"/>
      <c r="BT587" s="138"/>
      <c r="CD587" s="138"/>
      <c r="CN587" s="138"/>
      <c r="CX587" s="138"/>
      <c r="DH587" s="138"/>
      <c r="DR587" s="138"/>
      <c r="EB587" s="138"/>
      <c r="EL587" s="138"/>
      <c r="EV587" s="138"/>
      <c r="FF587" s="138"/>
      <c r="FP587" s="138"/>
      <c r="FZ587" s="138"/>
      <c r="GJ587" s="138"/>
      <c r="GT587" s="138"/>
      <c r="HD587" s="138"/>
      <c r="HN587" s="138"/>
      <c r="HX587" s="138"/>
      <c r="IH587" s="138"/>
      <c r="IR587" s="138"/>
      <c r="JB587" s="138"/>
    </row>
    <row xmlns:x14ac="http://schemas.microsoft.com/office/spreadsheetml/2009/9/ac" r="588" s="3" customFormat="true" x14ac:dyDescent="0.25">
      <c r="A588" s="420"/>
      <c r="B588" s="138"/>
      <c r="L588" s="138"/>
      <c r="V588" s="138"/>
      <c r="AF588" s="138"/>
      <c r="AP588" s="138"/>
      <c r="AZ588" s="138"/>
      <c r="BA588" s="138"/>
      <c r="BB588" s="138"/>
      <c r="BC588" s="138"/>
      <c r="BD588" s="138"/>
      <c r="BE588" s="138"/>
      <c r="BF588" s="138"/>
      <c r="BG588" s="138"/>
      <c r="BJ588" s="138"/>
      <c r="BT588" s="138"/>
      <c r="CD588" s="138"/>
      <c r="CN588" s="138"/>
      <c r="CX588" s="138"/>
      <c r="DH588" s="138"/>
      <c r="DR588" s="138"/>
      <c r="EB588" s="138"/>
      <c r="EL588" s="138"/>
      <c r="EV588" s="138"/>
      <c r="FF588" s="138"/>
      <c r="FP588" s="138"/>
      <c r="FZ588" s="138"/>
      <c r="GJ588" s="138"/>
      <c r="GT588" s="138"/>
      <c r="HD588" s="138"/>
      <c r="HN588" s="138"/>
      <c r="HX588" s="138"/>
      <c r="IH588" s="138"/>
      <c r="IR588" s="138"/>
      <c r="JB588" s="138"/>
    </row>
    <row xmlns:x14ac="http://schemas.microsoft.com/office/spreadsheetml/2009/9/ac" r="589" s="3" customFormat="true" x14ac:dyDescent="0.25">
      <c r="A589" s="420"/>
      <c r="B589" s="138"/>
      <c r="L589" s="138"/>
      <c r="V589" s="138"/>
      <c r="AF589" s="138"/>
      <c r="AP589" s="138"/>
      <c r="AZ589" s="138"/>
      <c r="BA589" s="138"/>
      <c r="BB589" s="138"/>
      <c r="BC589" s="138"/>
      <c r="BD589" s="138"/>
      <c r="BE589" s="138"/>
      <c r="BF589" s="138"/>
      <c r="BG589" s="138"/>
      <c r="BJ589" s="138"/>
      <c r="BT589" s="138"/>
      <c r="CD589" s="138"/>
      <c r="CN589" s="138"/>
      <c r="CX589" s="138"/>
      <c r="DH589" s="138"/>
      <c r="DR589" s="138"/>
      <c r="EB589" s="138"/>
      <c r="EL589" s="138"/>
      <c r="EV589" s="138"/>
      <c r="FF589" s="138"/>
      <c r="FP589" s="138"/>
      <c r="FZ589" s="138"/>
      <c r="GJ589" s="138"/>
      <c r="GT589" s="138"/>
      <c r="HD589" s="138"/>
      <c r="HN589" s="138"/>
      <c r="HX589" s="138"/>
      <c r="IH589" s="138"/>
      <c r="IR589" s="138"/>
      <c r="JB589" s="138"/>
    </row>
    <row xmlns:x14ac="http://schemas.microsoft.com/office/spreadsheetml/2009/9/ac" r="590" s="3" customFormat="true" x14ac:dyDescent="0.25">
      <c r="A590" s="420"/>
      <c r="B590" s="138"/>
      <c r="L590" s="138"/>
      <c r="V590" s="138"/>
      <c r="AF590" s="138"/>
      <c r="AP590" s="138"/>
      <c r="AZ590" s="138"/>
      <c r="BA590" s="138"/>
      <c r="BB590" s="138"/>
      <c r="BC590" s="138"/>
      <c r="BD590" s="138"/>
      <c r="BE590" s="138"/>
      <c r="BF590" s="138"/>
      <c r="BG590" s="138"/>
      <c r="BJ590" s="138"/>
      <c r="BT590" s="138"/>
      <c r="CD590" s="138"/>
      <c r="CN590" s="138"/>
      <c r="CX590" s="138"/>
      <c r="DH590" s="138"/>
      <c r="DR590" s="138"/>
      <c r="EB590" s="138"/>
      <c r="EL590" s="138"/>
      <c r="EV590" s="138"/>
      <c r="FF590" s="138"/>
      <c r="FP590" s="138"/>
      <c r="FZ590" s="138"/>
      <c r="GJ590" s="138"/>
      <c r="GT590" s="138"/>
      <c r="HD590" s="138"/>
      <c r="HN590" s="138"/>
      <c r="HX590" s="138"/>
      <c r="IH590" s="138"/>
      <c r="IR590" s="138"/>
      <c r="JB590" s="138"/>
    </row>
    <row xmlns:x14ac="http://schemas.microsoft.com/office/spreadsheetml/2009/9/ac" r="591" s="3" customFormat="true" x14ac:dyDescent="0.25">
      <c r="A591" s="420"/>
      <c r="B591" s="138"/>
      <c r="L591" s="138"/>
      <c r="V591" s="138"/>
      <c r="AF591" s="138"/>
      <c r="AP591" s="138"/>
      <c r="AZ591" s="138"/>
      <c r="BA591" s="138"/>
      <c r="BB591" s="138"/>
      <c r="BC591" s="138"/>
      <c r="BD591" s="138"/>
      <c r="BE591" s="138"/>
      <c r="BF591" s="138"/>
      <c r="BG591" s="138"/>
      <c r="BJ591" s="138"/>
      <c r="BT591" s="138"/>
      <c r="CD591" s="138"/>
      <c r="CN591" s="138"/>
      <c r="CX591" s="138"/>
      <c r="DH591" s="138"/>
      <c r="DR591" s="138"/>
      <c r="EB591" s="138"/>
      <c r="EL591" s="138"/>
      <c r="EV591" s="138"/>
      <c r="FF591" s="138"/>
      <c r="FP591" s="138"/>
      <c r="FZ591" s="138"/>
      <c r="GJ591" s="138"/>
      <c r="GT591" s="138"/>
      <c r="HD591" s="138"/>
      <c r="HN591" s="138"/>
      <c r="HX591" s="138"/>
      <c r="IH591" s="138"/>
      <c r="IR591" s="138"/>
      <c r="JB591" s="138"/>
    </row>
    <row xmlns:x14ac="http://schemas.microsoft.com/office/spreadsheetml/2009/9/ac" r="592" s="3" customFormat="true" x14ac:dyDescent="0.25">
      <c r="A592" s="420"/>
      <c r="B592" s="138"/>
      <c r="L592" s="138"/>
      <c r="V592" s="138"/>
      <c r="AF592" s="138"/>
      <c r="AP592" s="138"/>
      <c r="AZ592" s="138"/>
      <c r="BA592" s="138"/>
      <c r="BB592" s="138"/>
      <c r="BC592" s="138"/>
      <c r="BD592" s="138"/>
      <c r="BE592" s="138"/>
      <c r="BF592" s="138"/>
      <c r="BG592" s="138"/>
      <c r="BJ592" s="138"/>
      <c r="BT592" s="138"/>
      <c r="CD592" s="138"/>
      <c r="CN592" s="138"/>
      <c r="CX592" s="138"/>
      <c r="DH592" s="138"/>
      <c r="DR592" s="138"/>
      <c r="EB592" s="138"/>
      <c r="EL592" s="138"/>
      <c r="EV592" s="138"/>
      <c r="FF592" s="138"/>
      <c r="FP592" s="138"/>
      <c r="FZ592" s="138"/>
      <c r="GJ592" s="138"/>
      <c r="GT592" s="138"/>
      <c r="HD592" s="138"/>
      <c r="HN592" s="138"/>
      <c r="HX592" s="138"/>
      <c r="IH592" s="138"/>
      <c r="IR592" s="138"/>
      <c r="JB592" s="138"/>
    </row>
    <row xmlns:x14ac="http://schemas.microsoft.com/office/spreadsheetml/2009/9/ac" r="593" s="3" customFormat="true" x14ac:dyDescent="0.25">
      <c r="A593" s="420"/>
      <c r="B593" s="138"/>
      <c r="L593" s="138"/>
      <c r="V593" s="138"/>
      <c r="AF593" s="138"/>
      <c r="AP593" s="138"/>
      <c r="AZ593" s="138"/>
      <c r="BA593" s="138"/>
      <c r="BB593" s="138"/>
      <c r="BC593" s="138"/>
      <c r="BD593" s="138"/>
      <c r="BE593" s="138"/>
      <c r="BF593" s="138"/>
      <c r="BG593" s="138"/>
      <c r="BJ593" s="138"/>
      <c r="BT593" s="138"/>
      <c r="CD593" s="138"/>
      <c r="CN593" s="138"/>
      <c r="CX593" s="138"/>
      <c r="DH593" s="138"/>
      <c r="DR593" s="138"/>
      <c r="EB593" s="138"/>
      <c r="EL593" s="138"/>
      <c r="EV593" s="138"/>
      <c r="FF593" s="138"/>
      <c r="FP593" s="138"/>
      <c r="FZ593" s="138"/>
      <c r="GJ593" s="138"/>
      <c r="GT593" s="138"/>
      <c r="HD593" s="138"/>
      <c r="HN593" s="138"/>
      <c r="HX593" s="138"/>
      <c r="IH593" s="138"/>
      <c r="IR593" s="138"/>
      <c r="JB593" s="138"/>
    </row>
    <row xmlns:x14ac="http://schemas.microsoft.com/office/spreadsheetml/2009/9/ac" r="594" s="3" customFormat="true" x14ac:dyDescent="0.25">
      <c r="A594" s="420"/>
      <c r="B594" s="138"/>
      <c r="L594" s="138"/>
      <c r="V594" s="138"/>
      <c r="AF594" s="138"/>
      <c r="AP594" s="138"/>
      <c r="AZ594" s="138"/>
      <c r="BA594" s="138"/>
      <c r="BB594" s="138"/>
      <c r="BC594" s="138"/>
      <c r="BD594" s="138"/>
      <c r="BE594" s="138"/>
      <c r="BF594" s="138"/>
      <c r="BG594" s="138"/>
      <c r="BJ594" s="138"/>
      <c r="BT594" s="138"/>
      <c r="CD594" s="138"/>
      <c r="CN594" s="138"/>
      <c r="CX594" s="138"/>
      <c r="DH594" s="138"/>
      <c r="DR594" s="138"/>
      <c r="EB594" s="138"/>
      <c r="EL594" s="138"/>
      <c r="EV594" s="138"/>
      <c r="FF594" s="138"/>
      <c r="FP594" s="138"/>
      <c r="FZ594" s="138"/>
      <c r="GJ594" s="138"/>
      <c r="GT594" s="138"/>
      <c r="HD594" s="138"/>
      <c r="HN594" s="138"/>
      <c r="HX594" s="138"/>
      <c r="IH594" s="138"/>
      <c r="IR594" s="138"/>
      <c r="JB594" s="138"/>
    </row>
    <row xmlns:x14ac="http://schemas.microsoft.com/office/spreadsheetml/2009/9/ac" r="595" s="3" customFormat="true" x14ac:dyDescent="0.25">
      <c r="A595" s="420"/>
      <c r="B595" s="138"/>
      <c r="L595" s="138"/>
      <c r="V595" s="138"/>
      <c r="AF595" s="138"/>
      <c r="AP595" s="138"/>
      <c r="AZ595" s="138"/>
      <c r="BA595" s="138"/>
      <c r="BB595" s="138"/>
      <c r="BC595" s="138"/>
      <c r="BD595" s="138"/>
      <c r="BE595" s="138"/>
      <c r="BF595" s="138"/>
      <c r="BG595" s="138"/>
      <c r="BJ595" s="138"/>
      <c r="BT595" s="138"/>
      <c r="CD595" s="138"/>
      <c r="CN595" s="138"/>
      <c r="CX595" s="138"/>
      <c r="DH595" s="138"/>
      <c r="DR595" s="138"/>
      <c r="EB595" s="138"/>
      <c r="EL595" s="138"/>
      <c r="EV595" s="138"/>
      <c r="FF595" s="138"/>
      <c r="FP595" s="138"/>
      <c r="FZ595" s="138"/>
      <c r="GJ595" s="138"/>
      <c r="GT595" s="138"/>
      <c r="HD595" s="138"/>
      <c r="HN595" s="138"/>
      <c r="HX595" s="138"/>
      <c r="IH595" s="138"/>
      <c r="IR595" s="138"/>
      <c r="JB595" s="138"/>
    </row>
    <row xmlns:x14ac="http://schemas.microsoft.com/office/spreadsheetml/2009/9/ac" r="596" s="3" customFormat="true" x14ac:dyDescent="0.25">
      <c r="A596" s="420"/>
      <c r="B596" s="138"/>
      <c r="L596" s="138"/>
      <c r="V596" s="138"/>
      <c r="AF596" s="138"/>
      <c r="AP596" s="138"/>
      <c r="AZ596" s="138"/>
      <c r="BA596" s="138"/>
      <c r="BB596" s="138"/>
      <c r="BC596" s="138"/>
      <c r="BD596" s="138"/>
      <c r="BE596" s="138"/>
      <c r="BF596" s="138"/>
      <c r="BG596" s="138"/>
      <c r="BJ596" s="138"/>
      <c r="BT596" s="138"/>
      <c r="CD596" s="138"/>
      <c r="CN596" s="138"/>
      <c r="CX596" s="138"/>
      <c r="DH596" s="138"/>
      <c r="DR596" s="138"/>
      <c r="EB596" s="138"/>
      <c r="EL596" s="138"/>
      <c r="EV596" s="138"/>
      <c r="FF596" s="138"/>
      <c r="FP596" s="138"/>
      <c r="FZ596" s="138"/>
      <c r="GJ596" s="138"/>
      <c r="GT596" s="138"/>
      <c r="HD596" s="138"/>
      <c r="HN596" s="138"/>
      <c r="HX596" s="138"/>
      <c r="IH596" s="138"/>
      <c r="IR596" s="138"/>
      <c r="JB596" s="138"/>
    </row>
    <row xmlns:x14ac="http://schemas.microsoft.com/office/spreadsheetml/2009/9/ac" r="597" s="3" customFormat="true" x14ac:dyDescent="0.25">
      <c r="A597" s="420"/>
      <c r="B597" s="138"/>
      <c r="L597" s="138"/>
      <c r="V597" s="138"/>
      <c r="AF597" s="138"/>
      <c r="AP597" s="138"/>
      <c r="AZ597" s="138"/>
      <c r="BA597" s="138"/>
      <c r="BB597" s="138"/>
      <c r="BC597" s="138"/>
      <c r="BD597" s="138"/>
      <c r="BE597" s="138"/>
      <c r="BF597" s="138"/>
      <c r="BG597" s="138"/>
      <c r="BJ597" s="138"/>
      <c r="BT597" s="138"/>
      <c r="CD597" s="138"/>
      <c r="CN597" s="138"/>
      <c r="CX597" s="138"/>
      <c r="DH597" s="138"/>
      <c r="DR597" s="138"/>
      <c r="EB597" s="138"/>
      <c r="EL597" s="138"/>
      <c r="EV597" s="138"/>
      <c r="FF597" s="138"/>
      <c r="FP597" s="138"/>
      <c r="FZ597" s="138"/>
      <c r="GJ597" s="138"/>
      <c r="GT597" s="138"/>
      <c r="HD597" s="138"/>
      <c r="HN597" s="138"/>
      <c r="HX597" s="138"/>
      <c r="IH597" s="138"/>
      <c r="IR597" s="138"/>
      <c r="JB597" s="138"/>
    </row>
    <row xmlns:x14ac="http://schemas.microsoft.com/office/spreadsheetml/2009/9/ac" r="598" s="3" customFormat="true" x14ac:dyDescent="0.25">
      <c r="A598" s="420"/>
      <c r="B598" s="138"/>
      <c r="L598" s="138"/>
      <c r="V598" s="138"/>
      <c r="AF598" s="138"/>
      <c r="AP598" s="138"/>
      <c r="AZ598" s="138"/>
      <c r="BA598" s="138"/>
      <c r="BB598" s="138"/>
      <c r="BC598" s="138"/>
      <c r="BD598" s="138"/>
      <c r="BE598" s="138"/>
      <c r="BF598" s="138"/>
      <c r="BG598" s="138"/>
      <c r="BJ598" s="138"/>
      <c r="BT598" s="138"/>
      <c r="CD598" s="138"/>
      <c r="CN598" s="138"/>
      <c r="CX598" s="138"/>
      <c r="DH598" s="138"/>
      <c r="DR598" s="138"/>
      <c r="EB598" s="138"/>
      <c r="EL598" s="138"/>
      <c r="EV598" s="138"/>
      <c r="FF598" s="138"/>
      <c r="FP598" s="138"/>
      <c r="FZ598" s="138"/>
      <c r="GJ598" s="138"/>
      <c r="GT598" s="138"/>
      <c r="HD598" s="138"/>
      <c r="HN598" s="138"/>
      <c r="HX598" s="138"/>
      <c r="IH598" s="138"/>
      <c r="IR598" s="138"/>
      <c r="JB598" s="138"/>
    </row>
    <row xmlns:x14ac="http://schemas.microsoft.com/office/spreadsheetml/2009/9/ac" r="599" s="3" customFormat="true" x14ac:dyDescent="0.25">
      <c r="A599" s="420"/>
      <c r="B599" s="138"/>
      <c r="L599" s="138"/>
      <c r="V599" s="138"/>
      <c r="AF599" s="138"/>
      <c r="AP599" s="138"/>
      <c r="AZ599" s="138"/>
      <c r="BA599" s="138"/>
      <c r="BB599" s="138"/>
      <c r="BC599" s="138"/>
      <c r="BD599" s="138"/>
      <c r="BE599" s="138"/>
      <c r="BF599" s="138"/>
      <c r="BG599" s="138"/>
      <c r="BJ599" s="138"/>
      <c r="BT599" s="138"/>
      <c r="CD599" s="138"/>
      <c r="CN599" s="138"/>
      <c r="CX599" s="138"/>
      <c r="DH599" s="138"/>
      <c r="DR599" s="138"/>
      <c r="EB599" s="138"/>
      <c r="EL599" s="138"/>
      <c r="EV599" s="138"/>
      <c r="FF599" s="138"/>
      <c r="FP599" s="138"/>
      <c r="FZ599" s="138"/>
      <c r="GJ599" s="138"/>
      <c r="GT599" s="138"/>
      <c r="HD599" s="138"/>
      <c r="HN599" s="138"/>
      <c r="HX599" s="138"/>
      <c r="IH599" s="138"/>
      <c r="IR599" s="138"/>
      <c r="JB599" s="138"/>
    </row>
    <row xmlns:x14ac="http://schemas.microsoft.com/office/spreadsheetml/2009/9/ac" r="600" s="3" customFormat="true" x14ac:dyDescent="0.25">
      <c r="A600" s="420"/>
      <c r="B600" s="138"/>
      <c r="L600" s="138"/>
      <c r="V600" s="138"/>
      <c r="AF600" s="138"/>
      <c r="AP600" s="138"/>
      <c r="AZ600" s="138"/>
      <c r="BA600" s="138"/>
      <c r="BB600" s="138"/>
      <c r="BC600" s="138"/>
      <c r="BD600" s="138"/>
      <c r="BE600" s="138"/>
      <c r="BF600" s="138"/>
      <c r="BG600" s="138"/>
      <c r="BJ600" s="138"/>
      <c r="BT600" s="138"/>
      <c r="CD600" s="138"/>
      <c r="CN600" s="138"/>
      <c r="CX600" s="138"/>
      <c r="DH600" s="138"/>
      <c r="DR600" s="138"/>
      <c r="EB600" s="138"/>
      <c r="EL600" s="138"/>
      <c r="EV600" s="138"/>
      <c r="FF600" s="138"/>
      <c r="FP600" s="138"/>
      <c r="FZ600" s="138"/>
      <c r="GJ600" s="138"/>
      <c r="GT600" s="138"/>
      <c r="HD600" s="138"/>
      <c r="HN600" s="138"/>
      <c r="HX600" s="138"/>
      <c r="IH600" s="138"/>
      <c r="IR600" s="138"/>
      <c r="JB600" s="138"/>
    </row>
    <row xmlns:x14ac="http://schemas.microsoft.com/office/spreadsheetml/2009/9/ac" r="601" s="3" customFormat="true" x14ac:dyDescent="0.25">
      <c r="A601" s="420"/>
      <c r="B601" s="138"/>
      <c r="L601" s="138"/>
      <c r="V601" s="138"/>
      <c r="AF601" s="138"/>
      <c r="AP601" s="138"/>
      <c r="AZ601" s="138"/>
      <c r="BA601" s="138"/>
      <c r="BB601" s="138"/>
      <c r="BC601" s="138"/>
      <c r="BD601" s="138"/>
      <c r="BE601" s="138"/>
      <c r="BF601" s="138"/>
      <c r="BG601" s="138"/>
      <c r="BJ601" s="138"/>
      <c r="BT601" s="138"/>
      <c r="CD601" s="138"/>
      <c r="CN601" s="138"/>
      <c r="CX601" s="138"/>
      <c r="DH601" s="138"/>
      <c r="DR601" s="138"/>
      <c r="EB601" s="138"/>
      <c r="EL601" s="138"/>
      <c r="EV601" s="138"/>
      <c r="FF601" s="138"/>
      <c r="FP601" s="138"/>
      <c r="FZ601" s="138"/>
      <c r="GJ601" s="138"/>
      <c r="GT601" s="138"/>
      <c r="HD601" s="138"/>
      <c r="HN601" s="138"/>
      <c r="HX601" s="138"/>
      <c r="IH601" s="138"/>
      <c r="IR601" s="138"/>
      <c r="JB601" s="138"/>
    </row>
    <row xmlns:x14ac="http://schemas.microsoft.com/office/spreadsheetml/2009/9/ac" r="602" s="3" customFormat="true" x14ac:dyDescent="0.25">
      <c r="A602" s="420"/>
      <c r="B602" s="138"/>
      <c r="L602" s="138"/>
      <c r="V602" s="138"/>
      <c r="AF602" s="138"/>
      <c r="AP602" s="138"/>
      <c r="AZ602" s="138"/>
      <c r="BA602" s="138"/>
      <c r="BB602" s="138"/>
      <c r="BC602" s="138"/>
      <c r="BD602" s="138"/>
      <c r="BE602" s="138"/>
      <c r="BF602" s="138"/>
      <c r="BG602" s="138"/>
      <c r="BJ602" s="138"/>
      <c r="BT602" s="138"/>
      <c r="CD602" s="138"/>
      <c r="CN602" s="138"/>
      <c r="CX602" s="138"/>
      <c r="DH602" s="138"/>
      <c r="DR602" s="138"/>
      <c r="EB602" s="138"/>
      <c r="EL602" s="138"/>
      <c r="EV602" s="138"/>
      <c r="FF602" s="138"/>
      <c r="FP602" s="138"/>
      <c r="FZ602" s="138"/>
      <c r="GJ602" s="138"/>
      <c r="GT602" s="138"/>
      <c r="HD602" s="138"/>
      <c r="HN602" s="138"/>
      <c r="HX602" s="138"/>
      <c r="IH602" s="138"/>
      <c r="IR602" s="138"/>
      <c r="JB602" s="138"/>
    </row>
    <row xmlns:x14ac="http://schemas.microsoft.com/office/spreadsheetml/2009/9/ac" r="603" s="3" customFormat="true" x14ac:dyDescent="0.25">
      <c r="A603" s="420"/>
      <c r="B603" s="138"/>
      <c r="L603" s="138"/>
      <c r="V603" s="138"/>
      <c r="AF603" s="138"/>
      <c r="AP603" s="138"/>
      <c r="AZ603" s="138"/>
      <c r="BA603" s="138"/>
      <c r="BB603" s="138"/>
      <c r="BC603" s="138"/>
      <c r="BD603" s="138"/>
      <c r="BE603" s="138"/>
      <c r="BF603" s="138"/>
      <c r="BG603" s="138"/>
      <c r="BJ603" s="138"/>
      <c r="BT603" s="138"/>
      <c r="CD603" s="138"/>
      <c r="CN603" s="138"/>
      <c r="CX603" s="138"/>
      <c r="DH603" s="138"/>
      <c r="DR603" s="138"/>
      <c r="EB603" s="138"/>
      <c r="EL603" s="138"/>
      <c r="EV603" s="138"/>
      <c r="FF603" s="138"/>
      <c r="FP603" s="138"/>
      <c r="FZ603" s="138"/>
      <c r="GJ603" s="138"/>
      <c r="GT603" s="138"/>
      <c r="HD603" s="138"/>
      <c r="HN603" s="138"/>
      <c r="HX603" s="138"/>
      <c r="IH603" s="138"/>
      <c r="IR603" s="138"/>
      <c r="JB603" s="138"/>
    </row>
    <row xmlns:x14ac="http://schemas.microsoft.com/office/spreadsheetml/2009/9/ac" r="604" s="3" customFormat="true" x14ac:dyDescent="0.25">
      <c r="A604" s="420"/>
      <c r="B604" s="138"/>
      <c r="L604" s="138"/>
      <c r="V604" s="138"/>
      <c r="AF604" s="138"/>
      <c r="AP604" s="138"/>
      <c r="AZ604" s="138"/>
      <c r="BA604" s="138"/>
      <c r="BB604" s="138"/>
      <c r="BC604" s="138"/>
      <c r="BD604" s="138"/>
      <c r="BE604" s="138"/>
      <c r="BF604" s="138"/>
      <c r="BG604" s="138"/>
      <c r="BJ604" s="138"/>
      <c r="BT604" s="138"/>
      <c r="CD604" s="138"/>
      <c r="CN604" s="138"/>
      <c r="CX604" s="138"/>
      <c r="DH604" s="138"/>
      <c r="DR604" s="138"/>
      <c r="EB604" s="138"/>
      <c r="EL604" s="138"/>
      <c r="EV604" s="138"/>
      <c r="FF604" s="138"/>
      <c r="FP604" s="138"/>
      <c r="FZ604" s="138"/>
      <c r="GJ604" s="138"/>
      <c r="GT604" s="138"/>
      <c r="HD604" s="138"/>
      <c r="HN604" s="138"/>
      <c r="HX604" s="138"/>
      <c r="IH604" s="138"/>
      <c r="IR604" s="138"/>
      <c r="JB604" s="138"/>
    </row>
    <row xmlns:x14ac="http://schemas.microsoft.com/office/spreadsheetml/2009/9/ac" r="605" s="3" customFormat="true" x14ac:dyDescent="0.25">
      <c r="A605" s="420"/>
      <c r="B605" s="138"/>
      <c r="L605" s="138"/>
      <c r="V605" s="138"/>
      <c r="AF605" s="138"/>
      <c r="AP605" s="138"/>
      <c r="AZ605" s="138"/>
      <c r="BA605" s="138"/>
      <c r="BB605" s="138"/>
      <c r="BC605" s="138"/>
      <c r="BD605" s="138"/>
      <c r="BE605" s="138"/>
      <c r="BF605" s="138"/>
      <c r="BG605" s="138"/>
      <c r="BJ605" s="138"/>
      <c r="BT605" s="138"/>
      <c r="CD605" s="138"/>
      <c r="CN605" s="138"/>
      <c r="CX605" s="138"/>
      <c r="DH605" s="138"/>
      <c r="DR605" s="138"/>
      <c r="EB605" s="138"/>
      <c r="EL605" s="138"/>
      <c r="EV605" s="138"/>
      <c r="FF605" s="138"/>
      <c r="FP605" s="138"/>
      <c r="FZ605" s="138"/>
      <c r="GJ605" s="138"/>
      <c r="GT605" s="138"/>
      <c r="HD605" s="138"/>
      <c r="HN605" s="138"/>
      <c r="HX605" s="138"/>
      <c r="IH605" s="138"/>
      <c r="IR605" s="138"/>
      <c r="JB605" s="138"/>
    </row>
    <row xmlns:x14ac="http://schemas.microsoft.com/office/spreadsheetml/2009/9/ac" r="606" s="3" customFormat="true" x14ac:dyDescent="0.25">
      <c r="A606" s="420"/>
      <c r="B606" s="138"/>
      <c r="L606" s="138"/>
      <c r="V606" s="138"/>
      <c r="AF606" s="138"/>
      <c r="AP606" s="138"/>
      <c r="AZ606" s="138"/>
      <c r="BA606" s="138"/>
      <c r="BB606" s="138"/>
      <c r="BC606" s="138"/>
      <c r="BD606" s="138"/>
      <c r="BE606" s="138"/>
      <c r="BF606" s="138"/>
      <c r="BG606" s="138"/>
      <c r="BJ606" s="138"/>
      <c r="BT606" s="138"/>
      <c r="CD606" s="138"/>
      <c r="CN606" s="138"/>
      <c r="CX606" s="138"/>
      <c r="DH606" s="138"/>
      <c r="DR606" s="138"/>
      <c r="EB606" s="138"/>
      <c r="EL606" s="138"/>
      <c r="EV606" s="138"/>
      <c r="FF606" s="138"/>
      <c r="FP606" s="138"/>
      <c r="FZ606" s="138"/>
      <c r="GJ606" s="138"/>
      <c r="GT606" s="138"/>
      <c r="HD606" s="138"/>
      <c r="HN606" s="138"/>
      <c r="HX606" s="138"/>
      <c r="IH606" s="138"/>
      <c r="IR606" s="138"/>
      <c r="JB606" s="138"/>
    </row>
    <row xmlns:x14ac="http://schemas.microsoft.com/office/spreadsheetml/2009/9/ac" r="607" s="3" customFormat="true" x14ac:dyDescent="0.25">
      <c r="A607" s="420"/>
      <c r="B607" s="138"/>
      <c r="L607" s="138"/>
      <c r="V607" s="138"/>
      <c r="AF607" s="138"/>
      <c r="AP607" s="138"/>
      <c r="AZ607" s="138"/>
      <c r="BA607" s="138"/>
      <c r="BB607" s="138"/>
      <c r="BC607" s="138"/>
      <c r="BD607" s="138"/>
      <c r="BE607" s="138"/>
      <c r="BF607" s="138"/>
      <c r="BG607" s="138"/>
      <c r="BJ607" s="138"/>
      <c r="BT607" s="138"/>
      <c r="CD607" s="138"/>
      <c r="CN607" s="138"/>
      <c r="CX607" s="138"/>
      <c r="DH607" s="138"/>
      <c r="DR607" s="138"/>
      <c r="EB607" s="138"/>
      <c r="EL607" s="138"/>
      <c r="EV607" s="138"/>
      <c r="FF607" s="138"/>
      <c r="FP607" s="138"/>
      <c r="FZ607" s="138"/>
      <c r="GJ607" s="138"/>
      <c r="GT607" s="138"/>
      <c r="HD607" s="138"/>
      <c r="HN607" s="138"/>
      <c r="HX607" s="138"/>
      <c r="IH607" s="138"/>
      <c r="IR607" s="138"/>
      <c r="JB607" s="138"/>
    </row>
    <row xmlns:x14ac="http://schemas.microsoft.com/office/spreadsheetml/2009/9/ac" r="608" s="3" customFormat="true" x14ac:dyDescent="0.25">
      <c r="A608" s="420"/>
      <c r="B608" s="138"/>
      <c r="L608" s="138"/>
      <c r="V608" s="138"/>
      <c r="AF608" s="138"/>
      <c r="AP608" s="138"/>
      <c r="AZ608" s="138"/>
      <c r="BA608" s="138"/>
      <c r="BB608" s="138"/>
      <c r="BC608" s="138"/>
      <c r="BD608" s="138"/>
      <c r="BE608" s="138"/>
      <c r="BF608" s="138"/>
      <c r="BG608" s="138"/>
      <c r="BJ608" s="138"/>
      <c r="BT608" s="138"/>
      <c r="CD608" s="138"/>
      <c r="CN608" s="138"/>
      <c r="CX608" s="138"/>
      <c r="DH608" s="138"/>
      <c r="DR608" s="138"/>
      <c r="EB608" s="138"/>
      <c r="EL608" s="138"/>
      <c r="EV608" s="138"/>
      <c r="FF608" s="138"/>
      <c r="FP608" s="138"/>
      <c r="FZ608" s="138"/>
      <c r="GJ608" s="138"/>
      <c r="GT608" s="138"/>
      <c r="HD608" s="138"/>
      <c r="HN608" s="138"/>
      <c r="HX608" s="138"/>
      <c r="IH608" s="138"/>
      <c r="IR608" s="138"/>
      <c r="JB608" s="138"/>
    </row>
    <row xmlns:x14ac="http://schemas.microsoft.com/office/spreadsheetml/2009/9/ac" r="609" s="3" customFormat="true" x14ac:dyDescent="0.25">
      <c r="A609" s="420"/>
      <c r="B609" s="138"/>
      <c r="L609" s="138"/>
      <c r="V609" s="138"/>
      <c r="AF609" s="138"/>
      <c r="AP609" s="138"/>
      <c r="AZ609" s="138"/>
      <c r="BA609" s="138"/>
      <c r="BB609" s="138"/>
      <c r="BC609" s="138"/>
      <c r="BD609" s="138"/>
      <c r="BE609" s="138"/>
      <c r="BF609" s="138"/>
      <c r="BG609" s="138"/>
      <c r="BJ609" s="138"/>
      <c r="BT609" s="138"/>
      <c r="CD609" s="138"/>
      <c r="CN609" s="138"/>
      <c r="CX609" s="138"/>
      <c r="DH609" s="138"/>
      <c r="DR609" s="138"/>
      <c r="EB609" s="138"/>
      <c r="EL609" s="138"/>
      <c r="EV609" s="138"/>
      <c r="FF609" s="138"/>
      <c r="FP609" s="138"/>
      <c r="FZ609" s="138"/>
      <c r="GJ609" s="138"/>
      <c r="GT609" s="138"/>
      <c r="HD609" s="138"/>
      <c r="HN609" s="138"/>
      <c r="HX609" s="138"/>
      <c r="IH609" s="138"/>
      <c r="IR609" s="138"/>
      <c r="JB609" s="138"/>
    </row>
    <row xmlns:x14ac="http://schemas.microsoft.com/office/spreadsheetml/2009/9/ac" r="610" s="3" customFormat="true" x14ac:dyDescent="0.25">
      <c r="A610" s="420"/>
      <c r="B610" s="138"/>
      <c r="L610" s="138"/>
      <c r="V610" s="138"/>
      <c r="AF610" s="138"/>
      <c r="AP610" s="138"/>
      <c r="AZ610" s="138"/>
      <c r="BA610" s="138"/>
      <c r="BB610" s="138"/>
      <c r="BC610" s="138"/>
      <c r="BD610" s="138"/>
      <c r="BE610" s="138"/>
      <c r="BF610" s="138"/>
      <c r="BG610" s="138"/>
      <c r="BJ610" s="138"/>
      <c r="BT610" s="138"/>
      <c r="CD610" s="138"/>
      <c r="CN610" s="138"/>
      <c r="CX610" s="138"/>
      <c r="DH610" s="138"/>
      <c r="DR610" s="138"/>
      <c r="EB610" s="138"/>
      <c r="EL610" s="138"/>
      <c r="EV610" s="138"/>
      <c r="FF610" s="138"/>
      <c r="FP610" s="138"/>
      <c r="FZ610" s="138"/>
      <c r="GJ610" s="138"/>
      <c r="GT610" s="138"/>
      <c r="HD610" s="138"/>
      <c r="HN610" s="138"/>
      <c r="HX610" s="138"/>
      <c r="IH610" s="138"/>
      <c r="IR610" s="138"/>
      <c r="JB610" s="138"/>
    </row>
    <row xmlns:x14ac="http://schemas.microsoft.com/office/spreadsheetml/2009/9/ac" r="611" s="3" customFormat="true" x14ac:dyDescent="0.25">
      <c r="A611" s="420"/>
      <c r="B611" s="138"/>
      <c r="L611" s="138"/>
      <c r="V611" s="138"/>
      <c r="AF611" s="138"/>
      <c r="AP611" s="138"/>
      <c r="AZ611" s="138"/>
      <c r="BA611" s="138"/>
      <c r="BB611" s="138"/>
      <c r="BC611" s="138"/>
      <c r="BD611" s="138"/>
      <c r="BE611" s="138"/>
      <c r="BF611" s="138"/>
      <c r="BG611" s="138"/>
      <c r="BJ611" s="138"/>
      <c r="BT611" s="138"/>
      <c r="CD611" s="138"/>
      <c r="CN611" s="138"/>
      <c r="CX611" s="138"/>
      <c r="DH611" s="138"/>
      <c r="DR611" s="138"/>
      <c r="EB611" s="138"/>
      <c r="EL611" s="138"/>
      <c r="EV611" s="138"/>
      <c r="FF611" s="138"/>
      <c r="FP611" s="138"/>
      <c r="FZ611" s="138"/>
      <c r="GJ611" s="138"/>
      <c r="GT611" s="138"/>
      <c r="HD611" s="138"/>
      <c r="HN611" s="138"/>
      <c r="HX611" s="138"/>
      <c r="IH611" s="138"/>
      <c r="IR611" s="138"/>
      <c r="JB611" s="138"/>
    </row>
    <row xmlns:x14ac="http://schemas.microsoft.com/office/spreadsheetml/2009/9/ac" r="612" s="3" customFormat="true" x14ac:dyDescent="0.25">
      <c r="A612" s="420"/>
      <c r="B612" s="138"/>
      <c r="L612" s="138"/>
      <c r="V612" s="138"/>
      <c r="AF612" s="138"/>
      <c r="AP612" s="138"/>
      <c r="AZ612" s="138"/>
      <c r="BA612" s="138"/>
      <c r="BB612" s="138"/>
      <c r="BC612" s="138"/>
      <c r="BD612" s="138"/>
      <c r="BE612" s="138"/>
      <c r="BF612" s="138"/>
      <c r="BG612" s="138"/>
      <c r="BJ612" s="138"/>
      <c r="BT612" s="138"/>
      <c r="CD612" s="138"/>
      <c r="CN612" s="138"/>
      <c r="CX612" s="138"/>
      <c r="DH612" s="138"/>
      <c r="DR612" s="138"/>
      <c r="EB612" s="138"/>
      <c r="EL612" s="138"/>
      <c r="EV612" s="138"/>
      <c r="FF612" s="138"/>
      <c r="FP612" s="138"/>
      <c r="FZ612" s="138"/>
      <c r="GJ612" s="138"/>
      <c r="GT612" s="138"/>
      <c r="HD612" s="138"/>
      <c r="HN612" s="138"/>
      <c r="HX612" s="138"/>
      <c r="IH612" s="138"/>
      <c r="IR612" s="138"/>
      <c r="JB612" s="138"/>
    </row>
    <row xmlns:x14ac="http://schemas.microsoft.com/office/spreadsheetml/2009/9/ac" r="613" s="3" customFormat="true" x14ac:dyDescent="0.25">
      <c r="A613" s="420"/>
      <c r="B613" s="138"/>
      <c r="L613" s="138"/>
      <c r="V613" s="138"/>
      <c r="AF613" s="138"/>
      <c r="AP613" s="138"/>
      <c r="AZ613" s="138"/>
      <c r="BA613" s="138"/>
      <c r="BB613" s="138"/>
      <c r="BC613" s="138"/>
      <c r="BD613" s="138"/>
      <c r="BE613" s="138"/>
      <c r="BF613" s="138"/>
      <c r="BG613" s="138"/>
      <c r="BJ613" s="138"/>
      <c r="BT613" s="138"/>
      <c r="CD613" s="138"/>
      <c r="CN613" s="138"/>
      <c r="CX613" s="138"/>
      <c r="DH613" s="138"/>
      <c r="DR613" s="138"/>
      <c r="EB613" s="138"/>
      <c r="EL613" s="138"/>
      <c r="EV613" s="138"/>
      <c r="FF613" s="138"/>
      <c r="FP613" s="138"/>
      <c r="FZ613" s="138"/>
      <c r="GJ613" s="138"/>
      <c r="GT613" s="138"/>
      <c r="HD613" s="138"/>
      <c r="HN613" s="138"/>
      <c r="HX613" s="138"/>
      <c r="IH613" s="138"/>
      <c r="IR613" s="138"/>
      <c r="JB613" s="138"/>
    </row>
    <row xmlns:x14ac="http://schemas.microsoft.com/office/spreadsheetml/2009/9/ac" r="614" s="3" customFormat="true" x14ac:dyDescent="0.25">
      <c r="A614" s="420"/>
      <c r="B614" s="138"/>
      <c r="L614" s="138"/>
      <c r="V614" s="138"/>
      <c r="AF614" s="138"/>
      <c r="AP614" s="138"/>
      <c r="AZ614" s="138"/>
      <c r="BA614" s="138"/>
      <c r="BB614" s="138"/>
      <c r="BC614" s="138"/>
      <c r="BD614" s="138"/>
      <c r="BE614" s="138"/>
      <c r="BF614" s="138"/>
      <c r="BG614" s="138"/>
      <c r="BJ614" s="138"/>
      <c r="BT614" s="138"/>
      <c r="CD614" s="138"/>
      <c r="CN614" s="138"/>
      <c r="CX614" s="138"/>
      <c r="DH614" s="138"/>
      <c r="DR614" s="138"/>
      <c r="EB614" s="138"/>
      <c r="EL614" s="138"/>
      <c r="EV614" s="138"/>
      <c r="FF614" s="138"/>
      <c r="FP614" s="138"/>
      <c r="FZ614" s="138"/>
      <c r="GJ614" s="138"/>
      <c r="GT614" s="138"/>
      <c r="HD614" s="138"/>
      <c r="HN614" s="138"/>
      <c r="HX614" s="138"/>
      <c r="IH614" s="138"/>
      <c r="IR614" s="138"/>
      <c r="JB614" s="138"/>
    </row>
    <row xmlns:x14ac="http://schemas.microsoft.com/office/spreadsheetml/2009/9/ac" r="615" s="3" customFormat="true" x14ac:dyDescent="0.25">
      <c r="A615" s="420"/>
      <c r="B615" s="138"/>
      <c r="L615" s="138"/>
      <c r="V615" s="138"/>
      <c r="AF615" s="138"/>
      <c r="AP615" s="138"/>
      <c r="AZ615" s="138"/>
      <c r="BA615" s="138"/>
      <c r="BB615" s="138"/>
      <c r="BC615" s="138"/>
      <c r="BD615" s="138"/>
      <c r="BE615" s="138"/>
      <c r="BF615" s="138"/>
      <c r="BG615" s="138"/>
      <c r="BJ615" s="138"/>
      <c r="BT615" s="138"/>
      <c r="CD615" s="138"/>
      <c r="CN615" s="138"/>
      <c r="CX615" s="138"/>
      <c r="DH615" s="138"/>
      <c r="DR615" s="138"/>
      <c r="EB615" s="138"/>
      <c r="EL615" s="138"/>
      <c r="EV615" s="138"/>
      <c r="FF615" s="138"/>
      <c r="FP615" s="138"/>
      <c r="FZ615" s="138"/>
      <c r="GJ615" s="138"/>
      <c r="GT615" s="138"/>
      <c r="HD615" s="138"/>
      <c r="HN615" s="138"/>
      <c r="HX615" s="138"/>
      <c r="IH615" s="138"/>
      <c r="IR615" s="138"/>
      <c r="JB615" s="138"/>
    </row>
    <row xmlns:x14ac="http://schemas.microsoft.com/office/spreadsheetml/2009/9/ac" r="616" s="3" customFormat="true" x14ac:dyDescent="0.25">
      <c r="A616" s="420"/>
      <c r="B616" s="138"/>
      <c r="L616" s="138"/>
      <c r="V616" s="138"/>
      <c r="AF616" s="138"/>
      <c r="AP616" s="138"/>
      <c r="AZ616" s="138"/>
      <c r="BA616" s="138"/>
      <c r="BB616" s="138"/>
      <c r="BC616" s="138"/>
      <c r="BD616" s="138"/>
      <c r="BE616" s="138"/>
      <c r="BF616" s="138"/>
      <c r="BG616" s="138"/>
      <c r="BJ616" s="138"/>
      <c r="BT616" s="138"/>
      <c r="CD616" s="138"/>
      <c r="CN616" s="138"/>
      <c r="CX616" s="138"/>
      <c r="DH616" s="138"/>
      <c r="DR616" s="138"/>
      <c r="EB616" s="138"/>
      <c r="EL616" s="138"/>
      <c r="EV616" s="138"/>
      <c r="FF616" s="138"/>
      <c r="FP616" s="138"/>
      <c r="FZ616" s="138"/>
      <c r="GJ616" s="138"/>
      <c r="GT616" s="138"/>
      <c r="HD616" s="138"/>
      <c r="HN616" s="138"/>
      <c r="HX616" s="138"/>
      <c r="IH616" s="138"/>
      <c r="IR616" s="138"/>
      <c r="JB616" s="138"/>
    </row>
    <row xmlns:x14ac="http://schemas.microsoft.com/office/spreadsheetml/2009/9/ac" r="617" s="3" customFormat="true" x14ac:dyDescent="0.25">
      <c r="A617" s="420"/>
      <c r="B617" s="138"/>
      <c r="L617" s="138"/>
      <c r="V617" s="138"/>
      <c r="AF617" s="138"/>
      <c r="AP617" s="138"/>
      <c r="AZ617" s="138"/>
      <c r="BA617" s="138"/>
      <c r="BB617" s="138"/>
      <c r="BC617" s="138"/>
      <c r="BD617" s="138"/>
      <c r="BE617" s="138"/>
      <c r="BF617" s="138"/>
      <c r="BG617" s="138"/>
      <c r="BJ617" s="138"/>
      <c r="BT617" s="138"/>
      <c r="CD617" s="138"/>
      <c r="CN617" s="138"/>
      <c r="CX617" s="138"/>
      <c r="DH617" s="138"/>
      <c r="DR617" s="138"/>
      <c r="EB617" s="138"/>
      <c r="EL617" s="138"/>
      <c r="EV617" s="138"/>
      <c r="FF617" s="138"/>
      <c r="FP617" s="138"/>
      <c r="FZ617" s="138"/>
      <c r="GJ617" s="138"/>
      <c r="GT617" s="138"/>
      <c r="HD617" s="138"/>
      <c r="HN617" s="138"/>
      <c r="HX617" s="138"/>
      <c r="IH617" s="138"/>
      <c r="IR617" s="138"/>
      <c r="JB617" s="138"/>
    </row>
    <row xmlns:x14ac="http://schemas.microsoft.com/office/spreadsheetml/2009/9/ac" r="618" s="3" customFormat="true" x14ac:dyDescent="0.25">
      <c r="A618" s="420"/>
      <c r="B618" s="138"/>
      <c r="L618" s="138"/>
      <c r="V618" s="138"/>
      <c r="AF618" s="138"/>
      <c r="AP618" s="138"/>
      <c r="AZ618" s="138"/>
      <c r="BA618" s="138"/>
      <c r="BB618" s="138"/>
      <c r="BC618" s="138"/>
      <c r="BD618" s="138"/>
      <c r="BE618" s="138"/>
      <c r="BF618" s="138"/>
      <c r="BG618" s="138"/>
      <c r="BJ618" s="138"/>
      <c r="BT618" s="138"/>
      <c r="CD618" s="138"/>
      <c r="CN618" s="138"/>
      <c r="CX618" s="138"/>
      <c r="DH618" s="138"/>
      <c r="DR618" s="138"/>
      <c r="EB618" s="138"/>
      <c r="EL618" s="138"/>
      <c r="EV618" s="138"/>
      <c r="FF618" s="138"/>
      <c r="FP618" s="138"/>
      <c r="FZ618" s="138"/>
      <c r="GJ618" s="138"/>
      <c r="GT618" s="138"/>
      <c r="HD618" s="138"/>
      <c r="HN618" s="138"/>
      <c r="HX618" s="138"/>
      <c r="IH618" s="138"/>
      <c r="IR618" s="138"/>
      <c r="JB618" s="138"/>
    </row>
    <row xmlns:x14ac="http://schemas.microsoft.com/office/spreadsheetml/2009/9/ac" r="619" s="3" customFormat="true" x14ac:dyDescent="0.25">
      <c r="A619" s="420"/>
      <c r="B619" s="138"/>
      <c r="L619" s="138"/>
      <c r="V619" s="138"/>
      <c r="AF619" s="138"/>
      <c r="AP619" s="138"/>
      <c r="AZ619" s="138"/>
      <c r="BA619" s="138"/>
      <c r="BB619" s="138"/>
      <c r="BC619" s="138"/>
      <c r="BD619" s="138"/>
      <c r="BE619" s="138"/>
      <c r="BF619" s="138"/>
      <c r="BG619" s="138"/>
      <c r="BJ619" s="138"/>
      <c r="BT619" s="138"/>
      <c r="CD619" s="138"/>
      <c r="CN619" s="138"/>
      <c r="CX619" s="138"/>
      <c r="DH619" s="138"/>
      <c r="DR619" s="138"/>
      <c r="EB619" s="138"/>
      <c r="EL619" s="138"/>
      <c r="EV619" s="138"/>
      <c r="FF619" s="138"/>
      <c r="FP619" s="138"/>
      <c r="FZ619" s="138"/>
      <c r="GJ619" s="138"/>
      <c r="GT619" s="138"/>
      <c r="HD619" s="138"/>
      <c r="HN619" s="138"/>
      <c r="HX619" s="138"/>
      <c r="IH619" s="138"/>
      <c r="IR619" s="138"/>
      <c r="JB619" s="138"/>
    </row>
    <row xmlns:x14ac="http://schemas.microsoft.com/office/spreadsheetml/2009/9/ac" r="620" s="3" customFormat="true" x14ac:dyDescent="0.25">
      <c r="A620" s="420"/>
      <c r="B620" s="138"/>
      <c r="L620" s="138"/>
      <c r="V620" s="138"/>
      <c r="AF620" s="138"/>
      <c r="AP620" s="138"/>
      <c r="AZ620" s="138"/>
      <c r="BA620" s="138"/>
      <c r="BB620" s="138"/>
      <c r="BC620" s="138"/>
      <c r="BD620" s="138"/>
      <c r="BE620" s="138"/>
      <c r="BF620" s="138"/>
      <c r="BG620" s="138"/>
      <c r="BJ620" s="138"/>
      <c r="BT620" s="138"/>
      <c r="CD620" s="138"/>
      <c r="CN620" s="138"/>
      <c r="CX620" s="138"/>
      <c r="DH620" s="138"/>
      <c r="DR620" s="138"/>
      <c r="EB620" s="138"/>
      <c r="EL620" s="138"/>
      <c r="EV620" s="138"/>
      <c r="FF620" s="138"/>
      <c r="FP620" s="138"/>
      <c r="FZ620" s="138"/>
      <c r="GJ620" s="138"/>
      <c r="GT620" s="138"/>
      <c r="HD620" s="138"/>
      <c r="HN620" s="138"/>
      <c r="HX620" s="138"/>
      <c r="IH620" s="138"/>
      <c r="IR620" s="138"/>
      <c r="JB620" s="138"/>
    </row>
    <row xmlns:x14ac="http://schemas.microsoft.com/office/spreadsheetml/2009/9/ac" r="621" s="3" customFormat="true" x14ac:dyDescent="0.25">
      <c r="A621" s="420"/>
      <c r="B621" s="138"/>
      <c r="L621" s="138"/>
      <c r="V621" s="138"/>
      <c r="AF621" s="138"/>
      <c r="AP621" s="138"/>
      <c r="AZ621" s="138"/>
      <c r="BA621" s="138"/>
      <c r="BB621" s="138"/>
      <c r="BC621" s="138"/>
      <c r="BD621" s="138"/>
      <c r="BE621" s="138"/>
      <c r="BF621" s="138"/>
      <c r="BG621" s="138"/>
      <c r="BJ621" s="138"/>
      <c r="BT621" s="138"/>
      <c r="CD621" s="138"/>
      <c r="CN621" s="138"/>
      <c r="CX621" s="138"/>
      <c r="DH621" s="138"/>
      <c r="DR621" s="138"/>
      <c r="EB621" s="138"/>
      <c r="EL621" s="138"/>
      <c r="EV621" s="138"/>
      <c r="FF621" s="138"/>
      <c r="FP621" s="138"/>
      <c r="FZ621" s="138"/>
      <c r="GJ621" s="138"/>
      <c r="GT621" s="138"/>
      <c r="HD621" s="138"/>
      <c r="HN621" s="138"/>
      <c r="HX621" s="138"/>
      <c r="IH621" s="138"/>
      <c r="IR621" s="138"/>
      <c r="JB621" s="138"/>
    </row>
    <row xmlns:x14ac="http://schemas.microsoft.com/office/spreadsheetml/2009/9/ac" r="622" s="3" customFormat="true" x14ac:dyDescent="0.25">
      <c r="A622" s="420"/>
      <c r="B622" s="138"/>
      <c r="L622" s="138"/>
      <c r="V622" s="138"/>
      <c r="AF622" s="138"/>
      <c r="AP622" s="138"/>
      <c r="AZ622" s="138"/>
      <c r="BA622" s="138"/>
      <c r="BB622" s="138"/>
      <c r="BC622" s="138"/>
      <c r="BD622" s="138"/>
      <c r="BE622" s="138"/>
      <c r="BF622" s="138"/>
      <c r="BG622" s="138"/>
      <c r="BJ622" s="138"/>
      <c r="BT622" s="138"/>
      <c r="CD622" s="138"/>
      <c r="CN622" s="138"/>
      <c r="CX622" s="138"/>
      <c r="DH622" s="138"/>
      <c r="DR622" s="138"/>
      <c r="EB622" s="138"/>
      <c r="EL622" s="138"/>
      <c r="EV622" s="138"/>
      <c r="FF622" s="138"/>
      <c r="FP622" s="138"/>
      <c r="FZ622" s="138"/>
      <c r="GJ622" s="138"/>
      <c r="GT622" s="138"/>
      <c r="HD622" s="138"/>
      <c r="HN622" s="138"/>
      <c r="HX622" s="138"/>
      <c r="IH622" s="138"/>
      <c r="IR622" s="138"/>
      <c r="JB622" s="138"/>
    </row>
  </sheetData>
  <mergeCells count="25">
    <mergeCell ref="A2:A3"/>
    <mergeCell ref="EW10:FC10"/>
    <mergeCell ref="FG10:FM10"/>
    <mergeCell ref="FQ10:FW10"/>
    <mergeCell ref="GA10:GG10"/>
    <mergeCell ref="CE10:CK10"/>
    <mergeCell ref="DS10:DY10"/>
    <mergeCell ref="EC10:EI10"/>
    <mergeCell ref="DI10:DO10"/>
    <mergeCell ref="CY10:DE10"/>
    <mergeCell ref="CO10:CU10"/>
    <mergeCell ref="EM10:ES10"/>
    <mergeCell ref="BK10:BQ10"/>
    <mergeCell ref="BU10:CA10"/>
    <mergeCell ref="BA10:BG10"/>
    <mergeCell ref="HY10:IE10"/>
    <mergeCell ref="C10:I10"/>
    <mergeCell ref="HE10:HK10"/>
    <mergeCell ref="M10:S10"/>
    <mergeCell ref="W10:AC10"/>
    <mergeCell ref="AG10:AM10"/>
    <mergeCell ref="AQ10:AW10"/>
    <mergeCell ref="GU10:HA10"/>
    <mergeCell ref="GK10:GQ10"/>
    <mergeCell ref="HO10:HU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2"/>
    <col min="3" max="7" width="11.75" style="122" customWidth="true"/>
    <col min="8" max="16384" width="9" style="122"/>
  </cols>
  <sheetData>
    <row xmlns:x14ac="http://schemas.microsoft.com/office/spreadsheetml/2009/9/ac" r="2" ht="20.25" x14ac:dyDescent="0.2">
      <c r="B2" s="118" t="str">
        <f>+Introduction!C7</f>
        <v>Bhutan</v>
      </c>
      <c r="C2" s="119"/>
      <c r="D2" s="120"/>
      <c r="E2" s="120"/>
      <c r="F2" s="120"/>
      <c r="G2" s="121"/>
    </row>
    <row xmlns:x14ac="http://schemas.microsoft.com/office/spreadsheetml/2009/9/ac" r="3" x14ac:dyDescent="0.2">
      <c r="B3" s="632" t="s">
        <v>285</v>
      </c>
      <c r="C3" s="632"/>
      <c r="D3" s="632"/>
      <c r="E3" s="632"/>
      <c r="F3" s="632"/>
      <c r="G3" s="633"/>
    </row>
    <row xmlns:x14ac="http://schemas.microsoft.com/office/spreadsheetml/2009/9/ac" r="4" ht="13.5" x14ac:dyDescent="0.2">
      <c r="B4" s="123" t="s">
        <v>4</v>
      </c>
      <c r="C4" s="123" t="s">
        <v>60</v>
      </c>
      <c r="D4" s="123" t="s">
        <v>64</v>
      </c>
      <c r="E4" s="123" t="s">
        <v>61</v>
      </c>
      <c r="F4" s="123" t="s">
        <v>62</v>
      </c>
      <c r="G4" s="123" t="s">
        <v>63</v>
      </c>
    </row>
    <row xmlns:x14ac="http://schemas.microsoft.com/office/spreadsheetml/2009/9/ac" r="5" x14ac:dyDescent="0.2">
      <c r="B5" s="839">
        <v>2000</v>
      </c>
      <c r="C5" s="983">
        <v>215965</v>
      </c>
      <c r="D5" s="984">
        <v>25.418001174926758</v>
      </c>
      <c r="E5" s="985">
        <v>30530</v>
      </c>
      <c r="F5" s="986">
        <v>105328</v>
      </c>
      <c r="G5" s="987">
        <v>80107</v>
      </c>
    </row>
    <row xmlns:x14ac="http://schemas.microsoft.com/office/spreadsheetml/2009/9/ac" r="6" x14ac:dyDescent="0.2">
      <c r="B6" s="845">
        <v>2001</v>
      </c>
      <c r="C6" s="988">
        <v>221373</v>
      </c>
      <c r="D6" s="989">
        <v>26.480001449584961</v>
      </c>
      <c r="E6" s="990">
        <v>30266</v>
      </c>
      <c r="F6" s="991">
        <v>107365</v>
      </c>
      <c r="G6" s="992">
        <v>83742</v>
      </c>
    </row>
    <row xmlns:x14ac="http://schemas.microsoft.com/office/spreadsheetml/2009/9/ac" r="7" x14ac:dyDescent="0.2">
      <c r="B7" s="851">
        <v>2002</v>
      </c>
      <c r="C7" s="993">
        <v>225546</v>
      </c>
      <c r="D7" s="994">
        <v>27.569999694824219</v>
      </c>
      <c r="E7" s="995">
        <v>29760</v>
      </c>
      <c r="F7" s="996">
        <v>108587</v>
      </c>
      <c r="G7" s="997">
        <v>87199</v>
      </c>
    </row>
    <row xmlns:x14ac="http://schemas.microsoft.com/office/spreadsheetml/2009/9/ac" r="8" x14ac:dyDescent="0.2">
      <c r="B8" s="857">
        <v>2003</v>
      </c>
      <c r="C8" s="998">
        <v>228356</v>
      </c>
      <c r="D8" s="999">
        <v>28.687997817993164</v>
      </c>
      <c r="E8" s="1000">
        <v>28903</v>
      </c>
      <c r="F8" s="1001">
        <v>108959</v>
      </c>
      <c r="G8" s="1002">
        <v>90494</v>
      </c>
    </row>
    <row xmlns:x14ac="http://schemas.microsoft.com/office/spreadsheetml/2009/9/ac" r="9" x14ac:dyDescent="0.2">
      <c r="B9" s="863">
        <v>2004</v>
      </c>
      <c r="C9" s="1003">
        <v>230059</v>
      </c>
      <c r="D9" s="1004">
        <v>29.835000991821289</v>
      </c>
      <c r="E9" s="1005">
        <v>28186</v>
      </c>
      <c r="F9" s="1006">
        <v>108521</v>
      </c>
      <c r="G9" s="1007">
        <v>93352</v>
      </c>
    </row>
    <row xmlns:x14ac="http://schemas.microsoft.com/office/spreadsheetml/2009/9/ac" r="10" x14ac:dyDescent="0.2">
      <c r="B10" s="869">
        <v>2005</v>
      </c>
      <c r="C10" s="1008">
        <v>230891</v>
      </c>
      <c r="D10" s="1009">
        <v>30.965000152587891</v>
      </c>
      <c r="E10" s="1010">
        <v>27908</v>
      </c>
      <c r="F10" s="1011">
        <v>107218</v>
      </c>
      <c r="G10" s="1012">
        <v>95765</v>
      </c>
    </row>
    <row xmlns:x14ac="http://schemas.microsoft.com/office/spreadsheetml/2009/9/ac" r="11" x14ac:dyDescent="0.2">
      <c r="B11" s="875">
        <v>2006</v>
      </c>
      <c r="C11" s="1013">
        <v>229859</v>
      </c>
      <c r="D11" s="1014">
        <v>31.711997985839844</v>
      </c>
      <c r="E11" s="1015">
        <v>27514</v>
      </c>
      <c r="F11" s="1016">
        <v>105225</v>
      </c>
      <c r="G11" s="1017">
        <v>97120</v>
      </c>
    </row>
    <row xmlns:x14ac="http://schemas.microsoft.com/office/spreadsheetml/2009/9/ac" r="12" x14ac:dyDescent="0.2">
      <c r="B12" s="881">
        <v>2007</v>
      </c>
      <c r="C12" s="1018">
        <v>227907</v>
      </c>
      <c r="D12" s="1019">
        <v>32.469001770019531</v>
      </c>
      <c r="E12" s="1020">
        <v>27079</v>
      </c>
      <c r="F12" s="1021">
        <v>103263</v>
      </c>
      <c r="G12" s="1022">
        <v>97565</v>
      </c>
    </row>
    <row xmlns:x14ac="http://schemas.microsoft.com/office/spreadsheetml/2009/9/ac" r="13" x14ac:dyDescent="0.2">
      <c r="B13" s="887">
        <v>2008</v>
      </c>
      <c r="C13" s="1023">
        <v>225883</v>
      </c>
      <c r="D13" s="1024">
        <v>33.236000061035156</v>
      </c>
      <c r="E13" s="1025">
        <v>27049</v>
      </c>
      <c r="F13" s="1026">
        <v>101440</v>
      </c>
      <c r="G13" s="1027">
        <v>97394</v>
      </c>
    </row>
    <row xmlns:x14ac="http://schemas.microsoft.com/office/spreadsheetml/2009/9/ac" r="14" x14ac:dyDescent="0.2">
      <c r="B14" s="893">
        <v>2009</v>
      </c>
      <c r="C14" s="1028">
        <v>223746</v>
      </c>
      <c r="D14" s="1029">
        <v>34.009998321533203</v>
      </c>
      <c r="E14" s="1030">
        <v>27284</v>
      </c>
      <c r="F14" s="1031">
        <v>99825</v>
      </c>
      <c r="G14" s="1032">
        <v>96637</v>
      </c>
    </row>
    <row xmlns:x14ac="http://schemas.microsoft.com/office/spreadsheetml/2009/9/ac" r="15" x14ac:dyDescent="0.2">
      <c r="B15" s="899">
        <v>2010</v>
      </c>
      <c r="C15" s="1033">
        <v>221788</v>
      </c>
      <c r="D15" s="1034">
        <v>34.793003082275391</v>
      </c>
      <c r="E15" s="1035">
        <v>27577</v>
      </c>
      <c r="F15" s="1036">
        <v>98698</v>
      </c>
      <c r="G15" s="1037">
        <v>95513</v>
      </c>
    </row>
    <row xmlns:x14ac="http://schemas.microsoft.com/office/spreadsheetml/2009/9/ac" r="16" x14ac:dyDescent="0.2">
      <c r="B16" s="905">
        <v>2011</v>
      </c>
      <c r="C16" s="1038">
        <v>219602</v>
      </c>
      <c r="D16" s="1039">
        <v>35.585002899169922</v>
      </c>
      <c r="E16" s="1040">
        <v>27502</v>
      </c>
      <c r="F16" s="1041">
        <v>98242</v>
      </c>
      <c r="G16" s="1042">
        <v>93858</v>
      </c>
    </row>
    <row xmlns:x14ac="http://schemas.microsoft.com/office/spreadsheetml/2009/9/ac" r="17" x14ac:dyDescent="0.2">
      <c r="B17" s="911">
        <v>2012</v>
      </c>
      <c r="C17" s="1043">
        <v>217041</v>
      </c>
      <c r="D17" s="1044">
        <v>36.370998382568359</v>
      </c>
      <c r="E17" s="1045">
        <v>26907</v>
      </c>
      <c r="F17" s="1046">
        <v>98361</v>
      </c>
      <c r="G17" s="1047">
        <v>91773</v>
      </c>
    </row>
    <row xmlns:x14ac="http://schemas.microsoft.com/office/spreadsheetml/2009/9/ac" r="18" x14ac:dyDescent="0.2">
      <c r="B18" s="917">
        <v>2013</v>
      </c>
      <c r="C18" s="1048">
        <v>214408</v>
      </c>
      <c r="D18" s="1049">
        <v>37.149002075195313</v>
      </c>
      <c r="E18" s="1050">
        <v>26281</v>
      </c>
      <c r="F18" s="1051">
        <v>98287</v>
      </c>
      <c r="G18" s="1052">
        <v>89840</v>
      </c>
    </row>
    <row xmlns:x14ac="http://schemas.microsoft.com/office/spreadsheetml/2009/9/ac" r="19" x14ac:dyDescent="0.2">
      <c r="B19" s="923">
        <v>2014</v>
      </c>
      <c r="C19" s="1053">
        <v>211999</v>
      </c>
      <c r="D19" s="1054">
        <v>37.918003082275391</v>
      </c>
      <c r="E19" s="1055">
        <v>25928</v>
      </c>
      <c r="F19" s="1056">
        <v>97752</v>
      </c>
      <c r="G19" s="1057">
        <v>88319</v>
      </c>
    </row>
    <row xmlns:x14ac="http://schemas.microsoft.com/office/spreadsheetml/2009/9/ac" r="20" x14ac:dyDescent="0.2">
      <c r="B20" s="929">
        <v>2015</v>
      </c>
      <c r="C20" s="1058">
        <v>209983</v>
      </c>
      <c r="D20" s="1059">
        <v>38.677997589111328</v>
      </c>
      <c r="E20" s="1060">
        <v>25862</v>
      </c>
      <c r="F20" s="1061">
        <v>96885</v>
      </c>
      <c r="G20" s="1062">
        <v>87236</v>
      </c>
    </row>
    <row xmlns:x14ac="http://schemas.microsoft.com/office/spreadsheetml/2009/9/ac" r="21" x14ac:dyDescent="0.2">
      <c r="B21" s="935">
        <v>2016</v>
      </c>
      <c r="C21" s="1063">
        <v>208509</v>
      </c>
      <c r="D21" s="1064">
        <v>39.427997589111328</v>
      </c>
      <c r="E21" s="1065">
        <v>25935</v>
      </c>
      <c r="F21" s="1066">
        <v>95751</v>
      </c>
      <c r="G21" s="1067">
        <v>86823</v>
      </c>
    </row>
    <row xmlns:x14ac="http://schemas.microsoft.com/office/spreadsheetml/2009/9/ac" r="22" x14ac:dyDescent="0.2">
      <c r="B22" s="941">
        <v>2017</v>
      </c>
      <c r="C22" s="1068">
        <v>207546</v>
      </c>
      <c r="D22" s="1069">
        <v>40.166999816894531</v>
      </c>
      <c r="E22" s="1070">
        <v>26012</v>
      </c>
      <c r="F22" s="1071">
        <v>94431</v>
      </c>
      <c r="G22" s="1072">
        <v>87103</v>
      </c>
    </row>
    <row xmlns:x14ac="http://schemas.microsoft.com/office/spreadsheetml/2009/9/ac" r="23" x14ac:dyDescent="0.2">
      <c r="B23" s="947">
        <v>2018</v>
      </c>
      <c r="C23" s="1073">
        <v>205685</v>
      </c>
      <c r="D23" s="1074">
        <v>40.895000457763672</v>
      </c>
      <c r="E23" s="1075">
        <v>25644</v>
      </c>
      <c r="F23" s="1076">
        <v>92960</v>
      </c>
      <c r="G23" s="1077">
        <v>87081</v>
      </c>
    </row>
    <row xmlns:x14ac="http://schemas.microsoft.com/office/spreadsheetml/2009/9/ac" r="24" x14ac:dyDescent="0.2">
      <c r="B24" s="953">
        <v>2019</v>
      </c>
      <c r="C24" s="1078">
        <v>203240</v>
      </c>
      <c r="D24" s="1079">
        <v>41.61199951171875</v>
      </c>
      <c r="E24" s="1080">
        <v>24720</v>
      </c>
      <c r="F24" s="1081">
        <v>91764</v>
      </c>
      <c r="G24" s="1082">
        <v>86756</v>
      </c>
    </row>
    <row xmlns:x14ac="http://schemas.microsoft.com/office/spreadsheetml/2009/9/ac" r="25" x14ac:dyDescent="0.2">
      <c r="B25" s="959">
        <v>2020</v>
      </c>
      <c r="C25" s="1083">
        <v>199994</v>
      </c>
      <c r="D25" s="1084">
        <v>42.315998077392578</v>
      </c>
      <c r="E25" s="1085">
        <v>23343</v>
      </c>
      <c r="F25" s="1086">
        <v>90717</v>
      </c>
      <c r="G25" s="1087">
        <v>85934</v>
      </c>
    </row>
    <row xmlns:x14ac="http://schemas.microsoft.com/office/spreadsheetml/2009/9/ac" r="26" x14ac:dyDescent="0.2">
      <c r="B26" s="965">
        <v>2021</v>
      </c>
      <c r="C26" s="1088">
        <v>196731</v>
      </c>
      <c r="D26" s="1089">
        <v>43.007999420166016</v>
      </c>
      <c r="E26" s="1090">
        <v>22585</v>
      </c>
      <c r="F26" s="1091">
        <v>89537</v>
      </c>
      <c r="G26" s="1092">
        <v>84609</v>
      </c>
    </row>
    <row xmlns:x14ac="http://schemas.microsoft.com/office/spreadsheetml/2009/9/ac" r="27" x14ac:dyDescent="0.2">
      <c r="B27" s="971">
        <v>2022</v>
      </c>
      <c r="C27" s="972">
        <v>188724</v>
      </c>
      <c r="D27" s="973">
        <v>43.686000823974609</v>
      </c>
      <c r="E27" s="974">
        <v>21182</v>
      </c>
      <c r="F27" s="975">
        <v>86207</v>
      </c>
      <c r="G27" s="976">
        <v>81335</v>
      </c>
    </row>
    <row xmlns:x14ac="http://schemas.microsoft.com/office/spreadsheetml/2009/9/ac" r="28" x14ac:dyDescent="0.2">
      <c r="B28" s="977">
        <v>2023</v>
      </c>
      <c r="C28" s="978">
        <v>183855</v>
      </c>
      <c r="D28" s="979">
        <v>44.350002288818359</v>
      </c>
      <c r="E28" s="980">
        <v>19845</v>
      </c>
      <c r="F28" s="981">
        <v>84158</v>
      </c>
      <c r="G28" s="982">
        <v>79852</v>
      </c>
    </row>
    <row xmlns:x14ac="http://schemas.microsoft.com/office/spreadsheetml/2009/9/ac" r="29" x14ac:dyDescent="0.2">
      <c r="B29" s="232">
        <v>2024</v>
      </c>
      <c r="C29" s="386"/>
      <c r="D29" s="387"/>
      <c r="E29" s="388"/>
      <c r="F29" s="389"/>
      <c r="G29" s="390"/>
    </row>
    <row xmlns:x14ac="http://schemas.microsoft.com/office/spreadsheetml/2009/9/ac" r="30" x14ac:dyDescent="0.2">
      <c r="B30" s="231">
        <v>2025</v>
      </c>
      <c r="C30" s="386"/>
      <c r="D30" s="387"/>
      <c r="E30" s="388"/>
      <c r="F30" s="389"/>
      <c r="G30" s="390"/>
    </row>
    <row xmlns:x14ac="http://schemas.microsoft.com/office/spreadsheetml/2009/9/ac" r="31" x14ac:dyDescent="0.2">
      <c r="B31" s="232">
        <v>2026</v>
      </c>
      <c r="C31" s="386"/>
      <c r="D31" s="387"/>
      <c r="E31" s="388"/>
      <c r="F31" s="389"/>
      <c r="G31" s="390"/>
    </row>
    <row xmlns:x14ac="http://schemas.microsoft.com/office/spreadsheetml/2009/9/ac" r="32" x14ac:dyDescent="0.2">
      <c r="B32" s="231">
        <v>2027</v>
      </c>
      <c r="C32" s="386"/>
      <c r="D32" s="387"/>
      <c r="E32" s="388"/>
      <c r="F32" s="389"/>
      <c r="G32" s="390"/>
    </row>
    <row xmlns:x14ac="http://schemas.microsoft.com/office/spreadsheetml/2009/9/ac" r="33" x14ac:dyDescent="0.2">
      <c r="B33" s="232">
        <v>2028</v>
      </c>
      <c r="C33" s="386"/>
      <c r="D33" s="387"/>
      <c r="E33" s="388"/>
      <c r="F33" s="389"/>
      <c r="G33" s="390"/>
    </row>
    <row xmlns:x14ac="http://schemas.microsoft.com/office/spreadsheetml/2009/9/ac" r="34" x14ac:dyDescent="0.2">
      <c r="B34" s="231">
        <v>2029</v>
      </c>
      <c r="C34" s="386"/>
      <c r="D34" s="387"/>
      <c r="E34" s="388"/>
      <c r="F34" s="389"/>
      <c r="G34" s="390"/>
    </row>
    <row xmlns:x14ac="http://schemas.microsoft.com/office/spreadsheetml/2009/9/ac" r="35" x14ac:dyDescent="0.2">
      <c r="B35" s="232">
        <v>2030</v>
      </c>
      <c r="C35" s="233"/>
      <c r="D35" s="234"/>
      <c r="E35" s="235"/>
      <c r="F35" s="236"/>
      <c r="G35" s="237"/>
    </row>
    <row xmlns:x14ac="http://schemas.microsoft.com/office/spreadsheetml/2009/9/ac" r="36" ht="14.25" x14ac:dyDescent="0.2">
      <c r="B36" s="126" t="s">
        <v>287</v>
      </c>
      <c r="G36" s="124"/>
    </row>
    <row xmlns:x14ac="http://schemas.microsoft.com/office/spreadsheetml/2009/9/ac" r="37" ht="14.25" x14ac:dyDescent="0.2">
      <c r="B37" s="126" t="s">
        <v>312</v>
      </c>
    </row>
    <row xmlns:x14ac="http://schemas.microsoft.com/office/spreadsheetml/2009/9/ac" r="38" ht="14.25" x14ac:dyDescent="0.2">
      <c r="B38" s="126" t="s">
        <v>403</v>
      </c>
    </row>
    <row xmlns:x14ac="http://schemas.microsoft.com/office/spreadsheetml/2009/9/ac" r="39" x14ac:dyDescent="0.2">
      <c r="B39" s="451" t="s">
        <v>370</v>
      </c>
    </row>
    <row xmlns:x14ac="http://schemas.microsoft.com/office/spreadsheetml/2009/9/ac" r="41" x14ac:dyDescent="0.2">
      <c r="B41" s="12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07A0-5339-4AE3-B718-712D56A5184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402" customWidth="true"/>
  </cols>
  <sheetData>
    <row xmlns:x14ac="http://schemas.microsoft.com/office/spreadsheetml/2009/9/ac" r="2" ht="33" customHeight="true" x14ac:dyDescent="0.25">
      <c r="B2" s="634" t="s">
        <v>355</v>
      </c>
      <c r="C2" s="634"/>
    </row>
    <row xmlns:x14ac="http://schemas.microsoft.com/office/spreadsheetml/2009/9/ac" r="3" ht="6" customHeight="true" x14ac:dyDescent="0.25">
      <c r="B3" s="401"/>
    </row>
    <row xmlns:x14ac="http://schemas.microsoft.com/office/spreadsheetml/2009/9/ac" r="4" ht="30" customHeight="true" x14ac:dyDescent="0.25">
      <c r="B4" s="403" t="s">
        <v>356</v>
      </c>
      <c r="C4" s="404" t="s">
        <v>357</v>
      </c>
    </row>
    <row xmlns:x14ac="http://schemas.microsoft.com/office/spreadsheetml/2009/9/ac" r="5" ht="30" customHeight="true" x14ac:dyDescent="0.25">
      <c r="B5" s="403" t="s">
        <v>48</v>
      </c>
      <c r="C5" s="404" t="s">
        <v>358</v>
      </c>
    </row>
    <row xmlns:x14ac="http://schemas.microsoft.com/office/spreadsheetml/2009/9/ac" r="6" ht="30" customHeight="true" x14ac:dyDescent="0.25">
      <c r="B6" s="403" t="s">
        <v>359</v>
      </c>
      <c r="C6" s="404" t="s">
        <v>360</v>
      </c>
    </row>
    <row xmlns:x14ac="http://schemas.microsoft.com/office/spreadsheetml/2009/9/ac" r="7" ht="30" customHeight="true" x14ac:dyDescent="0.25">
      <c r="B7" s="403" t="s">
        <v>361</v>
      </c>
      <c r="C7" s="404" t="s">
        <v>362</v>
      </c>
    </row>
    <row xmlns:x14ac="http://schemas.microsoft.com/office/spreadsheetml/2009/9/ac" r="8" ht="30" customHeight="true" x14ac:dyDescent="0.25">
      <c r="B8" s="403" t="s">
        <v>146</v>
      </c>
      <c r="C8" s="404" t="s">
        <v>363</v>
      </c>
    </row>
    <row xmlns:x14ac="http://schemas.microsoft.com/office/spreadsheetml/2009/9/ac" r="9" ht="30" customHeight="true" x14ac:dyDescent="0.25">
      <c r="B9" s="403" t="s">
        <v>364</v>
      </c>
      <c r="C9" s="404" t="s">
        <v>365</v>
      </c>
    </row>
    <row xmlns:x14ac="http://schemas.microsoft.com/office/spreadsheetml/2009/9/ac" r="10" ht="30" customHeight="true" x14ac:dyDescent="0.25">
      <c r="B10" s="403" t="s">
        <v>150</v>
      </c>
      <c r="C10" s="404" t="s">
        <v>366</v>
      </c>
    </row>
    <row xmlns:x14ac="http://schemas.microsoft.com/office/spreadsheetml/2009/9/ac" r="11" s="407" customFormat="true" ht="6.75" customHeight="true" x14ac:dyDescent="0.25">
      <c r="B11" s="405"/>
      <c r="C11" s="406"/>
    </row>
    <row xmlns:x14ac="http://schemas.microsoft.com/office/spreadsheetml/2009/9/ac" r="12" s="409" customFormat="true" ht="11.25" x14ac:dyDescent="0.2">
      <c r="B12" s="408" t="s">
        <v>367</v>
      </c>
    </row>
    <row xmlns:x14ac="http://schemas.microsoft.com/office/spreadsheetml/2009/9/ac" r="13" x14ac:dyDescent="0.25">
      <c r="B13" s="408" t="s">
        <v>398</v>
      </c>
    </row>
    <row xmlns:x14ac="http://schemas.microsoft.com/office/spreadsheetml/2009/9/ac" r="14" x14ac:dyDescent="0.25">
      <c r="B14" s="410" t="s">
        <v>368</v>
      </c>
    </row>
    <row xmlns:x14ac="http://schemas.microsoft.com/office/spreadsheetml/2009/9/ac" r="15" ht="76.5" customHeight="true" x14ac:dyDescent="0.25">
      <c r="B15" s="635" t="s">
        <v>369</v>
      </c>
      <c r="C15" s="63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A71E6-94F9-4EB6-B9E2-90CAF26BC0E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37" customWidth="true"/>
    <col min="2" max="2" width="12.375" style="637" customWidth="true"/>
    <col min="3" max="8" width="9" style="637" customWidth="true"/>
    <col min="9" max="9" width="12.375" style="637" customWidth="true"/>
    <col min="10" max="15" width="9" style="637" customWidth="true"/>
    <col min="16" max="16" width="12.375" style="637" customWidth="true"/>
    <col min="17" max="22" width="9" style="637" customWidth="true"/>
    <col min="23" max="38" width="9" style="637"/>
    <col min="39" max="16384" width="9" style="645"/>
  </cols>
  <sheetData>
    <row xmlns:x14ac="http://schemas.microsoft.com/office/spreadsheetml/2009/9/ac" r="1" s="637" customFormat="true" x14ac:dyDescent="0.2">
      <c r="A1" s="636" t="s">
        <v>152</v>
      </c>
      <c r="B1" s="636"/>
      <c r="C1" s="636"/>
      <c r="D1" s="636"/>
      <c r="E1" s="636"/>
      <c r="F1" s="636"/>
      <c r="G1" s="636"/>
      <c r="H1" s="636"/>
      <c r="I1" s="636"/>
      <c r="J1" s="636"/>
      <c r="K1" s="636"/>
      <c r="L1" s="636"/>
      <c r="M1" s="636"/>
      <c r="N1" s="636"/>
      <c r="O1" s="636"/>
      <c r="P1" s="636"/>
      <c r="Q1" s="636"/>
      <c r="R1" s="636"/>
      <c r="S1" s="636"/>
      <c r="T1" s="636"/>
      <c r="U1" s="636"/>
      <c r="V1" s="636"/>
    </row>
    <row xmlns:x14ac="http://schemas.microsoft.com/office/spreadsheetml/2009/9/ac" r="2" s="637" customFormat="true" x14ac:dyDescent="0.2">
      <c r="A2" s="636"/>
      <c r="B2" s="636"/>
      <c r="C2" s="636"/>
      <c r="D2" s="636"/>
      <c r="E2" s="636"/>
      <c r="F2" s="636"/>
      <c r="G2" s="636"/>
      <c r="H2" s="636"/>
      <c r="I2" s="636"/>
      <c r="J2" s="636"/>
      <c r="K2" s="636"/>
      <c r="L2" s="636"/>
      <c r="M2" s="636"/>
      <c r="N2" s="636"/>
      <c r="O2" s="636"/>
      <c r="P2" s="636"/>
      <c r="Q2" s="636"/>
      <c r="R2" s="636"/>
      <c r="S2" s="636"/>
      <c r="T2" s="636"/>
      <c r="U2" s="636"/>
      <c r="V2" s="636"/>
    </row>
    <row xmlns:x14ac="http://schemas.microsoft.com/office/spreadsheetml/2009/9/ac" r="3" s="637" customFormat="true" ht="18" x14ac:dyDescent="0.2">
      <c r="A3" s="638"/>
      <c r="B3" s="638"/>
      <c r="C3" s="638"/>
      <c r="D3" s="638"/>
      <c r="E3" s="638"/>
      <c r="F3" s="638"/>
      <c r="G3" s="638"/>
      <c r="H3" s="638"/>
      <c r="I3" s="638"/>
      <c r="J3" s="638"/>
      <c r="K3" s="638"/>
      <c r="L3" s="638"/>
      <c r="M3" s="638"/>
      <c r="N3" s="638"/>
      <c r="O3" s="638"/>
      <c r="P3" s="638"/>
      <c r="Q3" s="638"/>
      <c r="R3" s="638"/>
      <c r="S3" s="638"/>
      <c r="T3" s="638"/>
      <c r="U3" s="638"/>
      <c r="V3" s="638"/>
    </row>
    <row xmlns:x14ac="http://schemas.microsoft.com/office/spreadsheetml/2009/9/ac" r="4" ht="15.75" x14ac:dyDescent="0.25">
      <c r="B4" s="639" t="s">
        <v>13</v>
      </c>
      <c r="E4" s="640"/>
      <c r="I4" s="641" t="s">
        <v>14</v>
      </c>
      <c r="P4" s="642" t="s">
        <v>15</v>
      </c>
    </row>
    <row xmlns:x14ac="http://schemas.microsoft.com/office/spreadsheetml/2009/9/ac" r="6" x14ac:dyDescent="0.2">
      <c r="G6" s="643"/>
      <c r="H6" s="643"/>
      <c r="I6" s="643"/>
      <c r="K6" s="643"/>
      <c r="L6" s="643"/>
    </row>
    <row xmlns:x14ac="http://schemas.microsoft.com/office/spreadsheetml/2009/9/ac" r="7" ht="15.75" x14ac:dyDescent="0.2">
      <c r="G7" s="643"/>
      <c r="H7" s="643"/>
      <c r="I7" s="643"/>
      <c r="K7" s="644"/>
      <c r="L7" s="643"/>
    </row>
    <row xmlns:x14ac="http://schemas.microsoft.com/office/spreadsheetml/2009/9/ac" r="8" x14ac:dyDescent="0.2">
      <c r="G8" s="643"/>
      <c r="H8" s="643"/>
      <c r="I8" s="643"/>
      <c r="K8" s="643"/>
      <c r="L8" s="643"/>
    </row>
    <row xmlns:x14ac="http://schemas.microsoft.com/office/spreadsheetml/2009/9/ac" r="9" x14ac:dyDescent="0.2">
      <c r="G9" s="643"/>
      <c r="H9" s="643"/>
      <c r="I9" s="643"/>
      <c r="K9" s="643"/>
      <c r="L9" s="643"/>
    </row>
    <row xmlns:x14ac="http://schemas.microsoft.com/office/spreadsheetml/2009/9/ac" r="10" x14ac:dyDescent="0.2">
      <c r="G10" s="643"/>
      <c r="H10" s="643"/>
      <c r="I10" s="643"/>
      <c r="K10" s="643"/>
      <c r="L10" s="643"/>
    </row>
    <row xmlns:x14ac="http://schemas.microsoft.com/office/spreadsheetml/2009/9/ac" r="11" x14ac:dyDescent="0.2">
      <c r="G11" s="643"/>
      <c r="H11" s="643"/>
      <c r="I11" s="643"/>
      <c r="K11" s="643"/>
      <c r="L11" s="643"/>
    </row>
    <row xmlns:x14ac="http://schemas.microsoft.com/office/spreadsheetml/2009/9/ac" r="12" x14ac:dyDescent="0.2">
      <c r="G12" s="643"/>
      <c r="H12" s="643"/>
      <c r="I12" s="643"/>
      <c r="K12" s="643"/>
      <c r="L12" s="643"/>
    </row>
    <row xmlns:x14ac="http://schemas.microsoft.com/office/spreadsheetml/2009/9/ac" r="13" x14ac:dyDescent="0.2">
      <c r="G13" s="643"/>
      <c r="H13" s="643"/>
      <c r="I13" s="643"/>
      <c r="K13" s="643"/>
      <c r="L13" s="643"/>
    </row>
    <row xmlns:x14ac="http://schemas.microsoft.com/office/spreadsheetml/2009/9/ac" r="14" x14ac:dyDescent="0.2">
      <c r="G14" s="643"/>
      <c r="H14" s="643"/>
      <c r="I14" s="643"/>
      <c r="K14" s="643"/>
      <c r="L14" s="643"/>
    </row>
    <row xmlns:x14ac="http://schemas.microsoft.com/office/spreadsheetml/2009/9/ac" r="15" x14ac:dyDescent="0.2">
      <c r="G15" s="643"/>
      <c r="H15" s="643"/>
      <c r="I15" s="643"/>
      <c r="K15" s="643"/>
      <c r="L15" s="643"/>
    </row>
    <row xmlns:x14ac="http://schemas.microsoft.com/office/spreadsheetml/2009/9/ac" r="16" x14ac:dyDescent="0.2">
      <c r="G16" s="643"/>
      <c r="H16" s="643"/>
      <c r="I16" s="643"/>
      <c r="K16" s="643"/>
      <c r="L16" s="643"/>
    </row>
    <row xmlns:x14ac="http://schemas.microsoft.com/office/spreadsheetml/2009/9/ac" r="17" x14ac:dyDescent="0.2">
      <c r="G17" s="643"/>
      <c r="H17" s="643"/>
      <c r="I17" s="643"/>
      <c r="K17" s="643"/>
      <c r="L17" s="643"/>
    </row>
    <row xmlns:x14ac="http://schemas.microsoft.com/office/spreadsheetml/2009/9/ac" r="18" x14ac:dyDescent="0.2">
      <c r="G18" s="643"/>
      <c r="H18" s="643"/>
      <c r="I18" s="643"/>
      <c r="K18" s="643"/>
      <c r="L18" s="643"/>
    </row>
    <row xmlns:x14ac="http://schemas.microsoft.com/office/spreadsheetml/2009/9/ac" r="19" x14ac:dyDescent="0.2">
      <c r="G19" s="643"/>
      <c r="H19" s="643"/>
      <c r="I19" s="643"/>
      <c r="K19" s="643"/>
      <c r="L19" s="643"/>
    </row>
    <row xmlns:x14ac="http://schemas.microsoft.com/office/spreadsheetml/2009/9/ac" r="20" x14ac:dyDescent="0.2">
      <c r="G20" s="643"/>
      <c r="H20" s="643"/>
      <c r="I20" s="643"/>
      <c r="K20" s="643"/>
      <c r="L20" s="643"/>
    </row>
    <row xmlns:x14ac="http://schemas.microsoft.com/office/spreadsheetml/2009/9/ac" r="21" x14ac:dyDescent="0.2">
      <c r="G21" s="643"/>
      <c r="H21" s="643"/>
      <c r="I21" s="643"/>
      <c r="K21" s="643"/>
      <c r="L21" s="643"/>
    </row>
    <row xmlns:x14ac="http://schemas.microsoft.com/office/spreadsheetml/2009/9/ac" r="23" x14ac:dyDescent="0.2">
      <c r="B23" s="646"/>
    </row>
    <row xmlns:x14ac="http://schemas.microsoft.com/office/spreadsheetml/2009/9/ac" r="25" x14ac:dyDescent="0.2">
      <c r="B25" s="647"/>
      <c r="C25" s="647" t="str">
        <f>+IF(OR((C28="National*"),(D28="Urban*"),(E28="Rural*"),(F28="Pre-primary*"),(G28="Primary*"),(H28="Secondary^"),(C28="National*^"),(D28="Urban*^"),(E28="Rural*^"),(F28="Pre-primary*^"),(G28="Primary*^"),(H28="Secondary*^")),"*No basic service estimate available","")</f>
        <v>*No basic service estimate available</v>
      </c>
      <c r="J25" s="647" t="str">
        <f>+IF(OR((J28="National*"),(K28="Urban*"),(L28="Rural*"),(M28="Pre-primary*"),(N28="Primary*"),(O28="Secondary^"),(J28="National*^"),(K28="Urban*^"),(L28="Rural*^"),(M28="Pre-primary*^"),(N28="Primary*^"),(O28="Secondary*^")),"*No basic service estimate available","")</f>
        <v>*No basic service estimate available</v>
      </c>
      <c r="Q25" s="64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46"/>
      <c r="C26" s="647" t="str">
        <f>+IF(OR((C28="National*^"),(D28="Urban*^"),(E28="Rural*^"),(F28="Pre-primary*^"),(G28="Primary*^"),(H28="Secondary*^")),"^Facilities that cannot be classified as improved or unimproved are treated as limited","")</f>
        <v/>
      </c>
      <c r="J26" s="647" t="str">
        <f>+IF(OR((J28="National*^"),(K28="Urban*^"),(L28="Rural*^"),(M28="Pre-primary*^"),(N28="Primary*^"),(O28="Secondary*^")),"^Facilities that cannot be classified as improved or unimproved are treated as limited","")</f>
        <v/>
      </c>
      <c r="Q26" s="647" t="str">
        <f>+IF(OR((Q28="National*^"),(R28="Urban*^"),(S28="Rural*^"),(T28="Pre-primary*^"),(U28="Primary*^"),(V28="Secondary*^")),"^Facilities that cannot be classified as having water or not are treated as limited","")</f>
        <v/>
      </c>
    </row>
    <row xmlns:x14ac="http://schemas.microsoft.com/office/spreadsheetml/2009/9/ac" r="27" x14ac:dyDescent="0.2">
      <c r="B27" s="648" t="str">
        <f>+Introduction!C7</f>
        <v>Bhutan</v>
      </c>
      <c r="C27" s="649" t="s">
        <v>306</v>
      </c>
      <c r="D27" s="649"/>
      <c r="E27" s="649"/>
      <c r="F27" s="649"/>
      <c r="G27" s="649"/>
      <c r="H27" s="649"/>
      <c r="I27" s="650" t="str">
        <f>+B27</f>
        <v>Bhutan</v>
      </c>
      <c r="J27" s="651" t="s">
        <v>14</v>
      </c>
      <c r="K27" s="652"/>
      <c r="L27" s="652"/>
      <c r="M27" s="652"/>
      <c r="N27" s="652"/>
      <c r="O27" s="652"/>
      <c r="P27" s="653" t="str">
        <f>+B27</f>
        <v>Bhutan</v>
      </c>
      <c r="Q27" s="654" t="s">
        <v>15</v>
      </c>
      <c r="R27" s="654"/>
      <c r="S27" s="654"/>
      <c r="T27" s="654"/>
      <c r="U27" s="654"/>
      <c r="V27" s="655"/>
      <c r="AM27" s="637"/>
      <c r="AN27" s="637"/>
      <c r="AO27" s="637"/>
      <c r="AP27" s="637"/>
      <c r="AQ27" s="637"/>
      <c r="AR27" s="637"/>
      <c r="AS27" s="637"/>
      <c r="AT27" s="637"/>
      <c r="AU27" s="637"/>
    </row>
    <row xmlns:x14ac="http://schemas.microsoft.com/office/spreadsheetml/2009/9/ac" r="28" x14ac:dyDescent="0.2">
      <c r="B28" s="656"/>
      <c r="C28" s="657" t="str">
        <f>IF(AND(C30=0.0000000001,C31=0.0000000001,C32=0.0000000001), "National*",IF(AND(C30=0.0000000001,ISNUMBER(C32)),"National*", "National"))</f>
        <v>National</v>
      </c>
      <c r="D28" s="658" t="str">
        <f>IF(AND(D30=0.0000000001,D31=0.0000000001,D32=0.0000000001), "Urban*",IF(AND(D30=0.0000000001,ISNUMBER(D32)),"Urban*", "Urban"))</f>
        <v>Urban*</v>
      </c>
      <c r="E28" s="658" t="str">
        <f>IF(AND(E30=0.0000000001,E31=0.0000000001,E32=0.0000000001), "Rural*",IF(AND(E30=0.0000000001,ISNUMBER(E32)),"Rural*", "Rural"))</f>
        <v>Rural*</v>
      </c>
      <c r="F28" s="658" t="str">
        <f>IF(AND(F30=0.0000000001,F31=0.0000000001,F32=0.0000000001), "Pre-primary*",IF(AND(F30=0.0000000001,ISNUMBER(F32)),"Pre-primary*", "Pre-primary"))</f>
        <v>Pre-primary*</v>
      </c>
      <c r="G28" s="658" t="str">
        <f>IF(AND(G30=0.0000000001,G31=0.0000000001,G32=0.0000000001), "Primary*",IF(AND(G30=0.0000000001,ISNUMBER(G32)),"Primary*", "Primary"))</f>
        <v>Primary*</v>
      </c>
      <c r="H28" s="658" t="str">
        <f>IF(AND(H30=0.0000000001,H31=0.0000000001,H32=0.0000000001), "Secondary*",IF(AND(H30=0.0000000001,ISNUMBER(H32)),"Secondary*", "Secondary"))</f>
        <v>Secondary*</v>
      </c>
      <c r="I28" s="656"/>
      <c r="J28" s="659" t="str">
        <f>IF(AND(J30=0.0000000001,J31=0.0000000001,J32=0.0000000001), "National*",IF(AND(J30=0.0000000001,ISNUMBER(J32)),"National*", "National"))</f>
        <v>National</v>
      </c>
      <c r="K28" s="658" t="str">
        <f>IF(AND(K30=0.0000000001,K31=0.0000000001,K32=0.0000000001), "Urban*",IF(AND(K30=0.0000000001,ISNUMBER(K32)),"Urban*", "Urban"))</f>
        <v>Urban*</v>
      </c>
      <c r="L28" s="658" t="str">
        <f>IF(AND(L30=0.0000000001,L31=0.0000000001,L32=0.0000000001), "Rural*",IF(AND(L30=0.0000000001,ISNUMBER(L32)),"Rural*", "Rural"))</f>
        <v>Rural*</v>
      </c>
      <c r="M28" s="658" t="str">
        <f>IF(AND(M30=0.0000000001,M31=0.0000000001,M32=0.0000000001), "Pre-primary*",IF(AND(M30=0.0000000001,ISNUMBER(M32)),"Pre-primary*", "Pre-primary"))</f>
        <v>Pre-primary*</v>
      </c>
      <c r="N28" s="658" t="str">
        <f>IF(AND(N30=0.0000000001,N31=0.0000000001,N32=0.0000000001), "Primary*",IF(AND(N30=0.0000000001,ISNUMBER(N32)),"Primary*", "Primary"))</f>
        <v>Primary*</v>
      </c>
      <c r="O28" s="658" t="str">
        <f>IF(AND(O30=0.0000000001,O31=0.0000000001,O32=0.0000000001), "Secondary*",IF(AND(O30=0.0000000001,ISNUMBER(O32)),"Secondary*", "Secondary"))</f>
        <v>Secondary*</v>
      </c>
      <c r="P28" s="660"/>
      <c r="Q28" s="661" t="str">
        <f>IF(AND(Q30=0.0000000001,Q31=0.0000000001,Q32=0.0000000001), "National*",IF(AND(Q30=0.0000000001,ISNUMBER(Q32)),"National*", "National"))</f>
        <v>National*</v>
      </c>
      <c r="R28" s="658" t="str">
        <f>IF(AND(R30=0.0000000001,R31=0.0000000001,R32=0.0000000001), "Urban*",IF(AND(R30=0.0000000001,ISNUMBER(R32)),"Urban*", "Urban"))</f>
        <v>Urban*</v>
      </c>
      <c r="S28" s="658" t="str">
        <f>IF(AND(S30=0.0000000001,S31=0.0000000001,S32=0.0000000001), "Rural*",IF(AND(S30=0.0000000001,ISNUMBER(S32)),"Rural*", "Rural"))</f>
        <v>Rural*</v>
      </c>
      <c r="T28" s="658" t="str">
        <f>IF(AND(T30=0.0000000001,T31=0.0000000001,T32=0.0000000001), "Pre-primary*",IF(AND(T30=0.0000000001,ISNUMBER(T32)),"Pre-primary*", "Pre-primary"))</f>
        <v>Pre-primary*</v>
      </c>
      <c r="U28" s="658" t="str">
        <f>IF(AND(U30=0.0000000001,U31=0.0000000001,U32=0.0000000001), "Primary*",IF(AND(U30=0.0000000001,ISNUMBER(U32)),"Primary*", "Primary"))</f>
        <v>Primary*</v>
      </c>
      <c r="V28" s="662" t="str">
        <f>IF(AND(V30=0.0000000001,V31=0.0000000001,V32=0.0000000001), "Secondary*",IF(AND(V30=0.0000000001,ISNUMBER(V32)),"Secondary*", "Secondary"))</f>
        <v>Secondary*</v>
      </c>
      <c r="AM28" s="637"/>
      <c r="AN28" s="637"/>
      <c r="AO28" s="637"/>
      <c r="AP28" s="637"/>
      <c r="AQ28" s="637"/>
      <c r="AR28" s="637"/>
      <c r="AS28" s="637"/>
      <c r="AT28" s="637"/>
      <c r="AU28" s="637"/>
    </row>
    <row xmlns:x14ac="http://schemas.microsoft.com/office/spreadsheetml/2009/9/ac" r="29" ht="15.75" thickBot="true" x14ac:dyDescent="0.25">
      <c r="B29" s="656"/>
      <c r="C29" s="663">
        <f>IF(ISNUMBER(Regressions!B4), Regressions!B4, "-")</f>
        <v>2023</v>
      </c>
      <c r="D29" s="664">
        <f>C29</f>
        <v>2023</v>
      </c>
      <c r="E29" s="664">
        <f>D29</f>
        <v>2023</v>
      </c>
      <c r="F29" s="664">
        <f>E29</f>
        <v>2023</v>
      </c>
      <c r="G29" s="664">
        <f>F29</f>
        <v>2023</v>
      </c>
      <c r="H29" s="664">
        <f>F29</f>
        <v>2023</v>
      </c>
      <c r="I29" s="656"/>
      <c r="J29" s="665">
        <f>IF(ISNUMBER(Regressions!K4), Regressions!K4, "-")</f>
        <v>2023</v>
      </c>
      <c r="K29" s="666">
        <f>J29</f>
        <v>2023</v>
      </c>
      <c r="L29" s="666">
        <f>K29</f>
        <v>2023</v>
      </c>
      <c r="M29" s="666">
        <f>L29</f>
        <v>2023</v>
      </c>
      <c r="N29" s="666">
        <f>M29</f>
        <v>2023</v>
      </c>
      <c r="O29" s="666">
        <f>M29</f>
        <v>2023</v>
      </c>
      <c r="P29" s="660"/>
      <c r="Q29" s="667">
        <f>IF(ISNUMBER(Regressions!T4), Regressions!T4, "-")</f>
        <v>2023</v>
      </c>
      <c r="R29" s="668">
        <f>Q29</f>
        <v>2023</v>
      </c>
      <c r="S29" s="668">
        <f>R29</f>
        <v>2023</v>
      </c>
      <c r="T29" s="668">
        <f>S29</f>
        <v>2023</v>
      </c>
      <c r="U29" s="668">
        <f>T29</f>
        <v>2023</v>
      </c>
      <c r="V29" s="669">
        <f>T29</f>
        <v>2023</v>
      </c>
      <c r="AM29" s="637"/>
      <c r="AN29" s="637"/>
      <c r="AO29" s="637"/>
      <c r="AP29" s="637"/>
      <c r="AQ29" s="637"/>
      <c r="AR29" s="637"/>
      <c r="AS29" s="637"/>
      <c r="AT29" s="637"/>
      <c r="AU29" s="637"/>
    </row>
    <row xmlns:x14ac="http://schemas.microsoft.com/office/spreadsheetml/2009/9/ac" r="30" x14ac:dyDescent="0.2">
      <c r="B30" s="670" t="s">
        <v>155</v>
      </c>
      <c r="C30" s="671">
        <f>IF(ISNUMBER(Regressions!C4), Regressions!C4, 0.0000000001)</f>
        <v>65.105764070000006</v>
      </c>
      <c r="D30" s="671">
        <f>IF(ISNUMBER(Regressions!D4), Regressions!D4, 0.0000000001)</f>
        <v>1E-10</v>
      </c>
      <c r="E30" s="671">
        <f>IF(ISNUMBER(Regressions!E4), Regressions!E4, 0.0000000001)</f>
        <v>1E-10</v>
      </c>
      <c r="F30" s="671">
        <f>IF(ISNUMBER(Regressions!F4), Regressions!F4, 0.0000000001)</f>
        <v>1E-10</v>
      </c>
      <c r="G30" s="671">
        <f>IF(ISNUMBER(Regressions!G4), Regressions!G4, 0.0000000001)</f>
        <v>1E-10</v>
      </c>
      <c r="H30" s="671">
        <f>IF(ISNUMBER(Regressions!H4), Regressions!H4, 0.0000000001)</f>
        <v>1E-10</v>
      </c>
      <c r="I30" s="672" t="s">
        <v>155</v>
      </c>
      <c r="J30" s="671">
        <f>IF(ISNUMBER(Regressions!L4), Regressions!L4,0.0000000001)</f>
        <v>88.085950800000006</v>
      </c>
      <c r="K30" s="671">
        <f>IF(ISNUMBER(Regressions!M4), Regressions!M4,0.0000000001)</f>
        <v>1E-10</v>
      </c>
      <c r="L30" s="671">
        <f>IF(ISNUMBER(Regressions!N4), Regressions!N4,0.0000000001)</f>
        <v>1E-10</v>
      </c>
      <c r="M30" s="671">
        <f>IF(ISNUMBER(Regressions!O4), Regressions!O4,0.0000000001)</f>
        <v>1E-10</v>
      </c>
      <c r="N30" s="671">
        <f>IF(ISNUMBER(Regressions!P4), Regressions!P4,0.0000000001)</f>
        <v>1E-10</v>
      </c>
      <c r="O30" s="671">
        <f>IF(ISNUMBER(Regressions!Q4), Regressions!Q4,0.0000000001)</f>
        <v>1E-10</v>
      </c>
      <c r="P30" s="673" t="s">
        <v>155</v>
      </c>
      <c r="Q30" s="671">
        <f>IF(ISNUMBER(Regressions!U4), Regressions!U4,0.0000000001)</f>
        <v>1E-10</v>
      </c>
      <c r="R30" s="671">
        <f>IF(ISNUMBER(Regressions!V4), Regressions!V4,0.0000000001)</f>
        <v>1E-10</v>
      </c>
      <c r="S30" s="671">
        <f>IF(ISNUMBER(Regressions!W4), Regressions!W4,0.0000000001)</f>
        <v>1E-10</v>
      </c>
      <c r="T30" s="671">
        <f>IF(ISNUMBER(Regressions!X4), Regressions!X4,0.0000000001)</f>
        <v>1E-10</v>
      </c>
      <c r="U30" s="671">
        <f>IF(ISNUMBER(Regressions!Y4), Regressions!Y4,0.0000000001)</f>
        <v>1E-10</v>
      </c>
      <c r="V30" s="674">
        <f>IF(ISNUMBER(Regressions!Z4), Regressions!Z4,0.0000000001)</f>
        <v>1E-10</v>
      </c>
      <c r="AM30" s="637"/>
      <c r="AN30" s="637"/>
      <c r="AO30" s="637"/>
      <c r="AP30" s="637"/>
      <c r="AQ30" s="637"/>
      <c r="AR30" s="637"/>
      <c r="AS30" s="637"/>
      <c r="AT30" s="637"/>
      <c r="AU30" s="637"/>
    </row>
    <row xmlns:x14ac="http://schemas.microsoft.com/office/spreadsheetml/2009/9/ac" r="31" x14ac:dyDescent="0.2">
      <c r="B31" s="675" t="s">
        <v>156</v>
      </c>
      <c r="C31" s="671">
        <f>IF(ISNUMBER(Regressions!C5), Regressions!C5, 0.0000000001)</f>
        <v>26.446881900000001</v>
      </c>
      <c r="D31" s="671">
        <f>IF(ISNUMBER(Regressions!D5), Regressions!D5, 0.0000000001)</f>
        <v>1E-10</v>
      </c>
      <c r="E31" s="671">
        <f>IF(ISNUMBER(Regressions!E5), Regressions!E5, 0.0000000001)</f>
        <v>1E-10</v>
      </c>
      <c r="F31" s="671">
        <f>IF(ISNUMBER(Regressions!F5), Regressions!F5, 0.0000000001)</f>
        <v>1E-10</v>
      </c>
      <c r="G31" s="671">
        <f>IF(ISNUMBER(Regressions!G5), Regressions!G5, 0.0000000001)</f>
        <v>1E-10</v>
      </c>
      <c r="H31" s="671">
        <f>IF(ISNUMBER(Regressions!H5), Regressions!H5, 0.0000000001)</f>
        <v>1E-10</v>
      </c>
      <c r="I31" s="676" t="s">
        <v>156</v>
      </c>
      <c r="J31" s="671">
        <f>IF(ISNUMBER(Regressions!L5), Regressions!L5,0.0000000001)</f>
        <v>9.3893892490000006</v>
      </c>
      <c r="K31" s="671">
        <f>IF(ISNUMBER(Regressions!M5), Regressions!M5,0.0000000001)</f>
        <v>1E-10</v>
      </c>
      <c r="L31" s="671">
        <f>IF(ISNUMBER(Regressions!N5), Regressions!N5,0.0000000001)</f>
        <v>1E-10</v>
      </c>
      <c r="M31" s="671">
        <f>IF(ISNUMBER(Regressions!O5), Regressions!O5,0.0000000001)</f>
        <v>1E-10</v>
      </c>
      <c r="N31" s="671">
        <f>IF(ISNUMBER(Regressions!P5), Regressions!P5,0.0000000001)</f>
        <v>1E-10</v>
      </c>
      <c r="O31" s="671">
        <f>IF(ISNUMBER(Regressions!Q5), Regressions!Q5,0.0000000001)</f>
        <v>1E-10</v>
      </c>
      <c r="P31" s="677" t="s">
        <v>156</v>
      </c>
      <c r="Q31" s="671">
        <f>IF(ISNUMBER(Regressions!U5), Regressions!U5,0.0000000001)</f>
        <v>1E-10</v>
      </c>
      <c r="R31" s="671">
        <f>IF(ISNUMBER(Regressions!V5), Regressions!V5,0.0000000001)</f>
        <v>1E-10</v>
      </c>
      <c r="S31" s="671">
        <f>IF(ISNUMBER(Regressions!W5), Regressions!W5,0.0000000001)</f>
        <v>1E-10</v>
      </c>
      <c r="T31" s="671">
        <f>IF(ISNUMBER(Regressions!X5), Regressions!X5,0.0000000001)</f>
        <v>1E-10</v>
      </c>
      <c r="U31" s="671">
        <f>IF(ISNUMBER(Regressions!Y5), Regressions!Y5,0.0000000001)</f>
        <v>1E-10</v>
      </c>
      <c r="V31" s="674">
        <f>IF(ISNUMBER(Regressions!Z5), Regressions!Z5,0.0000000001)</f>
        <v>1E-10</v>
      </c>
      <c r="AM31" s="637"/>
      <c r="AN31" s="637"/>
      <c r="AO31" s="637"/>
      <c r="AP31" s="637"/>
      <c r="AQ31" s="637"/>
      <c r="AR31" s="637"/>
      <c r="AS31" s="637"/>
      <c r="AT31" s="637"/>
      <c r="AU31" s="637"/>
    </row>
    <row xmlns:x14ac="http://schemas.microsoft.com/office/spreadsheetml/2009/9/ac" r="32" x14ac:dyDescent="0.2">
      <c r="B32" s="675" t="s">
        <v>154</v>
      </c>
      <c r="C32" s="671">
        <f>IF(ISNUMBER(Regressions!C6), Regressions!C6, 0.0000000001)</f>
        <v>8.4473540279999995</v>
      </c>
      <c r="D32" s="671">
        <f>IF(ISNUMBER(Regressions!D6), Regressions!D6, 0.0000000001)</f>
        <v>1E-10</v>
      </c>
      <c r="E32" s="671">
        <f>IF(ISNUMBER(Regressions!E6), Regressions!E6, 0.0000000001)</f>
        <v>1E-10</v>
      </c>
      <c r="F32" s="671">
        <f>IF(ISNUMBER(Regressions!F6), Regressions!F6, 0.0000000001)</f>
        <v>1E-10</v>
      </c>
      <c r="G32" s="671">
        <f>IF(ISNUMBER(Regressions!G6), Regressions!G6, 0.0000000001)</f>
        <v>1E-10</v>
      </c>
      <c r="H32" s="671">
        <f>IF(ISNUMBER(Regressions!H6), Regressions!H6, 0.0000000001)</f>
        <v>1E-10</v>
      </c>
      <c r="I32" s="678" t="s">
        <v>154</v>
      </c>
      <c r="J32" s="671">
        <f>IF(ISNUMBER(Regressions!L6), Regressions!L6,0.0000000001)</f>
        <v>2.524659953</v>
      </c>
      <c r="K32" s="671">
        <f>IF(ISNUMBER(Regressions!M6), Regressions!M6,0.0000000001)</f>
        <v>0</v>
      </c>
      <c r="L32" s="671">
        <f>IF(ISNUMBER(Regressions!N6), Regressions!N6,0.0000000001)</f>
        <v>1E-10</v>
      </c>
      <c r="M32" s="671">
        <f>IF(ISNUMBER(Regressions!O6), Regressions!O6,0.0000000001)</f>
        <v>1E-10</v>
      </c>
      <c r="N32" s="671">
        <f>IF(ISNUMBER(Regressions!P6), Regressions!P6,0.0000000001)</f>
        <v>1E-10</v>
      </c>
      <c r="O32" s="671">
        <f>IF(ISNUMBER(Regressions!Q6), Regressions!Q6,0.0000000001)</f>
        <v>1E-10</v>
      </c>
      <c r="P32" s="679" t="s">
        <v>154</v>
      </c>
      <c r="Q32" s="671">
        <f>IF(ISNUMBER(Regressions!U6), Regressions!U6,0.0000000001)</f>
        <v>39.749582279999998</v>
      </c>
      <c r="R32" s="671">
        <f>IF(ISNUMBER(Regressions!V6), Regressions!V6,0.0000000001)</f>
        <v>1E-10</v>
      </c>
      <c r="S32" s="671">
        <f>IF(ISNUMBER(Regressions!W6), Regressions!W6,0.0000000001)</f>
        <v>1E-10</v>
      </c>
      <c r="T32" s="671">
        <f>IF(ISNUMBER(Regressions!X6), Regressions!X6,0.0000000001)</f>
        <v>34</v>
      </c>
      <c r="U32" s="671">
        <f>IF(ISNUMBER(Regressions!Y6), Regressions!Y6,0.0000000001)</f>
        <v>35.329562439999997</v>
      </c>
      <c r="V32" s="674">
        <f>IF(ISNUMBER(Regressions!Z6), Regressions!Z6,0.0000000001)</f>
        <v>35.30250564</v>
      </c>
      <c r="AM32" s="637"/>
      <c r="AN32" s="637"/>
      <c r="AO32" s="637"/>
      <c r="AP32" s="637"/>
      <c r="AQ32" s="637"/>
      <c r="AR32" s="637"/>
      <c r="AS32" s="637"/>
      <c r="AT32" s="637"/>
      <c r="AU32" s="637"/>
    </row>
    <row xmlns:x14ac="http://schemas.microsoft.com/office/spreadsheetml/2009/9/ac" r="33" ht="15.75" thickBot="true" x14ac:dyDescent="0.25">
      <c r="B33" s="680" t="s">
        <v>307</v>
      </c>
      <c r="C33" s="681">
        <f>IF(ISNUMBER(Regressions!C7), Regressions!C7, 0.0000000001)</f>
        <v>0</v>
      </c>
      <c r="D33" s="681">
        <f>IF(ISNUMBER(Regressions!D7), Regressions!D7, 0.0000000001)</f>
        <v>100</v>
      </c>
      <c r="E33" s="681">
        <f>IF(ISNUMBER(Regressions!E7), Regressions!E7, 0.0000000001)</f>
        <v>100</v>
      </c>
      <c r="F33" s="681">
        <f>IF(ISNUMBER(Regressions!F7), Regressions!F7, 0.0000000001)</f>
        <v>100</v>
      </c>
      <c r="G33" s="681">
        <f>IF(ISNUMBER(Regressions!G7), Regressions!G7, 0.0000000001)</f>
        <v>100</v>
      </c>
      <c r="H33" s="681">
        <f>IF(ISNUMBER(Regressions!H7), Regressions!H7, 0.0000000001)</f>
        <v>100</v>
      </c>
      <c r="I33" s="682" t="s">
        <v>307</v>
      </c>
      <c r="J33" s="683">
        <f>IF(ISNUMBER(Regressions!L7), Regressions!L7,0.0000000001)</f>
        <v>0</v>
      </c>
      <c r="K33" s="681">
        <f>IF(ISNUMBER(Regressions!M7), Regressions!M7,0.0000000001)</f>
        <v>100</v>
      </c>
      <c r="L33" s="681">
        <f>IF(ISNUMBER(Regressions!N7), Regressions!N7,0.0000000001)</f>
        <v>100</v>
      </c>
      <c r="M33" s="681">
        <f>IF(ISNUMBER(Regressions!O7), Regressions!O7,0.0000000001)</f>
        <v>100</v>
      </c>
      <c r="N33" s="681">
        <f>IF(ISNUMBER(Regressions!P7), Regressions!P7,0.0000000001)</f>
        <v>100</v>
      </c>
      <c r="O33" s="681">
        <f>IF(ISNUMBER(Regressions!Q7), Regressions!Q7,0.0000000001)</f>
        <v>100</v>
      </c>
      <c r="P33" s="684" t="s">
        <v>307</v>
      </c>
      <c r="Q33" s="683">
        <f>IF(ISNUMBER(Regressions!U7), Regressions!U7,0.0000000001)</f>
        <v>60.250417720000002</v>
      </c>
      <c r="R33" s="683">
        <f>IF(ISNUMBER(Regressions!V7), Regressions!V7,0.0000000001)</f>
        <v>100</v>
      </c>
      <c r="S33" s="681">
        <f>IF(ISNUMBER(Regressions!W7), Regressions!W7,0.0000000001)</f>
        <v>100</v>
      </c>
      <c r="T33" s="681">
        <f>IF(ISNUMBER(Regressions!X7), Regressions!X7,0.0000000001)</f>
        <v>66</v>
      </c>
      <c r="U33" s="681">
        <f>IF(ISNUMBER(Regressions!Y7), Regressions!Y7,0.0000000001)</f>
        <v>64.670437559999996</v>
      </c>
      <c r="V33" s="685">
        <f>IF(ISNUMBER(Regressions!Z7), Regressions!Z7,0.0000000001)</f>
        <v>64.697494359999993</v>
      </c>
    </row>
    <row xmlns:x14ac="http://schemas.microsoft.com/office/spreadsheetml/2009/9/ac" r="34" x14ac:dyDescent="0.2">
      <c r="B34" s="686" t="s">
        <v>401</v>
      </c>
    </row>
    <row xmlns:x14ac="http://schemas.microsoft.com/office/spreadsheetml/2009/9/ac" r="35" ht="6" customHeight="true" x14ac:dyDescent="0.2"/>
    <row xmlns:x14ac="http://schemas.microsoft.com/office/spreadsheetml/2009/9/ac" r="36" s="637" customFormat="true" ht="50.1" customHeight="true" x14ac:dyDescent="0.2">
      <c r="B36" s="687" t="s">
        <v>34</v>
      </c>
      <c r="C36" s="688" t="s">
        <v>424</v>
      </c>
      <c r="D36" s="688"/>
      <c r="E36" s="688"/>
      <c r="F36" s="688"/>
      <c r="G36" s="688"/>
      <c r="H36" s="688"/>
      <c r="I36" s="687" t="s">
        <v>34</v>
      </c>
      <c r="J36" s="689" t="s">
        <v>425</v>
      </c>
      <c r="K36" s="690"/>
      <c r="L36" s="690"/>
      <c r="M36" s="690"/>
      <c r="N36" s="690"/>
      <c r="O36" s="690"/>
      <c r="P36" s="687" t="s">
        <v>34</v>
      </c>
      <c r="Q36" s="691" t="s">
        <v>426</v>
      </c>
      <c r="R36" s="691"/>
      <c r="S36" s="691"/>
      <c r="T36" s="691"/>
      <c r="U36" s="691"/>
      <c r="V36" s="691"/>
    </row>
    <row xmlns:x14ac="http://schemas.microsoft.com/office/spreadsheetml/2009/9/ac" r="37" ht="50.1" customHeight="true" x14ac:dyDescent="0.2">
      <c r="B37" s="687" t="s">
        <v>35</v>
      </c>
      <c r="C37" s="692" t="s">
        <v>427</v>
      </c>
      <c r="D37" s="692"/>
      <c r="E37" s="692"/>
      <c r="F37" s="692"/>
      <c r="G37" s="692"/>
      <c r="H37" s="692"/>
      <c r="I37" s="687" t="s">
        <v>35</v>
      </c>
      <c r="J37" s="692" t="s">
        <v>428</v>
      </c>
      <c r="K37" s="692"/>
      <c r="L37" s="692"/>
      <c r="M37" s="692"/>
      <c r="N37" s="692"/>
      <c r="O37" s="692"/>
      <c r="P37" s="687" t="s">
        <v>35</v>
      </c>
      <c r="Q37" s="692" t="s">
        <v>429</v>
      </c>
      <c r="R37" s="692"/>
      <c r="S37" s="692"/>
      <c r="T37" s="692"/>
      <c r="U37" s="692"/>
      <c r="V37" s="692"/>
    </row>
    <row xmlns:x14ac="http://schemas.microsoft.com/office/spreadsheetml/2009/9/ac" r="38" ht="50.1" customHeight="true" x14ac:dyDescent="0.2">
      <c r="B38" s="687" t="s">
        <v>36</v>
      </c>
      <c r="C38" s="693" t="s">
        <v>430</v>
      </c>
      <c r="D38" s="693"/>
      <c r="E38" s="693"/>
      <c r="F38" s="693"/>
      <c r="G38" s="693"/>
      <c r="H38" s="693"/>
      <c r="I38" s="687" t="s">
        <v>36</v>
      </c>
      <c r="J38" s="693" t="s">
        <v>431</v>
      </c>
      <c r="K38" s="693"/>
      <c r="L38" s="693"/>
      <c r="M38" s="693"/>
      <c r="N38" s="693"/>
      <c r="O38" s="693"/>
      <c r="P38" s="687" t="s">
        <v>36</v>
      </c>
      <c r="Q38" s="693" t="s">
        <v>432</v>
      </c>
      <c r="R38" s="693"/>
      <c r="S38" s="693"/>
      <c r="T38" s="693"/>
      <c r="U38" s="693"/>
      <c r="V38" s="693"/>
    </row>
    <row xmlns:x14ac="http://schemas.microsoft.com/office/spreadsheetml/2009/9/ac" r="39" ht="50.1" customHeight="true" x14ac:dyDescent="0.2">
      <c r="B39" s="687" t="s">
        <v>307</v>
      </c>
      <c r="C39" s="694" t="s">
        <v>433</v>
      </c>
      <c r="D39" s="694"/>
      <c r="E39" s="694"/>
      <c r="F39" s="694"/>
      <c r="G39" s="694"/>
      <c r="H39" s="694"/>
      <c r="I39" s="687" t="s">
        <v>307</v>
      </c>
      <c r="J39" s="694" t="s">
        <v>433</v>
      </c>
      <c r="K39" s="694"/>
      <c r="L39" s="694"/>
      <c r="M39" s="694"/>
      <c r="N39" s="694"/>
      <c r="O39" s="694"/>
      <c r="P39" s="687" t="s">
        <v>307</v>
      </c>
      <c r="Q39" s="694" t="s">
        <v>433</v>
      </c>
      <c r="R39" s="694"/>
      <c r="S39" s="694"/>
      <c r="T39" s="694"/>
      <c r="U39" s="694"/>
      <c r="V39" s="69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157</v>
      </c>
    </row>
    <row xmlns:x14ac="http://schemas.microsoft.com/office/spreadsheetml/2009/9/ac" r="3" s="35" customFormat="true" ht="15.75" x14ac:dyDescent="0.25">
      <c r="A3" s="34"/>
    </row>
    <row xmlns:x14ac="http://schemas.microsoft.com/office/spreadsheetml/2009/9/ac" r="4" s="35" customFormat="true" x14ac:dyDescent="0.2">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row>
    <row xmlns:x14ac="http://schemas.microsoft.com/office/spreadsheetml/2009/9/ac" r="5" s="35" customFormat="true" x14ac:dyDescent="0.2">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row>
    <row xmlns:x14ac="http://schemas.microsoft.com/office/spreadsheetml/2009/9/ac" r="6" s="35" customFormat="true" x14ac:dyDescent="0.2">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row>
    <row xmlns:x14ac="http://schemas.microsoft.com/office/spreadsheetml/2009/9/ac" r="7" s="35" customFormat="true" x14ac:dyDescent="0.2">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row>
    <row xmlns:x14ac="http://schemas.microsoft.com/office/spreadsheetml/2009/9/ac" r="8" s="35" customFormat="true" x14ac:dyDescent="0.2">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row>
    <row xmlns:x14ac="http://schemas.microsoft.com/office/spreadsheetml/2009/9/ac" r="9" s="35" customFormat="true" x14ac:dyDescent="0.2">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row>
    <row xmlns:x14ac="http://schemas.microsoft.com/office/spreadsheetml/2009/9/ac" r="10" s="35" customFormat="true" x14ac:dyDescent="0.2">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row>
    <row xmlns:x14ac="http://schemas.microsoft.com/office/spreadsheetml/2009/9/ac" r="11" s="35" customFormat="true" x14ac:dyDescent="0.2">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row>
    <row xmlns:x14ac="http://schemas.microsoft.com/office/spreadsheetml/2009/9/ac" r="12" s="35" customFormat="true" x14ac:dyDescent="0.2">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row>
    <row xmlns:x14ac="http://schemas.microsoft.com/office/spreadsheetml/2009/9/ac" r="13" s="35" customFormat="true" x14ac:dyDescent="0.2">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row>
    <row xmlns:x14ac="http://schemas.microsoft.com/office/spreadsheetml/2009/9/ac" r="14" s="35" customFormat="true" x14ac:dyDescent="0.2">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row>
    <row xmlns:x14ac="http://schemas.microsoft.com/office/spreadsheetml/2009/9/ac" r="15" s="35" customFormat="true" x14ac:dyDescent="0.2">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xmlns:x14ac="http://schemas.microsoft.com/office/spreadsheetml/2009/9/ac" r="16" s="35" customFormat="true" x14ac:dyDescent="0.2">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row>
    <row xmlns:x14ac="http://schemas.microsoft.com/office/spreadsheetml/2009/9/ac" r="17" s="35" customFormat="true" x14ac:dyDescent="0.2">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row>
    <row xmlns:x14ac="http://schemas.microsoft.com/office/spreadsheetml/2009/9/ac" r="18" s="35" customFormat="true" x14ac:dyDescent="0.2">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row>
    <row xmlns:x14ac="http://schemas.microsoft.com/office/spreadsheetml/2009/9/ac" r="19" s="35" customFormat="true" x14ac:dyDescent="0.2">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row>
    <row xmlns:x14ac="http://schemas.microsoft.com/office/spreadsheetml/2009/9/ac" r="20" s="35" customFormat="true" x14ac:dyDescent="0.2">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row>
    <row xmlns:x14ac="http://schemas.microsoft.com/office/spreadsheetml/2009/9/ac" r="21" s="35" customFormat="true" x14ac:dyDescent="0.2">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row>
    <row xmlns:x14ac="http://schemas.microsoft.com/office/spreadsheetml/2009/9/ac" r="22" s="35" customFormat="true" x14ac:dyDescent="0.2">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row>
    <row xmlns:x14ac="http://schemas.microsoft.com/office/spreadsheetml/2009/9/ac" r="23" s="35" customFormat="true" x14ac:dyDescent="0.2">
      <c r="A23" s="33" t="s">
        <v>401</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401</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401</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101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48" t="s">
        <v>25</v>
      </c>
      <c r="E4" s="149" t="s">
        <v>19</v>
      </c>
      <c r="F4" s="150" t="s">
        <v>121</v>
      </c>
      <c r="G4" s="148" t="s">
        <v>25</v>
      </c>
      <c r="H4" s="149" t="s">
        <v>19</v>
      </c>
      <c r="I4" s="150" t="s">
        <v>121</v>
      </c>
      <c r="J4" s="148" t="s">
        <v>25</v>
      </c>
      <c r="K4" s="149" t="s">
        <v>19</v>
      </c>
      <c r="L4" s="150" t="s">
        <v>121</v>
      </c>
      <c r="M4" s="148" t="s">
        <v>25</v>
      </c>
      <c r="N4" s="149" t="s">
        <v>19</v>
      </c>
      <c r="O4" s="150" t="s">
        <v>121</v>
      </c>
      <c r="P4" s="148" t="s">
        <v>25</v>
      </c>
      <c r="Q4" s="149" t="s">
        <v>19</v>
      </c>
      <c r="R4" s="150" t="s">
        <v>121</v>
      </c>
      <c r="S4" s="148" t="s">
        <v>25</v>
      </c>
      <c r="T4" s="149" t="s">
        <v>19</v>
      </c>
      <c r="U4" s="151" t="s">
        <v>121</v>
      </c>
      <c r="V4" s="152" t="s">
        <v>25</v>
      </c>
      <c r="W4" s="153" t="s">
        <v>19</v>
      </c>
      <c r="X4" s="153" t="s">
        <v>21</v>
      </c>
      <c r="Y4" s="153" t="s">
        <v>29</v>
      </c>
      <c r="Z4" s="155" t="s">
        <v>122</v>
      </c>
      <c r="AA4" s="152" t="s">
        <v>25</v>
      </c>
      <c r="AB4" s="153" t="s">
        <v>19</v>
      </c>
      <c r="AC4" s="153" t="s">
        <v>21</v>
      </c>
      <c r="AD4" s="153" t="s">
        <v>29</v>
      </c>
      <c r="AE4" s="155" t="s">
        <v>122</v>
      </c>
      <c r="AF4" s="152" t="s">
        <v>25</v>
      </c>
      <c r="AG4" s="153" t="s">
        <v>19</v>
      </c>
      <c r="AH4" s="153" t="s">
        <v>21</v>
      </c>
      <c r="AI4" s="153" t="s">
        <v>29</v>
      </c>
      <c r="AJ4" s="155" t="s">
        <v>122</v>
      </c>
      <c r="AK4" s="152" t="s">
        <v>25</v>
      </c>
      <c r="AL4" s="153" t="s">
        <v>19</v>
      </c>
      <c r="AM4" s="153" t="s">
        <v>21</v>
      </c>
      <c r="AN4" s="153" t="s">
        <v>29</v>
      </c>
      <c r="AO4" s="155" t="s">
        <v>122</v>
      </c>
      <c r="AP4" s="152" t="s">
        <v>25</v>
      </c>
      <c r="AQ4" s="153" t="s">
        <v>19</v>
      </c>
      <c r="AR4" s="153" t="s">
        <v>21</v>
      </c>
      <c r="AS4" s="153" t="s">
        <v>29</v>
      </c>
      <c r="AT4" s="155" t="s">
        <v>122</v>
      </c>
      <c r="AU4" s="152" t="s">
        <v>25</v>
      </c>
      <c r="AV4" s="153" t="s">
        <v>19</v>
      </c>
      <c r="AW4" s="153" t="s">
        <v>21</v>
      </c>
      <c r="AX4" s="153" t="s">
        <v>29</v>
      </c>
      <c r="AY4" s="156" t="s">
        <v>122</v>
      </c>
      <c r="AZ4" s="157" t="s">
        <v>25</v>
      </c>
      <c r="BA4" s="158" t="s">
        <v>141</v>
      </c>
      <c r="BB4" s="159" t="s">
        <v>143</v>
      </c>
      <c r="BC4" s="157" t="s">
        <v>25</v>
      </c>
      <c r="BD4" s="158" t="s">
        <v>141</v>
      </c>
      <c r="BE4" s="159" t="s">
        <v>143</v>
      </c>
      <c r="BF4" s="157" t="s">
        <v>25</v>
      </c>
      <c r="BG4" s="158" t="s">
        <v>141</v>
      </c>
      <c r="BH4" s="159" t="s">
        <v>143</v>
      </c>
      <c r="BI4" s="157" t="s">
        <v>25</v>
      </c>
      <c r="BJ4" s="158" t="s">
        <v>141</v>
      </c>
      <c r="BK4" s="159" t="s">
        <v>143</v>
      </c>
      <c r="BL4" s="157" t="s">
        <v>25</v>
      </c>
      <c r="BM4" s="158" t="s">
        <v>141</v>
      </c>
      <c r="BN4" s="159" t="s">
        <v>143</v>
      </c>
      <c r="BO4" s="157" t="s">
        <v>25</v>
      </c>
      <c r="BP4" s="158" t="s">
        <v>141</v>
      </c>
      <c r="BQ4" s="159" t="s">
        <v>143</v>
      </c>
    </row>
    <row xmlns:x14ac="http://schemas.microsoft.com/office/spreadsheetml/2009/9/ac" r="5" ht="48" hidden="true" x14ac:dyDescent="0.2">
      <c r="A5" s="45" t="s">
        <v>39</v>
      </c>
      <c r="B5" s="45" t="s">
        <v>40</v>
      </c>
      <c r="C5" s="45" t="s">
        <v>41</v>
      </c>
      <c r="D5" s="148" t="s">
        <v>135</v>
      </c>
      <c r="E5" s="149" t="s">
        <v>42</v>
      </c>
      <c r="F5" s="150" t="s">
        <v>288</v>
      </c>
      <c r="G5" s="148" t="s">
        <v>136</v>
      </c>
      <c r="H5" s="149" t="s">
        <v>43</v>
      </c>
      <c r="I5" s="150" t="s">
        <v>289</v>
      </c>
      <c r="J5" s="148" t="s">
        <v>137</v>
      </c>
      <c r="K5" s="149" t="s">
        <v>44</v>
      </c>
      <c r="L5" s="150" t="s">
        <v>290</v>
      </c>
      <c r="M5" s="148" t="s">
        <v>138</v>
      </c>
      <c r="N5" s="149" t="s">
        <v>86</v>
      </c>
      <c r="O5" s="150" t="s">
        <v>291</v>
      </c>
      <c r="P5" s="148" t="s">
        <v>139</v>
      </c>
      <c r="Q5" s="149" t="s">
        <v>87</v>
      </c>
      <c r="R5" s="150" t="s">
        <v>292</v>
      </c>
      <c r="S5" s="148" t="s">
        <v>140</v>
      </c>
      <c r="T5" s="149" t="s">
        <v>88</v>
      </c>
      <c r="U5" s="151" t="s">
        <v>293</v>
      </c>
      <c r="V5" s="152" t="s">
        <v>129</v>
      </c>
      <c r="W5" s="153" t="s">
        <v>45</v>
      </c>
      <c r="X5" s="154" t="s">
        <v>65</v>
      </c>
      <c r="Y5" s="154" t="s">
        <v>66</v>
      </c>
      <c r="Z5" s="155" t="s">
        <v>294</v>
      </c>
      <c r="AA5" s="152" t="s">
        <v>130</v>
      </c>
      <c r="AB5" s="153" t="s">
        <v>46</v>
      </c>
      <c r="AC5" s="154" t="s">
        <v>67</v>
      </c>
      <c r="AD5" s="154" t="s">
        <v>68</v>
      </c>
      <c r="AE5" s="155" t="s">
        <v>295</v>
      </c>
      <c r="AF5" s="152" t="s">
        <v>131</v>
      </c>
      <c r="AG5" s="153" t="s">
        <v>47</v>
      </c>
      <c r="AH5" s="154" t="s">
        <v>69</v>
      </c>
      <c r="AI5" s="154" t="s">
        <v>70</v>
      </c>
      <c r="AJ5" s="155" t="s">
        <v>296</v>
      </c>
      <c r="AK5" s="152" t="s">
        <v>132</v>
      </c>
      <c r="AL5" s="153" t="s">
        <v>71</v>
      </c>
      <c r="AM5" s="154" t="s">
        <v>72</v>
      </c>
      <c r="AN5" s="154" t="s">
        <v>73</v>
      </c>
      <c r="AO5" s="155" t="s">
        <v>297</v>
      </c>
      <c r="AP5" s="152" t="s">
        <v>133</v>
      </c>
      <c r="AQ5" s="153" t="s">
        <v>74</v>
      </c>
      <c r="AR5" s="154" t="s">
        <v>75</v>
      </c>
      <c r="AS5" s="154" t="s">
        <v>76</v>
      </c>
      <c r="AT5" s="155" t="s">
        <v>298</v>
      </c>
      <c r="AU5" s="152" t="s">
        <v>134</v>
      </c>
      <c r="AV5" s="153" t="s">
        <v>77</v>
      </c>
      <c r="AW5" s="154" t="s">
        <v>78</v>
      </c>
      <c r="AX5" s="154" t="s">
        <v>79</v>
      </c>
      <c r="AY5" s="156" t="s">
        <v>299</v>
      </c>
      <c r="AZ5" s="157" t="s">
        <v>80</v>
      </c>
      <c r="BA5" s="158" t="s">
        <v>114</v>
      </c>
      <c r="BB5" s="159" t="s">
        <v>300</v>
      </c>
      <c r="BC5" s="157" t="s">
        <v>85</v>
      </c>
      <c r="BD5" s="158" t="s">
        <v>115</v>
      </c>
      <c r="BE5" s="159" t="s">
        <v>301</v>
      </c>
      <c r="BF5" s="157" t="s">
        <v>84</v>
      </c>
      <c r="BG5" s="158" t="s">
        <v>116</v>
      </c>
      <c r="BH5" s="159" t="s">
        <v>302</v>
      </c>
      <c r="BI5" s="157" t="s">
        <v>83</v>
      </c>
      <c r="BJ5" s="158" t="s">
        <v>117</v>
      </c>
      <c r="BK5" s="159" t="s">
        <v>303</v>
      </c>
      <c r="BL5" s="157" t="s">
        <v>82</v>
      </c>
      <c r="BM5" s="158" t="s">
        <v>118</v>
      </c>
      <c r="BN5" s="159" t="s">
        <v>304</v>
      </c>
      <c r="BO5" s="157" t="s">
        <v>81</v>
      </c>
      <c r="BP5" s="158" t="s">
        <v>119</v>
      </c>
      <c r="BQ5" s="159" t="s">
        <v>305</v>
      </c>
    </row>
    <row xmlns:x14ac="http://schemas.microsoft.com/office/spreadsheetml/2009/9/ac" r="6" x14ac:dyDescent="0.2">
      <c r="A6" s="414" t="str">
        <f>+RIGHT('Data Summary'!A6,LEN('Data Summary'!A6)-9)</f>
        <v>EMIS</v>
      </c>
      <c r="B6" s="38" t="str">
        <f>+IF(ISTEXT('Data Summary'!B6),'Data Summary'!B6,"")</f>
        <v>EMIS</v>
      </c>
      <c r="C6" s="365">
        <f>+VALUE('Data Summary'!C6)</f>
        <v>2008</v>
      </c>
      <c r="D6" s="99" t="e">
        <f>+IF(AND(ISNUMBER('Water Data'!D4),'Data Summary'!BS6="Yes"),100-'Water Data'!D4,NA())</f>
        <v>#N/A</v>
      </c>
      <c r="E6" s="99">
        <f>+IF(AND(ISNUMBER('Water Data'!D6),'Data Summary'!BT6="Yes"),'Water Data'!D6,NA())</f>
        <v>90.7</v>
      </c>
      <c r="F6" s="99">
        <f>+IF(AND(ISNUMBER('Water Data'!D9),'Data Summary'!BU6="Yes"),'Water Data'!D9,NA())</f>
        <v>58.9</v>
      </c>
      <c r="G6" s="99" t="e">
        <f>+IF(AND(ISNUMBER('Water Data'!E4),'Data Summary'!BV6="Yes"),100-'Water Data'!E4,NA())</f>
        <v>#N/A</v>
      </c>
      <c r="H6" s="99" t="e">
        <f>+IF(AND(ISNUMBER('Water Data'!E6),'Data Summary'!BW6="Yes"),'Water Data'!E6,NA())</f>
        <v>#N/A</v>
      </c>
      <c r="I6" s="99" t="e">
        <f>+IF(AND(ISNUMBER('Water Data'!E9),'Data Summary'!BX6="Yes"),'Water Data'!E9,NA())</f>
        <v>#N/A</v>
      </c>
      <c r="J6" s="99" t="e">
        <f>+IF(AND(ISNUMBER('Water Data'!F4),'Data Summary'!BY6="Yes"),100-'Water Data'!F4,NA())</f>
        <v>#N/A</v>
      </c>
      <c r="K6" s="99" t="e">
        <f>+IF(AND(ISNUMBER('Water Data'!F6),'Data Summary'!BZ6="Yes"),'Water Data'!F6,NA())</f>
        <v>#N/A</v>
      </c>
      <c r="L6" s="99" t="e">
        <f>+IF(AND(ISNUMBER('Water Data'!F9),'Data Summary'!CA6="Yes"),'Water Data'!F9,NA())</f>
        <v>#N/A</v>
      </c>
      <c r="M6" s="99" t="e">
        <f>+IF(AND(ISNUMBER('Water Data'!G4),'Data Summary'!CB6="Yes"),100-'Water Data'!G4,NA())</f>
        <v>#N/A</v>
      </c>
      <c r="N6" s="99" t="e">
        <f>+IF(AND(ISNUMBER('Water Data'!G6),'Data Summary'!CC6="Yes"),'Water Data'!G6,NA())</f>
        <v>#N/A</v>
      </c>
      <c r="O6" s="99" t="e">
        <f>+IF(AND(ISNUMBER('Water Data'!G9),'Data Summary'!CD6="Yes"),'Water Data'!G9,NA())</f>
        <v>#N/A</v>
      </c>
      <c r="P6" s="99" t="e">
        <f>+IF(AND(ISNUMBER('Water Data'!H4),'Data Summary'!CE6="Yes"),100-'Water Data'!H4,NA())</f>
        <v>#N/A</v>
      </c>
      <c r="Q6" s="99" t="e">
        <f>+IF(AND(ISNUMBER('Water Data'!H6),'Data Summary'!CF6="Yes"),'Water Data'!H6,NA())</f>
        <v>#N/A</v>
      </c>
      <c r="R6" s="99" t="e">
        <f>+IF(AND(ISNUMBER('Water Data'!H9),'Data Summary'!CG6="Yes"),'Water Data'!H9,NA())</f>
        <v>#N/A</v>
      </c>
      <c r="S6" s="99" t="e">
        <f>+IF(AND(ISNUMBER('Water Data'!I4),'Data Summary'!CH6="Yes"),100-'Water Data'!I4,NA())</f>
        <v>#N/A</v>
      </c>
      <c r="T6" s="99" t="e">
        <f>+IF(AND(ISNUMBER('Water Data'!I6),'Data Summary'!CI6="Yes"),'Water Data'!I6,NA())</f>
        <v>#N/A</v>
      </c>
      <c r="U6" s="99" t="e">
        <f>+IF(AND(ISNUMBER('Water Data'!I9),'Data Summary'!CJ6="Yes"),'Water Data'!I9,NA())</f>
        <v>#N/A</v>
      </c>
      <c r="V6" s="100" t="e">
        <f>+IF(AND(ISNUMBER('Sanitation Data'!D4),'Data Summary'!CK6="Yes"),100-'Sanitation Data'!D4,NA())</f>
        <v>#N/A</v>
      </c>
      <c r="W6" s="100" t="e">
        <f>+IF(AND(ISNUMBER('Sanitation Data'!D6),'Data Summary'!CL6="Yes"),'Sanitation Data'!D6,NA())</f>
        <v>#N/A</v>
      </c>
      <c r="X6" s="100" t="e">
        <f>+IF(AND(ISNUMBER('Sanitation Data'!D10),'Data Summary'!CM6="Yes"),'Sanitation Data'!D10,NA())</f>
        <v>#N/A</v>
      </c>
      <c r="Y6" s="100" t="e">
        <f>+IF(AND(ISNUMBER('Sanitation Data'!D11),'Data Summary'!CN6="Yes"),'Sanitation Data'!D11,NA())</f>
        <v>#N/A</v>
      </c>
      <c r="Z6" s="100" t="e">
        <f>+IF(AND(ISNUMBER('Sanitation Data'!D12),'Data Summary'!CO6="Yes"),'Sanitation Data'!D12,NA())</f>
        <v>#N/A</v>
      </c>
      <c r="AA6" s="100" t="e">
        <f>+IF(AND(ISNUMBER('Sanitation Data'!E4),'Data Summary'!CP6="Yes"),100-'Sanitation Data'!E4,NA())</f>
        <v>#N/A</v>
      </c>
      <c r="AB6" s="100" t="e">
        <f>+IF(AND(ISNUMBER('Sanitation Data'!E6),'Data Summary'!CQ6="Yes"),'Sanitation Data'!E6,NA())</f>
        <v>#N/A</v>
      </c>
      <c r="AC6" s="100" t="e">
        <f>+IF(AND(ISNUMBER('Sanitation Data'!E10),'Data Summary'!CR6="Yes"),'Sanitation Data'!E10,NA())</f>
        <v>#N/A</v>
      </c>
      <c r="AD6" s="100" t="e">
        <f>+IF(AND(ISNUMBER('Sanitation Data'!E11),'Data Summary'!CS6="Yes"),'Sanitation Data'!E11,NA())</f>
        <v>#N/A</v>
      </c>
      <c r="AE6" s="100" t="e">
        <f>+IF(AND(ISNUMBER('Sanitation Data'!E12),'Data Summary'!CT6="Yes"),'Sanitation Data'!E12,NA())</f>
        <v>#N/A</v>
      </c>
      <c r="AF6" s="100" t="e">
        <f>+IF(AND(ISNUMBER('Sanitation Data'!F4),'Data Summary'!CU6="Yes"),100-'Sanitation Data'!F4,NA())</f>
        <v>#N/A</v>
      </c>
      <c r="AG6" s="100" t="e">
        <f>+IF(AND(ISNUMBER('Sanitation Data'!F6),'Data Summary'!CV6="Yes"),'Sanitation Data'!F6,NA())</f>
        <v>#N/A</v>
      </c>
      <c r="AH6" s="100" t="e">
        <f>+IF(AND(ISNUMBER('Sanitation Data'!F10),'Data Summary'!CW6="Yes"),'Sanitation Data'!F10,NA())</f>
        <v>#N/A</v>
      </c>
      <c r="AI6" s="100" t="e">
        <f>+IF(AND(ISNUMBER('Sanitation Data'!F11),'Data Summary'!CX6="Yes"),'Sanitation Data'!F11,NA())</f>
        <v>#N/A</v>
      </c>
      <c r="AJ6" s="100" t="e">
        <f>+IF(AND(ISNUMBER('Sanitation Data'!F12),'Data Summary'!CY6="Yes"),'Sanitation Data'!F12,NA())</f>
        <v>#N/A</v>
      </c>
      <c r="AK6" s="100" t="e">
        <f>+IF(AND(ISNUMBER('Sanitation Data'!G4),'Data Summary'!CZ6="Yes"),100-'Sanitation Data'!G4,NA())</f>
        <v>#N/A</v>
      </c>
      <c r="AL6" s="100" t="e">
        <f>+IF(AND(ISNUMBER('Sanitation Data'!G6),'Data Summary'!DA6="Yes"),'Sanitation Data'!G6,NA())</f>
        <v>#N/A</v>
      </c>
      <c r="AM6" s="100" t="e">
        <f>+IF(AND(ISNUMBER('Sanitation Data'!G10),'Data Summary'!DB6="Yes"),'Sanitation Data'!G10,NA())</f>
        <v>#N/A</v>
      </c>
      <c r="AN6" s="100" t="e">
        <f>+IF(AND(ISNUMBER('Sanitation Data'!G11),'Data Summary'!DC6="Yes"),'Sanitation Data'!G11,NA())</f>
        <v>#N/A</v>
      </c>
      <c r="AO6" s="100" t="e">
        <f>+IF(AND(ISNUMBER('Sanitation Data'!G12),'Data Summary'!DD6="Yes"),'Sanitation Data'!G12,NA())</f>
        <v>#N/A</v>
      </c>
      <c r="AP6" s="100" t="e">
        <f>+IF(AND(ISNUMBER('Sanitation Data'!H4),'Data Summary'!DE6="Yes"),100-'Sanitation Data'!H4,NA())</f>
        <v>#N/A</v>
      </c>
      <c r="AQ6" s="100" t="e">
        <f>+IF(AND(ISNUMBER('Sanitation Data'!H6),'Data Summary'!DF6="Yes"),'Sanitation Data'!H6,NA())</f>
        <v>#N/A</v>
      </c>
      <c r="AR6" s="100" t="e">
        <f>+IF(AND(ISNUMBER('Sanitation Data'!H10),'Data Summary'!DG6="Yes"),'Sanitation Data'!H10,NA())</f>
        <v>#N/A</v>
      </c>
      <c r="AS6" s="100" t="e">
        <f>+IF(AND(ISNUMBER('Sanitation Data'!H11),'Data Summary'!DH6="Yes"),'Sanitation Data'!H11,NA())</f>
        <v>#N/A</v>
      </c>
      <c r="AT6" s="100" t="e">
        <f>+IF(AND(ISNUMBER('Sanitation Data'!H12),'Data Summary'!DI6="Yes"),'Sanitation Data'!H12,NA())</f>
        <v>#N/A</v>
      </c>
      <c r="AU6" s="100" t="e">
        <f>+IF(AND(ISNUMBER('Sanitation Data'!I4),'Data Summary'!DJ6="Yes"),100-'Sanitation Data'!I4,NA())</f>
        <v>#N/A</v>
      </c>
      <c r="AV6" s="100" t="e">
        <f>+IF(AND(ISNUMBER('Sanitation Data'!I6),'Data Summary'!DK6="Yes"),'Sanitation Data'!I6,NA())</f>
        <v>#N/A</v>
      </c>
      <c r="AW6" s="100" t="e">
        <f>+IF(AND(ISNUMBER('Sanitation Data'!I10),'Data Summary'!DL6="Yes"),'Sanitation Data'!I10,NA())</f>
        <v>#N/A</v>
      </c>
      <c r="AX6" s="100" t="e">
        <f>+IF(AND(ISNUMBER('Sanitation Data'!I11),'Data Summary'!DM6="Yes"),'Sanitation Data'!I11,NA())</f>
        <v>#N/A</v>
      </c>
      <c r="AY6" s="100" t="e">
        <f>+IF(AND(ISNUMBER('Sanitation Data'!I12),'Data Summary'!DN6="Yes"),'Sanitation Data'!I12,NA())</f>
        <v>#N/A</v>
      </c>
      <c r="AZ6" s="101" t="e">
        <f>+IF(AND(ISNUMBER('Hygiene Data'!D5),'Data Summary'!DO6="Yes"),'Hygiene Data'!D5,NA())</f>
        <v>#N/A</v>
      </c>
      <c r="BA6" s="101" t="e">
        <f>+IF(AND(ISNUMBER('Hygiene Data'!D7),'Data Summary'!DP6="Yes"),'Hygiene Data'!D7,NA())</f>
        <v>#N/A</v>
      </c>
      <c r="BB6" s="101" t="e">
        <f>+IF(AND(ISNUMBER('Hygiene Data'!D9),'Data Summary'!DQ6="Yes"),'Hygiene Data'!D9,NA())</f>
        <v>#N/A</v>
      </c>
      <c r="BC6" s="101" t="e">
        <f>+IF(AND(ISNUMBER('Hygiene Data'!E5),'Data Summary'!DR6="Yes"),'Hygiene Data'!E5,NA())</f>
        <v>#N/A</v>
      </c>
      <c r="BD6" s="101" t="e">
        <f>+IF(AND(ISNUMBER('Hygiene Data'!E7),'Data Summary'!DS6="Yes"),'Hygiene Data'!E7,NA())</f>
        <v>#N/A</v>
      </c>
      <c r="BE6" s="101" t="e">
        <f>+IF(AND(ISNUMBER('Hygiene Data'!E9),'Data Summary'!DT6="Yes"),'Hygiene Data'!E9,NA())</f>
        <v>#N/A</v>
      </c>
      <c r="BF6" s="101" t="e">
        <f>+IF(AND(ISNUMBER('Hygiene Data'!F5),'Data Summary'!DU6="Yes"),'Hygiene Data'!F5,NA())</f>
        <v>#N/A</v>
      </c>
      <c r="BG6" s="101" t="e">
        <f>+IF(AND(ISNUMBER('Hygiene Data'!F7),'Data Summary'!DV6="Yes"),'Hygiene Data'!F7,NA())</f>
        <v>#N/A</v>
      </c>
      <c r="BH6" s="101" t="e">
        <f>+IF(AND(ISNUMBER('Hygiene Data'!F9),'Data Summary'!DW6="Yes"),'Hygiene Data'!F9,NA())</f>
        <v>#N/A</v>
      </c>
      <c r="BI6" s="101" t="e">
        <f>+IF(AND(ISNUMBER('Hygiene Data'!G5),'Data Summary'!DX6="Yes"),'Hygiene Data'!G5,NA())</f>
        <v>#N/A</v>
      </c>
      <c r="BJ6" s="101" t="e">
        <f>+IF(AND(ISNUMBER('Hygiene Data'!G7),'Data Summary'!DY6="Yes"),'Hygiene Data'!G7,NA())</f>
        <v>#N/A</v>
      </c>
      <c r="BK6" s="101" t="e">
        <f>+IF(AND(ISNUMBER('Hygiene Data'!G9),'Data Summary'!DZ6="Yes"),'Hygiene Data'!G9,NA())</f>
        <v>#N/A</v>
      </c>
      <c r="BL6" s="101" t="e">
        <f>+IF(AND(ISNUMBER('Hygiene Data'!H5),'Data Summary'!EA6="Yes"),'Hygiene Data'!H5,NA())</f>
        <v>#N/A</v>
      </c>
      <c r="BM6" s="101" t="e">
        <f>+IF(AND(ISNUMBER('Hygiene Data'!H7),'Data Summary'!EB6="Yes"),'Hygiene Data'!H7,NA())</f>
        <v>#N/A</v>
      </c>
      <c r="BN6" s="101" t="e">
        <f>+IF(AND(ISNUMBER('Hygiene Data'!H9),'Data Summary'!EC6="Yes"),'Hygiene Data'!H9,NA())</f>
        <v>#N/A</v>
      </c>
      <c r="BO6" s="101" t="e">
        <f>+IF(AND(ISNUMBER('Hygiene Data'!I5),'Data Summary'!ED6="Yes"),'Hygiene Data'!I5,NA())</f>
        <v>#N/A</v>
      </c>
      <c r="BP6" s="101" t="e">
        <f>+IF(AND(ISNUMBER('Hygiene Data'!I7),'Data Summary'!EE6="Yes"),'Hygiene Data'!I7,NA())</f>
        <v>#N/A</v>
      </c>
      <c r="BQ6" s="101" t="e">
        <f>+IF(AND(ISNUMBER('Hygiene Data'!I9),'Data Summary'!EF6="Yes"),'Hygiene Data'!I9,NA())</f>
        <v>#N/A</v>
      </c>
    </row>
    <row xmlns:x14ac="http://schemas.microsoft.com/office/spreadsheetml/2009/9/ac" r="7" x14ac:dyDescent="0.2">
      <c r="A7" s="414" t="str">
        <f ca="true">+RIGHT('Data Summary'!A7,LEN('Data Summary'!A7)-9)</f>
        <v>EMIS</v>
      </c>
      <c r="B7" s="38" t="str">
        <f ca="true">+IF(ISTEXT('Data Summary'!B7),'Data Summary'!B7,"")</f>
        <v>EMIS</v>
      </c>
      <c r="C7" s="365">
        <f ca="true">+VALUE('Data Summary'!C7)</f>
        <v>2009</v>
      </c>
      <c r="D7" s="99" t="e">
        <f ca="true">+IF(AND(ISNUMBER(OFFSET('Water Data'!$D$4,0,10*ROW('Water Data'!D1))),'Data Summary'!BS7="Yes"),100-OFFSET('Water Data'!$D$4,0,10*ROW('Water Data'!D1)),NA())</f>
        <v>#N/A</v>
      </c>
      <c r="E7" s="99">
        <f ca="true">+IF(AND(ISNUMBER(OFFSET('Water Data'!$D$6,0,10*ROW('Water Data'!D1))),'Data Summary'!BT7="Yes"),OFFSET('Water Data'!$D$6,0,10*ROW('Water Data'!D1)),NA())</f>
        <v>83.5</v>
      </c>
      <c r="F7" s="99">
        <f ca="true">+IF(AND(ISNUMBER(OFFSET('Water Data'!$D$9,0,10*ROW('Water Data'!D1))),'Data Summary'!BU7="Yes"),OFFSET('Water Data'!$D$9,0,10*ROW('Water Data'!D1)),NA())</f>
        <v>46.4</v>
      </c>
      <c r="G7" s="99" t="e">
        <f ca="true">+IF(AND(ISNUMBER(OFFSET('Water Data'!$E$4,0,10*ROW('Water Data'!E1))),'Data Summary'!BV7="Yes"),100-OFFSET('Water Data'!$E$4,0,10*ROW('Water Data'!E1)),NA())</f>
        <v>#N/A</v>
      </c>
      <c r="H7" s="99" t="e">
        <f ca="true">+IF(AND(ISNUMBER(OFFSET('Water Data'!$E$6,0,10*ROW('Water Data'!E1))),'Data Summary'!BW7="Yes"),OFFSET('Water Data'!$E$6,0,10*ROW('Water Data'!E1)),NA())</f>
        <v>#N/A</v>
      </c>
      <c r="I7" s="99" t="e">
        <f ca="true">+IF(AND(ISNUMBER(OFFSET('Water Data'!$E$9,0,10*ROW('Water Data'!E1))),'Data Summary'!BX7="Yes"),OFFSET('Water Data'!$E$9,0,10*ROW('Water Data'!E1)),NA())</f>
        <v>#N/A</v>
      </c>
      <c r="J7" s="99" t="e">
        <f ca="true">+IF(AND(ISNUMBER(OFFSET('Water Data'!$F$4,0,10*ROW('Water Data'!F1))),'Data Summary'!BY7="Yes"),100-OFFSET('Water Data'!$F$4,0,10*ROW('Water Data'!F1)),NA())</f>
        <v>#N/A</v>
      </c>
      <c r="K7" s="99" t="e">
        <f ca="true">+IF(AND(ISNUMBER(OFFSET('Water Data'!$F$6,0,10*ROW('Water Data'!F1))),'Data Summary'!BZ7="Yes"),OFFSET('Water Data'!$F$6,0,10*ROW('Water Data'!F1)),NA())</f>
        <v>#N/A</v>
      </c>
      <c r="L7" s="99" t="e">
        <f ca="true">+IF(AND(ISNUMBER(OFFSET('Water Data'!$F$9,0,10*ROW('Water Data'!F1))),'Data Summary'!CA7="Yes"),OFFSET('Water Data'!$F$9,0,10*ROW('Water Data'!F1)),NA())</f>
        <v>#N/A</v>
      </c>
      <c r="M7" s="99" t="e">
        <f ca="true">+IF(AND(ISNUMBER(OFFSET('Water Data'!$G$4,0,10*ROW('Water Data'!G1))),'Data Summary'!CB7="Yes"),100-OFFSET('Water Data'!$G$4,0,10*ROW('Water Data'!G1)),NA())</f>
        <v>#N/A</v>
      </c>
      <c r="N7" s="99" t="e">
        <f ca="true">+IF(AND(ISNUMBER(OFFSET('Water Data'!$G$6,0,10*ROW('Water Data'!G1))),'Data Summary'!CC7="Yes"),OFFSET('Water Data'!$G$6,0,10*ROW('Water Data'!G1)),NA())</f>
        <v>#N/A</v>
      </c>
      <c r="O7" s="99" t="e">
        <f ca="true">+IF(AND(ISNUMBER(OFFSET('Water Data'!$G$9,0,10*ROW('Water Data'!G1))),'Data Summary'!CD7="Yes"),OFFSET('Water Data'!$G$9,0,10*ROW('Water Data'!G1)),NA())</f>
        <v>#N/A</v>
      </c>
      <c r="P7" s="99" t="e">
        <f ca="true">+IF(AND(ISNUMBER(OFFSET('Water Data'!$H$4,0,10*ROW('Water Data'!H1))),'Data Summary'!CE7="Yes"),100-OFFSET('Water Data'!$H$4,0,10*ROW('Water Data'!H1)),NA())</f>
        <v>#N/A</v>
      </c>
      <c r="Q7" s="99" t="e">
        <f ca="true">+IF(AND(ISNUMBER(OFFSET('Water Data'!$H$6,0,10*ROW('Water Data'!H1))),'Data Summary'!CF7="Yes"),OFFSET('Water Data'!$H$6,0,10*ROW('Water Data'!H1)),NA())</f>
        <v>#N/A</v>
      </c>
      <c r="R7" s="99" t="e">
        <f ca="true">+IF(AND(ISNUMBER(OFFSET('Water Data'!$H$9,0,10*ROW('Water Data'!H1))),'Data Summary'!CG7="Yes"),OFFSET('Water Data'!$H$9,0,10*ROW('Water Data'!H1)),NA())</f>
        <v>#N/A</v>
      </c>
      <c r="S7" s="99" t="e">
        <f ca="true">+IF(AND(ISNUMBER(OFFSET('Water Data'!$I$4,0,10*ROW('Water Data'!I1))),'Data Summary'!CH7="Yes"),100-OFFSET('Water Data'!$I$4,0,10*ROW('Water Data'!I1)),NA())</f>
        <v>#N/A</v>
      </c>
      <c r="T7" s="99" t="e">
        <f ca="true">+IF(AND(ISNUMBER(OFFSET('Water Data'!$I$6,0,10*ROW('Water Data'!I1))),'Data Summary'!CI7="Yes"),OFFSET('Water Data'!$I$6,0,10*ROW('Water Data'!I1)),NA())</f>
        <v>#N/A</v>
      </c>
      <c r="U7" s="99" t="e">
        <f ca="true">+IF(AND(ISNUMBER(OFFSET('Water Data'!$I$9,0,10*ROW('Water Data'!I1))),'Data Summary'!CJ7="Yes"),OFFSET('Water Data'!$I$9,0,10*ROW('Water Data'!I1)),NA())</f>
        <v>#N/A</v>
      </c>
      <c r="V7" s="100" t="e">
        <f ca="true">+IF(AND(ISNUMBER(OFFSET('Sanitation Data'!$D$4,0,10*ROW('Sanitation Data'!D1))),'Data Summary'!CK7="Yes"),100-OFFSET('Sanitation Data'!$D$4,0,10*ROW('Sanitation Data'!D1)),NA())</f>
        <v>#N/A</v>
      </c>
      <c r="W7" s="100" t="e">
        <f ca="true">+IF(AND(ISNUMBER(OFFSET('Sanitation Data'!$D$6,0,10*ROW('Sanitation Data'!D1))),'Data Summary'!CL7="Yes"),OFFSET('Sanitation Data'!$D$6,0,10*ROW('Sanitation Data'!D1)),NA())</f>
        <v>#N/A</v>
      </c>
      <c r="X7" s="100" t="e">
        <f ca="true">+IF(AND(ISNUMBER(OFFSET('Sanitation Data'!$D$10,0,10*ROW('Sanitation Data'!D1))),'Data Summary'!CM7="Yes"),OFFSET('Sanitation Data'!$D$10,0,10*ROW('Sanitation Data'!D1)),NA())</f>
        <v>#N/A</v>
      </c>
      <c r="Y7" s="100" t="e">
        <f ca="true">+IF(AND(ISNUMBER(OFFSET('Sanitation Data'!$D$11,0,10*ROW('Sanitation Data'!D1))),'Data Summary'!CN7="Yes"),OFFSET('Sanitation Data'!$D$11,0,10*ROW('Sanitation Data'!D1)),NA())</f>
        <v>#N/A</v>
      </c>
      <c r="Z7" s="100" t="e">
        <f ca="true">+IF(AND(ISNUMBER(OFFSET('Sanitation Data'!$D$12,0,10*ROW('Sanitation Data'!D1))),'Data Summary'!CO7="Yes"),OFFSET('Sanitation Data'!$D$12,0,10*ROW('Sanitation Data'!D1)),NA())</f>
        <v>#N/A</v>
      </c>
      <c r="AA7" s="100" t="e">
        <f ca="true">+IF(AND(ISNUMBER(OFFSET('Sanitation Data'!$E$4,0,10*ROW('Sanitation Data'!E1))),'Data Summary'!CP7="Yes"),100-OFFSET('Sanitation Data'!$E$4,0,10*ROW('Sanitation Data'!E1)),NA())</f>
        <v>#N/A</v>
      </c>
      <c r="AB7" s="100" t="e">
        <f ca="true">+IF(AND(ISNUMBER(OFFSET('Sanitation Data'!$E$6,0,10*ROW('Sanitation Data'!E1))),'Data Summary'!CQ7="Yes"),OFFSET('Sanitation Data'!$E$6,0,10*ROW('Sanitation Data'!E1)),NA())</f>
        <v>#N/A</v>
      </c>
      <c r="AC7" s="100" t="e">
        <f ca="true">+IF(AND(ISNUMBER(OFFSET('Sanitation Data'!$E$10,0,10*ROW('Sanitation Data'!E1))),'Data Summary'!CR7="Yes"),OFFSET('Sanitation Data'!$E$10,0,10*ROW('Sanitation Data'!E1)),NA())</f>
        <v>#N/A</v>
      </c>
      <c r="AD7" s="100" t="e">
        <f ca="true">+IF(AND(ISNUMBER(OFFSET('Sanitation Data'!$E$11,0,10*ROW('Sanitation Data'!E1))),'Data Summary'!CS7="Yes"),OFFSET('Sanitation Data'!$E$11,0,10*ROW('Sanitation Data'!E1)),NA())</f>
        <v>#N/A</v>
      </c>
      <c r="AE7" s="100" t="e">
        <f ca="true">+IF(AND(ISNUMBER(OFFSET('Sanitation Data'!$E$12,0,10*ROW('Sanitation Data'!E1))),'Data Summary'!CT7="Yes"),OFFSET('Sanitation Data'!$E$12,0,10*ROW('Sanitation Data'!E1)),NA())</f>
        <v>#N/A</v>
      </c>
      <c r="AF7" s="100" t="e">
        <f ca="true">+IF(AND(ISNUMBER(OFFSET('Sanitation Data'!$F$4,0,10*ROW('Sanitation Data'!F1))),'Data Summary'!CU7="Yes"),100-OFFSET('Sanitation Data'!$F$4,0,10*ROW('Sanitation Data'!F1)),NA())</f>
        <v>#N/A</v>
      </c>
      <c r="AG7" s="100" t="e">
        <f ca="true">+IF(AND(ISNUMBER(OFFSET('Sanitation Data'!$F$6,0,10*ROW('Sanitation Data'!F1))),'Data Summary'!CV7="Yes"),OFFSET('Sanitation Data'!$F$6,0,10*ROW('Sanitation Data'!F1)),NA())</f>
        <v>#N/A</v>
      </c>
      <c r="AH7" s="100" t="e">
        <f ca="true">+IF(AND(ISNUMBER(OFFSET('Sanitation Data'!$F$10,0,10*ROW('Sanitation Data'!F1))),'Data Summary'!CW7="Yes"),OFFSET('Sanitation Data'!$F$10,0,10*ROW('Sanitation Data'!F1)),NA())</f>
        <v>#N/A</v>
      </c>
      <c r="AI7" s="100" t="e">
        <f ca="true">+IF(AND(ISNUMBER(OFFSET('Sanitation Data'!$F$11,0,10*ROW('Sanitation Data'!F1))),'Data Summary'!CX7="Yes"),OFFSET('Sanitation Data'!$F$11,0,10*ROW('Sanitation Data'!F1)),NA())</f>
        <v>#N/A</v>
      </c>
      <c r="AJ7" s="100" t="e">
        <f ca="true">+IF(AND(ISNUMBER(OFFSET('Sanitation Data'!$F$12,0,10*ROW('Sanitation Data'!F1))),'Data Summary'!CY7="Yes"),OFFSET('Sanitation Data'!$F$12,0,10*ROW('Sanitation Data'!F1)),NA())</f>
        <v>#N/A</v>
      </c>
      <c r="AK7" s="100" t="e">
        <f ca="true">+IF(AND(ISNUMBER(OFFSET('Sanitation Data'!$G$4,0,10*ROW('Sanitation Data'!G1))),'Data Summary'!CZ7="Yes"),100-OFFSET('Sanitation Data'!$G$4,0,10*ROW('Sanitation Data'!G1)),NA())</f>
        <v>#N/A</v>
      </c>
      <c r="AL7" s="100" t="e">
        <f ca="true">+IF(AND(ISNUMBER(OFFSET('Sanitation Data'!$G$6,0,10*ROW('Sanitation Data'!G1))),'Data Summary'!DA7="Yes"),OFFSET('Sanitation Data'!$G$6,0,10*ROW('Sanitation Data'!G1)),NA())</f>
        <v>#N/A</v>
      </c>
      <c r="AM7" s="100" t="e">
        <f ca="true">+IF(AND(ISNUMBER(OFFSET('Sanitation Data'!$G$10,0,10*ROW('Sanitation Data'!G1))),'Data Summary'!DB7="Yes"),OFFSET('Sanitation Data'!$G$10,0,10*ROW('Sanitation Data'!G1)),NA())</f>
        <v>#N/A</v>
      </c>
      <c r="AN7" s="100" t="e">
        <f ca="true">+IF(AND(ISNUMBER(OFFSET('Sanitation Data'!$G$11,0,10*ROW('Sanitation Data'!G1))),'Data Summary'!DC7="Yes"),OFFSET('Sanitation Data'!$G$11,0,10*ROW('Sanitation Data'!G1)),NA())</f>
        <v>#N/A</v>
      </c>
      <c r="AO7" s="100" t="e">
        <f ca="true">+IF(AND(ISNUMBER(OFFSET('Sanitation Data'!$G$12,0,10*ROW('Sanitation Data'!G1))),'Data Summary'!DD7="Yes"),OFFSET('Sanitation Data'!$G$12,0,10*ROW('Sanitation Data'!G1)),NA())</f>
        <v>#N/A</v>
      </c>
      <c r="AP7" s="100" t="e">
        <f ca="true">+IF(AND(ISNUMBER(OFFSET('Sanitation Data'!$H$4,0,10*ROW('Sanitation Data'!H1))),'Data Summary'!DE7="Yes"),100-OFFSET('Sanitation Data'!$H$4,0,10*ROW('Sanitation Data'!H1)),NA())</f>
        <v>#N/A</v>
      </c>
      <c r="AQ7" s="100" t="e">
        <f ca="true">+IF(AND(ISNUMBER(OFFSET('Sanitation Data'!$H$6,0,10*ROW('Sanitation Data'!H1))),'Data Summary'!DF7="Yes"),OFFSET('Sanitation Data'!$H$6,0,10*ROW('Sanitation Data'!H1)),NA())</f>
        <v>#N/A</v>
      </c>
      <c r="AR7" s="100" t="e">
        <f ca="true">+IF(AND(ISNUMBER(OFFSET('Sanitation Data'!$H$10,0,10*ROW('Sanitation Data'!H1))),'Data Summary'!DG7="Yes"),OFFSET('Sanitation Data'!$H$10,0,10*ROW('Sanitation Data'!H1)),NA())</f>
        <v>#N/A</v>
      </c>
      <c r="AS7" s="100" t="e">
        <f ca="true">+IF(AND(ISNUMBER(OFFSET('Sanitation Data'!$H$11,0,10*ROW('Sanitation Data'!H1))),'Data Summary'!DH7="Yes"),OFFSET('Sanitation Data'!$H$11,0,10*ROW('Sanitation Data'!H1)),NA())</f>
        <v>#N/A</v>
      </c>
      <c r="AT7" s="100" t="e">
        <f ca="true">+IF(AND(ISNUMBER(OFFSET('Sanitation Data'!$H$12,0,10*ROW('Sanitation Data'!H1))),'Data Summary'!DI7="Yes"),OFFSET('Sanitation Data'!$H$12,0,10*ROW('Sanitation Data'!H1)),NA())</f>
        <v>#N/A</v>
      </c>
      <c r="AU7" s="100" t="e">
        <f ca="true">+IF(AND(ISNUMBER(OFFSET('Sanitation Data'!$I$4,0,10*ROW('Sanitation Data'!I1))),'Data Summary'!DJ7="Yes"),100-OFFSET('Sanitation Data'!$I$4,0,10*ROW('Sanitation Data'!I1)),NA())</f>
        <v>#N/A</v>
      </c>
      <c r="AV7" s="100" t="e">
        <f ca="true">+IF(AND(ISNUMBER(OFFSET('Sanitation Data'!$I$6,0,10*ROW('Sanitation Data'!I1))),'Data Summary'!DK7="Yes"),OFFSET('Sanitation Data'!$I$6,0,10*ROW('Sanitation Data'!I1)),NA())</f>
        <v>#N/A</v>
      </c>
      <c r="AW7" s="100" t="e">
        <f ca="true">+IF(AND(ISNUMBER(OFFSET('Sanitation Data'!$I$10,0,10*ROW('Sanitation Data'!I1))),'Data Summary'!DL7="Yes"),OFFSET('Sanitation Data'!$I$10,0,10*ROW('Sanitation Data'!I1)),NA())</f>
        <v>#N/A</v>
      </c>
      <c r="AX7" s="100" t="e">
        <f ca="true">+IF(AND(ISNUMBER(OFFSET('Sanitation Data'!$I$11,0,10*ROW('Sanitation Data'!I1))),'Data Summary'!DM7="Yes"),OFFSET('Sanitation Data'!$I$11,0,10*ROW('Sanitation Data'!I1)),NA())</f>
        <v>#N/A</v>
      </c>
      <c r="AY7" s="100" t="e">
        <f ca="true">+IF(AND(ISNUMBER(OFFSET('Sanitation Data'!$I$12,0,10*ROW('Sanitation Data'!I1))),'Data Summary'!DN7="Yes"),OFFSET('Sanitation Data'!$I$12,0,10*ROW('Sanitation Data'!I1)),NA())</f>
        <v>#N/A</v>
      </c>
      <c r="AZ7" s="101" t="e">
        <f ca="true">+IF(AND(ISNUMBER(OFFSET('Hygiene Data'!$D$5,0,10*ROW('Hygiene Data'!D1))),'Data Summary'!DO7="Yes"),OFFSET('Hygiene Data'!$D$5,0,10*ROW('Hygiene Data'!D1)),NA())</f>
        <v>#N/A</v>
      </c>
      <c r="BA7" s="101" t="e">
        <f ca="true">+IF(AND(ISNUMBER(OFFSET('Hygiene Data'!$D$7,0,10*ROW('Hygiene Data'!D1))),'Data Summary'!DP7="Yes"),OFFSET('Hygiene Data'!$D$7,0,10*ROW('Hygiene Data'!D1)),NA())</f>
        <v>#N/A</v>
      </c>
      <c r="BB7" s="101" t="e">
        <f ca="true">+IF(AND(ISNUMBER(OFFSET('Hygiene Data'!$D$9,0,10*ROW('Hygiene Data'!D1))),'Data Summary'!DQ7="Yes"),OFFSET('Hygiene Data'!$D$9,0,10*ROW('Hygiene Data'!D1)),NA())</f>
        <v>#N/A</v>
      </c>
      <c r="BC7" s="101" t="e">
        <f ca="true">+IF(AND(ISNUMBER(OFFSET('Hygiene Data'!$E$5,0,10*ROW('Hygiene Data'!E1))),'Data Summary'!DR7="Yes"),OFFSET('Hygiene Data'!$E$5,0,10*ROW('Hygiene Data'!E1)),NA())</f>
        <v>#N/A</v>
      </c>
      <c r="BD7" s="101" t="e">
        <f ca="true">+IF(AND(ISNUMBER(OFFSET('Hygiene Data'!$E$7,0,10*ROW('Hygiene Data'!E1))),'Data Summary'!DS7="Yes"),OFFSET('Hygiene Data'!$E$7,0,10*ROW('Hygiene Data'!E1)),NA())</f>
        <v>#N/A</v>
      </c>
      <c r="BE7" s="101" t="e">
        <f ca="true">+IF(AND(ISNUMBER(OFFSET('Hygiene Data'!$E$9,0,10*ROW('Hygiene Data'!E1))),'Data Summary'!DT7="Yes"),OFFSET('Hygiene Data'!$E$9,0,10*ROW('Hygiene Data'!E1)),NA())</f>
        <v>#N/A</v>
      </c>
      <c r="BF7" s="101" t="e">
        <f ca="true">+IF(AND(ISNUMBER(OFFSET('Hygiene Data'!$F$5,0,10*ROW('Hygiene Data'!F1))),'Data Summary'!DU7="Yes"),OFFSET('Hygiene Data'!$F$5,0,10*ROW('Hygiene Data'!F1)),NA())</f>
        <v>#N/A</v>
      </c>
      <c r="BG7" s="101" t="e">
        <f ca="true">+IF(AND(ISNUMBER(OFFSET('Hygiene Data'!$F$7,0,10*ROW('Hygiene Data'!F1))),'Data Summary'!DV7="Yes"),OFFSET('Hygiene Data'!$F$7,0,10*ROW('Hygiene Data'!F1)),NA())</f>
        <v>#N/A</v>
      </c>
      <c r="BH7" s="101" t="e">
        <f ca="true">+IF(AND(ISNUMBER(OFFSET('Hygiene Data'!$F$9,0,10*ROW('Hygiene Data'!F1))),'Data Summary'!DW7="Yes"),OFFSET('Hygiene Data'!$F$9,0,10*ROW('Hygiene Data'!F1)),NA())</f>
        <v>#N/A</v>
      </c>
      <c r="BI7" s="101" t="e">
        <f ca="true">+IF(AND(ISNUMBER(OFFSET('Hygiene Data'!$G$5,0,10*ROW('Hygiene Data'!G1))),'Data Summary'!DX7="Yes"),OFFSET('Hygiene Data'!$G$5,0,10*ROW('Hygiene Data'!G1)),NA())</f>
        <v>#N/A</v>
      </c>
      <c r="BJ7" s="101" t="e">
        <f ca="true">+IF(AND(ISNUMBER(OFFSET('Hygiene Data'!$G$7,0,10*ROW('Hygiene Data'!G1))),'Data Summary'!DY7="Yes"),OFFSET('Hygiene Data'!$G$7,0,10*ROW('Hygiene Data'!G1)),NA())</f>
        <v>#N/A</v>
      </c>
      <c r="BK7" s="101" t="e">
        <f ca="true">+IF(AND(ISNUMBER(OFFSET('Hygiene Data'!$G$9,0,10*ROW('Hygiene Data'!G1))),'Data Summary'!DZ7="Yes"),OFFSET('Hygiene Data'!$G$9,0,10*ROW('Hygiene Data'!G1)),NA())</f>
        <v>#N/A</v>
      </c>
      <c r="BL7" s="101" t="e">
        <f ca="true">+IF(AND(ISNUMBER(OFFSET('Hygiene Data'!$H$5,0,10*ROW('Hygiene Data'!H1))),'Data Summary'!EA7="Yes"),OFFSET('Hygiene Data'!$H$5,0,10*ROW('Hygiene Data'!H1)),NA())</f>
        <v>#N/A</v>
      </c>
      <c r="BM7" s="101" t="e">
        <f ca="true">+IF(AND(ISNUMBER(OFFSET('Hygiene Data'!$H$7,0,10*ROW('Hygiene Data'!H1))),'Data Summary'!EB7="Yes"),OFFSET('Hygiene Data'!$H$7,0,10*ROW('Hygiene Data'!H1)),NA())</f>
        <v>#N/A</v>
      </c>
      <c r="BN7" s="101" t="e">
        <f ca="true">+IF(AND(ISNUMBER(OFFSET('Hygiene Data'!$H$9,0,10*ROW('Hygiene Data'!H1))),'Data Summary'!EC7="Yes"),OFFSET('Hygiene Data'!$H$9,0,10*ROW('Hygiene Data'!H1)),NA())</f>
        <v>#N/A</v>
      </c>
      <c r="BO7" s="101" t="e">
        <f ca="true">+IF(AND(ISNUMBER(OFFSET('Hygiene Data'!$I$5,0,10*ROW('Hygiene Data'!I1))),'Data Summary'!ED7="Yes"),OFFSET('Hygiene Data'!$I$5,0,10*ROW('Hygiene Data'!I1)),NA())</f>
        <v>#N/A</v>
      </c>
      <c r="BP7" s="101" t="e">
        <f ca="true">+IF(AND(ISNUMBER(OFFSET('Hygiene Data'!$I$7,0,10*ROW('Hygiene Data'!I1))),'Data Summary'!EE7="Yes"),OFFSET('Hygiene Data'!$I$7,0,10*ROW('Hygiene Data'!I1)),NA())</f>
        <v>#N/A</v>
      </c>
      <c r="BQ7" s="101" t="e">
        <f ca="true">+IF(AND(ISNUMBER(OFFSET('Hygiene Data'!$I$9,0,10*ROW('Hygiene Data'!I1))),'Data Summary'!EF7="Yes"),OFFSET('Hygiene Data'!$I$9,0,10*ROW('Hygiene Data'!I1)),NA())</f>
        <v>#N/A</v>
      </c>
    </row>
    <row xmlns:x14ac="http://schemas.microsoft.com/office/spreadsheetml/2009/9/ac" r="8" x14ac:dyDescent="0.2">
      <c r="A8" s="414" t="str">
        <f ca="true">+RIGHT('Data Summary'!A8,LEN('Data Summary'!A8)-9)</f>
        <v>SUR</v>
      </c>
      <c r="B8" s="38" t="str">
        <f ca="true">+IF(ISTEXT('Data Summary'!B8),'Data Summary'!B8,"")</f>
        <v>Survey</v>
      </c>
      <c r="C8" s="365">
        <f ca="true">+VALUE('Data Summary'!C8)</f>
        <v>2010</v>
      </c>
      <c r="D8" s="99">
        <f ca="true">+IF(AND(ISNUMBER(OFFSET('Water Data'!$D$4,0,10*ROW('Water Data'!D2))),'Data Summary'!BS8="Yes"),100-OFFSET('Water Data'!$D$4,0,10*ROW('Water Data'!D2)),NA())</f>
        <v>94</v>
      </c>
      <c r="E8" s="99" t="e">
        <f ca="true">+IF(AND(ISNUMBER(OFFSET('Water Data'!$D$6,0,10*ROW('Water Data'!D2))),'Data Summary'!BT8="Yes"),OFFSET('Water Data'!$D$6,0,10*ROW('Water Data'!D2)),NA())</f>
        <v>#N/A</v>
      </c>
      <c r="F8" s="99" t="e">
        <f ca="true">+IF(AND(ISNUMBER(OFFSET('Water Data'!$D$9,0,10*ROW('Water Data'!D2))),'Data Summary'!BU8="Yes"),OFFSET('Water Data'!$D$9,0,10*ROW('Water Data'!D2)),NA())</f>
        <v>#N/A</v>
      </c>
      <c r="G8" s="99">
        <f ca="true">+IF(AND(ISNUMBER(OFFSET('Water Data'!$E$4,0,10*ROW('Water Data'!E2))),'Data Summary'!BV8="Yes"),100-OFFSET('Water Data'!$E$4,0,10*ROW('Water Data'!E2)),NA())</f>
        <v>98.734177215189874</v>
      </c>
      <c r="H8" s="99" t="e">
        <f ca="true">+IF(AND(ISNUMBER(OFFSET('Water Data'!$E$6,0,10*ROW('Water Data'!E2))),'Data Summary'!BW8="Yes"),OFFSET('Water Data'!$E$6,0,10*ROW('Water Data'!E2)),NA())</f>
        <v>#N/A</v>
      </c>
      <c r="I8" s="99" t="e">
        <f ca="true">+IF(AND(ISNUMBER(OFFSET('Water Data'!$E$9,0,10*ROW('Water Data'!E2))),'Data Summary'!BX8="Yes"),OFFSET('Water Data'!$E$9,0,10*ROW('Water Data'!E2)),NA())</f>
        <v>#N/A</v>
      </c>
      <c r="J8" s="99">
        <f ca="true">+IF(AND(ISNUMBER(OFFSET('Water Data'!$F$4,0,10*ROW('Water Data'!F2))),'Data Summary'!BY8="Yes"),100-OFFSET('Water Data'!$F$4,0,10*ROW('Water Data'!F2)),NA())</f>
        <v>91.404011461318049</v>
      </c>
      <c r="K8" s="99" t="e">
        <f ca="true">+IF(AND(ISNUMBER(OFFSET('Water Data'!$F$6,0,10*ROW('Water Data'!F2))),'Data Summary'!BZ8="Yes"),OFFSET('Water Data'!$F$6,0,10*ROW('Water Data'!F2)),NA())</f>
        <v>#N/A</v>
      </c>
      <c r="L8" s="99" t="e">
        <f ca="true">+IF(AND(ISNUMBER(OFFSET('Water Data'!$F$9,0,10*ROW('Water Data'!F2))),'Data Summary'!CA8="Yes"),OFFSET('Water Data'!$F$9,0,10*ROW('Water Data'!F2)),NA())</f>
        <v>#N/A</v>
      </c>
      <c r="M8" s="99" t="e">
        <f ca="true">+IF(AND(ISNUMBER(OFFSET('Water Data'!$G$4,0,10*ROW('Water Data'!G2))),'Data Summary'!CB8="Yes"),100-OFFSET('Water Data'!$G$4,0,10*ROW('Water Data'!G2)),NA())</f>
        <v>#N/A</v>
      </c>
      <c r="N8" s="99" t="e">
        <f ca="true">+IF(AND(ISNUMBER(OFFSET('Water Data'!$G$6,0,10*ROW('Water Data'!G2))),'Data Summary'!CC8="Yes"),OFFSET('Water Data'!$G$6,0,10*ROW('Water Data'!G2)),NA())</f>
        <v>#N/A</v>
      </c>
      <c r="O8" s="99" t="e">
        <f ca="true">+IF(AND(ISNUMBER(OFFSET('Water Data'!$G$9,0,10*ROW('Water Data'!G2))),'Data Summary'!CD8="Yes"),OFFSET('Water Data'!$G$9,0,10*ROW('Water Data'!G2)),NA())</f>
        <v>#N/A</v>
      </c>
      <c r="P8" s="99">
        <f ca="true">+IF(AND(ISNUMBER(OFFSET('Water Data'!$H$4,0,10*ROW('Water Data'!H2))),'Data Summary'!CE8="Yes"),100-OFFSET('Water Data'!$H$4,0,10*ROW('Water Data'!H2)),NA())</f>
        <v>91.884057971014499</v>
      </c>
      <c r="Q8" s="99" t="e">
        <f ca="true">+IF(AND(ISNUMBER(OFFSET('Water Data'!$H$6,0,10*ROW('Water Data'!H2))),'Data Summary'!CF8="Yes"),OFFSET('Water Data'!$H$6,0,10*ROW('Water Data'!H2)),NA())</f>
        <v>#N/A</v>
      </c>
      <c r="R8" s="99" t="e">
        <f ca="true">+IF(AND(ISNUMBER(OFFSET('Water Data'!$H$9,0,10*ROW('Water Data'!H2))),'Data Summary'!CG8="Yes"),OFFSET('Water Data'!$H$9,0,10*ROW('Water Data'!H2)),NA())</f>
        <v>#N/A</v>
      </c>
      <c r="S8" s="99">
        <f ca="true">+IF(AND(ISNUMBER(OFFSET('Water Data'!$I$4,0,10*ROW('Water Data'!I2))),'Data Summary'!CH8="Yes"),100-OFFSET('Water Data'!$I$4,0,10*ROW('Water Data'!I2)),NA())</f>
        <v>97.53086419753086</v>
      </c>
      <c r="T8" s="99" t="e">
        <f ca="true">+IF(AND(ISNUMBER(OFFSET('Water Data'!$I$6,0,10*ROW('Water Data'!I2))),'Data Summary'!CI8="Yes"),OFFSET('Water Data'!$I$6,0,10*ROW('Water Data'!I2)),NA())</f>
        <v>#N/A</v>
      </c>
      <c r="U8" s="99" t="e">
        <f ca="true">+IF(AND(ISNUMBER(OFFSET('Water Data'!$I$9,0,10*ROW('Water Data'!I2))),'Data Summary'!CJ8="Yes"),OFFSET('Water Data'!$I$9,0,10*ROW('Water Data'!I2)),NA())</f>
        <v>#N/A</v>
      </c>
      <c r="V8" s="100">
        <f ca="true">+IF(AND(ISNUMBER(OFFSET('Sanitation Data'!$D$4,0,10*ROW('Sanitation Data'!D2))),'Data Summary'!CK8="Yes"),100-OFFSET('Sanitation Data'!$D$4,0,10*ROW('Sanitation Data'!D2)),NA())</f>
        <v>97</v>
      </c>
      <c r="W8" s="100" t="e">
        <f ca="true">+IF(AND(ISNUMBER(OFFSET('Sanitation Data'!$D$6,0,10*ROW('Sanitation Data'!D2))),'Data Summary'!CL8="Yes"),OFFSET('Sanitation Data'!$D$6,0,10*ROW('Sanitation Data'!D2)),NA())</f>
        <v>#N/A</v>
      </c>
      <c r="X8" s="100" t="e">
        <f ca="true">+IF(AND(ISNUMBER(OFFSET('Sanitation Data'!$D$10,0,10*ROW('Sanitation Data'!D2))),'Data Summary'!CM8="Yes"),OFFSET('Sanitation Data'!$D$10,0,10*ROW('Sanitation Data'!D2)),NA())</f>
        <v>#N/A</v>
      </c>
      <c r="Y8" s="100" t="e">
        <f ca="true">+IF(AND(ISNUMBER(OFFSET('Sanitation Data'!$D$11,0,10*ROW('Sanitation Data'!D2))),'Data Summary'!CN8="Yes"),OFFSET('Sanitation Data'!$D$11,0,10*ROW('Sanitation Data'!D2)),NA())</f>
        <v>#N/A</v>
      </c>
      <c r="Z8" s="100" t="e">
        <f ca="true">+IF(AND(ISNUMBER(OFFSET('Sanitation Data'!$D$12,0,10*ROW('Sanitation Data'!D2))),'Data Summary'!CO8="Yes"),OFFSET('Sanitation Data'!$D$12,0,10*ROW('Sanitation Data'!D2)),NA())</f>
        <v>#N/A</v>
      </c>
      <c r="AA8" s="100">
        <f ca="true">+IF(AND(ISNUMBER(OFFSET('Sanitation Data'!$E$4,0,10*ROW('Sanitation Data'!E2))),'Data Summary'!CP8="Yes"),100-OFFSET('Sanitation Data'!$E$4,0,10*ROW('Sanitation Data'!E2)),NA())</f>
        <v>100</v>
      </c>
      <c r="AB8" s="100" t="e">
        <f ca="true">+IF(AND(ISNUMBER(OFFSET('Sanitation Data'!$E$6,0,10*ROW('Sanitation Data'!E2))),'Data Summary'!CQ8="Yes"),OFFSET('Sanitation Data'!$E$6,0,10*ROW('Sanitation Data'!E2)),NA())</f>
        <v>#N/A</v>
      </c>
      <c r="AC8" s="100" t="e">
        <f ca="true">+IF(AND(ISNUMBER(OFFSET('Sanitation Data'!$E$10,0,10*ROW('Sanitation Data'!E2))),'Data Summary'!CR8="Yes"),OFFSET('Sanitation Data'!$E$10,0,10*ROW('Sanitation Data'!E2)),NA())</f>
        <v>#N/A</v>
      </c>
      <c r="AD8" s="100" t="e">
        <f ca="true">+IF(AND(ISNUMBER(OFFSET('Sanitation Data'!$E$11,0,10*ROW('Sanitation Data'!E2))),'Data Summary'!CS8="Yes"),OFFSET('Sanitation Data'!$E$11,0,10*ROW('Sanitation Data'!E2)),NA())</f>
        <v>#N/A</v>
      </c>
      <c r="AE8" s="100" t="e">
        <f ca="true">+IF(AND(ISNUMBER(OFFSET('Sanitation Data'!$E$12,0,10*ROW('Sanitation Data'!E2))),'Data Summary'!CT8="Yes"),OFFSET('Sanitation Data'!$E$12,0,10*ROW('Sanitation Data'!E2)),NA())</f>
        <v>#N/A</v>
      </c>
      <c r="AF8" s="100">
        <f ca="true">+IF(AND(ISNUMBER(OFFSET('Sanitation Data'!$F$4,0,10*ROW('Sanitation Data'!F2))),'Data Summary'!CU8="Yes"),100-OFFSET('Sanitation Data'!$F$4,0,10*ROW('Sanitation Data'!F2)),NA())</f>
        <v>95.128939828080235</v>
      </c>
      <c r="AG8" s="100" t="e">
        <f ca="true">+IF(AND(ISNUMBER(OFFSET('Sanitation Data'!$F$6,0,10*ROW('Sanitation Data'!F2))),'Data Summary'!CV8="Yes"),OFFSET('Sanitation Data'!$F$6,0,10*ROW('Sanitation Data'!F2)),NA())</f>
        <v>#N/A</v>
      </c>
      <c r="AH8" s="100" t="e">
        <f ca="true">+IF(AND(ISNUMBER(OFFSET('Sanitation Data'!$F$10,0,10*ROW('Sanitation Data'!F2))),'Data Summary'!CW8="Yes"),OFFSET('Sanitation Data'!$F$10,0,10*ROW('Sanitation Data'!F2)),NA())</f>
        <v>#N/A</v>
      </c>
      <c r="AI8" s="100" t="e">
        <f ca="true">+IF(AND(ISNUMBER(OFFSET('Sanitation Data'!$F$11,0,10*ROW('Sanitation Data'!F2))),'Data Summary'!CX8="Yes"),OFFSET('Sanitation Data'!$F$11,0,10*ROW('Sanitation Data'!F2)),NA())</f>
        <v>#N/A</v>
      </c>
      <c r="AJ8" s="100" t="e">
        <f ca="true">+IF(AND(ISNUMBER(OFFSET('Sanitation Data'!$F$12,0,10*ROW('Sanitation Data'!F2))),'Data Summary'!CY8="Yes"),OFFSET('Sanitation Data'!$F$12,0,10*ROW('Sanitation Data'!F2)),NA())</f>
        <v>#N/A</v>
      </c>
      <c r="AK8" s="100" t="e">
        <f ca="true">+IF(AND(ISNUMBER(OFFSET('Sanitation Data'!$G$4,0,10*ROW('Sanitation Data'!G2))),'Data Summary'!CZ8="Yes"),100-OFFSET('Sanitation Data'!$G$4,0,10*ROW('Sanitation Data'!G2)),NA())</f>
        <v>#N/A</v>
      </c>
      <c r="AL8" s="100" t="e">
        <f ca="true">+IF(AND(ISNUMBER(OFFSET('Sanitation Data'!$G$6,0,10*ROW('Sanitation Data'!G2))),'Data Summary'!DA8="Yes"),OFFSET('Sanitation Data'!$G$6,0,10*ROW('Sanitation Data'!G2)),NA())</f>
        <v>#N/A</v>
      </c>
      <c r="AM8" s="100" t="e">
        <f ca="true">+IF(AND(ISNUMBER(OFFSET('Sanitation Data'!$G$10,0,10*ROW('Sanitation Data'!G2))),'Data Summary'!DB8="Yes"),OFFSET('Sanitation Data'!$G$10,0,10*ROW('Sanitation Data'!G2)),NA())</f>
        <v>#N/A</v>
      </c>
      <c r="AN8" s="100" t="e">
        <f ca="true">+IF(AND(ISNUMBER(OFFSET('Sanitation Data'!$G$11,0,10*ROW('Sanitation Data'!G2))),'Data Summary'!DC8="Yes"),OFFSET('Sanitation Data'!$G$11,0,10*ROW('Sanitation Data'!G2)),NA())</f>
        <v>#N/A</v>
      </c>
      <c r="AO8" s="100" t="e">
        <f ca="true">+IF(AND(ISNUMBER(OFFSET('Sanitation Data'!$G$12,0,10*ROW('Sanitation Data'!G2))),'Data Summary'!DD8="Yes"),OFFSET('Sanitation Data'!$G$12,0,10*ROW('Sanitation Data'!G2)),NA())</f>
        <v>#N/A</v>
      </c>
      <c r="AP8" s="100">
        <f ca="true">+IF(AND(ISNUMBER(OFFSET('Sanitation Data'!$H$4,0,10*ROW('Sanitation Data'!H2))),'Data Summary'!DE8="Yes"),100-OFFSET('Sanitation Data'!$H$4,0,10*ROW('Sanitation Data'!H2)),NA())</f>
        <v>95.072463768115938</v>
      </c>
      <c r="AQ8" s="100" t="e">
        <f ca="true">+IF(AND(ISNUMBER(OFFSET('Sanitation Data'!$H$6,0,10*ROW('Sanitation Data'!H2))),'Data Summary'!DF8="Yes"),OFFSET('Sanitation Data'!$H$6,0,10*ROW('Sanitation Data'!H2)),NA())</f>
        <v>#N/A</v>
      </c>
      <c r="AR8" s="100" t="e">
        <f ca="true">+IF(AND(ISNUMBER(OFFSET('Sanitation Data'!$H$10,0,10*ROW('Sanitation Data'!H2))),'Data Summary'!DG8="Yes"),OFFSET('Sanitation Data'!$H$10,0,10*ROW('Sanitation Data'!H2)),NA())</f>
        <v>#N/A</v>
      </c>
      <c r="AS8" s="100" t="e">
        <f ca="true">+IF(AND(ISNUMBER(OFFSET('Sanitation Data'!$H$11,0,10*ROW('Sanitation Data'!H2))),'Data Summary'!DH8="Yes"),OFFSET('Sanitation Data'!$H$11,0,10*ROW('Sanitation Data'!H2)),NA())</f>
        <v>#N/A</v>
      </c>
      <c r="AT8" s="100" t="e">
        <f ca="true">+IF(AND(ISNUMBER(OFFSET('Sanitation Data'!$H$12,0,10*ROW('Sanitation Data'!H2))),'Data Summary'!DI8="Yes"),OFFSET('Sanitation Data'!$H$12,0,10*ROW('Sanitation Data'!H2)),NA())</f>
        <v>#N/A</v>
      </c>
      <c r="AU8" s="100">
        <f ca="true">+IF(AND(ISNUMBER(OFFSET('Sanitation Data'!$I$4,0,10*ROW('Sanitation Data'!I2))),'Data Summary'!DJ8="Yes"),100-OFFSET('Sanitation Data'!$I$4,0,10*ROW('Sanitation Data'!I2)),NA())</f>
        <v>100</v>
      </c>
      <c r="AV8" s="100" t="e">
        <f ca="true">+IF(AND(ISNUMBER(OFFSET('Sanitation Data'!$I$6,0,10*ROW('Sanitation Data'!I2))),'Data Summary'!DK8="Yes"),OFFSET('Sanitation Data'!$I$6,0,10*ROW('Sanitation Data'!I2)),NA())</f>
        <v>#N/A</v>
      </c>
      <c r="AW8" s="100" t="e">
        <f ca="true">+IF(AND(ISNUMBER(OFFSET('Sanitation Data'!$I$10,0,10*ROW('Sanitation Data'!I2))),'Data Summary'!DL8="Yes"),OFFSET('Sanitation Data'!$I$10,0,10*ROW('Sanitation Data'!I2)),NA())</f>
        <v>#N/A</v>
      </c>
      <c r="AX8" s="100" t="e">
        <f ca="true">+IF(AND(ISNUMBER(OFFSET('Sanitation Data'!$I$11,0,10*ROW('Sanitation Data'!I2))),'Data Summary'!DM8="Yes"),OFFSET('Sanitation Data'!$I$11,0,10*ROW('Sanitation Data'!I2)),NA())</f>
        <v>#N/A</v>
      </c>
      <c r="AY8" s="100" t="e">
        <f ca="true">+IF(AND(ISNUMBER(OFFSET('Sanitation Data'!$I$12,0,10*ROW('Sanitation Data'!I2))),'Data Summary'!DN8="Yes"),OFFSET('Sanitation Data'!$I$12,0,10*ROW('Sanitation Data'!I2)),NA())</f>
        <v>#N/A</v>
      </c>
      <c r="AZ8" s="101" t="e">
        <f ca="true">+IF(AND(ISNUMBER(OFFSET('Hygiene Data'!$D$5,0,10*ROW('Hygiene Data'!D2))),'Data Summary'!DO8="Yes"),OFFSET('Hygiene Data'!$D$5,0,10*ROW('Hygiene Data'!D2)),NA())</f>
        <v>#N/A</v>
      </c>
      <c r="BA8" s="101" t="e">
        <f ca="true">+IF(AND(ISNUMBER(OFFSET('Hygiene Data'!$D$7,0,10*ROW('Hygiene Data'!D2))),'Data Summary'!DP8="Yes"),OFFSET('Hygiene Data'!$D$7,0,10*ROW('Hygiene Data'!D2)),NA())</f>
        <v>#N/A</v>
      </c>
      <c r="BB8" s="101" t="e">
        <f ca="true">+IF(AND(ISNUMBER(OFFSET('Hygiene Data'!$D$9,0,10*ROW('Hygiene Data'!D2))),'Data Summary'!DQ8="Yes"),OFFSET('Hygiene Data'!$D$9,0,10*ROW('Hygiene Data'!D2)),NA())</f>
        <v>#N/A</v>
      </c>
      <c r="BC8" s="101" t="e">
        <f ca="true">+IF(AND(ISNUMBER(OFFSET('Hygiene Data'!$E$5,0,10*ROW('Hygiene Data'!E2))),'Data Summary'!DR8="Yes"),OFFSET('Hygiene Data'!$E$5,0,10*ROW('Hygiene Data'!E2)),NA())</f>
        <v>#N/A</v>
      </c>
      <c r="BD8" s="101" t="e">
        <f ca="true">+IF(AND(ISNUMBER(OFFSET('Hygiene Data'!$E$7,0,10*ROW('Hygiene Data'!E2))),'Data Summary'!DS8="Yes"),OFFSET('Hygiene Data'!$E$7,0,10*ROW('Hygiene Data'!E2)),NA())</f>
        <v>#N/A</v>
      </c>
      <c r="BE8" s="101" t="e">
        <f ca="true">+IF(AND(ISNUMBER(OFFSET('Hygiene Data'!$E$9,0,10*ROW('Hygiene Data'!E2))),'Data Summary'!DT8="Yes"),OFFSET('Hygiene Data'!$E$9,0,10*ROW('Hygiene Data'!E2)),NA())</f>
        <v>#N/A</v>
      </c>
      <c r="BF8" s="101" t="e">
        <f ca="true">+IF(AND(ISNUMBER(OFFSET('Hygiene Data'!$F$5,0,10*ROW('Hygiene Data'!F2))),'Data Summary'!DU8="Yes"),OFFSET('Hygiene Data'!$F$5,0,10*ROW('Hygiene Data'!F2)),NA())</f>
        <v>#N/A</v>
      </c>
      <c r="BG8" s="101" t="e">
        <f ca="true">+IF(AND(ISNUMBER(OFFSET('Hygiene Data'!$F$7,0,10*ROW('Hygiene Data'!F2))),'Data Summary'!DV8="Yes"),OFFSET('Hygiene Data'!$F$7,0,10*ROW('Hygiene Data'!F2)),NA())</f>
        <v>#N/A</v>
      </c>
      <c r="BH8" s="101" t="e">
        <f ca="true">+IF(AND(ISNUMBER(OFFSET('Hygiene Data'!$F$9,0,10*ROW('Hygiene Data'!F2))),'Data Summary'!DW8="Yes"),OFFSET('Hygiene Data'!$F$9,0,10*ROW('Hygiene Data'!F2)),NA())</f>
        <v>#N/A</v>
      </c>
      <c r="BI8" s="101" t="e">
        <f ca="true">+IF(AND(ISNUMBER(OFFSET('Hygiene Data'!$G$5,0,10*ROW('Hygiene Data'!G2))),'Data Summary'!DX8="Yes"),OFFSET('Hygiene Data'!$G$5,0,10*ROW('Hygiene Data'!G2)),NA())</f>
        <v>#N/A</v>
      </c>
      <c r="BJ8" s="101" t="e">
        <f ca="true">+IF(AND(ISNUMBER(OFFSET('Hygiene Data'!$G$7,0,10*ROW('Hygiene Data'!G2))),'Data Summary'!DY8="Yes"),OFFSET('Hygiene Data'!$G$7,0,10*ROW('Hygiene Data'!G2)),NA())</f>
        <v>#N/A</v>
      </c>
      <c r="BK8" s="101" t="e">
        <f ca="true">+IF(AND(ISNUMBER(OFFSET('Hygiene Data'!$G$9,0,10*ROW('Hygiene Data'!G2))),'Data Summary'!DZ8="Yes"),OFFSET('Hygiene Data'!$G$9,0,10*ROW('Hygiene Data'!G2)),NA())</f>
        <v>#N/A</v>
      </c>
      <c r="BL8" s="101" t="e">
        <f ca="true">+IF(AND(ISNUMBER(OFFSET('Hygiene Data'!$H$5,0,10*ROW('Hygiene Data'!H2))),'Data Summary'!EA8="Yes"),OFFSET('Hygiene Data'!$H$5,0,10*ROW('Hygiene Data'!H2)),NA())</f>
        <v>#N/A</v>
      </c>
      <c r="BM8" s="101" t="e">
        <f ca="true">+IF(AND(ISNUMBER(OFFSET('Hygiene Data'!$H$7,0,10*ROW('Hygiene Data'!H2))),'Data Summary'!EB8="Yes"),OFFSET('Hygiene Data'!$H$7,0,10*ROW('Hygiene Data'!H2)),NA())</f>
        <v>#N/A</v>
      </c>
      <c r="BN8" s="101" t="e">
        <f ca="true">+IF(AND(ISNUMBER(OFFSET('Hygiene Data'!$H$9,0,10*ROW('Hygiene Data'!H2))),'Data Summary'!EC8="Yes"),OFFSET('Hygiene Data'!$H$9,0,10*ROW('Hygiene Data'!H2)),NA())</f>
        <v>#N/A</v>
      </c>
      <c r="BO8" s="101" t="e">
        <f ca="true">+IF(AND(ISNUMBER(OFFSET('Hygiene Data'!$I$5,0,10*ROW('Hygiene Data'!I2))),'Data Summary'!ED8="Yes"),OFFSET('Hygiene Data'!$I$5,0,10*ROW('Hygiene Data'!I2)),NA())</f>
        <v>#N/A</v>
      </c>
      <c r="BP8" s="101" t="e">
        <f ca="true">+IF(AND(ISNUMBER(OFFSET('Hygiene Data'!$I$7,0,10*ROW('Hygiene Data'!I2))),'Data Summary'!EE8="Yes"),OFFSET('Hygiene Data'!$I$7,0,10*ROW('Hygiene Data'!I2)),NA())</f>
        <v>#N/A</v>
      </c>
      <c r="BQ8" s="101" t="e">
        <f ca="true">+IF(AND(ISNUMBER(OFFSET('Hygiene Data'!$I$9,0,10*ROW('Hygiene Data'!I2))),'Data Summary'!EF8="Yes"),OFFSET('Hygiene Data'!$I$9,0,10*ROW('Hygiene Data'!I2)),NA())</f>
        <v>#N/A</v>
      </c>
    </row>
    <row xmlns:x14ac="http://schemas.microsoft.com/office/spreadsheetml/2009/9/ac" r="9" x14ac:dyDescent="0.2">
      <c r="A9" s="414" t="str">
        <f ca="true">+RIGHT('Data Summary'!A9,LEN('Data Summary'!A9)-9)</f>
        <v>EMIS</v>
      </c>
      <c r="B9" s="38" t="str">
        <f ca="true">+IF(ISTEXT('Data Summary'!B9),'Data Summary'!B9,"")</f>
        <v>EMIS</v>
      </c>
      <c r="C9" s="365">
        <f ca="true">+VALUE('Data Summary'!C9)</f>
        <v>2011</v>
      </c>
      <c r="D9" s="99" t="e">
        <f ca="true">+IF(AND(ISNUMBER(OFFSET('Water Data'!$D$4,0,10*ROW('Water Data'!D3))),'Data Summary'!BS9="Yes"),100-OFFSET('Water Data'!$D$4,0,10*ROW('Water Data'!D3)),NA())</f>
        <v>#N/A</v>
      </c>
      <c r="E9" s="99">
        <f ca="true">+IF(AND(ISNUMBER(OFFSET('Water Data'!$D$6,0,10*ROW('Water Data'!D3))),'Data Summary'!BT9="Yes"),OFFSET('Water Data'!$D$6,0,10*ROW('Water Data'!D3)),NA())</f>
        <v>88.9</v>
      </c>
      <c r="F9" s="99" t="e">
        <f ca="true">+IF(AND(ISNUMBER(OFFSET('Water Data'!$D$9,0,10*ROW('Water Data'!D3))),'Data Summary'!BU9="Yes"),OFFSET('Water Data'!$D$9,0,10*ROW('Water Data'!D3)),NA())</f>
        <v>#N/A</v>
      </c>
      <c r="G9" s="99" t="e">
        <f ca="true">+IF(AND(ISNUMBER(OFFSET('Water Data'!$E$4,0,10*ROW('Water Data'!E3))),'Data Summary'!BV9="Yes"),100-OFFSET('Water Data'!$E$4,0,10*ROW('Water Data'!E3)),NA())</f>
        <v>#N/A</v>
      </c>
      <c r="H9" s="99" t="e">
        <f ca="true">+IF(AND(ISNUMBER(OFFSET('Water Data'!$E$6,0,10*ROW('Water Data'!E3))),'Data Summary'!BW9="Yes"),OFFSET('Water Data'!$E$6,0,10*ROW('Water Data'!E3)),NA())</f>
        <v>#N/A</v>
      </c>
      <c r="I9" s="99" t="e">
        <f ca="true">+IF(AND(ISNUMBER(OFFSET('Water Data'!$E$9,0,10*ROW('Water Data'!E3))),'Data Summary'!BX9="Yes"),OFFSET('Water Data'!$E$9,0,10*ROW('Water Data'!E3)),NA())</f>
        <v>#N/A</v>
      </c>
      <c r="J9" s="99" t="e">
        <f ca="true">+IF(AND(ISNUMBER(OFFSET('Water Data'!$F$4,0,10*ROW('Water Data'!F3))),'Data Summary'!BY9="Yes"),100-OFFSET('Water Data'!$F$4,0,10*ROW('Water Data'!F3)),NA())</f>
        <v>#N/A</v>
      </c>
      <c r="K9" s="99" t="e">
        <f ca="true">+IF(AND(ISNUMBER(OFFSET('Water Data'!$F$6,0,10*ROW('Water Data'!F3))),'Data Summary'!BZ9="Yes"),OFFSET('Water Data'!$F$6,0,10*ROW('Water Data'!F3)),NA())</f>
        <v>#N/A</v>
      </c>
      <c r="L9" s="99" t="e">
        <f ca="true">+IF(AND(ISNUMBER(OFFSET('Water Data'!$F$9,0,10*ROW('Water Data'!F3))),'Data Summary'!CA9="Yes"),OFFSET('Water Data'!$F$9,0,10*ROW('Water Data'!F3)),NA())</f>
        <v>#N/A</v>
      </c>
      <c r="M9" s="99" t="e">
        <f ca="true">+IF(AND(ISNUMBER(OFFSET('Water Data'!$G$4,0,10*ROW('Water Data'!G3))),'Data Summary'!CB9="Yes"),100-OFFSET('Water Data'!$G$4,0,10*ROW('Water Data'!G3)),NA())</f>
        <v>#N/A</v>
      </c>
      <c r="N9" s="99" t="e">
        <f ca="true">+IF(AND(ISNUMBER(OFFSET('Water Data'!$G$6,0,10*ROW('Water Data'!G3))),'Data Summary'!CC9="Yes"),OFFSET('Water Data'!$G$6,0,10*ROW('Water Data'!G3)),NA())</f>
        <v>#N/A</v>
      </c>
      <c r="O9" s="99" t="e">
        <f ca="true">+IF(AND(ISNUMBER(OFFSET('Water Data'!$G$9,0,10*ROW('Water Data'!G3))),'Data Summary'!CD9="Yes"),OFFSET('Water Data'!$G$9,0,10*ROW('Water Data'!G3)),NA())</f>
        <v>#N/A</v>
      </c>
      <c r="P9" s="99" t="e">
        <f ca="true">+IF(AND(ISNUMBER(OFFSET('Water Data'!$H$4,0,10*ROW('Water Data'!H3))),'Data Summary'!CE9="Yes"),100-OFFSET('Water Data'!$H$4,0,10*ROW('Water Data'!H3)),NA())</f>
        <v>#N/A</v>
      </c>
      <c r="Q9" s="99" t="e">
        <f ca="true">+IF(AND(ISNUMBER(OFFSET('Water Data'!$H$6,0,10*ROW('Water Data'!H3))),'Data Summary'!CF9="Yes"),OFFSET('Water Data'!$H$6,0,10*ROW('Water Data'!H3)),NA())</f>
        <v>#N/A</v>
      </c>
      <c r="R9" s="99" t="e">
        <f ca="true">+IF(AND(ISNUMBER(OFFSET('Water Data'!$H$9,0,10*ROW('Water Data'!H3))),'Data Summary'!CG9="Yes"),OFFSET('Water Data'!$H$9,0,10*ROW('Water Data'!H3)),NA())</f>
        <v>#N/A</v>
      </c>
      <c r="S9" s="99" t="e">
        <f ca="true">+IF(AND(ISNUMBER(OFFSET('Water Data'!$I$4,0,10*ROW('Water Data'!I3))),'Data Summary'!CH9="Yes"),100-OFFSET('Water Data'!$I$4,0,10*ROW('Water Data'!I3)),NA())</f>
        <v>#N/A</v>
      </c>
      <c r="T9" s="99" t="e">
        <f ca="true">+IF(AND(ISNUMBER(OFFSET('Water Data'!$I$6,0,10*ROW('Water Data'!I3))),'Data Summary'!CI9="Yes"),OFFSET('Water Data'!$I$6,0,10*ROW('Water Data'!I3)),NA())</f>
        <v>#N/A</v>
      </c>
      <c r="U9" s="99" t="e">
        <f ca="true">+IF(AND(ISNUMBER(OFFSET('Water Data'!$I$9,0,10*ROW('Water Data'!I3))),'Data Summary'!CJ9="Yes"),OFFSET('Water Data'!$I$9,0,10*ROW('Water Data'!I3)),NA())</f>
        <v>#N/A</v>
      </c>
      <c r="V9" s="100" t="e">
        <f ca="true">+IF(AND(ISNUMBER(OFFSET('Sanitation Data'!$D$4,0,10*ROW('Sanitation Data'!D3))),'Data Summary'!CK9="Yes"),100-OFFSET('Sanitation Data'!$D$4,0,10*ROW('Sanitation Data'!D3)),NA())</f>
        <v>#N/A</v>
      </c>
      <c r="W9" s="100" t="e">
        <f ca="true">+IF(AND(ISNUMBER(OFFSET('Sanitation Data'!$D$6,0,10*ROW('Sanitation Data'!D3))),'Data Summary'!CL9="Yes"),OFFSET('Sanitation Data'!$D$6,0,10*ROW('Sanitation Data'!D3)),NA())</f>
        <v>#N/A</v>
      </c>
      <c r="X9" s="100" t="e">
        <f ca="true">+IF(AND(ISNUMBER(OFFSET('Sanitation Data'!$D$10,0,10*ROW('Sanitation Data'!D3))),'Data Summary'!CM9="Yes"),OFFSET('Sanitation Data'!$D$10,0,10*ROW('Sanitation Data'!D3)),NA())</f>
        <v>#N/A</v>
      </c>
      <c r="Y9" s="100" t="e">
        <f ca="true">+IF(AND(ISNUMBER(OFFSET('Sanitation Data'!$D$11,0,10*ROW('Sanitation Data'!D3))),'Data Summary'!CN9="Yes"),OFFSET('Sanitation Data'!$D$11,0,10*ROW('Sanitation Data'!D3)),NA())</f>
        <v>#N/A</v>
      </c>
      <c r="Z9" s="100" t="e">
        <f ca="true">+IF(AND(ISNUMBER(OFFSET('Sanitation Data'!$D$12,0,10*ROW('Sanitation Data'!D3))),'Data Summary'!CO9="Yes"),OFFSET('Sanitation Data'!$D$12,0,10*ROW('Sanitation Data'!D3)),NA())</f>
        <v>#N/A</v>
      </c>
      <c r="AA9" s="100" t="e">
        <f ca="true">+IF(AND(ISNUMBER(OFFSET('Sanitation Data'!$E$4,0,10*ROW('Sanitation Data'!E3))),'Data Summary'!CP9="Yes"),100-OFFSET('Sanitation Data'!$E$4,0,10*ROW('Sanitation Data'!E3)),NA())</f>
        <v>#N/A</v>
      </c>
      <c r="AB9" s="100" t="e">
        <f ca="true">+IF(AND(ISNUMBER(OFFSET('Sanitation Data'!$E$6,0,10*ROW('Sanitation Data'!E3))),'Data Summary'!CQ9="Yes"),OFFSET('Sanitation Data'!$E$6,0,10*ROW('Sanitation Data'!E3)),NA())</f>
        <v>#N/A</v>
      </c>
      <c r="AC9" s="100" t="e">
        <f ca="true">+IF(AND(ISNUMBER(OFFSET('Sanitation Data'!$E$10,0,10*ROW('Sanitation Data'!E3))),'Data Summary'!CR9="Yes"),OFFSET('Sanitation Data'!$E$10,0,10*ROW('Sanitation Data'!E3)),NA())</f>
        <v>#N/A</v>
      </c>
      <c r="AD9" s="100" t="e">
        <f ca="true">+IF(AND(ISNUMBER(OFFSET('Sanitation Data'!$E$11,0,10*ROW('Sanitation Data'!E3))),'Data Summary'!CS9="Yes"),OFFSET('Sanitation Data'!$E$11,0,10*ROW('Sanitation Data'!E3)),NA())</f>
        <v>#N/A</v>
      </c>
      <c r="AE9" s="100" t="e">
        <f ca="true">+IF(AND(ISNUMBER(OFFSET('Sanitation Data'!$E$12,0,10*ROW('Sanitation Data'!E3))),'Data Summary'!CT9="Yes"),OFFSET('Sanitation Data'!$E$12,0,10*ROW('Sanitation Data'!E3)),NA())</f>
        <v>#N/A</v>
      </c>
      <c r="AF9" s="100" t="e">
        <f ca="true">+IF(AND(ISNUMBER(OFFSET('Sanitation Data'!$F$4,0,10*ROW('Sanitation Data'!F3))),'Data Summary'!CU9="Yes"),100-OFFSET('Sanitation Data'!$F$4,0,10*ROW('Sanitation Data'!F3)),NA())</f>
        <v>#N/A</v>
      </c>
      <c r="AG9" s="100" t="e">
        <f ca="true">+IF(AND(ISNUMBER(OFFSET('Sanitation Data'!$F$6,0,10*ROW('Sanitation Data'!F3))),'Data Summary'!CV9="Yes"),OFFSET('Sanitation Data'!$F$6,0,10*ROW('Sanitation Data'!F3)),NA())</f>
        <v>#N/A</v>
      </c>
      <c r="AH9" s="100" t="e">
        <f ca="true">+IF(AND(ISNUMBER(OFFSET('Sanitation Data'!$F$10,0,10*ROW('Sanitation Data'!F3))),'Data Summary'!CW9="Yes"),OFFSET('Sanitation Data'!$F$10,0,10*ROW('Sanitation Data'!F3)),NA())</f>
        <v>#N/A</v>
      </c>
      <c r="AI9" s="100" t="e">
        <f ca="true">+IF(AND(ISNUMBER(OFFSET('Sanitation Data'!$F$11,0,10*ROW('Sanitation Data'!F3))),'Data Summary'!CX9="Yes"),OFFSET('Sanitation Data'!$F$11,0,10*ROW('Sanitation Data'!F3)),NA())</f>
        <v>#N/A</v>
      </c>
      <c r="AJ9" s="100" t="e">
        <f ca="true">+IF(AND(ISNUMBER(OFFSET('Sanitation Data'!$F$12,0,10*ROW('Sanitation Data'!F3))),'Data Summary'!CY9="Yes"),OFFSET('Sanitation Data'!$F$12,0,10*ROW('Sanitation Data'!F3)),NA())</f>
        <v>#N/A</v>
      </c>
      <c r="AK9" s="100" t="e">
        <f ca="true">+IF(AND(ISNUMBER(OFFSET('Sanitation Data'!$G$4,0,10*ROW('Sanitation Data'!G3))),'Data Summary'!CZ9="Yes"),100-OFFSET('Sanitation Data'!$G$4,0,10*ROW('Sanitation Data'!G3)),NA())</f>
        <v>#N/A</v>
      </c>
      <c r="AL9" s="100" t="e">
        <f ca="true">+IF(AND(ISNUMBER(OFFSET('Sanitation Data'!$G$6,0,10*ROW('Sanitation Data'!G3))),'Data Summary'!DA9="Yes"),OFFSET('Sanitation Data'!$G$6,0,10*ROW('Sanitation Data'!G3)),NA())</f>
        <v>#N/A</v>
      </c>
      <c r="AM9" s="100" t="e">
        <f ca="true">+IF(AND(ISNUMBER(OFFSET('Sanitation Data'!$G$10,0,10*ROW('Sanitation Data'!G3))),'Data Summary'!DB9="Yes"),OFFSET('Sanitation Data'!$G$10,0,10*ROW('Sanitation Data'!G3)),NA())</f>
        <v>#N/A</v>
      </c>
      <c r="AN9" s="100" t="e">
        <f ca="true">+IF(AND(ISNUMBER(OFFSET('Sanitation Data'!$G$11,0,10*ROW('Sanitation Data'!G3))),'Data Summary'!DC9="Yes"),OFFSET('Sanitation Data'!$G$11,0,10*ROW('Sanitation Data'!G3)),NA())</f>
        <v>#N/A</v>
      </c>
      <c r="AO9" s="100" t="e">
        <f ca="true">+IF(AND(ISNUMBER(OFFSET('Sanitation Data'!$G$12,0,10*ROW('Sanitation Data'!G3))),'Data Summary'!DD9="Yes"),OFFSET('Sanitation Data'!$G$12,0,10*ROW('Sanitation Data'!G3)),NA())</f>
        <v>#N/A</v>
      </c>
      <c r="AP9" s="100" t="e">
        <f ca="true">+IF(AND(ISNUMBER(OFFSET('Sanitation Data'!$H$4,0,10*ROW('Sanitation Data'!H3))),'Data Summary'!DE9="Yes"),100-OFFSET('Sanitation Data'!$H$4,0,10*ROW('Sanitation Data'!H3)),NA())</f>
        <v>#N/A</v>
      </c>
      <c r="AQ9" s="100" t="e">
        <f ca="true">+IF(AND(ISNUMBER(OFFSET('Sanitation Data'!$H$6,0,10*ROW('Sanitation Data'!H3))),'Data Summary'!DF9="Yes"),OFFSET('Sanitation Data'!$H$6,0,10*ROW('Sanitation Data'!H3)),NA())</f>
        <v>#N/A</v>
      </c>
      <c r="AR9" s="100" t="e">
        <f ca="true">+IF(AND(ISNUMBER(OFFSET('Sanitation Data'!$H$10,0,10*ROW('Sanitation Data'!H3))),'Data Summary'!DG9="Yes"),OFFSET('Sanitation Data'!$H$10,0,10*ROW('Sanitation Data'!H3)),NA())</f>
        <v>#N/A</v>
      </c>
      <c r="AS9" s="100" t="e">
        <f ca="true">+IF(AND(ISNUMBER(OFFSET('Sanitation Data'!$H$11,0,10*ROW('Sanitation Data'!H3))),'Data Summary'!DH9="Yes"),OFFSET('Sanitation Data'!$H$11,0,10*ROW('Sanitation Data'!H3)),NA())</f>
        <v>#N/A</v>
      </c>
      <c r="AT9" s="100" t="e">
        <f ca="true">+IF(AND(ISNUMBER(OFFSET('Sanitation Data'!$H$12,0,10*ROW('Sanitation Data'!H3))),'Data Summary'!DI9="Yes"),OFFSET('Sanitation Data'!$H$12,0,10*ROW('Sanitation Data'!H3)),NA())</f>
        <v>#N/A</v>
      </c>
      <c r="AU9" s="100" t="e">
        <f ca="true">+IF(AND(ISNUMBER(OFFSET('Sanitation Data'!$I$4,0,10*ROW('Sanitation Data'!I3))),'Data Summary'!DJ9="Yes"),100-OFFSET('Sanitation Data'!$I$4,0,10*ROW('Sanitation Data'!I3)),NA())</f>
        <v>#N/A</v>
      </c>
      <c r="AV9" s="100" t="e">
        <f ca="true">+IF(AND(ISNUMBER(OFFSET('Sanitation Data'!$I$6,0,10*ROW('Sanitation Data'!I3))),'Data Summary'!DK9="Yes"),OFFSET('Sanitation Data'!$I$6,0,10*ROW('Sanitation Data'!I3)),NA())</f>
        <v>#N/A</v>
      </c>
      <c r="AW9" s="100" t="e">
        <f ca="true">+IF(AND(ISNUMBER(OFFSET('Sanitation Data'!$I$10,0,10*ROW('Sanitation Data'!I3))),'Data Summary'!DL9="Yes"),OFFSET('Sanitation Data'!$I$10,0,10*ROW('Sanitation Data'!I3)),NA())</f>
        <v>#N/A</v>
      </c>
      <c r="AX9" s="100" t="e">
        <f ca="true">+IF(AND(ISNUMBER(OFFSET('Sanitation Data'!$I$11,0,10*ROW('Sanitation Data'!I3))),'Data Summary'!DM9="Yes"),OFFSET('Sanitation Data'!$I$11,0,10*ROW('Sanitation Data'!I3)),NA())</f>
        <v>#N/A</v>
      </c>
      <c r="AY9" s="100" t="e">
        <f ca="true">+IF(AND(ISNUMBER(OFFSET('Sanitation Data'!$I$12,0,10*ROW('Sanitation Data'!I3))),'Data Summary'!DN9="Yes"),OFFSET('Sanitation Data'!$I$12,0,10*ROW('Sanitation Data'!I3)),NA())</f>
        <v>#N/A</v>
      </c>
      <c r="AZ9" s="101" t="e">
        <f ca="true">+IF(AND(ISNUMBER(OFFSET('Hygiene Data'!$D$5,0,10*ROW('Hygiene Data'!D3))),'Data Summary'!DO9="Yes"),OFFSET('Hygiene Data'!$D$5,0,10*ROW('Hygiene Data'!D3)),NA())</f>
        <v>#N/A</v>
      </c>
      <c r="BA9" s="101" t="e">
        <f ca="true">+IF(AND(ISNUMBER(OFFSET('Hygiene Data'!$D$7,0,10*ROW('Hygiene Data'!D3))),'Data Summary'!DP9="Yes"),OFFSET('Hygiene Data'!$D$7,0,10*ROW('Hygiene Data'!D3)),NA())</f>
        <v>#N/A</v>
      </c>
      <c r="BB9" s="101" t="e">
        <f ca="true">+IF(AND(ISNUMBER(OFFSET('Hygiene Data'!$D$9,0,10*ROW('Hygiene Data'!D3))),'Data Summary'!DQ9="Yes"),OFFSET('Hygiene Data'!$D$9,0,10*ROW('Hygiene Data'!D3)),NA())</f>
        <v>#N/A</v>
      </c>
      <c r="BC9" s="101" t="e">
        <f ca="true">+IF(AND(ISNUMBER(OFFSET('Hygiene Data'!$E$5,0,10*ROW('Hygiene Data'!E3))),'Data Summary'!DR9="Yes"),OFFSET('Hygiene Data'!$E$5,0,10*ROW('Hygiene Data'!E3)),NA())</f>
        <v>#N/A</v>
      </c>
      <c r="BD9" s="101" t="e">
        <f ca="true">+IF(AND(ISNUMBER(OFFSET('Hygiene Data'!$E$7,0,10*ROW('Hygiene Data'!E3))),'Data Summary'!DS9="Yes"),OFFSET('Hygiene Data'!$E$7,0,10*ROW('Hygiene Data'!E3)),NA())</f>
        <v>#N/A</v>
      </c>
      <c r="BE9" s="101" t="e">
        <f ca="true">+IF(AND(ISNUMBER(OFFSET('Hygiene Data'!$E$9,0,10*ROW('Hygiene Data'!E3))),'Data Summary'!DT9="Yes"),OFFSET('Hygiene Data'!$E$9,0,10*ROW('Hygiene Data'!E3)),NA())</f>
        <v>#N/A</v>
      </c>
      <c r="BF9" s="101" t="e">
        <f ca="true">+IF(AND(ISNUMBER(OFFSET('Hygiene Data'!$F$5,0,10*ROW('Hygiene Data'!F3))),'Data Summary'!DU9="Yes"),OFFSET('Hygiene Data'!$F$5,0,10*ROW('Hygiene Data'!F3)),NA())</f>
        <v>#N/A</v>
      </c>
      <c r="BG9" s="101" t="e">
        <f ca="true">+IF(AND(ISNUMBER(OFFSET('Hygiene Data'!$F$7,0,10*ROW('Hygiene Data'!F3))),'Data Summary'!DV9="Yes"),OFFSET('Hygiene Data'!$F$7,0,10*ROW('Hygiene Data'!F3)),NA())</f>
        <v>#N/A</v>
      </c>
      <c r="BH9" s="101" t="e">
        <f ca="true">+IF(AND(ISNUMBER(OFFSET('Hygiene Data'!$F$9,0,10*ROW('Hygiene Data'!F3))),'Data Summary'!DW9="Yes"),OFFSET('Hygiene Data'!$F$9,0,10*ROW('Hygiene Data'!F3)),NA())</f>
        <v>#N/A</v>
      </c>
      <c r="BI9" s="101" t="e">
        <f ca="true">+IF(AND(ISNUMBER(OFFSET('Hygiene Data'!$G$5,0,10*ROW('Hygiene Data'!G3))),'Data Summary'!DX9="Yes"),OFFSET('Hygiene Data'!$G$5,0,10*ROW('Hygiene Data'!G3)),NA())</f>
        <v>#N/A</v>
      </c>
      <c r="BJ9" s="101" t="e">
        <f ca="true">+IF(AND(ISNUMBER(OFFSET('Hygiene Data'!$G$7,0,10*ROW('Hygiene Data'!G3))),'Data Summary'!DY9="Yes"),OFFSET('Hygiene Data'!$G$7,0,10*ROW('Hygiene Data'!G3)),NA())</f>
        <v>#N/A</v>
      </c>
      <c r="BK9" s="101" t="e">
        <f ca="true">+IF(AND(ISNUMBER(OFFSET('Hygiene Data'!$G$9,0,10*ROW('Hygiene Data'!G3))),'Data Summary'!DZ9="Yes"),OFFSET('Hygiene Data'!$G$9,0,10*ROW('Hygiene Data'!G3)),NA())</f>
        <v>#N/A</v>
      </c>
      <c r="BL9" s="101" t="e">
        <f ca="true">+IF(AND(ISNUMBER(OFFSET('Hygiene Data'!$H$5,0,10*ROW('Hygiene Data'!H3))),'Data Summary'!EA9="Yes"),OFFSET('Hygiene Data'!$H$5,0,10*ROW('Hygiene Data'!H3)),NA())</f>
        <v>#N/A</v>
      </c>
      <c r="BM9" s="101" t="e">
        <f ca="true">+IF(AND(ISNUMBER(OFFSET('Hygiene Data'!$H$7,0,10*ROW('Hygiene Data'!H3))),'Data Summary'!EB9="Yes"),OFFSET('Hygiene Data'!$H$7,0,10*ROW('Hygiene Data'!H3)),NA())</f>
        <v>#N/A</v>
      </c>
      <c r="BN9" s="101" t="e">
        <f ca="true">+IF(AND(ISNUMBER(OFFSET('Hygiene Data'!$H$9,0,10*ROW('Hygiene Data'!H3))),'Data Summary'!EC9="Yes"),OFFSET('Hygiene Data'!$H$9,0,10*ROW('Hygiene Data'!H3)),NA())</f>
        <v>#N/A</v>
      </c>
      <c r="BO9" s="101" t="e">
        <f ca="true">+IF(AND(ISNUMBER(OFFSET('Hygiene Data'!$I$5,0,10*ROW('Hygiene Data'!I3))),'Data Summary'!ED9="Yes"),OFFSET('Hygiene Data'!$I$5,0,10*ROW('Hygiene Data'!I3)),NA())</f>
        <v>#N/A</v>
      </c>
      <c r="BP9" s="101" t="e">
        <f ca="true">+IF(AND(ISNUMBER(OFFSET('Hygiene Data'!$I$7,0,10*ROW('Hygiene Data'!I3))),'Data Summary'!EE9="Yes"),OFFSET('Hygiene Data'!$I$7,0,10*ROW('Hygiene Data'!I3)),NA())</f>
        <v>#N/A</v>
      </c>
      <c r="BQ9" s="101" t="e">
        <f ca="true">+IF(AND(ISNUMBER(OFFSET('Hygiene Data'!$I$9,0,10*ROW('Hygiene Data'!I3))),'Data Summary'!EF9="Yes"),OFFSET('Hygiene Data'!$I$9,0,10*ROW('Hygiene Data'!I3)),NA())</f>
        <v>#N/A</v>
      </c>
    </row>
    <row xmlns:x14ac="http://schemas.microsoft.com/office/spreadsheetml/2009/9/ac" r="10" x14ac:dyDescent="0.2">
      <c r="A10" s="414" t="str">
        <f ca="true">+RIGHT('Data Summary'!A10,LEN('Data Summary'!A10)-9)</f>
        <v>EMIS</v>
      </c>
      <c r="B10" s="38" t="str">
        <f ca="true">+IF(ISTEXT('Data Summary'!B10),'Data Summary'!B10,"")</f>
        <v>EMIS</v>
      </c>
      <c r="C10" s="365">
        <f ca="true">+VALUE('Data Summary'!C10)</f>
        <v>2012</v>
      </c>
      <c r="D10" s="99" t="e">
        <f ca="true">+IF(AND(ISNUMBER(OFFSET('Water Data'!$D$4,0,10*ROW('Water Data'!D4))),'Data Summary'!BS10="Yes"),100-OFFSET('Water Data'!$D$4,0,10*ROW('Water Data'!D4)),NA())</f>
        <v>#N/A</v>
      </c>
      <c r="E10" s="99">
        <f ca="true">+IF(AND(ISNUMBER(OFFSET('Water Data'!$D$6,0,10*ROW('Water Data'!D4))),'Data Summary'!BT10="Yes"),OFFSET('Water Data'!$D$6,0,10*ROW('Water Data'!D4)),NA())</f>
        <v>89.6</v>
      </c>
      <c r="F10" s="99" t="e">
        <f ca="true">+IF(AND(ISNUMBER(OFFSET('Water Data'!$D$9,0,10*ROW('Water Data'!D4))),'Data Summary'!BU10="Yes"),OFFSET('Water Data'!$D$9,0,10*ROW('Water Data'!D4)),NA())</f>
        <v>#N/A</v>
      </c>
      <c r="G10" s="99" t="e">
        <f ca="true">+IF(AND(ISNUMBER(OFFSET('Water Data'!$E$4,0,10*ROW('Water Data'!E4))),'Data Summary'!BV10="Yes"),100-OFFSET('Water Data'!$E$4,0,10*ROW('Water Data'!E4)),NA())</f>
        <v>#N/A</v>
      </c>
      <c r="H10" s="99" t="e">
        <f ca="true">+IF(AND(ISNUMBER(OFFSET('Water Data'!$E$6,0,10*ROW('Water Data'!E4))),'Data Summary'!BW10="Yes"),OFFSET('Water Data'!$E$6,0,10*ROW('Water Data'!E4)),NA())</f>
        <v>#N/A</v>
      </c>
      <c r="I10" s="99" t="e">
        <f ca="true">+IF(AND(ISNUMBER(OFFSET('Water Data'!$E$9,0,10*ROW('Water Data'!E4))),'Data Summary'!BX10="Yes"),OFFSET('Water Data'!$E$9,0,10*ROW('Water Data'!E4)),NA())</f>
        <v>#N/A</v>
      </c>
      <c r="J10" s="99" t="e">
        <f ca="true">+IF(AND(ISNUMBER(OFFSET('Water Data'!$F$4,0,10*ROW('Water Data'!F4))),'Data Summary'!BY10="Yes"),100-OFFSET('Water Data'!$F$4,0,10*ROW('Water Data'!F4)),NA())</f>
        <v>#N/A</v>
      </c>
      <c r="K10" s="99" t="e">
        <f ca="true">+IF(AND(ISNUMBER(OFFSET('Water Data'!$F$6,0,10*ROW('Water Data'!F4))),'Data Summary'!BZ10="Yes"),OFFSET('Water Data'!$F$6,0,10*ROW('Water Data'!F4)),NA())</f>
        <v>#N/A</v>
      </c>
      <c r="L10" s="99" t="e">
        <f ca="true">+IF(AND(ISNUMBER(OFFSET('Water Data'!$F$9,0,10*ROW('Water Data'!F4))),'Data Summary'!CA10="Yes"),OFFSET('Water Data'!$F$9,0,10*ROW('Water Data'!F4)),NA())</f>
        <v>#N/A</v>
      </c>
      <c r="M10" s="99" t="e">
        <f ca="true">+IF(AND(ISNUMBER(OFFSET('Water Data'!$G$4,0,10*ROW('Water Data'!G4))),'Data Summary'!CB10="Yes"),100-OFFSET('Water Data'!$G$4,0,10*ROW('Water Data'!G4)),NA())</f>
        <v>#N/A</v>
      </c>
      <c r="N10" s="99" t="e">
        <f ca="true">+IF(AND(ISNUMBER(OFFSET('Water Data'!$G$6,0,10*ROW('Water Data'!G4))),'Data Summary'!CC10="Yes"),OFFSET('Water Data'!$G$6,0,10*ROW('Water Data'!G4)),NA())</f>
        <v>#N/A</v>
      </c>
      <c r="O10" s="99" t="e">
        <f ca="true">+IF(AND(ISNUMBER(OFFSET('Water Data'!$G$9,0,10*ROW('Water Data'!G4))),'Data Summary'!CD10="Yes"),OFFSET('Water Data'!$G$9,0,10*ROW('Water Data'!G4)),NA())</f>
        <v>#N/A</v>
      </c>
      <c r="P10" s="99" t="e">
        <f ca="true">+IF(AND(ISNUMBER(OFFSET('Water Data'!$H$4,0,10*ROW('Water Data'!H4))),'Data Summary'!CE10="Yes"),100-OFFSET('Water Data'!$H$4,0,10*ROW('Water Data'!H4)),NA())</f>
        <v>#N/A</v>
      </c>
      <c r="Q10" s="99" t="e">
        <f ca="true">+IF(AND(ISNUMBER(OFFSET('Water Data'!$H$6,0,10*ROW('Water Data'!H4))),'Data Summary'!CF10="Yes"),OFFSET('Water Data'!$H$6,0,10*ROW('Water Data'!H4)),NA())</f>
        <v>#N/A</v>
      </c>
      <c r="R10" s="99" t="e">
        <f ca="true">+IF(AND(ISNUMBER(OFFSET('Water Data'!$H$9,0,10*ROW('Water Data'!H4))),'Data Summary'!CG10="Yes"),OFFSET('Water Data'!$H$9,0,10*ROW('Water Data'!H4)),NA())</f>
        <v>#N/A</v>
      </c>
      <c r="S10" s="99" t="e">
        <f ca="true">+IF(AND(ISNUMBER(OFFSET('Water Data'!$I$4,0,10*ROW('Water Data'!I4))),'Data Summary'!CH10="Yes"),100-OFFSET('Water Data'!$I$4,0,10*ROW('Water Data'!I4)),NA())</f>
        <v>#N/A</v>
      </c>
      <c r="T10" s="99" t="e">
        <f ca="true">+IF(AND(ISNUMBER(OFFSET('Water Data'!$I$6,0,10*ROW('Water Data'!I4))),'Data Summary'!CI10="Yes"),OFFSET('Water Data'!$I$6,0,10*ROW('Water Data'!I4)),NA())</f>
        <v>#N/A</v>
      </c>
      <c r="U10" s="99" t="e">
        <f ca="true">+IF(AND(ISNUMBER(OFFSET('Water Data'!$I$9,0,10*ROW('Water Data'!I4))),'Data Summary'!CJ10="Yes"),OFFSET('Water Data'!$I$9,0,10*ROW('Water Data'!I4)),NA())</f>
        <v>#N/A</v>
      </c>
      <c r="V10" s="100" t="e">
        <f ca="true">+IF(AND(ISNUMBER(OFFSET('Sanitation Data'!$D$4,0,10*ROW('Sanitation Data'!D4))),'Data Summary'!CK10="Yes"),100-OFFSET('Sanitation Data'!$D$4,0,10*ROW('Sanitation Data'!D4)),NA())</f>
        <v>#N/A</v>
      </c>
      <c r="W10" s="100" t="e">
        <f ca="true">+IF(AND(ISNUMBER(OFFSET('Sanitation Data'!$D$6,0,10*ROW('Sanitation Data'!D4))),'Data Summary'!CL10="Yes"),OFFSET('Sanitation Data'!$D$6,0,10*ROW('Sanitation Data'!D4)),NA())</f>
        <v>#N/A</v>
      </c>
      <c r="X10" s="100" t="e">
        <f ca="true">+IF(AND(ISNUMBER(OFFSET('Sanitation Data'!$D$10,0,10*ROW('Sanitation Data'!D4))),'Data Summary'!CM10="Yes"),OFFSET('Sanitation Data'!$D$10,0,10*ROW('Sanitation Data'!D4)),NA())</f>
        <v>#N/A</v>
      </c>
      <c r="Y10" s="100" t="e">
        <f ca="true">+IF(AND(ISNUMBER(OFFSET('Sanitation Data'!$D$11,0,10*ROW('Sanitation Data'!D4))),'Data Summary'!CN10="Yes"),OFFSET('Sanitation Data'!$D$11,0,10*ROW('Sanitation Data'!D4)),NA())</f>
        <v>#N/A</v>
      </c>
      <c r="Z10" s="100" t="e">
        <f ca="true">+IF(AND(ISNUMBER(OFFSET('Sanitation Data'!$D$12,0,10*ROW('Sanitation Data'!D4))),'Data Summary'!CO10="Yes"),OFFSET('Sanitation Data'!$D$12,0,10*ROW('Sanitation Data'!D4)),NA())</f>
        <v>#N/A</v>
      </c>
      <c r="AA10" s="100" t="e">
        <f ca="true">+IF(AND(ISNUMBER(OFFSET('Sanitation Data'!$E$4,0,10*ROW('Sanitation Data'!E4))),'Data Summary'!CP10="Yes"),100-OFFSET('Sanitation Data'!$E$4,0,10*ROW('Sanitation Data'!E4)),NA())</f>
        <v>#N/A</v>
      </c>
      <c r="AB10" s="100" t="e">
        <f ca="true">+IF(AND(ISNUMBER(OFFSET('Sanitation Data'!$E$6,0,10*ROW('Sanitation Data'!E4))),'Data Summary'!CQ10="Yes"),OFFSET('Sanitation Data'!$E$6,0,10*ROW('Sanitation Data'!E4)),NA())</f>
        <v>#N/A</v>
      </c>
      <c r="AC10" s="100" t="e">
        <f ca="true">+IF(AND(ISNUMBER(OFFSET('Sanitation Data'!$E$10,0,10*ROW('Sanitation Data'!E4))),'Data Summary'!CR10="Yes"),OFFSET('Sanitation Data'!$E$10,0,10*ROW('Sanitation Data'!E4)),NA())</f>
        <v>#N/A</v>
      </c>
      <c r="AD10" s="100" t="e">
        <f ca="true">+IF(AND(ISNUMBER(OFFSET('Sanitation Data'!$E$11,0,10*ROW('Sanitation Data'!E4))),'Data Summary'!CS10="Yes"),OFFSET('Sanitation Data'!$E$11,0,10*ROW('Sanitation Data'!E4)),NA())</f>
        <v>#N/A</v>
      </c>
      <c r="AE10" s="100" t="e">
        <f ca="true">+IF(AND(ISNUMBER(OFFSET('Sanitation Data'!$E$12,0,10*ROW('Sanitation Data'!E4))),'Data Summary'!CT10="Yes"),OFFSET('Sanitation Data'!$E$12,0,10*ROW('Sanitation Data'!E4)),NA())</f>
        <v>#N/A</v>
      </c>
      <c r="AF10" s="100" t="e">
        <f ca="true">+IF(AND(ISNUMBER(OFFSET('Sanitation Data'!$F$4,0,10*ROW('Sanitation Data'!F4))),'Data Summary'!CU10="Yes"),100-OFFSET('Sanitation Data'!$F$4,0,10*ROW('Sanitation Data'!F4)),NA())</f>
        <v>#N/A</v>
      </c>
      <c r="AG10" s="100" t="e">
        <f ca="true">+IF(AND(ISNUMBER(OFFSET('Sanitation Data'!$F$6,0,10*ROW('Sanitation Data'!F4))),'Data Summary'!CV10="Yes"),OFFSET('Sanitation Data'!$F$6,0,10*ROW('Sanitation Data'!F4)),NA())</f>
        <v>#N/A</v>
      </c>
      <c r="AH10" s="100" t="e">
        <f ca="true">+IF(AND(ISNUMBER(OFFSET('Sanitation Data'!$F$10,0,10*ROW('Sanitation Data'!F4))),'Data Summary'!CW10="Yes"),OFFSET('Sanitation Data'!$F$10,0,10*ROW('Sanitation Data'!F4)),NA())</f>
        <v>#N/A</v>
      </c>
      <c r="AI10" s="100" t="e">
        <f ca="true">+IF(AND(ISNUMBER(OFFSET('Sanitation Data'!$F$11,0,10*ROW('Sanitation Data'!F4))),'Data Summary'!CX10="Yes"),OFFSET('Sanitation Data'!$F$11,0,10*ROW('Sanitation Data'!F4)),NA())</f>
        <v>#N/A</v>
      </c>
      <c r="AJ10" s="100" t="e">
        <f ca="true">+IF(AND(ISNUMBER(OFFSET('Sanitation Data'!$F$12,0,10*ROW('Sanitation Data'!F4))),'Data Summary'!CY10="Yes"),OFFSET('Sanitation Data'!$F$12,0,10*ROW('Sanitation Data'!F4)),NA())</f>
        <v>#N/A</v>
      </c>
      <c r="AK10" s="100" t="e">
        <f ca="true">+IF(AND(ISNUMBER(OFFSET('Sanitation Data'!$G$4,0,10*ROW('Sanitation Data'!G4))),'Data Summary'!CZ10="Yes"),100-OFFSET('Sanitation Data'!$G$4,0,10*ROW('Sanitation Data'!G4)),NA())</f>
        <v>#N/A</v>
      </c>
      <c r="AL10" s="100" t="e">
        <f ca="true">+IF(AND(ISNUMBER(OFFSET('Sanitation Data'!$G$6,0,10*ROW('Sanitation Data'!G4))),'Data Summary'!DA10="Yes"),OFFSET('Sanitation Data'!$G$6,0,10*ROW('Sanitation Data'!G4)),NA())</f>
        <v>#N/A</v>
      </c>
      <c r="AM10" s="100" t="e">
        <f ca="true">+IF(AND(ISNUMBER(OFFSET('Sanitation Data'!$G$10,0,10*ROW('Sanitation Data'!G4))),'Data Summary'!DB10="Yes"),OFFSET('Sanitation Data'!$G$10,0,10*ROW('Sanitation Data'!G4)),NA())</f>
        <v>#N/A</v>
      </c>
      <c r="AN10" s="100" t="e">
        <f ca="true">+IF(AND(ISNUMBER(OFFSET('Sanitation Data'!$G$11,0,10*ROW('Sanitation Data'!G4))),'Data Summary'!DC10="Yes"),OFFSET('Sanitation Data'!$G$11,0,10*ROW('Sanitation Data'!G4)),NA())</f>
        <v>#N/A</v>
      </c>
      <c r="AO10" s="100" t="e">
        <f ca="true">+IF(AND(ISNUMBER(OFFSET('Sanitation Data'!$G$12,0,10*ROW('Sanitation Data'!G4))),'Data Summary'!DD10="Yes"),OFFSET('Sanitation Data'!$G$12,0,10*ROW('Sanitation Data'!G4)),NA())</f>
        <v>#N/A</v>
      </c>
      <c r="AP10" s="100" t="e">
        <f ca="true">+IF(AND(ISNUMBER(OFFSET('Sanitation Data'!$H$4,0,10*ROW('Sanitation Data'!H4))),'Data Summary'!DE10="Yes"),100-OFFSET('Sanitation Data'!$H$4,0,10*ROW('Sanitation Data'!H4)),NA())</f>
        <v>#N/A</v>
      </c>
      <c r="AQ10" s="100" t="e">
        <f ca="true">+IF(AND(ISNUMBER(OFFSET('Sanitation Data'!$H$6,0,10*ROW('Sanitation Data'!H4))),'Data Summary'!DF10="Yes"),OFFSET('Sanitation Data'!$H$6,0,10*ROW('Sanitation Data'!H4)),NA())</f>
        <v>#N/A</v>
      </c>
      <c r="AR10" s="100" t="e">
        <f ca="true">+IF(AND(ISNUMBER(OFFSET('Sanitation Data'!$H$10,0,10*ROW('Sanitation Data'!H4))),'Data Summary'!DG10="Yes"),OFFSET('Sanitation Data'!$H$10,0,10*ROW('Sanitation Data'!H4)),NA())</f>
        <v>#N/A</v>
      </c>
      <c r="AS10" s="100" t="e">
        <f ca="true">+IF(AND(ISNUMBER(OFFSET('Sanitation Data'!$H$11,0,10*ROW('Sanitation Data'!H4))),'Data Summary'!DH10="Yes"),OFFSET('Sanitation Data'!$H$11,0,10*ROW('Sanitation Data'!H4)),NA())</f>
        <v>#N/A</v>
      </c>
      <c r="AT10" s="100" t="e">
        <f ca="true">+IF(AND(ISNUMBER(OFFSET('Sanitation Data'!$H$12,0,10*ROW('Sanitation Data'!H4))),'Data Summary'!DI10="Yes"),OFFSET('Sanitation Data'!$H$12,0,10*ROW('Sanitation Data'!H4)),NA())</f>
        <v>#N/A</v>
      </c>
      <c r="AU10" s="100" t="e">
        <f ca="true">+IF(AND(ISNUMBER(OFFSET('Sanitation Data'!$I$4,0,10*ROW('Sanitation Data'!I4))),'Data Summary'!DJ10="Yes"),100-OFFSET('Sanitation Data'!$I$4,0,10*ROW('Sanitation Data'!I4)),NA())</f>
        <v>#N/A</v>
      </c>
      <c r="AV10" s="100" t="e">
        <f ca="true">+IF(AND(ISNUMBER(OFFSET('Sanitation Data'!$I$6,0,10*ROW('Sanitation Data'!I4))),'Data Summary'!DK10="Yes"),OFFSET('Sanitation Data'!$I$6,0,10*ROW('Sanitation Data'!I4)),NA())</f>
        <v>#N/A</v>
      </c>
      <c r="AW10" s="100" t="e">
        <f ca="true">+IF(AND(ISNUMBER(OFFSET('Sanitation Data'!$I$10,0,10*ROW('Sanitation Data'!I4))),'Data Summary'!DL10="Yes"),OFFSET('Sanitation Data'!$I$10,0,10*ROW('Sanitation Data'!I4)),NA())</f>
        <v>#N/A</v>
      </c>
      <c r="AX10" s="100" t="e">
        <f ca="true">+IF(AND(ISNUMBER(OFFSET('Sanitation Data'!$I$11,0,10*ROW('Sanitation Data'!I4))),'Data Summary'!DM10="Yes"),OFFSET('Sanitation Data'!$I$11,0,10*ROW('Sanitation Data'!I4)),NA())</f>
        <v>#N/A</v>
      </c>
      <c r="AY10" s="100" t="e">
        <f ca="true">+IF(AND(ISNUMBER(OFFSET('Sanitation Data'!$I$12,0,10*ROW('Sanitation Data'!I4))),'Data Summary'!DN10="Yes"),OFFSET('Sanitation Data'!$I$12,0,10*ROW('Sanitation Data'!I4)),NA())</f>
        <v>#N/A</v>
      </c>
      <c r="AZ10" s="101" t="e">
        <f ca="true">+IF(AND(ISNUMBER(OFFSET('Hygiene Data'!$D$5,0,10*ROW('Hygiene Data'!D4))),'Data Summary'!DO10="Yes"),OFFSET('Hygiene Data'!$D$5,0,10*ROW('Hygiene Data'!D4)),NA())</f>
        <v>#N/A</v>
      </c>
      <c r="BA10" s="101" t="e">
        <f ca="true">+IF(AND(ISNUMBER(OFFSET('Hygiene Data'!$D$7,0,10*ROW('Hygiene Data'!D4))),'Data Summary'!DP10="Yes"),OFFSET('Hygiene Data'!$D$7,0,10*ROW('Hygiene Data'!D4)),NA())</f>
        <v>#N/A</v>
      </c>
      <c r="BB10" s="101" t="e">
        <f ca="true">+IF(AND(ISNUMBER(OFFSET('Hygiene Data'!$D$9,0,10*ROW('Hygiene Data'!D4))),'Data Summary'!DQ10="Yes"),OFFSET('Hygiene Data'!$D$9,0,10*ROW('Hygiene Data'!D4)),NA())</f>
        <v>#N/A</v>
      </c>
      <c r="BC10" s="101" t="e">
        <f ca="true">+IF(AND(ISNUMBER(OFFSET('Hygiene Data'!$E$5,0,10*ROW('Hygiene Data'!E4))),'Data Summary'!DR10="Yes"),OFFSET('Hygiene Data'!$E$5,0,10*ROW('Hygiene Data'!E4)),NA())</f>
        <v>#N/A</v>
      </c>
      <c r="BD10" s="101" t="e">
        <f ca="true">+IF(AND(ISNUMBER(OFFSET('Hygiene Data'!$E$7,0,10*ROW('Hygiene Data'!E4))),'Data Summary'!DS10="Yes"),OFFSET('Hygiene Data'!$E$7,0,10*ROW('Hygiene Data'!E4)),NA())</f>
        <v>#N/A</v>
      </c>
      <c r="BE10" s="101" t="e">
        <f ca="true">+IF(AND(ISNUMBER(OFFSET('Hygiene Data'!$E$9,0,10*ROW('Hygiene Data'!E4))),'Data Summary'!DT10="Yes"),OFFSET('Hygiene Data'!$E$9,0,10*ROW('Hygiene Data'!E4)),NA())</f>
        <v>#N/A</v>
      </c>
      <c r="BF10" s="101" t="e">
        <f ca="true">+IF(AND(ISNUMBER(OFFSET('Hygiene Data'!$F$5,0,10*ROW('Hygiene Data'!F4))),'Data Summary'!DU10="Yes"),OFFSET('Hygiene Data'!$F$5,0,10*ROW('Hygiene Data'!F4)),NA())</f>
        <v>#N/A</v>
      </c>
      <c r="BG10" s="101" t="e">
        <f ca="true">+IF(AND(ISNUMBER(OFFSET('Hygiene Data'!$F$7,0,10*ROW('Hygiene Data'!F4))),'Data Summary'!DV10="Yes"),OFFSET('Hygiene Data'!$F$7,0,10*ROW('Hygiene Data'!F4)),NA())</f>
        <v>#N/A</v>
      </c>
      <c r="BH10" s="101" t="e">
        <f ca="true">+IF(AND(ISNUMBER(OFFSET('Hygiene Data'!$F$9,0,10*ROW('Hygiene Data'!F4))),'Data Summary'!DW10="Yes"),OFFSET('Hygiene Data'!$F$9,0,10*ROW('Hygiene Data'!F4)),NA())</f>
        <v>#N/A</v>
      </c>
      <c r="BI10" s="101" t="e">
        <f ca="true">+IF(AND(ISNUMBER(OFFSET('Hygiene Data'!$G$5,0,10*ROW('Hygiene Data'!G4))),'Data Summary'!DX10="Yes"),OFFSET('Hygiene Data'!$G$5,0,10*ROW('Hygiene Data'!G4)),NA())</f>
        <v>#N/A</v>
      </c>
      <c r="BJ10" s="101" t="e">
        <f ca="true">+IF(AND(ISNUMBER(OFFSET('Hygiene Data'!$G$7,0,10*ROW('Hygiene Data'!G4))),'Data Summary'!DY10="Yes"),OFFSET('Hygiene Data'!$G$7,0,10*ROW('Hygiene Data'!G4)),NA())</f>
        <v>#N/A</v>
      </c>
      <c r="BK10" s="101" t="e">
        <f ca="true">+IF(AND(ISNUMBER(OFFSET('Hygiene Data'!$G$9,0,10*ROW('Hygiene Data'!G4))),'Data Summary'!DZ10="Yes"),OFFSET('Hygiene Data'!$G$9,0,10*ROW('Hygiene Data'!G4)),NA())</f>
        <v>#N/A</v>
      </c>
      <c r="BL10" s="101" t="e">
        <f ca="true">+IF(AND(ISNUMBER(OFFSET('Hygiene Data'!$H$5,0,10*ROW('Hygiene Data'!H4))),'Data Summary'!EA10="Yes"),OFFSET('Hygiene Data'!$H$5,0,10*ROW('Hygiene Data'!H4)),NA())</f>
        <v>#N/A</v>
      </c>
      <c r="BM10" s="101" t="e">
        <f ca="true">+IF(AND(ISNUMBER(OFFSET('Hygiene Data'!$H$7,0,10*ROW('Hygiene Data'!H4))),'Data Summary'!EB10="Yes"),OFFSET('Hygiene Data'!$H$7,0,10*ROW('Hygiene Data'!H4)),NA())</f>
        <v>#N/A</v>
      </c>
      <c r="BN10" s="101" t="e">
        <f ca="true">+IF(AND(ISNUMBER(OFFSET('Hygiene Data'!$H$9,0,10*ROW('Hygiene Data'!H4))),'Data Summary'!EC10="Yes"),OFFSET('Hygiene Data'!$H$9,0,10*ROW('Hygiene Data'!H4)),NA())</f>
        <v>#N/A</v>
      </c>
      <c r="BO10" s="101" t="e">
        <f ca="true">+IF(AND(ISNUMBER(OFFSET('Hygiene Data'!$I$5,0,10*ROW('Hygiene Data'!I4))),'Data Summary'!ED10="Yes"),OFFSET('Hygiene Data'!$I$5,0,10*ROW('Hygiene Data'!I4)),NA())</f>
        <v>#N/A</v>
      </c>
      <c r="BP10" s="101" t="e">
        <f ca="true">+IF(AND(ISNUMBER(OFFSET('Hygiene Data'!$I$7,0,10*ROW('Hygiene Data'!I4))),'Data Summary'!EE10="Yes"),OFFSET('Hygiene Data'!$I$7,0,10*ROW('Hygiene Data'!I4)),NA())</f>
        <v>#N/A</v>
      </c>
      <c r="BQ10" s="101" t="e">
        <f ca="true">+IF(AND(ISNUMBER(OFFSET('Hygiene Data'!$I$9,0,10*ROW('Hygiene Data'!I4))),'Data Summary'!EF10="Yes"),OFFSET('Hygiene Data'!$I$9,0,10*ROW('Hygiene Data'!I4)),NA())</f>
        <v>#N/A</v>
      </c>
    </row>
    <row xmlns:x14ac="http://schemas.microsoft.com/office/spreadsheetml/2009/9/ac" r="11" x14ac:dyDescent="0.2">
      <c r="A11" s="414" t="str">
        <f ca="true">+RIGHT('Data Summary'!A11,LEN('Data Summary'!A11)-9)</f>
        <v>EMIS</v>
      </c>
      <c r="B11" s="38" t="str">
        <f ca="true">+IF(ISTEXT('Data Summary'!B11),'Data Summary'!B11,"")</f>
        <v>EMIS</v>
      </c>
      <c r="C11" s="365">
        <f ca="true">+VALUE('Data Summary'!C11)</f>
        <v>2013</v>
      </c>
      <c r="D11" s="99" t="e">
        <f ca="true">+IF(AND(ISNUMBER(OFFSET('Water Data'!$D$4,0,10*ROW('Water Data'!D5))),'Data Summary'!BS11="Yes"),100-OFFSET('Water Data'!$D$4,0,10*ROW('Water Data'!D5)),NA())</f>
        <v>#N/A</v>
      </c>
      <c r="E11" s="99">
        <f ca="true">+IF(AND(ISNUMBER(OFFSET('Water Data'!$D$6,0,10*ROW('Water Data'!D5))),'Data Summary'!BT11="Yes"),OFFSET('Water Data'!$D$6,0,10*ROW('Water Data'!D5)),NA())</f>
        <v>89.9</v>
      </c>
      <c r="F11" s="99" t="e">
        <f ca="true">+IF(AND(ISNUMBER(OFFSET('Water Data'!$D$9,0,10*ROW('Water Data'!D5))),'Data Summary'!BU11="Yes"),OFFSET('Water Data'!$D$9,0,10*ROW('Water Data'!D5)),NA())</f>
        <v>#N/A</v>
      </c>
      <c r="G11" s="99" t="e">
        <f ca="true">+IF(AND(ISNUMBER(OFFSET('Water Data'!$E$4,0,10*ROW('Water Data'!E5))),'Data Summary'!BV11="Yes"),100-OFFSET('Water Data'!$E$4,0,10*ROW('Water Data'!E5)),NA())</f>
        <v>#N/A</v>
      </c>
      <c r="H11" s="99" t="e">
        <f ca="true">+IF(AND(ISNUMBER(OFFSET('Water Data'!$E$6,0,10*ROW('Water Data'!E5))),'Data Summary'!BW11="Yes"),OFFSET('Water Data'!$E$6,0,10*ROW('Water Data'!E5)),NA())</f>
        <v>#N/A</v>
      </c>
      <c r="I11" s="99" t="e">
        <f ca="true">+IF(AND(ISNUMBER(OFFSET('Water Data'!$E$9,0,10*ROW('Water Data'!E5))),'Data Summary'!BX11="Yes"),OFFSET('Water Data'!$E$9,0,10*ROW('Water Data'!E5)),NA())</f>
        <v>#N/A</v>
      </c>
      <c r="J11" s="99" t="e">
        <f ca="true">+IF(AND(ISNUMBER(OFFSET('Water Data'!$F$4,0,10*ROW('Water Data'!F5))),'Data Summary'!BY11="Yes"),100-OFFSET('Water Data'!$F$4,0,10*ROW('Water Data'!F5)),NA())</f>
        <v>#N/A</v>
      </c>
      <c r="K11" s="99" t="e">
        <f ca="true">+IF(AND(ISNUMBER(OFFSET('Water Data'!$F$6,0,10*ROW('Water Data'!F5))),'Data Summary'!BZ11="Yes"),OFFSET('Water Data'!$F$6,0,10*ROW('Water Data'!F5)),NA())</f>
        <v>#N/A</v>
      </c>
      <c r="L11" s="99" t="e">
        <f ca="true">+IF(AND(ISNUMBER(OFFSET('Water Data'!$F$9,0,10*ROW('Water Data'!F5))),'Data Summary'!CA11="Yes"),OFFSET('Water Data'!$F$9,0,10*ROW('Water Data'!F5)),NA())</f>
        <v>#N/A</v>
      </c>
      <c r="M11" s="99" t="e">
        <f ca="true">+IF(AND(ISNUMBER(OFFSET('Water Data'!$G$4,0,10*ROW('Water Data'!G5))),'Data Summary'!CB11="Yes"),100-OFFSET('Water Data'!$G$4,0,10*ROW('Water Data'!G5)),NA())</f>
        <v>#N/A</v>
      </c>
      <c r="N11" s="99" t="e">
        <f ca="true">+IF(AND(ISNUMBER(OFFSET('Water Data'!$G$6,0,10*ROW('Water Data'!G5))),'Data Summary'!CC11="Yes"),OFFSET('Water Data'!$G$6,0,10*ROW('Water Data'!G5)),NA())</f>
        <v>#N/A</v>
      </c>
      <c r="O11" s="99" t="e">
        <f ca="true">+IF(AND(ISNUMBER(OFFSET('Water Data'!$G$9,0,10*ROW('Water Data'!G5))),'Data Summary'!CD11="Yes"),OFFSET('Water Data'!$G$9,0,10*ROW('Water Data'!G5)),NA())</f>
        <v>#N/A</v>
      </c>
      <c r="P11" s="99" t="e">
        <f ca="true">+IF(AND(ISNUMBER(OFFSET('Water Data'!$H$4,0,10*ROW('Water Data'!H5))),'Data Summary'!CE11="Yes"),100-OFFSET('Water Data'!$H$4,0,10*ROW('Water Data'!H5)),NA())</f>
        <v>#N/A</v>
      </c>
      <c r="Q11" s="99" t="e">
        <f ca="true">+IF(AND(ISNUMBER(OFFSET('Water Data'!$H$6,0,10*ROW('Water Data'!H5))),'Data Summary'!CF11="Yes"),OFFSET('Water Data'!$H$6,0,10*ROW('Water Data'!H5)),NA())</f>
        <v>#N/A</v>
      </c>
      <c r="R11" s="99" t="e">
        <f ca="true">+IF(AND(ISNUMBER(OFFSET('Water Data'!$H$9,0,10*ROW('Water Data'!H5))),'Data Summary'!CG11="Yes"),OFFSET('Water Data'!$H$9,0,10*ROW('Water Data'!H5)),NA())</f>
        <v>#N/A</v>
      </c>
      <c r="S11" s="99" t="e">
        <f ca="true">+IF(AND(ISNUMBER(OFFSET('Water Data'!$I$4,0,10*ROW('Water Data'!I5))),'Data Summary'!CH11="Yes"),100-OFFSET('Water Data'!$I$4,0,10*ROW('Water Data'!I5)),NA())</f>
        <v>#N/A</v>
      </c>
      <c r="T11" s="99" t="e">
        <f ca="true">+IF(AND(ISNUMBER(OFFSET('Water Data'!$I$6,0,10*ROW('Water Data'!I5))),'Data Summary'!CI11="Yes"),OFFSET('Water Data'!$I$6,0,10*ROW('Water Data'!I5)),NA())</f>
        <v>#N/A</v>
      </c>
      <c r="U11" s="99" t="e">
        <f ca="true">+IF(AND(ISNUMBER(OFFSET('Water Data'!$I$9,0,10*ROW('Water Data'!I5))),'Data Summary'!CJ11="Yes"),OFFSET('Water Data'!$I$9,0,10*ROW('Water Data'!I5)),NA())</f>
        <v>#N/A</v>
      </c>
      <c r="V11" s="100" t="e">
        <f ca="true">+IF(AND(ISNUMBER(OFFSET('Sanitation Data'!$D$4,0,10*ROW('Sanitation Data'!D5))),'Data Summary'!CK11="Yes"),100-OFFSET('Sanitation Data'!$D$4,0,10*ROW('Sanitation Data'!D5)),NA())</f>
        <v>#N/A</v>
      </c>
      <c r="W11" s="100" t="e">
        <f ca="true">+IF(AND(ISNUMBER(OFFSET('Sanitation Data'!$D$6,0,10*ROW('Sanitation Data'!D5))),'Data Summary'!CL11="Yes"),OFFSET('Sanitation Data'!$D$6,0,10*ROW('Sanitation Data'!D5)),NA())</f>
        <v>#N/A</v>
      </c>
      <c r="X11" s="100" t="e">
        <f ca="true">+IF(AND(ISNUMBER(OFFSET('Sanitation Data'!$D$10,0,10*ROW('Sanitation Data'!D5))),'Data Summary'!CM11="Yes"),OFFSET('Sanitation Data'!$D$10,0,10*ROW('Sanitation Data'!D5)),NA())</f>
        <v>#N/A</v>
      </c>
      <c r="Y11" s="100" t="e">
        <f ca="true">+IF(AND(ISNUMBER(OFFSET('Sanitation Data'!$D$11,0,10*ROW('Sanitation Data'!D5))),'Data Summary'!CN11="Yes"),OFFSET('Sanitation Data'!$D$11,0,10*ROW('Sanitation Data'!D5)),NA())</f>
        <v>#N/A</v>
      </c>
      <c r="Z11" s="100" t="e">
        <f ca="true">+IF(AND(ISNUMBER(OFFSET('Sanitation Data'!$D$12,0,10*ROW('Sanitation Data'!D5))),'Data Summary'!CO11="Yes"),OFFSET('Sanitation Data'!$D$12,0,10*ROW('Sanitation Data'!D5)),NA())</f>
        <v>#N/A</v>
      </c>
      <c r="AA11" s="100" t="e">
        <f ca="true">+IF(AND(ISNUMBER(OFFSET('Sanitation Data'!$E$4,0,10*ROW('Sanitation Data'!E5))),'Data Summary'!CP11="Yes"),100-OFFSET('Sanitation Data'!$E$4,0,10*ROW('Sanitation Data'!E5)),NA())</f>
        <v>#N/A</v>
      </c>
      <c r="AB11" s="100" t="e">
        <f ca="true">+IF(AND(ISNUMBER(OFFSET('Sanitation Data'!$E$6,0,10*ROW('Sanitation Data'!E5))),'Data Summary'!CQ11="Yes"),OFFSET('Sanitation Data'!$E$6,0,10*ROW('Sanitation Data'!E5)),NA())</f>
        <v>#N/A</v>
      </c>
      <c r="AC11" s="100" t="e">
        <f ca="true">+IF(AND(ISNUMBER(OFFSET('Sanitation Data'!$E$10,0,10*ROW('Sanitation Data'!E5))),'Data Summary'!CR11="Yes"),OFFSET('Sanitation Data'!$E$10,0,10*ROW('Sanitation Data'!E5)),NA())</f>
        <v>#N/A</v>
      </c>
      <c r="AD11" s="100" t="e">
        <f ca="true">+IF(AND(ISNUMBER(OFFSET('Sanitation Data'!$E$11,0,10*ROW('Sanitation Data'!E5))),'Data Summary'!CS11="Yes"),OFFSET('Sanitation Data'!$E$11,0,10*ROW('Sanitation Data'!E5)),NA())</f>
        <v>#N/A</v>
      </c>
      <c r="AE11" s="100" t="e">
        <f ca="true">+IF(AND(ISNUMBER(OFFSET('Sanitation Data'!$E$12,0,10*ROW('Sanitation Data'!E5))),'Data Summary'!CT11="Yes"),OFFSET('Sanitation Data'!$E$12,0,10*ROW('Sanitation Data'!E5)),NA())</f>
        <v>#N/A</v>
      </c>
      <c r="AF11" s="100" t="e">
        <f ca="true">+IF(AND(ISNUMBER(OFFSET('Sanitation Data'!$F$4,0,10*ROW('Sanitation Data'!F5))),'Data Summary'!CU11="Yes"),100-OFFSET('Sanitation Data'!$F$4,0,10*ROW('Sanitation Data'!F5)),NA())</f>
        <v>#N/A</v>
      </c>
      <c r="AG11" s="100" t="e">
        <f ca="true">+IF(AND(ISNUMBER(OFFSET('Sanitation Data'!$F$6,0,10*ROW('Sanitation Data'!F5))),'Data Summary'!CV11="Yes"),OFFSET('Sanitation Data'!$F$6,0,10*ROW('Sanitation Data'!F5)),NA())</f>
        <v>#N/A</v>
      </c>
      <c r="AH11" s="100" t="e">
        <f ca="true">+IF(AND(ISNUMBER(OFFSET('Sanitation Data'!$F$10,0,10*ROW('Sanitation Data'!F5))),'Data Summary'!CW11="Yes"),OFFSET('Sanitation Data'!$F$10,0,10*ROW('Sanitation Data'!F5)),NA())</f>
        <v>#N/A</v>
      </c>
      <c r="AI11" s="100" t="e">
        <f ca="true">+IF(AND(ISNUMBER(OFFSET('Sanitation Data'!$F$11,0,10*ROW('Sanitation Data'!F5))),'Data Summary'!CX11="Yes"),OFFSET('Sanitation Data'!$F$11,0,10*ROW('Sanitation Data'!F5)),NA())</f>
        <v>#N/A</v>
      </c>
      <c r="AJ11" s="100" t="e">
        <f ca="true">+IF(AND(ISNUMBER(OFFSET('Sanitation Data'!$F$12,0,10*ROW('Sanitation Data'!F5))),'Data Summary'!CY11="Yes"),OFFSET('Sanitation Data'!$F$12,0,10*ROW('Sanitation Data'!F5)),NA())</f>
        <v>#N/A</v>
      </c>
      <c r="AK11" s="100" t="e">
        <f ca="true">+IF(AND(ISNUMBER(OFFSET('Sanitation Data'!$G$4,0,10*ROW('Sanitation Data'!G5))),'Data Summary'!CZ11="Yes"),100-OFFSET('Sanitation Data'!$G$4,0,10*ROW('Sanitation Data'!G5)),NA())</f>
        <v>#N/A</v>
      </c>
      <c r="AL11" s="100" t="e">
        <f ca="true">+IF(AND(ISNUMBER(OFFSET('Sanitation Data'!$G$6,0,10*ROW('Sanitation Data'!G5))),'Data Summary'!DA11="Yes"),OFFSET('Sanitation Data'!$G$6,0,10*ROW('Sanitation Data'!G5)),NA())</f>
        <v>#N/A</v>
      </c>
      <c r="AM11" s="100" t="e">
        <f ca="true">+IF(AND(ISNUMBER(OFFSET('Sanitation Data'!$G$10,0,10*ROW('Sanitation Data'!G5))),'Data Summary'!DB11="Yes"),OFFSET('Sanitation Data'!$G$10,0,10*ROW('Sanitation Data'!G5)),NA())</f>
        <v>#N/A</v>
      </c>
      <c r="AN11" s="100" t="e">
        <f ca="true">+IF(AND(ISNUMBER(OFFSET('Sanitation Data'!$G$11,0,10*ROW('Sanitation Data'!G5))),'Data Summary'!DC11="Yes"),OFFSET('Sanitation Data'!$G$11,0,10*ROW('Sanitation Data'!G5)),NA())</f>
        <v>#N/A</v>
      </c>
      <c r="AO11" s="100" t="e">
        <f ca="true">+IF(AND(ISNUMBER(OFFSET('Sanitation Data'!$G$12,0,10*ROW('Sanitation Data'!G5))),'Data Summary'!DD11="Yes"),OFFSET('Sanitation Data'!$G$12,0,10*ROW('Sanitation Data'!G5)),NA())</f>
        <v>#N/A</v>
      </c>
      <c r="AP11" s="100" t="e">
        <f ca="true">+IF(AND(ISNUMBER(OFFSET('Sanitation Data'!$H$4,0,10*ROW('Sanitation Data'!H5))),'Data Summary'!DE11="Yes"),100-OFFSET('Sanitation Data'!$H$4,0,10*ROW('Sanitation Data'!H5)),NA())</f>
        <v>#N/A</v>
      </c>
      <c r="AQ11" s="100" t="e">
        <f ca="true">+IF(AND(ISNUMBER(OFFSET('Sanitation Data'!$H$6,0,10*ROW('Sanitation Data'!H5))),'Data Summary'!DF11="Yes"),OFFSET('Sanitation Data'!$H$6,0,10*ROW('Sanitation Data'!H5)),NA())</f>
        <v>#N/A</v>
      </c>
      <c r="AR11" s="100" t="e">
        <f ca="true">+IF(AND(ISNUMBER(OFFSET('Sanitation Data'!$H$10,0,10*ROW('Sanitation Data'!H5))),'Data Summary'!DG11="Yes"),OFFSET('Sanitation Data'!$H$10,0,10*ROW('Sanitation Data'!H5)),NA())</f>
        <v>#N/A</v>
      </c>
      <c r="AS11" s="100" t="e">
        <f ca="true">+IF(AND(ISNUMBER(OFFSET('Sanitation Data'!$H$11,0,10*ROW('Sanitation Data'!H5))),'Data Summary'!DH11="Yes"),OFFSET('Sanitation Data'!$H$11,0,10*ROW('Sanitation Data'!H5)),NA())</f>
        <v>#N/A</v>
      </c>
      <c r="AT11" s="100" t="e">
        <f ca="true">+IF(AND(ISNUMBER(OFFSET('Sanitation Data'!$H$12,0,10*ROW('Sanitation Data'!H5))),'Data Summary'!DI11="Yes"),OFFSET('Sanitation Data'!$H$12,0,10*ROW('Sanitation Data'!H5)),NA())</f>
        <v>#N/A</v>
      </c>
      <c r="AU11" s="100" t="e">
        <f ca="true">+IF(AND(ISNUMBER(OFFSET('Sanitation Data'!$I$4,0,10*ROW('Sanitation Data'!I5))),'Data Summary'!DJ11="Yes"),100-OFFSET('Sanitation Data'!$I$4,0,10*ROW('Sanitation Data'!I5)),NA())</f>
        <v>#N/A</v>
      </c>
      <c r="AV11" s="100" t="e">
        <f ca="true">+IF(AND(ISNUMBER(OFFSET('Sanitation Data'!$I$6,0,10*ROW('Sanitation Data'!I5))),'Data Summary'!DK11="Yes"),OFFSET('Sanitation Data'!$I$6,0,10*ROW('Sanitation Data'!I5)),NA())</f>
        <v>#N/A</v>
      </c>
      <c r="AW11" s="100" t="e">
        <f ca="true">+IF(AND(ISNUMBER(OFFSET('Sanitation Data'!$I$10,0,10*ROW('Sanitation Data'!I5))),'Data Summary'!DL11="Yes"),OFFSET('Sanitation Data'!$I$10,0,10*ROW('Sanitation Data'!I5)),NA())</f>
        <v>#N/A</v>
      </c>
      <c r="AX11" s="100" t="e">
        <f ca="true">+IF(AND(ISNUMBER(OFFSET('Sanitation Data'!$I$11,0,10*ROW('Sanitation Data'!I5))),'Data Summary'!DM11="Yes"),OFFSET('Sanitation Data'!$I$11,0,10*ROW('Sanitation Data'!I5)),NA())</f>
        <v>#N/A</v>
      </c>
      <c r="AY11" s="100" t="e">
        <f ca="true">+IF(AND(ISNUMBER(OFFSET('Sanitation Data'!$I$12,0,10*ROW('Sanitation Data'!I5))),'Data Summary'!DN11="Yes"),OFFSET('Sanitation Data'!$I$12,0,10*ROW('Sanitation Data'!I5)),NA())</f>
        <v>#N/A</v>
      </c>
      <c r="AZ11" s="101" t="e">
        <f ca="true">+IF(AND(ISNUMBER(OFFSET('Hygiene Data'!$D$5,0,10*ROW('Hygiene Data'!D5))),'Data Summary'!DO11="Yes"),OFFSET('Hygiene Data'!$D$5,0,10*ROW('Hygiene Data'!D5)),NA())</f>
        <v>#N/A</v>
      </c>
      <c r="BA11" s="101" t="e">
        <f ca="true">+IF(AND(ISNUMBER(OFFSET('Hygiene Data'!$D$7,0,10*ROW('Hygiene Data'!D5))),'Data Summary'!DP11="Yes"),OFFSET('Hygiene Data'!$D$7,0,10*ROW('Hygiene Data'!D5)),NA())</f>
        <v>#N/A</v>
      </c>
      <c r="BB11" s="101" t="e">
        <f ca="true">+IF(AND(ISNUMBER(OFFSET('Hygiene Data'!$D$9,0,10*ROW('Hygiene Data'!D5))),'Data Summary'!DQ11="Yes"),OFFSET('Hygiene Data'!$D$9,0,10*ROW('Hygiene Data'!D5)),NA())</f>
        <v>#N/A</v>
      </c>
      <c r="BC11" s="101" t="e">
        <f ca="true">+IF(AND(ISNUMBER(OFFSET('Hygiene Data'!$E$5,0,10*ROW('Hygiene Data'!E5))),'Data Summary'!DR11="Yes"),OFFSET('Hygiene Data'!$E$5,0,10*ROW('Hygiene Data'!E5)),NA())</f>
        <v>#N/A</v>
      </c>
      <c r="BD11" s="101" t="e">
        <f ca="true">+IF(AND(ISNUMBER(OFFSET('Hygiene Data'!$E$7,0,10*ROW('Hygiene Data'!E5))),'Data Summary'!DS11="Yes"),OFFSET('Hygiene Data'!$E$7,0,10*ROW('Hygiene Data'!E5)),NA())</f>
        <v>#N/A</v>
      </c>
      <c r="BE11" s="101" t="e">
        <f ca="true">+IF(AND(ISNUMBER(OFFSET('Hygiene Data'!$E$9,0,10*ROW('Hygiene Data'!E5))),'Data Summary'!DT11="Yes"),OFFSET('Hygiene Data'!$E$9,0,10*ROW('Hygiene Data'!E5)),NA())</f>
        <v>#N/A</v>
      </c>
      <c r="BF11" s="101" t="e">
        <f ca="true">+IF(AND(ISNUMBER(OFFSET('Hygiene Data'!$F$5,0,10*ROW('Hygiene Data'!F5))),'Data Summary'!DU11="Yes"),OFFSET('Hygiene Data'!$F$5,0,10*ROW('Hygiene Data'!F5)),NA())</f>
        <v>#N/A</v>
      </c>
      <c r="BG11" s="101" t="e">
        <f ca="true">+IF(AND(ISNUMBER(OFFSET('Hygiene Data'!$F$7,0,10*ROW('Hygiene Data'!F5))),'Data Summary'!DV11="Yes"),OFFSET('Hygiene Data'!$F$7,0,10*ROW('Hygiene Data'!F5)),NA())</f>
        <v>#N/A</v>
      </c>
      <c r="BH11" s="101" t="e">
        <f ca="true">+IF(AND(ISNUMBER(OFFSET('Hygiene Data'!$F$9,0,10*ROW('Hygiene Data'!F5))),'Data Summary'!DW11="Yes"),OFFSET('Hygiene Data'!$F$9,0,10*ROW('Hygiene Data'!F5)),NA())</f>
        <v>#N/A</v>
      </c>
      <c r="BI11" s="101" t="e">
        <f ca="true">+IF(AND(ISNUMBER(OFFSET('Hygiene Data'!$G$5,0,10*ROW('Hygiene Data'!G5))),'Data Summary'!DX11="Yes"),OFFSET('Hygiene Data'!$G$5,0,10*ROW('Hygiene Data'!G5)),NA())</f>
        <v>#N/A</v>
      </c>
      <c r="BJ11" s="101" t="e">
        <f ca="true">+IF(AND(ISNUMBER(OFFSET('Hygiene Data'!$G$7,0,10*ROW('Hygiene Data'!G5))),'Data Summary'!DY11="Yes"),OFFSET('Hygiene Data'!$G$7,0,10*ROW('Hygiene Data'!G5)),NA())</f>
        <v>#N/A</v>
      </c>
      <c r="BK11" s="101" t="e">
        <f ca="true">+IF(AND(ISNUMBER(OFFSET('Hygiene Data'!$G$9,0,10*ROW('Hygiene Data'!G5))),'Data Summary'!DZ11="Yes"),OFFSET('Hygiene Data'!$G$9,0,10*ROW('Hygiene Data'!G5)),NA())</f>
        <v>#N/A</v>
      </c>
      <c r="BL11" s="101" t="e">
        <f ca="true">+IF(AND(ISNUMBER(OFFSET('Hygiene Data'!$H$5,0,10*ROW('Hygiene Data'!H5))),'Data Summary'!EA11="Yes"),OFFSET('Hygiene Data'!$H$5,0,10*ROW('Hygiene Data'!H5)),NA())</f>
        <v>#N/A</v>
      </c>
      <c r="BM11" s="101" t="e">
        <f ca="true">+IF(AND(ISNUMBER(OFFSET('Hygiene Data'!$H$7,0,10*ROW('Hygiene Data'!H5))),'Data Summary'!EB11="Yes"),OFFSET('Hygiene Data'!$H$7,0,10*ROW('Hygiene Data'!H5)),NA())</f>
        <v>#N/A</v>
      </c>
      <c r="BN11" s="101" t="e">
        <f ca="true">+IF(AND(ISNUMBER(OFFSET('Hygiene Data'!$H$9,0,10*ROW('Hygiene Data'!H5))),'Data Summary'!EC11="Yes"),OFFSET('Hygiene Data'!$H$9,0,10*ROW('Hygiene Data'!H5)),NA())</f>
        <v>#N/A</v>
      </c>
      <c r="BO11" s="101" t="e">
        <f ca="true">+IF(AND(ISNUMBER(OFFSET('Hygiene Data'!$I$5,0,10*ROW('Hygiene Data'!I5))),'Data Summary'!ED11="Yes"),OFFSET('Hygiene Data'!$I$5,0,10*ROW('Hygiene Data'!I5)),NA())</f>
        <v>#N/A</v>
      </c>
      <c r="BP11" s="101" t="e">
        <f ca="true">+IF(AND(ISNUMBER(OFFSET('Hygiene Data'!$I$7,0,10*ROW('Hygiene Data'!I5))),'Data Summary'!EE11="Yes"),OFFSET('Hygiene Data'!$I$7,0,10*ROW('Hygiene Data'!I5)),NA())</f>
        <v>#N/A</v>
      </c>
      <c r="BQ11" s="101" t="e">
        <f ca="true">+IF(AND(ISNUMBER(OFFSET('Hygiene Data'!$I$9,0,10*ROW('Hygiene Data'!I5))),'Data Summary'!EF11="Yes"),OFFSET('Hygiene Data'!$I$9,0,10*ROW('Hygiene Data'!I5)),NA())</f>
        <v>#N/A</v>
      </c>
    </row>
    <row xmlns:x14ac="http://schemas.microsoft.com/office/spreadsheetml/2009/9/ac" r="12" x14ac:dyDescent="0.2">
      <c r="A12" s="414" t="str">
        <f ca="true">+RIGHT('Data Summary'!A12,LEN('Data Summary'!A12)-9)</f>
        <v>SUR</v>
      </c>
      <c r="B12" s="38" t="str">
        <f ca="true">+IF(ISTEXT('Data Summary'!B12),'Data Summary'!B12,"")</f>
        <v>Survey</v>
      </c>
      <c r="C12" s="365">
        <f ca="true">+VALUE('Data Summary'!C12)</f>
        <v>2013</v>
      </c>
      <c r="D12" s="99" t="e">
        <f ca="true">+IF(AND(ISNUMBER(OFFSET('Water Data'!$D$4,0,10*ROW('Water Data'!D6))),'Data Summary'!BS12="Yes"),100-OFFSET('Water Data'!$D$4,0,10*ROW('Water Data'!D6)),NA())</f>
        <v>#N/A</v>
      </c>
      <c r="E12" s="99" t="e">
        <f ca="true">+IF(AND(ISNUMBER(OFFSET('Water Data'!$D$6,0,10*ROW('Water Data'!D6))),'Data Summary'!BT12="Yes"),OFFSET('Water Data'!$D$6,0,10*ROW('Water Data'!D6)),NA())</f>
        <v>#N/A</v>
      </c>
      <c r="F12" s="99" t="e">
        <f ca="true">+IF(AND(ISNUMBER(OFFSET('Water Data'!$D$9,0,10*ROW('Water Data'!D6))),'Data Summary'!BU12="Yes"),OFFSET('Water Data'!$D$9,0,10*ROW('Water Data'!D6)),NA())</f>
        <v>#N/A</v>
      </c>
      <c r="G12" s="99" t="e">
        <f ca="true">+IF(AND(ISNUMBER(OFFSET('Water Data'!$E$4,0,10*ROW('Water Data'!E6))),'Data Summary'!BV12="Yes"),100-OFFSET('Water Data'!$E$4,0,10*ROW('Water Data'!E6)),NA())</f>
        <v>#N/A</v>
      </c>
      <c r="H12" s="99" t="e">
        <f ca="true">+IF(AND(ISNUMBER(OFFSET('Water Data'!$E$6,0,10*ROW('Water Data'!E6))),'Data Summary'!BW12="Yes"),OFFSET('Water Data'!$E$6,0,10*ROW('Water Data'!E6)),NA())</f>
        <v>#N/A</v>
      </c>
      <c r="I12" s="99" t="e">
        <f ca="true">+IF(AND(ISNUMBER(OFFSET('Water Data'!$E$9,0,10*ROW('Water Data'!E6))),'Data Summary'!BX12="Yes"),OFFSET('Water Data'!$E$9,0,10*ROW('Water Data'!E6)),NA())</f>
        <v>#N/A</v>
      </c>
      <c r="J12" s="99" t="e">
        <f ca="true">+IF(AND(ISNUMBER(OFFSET('Water Data'!$F$4,0,10*ROW('Water Data'!F6))),'Data Summary'!BY12="Yes"),100-OFFSET('Water Data'!$F$4,0,10*ROW('Water Data'!F6)),NA())</f>
        <v>#N/A</v>
      </c>
      <c r="K12" s="99" t="e">
        <f ca="true">+IF(AND(ISNUMBER(OFFSET('Water Data'!$F$6,0,10*ROW('Water Data'!F6))),'Data Summary'!BZ12="Yes"),OFFSET('Water Data'!$F$6,0,10*ROW('Water Data'!F6)),NA())</f>
        <v>#N/A</v>
      </c>
      <c r="L12" s="99" t="e">
        <f ca="true">+IF(AND(ISNUMBER(OFFSET('Water Data'!$F$9,0,10*ROW('Water Data'!F6))),'Data Summary'!CA12="Yes"),OFFSET('Water Data'!$F$9,0,10*ROW('Water Data'!F6)),NA())</f>
        <v>#N/A</v>
      </c>
      <c r="M12" s="99" t="e">
        <f ca="true">+IF(AND(ISNUMBER(OFFSET('Water Data'!$G$4,0,10*ROW('Water Data'!G6))),'Data Summary'!CB12="Yes"),100-OFFSET('Water Data'!$G$4,0,10*ROW('Water Data'!G6)),NA())</f>
        <v>#N/A</v>
      </c>
      <c r="N12" s="99" t="e">
        <f ca="true">+IF(AND(ISNUMBER(OFFSET('Water Data'!$G$6,0,10*ROW('Water Data'!G6))),'Data Summary'!CC12="Yes"),OFFSET('Water Data'!$G$6,0,10*ROW('Water Data'!G6)),NA())</f>
        <v>#N/A</v>
      </c>
      <c r="O12" s="99" t="e">
        <f ca="true">+IF(AND(ISNUMBER(OFFSET('Water Data'!$G$9,0,10*ROW('Water Data'!G6))),'Data Summary'!CD12="Yes"),OFFSET('Water Data'!$G$9,0,10*ROW('Water Data'!G6)),NA())</f>
        <v>#N/A</v>
      </c>
      <c r="P12" s="99" t="e">
        <f ca="true">+IF(AND(ISNUMBER(OFFSET('Water Data'!$H$4,0,10*ROW('Water Data'!H6))),'Data Summary'!CE12="Yes"),100-OFFSET('Water Data'!$H$4,0,10*ROW('Water Data'!H6)),NA())</f>
        <v>#N/A</v>
      </c>
      <c r="Q12" s="99" t="e">
        <f ca="true">+IF(AND(ISNUMBER(OFFSET('Water Data'!$H$6,0,10*ROW('Water Data'!H6))),'Data Summary'!CF12="Yes"),OFFSET('Water Data'!$H$6,0,10*ROW('Water Data'!H6)),NA())</f>
        <v>#N/A</v>
      </c>
      <c r="R12" s="99" t="e">
        <f ca="true">+IF(AND(ISNUMBER(OFFSET('Water Data'!$H$9,0,10*ROW('Water Data'!H6))),'Data Summary'!CG12="Yes"),OFFSET('Water Data'!$H$9,0,10*ROW('Water Data'!H6)),NA())</f>
        <v>#N/A</v>
      </c>
      <c r="S12" s="99" t="e">
        <f ca="true">+IF(AND(ISNUMBER(OFFSET('Water Data'!$I$4,0,10*ROW('Water Data'!I6))),'Data Summary'!CH12="Yes"),100-OFFSET('Water Data'!$I$4,0,10*ROW('Water Data'!I6)),NA())</f>
        <v>#N/A</v>
      </c>
      <c r="T12" s="99" t="e">
        <f ca="true">+IF(AND(ISNUMBER(OFFSET('Water Data'!$I$6,0,10*ROW('Water Data'!I6))),'Data Summary'!CI12="Yes"),OFFSET('Water Data'!$I$6,0,10*ROW('Water Data'!I6)),NA())</f>
        <v>#N/A</v>
      </c>
      <c r="U12" s="99" t="e">
        <f ca="true">+IF(AND(ISNUMBER(OFFSET('Water Data'!$I$9,0,10*ROW('Water Data'!I6))),'Data Summary'!CJ12="Yes"),OFFSET('Water Data'!$I$9,0,10*ROW('Water Data'!I6)),NA())</f>
        <v>#N/A</v>
      </c>
      <c r="V12" s="100" t="e">
        <f ca="true">+IF(AND(ISNUMBER(OFFSET('Sanitation Data'!$D$4,0,10*ROW('Sanitation Data'!D6))),'Data Summary'!CK12="Yes"),100-OFFSET('Sanitation Data'!$D$4,0,10*ROW('Sanitation Data'!D6)),NA())</f>
        <v>#N/A</v>
      </c>
      <c r="W12" s="100" t="e">
        <f ca="true">+IF(AND(ISNUMBER(OFFSET('Sanitation Data'!$D$6,0,10*ROW('Sanitation Data'!D6))),'Data Summary'!CL12="Yes"),OFFSET('Sanitation Data'!$D$6,0,10*ROW('Sanitation Data'!D6)),NA())</f>
        <v>#N/A</v>
      </c>
      <c r="X12" s="100" t="e">
        <f ca="true">+IF(AND(ISNUMBER(OFFSET('Sanitation Data'!$D$10,0,10*ROW('Sanitation Data'!D6))),'Data Summary'!CM12="Yes"),OFFSET('Sanitation Data'!$D$10,0,10*ROW('Sanitation Data'!D6)),NA())</f>
        <v>#N/A</v>
      </c>
      <c r="Y12" s="100" t="e">
        <f ca="true">+IF(AND(ISNUMBER(OFFSET('Sanitation Data'!$D$11,0,10*ROW('Sanitation Data'!D6))),'Data Summary'!CN12="Yes"),OFFSET('Sanitation Data'!$D$11,0,10*ROW('Sanitation Data'!D6)),NA())</f>
        <v>#N/A</v>
      </c>
      <c r="Z12" s="100" t="e">
        <f ca="true">+IF(AND(ISNUMBER(OFFSET('Sanitation Data'!$D$12,0,10*ROW('Sanitation Data'!D6))),'Data Summary'!CO12="Yes"),OFFSET('Sanitation Data'!$D$12,0,10*ROW('Sanitation Data'!D6)),NA())</f>
        <v>#N/A</v>
      </c>
      <c r="AA12" s="100" t="e">
        <f ca="true">+IF(AND(ISNUMBER(OFFSET('Sanitation Data'!$E$4,0,10*ROW('Sanitation Data'!E6))),'Data Summary'!CP12="Yes"),100-OFFSET('Sanitation Data'!$E$4,0,10*ROW('Sanitation Data'!E6)),NA())</f>
        <v>#N/A</v>
      </c>
      <c r="AB12" s="100" t="e">
        <f ca="true">+IF(AND(ISNUMBER(OFFSET('Sanitation Data'!$E$6,0,10*ROW('Sanitation Data'!E6))),'Data Summary'!CQ12="Yes"),OFFSET('Sanitation Data'!$E$6,0,10*ROW('Sanitation Data'!E6)),NA())</f>
        <v>#N/A</v>
      </c>
      <c r="AC12" s="100" t="e">
        <f ca="true">+IF(AND(ISNUMBER(OFFSET('Sanitation Data'!$E$10,0,10*ROW('Sanitation Data'!E6))),'Data Summary'!CR12="Yes"),OFFSET('Sanitation Data'!$E$10,0,10*ROW('Sanitation Data'!E6)),NA())</f>
        <v>#N/A</v>
      </c>
      <c r="AD12" s="100" t="e">
        <f ca="true">+IF(AND(ISNUMBER(OFFSET('Sanitation Data'!$E$11,0,10*ROW('Sanitation Data'!E6))),'Data Summary'!CS12="Yes"),OFFSET('Sanitation Data'!$E$11,0,10*ROW('Sanitation Data'!E6)),NA())</f>
        <v>#N/A</v>
      </c>
      <c r="AE12" s="100" t="e">
        <f ca="true">+IF(AND(ISNUMBER(OFFSET('Sanitation Data'!$E$12,0,10*ROW('Sanitation Data'!E6))),'Data Summary'!CT12="Yes"),OFFSET('Sanitation Data'!$E$12,0,10*ROW('Sanitation Data'!E6)),NA())</f>
        <v>#N/A</v>
      </c>
      <c r="AF12" s="100" t="e">
        <f ca="true">+IF(AND(ISNUMBER(OFFSET('Sanitation Data'!$F$4,0,10*ROW('Sanitation Data'!F6))),'Data Summary'!CU12="Yes"),100-OFFSET('Sanitation Data'!$F$4,0,10*ROW('Sanitation Data'!F6)),NA())</f>
        <v>#N/A</v>
      </c>
      <c r="AG12" s="100" t="e">
        <f ca="true">+IF(AND(ISNUMBER(OFFSET('Sanitation Data'!$F$6,0,10*ROW('Sanitation Data'!F6))),'Data Summary'!CV12="Yes"),OFFSET('Sanitation Data'!$F$6,0,10*ROW('Sanitation Data'!F6)),NA())</f>
        <v>#N/A</v>
      </c>
      <c r="AH12" s="100" t="e">
        <f ca="true">+IF(AND(ISNUMBER(OFFSET('Sanitation Data'!$F$10,0,10*ROW('Sanitation Data'!F6))),'Data Summary'!CW12="Yes"),OFFSET('Sanitation Data'!$F$10,0,10*ROW('Sanitation Data'!F6)),NA())</f>
        <v>#N/A</v>
      </c>
      <c r="AI12" s="100" t="e">
        <f ca="true">+IF(AND(ISNUMBER(OFFSET('Sanitation Data'!$F$11,0,10*ROW('Sanitation Data'!F6))),'Data Summary'!CX12="Yes"),OFFSET('Sanitation Data'!$F$11,0,10*ROW('Sanitation Data'!F6)),NA())</f>
        <v>#N/A</v>
      </c>
      <c r="AJ12" s="100" t="e">
        <f ca="true">+IF(AND(ISNUMBER(OFFSET('Sanitation Data'!$F$12,0,10*ROW('Sanitation Data'!F6))),'Data Summary'!CY12="Yes"),OFFSET('Sanitation Data'!$F$12,0,10*ROW('Sanitation Data'!F6)),NA())</f>
        <v>#N/A</v>
      </c>
      <c r="AK12" s="100" t="e">
        <f ca="true">+IF(AND(ISNUMBER(OFFSET('Sanitation Data'!$G$4,0,10*ROW('Sanitation Data'!G6))),'Data Summary'!CZ12="Yes"),100-OFFSET('Sanitation Data'!$G$4,0,10*ROW('Sanitation Data'!G6)),NA())</f>
        <v>#N/A</v>
      </c>
      <c r="AL12" s="100" t="e">
        <f ca="true">+IF(AND(ISNUMBER(OFFSET('Sanitation Data'!$G$6,0,10*ROW('Sanitation Data'!G6))),'Data Summary'!DA12="Yes"),OFFSET('Sanitation Data'!$G$6,0,10*ROW('Sanitation Data'!G6)),NA())</f>
        <v>#N/A</v>
      </c>
      <c r="AM12" s="100" t="e">
        <f ca="true">+IF(AND(ISNUMBER(OFFSET('Sanitation Data'!$G$10,0,10*ROW('Sanitation Data'!G6))),'Data Summary'!DB12="Yes"),OFFSET('Sanitation Data'!$G$10,0,10*ROW('Sanitation Data'!G6)),NA())</f>
        <v>#N/A</v>
      </c>
      <c r="AN12" s="100" t="e">
        <f ca="true">+IF(AND(ISNUMBER(OFFSET('Sanitation Data'!$G$11,0,10*ROW('Sanitation Data'!G6))),'Data Summary'!DC12="Yes"),OFFSET('Sanitation Data'!$G$11,0,10*ROW('Sanitation Data'!G6)),NA())</f>
        <v>#N/A</v>
      </c>
      <c r="AO12" s="100" t="e">
        <f ca="true">+IF(AND(ISNUMBER(OFFSET('Sanitation Data'!$G$12,0,10*ROW('Sanitation Data'!G6))),'Data Summary'!DD12="Yes"),OFFSET('Sanitation Data'!$G$12,0,10*ROW('Sanitation Data'!G6)),NA())</f>
        <v>#N/A</v>
      </c>
      <c r="AP12" s="100" t="e">
        <f ca="true">+IF(AND(ISNUMBER(OFFSET('Sanitation Data'!$H$4,0,10*ROW('Sanitation Data'!H6))),'Data Summary'!DE12="Yes"),100-OFFSET('Sanitation Data'!$H$4,0,10*ROW('Sanitation Data'!H6)),NA())</f>
        <v>#N/A</v>
      </c>
      <c r="AQ12" s="100" t="e">
        <f ca="true">+IF(AND(ISNUMBER(OFFSET('Sanitation Data'!$H$6,0,10*ROW('Sanitation Data'!H6))),'Data Summary'!DF12="Yes"),OFFSET('Sanitation Data'!$H$6,0,10*ROW('Sanitation Data'!H6)),NA())</f>
        <v>#N/A</v>
      </c>
      <c r="AR12" s="100" t="e">
        <f ca="true">+IF(AND(ISNUMBER(OFFSET('Sanitation Data'!$H$10,0,10*ROW('Sanitation Data'!H6))),'Data Summary'!DG12="Yes"),OFFSET('Sanitation Data'!$H$10,0,10*ROW('Sanitation Data'!H6)),NA())</f>
        <v>#N/A</v>
      </c>
      <c r="AS12" s="100" t="e">
        <f ca="true">+IF(AND(ISNUMBER(OFFSET('Sanitation Data'!$H$11,0,10*ROW('Sanitation Data'!H6))),'Data Summary'!DH12="Yes"),OFFSET('Sanitation Data'!$H$11,0,10*ROW('Sanitation Data'!H6)),NA())</f>
        <v>#N/A</v>
      </c>
      <c r="AT12" s="100" t="e">
        <f ca="true">+IF(AND(ISNUMBER(OFFSET('Sanitation Data'!$H$12,0,10*ROW('Sanitation Data'!H6))),'Data Summary'!DI12="Yes"),OFFSET('Sanitation Data'!$H$12,0,10*ROW('Sanitation Data'!H6)),NA())</f>
        <v>#N/A</v>
      </c>
      <c r="AU12" s="100" t="e">
        <f ca="true">+IF(AND(ISNUMBER(OFFSET('Sanitation Data'!$I$4,0,10*ROW('Sanitation Data'!I6))),'Data Summary'!DJ12="Yes"),100-OFFSET('Sanitation Data'!$I$4,0,10*ROW('Sanitation Data'!I6)),NA())</f>
        <v>#N/A</v>
      </c>
      <c r="AV12" s="100" t="e">
        <f ca="true">+IF(AND(ISNUMBER(OFFSET('Sanitation Data'!$I$6,0,10*ROW('Sanitation Data'!I6))),'Data Summary'!DK12="Yes"),OFFSET('Sanitation Data'!$I$6,0,10*ROW('Sanitation Data'!I6)),NA())</f>
        <v>#N/A</v>
      </c>
      <c r="AW12" s="100" t="e">
        <f ca="true">+IF(AND(ISNUMBER(OFFSET('Sanitation Data'!$I$10,0,10*ROW('Sanitation Data'!I6))),'Data Summary'!DL12="Yes"),OFFSET('Sanitation Data'!$I$10,0,10*ROW('Sanitation Data'!I6)),NA())</f>
        <v>#N/A</v>
      </c>
      <c r="AX12" s="100" t="e">
        <f ca="true">+IF(AND(ISNUMBER(OFFSET('Sanitation Data'!$I$11,0,10*ROW('Sanitation Data'!I6))),'Data Summary'!DM12="Yes"),OFFSET('Sanitation Data'!$I$11,0,10*ROW('Sanitation Data'!I6)),NA())</f>
        <v>#N/A</v>
      </c>
      <c r="AY12" s="100" t="e">
        <f ca="true">+IF(AND(ISNUMBER(OFFSET('Sanitation Data'!$I$12,0,10*ROW('Sanitation Data'!I6))),'Data Summary'!DN12="Yes"),OFFSET('Sanitation Data'!$I$12,0,10*ROW('Sanitation Data'!I6)),NA())</f>
        <v>#N/A</v>
      </c>
      <c r="AZ12" s="101" t="e">
        <f ca="true">+IF(AND(ISNUMBER(OFFSET('Hygiene Data'!$D$5,0,10*ROW('Hygiene Data'!D6))),'Data Summary'!DO12="Yes"),OFFSET('Hygiene Data'!$D$5,0,10*ROW('Hygiene Data'!D6)),NA())</f>
        <v>#N/A</v>
      </c>
      <c r="BA12" s="101" t="e">
        <f ca="true">+IF(AND(ISNUMBER(OFFSET('Hygiene Data'!$D$7,0,10*ROW('Hygiene Data'!D6))),'Data Summary'!DP12="Yes"),OFFSET('Hygiene Data'!$D$7,0,10*ROW('Hygiene Data'!D6)),NA())</f>
        <v>#N/A</v>
      </c>
      <c r="BB12" s="101" t="e">
        <f ca="true">+IF(AND(ISNUMBER(OFFSET('Hygiene Data'!$D$9,0,10*ROW('Hygiene Data'!D6))),'Data Summary'!DQ12="Yes"),OFFSET('Hygiene Data'!$D$9,0,10*ROW('Hygiene Data'!D6)),NA())</f>
        <v>#N/A</v>
      </c>
      <c r="BC12" s="101" t="e">
        <f ca="true">+IF(AND(ISNUMBER(OFFSET('Hygiene Data'!$E$5,0,10*ROW('Hygiene Data'!E6))),'Data Summary'!DR12="Yes"),OFFSET('Hygiene Data'!$E$5,0,10*ROW('Hygiene Data'!E6)),NA())</f>
        <v>#N/A</v>
      </c>
      <c r="BD12" s="101" t="e">
        <f ca="true">+IF(AND(ISNUMBER(OFFSET('Hygiene Data'!$E$7,0,10*ROW('Hygiene Data'!E6))),'Data Summary'!DS12="Yes"),OFFSET('Hygiene Data'!$E$7,0,10*ROW('Hygiene Data'!E6)),NA())</f>
        <v>#N/A</v>
      </c>
      <c r="BE12" s="101" t="e">
        <f ca="true">+IF(AND(ISNUMBER(OFFSET('Hygiene Data'!$E$9,0,10*ROW('Hygiene Data'!E6))),'Data Summary'!DT12="Yes"),OFFSET('Hygiene Data'!$E$9,0,10*ROW('Hygiene Data'!E6)),NA())</f>
        <v>#N/A</v>
      </c>
      <c r="BF12" s="101" t="e">
        <f ca="true">+IF(AND(ISNUMBER(OFFSET('Hygiene Data'!$F$5,0,10*ROW('Hygiene Data'!F6))),'Data Summary'!DU12="Yes"),OFFSET('Hygiene Data'!$F$5,0,10*ROW('Hygiene Data'!F6)),NA())</f>
        <v>#N/A</v>
      </c>
      <c r="BG12" s="101" t="e">
        <f ca="true">+IF(AND(ISNUMBER(OFFSET('Hygiene Data'!$F$7,0,10*ROW('Hygiene Data'!F6))),'Data Summary'!DV12="Yes"),OFFSET('Hygiene Data'!$F$7,0,10*ROW('Hygiene Data'!F6)),NA())</f>
        <v>#N/A</v>
      </c>
      <c r="BH12" s="101" t="e">
        <f ca="true">+IF(AND(ISNUMBER(OFFSET('Hygiene Data'!$F$9,0,10*ROW('Hygiene Data'!F6))),'Data Summary'!DW12="Yes"),OFFSET('Hygiene Data'!$F$9,0,10*ROW('Hygiene Data'!F6)),NA())</f>
        <v>#N/A</v>
      </c>
      <c r="BI12" s="101" t="e">
        <f ca="true">+IF(AND(ISNUMBER(OFFSET('Hygiene Data'!$G$5,0,10*ROW('Hygiene Data'!G6))),'Data Summary'!DX12="Yes"),OFFSET('Hygiene Data'!$G$5,0,10*ROW('Hygiene Data'!G6)),NA())</f>
        <v>#N/A</v>
      </c>
      <c r="BJ12" s="101" t="e">
        <f ca="true">+IF(AND(ISNUMBER(OFFSET('Hygiene Data'!$G$7,0,10*ROW('Hygiene Data'!G6))),'Data Summary'!DY12="Yes"),OFFSET('Hygiene Data'!$G$7,0,10*ROW('Hygiene Data'!G6)),NA())</f>
        <v>#N/A</v>
      </c>
      <c r="BK12" s="101" t="e">
        <f ca="true">+IF(AND(ISNUMBER(OFFSET('Hygiene Data'!$G$9,0,10*ROW('Hygiene Data'!G6))),'Data Summary'!DZ12="Yes"),OFFSET('Hygiene Data'!$G$9,0,10*ROW('Hygiene Data'!G6)),NA())</f>
        <v>#N/A</v>
      </c>
      <c r="BL12" s="101" t="e">
        <f ca="true">+IF(AND(ISNUMBER(OFFSET('Hygiene Data'!$H$5,0,10*ROW('Hygiene Data'!H6))),'Data Summary'!EA12="Yes"),OFFSET('Hygiene Data'!$H$5,0,10*ROW('Hygiene Data'!H6)),NA())</f>
        <v>#N/A</v>
      </c>
      <c r="BM12" s="101" t="e">
        <f ca="true">+IF(AND(ISNUMBER(OFFSET('Hygiene Data'!$H$7,0,10*ROW('Hygiene Data'!H6))),'Data Summary'!EB12="Yes"),OFFSET('Hygiene Data'!$H$7,0,10*ROW('Hygiene Data'!H6)),NA())</f>
        <v>#N/A</v>
      </c>
      <c r="BN12" s="101" t="e">
        <f ca="true">+IF(AND(ISNUMBER(OFFSET('Hygiene Data'!$H$9,0,10*ROW('Hygiene Data'!H6))),'Data Summary'!EC12="Yes"),OFFSET('Hygiene Data'!$H$9,0,10*ROW('Hygiene Data'!H6)),NA())</f>
        <v>#N/A</v>
      </c>
      <c r="BO12" s="101" t="e">
        <f ca="true">+IF(AND(ISNUMBER(OFFSET('Hygiene Data'!$I$5,0,10*ROW('Hygiene Data'!I6))),'Data Summary'!ED12="Yes"),OFFSET('Hygiene Data'!$I$5,0,10*ROW('Hygiene Data'!I6)),NA())</f>
        <v>#N/A</v>
      </c>
      <c r="BP12" s="101" t="e">
        <f ca="true">+IF(AND(ISNUMBER(OFFSET('Hygiene Data'!$I$7,0,10*ROW('Hygiene Data'!I6))),'Data Summary'!EE12="Yes"),OFFSET('Hygiene Data'!$I$7,0,10*ROW('Hygiene Data'!I6)),NA())</f>
        <v>#N/A</v>
      </c>
      <c r="BQ12" s="101" t="e">
        <f ca="true">+IF(AND(ISNUMBER(OFFSET('Hygiene Data'!$I$9,0,10*ROW('Hygiene Data'!I6))),'Data Summary'!EF12="Yes"),OFFSET('Hygiene Data'!$I$9,0,10*ROW('Hygiene Data'!I6)),NA())</f>
        <v>#N/A</v>
      </c>
    </row>
    <row xmlns:x14ac="http://schemas.microsoft.com/office/spreadsheetml/2009/9/ac" r="13" x14ac:dyDescent="0.2">
      <c r="A13" s="414" t="str">
        <f ca="true">+RIGHT('Data Summary'!A13,LEN('Data Summary'!A13)-9)</f>
        <v>EMIS</v>
      </c>
      <c r="B13" s="38" t="str">
        <f ca="true">+IF(ISTEXT('Data Summary'!B13),'Data Summary'!B13,"")</f>
        <v>EMIS</v>
      </c>
      <c r="C13" s="365">
        <f ca="true">+VALUE('Data Summary'!C13)</f>
        <v>2014</v>
      </c>
      <c r="D13" s="99">
        <f ca="true">+IF(AND(ISNUMBER(OFFSET('Water Data'!$D$4,0,10*ROW('Water Data'!D7))),'Data Summary'!BS13="Yes"),100-OFFSET('Water Data'!$D$4,0,10*ROW('Water Data'!D7)),NA())</f>
        <v>100</v>
      </c>
      <c r="E13" s="99">
        <f ca="true">+IF(AND(ISNUMBER(OFFSET('Water Data'!$D$6,0,10*ROW('Water Data'!D7))),'Data Summary'!BT13="Yes"),OFFSET('Water Data'!$D$6,0,10*ROW('Water Data'!D7)),NA())</f>
        <v>90</v>
      </c>
      <c r="F13" s="99">
        <f ca="true">+IF(AND(ISNUMBER(OFFSET('Water Data'!$D$9,0,10*ROW('Water Data'!D7))),'Data Summary'!BU13="Yes"),OFFSET('Water Data'!$D$9,0,10*ROW('Water Data'!D7)),NA())</f>
        <v>58.5</v>
      </c>
      <c r="G13" s="99" t="e">
        <f ca="true">+IF(AND(ISNUMBER(OFFSET('Water Data'!$E$4,0,10*ROW('Water Data'!E7))),'Data Summary'!BV13="Yes"),100-OFFSET('Water Data'!$E$4,0,10*ROW('Water Data'!E7)),NA())</f>
        <v>#N/A</v>
      </c>
      <c r="H13" s="99" t="e">
        <f ca="true">+IF(AND(ISNUMBER(OFFSET('Water Data'!$E$6,0,10*ROW('Water Data'!E7))),'Data Summary'!BW13="Yes"),OFFSET('Water Data'!$E$6,0,10*ROW('Water Data'!E7)),NA())</f>
        <v>#N/A</v>
      </c>
      <c r="I13" s="99" t="e">
        <f ca="true">+IF(AND(ISNUMBER(OFFSET('Water Data'!$E$9,0,10*ROW('Water Data'!E7))),'Data Summary'!BX13="Yes"),OFFSET('Water Data'!$E$9,0,10*ROW('Water Data'!E7)),NA())</f>
        <v>#N/A</v>
      </c>
      <c r="J13" s="99" t="e">
        <f ca="true">+IF(AND(ISNUMBER(OFFSET('Water Data'!$F$4,0,10*ROW('Water Data'!F7))),'Data Summary'!BY13="Yes"),100-OFFSET('Water Data'!$F$4,0,10*ROW('Water Data'!F7)),NA())</f>
        <v>#N/A</v>
      </c>
      <c r="K13" s="99" t="e">
        <f ca="true">+IF(AND(ISNUMBER(OFFSET('Water Data'!$F$6,0,10*ROW('Water Data'!F7))),'Data Summary'!BZ13="Yes"),OFFSET('Water Data'!$F$6,0,10*ROW('Water Data'!F7)),NA())</f>
        <v>#N/A</v>
      </c>
      <c r="L13" s="99" t="e">
        <f ca="true">+IF(AND(ISNUMBER(OFFSET('Water Data'!$F$9,0,10*ROW('Water Data'!F7))),'Data Summary'!CA13="Yes"),OFFSET('Water Data'!$F$9,0,10*ROW('Water Data'!F7)),NA())</f>
        <v>#N/A</v>
      </c>
      <c r="M13" s="99" t="e">
        <f ca="true">+IF(AND(ISNUMBER(OFFSET('Water Data'!$G$4,0,10*ROW('Water Data'!G7))),'Data Summary'!CB13="Yes"),100-OFFSET('Water Data'!$G$4,0,10*ROW('Water Data'!G7)),NA())</f>
        <v>#N/A</v>
      </c>
      <c r="N13" s="99" t="e">
        <f ca="true">+IF(AND(ISNUMBER(OFFSET('Water Data'!$G$6,0,10*ROW('Water Data'!G7))),'Data Summary'!CC13="Yes"),OFFSET('Water Data'!$G$6,0,10*ROW('Water Data'!G7)),NA())</f>
        <v>#N/A</v>
      </c>
      <c r="O13" s="99" t="e">
        <f ca="true">+IF(AND(ISNUMBER(OFFSET('Water Data'!$G$9,0,10*ROW('Water Data'!G7))),'Data Summary'!CD13="Yes"),OFFSET('Water Data'!$G$9,0,10*ROW('Water Data'!G7)),NA())</f>
        <v>#N/A</v>
      </c>
      <c r="P13" s="99" t="e">
        <f ca="true">+IF(AND(ISNUMBER(OFFSET('Water Data'!$H$4,0,10*ROW('Water Data'!H7))),'Data Summary'!CE13="Yes"),100-OFFSET('Water Data'!$H$4,0,10*ROW('Water Data'!H7)),NA())</f>
        <v>#N/A</v>
      </c>
      <c r="Q13" s="99" t="e">
        <f ca="true">+IF(AND(ISNUMBER(OFFSET('Water Data'!$H$6,0,10*ROW('Water Data'!H7))),'Data Summary'!CF13="Yes"),OFFSET('Water Data'!$H$6,0,10*ROW('Water Data'!H7)),NA())</f>
        <v>#N/A</v>
      </c>
      <c r="R13" s="99" t="e">
        <f ca="true">+IF(AND(ISNUMBER(OFFSET('Water Data'!$H$9,0,10*ROW('Water Data'!H7))),'Data Summary'!CG13="Yes"),OFFSET('Water Data'!$H$9,0,10*ROW('Water Data'!H7)),NA())</f>
        <v>#N/A</v>
      </c>
      <c r="S13" s="99" t="e">
        <f ca="true">+IF(AND(ISNUMBER(OFFSET('Water Data'!$I$4,0,10*ROW('Water Data'!I7))),'Data Summary'!CH13="Yes"),100-OFFSET('Water Data'!$I$4,0,10*ROW('Water Data'!I7)),NA())</f>
        <v>#N/A</v>
      </c>
      <c r="T13" s="99" t="e">
        <f ca="true">+IF(AND(ISNUMBER(OFFSET('Water Data'!$I$6,0,10*ROW('Water Data'!I7))),'Data Summary'!CI13="Yes"),OFFSET('Water Data'!$I$6,0,10*ROW('Water Data'!I7)),NA())</f>
        <v>#N/A</v>
      </c>
      <c r="U13" s="99" t="e">
        <f ca="true">+IF(AND(ISNUMBER(OFFSET('Water Data'!$I$9,0,10*ROW('Water Data'!I7))),'Data Summary'!CJ13="Yes"),OFFSET('Water Data'!$I$9,0,10*ROW('Water Data'!I7)),NA())</f>
        <v>#N/A</v>
      </c>
      <c r="V13" s="100">
        <f ca="true">+IF(AND(ISNUMBER(OFFSET('Sanitation Data'!$D$4,0,10*ROW('Sanitation Data'!D7))),'Data Summary'!CK13="Yes"),100-OFFSET('Sanitation Data'!$D$4,0,10*ROW('Sanitation Data'!D7)),NA())</f>
        <v>100</v>
      </c>
      <c r="W13" s="100">
        <f ca="true">+IF(AND(ISNUMBER(OFFSET('Sanitation Data'!$D$6,0,10*ROW('Sanitation Data'!D7))),'Data Summary'!CL13="Yes"),OFFSET('Sanitation Data'!$D$6,0,10*ROW('Sanitation Data'!D7)),NA())</f>
        <v>87.5</v>
      </c>
      <c r="X13" s="100">
        <f ca="true">+IF(AND(ISNUMBER(OFFSET('Sanitation Data'!$D$10,0,10*ROW('Sanitation Data'!D7))),'Data Summary'!CM13="Yes"),OFFSET('Sanitation Data'!$D$10,0,10*ROW('Sanitation Data'!D7)),NA())</f>
        <v>63</v>
      </c>
      <c r="Y13" s="100" t="e">
        <f ca="true">+IF(AND(ISNUMBER(OFFSET('Sanitation Data'!$D$11,0,10*ROW('Sanitation Data'!D7))),'Data Summary'!CN13="Yes"),OFFSET('Sanitation Data'!$D$11,0,10*ROW('Sanitation Data'!D7)),NA())</f>
        <v>#N/A</v>
      </c>
      <c r="Z13" s="100">
        <f ca="true">+IF(AND(ISNUMBER(OFFSET('Sanitation Data'!$D$12,0,10*ROW('Sanitation Data'!D7))),'Data Summary'!CO13="Yes"),OFFSET('Sanitation Data'!$D$12,0,10*ROW('Sanitation Data'!D7)),NA())</f>
        <v>63</v>
      </c>
      <c r="AA13" s="100" t="e">
        <f ca="true">+IF(AND(ISNUMBER(OFFSET('Sanitation Data'!$E$4,0,10*ROW('Sanitation Data'!E7))),'Data Summary'!CP13="Yes"),100-OFFSET('Sanitation Data'!$E$4,0,10*ROW('Sanitation Data'!E7)),NA())</f>
        <v>#N/A</v>
      </c>
      <c r="AB13" s="100" t="e">
        <f ca="true">+IF(AND(ISNUMBER(OFFSET('Sanitation Data'!$E$6,0,10*ROW('Sanitation Data'!E7))),'Data Summary'!CQ13="Yes"),OFFSET('Sanitation Data'!$E$6,0,10*ROW('Sanitation Data'!E7)),NA())</f>
        <v>#N/A</v>
      </c>
      <c r="AC13" s="100" t="e">
        <f ca="true">+IF(AND(ISNUMBER(OFFSET('Sanitation Data'!$E$10,0,10*ROW('Sanitation Data'!E7))),'Data Summary'!CR13="Yes"),OFFSET('Sanitation Data'!$E$10,0,10*ROW('Sanitation Data'!E7)),NA())</f>
        <v>#N/A</v>
      </c>
      <c r="AD13" s="100" t="e">
        <f ca="true">+IF(AND(ISNUMBER(OFFSET('Sanitation Data'!$E$11,0,10*ROW('Sanitation Data'!E7))),'Data Summary'!CS13="Yes"),OFFSET('Sanitation Data'!$E$11,0,10*ROW('Sanitation Data'!E7)),NA())</f>
        <v>#N/A</v>
      </c>
      <c r="AE13" s="100" t="e">
        <f ca="true">+IF(AND(ISNUMBER(OFFSET('Sanitation Data'!$E$12,0,10*ROW('Sanitation Data'!E7))),'Data Summary'!CT13="Yes"),OFFSET('Sanitation Data'!$E$12,0,10*ROW('Sanitation Data'!E7)),NA())</f>
        <v>#N/A</v>
      </c>
      <c r="AF13" s="100" t="e">
        <f ca="true">+IF(AND(ISNUMBER(OFFSET('Sanitation Data'!$F$4,0,10*ROW('Sanitation Data'!F7))),'Data Summary'!CU13="Yes"),100-OFFSET('Sanitation Data'!$F$4,0,10*ROW('Sanitation Data'!F7)),NA())</f>
        <v>#N/A</v>
      </c>
      <c r="AG13" s="100" t="e">
        <f ca="true">+IF(AND(ISNUMBER(OFFSET('Sanitation Data'!$F$6,0,10*ROW('Sanitation Data'!F7))),'Data Summary'!CV13="Yes"),OFFSET('Sanitation Data'!$F$6,0,10*ROW('Sanitation Data'!F7)),NA())</f>
        <v>#N/A</v>
      </c>
      <c r="AH13" s="100" t="e">
        <f ca="true">+IF(AND(ISNUMBER(OFFSET('Sanitation Data'!$F$10,0,10*ROW('Sanitation Data'!F7))),'Data Summary'!CW13="Yes"),OFFSET('Sanitation Data'!$F$10,0,10*ROW('Sanitation Data'!F7)),NA())</f>
        <v>#N/A</v>
      </c>
      <c r="AI13" s="100" t="e">
        <f ca="true">+IF(AND(ISNUMBER(OFFSET('Sanitation Data'!$F$11,0,10*ROW('Sanitation Data'!F7))),'Data Summary'!CX13="Yes"),OFFSET('Sanitation Data'!$F$11,0,10*ROW('Sanitation Data'!F7)),NA())</f>
        <v>#N/A</v>
      </c>
      <c r="AJ13" s="100" t="e">
        <f ca="true">+IF(AND(ISNUMBER(OFFSET('Sanitation Data'!$F$12,0,10*ROW('Sanitation Data'!F7))),'Data Summary'!CY13="Yes"),OFFSET('Sanitation Data'!$F$12,0,10*ROW('Sanitation Data'!F7)),NA())</f>
        <v>#N/A</v>
      </c>
      <c r="AK13" s="100" t="e">
        <f ca="true">+IF(AND(ISNUMBER(OFFSET('Sanitation Data'!$G$4,0,10*ROW('Sanitation Data'!G7))),'Data Summary'!CZ13="Yes"),100-OFFSET('Sanitation Data'!$G$4,0,10*ROW('Sanitation Data'!G7)),NA())</f>
        <v>#N/A</v>
      </c>
      <c r="AL13" s="100" t="e">
        <f ca="true">+IF(AND(ISNUMBER(OFFSET('Sanitation Data'!$G$6,0,10*ROW('Sanitation Data'!G7))),'Data Summary'!DA13="Yes"),OFFSET('Sanitation Data'!$G$6,0,10*ROW('Sanitation Data'!G7)),NA())</f>
        <v>#N/A</v>
      </c>
      <c r="AM13" s="100" t="e">
        <f ca="true">+IF(AND(ISNUMBER(OFFSET('Sanitation Data'!$G$10,0,10*ROW('Sanitation Data'!G7))),'Data Summary'!DB13="Yes"),OFFSET('Sanitation Data'!$G$10,0,10*ROW('Sanitation Data'!G7)),NA())</f>
        <v>#N/A</v>
      </c>
      <c r="AN13" s="100" t="e">
        <f ca="true">+IF(AND(ISNUMBER(OFFSET('Sanitation Data'!$G$11,0,10*ROW('Sanitation Data'!G7))),'Data Summary'!DC13="Yes"),OFFSET('Sanitation Data'!$G$11,0,10*ROW('Sanitation Data'!G7)),NA())</f>
        <v>#N/A</v>
      </c>
      <c r="AO13" s="100" t="e">
        <f ca="true">+IF(AND(ISNUMBER(OFFSET('Sanitation Data'!$G$12,0,10*ROW('Sanitation Data'!G7))),'Data Summary'!DD13="Yes"),OFFSET('Sanitation Data'!$G$12,0,10*ROW('Sanitation Data'!G7)),NA())</f>
        <v>#N/A</v>
      </c>
      <c r="AP13" s="100" t="e">
        <f ca="true">+IF(AND(ISNUMBER(OFFSET('Sanitation Data'!$H$4,0,10*ROW('Sanitation Data'!H7))),'Data Summary'!DE13="Yes"),100-OFFSET('Sanitation Data'!$H$4,0,10*ROW('Sanitation Data'!H7)),NA())</f>
        <v>#N/A</v>
      </c>
      <c r="AQ13" s="100" t="e">
        <f ca="true">+IF(AND(ISNUMBER(OFFSET('Sanitation Data'!$H$6,0,10*ROW('Sanitation Data'!H7))),'Data Summary'!DF13="Yes"),OFFSET('Sanitation Data'!$H$6,0,10*ROW('Sanitation Data'!H7)),NA())</f>
        <v>#N/A</v>
      </c>
      <c r="AR13" s="100" t="e">
        <f ca="true">+IF(AND(ISNUMBER(OFFSET('Sanitation Data'!$H$10,0,10*ROW('Sanitation Data'!H7))),'Data Summary'!DG13="Yes"),OFFSET('Sanitation Data'!$H$10,0,10*ROW('Sanitation Data'!H7)),NA())</f>
        <v>#N/A</v>
      </c>
      <c r="AS13" s="100" t="e">
        <f ca="true">+IF(AND(ISNUMBER(OFFSET('Sanitation Data'!$H$11,0,10*ROW('Sanitation Data'!H7))),'Data Summary'!DH13="Yes"),OFFSET('Sanitation Data'!$H$11,0,10*ROW('Sanitation Data'!H7)),NA())</f>
        <v>#N/A</v>
      </c>
      <c r="AT13" s="100" t="e">
        <f ca="true">+IF(AND(ISNUMBER(OFFSET('Sanitation Data'!$H$12,0,10*ROW('Sanitation Data'!H7))),'Data Summary'!DI13="Yes"),OFFSET('Sanitation Data'!$H$12,0,10*ROW('Sanitation Data'!H7)),NA())</f>
        <v>#N/A</v>
      </c>
      <c r="AU13" s="100" t="e">
        <f ca="true">+IF(AND(ISNUMBER(OFFSET('Sanitation Data'!$I$4,0,10*ROW('Sanitation Data'!I7))),'Data Summary'!DJ13="Yes"),100-OFFSET('Sanitation Data'!$I$4,0,10*ROW('Sanitation Data'!I7)),NA())</f>
        <v>#N/A</v>
      </c>
      <c r="AV13" s="100" t="e">
        <f ca="true">+IF(AND(ISNUMBER(OFFSET('Sanitation Data'!$I$6,0,10*ROW('Sanitation Data'!I7))),'Data Summary'!DK13="Yes"),OFFSET('Sanitation Data'!$I$6,0,10*ROW('Sanitation Data'!I7)),NA())</f>
        <v>#N/A</v>
      </c>
      <c r="AW13" s="100" t="e">
        <f ca="true">+IF(AND(ISNUMBER(OFFSET('Sanitation Data'!$I$10,0,10*ROW('Sanitation Data'!I7))),'Data Summary'!DL13="Yes"),OFFSET('Sanitation Data'!$I$10,0,10*ROW('Sanitation Data'!I7)),NA())</f>
        <v>#N/A</v>
      </c>
      <c r="AX13" s="100" t="e">
        <f ca="true">+IF(AND(ISNUMBER(OFFSET('Sanitation Data'!$I$11,0,10*ROW('Sanitation Data'!I7))),'Data Summary'!DM13="Yes"),OFFSET('Sanitation Data'!$I$11,0,10*ROW('Sanitation Data'!I7)),NA())</f>
        <v>#N/A</v>
      </c>
      <c r="AY13" s="100" t="e">
        <f ca="true">+IF(AND(ISNUMBER(OFFSET('Sanitation Data'!$I$12,0,10*ROW('Sanitation Data'!I7))),'Data Summary'!DN13="Yes"),OFFSET('Sanitation Data'!$I$12,0,10*ROW('Sanitation Data'!I7)),NA())</f>
        <v>#N/A</v>
      </c>
      <c r="AZ13" s="101" t="e">
        <f ca="true">+IF(AND(ISNUMBER(OFFSET('Hygiene Data'!$D$5,0,10*ROW('Hygiene Data'!D7))),'Data Summary'!DO13="Yes"),OFFSET('Hygiene Data'!$D$5,0,10*ROW('Hygiene Data'!D7)),NA())</f>
        <v>#N/A</v>
      </c>
      <c r="BA13" s="101" t="e">
        <f ca="true">+IF(AND(ISNUMBER(OFFSET('Hygiene Data'!$D$7,0,10*ROW('Hygiene Data'!D7))),'Data Summary'!DP13="Yes"),OFFSET('Hygiene Data'!$D$7,0,10*ROW('Hygiene Data'!D7)),NA())</f>
        <v>#N/A</v>
      </c>
      <c r="BB13" s="101" t="e">
        <f ca="true">+IF(AND(ISNUMBER(OFFSET('Hygiene Data'!$D$9,0,10*ROW('Hygiene Data'!D7))),'Data Summary'!DQ13="Yes"),OFFSET('Hygiene Data'!$D$9,0,10*ROW('Hygiene Data'!D7)),NA())</f>
        <v>#N/A</v>
      </c>
      <c r="BC13" s="101" t="e">
        <f ca="true">+IF(AND(ISNUMBER(OFFSET('Hygiene Data'!$E$5,0,10*ROW('Hygiene Data'!E7))),'Data Summary'!DR13="Yes"),OFFSET('Hygiene Data'!$E$5,0,10*ROW('Hygiene Data'!E7)),NA())</f>
        <v>#N/A</v>
      </c>
      <c r="BD13" s="101" t="e">
        <f ca="true">+IF(AND(ISNUMBER(OFFSET('Hygiene Data'!$E$7,0,10*ROW('Hygiene Data'!E7))),'Data Summary'!DS13="Yes"),OFFSET('Hygiene Data'!$E$7,0,10*ROW('Hygiene Data'!E7)),NA())</f>
        <v>#N/A</v>
      </c>
      <c r="BE13" s="101" t="e">
        <f ca="true">+IF(AND(ISNUMBER(OFFSET('Hygiene Data'!$E$9,0,10*ROW('Hygiene Data'!E7))),'Data Summary'!DT13="Yes"),OFFSET('Hygiene Data'!$E$9,0,10*ROW('Hygiene Data'!E7)),NA())</f>
        <v>#N/A</v>
      </c>
      <c r="BF13" s="101" t="e">
        <f ca="true">+IF(AND(ISNUMBER(OFFSET('Hygiene Data'!$F$5,0,10*ROW('Hygiene Data'!F7))),'Data Summary'!DU13="Yes"),OFFSET('Hygiene Data'!$F$5,0,10*ROW('Hygiene Data'!F7)),NA())</f>
        <v>#N/A</v>
      </c>
      <c r="BG13" s="101" t="e">
        <f ca="true">+IF(AND(ISNUMBER(OFFSET('Hygiene Data'!$F$7,0,10*ROW('Hygiene Data'!F7))),'Data Summary'!DV13="Yes"),OFFSET('Hygiene Data'!$F$7,0,10*ROW('Hygiene Data'!F7)),NA())</f>
        <v>#N/A</v>
      </c>
      <c r="BH13" s="101" t="e">
        <f ca="true">+IF(AND(ISNUMBER(OFFSET('Hygiene Data'!$F$9,0,10*ROW('Hygiene Data'!F7))),'Data Summary'!DW13="Yes"),OFFSET('Hygiene Data'!$F$9,0,10*ROW('Hygiene Data'!F7)),NA())</f>
        <v>#N/A</v>
      </c>
      <c r="BI13" s="101" t="e">
        <f ca="true">+IF(AND(ISNUMBER(OFFSET('Hygiene Data'!$G$5,0,10*ROW('Hygiene Data'!G7))),'Data Summary'!DX13="Yes"),OFFSET('Hygiene Data'!$G$5,0,10*ROW('Hygiene Data'!G7)),NA())</f>
        <v>#N/A</v>
      </c>
      <c r="BJ13" s="101" t="e">
        <f ca="true">+IF(AND(ISNUMBER(OFFSET('Hygiene Data'!$G$7,0,10*ROW('Hygiene Data'!G7))),'Data Summary'!DY13="Yes"),OFFSET('Hygiene Data'!$G$7,0,10*ROW('Hygiene Data'!G7)),NA())</f>
        <v>#N/A</v>
      </c>
      <c r="BK13" s="101" t="e">
        <f ca="true">+IF(AND(ISNUMBER(OFFSET('Hygiene Data'!$G$9,0,10*ROW('Hygiene Data'!G7))),'Data Summary'!DZ13="Yes"),OFFSET('Hygiene Data'!$G$9,0,10*ROW('Hygiene Data'!G7)),NA())</f>
        <v>#N/A</v>
      </c>
      <c r="BL13" s="101" t="e">
        <f ca="true">+IF(AND(ISNUMBER(OFFSET('Hygiene Data'!$H$5,0,10*ROW('Hygiene Data'!H7))),'Data Summary'!EA13="Yes"),OFFSET('Hygiene Data'!$H$5,0,10*ROW('Hygiene Data'!H7)),NA())</f>
        <v>#N/A</v>
      </c>
      <c r="BM13" s="101" t="e">
        <f ca="true">+IF(AND(ISNUMBER(OFFSET('Hygiene Data'!$H$7,0,10*ROW('Hygiene Data'!H7))),'Data Summary'!EB13="Yes"),OFFSET('Hygiene Data'!$H$7,0,10*ROW('Hygiene Data'!H7)),NA())</f>
        <v>#N/A</v>
      </c>
      <c r="BN13" s="101" t="e">
        <f ca="true">+IF(AND(ISNUMBER(OFFSET('Hygiene Data'!$H$9,0,10*ROW('Hygiene Data'!H7))),'Data Summary'!EC13="Yes"),OFFSET('Hygiene Data'!$H$9,0,10*ROW('Hygiene Data'!H7)),NA())</f>
        <v>#N/A</v>
      </c>
      <c r="BO13" s="101" t="e">
        <f ca="true">+IF(AND(ISNUMBER(OFFSET('Hygiene Data'!$I$5,0,10*ROW('Hygiene Data'!I7))),'Data Summary'!ED13="Yes"),OFFSET('Hygiene Data'!$I$5,0,10*ROW('Hygiene Data'!I7)),NA())</f>
        <v>#N/A</v>
      </c>
      <c r="BP13" s="101" t="e">
        <f ca="true">+IF(AND(ISNUMBER(OFFSET('Hygiene Data'!$I$7,0,10*ROW('Hygiene Data'!I7))),'Data Summary'!EE13="Yes"),OFFSET('Hygiene Data'!$I$7,0,10*ROW('Hygiene Data'!I7)),NA())</f>
        <v>#N/A</v>
      </c>
      <c r="BQ13" s="101" t="e">
        <f ca="true">+IF(AND(ISNUMBER(OFFSET('Hygiene Data'!$I$9,0,10*ROW('Hygiene Data'!I7))),'Data Summary'!EF13="Yes"),OFFSET('Hygiene Data'!$I$9,0,10*ROW('Hygiene Data'!I7)),NA())</f>
        <v>#N/A</v>
      </c>
    </row>
    <row xmlns:x14ac="http://schemas.microsoft.com/office/spreadsheetml/2009/9/ac" r="14" x14ac:dyDescent="0.2">
      <c r="A14" s="414" t="str">
        <f ca="true">+RIGHT('Data Summary'!A14,LEN('Data Summary'!A14)-9)</f>
        <v>SUR</v>
      </c>
      <c r="B14" s="38" t="str">
        <f ca="true">+IF(ISTEXT('Data Summary'!B14),'Data Summary'!B14,"")</f>
        <v>Survey</v>
      </c>
      <c r="C14" s="365">
        <f ca="true">+VALUE('Data Summary'!C14)</f>
        <v>2014</v>
      </c>
      <c r="D14" s="99" t="e">
        <f ca="true">+IF(AND(ISNUMBER(OFFSET('Water Data'!$D$4,0,10*ROW('Water Data'!D8))),'Data Summary'!BS14="Yes"),100-OFFSET('Water Data'!$D$4,0,10*ROW('Water Data'!D8)),NA())</f>
        <v>#N/A</v>
      </c>
      <c r="E14" s="99" t="e">
        <f ca="true">+IF(AND(ISNUMBER(OFFSET('Water Data'!$D$6,0,10*ROW('Water Data'!D8))),'Data Summary'!BT14="Yes"),OFFSET('Water Data'!$D$6,0,10*ROW('Water Data'!D8)),NA())</f>
        <v>#N/A</v>
      </c>
      <c r="F14" s="99" t="e">
        <f ca="true">+IF(AND(ISNUMBER(OFFSET('Water Data'!$D$9,0,10*ROW('Water Data'!D8))),'Data Summary'!BU14="Yes"),OFFSET('Water Data'!$D$9,0,10*ROW('Water Data'!D8)),NA())</f>
        <v>#N/A</v>
      </c>
      <c r="G14" s="99" t="e">
        <f ca="true">+IF(AND(ISNUMBER(OFFSET('Water Data'!$E$4,0,10*ROW('Water Data'!E8))),'Data Summary'!BV14="Yes"),100-OFFSET('Water Data'!$E$4,0,10*ROW('Water Data'!E8)),NA())</f>
        <v>#N/A</v>
      </c>
      <c r="H14" s="99" t="e">
        <f ca="true">+IF(AND(ISNUMBER(OFFSET('Water Data'!$E$6,0,10*ROW('Water Data'!E8))),'Data Summary'!BW14="Yes"),OFFSET('Water Data'!$E$6,0,10*ROW('Water Data'!E8)),NA())</f>
        <v>#N/A</v>
      </c>
      <c r="I14" s="99" t="e">
        <f ca="true">+IF(AND(ISNUMBER(OFFSET('Water Data'!$E$9,0,10*ROW('Water Data'!E8))),'Data Summary'!BX14="Yes"),OFFSET('Water Data'!$E$9,0,10*ROW('Water Data'!E8)),NA())</f>
        <v>#N/A</v>
      </c>
      <c r="J14" s="99" t="e">
        <f ca="true">+IF(AND(ISNUMBER(OFFSET('Water Data'!$F$4,0,10*ROW('Water Data'!F8))),'Data Summary'!BY14="Yes"),100-OFFSET('Water Data'!$F$4,0,10*ROW('Water Data'!F8)),NA())</f>
        <v>#N/A</v>
      </c>
      <c r="K14" s="99" t="e">
        <f ca="true">+IF(AND(ISNUMBER(OFFSET('Water Data'!$F$6,0,10*ROW('Water Data'!F8))),'Data Summary'!BZ14="Yes"),OFFSET('Water Data'!$F$6,0,10*ROW('Water Data'!F8)),NA())</f>
        <v>#N/A</v>
      </c>
      <c r="L14" s="99" t="e">
        <f ca="true">+IF(AND(ISNUMBER(OFFSET('Water Data'!$F$9,0,10*ROW('Water Data'!F8))),'Data Summary'!CA14="Yes"),OFFSET('Water Data'!$F$9,0,10*ROW('Water Data'!F8)),NA())</f>
        <v>#N/A</v>
      </c>
      <c r="M14" s="99" t="e">
        <f ca="true">+IF(AND(ISNUMBER(OFFSET('Water Data'!$G$4,0,10*ROW('Water Data'!G8))),'Data Summary'!CB14="Yes"),100-OFFSET('Water Data'!$G$4,0,10*ROW('Water Data'!G8)),NA())</f>
        <v>#N/A</v>
      </c>
      <c r="N14" s="99" t="e">
        <f ca="true">+IF(AND(ISNUMBER(OFFSET('Water Data'!$G$6,0,10*ROW('Water Data'!G8))),'Data Summary'!CC14="Yes"),OFFSET('Water Data'!$G$6,0,10*ROW('Water Data'!G8)),NA())</f>
        <v>#N/A</v>
      </c>
      <c r="O14" s="99" t="e">
        <f ca="true">+IF(AND(ISNUMBER(OFFSET('Water Data'!$G$9,0,10*ROW('Water Data'!G8))),'Data Summary'!CD14="Yes"),OFFSET('Water Data'!$G$9,0,10*ROW('Water Data'!G8)),NA())</f>
        <v>#N/A</v>
      </c>
      <c r="P14" s="99" t="e">
        <f ca="true">+IF(AND(ISNUMBER(OFFSET('Water Data'!$H$4,0,10*ROW('Water Data'!H8))),'Data Summary'!CE14="Yes"),100-OFFSET('Water Data'!$H$4,0,10*ROW('Water Data'!H8)),NA())</f>
        <v>#N/A</v>
      </c>
      <c r="Q14" s="99" t="e">
        <f ca="true">+IF(AND(ISNUMBER(OFFSET('Water Data'!$H$6,0,10*ROW('Water Data'!H8))),'Data Summary'!CF14="Yes"),OFFSET('Water Data'!$H$6,0,10*ROW('Water Data'!H8)),NA())</f>
        <v>#N/A</v>
      </c>
      <c r="R14" s="99" t="e">
        <f ca="true">+IF(AND(ISNUMBER(OFFSET('Water Data'!$H$9,0,10*ROW('Water Data'!H8))),'Data Summary'!CG14="Yes"),OFFSET('Water Data'!$H$9,0,10*ROW('Water Data'!H8)),NA())</f>
        <v>#N/A</v>
      </c>
      <c r="S14" s="99" t="e">
        <f ca="true">+IF(AND(ISNUMBER(OFFSET('Water Data'!$I$4,0,10*ROW('Water Data'!I8))),'Data Summary'!CH14="Yes"),100-OFFSET('Water Data'!$I$4,0,10*ROW('Water Data'!I8)),NA())</f>
        <v>#N/A</v>
      </c>
      <c r="T14" s="99" t="e">
        <f ca="true">+IF(AND(ISNUMBER(OFFSET('Water Data'!$I$6,0,10*ROW('Water Data'!I8))),'Data Summary'!CI14="Yes"),OFFSET('Water Data'!$I$6,0,10*ROW('Water Data'!I8)),NA())</f>
        <v>#N/A</v>
      </c>
      <c r="U14" s="99" t="e">
        <f ca="true">+IF(AND(ISNUMBER(OFFSET('Water Data'!$I$9,0,10*ROW('Water Data'!I8))),'Data Summary'!CJ14="Yes"),OFFSET('Water Data'!$I$9,0,10*ROW('Water Data'!I8)),NA())</f>
        <v>#N/A</v>
      </c>
      <c r="V14" s="100" t="e">
        <f ca="true">+IF(AND(ISNUMBER(OFFSET('Sanitation Data'!$D$4,0,10*ROW('Sanitation Data'!D8))),'Data Summary'!CK14="Yes"),100-OFFSET('Sanitation Data'!$D$4,0,10*ROW('Sanitation Data'!D8)),NA())</f>
        <v>#N/A</v>
      </c>
      <c r="W14" s="100" t="e">
        <f ca="true">+IF(AND(ISNUMBER(OFFSET('Sanitation Data'!$D$6,0,10*ROW('Sanitation Data'!D8))),'Data Summary'!CL14="Yes"),OFFSET('Sanitation Data'!$D$6,0,10*ROW('Sanitation Data'!D8)),NA())</f>
        <v>#N/A</v>
      </c>
      <c r="X14" s="100" t="e">
        <f ca="true">+IF(AND(ISNUMBER(OFFSET('Sanitation Data'!$D$10,0,10*ROW('Sanitation Data'!D8))),'Data Summary'!CM14="Yes"),OFFSET('Sanitation Data'!$D$10,0,10*ROW('Sanitation Data'!D8)),NA())</f>
        <v>#N/A</v>
      </c>
      <c r="Y14" s="100" t="e">
        <f ca="true">+IF(AND(ISNUMBER(OFFSET('Sanitation Data'!$D$11,0,10*ROW('Sanitation Data'!D8))),'Data Summary'!CN14="Yes"),OFFSET('Sanitation Data'!$D$11,0,10*ROW('Sanitation Data'!D8)),NA())</f>
        <v>#N/A</v>
      </c>
      <c r="Z14" s="100" t="e">
        <f ca="true">+IF(AND(ISNUMBER(OFFSET('Sanitation Data'!$D$12,0,10*ROW('Sanitation Data'!D8))),'Data Summary'!CO14="Yes"),OFFSET('Sanitation Data'!$D$12,0,10*ROW('Sanitation Data'!D8)),NA())</f>
        <v>#N/A</v>
      </c>
      <c r="AA14" s="100" t="e">
        <f ca="true">+IF(AND(ISNUMBER(OFFSET('Sanitation Data'!$E$4,0,10*ROW('Sanitation Data'!E8))),'Data Summary'!CP14="Yes"),100-OFFSET('Sanitation Data'!$E$4,0,10*ROW('Sanitation Data'!E8)),NA())</f>
        <v>#N/A</v>
      </c>
      <c r="AB14" s="100" t="e">
        <f ca="true">+IF(AND(ISNUMBER(OFFSET('Sanitation Data'!$E$6,0,10*ROW('Sanitation Data'!E8))),'Data Summary'!CQ14="Yes"),OFFSET('Sanitation Data'!$E$6,0,10*ROW('Sanitation Data'!E8)),NA())</f>
        <v>#N/A</v>
      </c>
      <c r="AC14" s="100" t="e">
        <f ca="true">+IF(AND(ISNUMBER(OFFSET('Sanitation Data'!$E$10,0,10*ROW('Sanitation Data'!E8))),'Data Summary'!CR14="Yes"),OFFSET('Sanitation Data'!$E$10,0,10*ROW('Sanitation Data'!E8)),NA())</f>
        <v>#N/A</v>
      </c>
      <c r="AD14" s="100" t="e">
        <f ca="true">+IF(AND(ISNUMBER(OFFSET('Sanitation Data'!$E$11,0,10*ROW('Sanitation Data'!E8))),'Data Summary'!CS14="Yes"),OFFSET('Sanitation Data'!$E$11,0,10*ROW('Sanitation Data'!E8)),NA())</f>
        <v>#N/A</v>
      </c>
      <c r="AE14" s="100" t="e">
        <f ca="true">+IF(AND(ISNUMBER(OFFSET('Sanitation Data'!$E$12,0,10*ROW('Sanitation Data'!E8))),'Data Summary'!CT14="Yes"),OFFSET('Sanitation Data'!$E$12,0,10*ROW('Sanitation Data'!E8)),NA())</f>
        <v>#N/A</v>
      </c>
      <c r="AF14" s="100" t="e">
        <f ca="true">+IF(AND(ISNUMBER(OFFSET('Sanitation Data'!$F$4,0,10*ROW('Sanitation Data'!F8))),'Data Summary'!CU14="Yes"),100-OFFSET('Sanitation Data'!$F$4,0,10*ROW('Sanitation Data'!F8)),NA())</f>
        <v>#N/A</v>
      </c>
      <c r="AG14" s="100" t="e">
        <f ca="true">+IF(AND(ISNUMBER(OFFSET('Sanitation Data'!$F$6,0,10*ROW('Sanitation Data'!F8))),'Data Summary'!CV14="Yes"),OFFSET('Sanitation Data'!$F$6,0,10*ROW('Sanitation Data'!F8)),NA())</f>
        <v>#N/A</v>
      </c>
      <c r="AH14" s="100" t="e">
        <f ca="true">+IF(AND(ISNUMBER(OFFSET('Sanitation Data'!$F$10,0,10*ROW('Sanitation Data'!F8))),'Data Summary'!CW14="Yes"),OFFSET('Sanitation Data'!$F$10,0,10*ROW('Sanitation Data'!F8)),NA())</f>
        <v>#N/A</v>
      </c>
      <c r="AI14" s="100" t="e">
        <f ca="true">+IF(AND(ISNUMBER(OFFSET('Sanitation Data'!$F$11,0,10*ROW('Sanitation Data'!F8))),'Data Summary'!CX14="Yes"),OFFSET('Sanitation Data'!$F$11,0,10*ROW('Sanitation Data'!F8)),NA())</f>
        <v>#N/A</v>
      </c>
      <c r="AJ14" s="100" t="e">
        <f ca="true">+IF(AND(ISNUMBER(OFFSET('Sanitation Data'!$F$12,0,10*ROW('Sanitation Data'!F8))),'Data Summary'!CY14="Yes"),OFFSET('Sanitation Data'!$F$12,0,10*ROW('Sanitation Data'!F8)),NA())</f>
        <v>#N/A</v>
      </c>
      <c r="AK14" s="100" t="e">
        <f ca="true">+IF(AND(ISNUMBER(OFFSET('Sanitation Data'!$G$4,0,10*ROW('Sanitation Data'!G8))),'Data Summary'!CZ14="Yes"),100-OFFSET('Sanitation Data'!$G$4,0,10*ROW('Sanitation Data'!G8)),NA())</f>
        <v>#N/A</v>
      </c>
      <c r="AL14" s="100" t="e">
        <f ca="true">+IF(AND(ISNUMBER(OFFSET('Sanitation Data'!$G$6,0,10*ROW('Sanitation Data'!G8))),'Data Summary'!DA14="Yes"),OFFSET('Sanitation Data'!$G$6,0,10*ROW('Sanitation Data'!G8)),NA())</f>
        <v>#N/A</v>
      </c>
      <c r="AM14" s="100" t="e">
        <f ca="true">+IF(AND(ISNUMBER(OFFSET('Sanitation Data'!$G$10,0,10*ROW('Sanitation Data'!G8))),'Data Summary'!DB14="Yes"),OFFSET('Sanitation Data'!$G$10,0,10*ROW('Sanitation Data'!G8)),NA())</f>
        <v>#N/A</v>
      </c>
      <c r="AN14" s="100" t="e">
        <f ca="true">+IF(AND(ISNUMBER(OFFSET('Sanitation Data'!$G$11,0,10*ROW('Sanitation Data'!G8))),'Data Summary'!DC14="Yes"),OFFSET('Sanitation Data'!$G$11,0,10*ROW('Sanitation Data'!G8)),NA())</f>
        <v>#N/A</v>
      </c>
      <c r="AO14" s="100" t="e">
        <f ca="true">+IF(AND(ISNUMBER(OFFSET('Sanitation Data'!$G$12,0,10*ROW('Sanitation Data'!G8))),'Data Summary'!DD14="Yes"),OFFSET('Sanitation Data'!$G$12,0,10*ROW('Sanitation Data'!G8)),NA())</f>
        <v>#N/A</v>
      </c>
      <c r="AP14" s="100" t="e">
        <f ca="true">+IF(AND(ISNUMBER(OFFSET('Sanitation Data'!$H$4,0,10*ROW('Sanitation Data'!H8))),'Data Summary'!DE14="Yes"),100-OFFSET('Sanitation Data'!$H$4,0,10*ROW('Sanitation Data'!H8)),NA())</f>
        <v>#N/A</v>
      </c>
      <c r="AQ14" s="100" t="e">
        <f ca="true">+IF(AND(ISNUMBER(OFFSET('Sanitation Data'!$H$6,0,10*ROW('Sanitation Data'!H8))),'Data Summary'!DF14="Yes"),OFFSET('Sanitation Data'!$H$6,0,10*ROW('Sanitation Data'!H8)),NA())</f>
        <v>#N/A</v>
      </c>
      <c r="AR14" s="100" t="e">
        <f ca="true">+IF(AND(ISNUMBER(OFFSET('Sanitation Data'!$H$10,0,10*ROW('Sanitation Data'!H8))),'Data Summary'!DG14="Yes"),OFFSET('Sanitation Data'!$H$10,0,10*ROW('Sanitation Data'!H8)),NA())</f>
        <v>#N/A</v>
      </c>
      <c r="AS14" s="100" t="e">
        <f ca="true">+IF(AND(ISNUMBER(OFFSET('Sanitation Data'!$H$11,0,10*ROW('Sanitation Data'!H8))),'Data Summary'!DH14="Yes"),OFFSET('Sanitation Data'!$H$11,0,10*ROW('Sanitation Data'!H8)),NA())</f>
        <v>#N/A</v>
      </c>
      <c r="AT14" s="100" t="e">
        <f ca="true">+IF(AND(ISNUMBER(OFFSET('Sanitation Data'!$H$12,0,10*ROW('Sanitation Data'!H8))),'Data Summary'!DI14="Yes"),OFFSET('Sanitation Data'!$H$12,0,10*ROW('Sanitation Data'!H8)),NA())</f>
        <v>#N/A</v>
      </c>
      <c r="AU14" s="100" t="e">
        <f ca="true">+IF(AND(ISNUMBER(OFFSET('Sanitation Data'!$I$4,0,10*ROW('Sanitation Data'!I8))),'Data Summary'!DJ14="Yes"),100-OFFSET('Sanitation Data'!$I$4,0,10*ROW('Sanitation Data'!I8)),NA())</f>
        <v>#N/A</v>
      </c>
      <c r="AV14" s="100" t="e">
        <f ca="true">+IF(AND(ISNUMBER(OFFSET('Sanitation Data'!$I$6,0,10*ROW('Sanitation Data'!I8))),'Data Summary'!DK14="Yes"),OFFSET('Sanitation Data'!$I$6,0,10*ROW('Sanitation Data'!I8)),NA())</f>
        <v>#N/A</v>
      </c>
      <c r="AW14" s="100" t="e">
        <f ca="true">+IF(AND(ISNUMBER(OFFSET('Sanitation Data'!$I$10,0,10*ROW('Sanitation Data'!I8))),'Data Summary'!DL14="Yes"),OFFSET('Sanitation Data'!$I$10,0,10*ROW('Sanitation Data'!I8)),NA())</f>
        <v>#N/A</v>
      </c>
      <c r="AX14" s="100" t="e">
        <f ca="true">+IF(AND(ISNUMBER(OFFSET('Sanitation Data'!$I$11,0,10*ROW('Sanitation Data'!I8))),'Data Summary'!DM14="Yes"),OFFSET('Sanitation Data'!$I$11,0,10*ROW('Sanitation Data'!I8)),NA())</f>
        <v>#N/A</v>
      </c>
      <c r="AY14" s="100" t="e">
        <f ca="true">+IF(AND(ISNUMBER(OFFSET('Sanitation Data'!$I$12,0,10*ROW('Sanitation Data'!I8))),'Data Summary'!DN14="Yes"),OFFSET('Sanitation Data'!$I$12,0,10*ROW('Sanitation Data'!I8)),NA())</f>
        <v>#N/A</v>
      </c>
      <c r="AZ14" s="101" t="e">
        <f ca="true">+IF(AND(ISNUMBER(OFFSET('Hygiene Data'!$D$5,0,10*ROW('Hygiene Data'!D8))),'Data Summary'!DO14="Yes"),OFFSET('Hygiene Data'!$D$5,0,10*ROW('Hygiene Data'!D8)),NA())</f>
        <v>#N/A</v>
      </c>
      <c r="BA14" s="101" t="e">
        <f ca="true">+IF(AND(ISNUMBER(OFFSET('Hygiene Data'!$D$7,0,10*ROW('Hygiene Data'!D8))),'Data Summary'!DP14="Yes"),OFFSET('Hygiene Data'!$D$7,0,10*ROW('Hygiene Data'!D8)),NA())</f>
        <v>#N/A</v>
      </c>
      <c r="BB14" s="101" t="e">
        <f ca="true">+IF(AND(ISNUMBER(OFFSET('Hygiene Data'!$D$9,0,10*ROW('Hygiene Data'!D8))),'Data Summary'!DQ14="Yes"),OFFSET('Hygiene Data'!$D$9,0,10*ROW('Hygiene Data'!D8)),NA())</f>
        <v>#N/A</v>
      </c>
      <c r="BC14" s="101" t="e">
        <f ca="true">+IF(AND(ISNUMBER(OFFSET('Hygiene Data'!$E$5,0,10*ROW('Hygiene Data'!E8))),'Data Summary'!DR14="Yes"),OFFSET('Hygiene Data'!$E$5,0,10*ROW('Hygiene Data'!E8)),NA())</f>
        <v>#N/A</v>
      </c>
      <c r="BD14" s="101" t="e">
        <f ca="true">+IF(AND(ISNUMBER(OFFSET('Hygiene Data'!$E$7,0,10*ROW('Hygiene Data'!E8))),'Data Summary'!DS14="Yes"),OFFSET('Hygiene Data'!$E$7,0,10*ROW('Hygiene Data'!E8)),NA())</f>
        <v>#N/A</v>
      </c>
      <c r="BE14" s="101" t="e">
        <f ca="true">+IF(AND(ISNUMBER(OFFSET('Hygiene Data'!$E$9,0,10*ROW('Hygiene Data'!E8))),'Data Summary'!DT14="Yes"),OFFSET('Hygiene Data'!$E$9,0,10*ROW('Hygiene Data'!E8)),NA())</f>
        <v>#N/A</v>
      </c>
      <c r="BF14" s="101" t="e">
        <f ca="true">+IF(AND(ISNUMBER(OFFSET('Hygiene Data'!$F$5,0,10*ROW('Hygiene Data'!F8))),'Data Summary'!DU14="Yes"),OFFSET('Hygiene Data'!$F$5,0,10*ROW('Hygiene Data'!F8)),NA())</f>
        <v>#N/A</v>
      </c>
      <c r="BG14" s="101" t="e">
        <f ca="true">+IF(AND(ISNUMBER(OFFSET('Hygiene Data'!$F$7,0,10*ROW('Hygiene Data'!F8))),'Data Summary'!DV14="Yes"),OFFSET('Hygiene Data'!$F$7,0,10*ROW('Hygiene Data'!F8)),NA())</f>
        <v>#N/A</v>
      </c>
      <c r="BH14" s="101" t="e">
        <f ca="true">+IF(AND(ISNUMBER(OFFSET('Hygiene Data'!$F$9,0,10*ROW('Hygiene Data'!F8))),'Data Summary'!DW14="Yes"),OFFSET('Hygiene Data'!$F$9,0,10*ROW('Hygiene Data'!F8)),NA())</f>
        <v>#N/A</v>
      </c>
      <c r="BI14" s="101" t="e">
        <f ca="true">+IF(AND(ISNUMBER(OFFSET('Hygiene Data'!$G$5,0,10*ROW('Hygiene Data'!G8))),'Data Summary'!DX14="Yes"),OFFSET('Hygiene Data'!$G$5,0,10*ROW('Hygiene Data'!G8)),NA())</f>
        <v>#N/A</v>
      </c>
      <c r="BJ14" s="101" t="e">
        <f ca="true">+IF(AND(ISNUMBER(OFFSET('Hygiene Data'!$G$7,0,10*ROW('Hygiene Data'!G8))),'Data Summary'!DY14="Yes"),OFFSET('Hygiene Data'!$G$7,0,10*ROW('Hygiene Data'!G8)),NA())</f>
        <v>#N/A</v>
      </c>
      <c r="BK14" s="101" t="e">
        <f ca="true">+IF(AND(ISNUMBER(OFFSET('Hygiene Data'!$G$9,0,10*ROW('Hygiene Data'!G8))),'Data Summary'!DZ14="Yes"),OFFSET('Hygiene Data'!$G$9,0,10*ROW('Hygiene Data'!G8)),NA())</f>
        <v>#N/A</v>
      </c>
      <c r="BL14" s="101" t="e">
        <f ca="true">+IF(AND(ISNUMBER(OFFSET('Hygiene Data'!$H$5,0,10*ROW('Hygiene Data'!H8))),'Data Summary'!EA14="Yes"),OFFSET('Hygiene Data'!$H$5,0,10*ROW('Hygiene Data'!H8)),NA())</f>
        <v>#N/A</v>
      </c>
      <c r="BM14" s="101" t="e">
        <f ca="true">+IF(AND(ISNUMBER(OFFSET('Hygiene Data'!$H$7,0,10*ROW('Hygiene Data'!H8))),'Data Summary'!EB14="Yes"),OFFSET('Hygiene Data'!$H$7,0,10*ROW('Hygiene Data'!H8)),NA())</f>
        <v>#N/A</v>
      </c>
      <c r="BN14" s="101" t="e">
        <f ca="true">+IF(AND(ISNUMBER(OFFSET('Hygiene Data'!$H$9,0,10*ROW('Hygiene Data'!H8))),'Data Summary'!EC14="Yes"),OFFSET('Hygiene Data'!$H$9,0,10*ROW('Hygiene Data'!H8)),NA())</f>
        <v>#N/A</v>
      </c>
      <c r="BO14" s="101" t="e">
        <f ca="true">+IF(AND(ISNUMBER(OFFSET('Hygiene Data'!$I$5,0,10*ROW('Hygiene Data'!I8))),'Data Summary'!ED14="Yes"),OFFSET('Hygiene Data'!$I$5,0,10*ROW('Hygiene Data'!I8)),NA())</f>
        <v>#N/A</v>
      </c>
      <c r="BP14" s="101" t="e">
        <f ca="true">+IF(AND(ISNUMBER(OFFSET('Hygiene Data'!$I$7,0,10*ROW('Hygiene Data'!I8))),'Data Summary'!EE14="Yes"),OFFSET('Hygiene Data'!$I$7,0,10*ROW('Hygiene Data'!I8)),NA())</f>
        <v>#N/A</v>
      </c>
      <c r="BQ14" s="101" t="e">
        <f ca="true">+IF(AND(ISNUMBER(OFFSET('Hygiene Data'!$I$9,0,10*ROW('Hygiene Data'!I8))),'Data Summary'!EF14="Yes"),OFFSET('Hygiene Data'!$I$9,0,10*ROW('Hygiene Data'!I8)),NA())</f>
        <v>#N/A</v>
      </c>
    </row>
    <row xmlns:x14ac="http://schemas.microsoft.com/office/spreadsheetml/2009/9/ac" r="15" x14ac:dyDescent="0.2">
      <c r="A15" s="414" t="str">
        <f ca="true">+RIGHT('Data Summary'!A15,LEN('Data Summary'!A15)-9)</f>
        <v>EMIS</v>
      </c>
      <c r="B15" s="38" t="str">
        <f ca="true">+IF(ISTEXT('Data Summary'!B15),'Data Summary'!B15,"")</f>
        <v>EMIS</v>
      </c>
      <c r="C15" s="365">
        <f ca="true">+VALUE('Data Summary'!C15)</f>
        <v>2015</v>
      </c>
      <c r="D15" s="99">
        <f ca="true">+IF(AND(ISNUMBER(OFFSET('Water Data'!$D$4,0,10*ROW('Water Data'!D9))),'Data Summary'!BS15="Yes"),100-OFFSET('Water Data'!$D$4,0,10*ROW('Water Data'!D9)),NA())</f>
        <v>100</v>
      </c>
      <c r="E15" s="99">
        <f ca="true">+IF(AND(ISNUMBER(OFFSET('Water Data'!$D$6,0,10*ROW('Water Data'!D9))),'Data Summary'!BT15="Yes"),OFFSET('Water Data'!$D$6,0,10*ROW('Water Data'!D9)),NA())</f>
        <v>92</v>
      </c>
      <c r="F15" s="99" t="e">
        <f ca="true">+IF(AND(ISNUMBER(OFFSET('Water Data'!$D$9,0,10*ROW('Water Data'!D9))),'Data Summary'!BU15="Yes"),OFFSET('Water Data'!$D$9,0,10*ROW('Water Data'!D9)),NA())</f>
        <v>#N/A</v>
      </c>
      <c r="G15" s="99" t="e">
        <f ca="true">+IF(AND(ISNUMBER(OFFSET('Water Data'!$E$4,0,10*ROW('Water Data'!E9))),'Data Summary'!BV15="Yes"),100-OFFSET('Water Data'!$E$4,0,10*ROW('Water Data'!E9)),NA())</f>
        <v>#N/A</v>
      </c>
      <c r="H15" s="99" t="e">
        <f ca="true">+IF(AND(ISNUMBER(OFFSET('Water Data'!$E$6,0,10*ROW('Water Data'!E9))),'Data Summary'!BW15="Yes"),OFFSET('Water Data'!$E$6,0,10*ROW('Water Data'!E9)),NA())</f>
        <v>#N/A</v>
      </c>
      <c r="I15" s="99" t="e">
        <f ca="true">+IF(AND(ISNUMBER(OFFSET('Water Data'!$E$9,0,10*ROW('Water Data'!E9))),'Data Summary'!BX15="Yes"),OFFSET('Water Data'!$E$9,0,10*ROW('Water Data'!E9)),NA())</f>
        <v>#N/A</v>
      </c>
      <c r="J15" s="99" t="e">
        <f ca="true">+IF(AND(ISNUMBER(OFFSET('Water Data'!$F$4,0,10*ROW('Water Data'!F9))),'Data Summary'!BY15="Yes"),100-OFFSET('Water Data'!$F$4,0,10*ROW('Water Data'!F9)),NA())</f>
        <v>#N/A</v>
      </c>
      <c r="K15" s="99" t="e">
        <f ca="true">+IF(AND(ISNUMBER(OFFSET('Water Data'!$F$6,0,10*ROW('Water Data'!F9))),'Data Summary'!BZ15="Yes"),OFFSET('Water Data'!$F$6,0,10*ROW('Water Data'!F9)),NA())</f>
        <v>#N/A</v>
      </c>
      <c r="L15" s="99" t="e">
        <f ca="true">+IF(AND(ISNUMBER(OFFSET('Water Data'!$F$9,0,10*ROW('Water Data'!F9))),'Data Summary'!CA15="Yes"),OFFSET('Water Data'!$F$9,0,10*ROW('Water Data'!F9)),NA())</f>
        <v>#N/A</v>
      </c>
      <c r="M15" s="99" t="e">
        <f ca="true">+IF(AND(ISNUMBER(OFFSET('Water Data'!$G$4,0,10*ROW('Water Data'!G9))),'Data Summary'!CB15="Yes"),100-OFFSET('Water Data'!$G$4,0,10*ROW('Water Data'!G9)),NA())</f>
        <v>#N/A</v>
      </c>
      <c r="N15" s="99" t="e">
        <f ca="true">+IF(AND(ISNUMBER(OFFSET('Water Data'!$G$6,0,10*ROW('Water Data'!G9))),'Data Summary'!CC15="Yes"),OFFSET('Water Data'!$G$6,0,10*ROW('Water Data'!G9)),NA())</f>
        <v>#N/A</v>
      </c>
      <c r="O15" s="99" t="e">
        <f ca="true">+IF(AND(ISNUMBER(OFFSET('Water Data'!$G$9,0,10*ROW('Water Data'!G9))),'Data Summary'!CD15="Yes"),OFFSET('Water Data'!$G$9,0,10*ROW('Water Data'!G9)),NA())</f>
        <v>#N/A</v>
      </c>
      <c r="P15" s="99" t="e">
        <f ca="true">+IF(AND(ISNUMBER(OFFSET('Water Data'!$H$4,0,10*ROW('Water Data'!H9))),'Data Summary'!CE15="Yes"),100-OFFSET('Water Data'!$H$4,0,10*ROW('Water Data'!H9)),NA())</f>
        <v>#N/A</v>
      </c>
      <c r="Q15" s="99" t="e">
        <f ca="true">+IF(AND(ISNUMBER(OFFSET('Water Data'!$H$6,0,10*ROW('Water Data'!H9))),'Data Summary'!CF15="Yes"),OFFSET('Water Data'!$H$6,0,10*ROW('Water Data'!H9)),NA())</f>
        <v>#N/A</v>
      </c>
      <c r="R15" s="99" t="e">
        <f ca="true">+IF(AND(ISNUMBER(OFFSET('Water Data'!$H$9,0,10*ROW('Water Data'!H9))),'Data Summary'!CG15="Yes"),OFFSET('Water Data'!$H$9,0,10*ROW('Water Data'!H9)),NA())</f>
        <v>#N/A</v>
      </c>
      <c r="S15" s="99" t="e">
        <f ca="true">+IF(AND(ISNUMBER(OFFSET('Water Data'!$I$4,0,10*ROW('Water Data'!I9))),'Data Summary'!CH15="Yes"),100-OFFSET('Water Data'!$I$4,0,10*ROW('Water Data'!I9)),NA())</f>
        <v>#N/A</v>
      </c>
      <c r="T15" s="99" t="e">
        <f ca="true">+IF(AND(ISNUMBER(OFFSET('Water Data'!$I$6,0,10*ROW('Water Data'!I9))),'Data Summary'!CI15="Yes"),OFFSET('Water Data'!$I$6,0,10*ROW('Water Data'!I9)),NA())</f>
        <v>#N/A</v>
      </c>
      <c r="U15" s="99" t="e">
        <f ca="true">+IF(AND(ISNUMBER(OFFSET('Water Data'!$I$9,0,10*ROW('Water Data'!I9))),'Data Summary'!CJ15="Yes"),OFFSET('Water Data'!$I$9,0,10*ROW('Water Data'!I9)),NA())</f>
        <v>#N/A</v>
      </c>
      <c r="V15" s="100">
        <f ca="true">+IF(AND(ISNUMBER(OFFSET('Sanitation Data'!$D$4,0,10*ROW('Sanitation Data'!D9))),'Data Summary'!CK15="Yes"),100-OFFSET('Sanitation Data'!$D$4,0,10*ROW('Sanitation Data'!D9)),NA())</f>
        <v>100</v>
      </c>
      <c r="W15" s="100">
        <f ca="true">+IF(AND(ISNUMBER(OFFSET('Sanitation Data'!$D$6,0,10*ROW('Sanitation Data'!D9))),'Data Summary'!CL15="Yes"),OFFSET('Sanitation Data'!$D$6,0,10*ROW('Sanitation Data'!D9)),NA())</f>
        <v>90.5</v>
      </c>
      <c r="X15" s="100">
        <f ca="true">+IF(AND(ISNUMBER(OFFSET('Sanitation Data'!$D$10,0,10*ROW('Sanitation Data'!D9))),'Data Summary'!CM15="Yes"),OFFSET('Sanitation Data'!$D$10,0,10*ROW('Sanitation Data'!D9)),NA())</f>
        <v>84.165000000000006</v>
      </c>
      <c r="Y15" s="100" t="e">
        <f ca="true">+IF(AND(ISNUMBER(OFFSET('Sanitation Data'!$D$11,0,10*ROW('Sanitation Data'!D9))),'Data Summary'!CN15="Yes"),OFFSET('Sanitation Data'!$D$11,0,10*ROW('Sanitation Data'!D9)),NA())</f>
        <v>#N/A</v>
      </c>
      <c r="Z15" s="100">
        <f ca="true">+IF(AND(ISNUMBER(OFFSET('Sanitation Data'!$D$12,0,10*ROW('Sanitation Data'!D9))),'Data Summary'!CO15="Yes"),OFFSET('Sanitation Data'!$D$12,0,10*ROW('Sanitation Data'!D9)),NA())</f>
        <v>84.165000000000006</v>
      </c>
      <c r="AA15" s="100" t="e">
        <f ca="true">+IF(AND(ISNUMBER(OFFSET('Sanitation Data'!$E$4,0,10*ROW('Sanitation Data'!E9))),'Data Summary'!CP15="Yes"),100-OFFSET('Sanitation Data'!$E$4,0,10*ROW('Sanitation Data'!E9)),NA())</f>
        <v>#N/A</v>
      </c>
      <c r="AB15" s="100" t="e">
        <f ca="true">+IF(AND(ISNUMBER(OFFSET('Sanitation Data'!$E$6,0,10*ROW('Sanitation Data'!E9))),'Data Summary'!CQ15="Yes"),OFFSET('Sanitation Data'!$E$6,0,10*ROW('Sanitation Data'!E9)),NA())</f>
        <v>#N/A</v>
      </c>
      <c r="AC15" s="100" t="e">
        <f ca="true">+IF(AND(ISNUMBER(OFFSET('Sanitation Data'!$E$10,0,10*ROW('Sanitation Data'!E9))),'Data Summary'!CR15="Yes"),OFFSET('Sanitation Data'!$E$10,0,10*ROW('Sanitation Data'!E9)),NA())</f>
        <v>#N/A</v>
      </c>
      <c r="AD15" s="100" t="e">
        <f ca="true">+IF(AND(ISNUMBER(OFFSET('Sanitation Data'!$E$11,0,10*ROW('Sanitation Data'!E9))),'Data Summary'!CS15="Yes"),OFFSET('Sanitation Data'!$E$11,0,10*ROW('Sanitation Data'!E9)),NA())</f>
        <v>#N/A</v>
      </c>
      <c r="AE15" s="100" t="e">
        <f ca="true">+IF(AND(ISNUMBER(OFFSET('Sanitation Data'!$E$12,0,10*ROW('Sanitation Data'!E9))),'Data Summary'!CT15="Yes"),OFFSET('Sanitation Data'!$E$12,0,10*ROW('Sanitation Data'!E9)),NA())</f>
        <v>#N/A</v>
      </c>
      <c r="AF15" s="100" t="e">
        <f ca="true">+IF(AND(ISNUMBER(OFFSET('Sanitation Data'!$F$4,0,10*ROW('Sanitation Data'!F9))),'Data Summary'!CU15="Yes"),100-OFFSET('Sanitation Data'!$F$4,0,10*ROW('Sanitation Data'!F9)),NA())</f>
        <v>#N/A</v>
      </c>
      <c r="AG15" s="100" t="e">
        <f ca="true">+IF(AND(ISNUMBER(OFFSET('Sanitation Data'!$F$6,0,10*ROW('Sanitation Data'!F9))),'Data Summary'!CV15="Yes"),OFFSET('Sanitation Data'!$F$6,0,10*ROW('Sanitation Data'!F9)),NA())</f>
        <v>#N/A</v>
      </c>
      <c r="AH15" s="100" t="e">
        <f ca="true">+IF(AND(ISNUMBER(OFFSET('Sanitation Data'!$F$10,0,10*ROW('Sanitation Data'!F9))),'Data Summary'!CW15="Yes"),OFFSET('Sanitation Data'!$F$10,0,10*ROW('Sanitation Data'!F9)),NA())</f>
        <v>#N/A</v>
      </c>
      <c r="AI15" s="100" t="e">
        <f ca="true">+IF(AND(ISNUMBER(OFFSET('Sanitation Data'!$F$11,0,10*ROW('Sanitation Data'!F9))),'Data Summary'!CX15="Yes"),OFFSET('Sanitation Data'!$F$11,0,10*ROW('Sanitation Data'!F9)),NA())</f>
        <v>#N/A</v>
      </c>
      <c r="AJ15" s="100" t="e">
        <f ca="true">+IF(AND(ISNUMBER(OFFSET('Sanitation Data'!$F$12,0,10*ROW('Sanitation Data'!F9))),'Data Summary'!CY15="Yes"),OFFSET('Sanitation Data'!$F$12,0,10*ROW('Sanitation Data'!F9)),NA())</f>
        <v>#N/A</v>
      </c>
      <c r="AK15" s="100" t="e">
        <f ca="true">+IF(AND(ISNUMBER(OFFSET('Sanitation Data'!$G$4,0,10*ROW('Sanitation Data'!G9))),'Data Summary'!CZ15="Yes"),100-OFFSET('Sanitation Data'!$G$4,0,10*ROW('Sanitation Data'!G9)),NA())</f>
        <v>#N/A</v>
      </c>
      <c r="AL15" s="100" t="e">
        <f ca="true">+IF(AND(ISNUMBER(OFFSET('Sanitation Data'!$G$6,0,10*ROW('Sanitation Data'!G9))),'Data Summary'!DA15="Yes"),OFFSET('Sanitation Data'!$G$6,0,10*ROW('Sanitation Data'!G9)),NA())</f>
        <v>#N/A</v>
      </c>
      <c r="AM15" s="100" t="e">
        <f ca="true">+IF(AND(ISNUMBER(OFFSET('Sanitation Data'!$G$10,0,10*ROW('Sanitation Data'!G9))),'Data Summary'!DB15="Yes"),OFFSET('Sanitation Data'!$G$10,0,10*ROW('Sanitation Data'!G9)),NA())</f>
        <v>#N/A</v>
      </c>
      <c r="AN15" s="100" t="e">
        <f ca="true">+IF(AND(ISNUMBER(OFFSET('Sanitation Data'!$G$11,0,10*ROW('Sanitation Data'!G9))),'Data Summary'!DC15="Yes"),OFFSET('Sanitation Data'!$G$11,0,10*ROW('Sanitation Data'!G9)),NA())</f>
        <v>#N/A</v>
      </c>
      <c r="AO15" s="100" t="e">
        <f ca="true">+IF(AND(ISNUMBER(OFFSET('Sanitation Data'!$G$12,0,10*ROW('Sanitation Data'!G9))),'Data Summary'!DD15="Yes"),OFFSET('Sanitation Data'!$G$12,0,10*ROW('Sanitation Data'!G9)),NA())</f>
        <v>#N/A</v>
      </c>
      <c r="AP15" s="100" t="e">
        <f ca="true">+IF(AND(ISNUMBER(OFFSET('Sanitation Data'!$H$4,0,10*ROW('Sanitation Data'!H9))),'Data Summary'!DE15="Yes"),100-OFFSET('Sanitation Data'!$H$4,0,10*ROW('Sanitation Data'!H9)),NA())</f>
        <v>#N/A</v>
      </c>
      <c r="AQ15" s="100" t="e">
        <f ca="true">+IF(AND(ISNUMBER(OFFSET('Sanitation Data'!$H$6,0,10*ROW('Sanitation Data'!H9))),'Data Summary'!DF15="Yes"),OFFSET('Sanitation Data'!$H$6,0,10*ROW('Sanitation Data'!H9)),NA())</f>
        <v>#N/A</v>
      </c>
      <c r="AR15" s="100" t="e">
        <f ca="true">+IF(AND(ISNUMBER(OFFSET('Sanitation Data'!$H$10,0,10*ROW('Sanitation Data'!H9))),'Data Summary'!DG15="Yes"),OFFSET('Sanitation Data'!$H$10,0,10*ROW('Sanitation Data'!H9)),NA())</f>
        <v>#N/A</v>
      </c>
      <c r="AS15" s="100" t="e">
        <f ca="true">+IF(AND(ISNUMBER(OFFSET('Sanitation Data'!$H$11,0,10*ROW('Sanitation Data'!H9))),'Data Summary'!DH15="Yes"),OFFSET('Sanitation Data'!$H$11,0,10*ROW('Sanitation Data'!H9)),NA())</f>
        <v>#N/A</v>
      </c>
      <c r="AT15" s="100" t="e">
        <f ca="true">+IF(AND(ISNUMBER(OFFSET('Sanitation Data'!$H$12,0,10*ROW('Sanitation Data'!H9))),'Data Summary'!DI15="Yes"),OFFSET('Sanitation Data'!$H$12,0,10*ROW('Sanitation Data'!H9)),NA())</f>
        <v>#N/A</v>
      </c>
      <c r="AU15" s="100" t="e">
        <f ca="true">+IF(AND(ISNUMBER(OFFSET('Sanitation Data'!$I$4,0,10*ROW('Sanitation Data'!I9))),'Data Summary'!DJ15="Yes"),100-OFFSET('Sanitation Data'!$I$4,0,10*ROW('Sanitation Data'!I9)),NA())</f>
        <v>#N/A</v>
      </c>
      <c r="AV15" s="100" t="e">
        <f ca="true">+IF(AND(ISNUMBER(OFFSET('Sanitation Data'!$I$6,0,10*ROW('Sanitation Data'!I9))),'Data Summary'!DK15="Yes"),OFFSET('Sanitation Data'!$I$6,0,10*ROW('Sanitation Data'!I9)),NA())</f>
        <v>#N/A</v>
      </c>
      <c r="AW15" s="100" t="e">
        <f ca="true">+IF(AND(ISNUMBER(OFFSET('Sanitation Data'!$I$10,0,10*ROW('Sanitation Data'!I9))),'Data Summary'!DL15="Yes"),OFFSET('Sanitation Data'!$I$10,0,10*ROW('Sanitation Data'!I9)),NA())</f>
        <v>#N/A</v>
      </c>
      <c r="AX15" s="100" t="e">
        <f ca="true">+IF(AND(ISNUMBER(OFFSET('Sanitation Data'!$I$11,0,10*ROW('Sanitation Data'!I9))),'Data Summary'!DM15="Yes"),OFFSET('Sanitation Data'!$I$11,0,10*ROW('Sanitation Data'!I9)),NA())</f>
        <v>#N/A</v>
      </c>
      <c r="AY15" s="100" t="e">
        <f ca="true">+IF(AND(ISNUMBER(OFFSET('Sanitation Data'!$I$12,0,10*ROW('Sanitation Data'!I9))),'Data Summary'!DN15="Yes"),OFFSET('Sanitation Data'!$I$12,0,10*ROW('Sanitation Data'!I9)),NA())</f>
        <v>#N/A</v>
      </c>
      <c r="AZ15" s="101" t="e">
        <f ca="true">+IF(AND(ISNUMBER(OFFSET('Hygiene Data'!$D$5,0,10*ROW('Hygiene Data'!D9))),'Data Summary'!DO15="Yes"),OFFSET('Hygiene Data'!$D$5,0,10*ROW('Hygiene Data'!D9)),NA())</f>
        <v>#N/A</v>
      </c>
      <c r="BA15" s="101" t="e">
        <f ca="true">+IF(AND(ISNUMBER(OFFSET('Hygiene Data'!$D$7,0,10*ROW('Hygiene Data'!D9))),'Data Summary'!DP15="Yes"),OFFSET('Hygiene Data'!$D$7,0,10*ROW('Hygiene Data'!D9)),NA())</f>
        <v>#N/A</v>
      </c>
      <c r="BB15" s="101" t="e">
        <f ca="true">+IF(AND(ISNUMBER(OFFSET('Hygiene Data'!$D$9,0,10*ROW('Hygiene Data'!D9))),'Data Summary'!DQ15="Yes"),OFFSET('Hygiene Data'!$D$9,0,10*ROW('Hygiene Data'!D9)),NA())</f>
        <v>#N/A</v>
      </c>
      <c r="BC15" s="101" t="e">
        <f ca="true">+IF(AND(ISNUMBER(OFFSET('Hygiene Data'!$E$5,0,10*ROW('Hygiene Data'!E9))),'Data Summary'!DR15="Yes"),OFFSET('Hygiene Data'!$E$5,0,10*ROW('Hygiene Data'!E9)),NA())</f>
        <v>#N/A</v>
      </c>
      <c r="BD15" s="101" t="e">
        <f ca="true">+IF(AND(ISNUMBER(OFFSET('Hygiene Data'!$E$7,0,10*ROW('Hygiene Data'!E9))),'Data Summary'!DS15="Yes"),OFFSET('Hygiene Data'!$E$7,0,10*ROW('Hygiene Data'!E9)),NA())</f>
        <v>#N/A</v>
      </c>
      <c r="BE15" s="101" t="e">
        <f ca="true">+IF(AND(ISNUMBER(OFFSET('Hygiene Data'!$E$9,0,10*ROW('Hygiene Data'!E9))),'Data Summary'!DT15="Yes"),OFFSET('Hygiene Data'!$E$9,0,10*ROW('Hygiene Data'!E9)),NA())</f>
        <v>#N/A</v>
      </c>
      <c r="BF15" s="101" t="e">
        <f ca="true">+IF(AND(ISNUMBER(OFFSET('Hygiene Data'!$F$5,0,10*ROW('Hygiene Data'!F9))),'Data Summary'!DU15="Yes"),OFFSET('Hygiene Data'!$F$5,0,10*ROW('Hygiene Data'!F9)),NA())</f>
        <v>#N/A</v>
      </c>
      <c r="BG15" s="101" t="e">
        <f ca="true">+IF(AND(ISNUMBER(OFFSET('Hygiene Data'!$F$7,0,10*ROW('Hygiene Data'!F9))),'Data Summary'!DV15="Yes"),OFFSET('Hygiene Data'!$F$7,0,10*ROW('Hygiene Data'!F9)),NA())</f>
        <v>#N/A</v>
      </c>
      <c r="BH15" s="101" t="e">
        <f ca="true">+IF(AND(ISNUMBER(OFFSET('Hygiene Data'!$F$9,0,10*ROW('Hygiene Data'!F9))),'Data Summary'!DW15="Yes"),OFFSET('Hygiene Data'!$F$9,0,10*ROW('Hygiene Data'!F9)),NA())</f>
        <v>#N/A</v>
      </c>
      <c r="BI15" s="101" t="e">
        <f ca="true">+IF(AND(ISNUMBER(OFFSET('Hygiene Data'!$G$5,0,10*ROW('Hygiene Data'!G9))),'Data Summary'!DX15="Yes"),OFFSET('Hygiene Data'!$G$5,0,10*ROW('Hygiene Data'!G9)),NA())</f>
        <v>#N/A</v>
      </c>
      <c r="BJ15" s="101" t="e">
        <f ca="true">+IF(AND(ISNUMBER(OFFSET('Hygiene Data'!$G$7,0,10*ROW('Hygiene Data'!G9))),'Data Summary'!DY15="Yes"),OFFSET('Hygiene Data'!$G$7,0,10*ROW('Hygiene Data'!G9)),NA())</f>
        <v>#N/A</v>
      </c>
      <c r="BK15" s="101" t="e">
        <f ca="true">+IF(AND(ISNUMBER(OFFSET('Hygiene Data'!$G$9,0,10*ROW('Hygiene Data'!G9))),'Data Summary'!DZ15="Yes"),OFFSET('Hygiene Data'!$G$9,0,10*ROW('Hygiene Data'!G9)),NA())</f>
        <v>#N/A</v>
      </c>
      <c r="BL15" s="101" t="e">
        <f ca="true">+IF(AND(ISNUMBER(OFFSET('Hygiene Data'!$H$5,0,10*ROW('Hygiene Data'!H9))),'Data Summary'!EA15="Yes"),OFFSET('Hygiene Data'!$H$5,0,10*ROW('Hygiene Data'!H9)),NA())</f>
        <v>#N/A</v>
      </c>
      <c r="BM15" s="101" t="e">
        <f ca="true">+IF(AND(ISNUMBER(OFFSET('Hygiene Data'!$H$7,0,10*ROW('Hygiene Data'!H9))),'Data Summary'!EB15="Yes"),OFFSET('Hygiene Data'!$H$7,0,10*ROW('Hygiene Data'!H9)),NA())</f>
        <v>#N/A</v>
      </c>
      <c r="BN15" s="101" t="e">
        <f ca="true">+IF(AND(ISNUMBER(OFFSET('Hygiene Data'!$H$9,0,10*ROW('Hygiene Data'!H9))),'Data Summary'!EC15="Yes"),OFFSET('Hygiene Data'!$H$9,0,10*ROW('Hygiene Data'!H9)),NA())</f>
        <v>#N/A</v>
      </c>
      <c r="BO15" s="101" t="e">
        <f ca="true">+IF(AND(ISNUMBER(OFFSET('Hygiene Data'!$I$5,0,10*ROW('Hygiene Data'!I9))),'Data Summary'!ED15="Yes"),OFFSET('Hygiene Data'!$I$5,0,10*ROW('Hygiene Data'!I9)),NA())</f>
        <v>#N/A</v>
      </c>
      <c r="BP15" s="101" t="e">
        <f ca="true">+IF(AND(ISNUMBER(OFFSET('Hygiene Data'!$I$7,0,10*ROW('Hygiene Data'!I9))),'Data Summary'!EE15="Yes"),OFFSET('Hygiene Data'!$I$7,0,10*ROW('Hygiene Data'!I9)),NA())</f>
        <v>#N/A</v>
      </c>
      <c r="BQ15" s="101" t="e">
        <f ca="true">+IF(AND(ISNUMBER(OFFSET('Hygiene Data'!$I$9,0,10*ROW('Hygiene Data'!I9))),'Data Summary'!EF15="Yes"),OFFSET('Hygiene Data'!$I$9,0,10*ROW('Hygiene Data'!I9)),NA())</f>
        <v>#N/A</v>
      </c>
    </row>
    <row xmlns:x14ac="http://schemas.microsoft.com/office/spreadsheetml/2009/9/ac" r="16" x14ac:dyDescent="0.2">
      <c r="A16" s="414" t="str">
        <f ca="true">+RIGHT('Data Summary'!A16,LEN('Data Summary'!A16)-9)</f>
        <v>UIS</v>
      </c>
      <c r="B16" s="38" t="str">
        <f ca="true">+IF(ISTEXT('Data Summary'!B16),'Data Summary'!B16,"")</f>
        <v>Other</v>
      </c>
      <c r="C16" s="365">
        <f ca="true">+VALUE('Data Summary'!C16)</f>
        <v>2015</v>
      </c>
      <c r="D16" s="99" t="e">
        <f ca="true">+IF(AND(ISNUMBER(OFFSET('Water Data'!$D$4,0,10*ROW('Water Data'!D10))),'Data Summary'!BS16="Yes"),100-OFFSET('Water Data'!$D$4,0,10*ROW('Water Data'!D10)),NA())</f>
        <v>#N/A</v>
      </c>
      <c r="E16" s="99" t="e">
        <f ca="true">+IF(AND(ISNUMBER(OFFSET('Water Data'!$D$6,0,10*ROW('Water Data'!D10))),'Data Summary'!BT16="Yes"),OFFSET('Water Data'!$D$6,0,10*ROW('Water Data'!D10)),NA())</f>
        <v>#N/A</v>
      </c>
      <c r="F16" s="99" t="e">
        <f ca="true">+IF(AND(ISNUMBER(OFFSET('Water Data'!$D$9,0,10*ROW('Water Data'!D10))),'Data Summary'!BU16="Yes"),OFFSET('Water Data'!$D$9,0,10*ROW('Water Data'!D10)),NA())</f>
        <v>#N/A</v>
      </c>
      <c r="G16" s="99" t="e">
        <f ca="true">+IF(AND(ISNUMBER(OFFSET('Water Data'!$E$4,0,10*ROW('Water Data'!E10))),'Data Summary'!BV16="Yes"),100-OFFSET('Water Data'!$E$4,0,10*ROW('Water Data'!E10)),NA())</f>
        <v>#N/A</v>
      </c>
      <c r="H16" s="99" t="e">
        <f ca="true">+IF(AND(ISNUMBER(OFFSET('Water Data'!$E$6,0,10*ROW('Water Data'!E10))),'Data Summary'!BW16="Yes"),OFFSET('Water Data'!$E$6,0,10*ROW('Water Data'!E10)),NA())</f>
        <v>#N/A</v>
      </c>
      <c r="I16" s="99" t="e">
        <f ca="true">+IF(AND(ISNUMBER(OFFSET('Water Data'!$E$9,0,10*ROW('Water Data'!E10))),'Data Summary'!BX16="Yes"),OFFSET('Water Data'!$E$9,0,10*ROW('Water Data'!E10)),NA())</f>
        <v>#N/A</v>
      </c>
      <c r="J16" s="99" t="e">
        <f ca="true">+IF(AND(ISNUMBER(OFFSET('Water Data'!$F$4,0,10*ROW('Water Data'!F10))),'Data Summary'!BY16="Yes"),100-OFFSET('Water Data'!$F$4,0,10*ROW('Water Data'!F10)),NA())</f>
        <v>#N/A</v>
      </c>
      <c r="K16" s="99" t="e">
        <f ca="true">+IF(AND(ISNUMBER(OFFSET('Water Data'!$F$6,0,10*ROW('Water Data'!F10))),'Data Summary'!BZ16="Yes"),OFFSET('Water Data'!$F$6,0,10*ROW('Water Data'!F10)),NA())</f>
        <v>#N/A</v>
      </c>
      <c r="L16" s="99" t="e">
        <f ca="true">+IF(AND(ISNUMBER(OFFSET('Water Data'!$F$9,0,10*ROW('Water Data'!F10))),'Data Summary'!CA16="Yes"),OFFSET('Water Data'!$F$9,0,10*ROW('Water Data'!F10)),NA())</f>
        <v>#N/A</v>
      </c>
      <c r="M16" s="99" t="e">
        <f ca="true">+IF(AND(ISNUMBER(OFFSET('Water Data'!$G$4,0,10*ROW('Water Data'!G10))),'Data Summary'!CB16="Yes"),100-OFFSET('Water Data'!$G$4,0,10*ROW('Water Data'!G10)),NA())</f>
        <v>#N/A</v>
      </c>
      <c r="N16" s="99" t="e">
        <f ca="true">+IF(AND(ISNUMBER(OFFSET('Water Data'!$G$6,0,10*ROW('Water Data'!G10))),'Data Summary'!CC16="Yes"),OFFSET('Water Data'!$G$6,0,10*ROW('Water Data'!G10)),NA())</f>
        <v>#N/A</v>
      </c>
      <c r="O16" s="99" t="e">
        <f ca="true">+IF(AND(ISNUMBER(OFFSET('Water Data'!$G$9,0,10*ROW('Water Data'!G10))),'Data Summary'!CD16="Yes"),OFFSET('Water Data'!$G$9,0,10*ROW('Water Data'!G10)),NA())</f>
        <v>#N/A</v>
      </c>
      <c r="P16" s="99" t="e">
        <f ca="true">+IF(AND(ISNUMBER(OFFSET('Water Data'!$H$4,0,10*ROW('Water Data'!H10))),'Data Summary'!CE16="Yes"),100-OFFSET('Water Data'!$H$4,0,10*ROW('Water Data'!H10)),NA())</f>
        <v>#N/A</v>
      </c>
      <c r="Q16" s="99" t="e">
        <f ca="true">+IF(AND(ISNUMBER(OFFSET('Water Data'!$H$6,0,10*ROW('Water Data'!H10))),'Data Summary'!CF16="Yes"),OFFSET('Water Data'!$H$6,0,10*ROW('Water Data'!H10)),NA())</f>
        <v>#N/A</v>
      </c>
      <c r="R16" s="99" t="e">
        <f ca="true">+IF(AND(ISNUMBER(OFFSET('Water Data'!$H$9,0,10*ROW('Water Data'!H10))),'Data Summary'!CG16="Yes"),OFFSET('Water Data'!$H$9,0,10*ROW('Water Data'!H10)),NA())</f>
        <v>#N/A</v>
      </c>
      <c r="S16" s="99" t="e">
        <f ca="true">+IF(AND(ISNUMBER(OFFSET('Water Data'!$I$4,0,10*ROW('Water Data'!I10))),'Data Summary'!CH16="Yes"),100-OFFSET('Water Data'!$I$4,0,10*ROW('Water Data'!I10)),NA())</f>
        <v>#N/A</v>
      </c>
      <c r="T16" s="99" t="e">
        <f ca="true">+IF(AND(ISNUMBER(OFFSET('Water Data'!$I$6,0,10*ROW('Water Data'!I10))),'Data Summary'!CI16="Yes"),OFFSET('Water Data'!$I$6,0,10*ROW('Water Data'!I10)),NA())</f>
        <v>#N/A</v>
      </c>
      <c r="U16" s="99" t="e">
        <f ca="true">+IF(AND(ISNUMBER(OFFSET('Water Data'!$I$9,0,10*ROW('Water Data'!I10))),'Data Summary'!CJ16="Yes"),OFFSET('Water Data'!$I$9,0,10*ROW('Water Data'!I10)),NA())</f>
        <v>#N/A</v>
      </c>
      <c r="V16" s="100" t="e">
        <f ca="true">+IF(AND(ISNUMBER(OFFSET('Sanitation Data'!$D$4,0,10*ROW('Sanitation Data'!D10))),'Data Summary'!CK16="Yes"),100-OFFSET('Sanitation Data'!$D$4,0,10*ROW('Sanitation Data'!D10)),NA())</f>
        <v>#N/A</v>
      </c>
      <c r="W16" s="100" t="e">
        <f ca="true">+IF(AND(ISNUMBER(OFFSET('Sanitation Data'!$D$6,0,10*ROW('Sanitation Data'!D10))),'Data Summary'!CL16="Yes"),OFFSET('Sanitation Data'!$D$6,0,10*ROW('Sanitation Data'!D10)),NA())</f>
        <v>#N/A</v>
      </c>
      <c r="X16" s="100" t="e">
        <f ca="true">+IF(AND(ISNUMBER(OFFSET('Sanitation Data'!$D$10,0,10*ROW('Sanitation Data'!D10))),'Data Summary'!CM16="Yes"),OFFSET('Sanitation Data'!$D$10,0,10*ROW('Sanitation Data'!D10)),NA())</f>
        <v>#N/A</v>
      </c>
      <c r="Y16" s="100" t="e">
        <f ca="true">+IF(AND(ISNUMBER(OFFSET('Sanitation Data'!$D$11,0,10*ROW('Sanitation Data'!D10))),'Data Summary'!CN16="Yes"),OFFSET('Sanitation Data'!$D$11,0,10*ROW('Sanitation Data'!D10)),NA())</f>
        <v>#N/A</v>
      </c>
      <c r="Z16" s="100" t="e">
        <f ca="true">+IF(AND(ISNUMBER(OFFSET('Sanitation Data'!$D$12,0,10*ROW('Sanitation Data'!D10))),'Data Summary'!CO16="Yes"),OFFSET('Sanitation Data'!$D$12,0,10*ROW('Sanitation Data'!D10)),NA())</f>
        <v>#N/A</v>
      </c>
      <c r="AA16" s="100" t="e">
        <f ca="true">+IF(AND(ISNUMBER(OFFSET('Sanitation Data'!$E$4,0,10*ROW('Sanitation Data'!E10))),'Data Summary'!CP16="Yes"),100-OFFSET('Sanitation Data'!$E$4,0,10*ROW('Sanitation Data'!E10)),NA())</f>
        <v>#N/A</v>
      </c>
      <c r="AB16" s="100" t="e">
        <f ca="true">+IF(AND(ISNUMBER(OFFSET('Sanitation Data'!$E$6,0,10*ROW('Sanitation Data'!E10))),'Data Summary'!CQ16="Yes"),OFFSET('Sanitation Data'!$E$6,0,10*ROW('Sanitation Data'!E10)),NA())</f>
        <v>#N/A</v>
      </c>
      <c r="AC16" s="100" t="e">
        <f ca="true">+IF(AND(ISNUMBER(OFFSET('Sanitation Data'!$E$10,0,10*ROW('Sanitation Data'!E10))),'Data Summary'!CR16="Yes"),OFFSET('Sanitation Data'!$E$10,0,10*ROW('Sanitation Data'!E10)),NA())</f>
        <v>#N/A</v>
      </c>
      <c r="AD16" s="100" t="e">
        <f ca="true">+IF(AND(ISNUMBER(OFFSET('Sanitation Data'!$E$11,0,10*ROW('Sanitation Data'!E10))),'Data Summary'!CS16="Yes"),OFFSET('Sanitation Data'!$E$11,0,10*ROW('Sanitation Data'!E10)),NA())</f>
        <v>#N/A</v>
      </c>
      <c r="AE16" s="100" t="e">
        <f ca="true">+IF(AND(ISNUMBER(OFFSET('Sanitation Data'!$E$12,0,10*ROW('Sanitation Data'!E10))),'Data Summary'!CT16="Yes"),OFFSET('Sanitation Data'!$E$12,0,10*ROW('Sanitation Data'!E10)),NA())</f>
        <v>#N/A</v>
      </c>
      <c r="AF16" s="100" t="e">
        <f ca="true">+IF(AND(ISNUMBER(OFFSET('Sanitation Data'!$F$4,0,10*ROW('Sanitation Data'!F10))),'Data Summary'!CU16="Yes"),100-OFFSET('Sanitation Data'!$F$4,0,10*ROW('Sanitation Data'!F10)),NA())</f>
        <v>#N/A</v>
      </c>
      <c r="AG16" s="100" t="e">
        <f ca="true">+IF(AND(ISNUMBER(OFFSET('Sanitation Data'!$F$6,0,10*ROW('Sanitation Data'!F10))),'Data Summary'!CV16="Yes"),OFFSET('Sanitation Data'!$F$6,0,10*ROW('Sanitation Data'!F10)),NA())</f>
        <v>#N/A</v>
      </c>
      <c r="AH16" s="100" t="e">
        <f ca="true">+IF(AND(ISNUMBER(OFFSET('Sanitation Data'!$F$10,0,10*ROW('Sanitation Data'!F10))),'Data Summary'!CW16="Yes"),OFFSET('Sanitation Data'!$F$10,0,10*ROW('Sanitation Data'!F10)),NA())</f>
        <v>#N/A</v>
      </c>
      <c r="AI16" s="100" t="e">
        <f ca="true">+IF(AND(ISNUMBER(OFFSET('Sanitation Data'!$F$11,0,10*ROW('Sanitation Data'!F10))),'Data Summary'!CX16="Yes"),OFFSET('Sanitation Data'!$F$11,0,10*ROW('Sanitation Data'!F10)),NA())</f>
        <v>#N/A</v>
      </c>
      <c r="AJ16" s="100" t="e">
        <f ca="true">+IF(AND(ISNUMBER(OFFSET('Sanitation Data'!$F$12,0,10*ROW('Sanitation Data'!F10))),'Data Summary'!CY16="Yes"),OFFSET('Sanitation Data'!$F$12,0,10*ROW('Sanitation Data'!F10)),NA())</f>
        <v>#N/A</v>
      </c>
      <c r="AK16" s="100" t="e">
        <f ca="true">+IF(AND(ISNUMBER(OFFSET('Sanitation Data'!$G$4,0,10*ROW('Sanitation Data'!G10))),'Data Summary'!CZ16="Yes"),100-OFFSET('Sanitation Data'!$G$4,0,10*ROW('Sanitation Data'!G10)),NA())</f>
        <v>#N/A</v>
      </c>
      <c r="AL16" s="100" t="e">
        <f ca="true">+IF(AND(ISNUMBER(OFFSET('Sanitation Data'!$G$6,0,10*ROW('Sanitation Data'!G10))),'Data Summary'!DA16="Yes"),OFFSET('Sanitation Data'!$G$6,0,10*ROW('Sanitation Data'!G10)),NA())</f>
        <v>#N/A</v>
      </c>
      <c r="AM16" s="100" t="e">
        <f ca="true">+IF(AND(ISNUMBER(OFFSET('Sanitation Data'!$G$10,0,10*ROW('Sanitation Data'!G10))),'Data Summary'!DB16="Yes"),OFFSET('Sanitation Data'!$G$10,0,10*ROW('Sanitation Data'!G10)),NA())</f>
        <v>#N/A</v>
      </c>
      <c r="AN16" s="100" t="e">
        <f ca="true">+IF(AND(ISNUMBER(OFFSET('Sanitation Data'!$G$11,0,10*ROW('Sanitation Data'!G10))),'Data Summary'!DC16="Yes"),OFFSET('Sanitation Data'!$G$11,0,10*ROW('Sanitation Data'!G10)),NA())</f>
        <v>#N/A</v>
      </c>
      <c r="AO16" s="100" t="e">
        <f ca="true">+IF(AND(ISNUMBER(OFFSET('Sanitation Data'!$G$12,0,10*ROW('Sanitation Data'!G10))),'Data Summary'!DD16="Yes"),OFFSET('Sanitation Data'!$G$12,0,10*ROW('Sanitation Data'!G10)),NA())</f>
        <v>#N/A</v>
      </c>
      <c r="AP16" s="100" t="e">
        <f ca="true">+IF(AND(ISNUMBER(OFFSET('Sanitation Data'!$H$4,0,10*ROW('Sanitation Data'!H10))),'Data Summary'!DE16="Yes"),100-OFFSET('Sanitation Data'!$H$4,0,10*ROW('Sanitation Data'!H10)),NA())</f>
        <v>#N/A</v>
      </c>
      <c r="AQ16" s="100" t="e">
        <f ca="true">+IF(AND(ISNUMBER(OFFSET('Sanitation Data'!$H$6,0,10*ROW('Sanitation Data'!H10))),'Data Summary'!DF16="Yes"),OFFSET('Sanitation Data'!$H$6,0,10*ROW('Sanitation Data'!H10)),NA())</f>
        <v>#N/A</v>
      </c>
      <c r="AR16" s="100" t="e">
        <f ca="true">+IF(AND(ISNUMBER(OFFSET('Sanitation Data'!$H$10,0,10*ROW('Sanitation Data'!H10))),'Data Summary'!DG16="Yes"),OFFSET('Sanitation Data'!$H$10,0,10*ROW('Sanitation Data'!H10)),NA())</f>
        <v>#N/A</v>
      </c>
      <c r="AS16" s="100" t="e">
        <f ca="true">+IF(AND(ISNUMBER(OFFSET('Sanitation Data'!$H$11,0,10*ROW('Sanitation Data'!H10))),'Data Summary'!DH16="Yes"),OFFSET('Sanitation Data'!$H$11,0,10*ROW('Sanitation Data'!H10)),NA())</f>
        <v>#N/A</v>
      </c>
      <c r="AT16" s="100" t="e">
        <f ca="true">+IF(AND(ISNUMBER(OFFSET('Sanitation Data'!$H$12,0,10*ROW('Sanitation Data'!H10))),'Data Summary'!DI16="Yes"),OFFSET('Sanitation Data'!$H$12,0,10*ROW('Sanitation Data'!H10)),NA())</f>
        <v>#N/A</v>
      </c>
      <c r="AU16" s="100" t="e">
        <f ca="true">+IF(AND(ISNUMBER(OFFSET('Sanitation Data'!$I$4,0,10*ROW('Sanitation Data'!I10))),'Data Summary'!DJ16="Yes"),100-OFFSET('Sanitation Data'!$I$4,0,10*ROW('Sanitation Data'!I10)),NA())</f>
        <v>#N/A</v>
      </c>
      <c r="AV16" s="100" t="e">
        <f ca="true">+IF(AND(ISNUMBER(OFFSET('Sanitation Data'!$I$6,0,10*ROW('Sanitation Data'!I10))),'Data Summary'!DK16="Yes"),OFFSET('Sanitation Data'!$I$6,0,10*ROW('Sanitation Data'!I10)),NA())</f>
        <v>#N/A</v>
      </c>
      <c r="AW16" s="100" t="e">
        <f ca="true">+IF(AND(ISNUMBER(OFFSET('Sanitation Data'!$I$10,0,10*ROW('Sanitation Data'!I10))),'Data Summary'!DL16="Yes"),OFFSET('Sanitation Data'!$I$10,0,10*ROW('Sanitation Data'!I10)),NA())</f>
        <v>#N/A</v>
      </c>
      <c r="AX16" s="100" t="e">
        <f ca="true">+IF(AND(ISNUMBER(OFFSET('Sanitation Data'!$I$11,0,10*ROW('Sanitation Data'!I10))),'Data Summary'!DM16="Yes"),OFFSET('Sanitation Data'!$I$11,0,10*ROW('Sanitation Data'!I10)),NA())</f>
        <v>#N/A</v>
      </c>
      <c r="AY16" s="100" t="e">
        <f ca="true">+IF(AND(ISNUMBER(OFFSET('Sanitation Data'!$I$12,0,10*ROW('Sanitation Data'!I10))),'Data Summary'!DN16="Yes"),OFFSET('Sanitation Data'!$I$12,0,10*ROW('Sanitation Data'!I10)),NA())</f>
        <v>#N/A</v>
      </c>
      <c r="AZ16" s="101" t="e">
        <f ca="true">+IF(AND(ISNUMBER(OFFSET('Hygiene Data'!$D$5,0,10*ROW('Hygiene Data'!D10))),'Data Summary'!DO16="Yes"),OFFSET('Hygiene Data'!$D$5,0,10*ROW('Hygiene Data'!D10)),NA())</f>
        <v>#N/A</v>
      </c>
      <c r="BA16" s="101">
        <f ca="true">+IF(AND(ISNUMBER(OFFSET('Hygiene Data'!$D$7,0,10*ROW('Hygiene Data'!D10))),'Data Summary'!DP16="Yes"),OFFSET('Hygiene Data'!$D$7,0,10*ROW('Hygiene Data'!D10)),NA())</f>
        <v>85.23</v>
      </c>
      <c r="BB16" s="101" t="e">
        <f ca="true">+IF(AND(ISNUMBER(OFFSET('Hygiene Data'!$D$9,0,10*ROW('Hygiene Data'!D10))),'Data Summary'!DQ16="Yes"),OFFSET('Hygiene Data'!$D$9,0,10*ROW('Hygiene Data'!D10)),NA())</f>
        <v>#N/A</v>
      </c>
      <c r="BC16" s="101" t="e">
        <f ca="true">+IF(AND(ISNUMBER(OFFSET('Hygiene Data'!$E$5,0,10*ROW('Hygiene Data'!E10))),'Data Summary'!DR16="Yes"),OFFSET('Hygiene Data'!$E$5,0,10*ROW('Hygiene Data'!E10)),NA())</f>
        <v>#N/A</v>
      </c>
      <c r="BD16" s="101" t="e">
        <f ca="true">+IF(AND(ISNUMBER(OFFSET('Hygiene Data'!$E$7,0,10*ROW('Hygiene Data'!E10))),'Data Summary'!DS16="Yes"),OFFSET('Hygiene Data'!$E$7,0,10*ROW('Hygiene Data'!E10)),NA())</f>
        <v>#N/A</v>
      </c>
      <c r="BE16" s="101" t="e">
        <f ca="true">+IF(AND(ISNUMBER(OFFSET('Hygiene Data'!$E$9,0,10*ROW('Hygiene Data'!E10))),'Data Summary'!DT16="Yes"),OFFSET('Hygiene Data'!$E$9,0,10*ROW('Hygiene Data'!E10)),NA())</f>
        <v>#N/A</v>
      </c>
      <c r="BF16" s="101" t="e">
        <f ca="true">+IF(AND(ISNUMBER(OFFSET('Hygiene Data'!$F$5,0,10*ROW('Hygiene Data'!F10))),'Data Summary'!DU16="Yes"),OFFSET('Hygiene Data'!$F$5,0,10*ROW('Hygiene Data'!F10)),NA())</f>
        <v>#N/A</v>
      </c>
      <c r="BG16" s="101" t="e">
        <f ca="true">+IF(AND(ISNUMBER(OFFSET('Hygiene Data'!$F$7,0,10*ROW('Hygiene Data'!F10))),'Data Summary'!DV16="Yes"),OFFSET('Hygiene Data'!$F$7,0,10*ROW('Hygiene Data'!F10)),NA())</f>
        <v>#N/A</v>
      </c>
      <c r="BH16" s="101" t="e">
        <f ca="true">+IF(AND(ISNUMBER(OFFSET('Hygiene Data'!$F$9,0,10*ROW('Hygiene Data'!F10))),'Data Summary'!DW16="Yes"),OFFSET('Hygiene Data'!$F$9,0,10*ROW('Hygiene Data'!F10)),NA())</f>
        <v>#N/A</v>
      </c>
      <c r="BI16" s="101" t="e">
        <f ca="true">+IF(AND(ISNUMBER(OFFSET('Hygiene Data'!$G$5,0,10*ROW('Hygiene Data'!G10))),'Data Summary'!DX16="Yes"),OFFSET('Hygiene Data'!$G$5,0,10*ROW('Hygiene Data'!G10)),NA())</f>
        <v>#N/A</v>
      </c>
      <c r="BJ16" s="101" t="e">
        <f ca="true">+IF(AND(ISNUMBER(OFFSET('Hygiene Data'!$G$7,0,10*ROW('Hygiene Data'!G10))),'Data Summary'!DY16="Yes"),OFFSET('Hygiene Data'!$G$7,0,10*ROW('Hygiene Data'!G10)),NA())</f>
        <v>#N/A</v>
      </c>
      <c r="BK16" s="101" t="e">
        <f ca="true">+IF(AND(ISNUMBER(OFFSET('Hygiene Data'!$G$9,0,10*ROW('Hygiene Data'!G10))),'Data Summary'!DZ16="Yes"),OFFSET('Hygiene Data'!$G$9,0,10*ROW('Hygiene Data'!G10)),NA())</f>
        <v>#N/A</v>
      </c>
      <c r="BL16" s="101" t="e">
        <f ca="true">+IF(AND(ISNUMBER(OFFSET('Hygiene Data'!$H$5,0,10*ROW('Hygiene Data'!H10))),'Data Summary'!EA16="Yes"),OFFSET('Hygiene Data'!$H$5,0,10*ROW('Hygiene Data'!H10)),NA())</f>
        <v>#N/A</v>
      </c>
      <c r="BM16" s="101">
        <f ca="true">+IF(AND(ISNUMBER(OFFSET('Hygiene Data'!$H$7,0,10*ROW('Hygiene Data'!H10))),'Data Summary'!EB16="Yes"),OFFSET('Hygiene Data'!$H$7,0,10*ROW('Hygiene Data'!H10)),NA())</f>
        <v>84.59</v>
      </c>
      <c r="BN16" s="101" t="e">
        <f ca="true">+IF(AND(ISNUMBER(OFFSET('Hygiene Data'!$H$9,0,10*ROW('Hygiene Data'!H10))),'Data Summary'!EC16="Yes"),OFFSET('Hygiene Data'!$H$9,0,10*ROW('Hygiene Data'!H10)),NA())</f>
        <v>#N/A</v>
      </c>
      <c r="BO16" s="101" t="e">
        <f ca="true">+IF(AND(ISNUMBER(OFFSET('Hygiene Data'!$I$5,0,10*ROW('Hygiene Data'!I10))),'Data Summary'!ED16="Yes"),OFFSET('Hygiene Data'!$I$5,0,10*ROW('Hygiene Data'!I10)),NA())</f>
        <v>#N/A</v>
      </c>
      <c r="BP16" s="101">
        <f ca="true">+IF(AND(ISNUMBER(OFFSET('Hygiene Data'!$I$7,0,10*ROW('Hygiene Data'!I10))),'Data Summary'!EE16="Yes"),OFFSET('Hygiene Data'!$I$7,0,10*ROW('Hygiene Data'!I10)),NA())</f>
        <v>86.02</v>
      </c>
      <c r="BQ16" s="101" t="e">
        <f ca="true">+IF(AND(ISNUMBER(OFFSET('Hygiene Data'!$I$9,0,10*ROW('Hygiene Data'!I10))),'Data Summary'!EF16="Yes"),OFFSET('Hygiene Data'!$I$9,0,10*ROW('Hygiene Data'!I10)),NA())</f>
        <v>#N/A</v>
      </c>
    </row>
    <row xmlns:x14ac="http://schemas.microsoft.com/office/spreadsheetml/2009/9/ac" r="17" x14ac:dyDescent="0.2">
      <c r="A17" s="414" t="str">
        <f ca="true">+RIGHT('Data Summary'!A17,LEN('Data Summary'!A17)-9)</f>
        <v>EMIS</v>
      </c>
      <c r="B17" s="38" t="str">
        <f ca="true">+IF(ISTEXT('Data Summary'!B17),'Data Summary'!B17,"")</f>
        <v>EMIS</v>
      </c>
      <c r="C17" s="365">
        <f ca="true">+VALUE('Data Summary'!C17)</f>
        <v>2016</v>
      </c>
      <c r="D17" s="99">
        <f ca="true">+IF(AND(ISNUMBER(OFFSET('Water Data'!$D$4,0,10*ROW('Water Data'!D11))),'Data Summary'!BS17="Yes"),100-OFFSET('Water Data'!$D$4,0,10*ROW('Water Data'!D11)),NA())</f>
        <v>100</v>
      </c>
      <c r="E17" s="99">
        <f ca="true">+IF(AND(ISNUMBER(OFFSET('Water Data'!$D$6,0,10*ROW('Water Data'!D11))),'Data Summary'!BT17="Yes"),OFFSET('Water Data'!$D$6,0,10*ROW('Water Data'!D11)),NA())</f>
        <v>89.984825493171471</v>
      </c>
      <c r="F17" s="99">
        <f ca="true">+IF(AND(ISNUMBER(OFFSET('Water Data'!$D$9,0,10*ROW('Water Data'!D11))),'Data Summary'!BU17="Yes"),OFFSET('Water Data'!$D$9,0,10*ROW('Water Data'!D11)),NA())</f>
        <v>59.8</v>
      </c>
      <c r="G17" s="99" t="e">
        <f ca="true">+IF(AND(ISNUMBER(OFFSET('Water Data'!$E$4,0,10*ROW('Water Data'!E11))),'Data Summary'!BV17="Yes"),100-OFFSET('Water Data'!$E$4,0,10*ROW('Water Data'!E11)),NA())</f>
        <v>#N/A</v>
      </c>
      <c r="H17" s="99" t="e">
        <f ca="true">+IF(AND(ISNUMBER(OFFSET('Water Data'!$E$6,0,10*ROW('Water Data'!E11))),'Data Summary'!BW17="Yes"),OFFSET('Water Data'!$E$6,0,10*ROW('Water Data'!E11)),NA())</f>
        <v>#N/A</v>
      </c>
      <c r="I17" s="99" t="e">
        <f ca="true">+IF(AND(ISNUMBER(OFFSET('Water Data'!$E$9,0,10*ROW('Water Data'!E11))),'Data Summary'!BX17="Yes"),OFFSET('Water Data'!$E$9,0,10*ROW('Water Data'!E11)),NA())</f>
        <v>#N/A</v>
      </c>
      <c r="J17" s="99" t="e">
        <f ca="true">+IF(AND(ISNUMBER(OFFSET('Water Data'!$F$4,0,10*ROW('Water Data'!F11))),'Data Summary'!BY17="Yes"),100-OFFSET('Water Data'!$F$4,0,10*ROW('Water Data'!F11)),NA())</f>
        <v>#N/A</v>
      </c>
      <c r="K17" s="99" t="e">
        <f ca="true">+IF(AND(ISNUMBER(OFFSET('Water Data'!$F$6,0,10*ROW('Water Data'!F11))),'Data Summary'!BZ17="Yes"),OFFSET('Water Data'!$F$6,0,10*ROW('Water Data'!F11)),NA())</f>
        <v>#N/A</v>
      </c>
      <c r="L17" s="99" t="e">
        <f ca="true">+IF(AND(ISNUMBER(OFFSET('Water Data'!$F$9,0,10*ROW('Water Data'!F11))),'Data Summary'!CA17="Yes"),OFFSET('Water Data'!$F$9,0,10*ROW('Water Data'!F11)),NA())</f>
        <v>#N/A</v>
      </c>
      <c r="M17" s="99" t="e">
        <f ca="true">+IF(AND(ISNUMBER(OFFSET('Water Data'!$G$4,0,10*ROW('Water Data'!G11))),'Data Summary'!CB17="Yes"),100-OFFSET('Water Data'!$G$4,0,10*ROW('Water Data'!G11)),NA())</f>
        <v>#N/A</v>
      </c>
      <c r="N17" s="99" t="e">
        <f ca="true">+IF(AND(ISNUMBER(OFFSET('Water Data'!$G$6,0,10*ROW('Water Data'!G11))),'Data Summary'!CC17="Yes"),OFFSET('Water Data'!$G$6,0,10*ROW('Water Data'!G11)),NA())</f>
        <v>#N/A</v>
      </c>
      <c r="O17" s="99" t="e">
        <f ca="true">+IF(AND(ISNUMBER(OFFSET('Water Data'!$G$9,0,10*ROW('Water Data'!G11))),'Data Summary'!CD17="Yes"),OFFSET('Water Data'!$G$9,0,10*ROW('Water Data'!G11)),NA())</f>
        <v>#N/A</v>
      </c>
      <c r="P17" s="99">
        <f ca="true">+IF(AND(ISNUMBER(OFFSET('Water Data'!$H$4,0,10*ROW('Water Data'!H11))),'Data Summary'!CE17="Yes"),100-OFFSET('Water Data'!$H$4,0,10*ROW('Water Data'!H11)),NA())</f>
        <v>100</v>
      </c>
      <c r="Q17" s="99">
        <f ca="true">+IF(AND(ISNUMBER(OFFSET('Water Data'!$H$6,0,10*ROW('Water Data'!H11))),'Data Summary'!CF17="Yes"),OFFSET('Water Data'!$H$6,0,10*ROW('Water Data'!H11)),NA())</f>
        <v>88.962472406181007</v>
      </c>
      <c r="R17" s="99">
        <f ca="true">+IF(AND(ISNUMBER(OFFSET('Water Data'!$H$9,0,10*ROW('Water Data'!H11))),'Data Summary'!CG17="Yes"),OFFSET('Water Data'!$H$9,0,10*ROW('Water Data'!H11)),NA())</f>
        <v>58.290728476821194</v>
      </c>
      <c r="S17" s="99">
        <f ca="true">+IF(AND(ISNUMBER(OFFSET('Water Data'!$I$4,0,10*ROW('Water Data'!I11))),'Data Summary'!CH17="Yes"),100-OFFSET('Water Data'!$I$4,0,10*ROW('Water Data'!I11)),NA())</f>
        <v>100</v>
      </c>
      <c r="T17" s="99">
        <f ca="true">+IF(AND(ISNUMBER(OFFSET('Water Data'!$I$6,0,10*ROW('Water Data'!I11))),'Data Summary'!CI17="Yes"),OFFSET('Water Data'!$I$6,0,10*ROW('Water Data'!I11)),NA())</f>
        <v>92.233009708737868</v>
      </c>
      <c r="U17" s="99">
        <f ca="true">+IF(AND(ISNUMBER(OFFSET('Water Data'!$I$9,0,10*ROW('Water Data'!I11))),'Data Summary'!CJ17="Yes"),OFFSET('Water Data'!$I$9,0,10*ROW('Water Data'!I11)),NA())</f>
        <v>63.088349514563113</v>
      </c>
      <c r="V17" s="100">
        <f ca="true">+IF(AND(ISNUMBER(OFFSET('Sanitation Data'!$D$4,0,10*ROW('Sanitation Data'!D11))),'Data Summary'!CK17="Yes"),100-OFFSET('Sanitation Data'!$D$4,0,10*ROW('Sanitation Data'!D11)),NA())</f>
        <v>99.241274658573602</v>
      </c>
      <c r="W17" s="100">
        <f ca="true">+IF(AND(ISNUMBER(OFFSET('Sanitation Data'!$D$6,0,10*ROW('Sanitation Data'!D11))),'Data Summary'!CL17="Yes"),OFFSET('Sanitation Data'!$D$6,0,10*ROW('Sanitation Data'!D11)),NA())</f>
        <v>91.5781487101669</v>
      </c>
      <c r="X17" s="100">
        <f ca="true">+IF(AND(ISNUMBER(OFFSET('Sanitation Data'!$D$10,0,10*ROW('Sanitation Data'!D11))),'Data Summary'!CM17="Yes"),OFFSET('Sanitation Data'!$D$10,0,10*ROW('Sanitation Data'!D11)),NA())</f>
        <v>82.39757207890743</v>
      </c>
      <c r="Y17" s="100" t="e">
        <f ca="true">+IF(AND(ISNUMBER(OFFSET('Sanitation Data'!$D$11,0,10*ROW('Sanitation Data'!D11))),'Data Summary'!CN17="Yes"),OFFSET('Sanitation Data'!$D$11,0,10*ROW('Sanitation Data'!D11)),NA())</f>
        <v>#N/A</v>
      </c>
      <c r="Z17" s="100">
        <f ca="true">+IF(AND(ISNUMBER(OFFSET('Sanitation Data'!$D$12,0,10*ROW('Sanitation Data'!D11))),'Data Summary'!CO17="Yes"),OFFSET('Sanitation Data'!$D$12,0,10*ROW('Sanitation Data'!D11)),NA())</f>
        <v>81.031866464339913</v>
      </c>
      <c r="AA17" s="100" t="e">
        <f ca="true">+IF(AND(ISNUMBER(OFFSET('Sanitation Data'!$E$4,0,10*ROW('Sanitation Data'!E11))),'Data Summary'!CP17="Yes"),100-OFFSET('Sanitation Data'!$E$4,0,10*ROW('Sanitation Data'!E11)),NA())</f>
        <v>#N/A</v>
      </c>
      <c r="AB17" s="100" t="e">
        <f ca="true">+IF(AND(ISNUMBER(OFFSET('Sanitation Data'!$E$6,0,10*ROW('Sanitation Data'!E11))),'Data Summary'!CQ17="Yes"),OFFSET('Sanitation Data'!$E$6,0,10*ROW('Sanitation Data'!E11)),NA())</f>
        <v>#N/A</v>
      </c>
      <c r="AC17" s="100" t="e">
        <f ca="true">+IF(AND(ISNUMBER(OFFSET('Sanitation Data'!$E$10,0,10*ROW('Sanitation Data'!E11))),'Data Summary'!CR17="Yes"),OFFSET('Sanitation Data'!$E$10,0,10*ROW('Sanitation Data'!E11)),NA())</f>
        <v>#N/A</v>
      </c>
      <c r="AD17" s="100" t="e">
        <f ca="true">+IF(AND(ISNUMBER(OFFSET('Sanitation Data'!$E$11,0,10*ROW('Sanitation Data'!E11))),'Data Summary'!CS17="Yes"),OFFSET('Sanitation Data'!$E$11,0,10*ROW('Sanitation Data'!E11)),NA())</f>
        <v>#N/A</v>
      </c>
      <c r="AE17" s="100" t="e">
        <f ca="true">+IF(AND(ISNUMBER(OFFSET('Sanitation Data'!$E$12,0,10*ROW('Sanitation Data'!E11))),'Data Summary'!CT17="Yes"),OFFSET('Sanitation Data'!$E$12,0,10*ROW('Sanitation Data'!E11)),NA())</f>
        <v>#N/A</v>
      </c>
      <c r="AF17" s="100" t="e">
        <f ca="true">+IF(AND(ISNUMBER(OFFSET('Sanitation Data'!$F$4,0,10*ROW('Sanitation Data'!F11))),'Data Summary'!CU17="Yes"),100-OFFSET('Sanitation Data'!$F$4,0,10*ROW('Sanitation Data'!F11)),NA())</f>
        <v>#N/A</v>
      </c>
      <c r="AG17" s="100" t="e">
        <f ca="true">+IF(AND(ISNUMBER(OFFSET('Sanitation Data'!$F$6,0,10*ROW('Sanitation Data'!F11))),'Data Summary'!CV17="Yes"),OFFSET('Sanitation Data'!$F$6,0,10*ROW('Sanitation Data'!F11)),NA())</f>
        <v>#N/A</v>
      </c>
      <c r="AH17" s="100" t="e">
        <f ca="true">+IF(AND(ISNUMBER(OFFSET('Sanitation Data'!$F$10,0,10*ROW('Sanitation Data'!F11))),'Data Summary'!CW17="Yes"),OFFSET('Sanitation Data'!$F$10,0,10*ROW('Sanitation Data'!F11)),NA())</f>
        <v>#N/A</v>
      </c>
      <c r="AI17" s="100" t="e">
        <f ca="true">+IF(AND(ISNUMBER(OFFSET('Sanitation Data'!$F$11,0,10*ROW('Sanitation Data'!F11))),'Data Summary'!CX17="Yes"),OFFSET('Sanitation Data'!$F$11,0,10*ROW('Sanitation Data'!F11)),NA())</f>
        <v>#N/A</v>
      </c>
      <c r="AJ17" s="100" t="e">
        <f ca="true">+IF(AND(ISNUMBER(OFFSET('Sanitation Data'!$F$12,0,10*ROW('Sanitation Data'!F11))),'Data Summary'!CY17="Yes"),OFFSET('Sanitation Data'!$F$12,0,10*ROW('Sanitation Data'!F11)),NA())</f>
        <v>#N/A</v>
      </c>
      <c r="AK17" s="100" t="e">
        <f ca="true">+IF(AND(ISNUMBER(OFFSET('Sanitation Data'!$G$4,0,10*ROW('Sanitation Data'!G11))),'Data Summary'!CZ17="Yes"),100-OFFSET('Sanitation Data'!$G$4,0,10*ROW('Sanitation Data'!G11)),NA())</f>
        <v>#N/A</v>
      </c>
      <c r="AL17" s="100" t="e">
        <f ca="true">+IF(AND(ISNUMBER(OFFSET('Sanitation Data'!$G$6,0,10*ROW('Sanitation Data'!G11))),'Data Summary'!DA17="Yes"),OFFSET('Sanitation Data'!$G$6,0,10*ROW('Sanitation Data'!G11)),NA())</f>
        <v>#N/A</v>
      </c>
      <c r="AM17" s="100" t="e">
        <f ca="true">+IF(AND(ISNUMBER(OFFSET('Sanitation Data'!$G$10,0,10*ROW('Sanitation Data'!G11))),'Data Summary'!DB17="Yes"),OFFSET('Sanitation Data'!$G$10,0,10*ROW('Sanitation Data'!G11)),NA())</f>
        <v>#N/A</v>
      </c>
      <c r="AN17" s="100" t="e">
        <f ca="true">+IF(AND(ISNUMBER(OFFSET('Sanitation Data'!$G$11,0,10*ROW('Sanitation Data'!G11))),'Data Summary'!DC17="Yes"),OFFSET('Sanitation Data'!$G$11,0,10*ROW('Sanitation Data'!G11)),NA())</f>
        <v>#N/A</v>
      </c>
      <c r="AO17" s="100" t="e">
        <f ca="true">+IF(AND(ISNUMBER(OFFSET('Sanitation Data'!$G$12,0,10*ROW('Sanitation Data'!G11))),'Data Summary'!DD17="Yes"),OFFSET('Sanitation Data'!$G$12,0,10*ROW('Sanitation Data'!G11)),NA())</f>
        <v>#N/A</v>
      </c>
      <c r="AP17" s="100">
        <f ca="true">+IF(AND(ISNUMBER(OFFSET('Sanitation Data'!$H$4,0,10*ROW('Sanitation Data'!H11))),'Data Summary'!DE17="Yes"),100-OFFSET('Sanitation Data'!$H$4,0,10*ROW('Sanitation Data'!H11)),NA())</f>
        <v>99.116997792494487</v>
      </c>
      <c r="AQ17" s="100">
        <f ca="true">+IF(AND(ISNUMBER(OFFSET('Sanitation Data'!$H$6,0,10*ROW('Sanitation Data'!H11))),'Data Summary'!DF17="Yes"),OFFSET('Sanitation Data'!$H$6,0,10*ROW('Sanitation Data'!H11)),NA())</f>
        <v>89.072847682119203</v>
      </c>
      <c r="AR17" s="100">
        <f ca="true">+IF(AND(ISNUMBER(OFFSET('Sanitation Data'!$H$10,0,10*ROW('Sanitation Data'!H11))),'Data Summary'!DG17="Yes"),OFFSET('Sanitation Data'!$H$10,0,10*ROW('Sanitation Data'!H11)),NA())</f>
        <v>77.262693156732894</v>
      </c>
      <c r="AS17" s="100" t="e">
        <f ca="true">+IF(AND(ISNUMBER(OFFSET('Sanitation Data'!$H$11,0,10*ROW('Sanitation Data'!H11))),'Data Summary'!DH17="Yes"),OFFSET('Sanitation Data'!$H$11,0,10*ROW('Sanitation Data'!H11)),NA())</f>
        <v>#N/A</v>
      </c>
      <c r="AT17" s="100">
        <f ca="true">+IF(AND(ISNUMBER(OFFSET('Sanitation Data'!$H$12,0,10*ROW('Sanitation Data'!H11))),'Data Summary'!DI17="Yes"),OFFSET('Sanitation Data'!$H$12,0,10*ROW('Sanitation Data'!H11)),NA())</f>
        <v>75.496688741721854</v>
      </c>
      <c r="AU17" s="100">
        <f ca="true">+IF(AND(ISNUMBER(OFFSET('Sanitation Data'!$I$4,0,10*ROW('Sanitation Data'!I11))),'Data Summary'!DJ17="Yes"),100-OFFSET('Sanitation Data'!$I$4,0,10*ROW('Sanitation Data'!I11)),NA())</f>
        <v>99.514563106796118</v>
      </c>
      <c r="AV17" s="100">
        <f ca="true">+IF(AND(ISNUMBER(OFFSET('Sanitation Data'!$I$6,0,10*ROW('Sanitation Data'!I11))),'Data Summary'!DK17="Yes"),OFFSET('Sanitation Data'!$I$6,0,10*ROW('Sanitation Data'!I11)),NA())</f>
        <v>97.087378640776677</v>
      </c>
      <c r="AW17" s="100">
        <f ca="true">+IF(AND(ISNUMBER(OFFSET('Sanitation Data'!$I$10,0,10*ROW('Sanitation Data'!I11))),'Data Summary'!DL17="Yes"),OFFSET('Sanitation Data'!$I$10,0,10*ROW('Sanitation Data'!I11)),NA())</f>
        <v>93.689320388349515</v>
      </c>
      <c r="AX17" s="100" t="e">
        <f ca="true">+IF(AND(ISNUMBER(OFFSET('Sanitation Data'!$I$11,0,10*ROW('Sanitation Data'!I11))),'Data Summary'!DM17="Yes"),OFFSET('Sanitation Data'!$I$11,0,10*ROW('Sanitation Data'!I11)),NA())</f>
        <v>#N/A</v>
      </c>
      <c r="AY17" s="100">
        <f ca="true">+IF(AND(ISNUMBER(OFFSET('Sanitation Data'!$I$12,0,10*ROW('Sanitation Data'!I11))),'Data Summary'!DN17="Yes"),OFFSET('Sanitation Data'!$I$12,0,10*ROW('Sanitation Data'!I11)),NA())</f>
        <v>93.203883495145632</v>
      </c>
      <c r="AZ17" s="101">
        <f ca="true">+IF(AND(ISNUMBER(OFFSET('Hygiene Data'!$D$5,0,10*ROW('Hygiene Data'!D11))),'Data Summary'!DO17="Yes"),OFFSET('Hygiene Data'!$D$5,0,10*ROW('Hygiene Data'!D11)),NA())</f>
        <v>97.116843702579672</v>
      </c>
      <c r="BA17" s="101">
        <f ca="true">+IF(AND(ISNUMBER(OFFSET('Hygiene Data'!$D$7,0,10*ROW('Hygiene Data'!D11))),'Data Summary'!DP17="Yes"),OFFSET('Hygiene Data'!$D$7,0,10*ROW('Hygiene Data'!D11)),NA())</f>
        <v>84.2185128983308</v>
      </c>
      <c r="BB17" s="101" t="e">
        <f ca="true">+IF(AND(ISNUMBER(OFFSET('Hygiene Data'!$D$9,0,10*ROW('Hygiene Data'!D11))),'Data Summary'!DQ17="Yes"),OFFSET('Hygiene Data'!$D$9,0,10*ROW('Hygiene Data'!D11)),NA())</f>
        <v>#N/A</v>
      </c>
      <c r="BC17" s="101" t="e">
        <f ca="true">+IF(AND(ISNUMBER(OFFSET('Hygiene Data'!$E$5,0,10*ROW('Hygiene Data'!E11))),'Data Summary'!DR17="Yes"),OFFSET('Hygiene Data'!$E$5,0,10*ROW('Hygiene Data'!E11)),NA())</f>
        <v>#N/A</v>
      </c>
      <c r="BD17" s="101" t="e">
        <f ca="true">+IF(AND(ISNUMBER(OFFSET('Hygiene Data'!$E$7,0,10*ROW('Hygiene Data'!E11))),'Data Summary'!DS17="Yes"),OFFSET('Hygiene Data'!$E$7,0,10*ROW('Hygiene Data'!E11)),NA())</f>
        <v>#N/A</v>
      </c>
      <c r="BE17" s="101" t="e">
        <f ca="true">+IF(AND(ISNUMBER(OFFSET('Hygiene Data'!$E$9,0,10*ROW('Hygiene Data'!E11))),'Data Summary'!DT17="Yes"),OFFSET('Hygiene Data'!$E$9,0,10*ROW('Hygiene Data'!E11)),NA())</f>
        <v>#N/A</v>
      </c>
      <c r="BF17" s="101" t="e">
        <f ca="true">+IF(AND(ISNUMBER(OFFSET('Hygiene Data'!$F$5,0,10*ROW('Hygiene Data'!F11))),'Data Summary'!DU17="Yes"),OFFSET('Hygiene Data'!$F$5,0,10*ROW('Hygiene Data'!F11)),NA())</f>
        <v>#N/A</v>
      </c>
      <c r="BG17" s="101" t="e">
        <f ca="true">+IF(AND(ISNUMBER(OFFSET('Hygiene Data'!$F$7,0,10*ROW('Hygiene Data'!F11))),'Data Summary'!DV17="Yes"),OFFSET('Hygiene Data'!$F$7,0,10*ROW('Hygiene Data'!F11)),NA())</f>
        <v>#N/A</v>
      </c>
      <c r="BH17" s="101" t="e">
        <f ca="true">+IF(AND(ISNUMBER(OFFSET('Hygiene Data'!$F$9,0,10*ROW('Hygiene Data'!F11))),'Data Summary'!DW17="Yes"),OFFSET('Hygiene Data'!$F$9,0,10*ROW('Hygiene Data'!F11)),NA())</f>
        <v>#N/A</v>
      </c>
      <c r="BI17" s="101" t="e">
        <f ca="true">+IF(AND(ISNUMBER(OFFSET('Hygiene Data'!$G$5,0,10*ROW('Hygiene Data'!G11))),'Data Summary'!DX17="Yes"),OFFSET('Hygiene Data'!$G$5,0,10*ROW('Hygiene Data'!G11)),NA())</f>
        <v>#N/A</v>
      </c>
      <c r="BJ17" s="101" t="e">
        <f ca="true">+IF(AND(ISNUMBER(OFFSET('Hygiene Data'!$G$7,0,10*ROW('Hygiene Data'!G11))),'Data Summary'!DY17="Yes"),OFFSET('Hygiene Data'!$G$7,0,10*ROW('Hygiene Data'!G11)),NA())</f>
        <v>#N/A</v>
      </c>
      <c r="BK17" s="101" t="e">
        <f ca="true">+IF(AND(ISNUMBER(OFFSET('Hygiene Data'!$G$9,0,10*ROW('Hygiene Data'!G11))),'Data Summary'!DZ17="Yes"),OFFSET('Hygiene Data'!$G$9,0,10*ROW('Hygiene Data'!G11)),NA())</f>
        <v>#N/A</v>
      </c>
      <c r="BL17" s="101">
        <f ca="true">+IF(AND(ISNUMBER(OFFSET('Hygiene Data'!$H$5,0,10*ROW('Hygiene Data'!H11))),'Data Summary'!EA17="Yes"),OFFSET('Hygiene Data'!$H$5,0,10*ROW('Hygiene Data'!H11)),NA())</f>
        <v>96.688741721854313</v>
      </c>
      <c r="BM17" s="101">
        <f ca="true">+IF(AND(ISNUMBER(OFFSET('Hygiene Data'!$H$7,0,10*ROW('Hygiene Data'!H11))),'Data Summary'!EB17="Yes"),OFFSET('Hygiene Data'!$H$7,0,10*ROW('Hygiene Data'!H11)),NA())</f>
        <v>83.222958057395147</v>
      </c>
      <c r="BN17" s="101" t="e">
        <f ca="true">+IF(AND(ISNUMBER(OFFSET('Hygiene Data'!$H$9,0,10*ROW('Hygiene Data'!H11))),'Data Summary'!EC17="Yes"),OFFSET('Hygiene Data'!$H$9,0,10*ROW('Hygiene Data'!H11)),NA())</f>
        <v>#N/A</v>
      </c>
      <c r="BO17" s="101">
        <f ca="true">+IF(AND(ISNUMBER(OFFSET('Hygiene Data'!$I$5,0,10*ROW('Hygiene Data'!I11))),'Data Summary'!ED17="Yes"),OFFSET('Hygiene Data'!$I$5,0,10*ROW('Hygiene Data'!I11)),NA())</f>
        <v>98.05825242718447</v>
      </c>
      <c r="BP17" s="101">
        <f ca="true">+IF(AND(ISNUMBER(OFFSET('Hygiene Data'!$I$7,0,10*ROW('Hygiene Data'!I11))),'Data Summary'!EE17="Yes"),OFFSET('Hygiene Data'!$I$7,0,10*ROW('Hygiene Data'!I11)),NA())</f>
        <v>86.893203883495147</v>
      </c>
      <c r="BQ17" s="101" t="e">
        <f ca="true">+IF(AND(ISNUMBER(OFFSET('Hygiene Data'!$I$9,0,10*ROW('Hygiene Data'!I11))),'Data Summary'!EF17="Yes"),OFFSET('Hygiene Data'!$I$9,0,10*ROW('Hygiene Data'!I11)),NA())</f>
        <v>#N/A</v>
      </c>
    </row>
    <row xmlns:x14ac="http://schemas.microsoft.com/office/spreadsheetml/2009/9/ac" r="18" x14ac:dyDescent="0.2">
      <c r="A18" s="414" t="str">
        <f ca="true">+RIGHT('Data Summary'!A18,LEN('Data Summary'!A18)-9)</f>
        <v>EMIS</v>
      </c>
      <c r="B18" s="38" t="str">
        <f ca="true">+IF(ISTEXT('Data Summary'!B18),'Data Summary'!B18,"")</f>
        <v>EMIS</v>
      </c>
      <c r="C18" s="365">
        <f ca="true">+VALUE('Data Summary'!C18)</f>
        <v>2017</v>
      </c>
      <c r="D18" s="99">
        <f ca="true">+IF(AND(ISNUMBER(OFFSET('Water Data'!$D$4,0,10*ROW('Water Data'!D12))),'Data Summary'!BS18="Yes"),100-OFFSET('Water Data'!$D$4,0,10*ROW('Water Data'!D12)),NA())</f>
        <v>93.9</v>
      </c>
      <c r="E18" s="99">
        <f ca="true">+IF(AND(ISNUMBER(OFFSET('Water Data'!$D$6,0,10*ROW('Water Data'!D12))),'Data Summary'!BT18="Yes"),OFFSET('Water Data'!$D$6,0,10*ROW('Water Data'!D12)),NA())</f>
        <v>86.6</v>
      </c>
      <c r="F18" s="99">
        <f ca="true">+IF(AND(ISNUMBER(OFFSET('Water Data'!$D$9,0,10*ROW('Water Data'!D12))),'Data Summary'!BU18="Yes"),OFFSET('Water Data'!$D$9,0,10*ROW('Water Data'!D12)),NA())</f>
        <v>62.64</v>
      </c>
      <c r="G18" s="99" t="e">
        <f ca="true">+IF(AND(ISNUMBER(OFFSET('Water Data'!$E$4,0,10*ROW('Water Data'!E12))),'Data Summary'!BV18="Yes"),100-OFFSET('Water Data'!$E$4,0,10*ROW('Water Data'!E12)),NA())</f>
        <v>#N/A</v>
      </c>
      <c r="H18" s="99" t="e">
        <f ca="true">+IF(AND(ISNUMBER(OFFSET('Water Data'!$E$6,0,10*ROW('Water Data'!E12))),'Data Summary'!BW18="Yes"),OFFSET('Water Data'!$E$6,0,10*ROW('Water Data'!E12)),NA())</f>
        <v>#N/A</v>
      </c>
      <c r="I18" s="99" t="e">
        <f ca="true">+IF(AND(ISNUMBER(OFFSET('Water Data'!$E$9,0,10*ROW('Water Data'!E12))),'Data Summary'!BX18="Yes"),OFFSET('Water Data'!$E$9,0,10*ROW('Water Data'!E12)),NA())</f>
        <v>#N/A</v>
      </c>
      <c r="J18" s="99" t="e">
        <f ca="true">+IF(AND(ISNUMBER(OFFSET('Water Data'!$F$4,0,10*ROW('Water Data'!F12))),'Data Summary'!BY18="Yes"),100-OFFSET('Water Data'!$F$4,0,10*ROW('Water Data'!F12)),NA())</f>
        <v>#N/A</v>
      </c>
      <c r="K18" s="99" t="e">
        <f ca="true">+IF(AND(ISNUMBER(OFFSET('Water Data'!$F$6,0,10*ROW('Water Data'!F12))),'Data Summary'!BZ18="Yes"),OFFSET('Water Data'!$F$6,0,10*ROW('Water Data'!F12)),NA())</f>
        <v>#N/A</v>
      </c>
      <c r="L18" s="99" t="e">
        <f ca="true">+IF(AND(ISNUMBER(OFFSET('Water Data'!$F$9,0,10*ROW('Water Data'!F12))),'Data Summary'!CA18="Yes"),OFFSET('Water Data'!$F$9,0,10*ROW('Water Data'!F12)),NA())</f>
        <v>#N/A</v>
      </c>
      <c r="M18" s="99" t="e">
        <f ca="true">+IF(AND(ISNUMBER(OFFSET('Water Data'!$G$4,0,10*ROW('Water Data'!G12))),'Data Summary'!CB18="Yes"),100-OFFSET('Water Data'!$G$4,0,10*ROW('Water Data'!G12)),NA())</f>
        <v>#N/A</v>
      </c>
      <c r="N18" s="99" t="e">
        <f ca="true">+IF(AND(ISNUMBER(OFFSET('Water Data'!$G$6,0,10*ROW('Water Data'!G12))),'Data Summary'!CC18="Yes"),OFFSET('Water Data'!$G$6,0,10*ROW('Water Data'!G12)),NA())</f>
        <v>#N/A</v>
      </c>
      <c r="O18" s="99" t="e">
        <f ca="true">+IF(AND(ISNUMBER(OFFSET('Water Data'!$G$9,0,10*ROW('Water Data'!G12))),'Data Summary'!CD18="Yes"),OFFSET('Water Data'!$G$9,0,10*ROW('Water Data'!G12)),NA())</f>
        <v>#N/A</v>
      </c>
      <c r="P18" s="99" t="e">
        <f ca="true">+IF(AND(ISNUMBER(OFFSET('Water Data'!$H$4,0,10*ROW('Water Data'!H12))),'Data Summary'!CE18="Yes"),100-OFFSET('Water Data'!$H$4,0,10*ROW('Water Data'!H12)),NA())</f>
        <v>#N/A</v>
      </c>
      <c r="Q18" s="99" t="e">
        <f ca="true">+IF(AND(ISNUMBER(OFFSET('Water Data'!$H$6,0,10*ROW('Water Data'!H12))),'Data Summary'!CF18="Yes"),OFFSET('Water Data'!$H$6,0,10*ROW('Water Data'!H12)),NA())</f>
        <v>#N/A</v>
      </c>
      <c r="R18" s="99" t="e">
        <f ca="true">+IF(AND(ISNUMBER(OFFSET('Water Data'!$H$9,0,10*ROW('Water Data'!H12))),'Data Summary'!CG18="Yes"),OFFSET('Water Data'!$H$9,0,10*ROW('Water Data'!H12)),NA())</f>
        <v>#N/A</v>
      </c>
      <c r="S18" s="99" t="e">
        <f ca="true">+IF(AND(ISNUMBER(OFFSET('Water Data'!$I$4,0,10*ROW('Water Data'!I12))),'Data Summary'!CH18="Yes"),100-OFFSET('Water Data'!$I$4,0,10*ROW('Water Data'!I12)),NA())</f>
        <v>#N/A</v>
      </c>
      <c r="T18" s="99" t="e">
        <f ca="true">+IF(AND(ISNUMBER(OFFSET('Water Data'!$I$6,0,10*ROW('Water Data'!I12))),'Data Summary'!CI18="Yes"),OFFSET('Water Data'!$I$6,0,10*ROW('Water Data'!I12)),NA())</f>
        <v>#N/A</v>
      </c>
      <c r="U18" s="99" t="e">
        <f ca="true">+IF(AND(ISNUMBER(OFFSET('Water Data'!$I$9,0,10*ROW('Water Data'!I12))),'Data Summary'!CJ18="Yes"),OFFSET('Water Data'!$I$9,0,10*ROW('Water Data'!I12)),NA())</f>
        <v>#N/A</v>
      </c>
      <c r="V18" s="100">
        <f ca="true">+IF(AND(ISNUMBER(OFFSET('Sanitation Data'!$D$4,0,10*ROW('Sanitation Data'!D12))),'Data Summary'!CK18="Yes"),100-OFFSET('Sanitation Data'!$D$4,0,10*ROW('Sanitation Data'!D12)),NA())</f>
        <v>99</v>
      </c>
      <c r="W18" s="100">
        <f ca="true">+IF(AND(ISNUMBER(OFFSET('Sanitation Data'!$D$6,0,10*ROW('Sanitation Data'!D12))),'Data Summary'!CL18="Yes"),OFFSET('Sanitation Data'!$D$6,0,10*ROW('Sanitation Data'!D12)),NA())</f>
        <v>85.5</v>
      </c>
      <c r="X18" s="100">
        <f ca="true">+IF(AND(ISNUMBER(OFFSET('Sanitation Data'!$D$10,0,10*ROW('Sanitation Data'!D12))),'Data Summary'!CM18="Yes"),OFFSET('Sanitation Data'!$D$10,0,10*ROW('Sanitation Data'!D12)),NA())</f>
        <v>80.62</v>
      </c>
      <c r="Y18" s="100" t="e">
        <f ca="true">+IF(AND(ISNUMBER(OFFSET('Sanitation Data'!$D$11,0,10*ROW('Sanitation Data'!D12))),'Data Summary'!CN18="Yes"),OFFSET('Sanitation Data'!$D$11,0,10*ROW('Sanitation Data'!D12)),NA())</f>
        <v>#N/A</v>
      </c>
      <c r="Z18" s="100">
        <f ca="true">+IF(AND(ISNUMBER(OFFSET('Sanitation Data'!$D$12,0,10*ROW('Sanitation Data'!D12))),'Data Summary'!CO18="Yes"),OFFSET('Sanitation Data'!$D$12,0,10*ROW('Sanitation Data'!D12)),NA())</f>
        <v>80.05</v>
      </c>
      <c r="AA18" s="100" t="e">
        <f ca="true">+IF(AND(ISNUMBER(OFFSET('Sanitation Data'!$E$4,0,10*ROW('Sanitation Data'!E12))),'Data Summary'!CP18="Yes"),100-OFFSET('Sanitation Data'!$E$4,0,10*ROW('Sanitation Data'!E12)),NA())</f>
        <v>#N/A</v>
      </c>
      <c r="AB18" s="100" t="e">
        <f ca="true">+IF(AND(ISNUMBER(OFFSET('Sanitation Data'!$E$6,0,10*ROW('Sanitation Data'!E12))),'Data Summary'!CQ18="Yes"),OFFSET('Sanitation Data'!$E$6,0,10*ROW('Sanitation Data'!E12)),NA())</f>
        <v>#N/A</v>
      </c>
      <c r="AC18" s="100" t="e">
        <f ca="true">+IF(AND(ISNUMBER(OFFSET('Sanitation Data'!$E$10,0,10*ROW('Sanitation Data'!E12))),'Data Summary'!CR18="Yes"),OFFSET('Sanitation Data'!$E$10,0,10*ROW('Sanitation Data'!E12)),NA())</f>
        <v>#N/A</v>
      </c>
      <c r="AD18" s="100" t="e">
        <f ca="true">+IF(AND(ISNUMBER(OFFSET('Sanitation Data'!$E$11,0,10*ROW('Sanitation Data'!E12))),'Data Summary'!CS18="Yes"),OFFSET('Sanitation Data'!$E$11,0,10*ROW('Sanitation Data'!E12)),NA())</f>
        <v>#N/A</v>
      </c>
      <c r="AE18" s="100" t="e">
        <f ca="true">+IF(AND(ISNUMBER(OFFSET('Sanitation Data'!$E$12,0,10*ROW('Sanitation Data'!E12))),'Data Summary'!CT18="Yes"),OFFSET('Sanitation Data'!$E$12,0,10*ROW('Sanitation Data'!E12)),NA())</f>
        <v>#N/A</v>
      </c>
      <c r="AF18" s="100" t="e">
        <f ca="true">+IF(AND(ISNUMBER(OFFSET('Sanitation Data'!$F$4,0,10*ROW('Sanitation Data'!F12))),'Data Summary'!CU18="Yes"),100-OFFSET('Sanitation Data'!$F$4,0,10*ROW('Sanitation Data'!F12)),NA())</f>
        <v>#N/A</v>
      </c>
      <c r="AG18" s="100" t="e">
        <f ca="true">+IF(AND(ISNUMBER(OFFSET('Sanitation Data'!$F$6,0,10*ROW('Sanitation Data'!F12))),'Data Summary'!CV18="Yes"),OFFSET('Sanitation Data'!$F$6,0,10*ROW('Sanitation Data'!F12)),NA())</f>
        <v>#N/A</v>
      </c>
      <c r="AH18" s="100" t="e">
        <f ca="true">+IF(AND(ISNUMBER(OFFSET('Sanitation Data'!$F$10,0,10*ROW('Sanitation Data'!F12))),'Data Summary'!CW18="Yes"),OFFSET('Sanitation Data'!$F$10,0,10*ROW('Sanitation Data'!F12)),NA())</f>
        <v>#N/A</v>
      </c>
      <c r="AI18" s="100" t="e">
        <f ca="true">+IF(AND(ISNUMBER(OFFSET('Sanitation Data'!$F$11,0,10*ROW('Sanitation Data'!F12))),'Data Summary'!CX18="Yes"),OFFSET('Sanitation Data'!$F$11,0,10*ROW('Sanitation Data'!F12)),NA())</f>
        <v>#N/A</v>
      </c>
      <c r="AJ18" s="100" t="e">
        <f ca="true">+IF(AND(ISNUMBER(OFFSET('Sanitation Data'!$F$12,0,10*ROW('Sanitation Data'!F12))),'Data Summary'!CY18="Yes"),OFFSET('Sanitation Data'!$F$12,0,10*ROW('Sanitation Data'!F12)),NA())</f>
        <v>#N/A</v>
      </c>
      <c r="AK18" s="100" t="e">
        <f ca="true">+IF(AND(ISNUMBER(OFFSET('Sanitation Data'!$G$4,0,10*ROW('Sanitation Data'!G12))),'Data Summary'!CZ18="Yes"),100-OFFSET('Sanitation Data'!$G$4,0,10*ROW('Sanitation Data'!G12)),NA())</f>
        <v>#N/A</v>
      </c>
      <c r="AL18" s="100" t="e">
        <f ca="true">+IF(AND(ISNUMBER(OFFSET('Sanitation Data'!$G$6,0,10*ROW('Sanitation Data'!G12))),'Data Summary'!DA18="Yes"),OFFSET('Sanitation Data'!$G$6,0,10*ROW('Sanitation Data'!G12)),NA())</f>
        <v>#N/A</v>
      </c>
      <c r="AM18" s="100" t="e">
        <f ca="true">+IF(AND(ISNUMBER(OFFSET('Sanitation Data'!$G$10,0,10*ROW('Sanitation Data'!G12))),'Data Summary'!DB18="Yes"),OFFSET('Sanitation Data'!$G$10,0,10*ROW('Sanitation Data'!G12)),NA())</f>
        <v>#N/A</v>
      </c>
      <c r="AN18" s="100" t="e">
        <f ca="true">+IF(AND(ISNUMBER(OFFSET('Sanitation Data'!$G$11,0,10*ROW('Sanitation Data'!G12))),'Data Summary'!DC18="Yes"),OFFSET('Sanitation Data'!$G$11,0,10*ROW('Sanitation Data'!G12)),NA())</f>
        <v>#N/A</v>
      </c>
      <c r="AO18" s="100" t="e">
        <f ca="true">+IF(AND(ISNUMBER(OFFSET('Sanitation Data'!$G$12,0,10*ROW('Sanitation Data'!G12))),'Data Summary'!DD18="Yes"),OFFSET('Sanitation Data'!$G$12,0,10*ROW('Sanitation Data'!G12)),NA())</f>
        <v>#N/A</v>
      </c>
      <c r="AP18" s="100" t="e">
        <f ca="true">+IF(AND(ISNUMBER(OFFSET('Sanitation Data'!$H$4,0,10*ROW('Sanitation Data'!H12))),'Data Summary'!DE18="Yes"),100-OFFSET('Sanitation Data'!$H$4,0,10*ROW('Sanitation Data'!H12)),NA())</f>
        <v>#N/A</v>
      </c>
      <c r="AQ18" s="100" t="e">
        <f ca="true">+IF(AND(ISNUMBER(OFFSET('Sanitation Data'!$H$6,0,10*ROW('Sanitation Data'!H12))),'Data Summary'!DF18="Yes"),OFFSET('Sanitation Data'!$H$6,0,10*ROW('Sanitation Data'!H12)),NA())</f>
        <v>#N/A</v>
      </c>
      <c r="AR18" s="100" t="e">
        <f ca="true">+IF(AND(ISNUMBER(OFFSET('Sanitation Data'!$H$10,0,10*ROW('Sanitation Data'!H12))),'Data Summary'!DG18="Yes"),OFFSET('Sanitation Data'!$H$10,0,10*ROW('Sanitation Data'!H12)),NA())</f>
        <v>#N/A</v>
      </c>
      <c r="AS18" s="100" t="e">
        <f ca="true">+IF(AND(ISNUMBER(OFFSET('Sanitation Data'!$H$11,0,10*ROW('Sanitation Data'!H12))),'Data Summary'!DH18="Yes"),OFFSET('Sanitation Data'!$H$11,0,10*ROW('Sanitation Data'!H12)),NA())</f>
        <v>#N/A</v>
      </c>
      <c r="AT18" s="100" t="e">
        <f ca="true">+IF(AND(ISNUMBER(OFFSET('Sanitation Data'!$H$12,0,10*ROW('Sanitation Data'!H12))),'Data Summary'!DI18="Yes"),OFFSET('Sanitation Data'!$H$12,0,10*ROW('Sanitation Data'!H12)),NA())</f>
        <v>#N/A</v>
      </c>
      <c r="AU18" s="100" t="e">
        <f ca="true">+IF(AND(ISNUMBER(OFFSET('Sanitation Data'!$I$4,0,10*ROW('Sanitation Data'!I12))),'Data Summary'!DJ18="Yes"),100-OFFSET('Sanitation Data'!$I$4,0,10*ROW('Sanitation Data'!I12)),NA())</f>
        <v>#N/A</v>
      </c>
      <c r="AV18" s="100" t="e">
        <f ca="true">+IF(AND(ISNUMBER(OFFSET('Sanitation Data'!$I$6,0,10*ROW('Sanitation Data'!I12))),'Data Summary'!DK18="Yes"),OFFSET('Sanitation Data'!$I$6,0,10*ROW('Sanitation Data'!I12)),NA())</f>
        <v>#N/A</v>
      </c>
      <c r="AW18" s="100" t="e">
        <f ca="true">+IF(AND(ISNUMBER(OFFSET('Sanitation Data'!$I$10,0,10*ROW('Sanitation Data'!I12))),'Data Summary'!DL18="Yes"),OFFSET('Sanitation Data'!$I$10,0,10*ROW('Sanitation Data'!I12)),NA())</f>
        <v>#N/A</v>
      </c>
      <c r="AX18" s="100" t="e">
        <f ca="true">+IF(AND(ISNUMBER(OFFSET('Sanitation Data'!$I$11,0,10*ROW('Sanitation Data'!I12))),'Data Summary'!DM18="Yes"),OFFSET('Sanitation Data'!$I$11,0,10*ROW('Sanitation Data'!I12)),NA())</f>
        <v>#N/A</v>
      </c>
      <c r="AY18" s="100" t="e">
        <f ca="true">+IF(AND(ISNUMBER(OFFSET('Sanitation Data'!$I$12,0,10*ROW('Sanitation Data'!I12))),'Data Summary'!DN18="Yes"),OFFSET('Sanitation Data'!$I$12,0,10*ROW('Sanitation Data'!I12)),NA())</f>
        <v>#N/A</v>
      </c>
      <c r="AZ18" s="101" t="e">
        <f ca="true">+IF(AND(ISNUMBER(OFFSET('Hygiene Data'!$D$5,0,10*ROW('Hygiene Data'!D12))),'Data Summary'!DO18="Yes"),OFFSET('Hygiene Data'!$D$5,0,10*ROW('Hygiene Data'!D12)),NA())</f>
        <v>#N/A</v>
      </c>
      <c r="BA18" s="101">
        <f ca="true">+IF(AND(ISNUMBER(OFFSET('Hygiene Data'!$D$7,0,10*ROW('Hygiene Data'!D12))),'Data Summary'!DP18="Yes"),OFFSET('Hygiene Data'!$D$7,0,10*ROW('Hygiene Data'!D12)),NA())</f>
        <v>79.989999999999995</v>
      </c>
      <c r="BB18" s="101" t="e">
        <f ca="true">+IF(AND(ISNUMBER(OFFSET('Hygiene Data'!$D$9,0,10*ROW('Hygiene Data'!D12))),'Data Summary'!DQ18="Yes"),OFFSET('Hygiene Data'!$D$9,0,10*ROW('Hygiene Data'!D12)),NA())</f>
        <v>#N/A</v>
      </c>
      <c r="BC18" s="101" t="e">
        <f ca="true">+IF(AND(ISNUMBER(OFFSET('Hygiene Data'!$E$5,0,10*ROW('Hygiene Data'!E12))),'Data Summary'!DR18="Yes"),OFFSET('Hygiene Data'!$E$5,0,10*ROW('Hygiene Data'!E12)),NA())</f>
        <v>#N/A</v>
      </c>
      <c r="BD18" s="101" t="e">
        <f ca="true">+IF(AND(ISNUMBER(OFFSET('Hygiene Data'!$E$7,0,10*ROW('Hygiene Data'!E12))),'Data Summary'!DS18="Yes"),OFFSET('Hygiene Data'!$E$7,0,10*ROW('Hygiene Data'!E12)),NA())</f>
        <v>#N/A</v>
      </c>
      <c r="BE18" s="101" t="e">
        <f ca="true">+IF(AND(ISNUMBER(OFFSET('Hygiene Data'!$E$9,0,10*ROW('Hygiene Data'!E12))),'Data Summary'!DT18="Yes"),OFFSET('Hygiene Data'!$E$9,0,10*ROW('Hygiene Data'!E12)),NA())</f>
        <v>#N/A</v>
      </c>
      <c r="BF18" s="101" t="e">
        <f ca="true">+IF(AND(ISNUMBER(OFFSET('Hygiene Data'!$F$5,0,10*ROW('Hygiene Data'!F12))),'Data Summary'!DU18="Yes"),OFFSET('Hygiene Data'!$F$5,0,10*ROW('Hygiene Data'!F12)),NA())</f>
        <v>#N/A</v>
      </c>
      <c r="BG18" s="101" t="e">
        <f ca="true">+IF(AND(ISNUMBER(OFFSET('Hygiene Data'!$F$7,0,10*ROW('Hygiene Data'!F12))),'Data Summary'!DV18="Yes"),OFFSET('Hygiene Data'!$F$7,0,10*ROW('Hygiene Data'!F12)),NA())</f>
        <v>#N/A</v>
      </c>
      <c r="BH18" s="101" t="e">
        <f ca="true">+IF(AND(ISNUMBER(OFFSET('Hygiene Data'!$F$9,0,10*ROW('Hygiene Data'!F12))),'Data Summary'!DW18="Yes"),OFFSET('Hygiene Data'!$F$9,0,10*ROW('Hygiene Data'!F12)),NA())</f>
        <v>#N/A</v>
      </c>
      <c r="BI18" s="101" t="e">
        <f ca="true">+IF(AND(ISNUMBER(OFFSET('Hygiene Data'!$G$5,0,10*ROW('Hygiene Data'!G12))),'Data Summary'!DX18="Yes"),OFFSET('Hygiene Data'!$G$5,0,10*ROW('Hygiene Data'!G12)),NA())</f>
        <v>#N/A</v>
      </c>
      <c r="BJ18" s="101" t="e">
        <f ca="true">+IF(AND(ISNUMBER(OFFSET('Hygiene Data'!$G$7,0,10*ROW('Hygiene Data'!G12))),'Data Summary'!DY18="Yes"),OFFSET('Hygiene Data'!$G$7,0,10*ROW('Hygiene Data'!G12)),NA())</f>
        <v>#N/A</v>
      </c>
      <c r="BK18" s="101" t="e">
        <f ca="true">+IF(AND(ISNUMBER(OFFSET('Hygiene Data'!$G$9,0,10*ROW('Hygiene Data'!G12))),'Data Summary'!DZ18="Yes"),OFFSET('Hygiene Data'!$G$9,0,10*ROW('Hygiene Data'!G12)),NA())</f>
        <v>#N/A</v>
      </c>
      <c r="BL18" s="101" t="e">
        <f ca="true">+IF(AND(ISNUMBER(OFFSET('Hygiene Data'!$H$5,0,10*ROW('Hygiene Data'!H12))),'Data Summary'!EA18="Yes"),OFFSET('Hygiene Data'!$H$5,0,10*ROW('Hygiene Data'!H12)),NA())</f>
        <v>#N/A</v>
      </c>
      <c r="BM18" s="101">
        <f ca="true">+IF(AND(ISNUMBER(OFFSET('Hygiene Data'!$H$7,0,10*ROW('Hygiene Data'!H12))),'Data Summary'!EB18="Yes"),OFFSET('Hygiene Data'!$H$7,0,10*ROW('Hygiene Data'!H12)),NA())</f>
        <v>80</v>
      </c>
      <c r="BN18" s="101" t="e">
        <f ca="true">+IF(AND(ISNUMBER(OFFSET('Hygiene Data'!$H$9,0,10*ROW('Hygiene Data'!H12))),'Data Summary'!EC18="Yes"),OFFSET('Hygiene Data'!$H$9,0,10*ROW('Hygiene Data'!H12)),NA())</f>
        <v>#N/A</v>
      </c>
      <c r="BO18" s="101" t="e">
        <f ca="true">+IF(AND(ISNUMBER(OFFSET('Hygiene Data'!$I$5,0,10*ROW('Hygiene Data'!I12))),'Data Summary'!ED18="Yes"),OFFSET('Hygiene Data'!$I$5,0,10*ROW('Hygiene Data'!I12)),NA())</f>
        <v>#N/A</v>
      </c>
      <c r="BP18" s="101">
        <f ca="true">+IF(AND(ISNUMBER(OFFSET('Hygiene Data'!$I$7,0,10*ROW('Hygiene Data'!I12))),'Data Summary'!EE18="Yes"),OFFSET('Hygiene Data'!$I$7,0,10*ROW('Hygiene Data'!I12)),NA())</f>
        <v>79.98</v>
      </c>
      <c r="BQ18" s="101" t="e">
        <f ca="true">+IF(AND(ISNUMBER(OFFSET('Hygiene Data'!$I$9,0,10*ROW('Hygiene Data'!I12))),'Data Summary'!EF18="Yes"),OFFSET('Hygiene Data'!$I$9,0,10*ROW('Hygiene Data'!I12)),NA())</f>
        <v>#N/A</v>
      </c>
    </row>
    <row xmlns:x14ac="http://schemas.microsoft.com/office/spreadsheetml/2009/9/ac" r="19" x14ac:dyDescent="0.2">
      <c r="A19" s="414" t="str">
        <f ca="true">+RIGHT('Data Summary'!A19,LEN('Data Summary'!A19)-9)</f>
        <v>EMIS</v>
      </c>
      <c r="B19" s="38" t="str">
        <f ca="true">+IF(ISTEXT('Data Summary'!B19),'Data Summary'!B19,"")</f>
        <v>EMIS</v>
      </c>
      <c r="C19" s="365">
        <f ca="true">+VALUE('Data Summary'!C19)</f>
        <v>2018</v>
      </c>
      <c r="D19" s="99">
        <f ca="true">+IF(AND(ISNUMBER(OFFSET('Water Data'!$D$4,0,10*ROW('Water Data'!D13))),'Data Summary'!BS19="Yes"),100-OFFSET('Water Data'!$D$4,0,10*ROW('Water Data'!D13)),NA())</f>
        <v>94.4</v>
      </c>
      <c r="E19" s="99">
        <f ca="true">+IF(AND(ISNUMBER(OFFSET('Water Data'!$D$6,0,10*ROW('Water Data'!D13))),'Data Summary'!BT19="Yes"),OFFSET('Water Data'!$D$6,0,10*ROW('Water Data'!D13)),NA())</f>
        <v>86.9</v>
      </c>
      <c r="F19" s="99">
        <f ca="true">+IF(AND(ISNUMBER(OFFSET('Water Data'!$D$9,0,10*ROW('Water Data'!D13))),'Data Summary'!BU19="Yes"),OFFSET('Water Data'!$D$9,0,10*ROW('Water Data'!D13)),NA())</f>
        <v>65.06</v>
      </c>
      <c r="G19" s="99" t="e">
        <f ca="true">+IF(AND(ISNUMBER(OFFSET('Water Data'!$E$4,0,10*ROW('Water Data'!E13))),'Data Summary'!BV19="Yes"),100-OFFSET('Water Data'!$E$4,0,10*ROW('Water Data'!E13)),NA())</f>
        <v>#N/A</v>
      </c>
      <c r="H19" s="99" t="e">
        <f ca="true">+IF(AND(ISNUMBER(OFFSET('Water Data'!$E$6,0,10*ROW('Water Data'!E13))),'Data Summary'!BW19="Yes"),OFFSET('Water Data'!$E$6,0,10*ROW('Water Data'!E13)),NA())</f>
        <v>#N/A</v>
      </c>
      <c r="I19" s="99" t="e">
        <f ca="true">+IF(AND(ISNUMBER(OFFSET('Water Data'!$E$9,0,10*ROW('Water Data'!E13))),'Data Summary'!BX19="Yes"),OFFSET('Water Data'!$E$9,0,10*ROW('Water Data'!E13)),NA())</f>
        <v>#N/A</v>
      </c>
      <c r="J19" s="99" t="e">
        <f ca="true">+IF(AND(ISNUMBER(OFFSET('Water Data'!$F$4,0,10*ROW('Water Data'!F13))),'Data Summary'!BY19="Yes"),100-OFFSET('Water Data'!$F$4,0,10*ROW('Water Data'!F13)),NA())</f>
        <v>#N/A</v>
      </c>
      <c r="K19" s="99" t="e">
        <f ca="true">+IF(AND(ISNUMBER(OFFSET('Water Data'!$F$6,0,10*ROW('Water Data'!F13))),'Data Summary'!BZ19="Yes"),OFFSET('Water Data'!$F$6,0,10*ROW('Water Data'!F13)),NA())</f>
        <v>#N/A</v>
      </c>
      <c r="L19" s="99" t="e">
        <f ca="true">+IF(AND(ISNUMBER(OFFSET('Water Data'!$F$9,0,10*ROW('Water Data'!F13))),'Data Summary'!CA19="Yes"),OFFSET('Water Data'!$F$9,0,10*ROW('Water Data'!F13)),NA())</f>
        <v>#N/A</v>
      </c>
      <c r="M19" s="99" t="e">
        <f ca="true">+IF(AND(ISNUMBER(OFFSET('Water Data'!$G$4,0,10*ROW('Water Data'!G13))),'Data Summary'!CB19="Yes"),100-OFFSET('Water Data'!$G$4,0,10*ROW('Water Data'!G13)),NA())</f>
        <v>#N/A</v>
      </c>
      <c r="N19" s="99" t="e">
        <f ca="true">+IF(AND(ISNUMBER(OFFSET('Water Data'!$G$6,0,10*ROW('Water Data'!G13))),'Data Summary'!CC19="Yes"),OFFSET('Water Data'!$G$6,0,10*ROW('Water Data'!G13)),NA())</f>
        <v>#N/A</v>
      </c>
      <c r="O19" s="99" t="e">
        <f ca="true">+IF(AND(ISNUMBER(OFFSET('Water Data'!$G$9,0,10*ROW('Water Data'!G13))),'Data Summary'!CD19="Yes"),OFFSET('Water Data'!$G$9,0,10*ROW('Water Data'!G13)),NA())</f>
        <v>#N/A</v>
      </c>
      <c r="P19" s="99" t="e">
        <f ca="true">+IF(AND(ISNUMBER(OFFSET('Water Data'!$H$4,0,10*ROW('Water Data'!H13))),'Data Summary'!CE19="Yes"),100-OFFSET('Water Data'!$H$4,0,10*ROW('Water Data'!H13)),NA())</f>
        <v>#N/A</v>
      </c>
      <c r="Q19" s="99" t="e">
        <f ca="true">+IF(AND(ISNUMBER(OFFSET('Water Data'!$H$6,0,10*ROW('Water Data'!H13))),'Data Summary'!CF19="Yes"),OFFSET('Water Data'!$H$6,0,10*ROW('Water Data'!H13)),NA())</f>
        <v>#N/A</v>
      </c>
      <c r="R19" s="99" t="e">
        <f ca="true">+IF(AND(ISNUMBER(OFFSET('Water Data'!$H$9,0,10*ROW('Water Data'!H13))),'Data Summary'!CG19="Yes"),OFFSET('Water Data'!$H$9,0,10*ROW('Water Data'!H13)),NA())</f>
        <v>#N/A</v>
      </c>
      <c r="S19" s="99" t="e">
        <f ca="true">+IF(AND(ISNUMBER(OFFSET('Water Data'!$I$4,0,10*ROW('Water Data'!I13))),'Data Summary'!CH19="Yes"),100-OFFSET('Water Data'!$I$4,0,10*ROW('Water Data'!I13)),NA())</f>
        <v>#N/A</v>
      </c>
      <c r="T19" s="99" t="e">
        <f ca="true">+IF(AND(ISNUMBER(OFFSET('Water Data'!$I$6,0,10*ROW('Water Data'!I13))),'Data Summary'!CI19="Yes"),OFFSET('Water Data'!$I$6,0,10*ROW('Water Data'!I13)),NA())</f>
        <v>#N/A</v>
      </c>
      <c r="U19" s="99" t="e">
        <f ca="true">+IF(AND(ISNUMBER(OFFSET('Water Data'!$I$9,0,10*ROW('Water Data'!I13))),'Data Summary'!CJ19="Yes"),OFFSET('Water Data'!$I$9,0,10*ROW('Water Data'!I13)),NA())</f>
        <v>#N/A</v>
      </c>
      <c r="V19" s="100">
        <f ca="true">+IF(AND(ISNUMBER(OFFSET('Sanitation Data'!$D$4,0,10*ROW('Sanitation Data'!D13))),'Data Summary'!CK19="Yes"),100-OFFSET('Sanitation Data'!$D$4,0,10*ROW('Sanitation Data'!D13)),NA())</f>
        <v>99.5</v>
      </c>
      <c r="W19" s="100">
        <f ca="true">+IF(AND(ISNUMBER(OFFSET('Sanitation Data'!$D$6,0,10*ROW('Sanitation Data'!D13))),'Data Summary'!CL19="Yes"),OFFSET('Sanitation Data'!$D$6,0,10*ROW('Sanitation Data'!D13)),NA())</f>
        <v>90.3</v>
      </c>
      <c r="X19" s="100">
        <f ca="true">+IF(AND(ISNUMBER(OFFSET('Sanitation Data'!$D$10,0,10*ROW('Sanitation Data'!D13))),'Data Summary'!CM19="Yes"),OFFSET('Sanitation Data'!$D$10,0,10*ROW('Sanitation Data'!D13)),NA())</f>
        <v>80.959999999999994</v>
      </c>
      <c r="Y19" s="100" t="e">
        <f ca="true">+IF(AND(ISNUMBER(OFFSET('Sanitation Data'!$D$11,0,10*ROW('Sanitation Data'!D13))),'Data Summary'!CN19="Yes"),OFFSET('Sanitation Data'!$D$11,0,10*ROW('Sanitation Data'!D13)),NA())</f>
        <v>#N/A</v>
      </c>
      <c r="Z19" s="100">
        <f ca="true">+IF(AND(ISNUMBER(OFFSET('Sanitation Data'!$D$12,0,10*ROW('Sanitation Data'!D13))),'Data Summary'!CO19="Yes"),OFFSET('Sanitation Data'!$D$12,0,10*ROW('Sanitation Data'!D13)),NA())</f>
        <v>79.819999999999993</v>
      </c>
      <c r="AA19" s="100" t="e">
        <f ca="true">+IF(AND(ISNUMBER(OFFSET('Sanitation Data'!$E$4,0,10*ROW('Sanitation Data'!E13))),'Data Summary'!CP19="Yes"),100-OFFSET('Sanitation Data'!$E$4,0,10*ROW('Sanitation Data'!E13)),NA())</f>
        <v>#N/A</v>
      </c>
      <c r="AB19" s="100" t="e">
        <f ca="true">+IF(AND(ISNUMBER(OFFSET('Sanitation Data'!$E$6,0,10*ROW('Sanitation Data'!E13))),'Data Summary'!CQ19="Yes"),OFFSET('Sanitation Data'!$E$6,0,10*ROW('Sanitation Data'!E13)),NA())</f>
        <v>#N/A</v>
      </c>
      <c r="AC19" s="100" t="e">
        <f ca="true">+IF(AND(ISNUMBER(OFFSET('Sanitation Data'!$E$10,0,10*ROW('Sanitation Data'!E13))),'Data Summary'!CR19="Yes"),OFFSET('Sanitation Data'!$E$10,0,10*ROW('Sanitation Data'!E13)),NA())</f>
        <v>#N/A</v>
      </c>
      <c r="AD19" s="100" t="e">
        <f ca="true">+IF(AND(ISNUMBER(OFFSET('Sanitation Data'!$E$11,0,10*ROW('Sanitation Data'!E13))),'Data Summary'!CS19="Yes"),OFFSET('Sanitation Data'!$E$11,0,10*ROW('Sanitation Data'!E13)),NA())</f>
        <v>#N/A</v>
      </c>
      <c r="AE19" s="100" t="e">
        <f ca="true">+IF(AND(ISNUMBER(OFFSET('Sanitation Data'!$E$12,0,10*ROW('Sanitation Data'!E13))),'Data Summary'!CT19="Yes"),OFFSET('Sanitation Data'!$E$12,0,10*ROW('Sanitation Data'!E13)),NA())</f>
        <v>#N/A</v>
      </c>
      <c r="AF19" s="100" t="e">
        <f ca="true">+IF(AND(ISNUMBER(OFFSET('Sanitation Data'!$F$4,0,10*ROW('Sanitation Data'!F13))),'Data Summary'!CU19="Yes"),100-OFFSET('Sanitation Data'!$F$4,0,10*ROW('Sanitation Data'!F13)),NA())</f>
        <v>#N/A</v>
      </c>
      <c r="AG19" s="100" t="e">
        <f ca="true">+IF(AND(ISNUMBER(OFFSET('Sanitation Data'!$F$6,0,10*ROW('Sanitation Data'!F13))),'Data Summary'!CV19="Yes"),OFFSET('Sanitation Data'!$F$6,0,10*ROW('Sanitation Data'!F13)),NA())</f>
        <v>#N/A</v>
      </c>
      <c r="AH19" s="100" t="e">
        <f ca="true">+IF(AND(ISNUMBER(OFFSET('Sanitation Data'!$F$10,0,10*ROW('Sanitation Data'!F13))),'Data Summary'!CW19="Yes"),OFFSET('Sanitation Data'!$F$10,0,10*ROW('Sanitation Data'!F13)),NA())</f>
        <v>#N/A</v>
      </c>
      <c r="AI19" s="100" t="e">
        <f ca="true">+IF(AND(ISNUMBER(OFFSET('Sanitation Data'!$F$11,0,10*ROW('Sanitation Data'!F13))),'Data Summary'!CX19="Yes"),OFFSET('Sanitation Data'!$F$11,0,10*ROW('Sanitation Data'!F13)),NA())</f>
        <v>#N/A</v>
      </c>
      <c r="AJ19" s="100" t="e">
        <f ca="true">+IF(AND(ISNUMBER(OFFSET('Sanitation Data'!$F$12,0,10*ROW('Sanitation Data'!F13))),'Data Summary'!CY19="Yes"),OFFSET('Sanitation Data'!$F$12,0,10*ROW('Sanitation Data'!F13)),NA())</f>
        <v>#N/A</v>
      </c>
      <c r="AK19" s="100" t="e">
        <f ca="true">+IF(AND(ISNUMBER(OFFSET('Sanitation Data'!$G$4,0,10*ROW('Sanitation Data'!G13))),'Data Summary'!CZ19="Yes"),100-OFFSET('Sanitation Data'!$G$4,0,10*ROW('Sanitation Data'!G13)),NA())</f>
        <v>#N/A</v>
      </c>
      <c r="AL19" s="100" t="e">
        <f ca="true">+IF(AND(ISNUMBER(OFFSET('Sanitation Data'!$G$6,0,10*ROW('Sanitation Data'!G13))),'Data Summary'!DA19="Yes"),OFFSET('Sanitation Data'!$G$6,0,10*ROW('Sanitation Data'!G13)),NA())</f>
        <v>#N/A</v>
      </c>
      <c r="AM19" s="100" t="e">
        <f ca="true">+IF(AND(ISNUMBER(OFFSET('Sanitation Data'!$G$10,0,10*ROW('Sanitation Data'!G13))),'Data Summary'!DB19="Yes"),OFFSET('Sanitation Data'!$G$10,0,10*ROW('Sanitation Data'!G13)),NA())</f>
        <v>#N/A</v>
      </c>
      <c r="AN19" s="100" t="e">
        <f ca="true">+IF(AND(ISNUMBER(OFFSET('Sanitation Data'!$G$11,0,10*ROW('Sanitation Data'!G13))),'Data Summary'!DC19="Yes"),OFFSET('Sanitation Data'!$G$11,0,10*ROW('Sanitation Data'!G13)),NA())</f>
        <v>#N/A</v>
      </c>
      <c r="AO19" s="100" t="e">
        <f ca="true">+IF(AND(ISNUMBER(OFFSET('Sanitation Data'!$G$12,0,10*ROW('Sanitation Data'!G13))),'Data Summary'!DD19="Yes"),OFFSET('Sanitation Data'!$G$12,0,10*ROW('Sanitation Data'!G13)),NA())</f>
        <v>#N/A</v>
      </c>
      <c r="AP19" s="100" t="e">
        <f ca="true">+IF(AND(ISNUMBER(OFFSET('Sanitation Data'!$H$4,0,10*ROW('Sanitation Data'!H13))),'Data Summary'!DE19="Yes"),100-OFFSET('Sanitation Data'!$H$4,0,10*ROW('Sanitation Data'!H13)),NA())</f>
        <v>#N/A</v>
      </c>
      <c r="AQ19" s="100" t="e">
        <f ca="true">+IF(AND(ISNUMBER(OFFSET('Sanitation Data'!$H$6,0,10*ROW('Sanitation Data'!H13))),'Data Summary'!DF19="Yes"),OFFSET('Sanitation Data'!$H$6,0,10*ROW('Sanitation Data'!H13)),NA())</f>
        <v>#N/A</v>
      </c>
      <c r="AR19" s="100" t="e">
        <f ca="true">+IF(AND(ISNUMBER(OFFSET('Sanitation Data'!$H$10,0,10*ROW('Sanitation Data'!H13))),'Data Summary'!DG19="Yes"),OFFSET('Sanitation Data'!$H$10,0,10*ROW('Sanitation Data'!H13)),NA())</f>
        <v>#N/A</v>
      </c>
      <c r="AS19" s="100" t="e">
        <f ca="true">+IF(AND(ISNUMBER(OFFSET('Sanitation Data'!$H$11,0,10*ROW('Sanitation Data'!H13))),'Data Summary'!DH19="Yes"),OFFSET('Sanitation Data'!$H$11,0,10*ROW('Sanitation Data'!H13)),NA())</f>
        <v>#N/A</v>
      </c>
      <c r="AT19" s="100" t="e">
        <f ca="true">+IF(AND(ISNUMBER(OFFSET('Sanitation Data'!$H$12,0,10*ROW('Sanitation Data'!H13))),'Data Summary'!DI19="Yes"),OFFSET('Sanitation Data'!$H$12,0,10*ROW('Sanitation Data'!H13)),NA())</f>
        <v>#N/A</v>
      </c>
      <c r="AU19" s="100" t="e">
        <f ca="true">+IF(AND(ISNUMBER(OFFSET('Sanitation Data'!$I$4,0,10*ROW('Sanitation Data'!I13))),'Data Summary'!DJ19="Yes"),100-OFFSET('Sanitation Data'!$I$4,0,10*ROW('Sanitation Data'!I13)),NA())</f>
        <v>#N/A</v>
      </c>
      <c r="AV19" s="100" t="e">
        <f ca="true">+IF(AND(ISNUMBER(OFFSET('Sanitation Data'!$I$6,0,10*ROW('Sanitation Data'!I13))),'Data Summary'!DK19="Yes"),OFFSET('Sanitation Data'!$I$6,0,10*ROW('Sanitation Data'!I13)),NA())</f>
        <v>#N/A</v>
      </c>
      <c r="AW19" s="100" t="e">
        <f ca="true">+IF(AND(ISNUMBER(OFFSET('Sanitation Data'!$I$10,0,10*ROW('Sanitation Data'!I13))),'Data Summary'!DL19="Yes"),OFFSET('Sanitation Data'!$I$10,0,10*ROW('Sanitation Data'!I13)),NA())</f>
        <v>#N/A</v>
      </c>
      <c r="AX19" s="100" t="e">
        <f ca="true">+IF(AND(ISNUMBER(OFFSET('Sanitation Data'!$I$11,0,10*ROW('Sanitation Data'!I13))),'Data Summary'!DM19="Yes"),OFFSET('Sanitation Data'!$I$11,0,10*ROW('Sanitation Data'!I13)),NA())</f>
        <v>#N/A</v>
      </c>
      <c r="AY19" s="100" t="e">
        <f ca="true">+IF(AND(ISNUMBER(OFFSET('Sanitation Data'!$I$12,0,10*ROW('Sanitation Data'!I13))),'Data Summary'!DN19="Yes"),OFFSET('Sanitation Data'!$I$12,0,10*ROW('Sanitation Data'!I13)),NA())</f>
        <v>#N/A</v>
      </c>
      <c r="AZ19" s="101" t="e">
        <f ca="true">+IF(AND(ISNUMBER(OFFSET('Hygiene Data'!$D$5,0,10*ROW('Hygiene Data'!D13))),'Data Summary'!DO19="Yes"),OFFSET('Hygiene Data'!$D$5,0,10*ROW('Hygiene Data'!D13)),NA())</f>
        <v>#N/A</v>
      </c>
      <c r="BA19" s="101">
        <f ca="true">+IF(AND(ISNUMBER(OFFSET('Hygiene Data'!$D$7,0,10*ROW('Hygiene Data'!D13))),'Data Summary'!DP19="Yes"),OFFSET('Hygiene Data'!$D$7,0,10*ROW('Hygiene Data'!D13)),NA())</f>
        <v>81.96</v>
      </c>
      <c r="BB19" s="101" t="e">
        <f ca="true">+IF(AND(ISNUMBER(OFFSET('Hygiene Data'!$D$9,0,10*ROW('Hygiene Data'!D13))),'Data Summary'!DQ19="Yes"),OFFSET('Hygiene Data'!$D$9,0,10*ROW('Hygiene Data'!D13)),NA())</f>
        <v>#N/A</v>
      </c>
      <c r="BC19" s="101" t="e">
        <f ca="true">+IF(AND(ISNUMBER(OFFSET('Hygiene Data'!$E$5,0,10*ROW('Hygiene Data'!E13))),'Data Summary'!DR19="Yes"),OFFSET('Hygiene Data'!$E$5,0,10*ROW('Hygiene Data'!E13)),NA())</f>
        <v>#N/A</v>
      </c>
      <c r="BD19" s="101" t="e">
        <f ca="true">+IF(AND(ISNUMBER(OFFSET('Hygiene Data'!$E$7,0,10*ROW('Hygiene Data'!E13))),'Data Summary'!DS19="Yes"),OFFSET('Hygiene Data'!$E$7,0,10*ROW('Hygiene Data'!E13)),NA())</f>
        <v>#N/A</v>
      </c>
      <c r="BE19" s="101" t="e">
        <f ca="true">+IF(AND(ISNUMBER(OFFSET('Hygiene Data'!$E$9,0,10*ROW('Hygiene Data'!E13))),'Data Summary'!DT19="Yes"),OFFSET('Hygiene Data'!$E$9,0,10*ROW('Hygiene Data'!E13)),NA())</f>
        <v>#N/A</v>
      </c>
      <c r="BF19" s="101" t="e">
        <f ca="true">+IF(AND(ISNUMBER(OFFSET('Hygiene Data'!$F$5,0,10*ROW('Hygiene Data'!F13))),'Data Summary'!DU19="Yes"),OFFSET('Hygiene Data'!$F$5,0,10*ROW('Hygiene Data'!F13)),NA())</f>
        <v>#N/A</v>
      </c>
      <c r="BG19" s="101" t="e">
        <f ca="true">+IF(AND(ISNUMBER(OFFSET('Hygiene Data'!$F$7,0,10*ROW('Hygiene Data'!F13))),'Data Summary'!DV19="Yes"),OFFSET('Hygiene Data'!$F$7,0,10*ROW('Hygiene Data'!F13)),NA())</f>
        <v>#N/A</v>
      </c>
      <c r="BH19" s="101" t="e">
        <f ca="true">+IF(AND(ISNUMBER(OFFSET('Hygiene Data'!$F$9,0,10*ROW('Hygiene Data'!F13))),'Data Summary'!DW19="Yes"),OFFSET('Hygiene Data'!$F$9,0,10*ROW('Hygiene Data'!F13)),NA())</f>
        <v>#N/A</v>
      </c>
      <c r="BI19" s="101" t="e">
        <f ca="true">+IF(AND(ISNUMBER(OFFSET('Hygiene Data'!$G$5,0,10*ROW('Hygiene Data'!G13))),'Data Summary'!DX19="Yes"),OFFSET('Hygiene Data'!$G$5,0,10*ROW('Hygiene Data'!G13)),NA())</f>
        <v>#N/A</v>
      </c>
      <c r="BJ19" s="101" t="e">
        <f ca="true">+IF(AND(ISNUMBER(OFFSET('Hygiene Data'!$G$7,0,10*ROW('Hygiene Data'!G13))),'Data Summary'!DY19="Yes"),OFFSET('Hygiene Data'!$G$7,0,10*ROW('Hygiene Data'!G13)),NA())</f>
        <v>#N/A</v>
      </c>
      <c r="BK19" s="101" t="e">
        <f ca="true">+IF(AND(ISNUMBER(OFFSET('Hygiene Data'!$G$9,0,10*ROW('Hygiene Data'!G13))),'Data Summary'!DZ19="Yes"),OFFSET('Hygiene Data'!$G$9,0,10*ROW('Hygiene Data'!G13)),NA())</f>
        <v>#N/A</v>
      </c>
      <c r="BL19" s="101" t="e">
        <f ca="true">+IF(AND(ISNUMBER(OFFSET('Hygiene Data'!$H$5,0,10*ROW('Hygiene Data'!H13))),'Data Summary'!EA19="Yes"),OFFSET('Hygiene Data'!$H$5,0,10*ROW('Hygiene Data'!H13)),NA())</f>
        <v>#N/A</v>
      </c>
      <c r="BM19" s="101">
        <f ca="true">+IF(AND(ISNUMBER(OFFSET('Hygiene Data'!$H$7,0,10*ROW('Hygiene Data'!H13))),'Data Summary'!EB19="Yes"),OFFSET('Hygiene Data'!$H$7,0,10*ROW('Hygiene Data'!H13)),NA())</f>
        <v>81</v>
      </c>
      <c r="BN19" s="101" t="e">
        <f ca="true">+IF(AND(ISNUMBER(OFFSET('Hygiene Data'!$H$9,0,10*ROW('Hygiene Data'!H13))),'Data Summary'!EC19="Yes"),OFFSET('Hygiene Data'!$H$9,0,10*ROW('Hygiene Data'!H13)),NA())</f>
        <v>#N/A</v>
      </c>
      <c r="BO19" s="101" t="e">
        <f ca="true">+IF(AND(ISNUMBER(OFFSET('Hygiene Data'!$I$5,0,10*ROW('Hygiene Data'!I13))),'Data Summary'!ED19="Yes"),OFFSET('Hygiene Data'!$I$5,0,10*ROW('Hygiene Data'!I13)),NA())</f>
        <v>#N/A</v>
      </c>
      <c r="BP19" s="101">
        <f ca="true">+IF(AND(ISNUMBER(OFFSET('Hygiene Data'!$I$7,0,10*ROW('Hygiene Data'!I13))),'Data Summary'!EE19="Yes"),OFFSET('Hygiene Data'!$I$7,0,10*ROW('Hygiene Data'!I13)),NA())</f>
        <v>83.41</v>
      </c>
      <c r="BQ19" s="101" t="e">
        <f ca="true">+IF(AND(ISNUMBER(OFFSET('Hygiene Data'!$I$9,0,10*ROW('Hygiene Data'!I13))),'Data Summary'!EF19="Yes"),OFFSET('Hygiene Data'!$I$9,0,10*ROW('Hygiene Data'!I13)),NA())</f>
        <v>#N/A</v>
      </c>
    </row>
    <row xmlns:x14ac="http://schemas.microsoft.com/office/spreadsheetml/2009/9/ac" r="20" x14ac:dyDescent="0.2">
      <c r="A20" s="414" t="str">
        <f ca="true">+RIGHT('Data Summary'!A20,LEN('Data Summary'!A20)-9)</f>
        <v>UIS</v>
      </c>
      <c r="B20" s="38" t="str">
        <f ca="true">+IF(ISTEXT('Data Summary'!B20),'Data Summary'!B20,"")</f>
        <v>Other</v>
      </c>
      <c r="C20" s="365">
        <f ca="true">+VALUE('Data Summary'!C20)</f>
        <v>2018</v>
      </c>
      <c r="D20" s="99" t="e">
        <f ca="true">+IF(AND(ISNUMBER(OFFSET('Water Data'!$D$4,0,10*ROW('Water Data'!D14))),'Data Summary'!BS20="Yes"),100-OFFSET('Water Data'!$D$4,0,10*ROW('Water Data'!D14)),NA())</f>
        <v>#N/A</v>
      </c>
      <c r="E20" s="99" t="e">
        <f ca="true">+IF(AND(ISNUMBER(OFFSET('Water Data'!$D$6,0,10*ROW('Water Data'!D14))),'Data Summary'!BT20="Yes"),OFFSET('Water Data'!$D$6,0,10*ROW('Water Data'!D14)),NA())</f>
        <v>#N/A</v>
      </c>
      <c r="F20" s="99" t="e">
        <f ca="true">+IF(AND(ISNUMBER(OFFSET('Water Data'!$D$9,0,10*ROW('Water Data'!D14))),'Data Summary'!BU20="Yes"),OFFSET('Water Data'!$D$9,0,10*ROW('Water Data'!D14)),NA())</f>
        <v>#N/A</v>
      </c>
      <c r="G20" s="99" t="e">
        <f ca="true">+IF(AND(ISNUMBER(OFFSET('Water Data'!$E$4,0,10*ROW('Water Data'!E14))),'Data Summary'!BV20="Yes"),100-OFFSET('Water Data'!$E$4,0,10*ROW('Water Data'!E14)),NA())</f>
        <v>#N/A</v>
      </c>
      <c r="H20" s="99" t="e">
        <f ca="true">+IF(AND(ISNUMBER(OFFSET('Water Data'!$E$6,0,10*ROW('Water Data'!E14))),'Data Summary'!BW20="Yes"),OFFSET('Water Data'!$E$6,0,10*ROW('Water Data'!E14)),NA())</f>
        <v>#N/A</v>
      </c>
      <c r="I20" s="99" t="e">
        <f ca="true">+IF(AND(ISNUMBER(OFFSET('Water Data'!$E$9,0,10*ROW('Water Data'!E14))),'Data Summary'!BX20="Yes"),OFFSET('Water Data'!$E$9,0,10*ROW('Water Data'!E14)),NA())</f>
        <v>#N/A</v>
      </c>
      <c r="J20" s="99" t="e">
        <f ca="true">+IF(AND(ISNUMBER(OFFSET('Water Data'!$F$4,0,10*ROW('Water Data'!F14))),'Data Summary'!BY20="Yes"),100-OFFSET('Water Data'!$F$4,0,10*ROW('Water Data'!F14)),NA())</f>
        <v>#N/A</v>
      </c>
      <c r="K20" s="99" t="e">
        <f ca="true">+IF(AND(ISNUMBER(OFFSET('Water Data'!$F$6,0,10*ROW('Water Data'!F14))),'Data Summary'!BZ20="Yes"),OFFSET('Water Data'!$F$6,0,10*ROW('Water Data'!F14)),NA())</f>
        <v>#N/A</v>
      </c>
      <c r="L20" s="99" t="e">
        <f ca="true">+IF(AND(ISNUMBER(OFFSET('Water Data'!$F$9,0,10*ROW('Water Data'!F14))),'Data Summary'!CA20="Yes"),OFFSET('Water Data'!$F$9,0,10*ROW('Water Data'!F14)),NA())</f>
        <v>#N/A</v>
      </c>
      <c r="M20" s="99" t="e">
        <f ca="true">+IF(AND(ISNUMBER(OFFSET('Water Data'!$G$4,0,10*ROW('Water Data'!G14))),'Data Summary'!CB20="Yes"),100-OFFSET('Water Data'!$G$4,0,10*ROW('Water Data'!G14)),NA())</f>
        <v>#N/A</v>
      </c>
      <c r="N20" s="99" t="e">
        <f ca="true">+IF(AND(ISNUMBER(OFFSET('Water Data'!$G$6,0,10*ROW('Water Data'!G14))),'Data Summary'!CC20="Yes"),OFFSET('Water Data'!$G$6,0,10*ROW('Water Data'!G14)),NA())</f>
        <v>#N/A</v>
      </c>
      <c r="O20" s="99" t="e">
        <f ca="true">+IF(AND(ISNUMBER(OFFSET('Water Data'!$G$9,0,10*ROW('Water Data'!G14))),'Data Summary'!CD20="Yes"),OFFSET('Water Data'!$G$9,0,10*ROW('Water Data'!G14)),NA())</f>
        <v>#N/A</v>
      </c>
      <c r="P20" s="99" t="e">
        <f ca="true">+IF(AND(ISNUMBER(OFFSET('Water Data'!$H$4,0,10*ROW('Water Data'!H14))),'Data Summary'!CE20="Yes"),100-OFFSET('Water Data'!$H$4,0,10*ROW('Water Data'!H14)),NA())</f>
        <v>#N/A</v>
      </c>
      <c r="Q20" s="99" t="e">
        <f ca="true">+IF(AND(ISNUMBER(OFFSET('Water Data'!$H$6,0,10*ROW('Water Data'!H14))),'Data Summary'!CF20="Yes"),OFFSET('Water Data'!$H$6,0,10*ROW('Water Data'!H14)),NA())</f>
        <v>#N/A</v>
      </c>
      <c r="R20" s="99" t="e">
        <f ca="true">+IF(AND(ISNUMBER(OFFSET('Water Data'!$H$9,0,10*ROW('Water Data'!H14))),'Data Summary'!CG20="Yes"),OFFSET('Water Data'!$H$9,0,10*ROW('Water Data'!H14)),NA())</f>
        <v>#N/A</v>
      </c>
      <c r="S20" s="99" t="e">
        <f ca="true">+IF(AND(ISNUMBER(OFFSET('Water Data'!$I$4,0,10*ROW('Water Data'!I14))),'Data Summary'!CH20="Yes"),100-OFFSET('Water Data'!$I$4,0,10*ROW('Water Data'!I14)),NA())</f>
        <v>#N/A</v>
      </c>
      <c r="T20" s="99" t="e">
        <f ca="true">+IF(AND(ISNUMBER(OFFSET('Water Data'!$I$6,0,10*ROW('Water Data'!I14))),'Data Summary'!CI20="Yes"),OFFSET('Water Data'!$I$6,0,10*ROW('Water Data'!I14)),NA())</f>
        <v>#N/A</v>
      </c>
      <c r="U20" s="99" t="e">
        <f ca="true">+IF(AND(ISNUMBER(OFFSET('Water Data'!$I$9,0,10*ROW('Water Data'!I14))),'Data Summary'!CJ20="Yes"),OFFSET('Water Data'!$I$9,0,10*ROW('Water Data'!I14)),NA())</f>
        <v>#N/A</v>
      </c>
      <c r="V20" s="100" t="e">
        <f ca="true">+IF(AND(ISNUMBER(OFFSET('Sanitation Data'!$D$4,0,10*ROW('Sanitation Data'!D14))),'Data Summary'!CK20="Yes"),100-OFFSET('Sanitation Data'!$D$4,0,10*ROW('Sanitation Data'!D14)),NA())</f>
        <v>#N/A</v>
      </c>
      <c r="W20" s="100" t="e">
        <f ca="true">+IF(AND(ISNUMBER(OFFSET('Sanitation Data'!$D$6,0,10*ROW('Sanitation Data'!D14))),'Data Summary'!CL20="Yes"),OFFSET('Sanitation Data'!$D$6,0,10*ROW('Sanitation Data'!D14)),NA())</f>
        <v>#N/A</v>
      </c>
      <c r="X20" s="100" t="e">
        <f ca="true">+IF(AND(ISNUMBER(OFFSET('Sanitation Data'!$D$10,0,10*ROW('Sanitation Data'!D14))),'Data Summary'!CM20="Yes"),OFFSET('Sanitation Data'!$D$10,0,10*ROW('Sanitation Data'!D14)),NA())</f>
        <v>#N/A</v>
      </c>
      <c r="Y20" s="100" t="e">
        <f ca="true">+IF(AND(ISNUMBER(OFFSET('Sanitation Data'!$D$11,0,10*ROW('Sanitation Data'!D14))),'Data Summary'!CN20="Yes"),OFFSET('Sanitation Data'!$D$11,0,10*ROW('Sanitation Data'!D14)),NA())</f>
        <v>#N/A</v>
      </c>
      <c r="Z20" s="100" t="e">
        <f ca="true">+IF(AND(ISNUMBER(OFFSET('Sanitation Data'!$D$12,0,10*ROW('Sanitation Data'!D14))),'Data Summary'!CO20="Yes"),OFFSET('Sanitation Data'!$D$12,0,10*ROW('Sanitation Data'!D14)),NA())</f>
        <v>#N/A</v>
      </c>
      <c r="AA20" s="100" t="e">
        <f ca="true">+IF(AND(ISNUMBER(OFFSET('Sanitation Data'!$E$4,0,10*ROW('Sanitation Data'!E14))),'Data Summary'!CP20="Yes"),100-OFFSET('Sanitation Data'!$E$4,0,10*ROW('Sanitation Data'!E14)),NA())</f>
        <v>#N/A</v>
      </c>
      <c r="AB20" s="100" t="e">
        <f ca="true">+IF(AND(ISNUMBER(OFFSET('Sanitation Data'!$E$6,0,10*ROW('Sanitation Data'!E14))),'Data Summary'!CQ20="Yes"),OFFSET('Sanitation Data'!$E$6,0,10*ROW('Sanitation Data'!E14)),NA())</f>
        <v>#N/A</v>
      </c>
      <c r="AC20" s="100" t="e">
        <f ca="true">+IF(AND(ISNUMBER(OFFSET('Sanitation Data'!$E$10,0,10*ROW('Sanitation Data'!E14))),'Data Summary'!CR20="Yes"),OFFSET('Sanitation Data'!$E$10,0,10*ROW('Sanitation Data'!E14)),NA())</f>
        <v>#N/A</v>
      </c>
      <c r="AD20" s="100" t="e">
        <f ca="true">+IF(AND(ISNUMBER(OFFSET('Sanitation Data'!$E$11,0,10*ROW('Sanitation Data'!E14))),'Data Summary'!CS20="Yes"),OFFSET('Sanitation Data'!$E$11,0,10*ROW('Sanitation Data'!E14)),NA())</f>
        <v>#N/A</v>
      </c>
      <c r="AE20" s="100" t="e">
        <f ca="true">+IF(AND(ISNUMBER(OFFSET('Sanitation Data'!$E$12,0,10*ROW('Sanitation Data'!E14))),'Data Summary'!CT20="Yes"),OFFSET('Sanitation Data'!$E$12,0,10*ROW('Sanitation Data'!E14)),NA())</f>
        <v>#N/A</v>
      </c>
      <c r="AF20" s="100" t="e">
        <f ca="true">+IF(AND(ISNUMBER(OFFSET('Sanitation Data'!$F$4,0,10*ROW('Sanitation Data'!F14))),'Data Summary'!CU20="Yes"),100-OFFSET('Sanitation Data'!$F$4,0,10*ROW('Sanitation Data'!F14)),NA())</f>
        <v>#N/A</v>
      </c>
      <c r="AG20" s="100" t="e">
        <f ca="true">+IF(AND(ISNUMBER(OFFSET('Sanitation Data'!$F$6,0,10*ROW('Sanitation Data'!F14))),'Data Summary'!CV20="Yes"),OFFSET('Sanitation Data'!$F$6,0,10*ROW('Sanitation Data'!F14)),NA())</f>
        <v>#N/A</v>
      </c>
      <c r="AH20" s="100" t="e">
        <f ca="true">+IF(AND(ISNUMBER(OFFSET('Sanitation Data'!$F$10,0,10*ROW('Sanitation Data'!F14))),'Data Summary'!CW20="Yes"),OFFSET('Sanitation Data'!$F$10,0,10*ROW('Sanitation Data'!F14)),NA())</f>
        <v>#N/A</v>
      </c>
      <c r="AI20" s="100" t="e">
        <f ca="true">+IF(AND(ISNUMBER(OFFSET('Sanitation Data'!$F$11,0,10*ROW('Sanitation Data'!F14))),'Data Summary'!CX20="Yes"),OFFSET('Sanitation Data'!$F$11,0,10*ROW('Sanitation Data'!F14)),NA())</f>
        <v>#N/A</v>
      </c>
      <c r="AJ20" s="100" t="e">
        <f ca="true">+IF(AND(ISNUMBER(OFFSET('Sanitation Data'!$F$12,0,10*ROW('Sanitation Data'!F14))),'Data Summary'!CY20="Yes"),OFFSET('Sanitation Data'!$F$12,0,10*ROW('Sanitation Data'!F14)),NA())</f>
        <v>#N/A</v>
      </c>
      <c r="AK20" s="100" t="e">
        <f ca="true">+IF(AND(ISNUMBER(OFFSET('Sanitation Data'!$G$4,0,10*ROW('Sanitation Data'!G14))),'Data Summary'!CZ20="Yes"),100-OFFSET('Sanitation Data'!$G$4,0,10*ROW('Sanitation Data'!G14)),NA())</f>
        <v>#N/A</v>
      </c>
      <c r="AL20" s="100" t="e">
        <f ca="true">+IF(AND(ISNUMBER(OFFSET('Sanitation Data'!$G$6,0,10*ROW('Sanitation Data'!G14))),'Data Summary'!DA20="Yes"),OFFSET('Sanitation Data'!$G$6,0,10*ROW('Sanitation Data'!G14)),NA())</f>
        <v>#N/A</v>
      </c>
      <c r="AM20" s="100" t="e">
        <f ca="true">+IF(AND(ISNUMBER(OFFSET('Sanitation Data'!$G$10,0,10*ROW('Sanitation Data'!G14))),'Data Summary'!DB20="Yes"),OFFSET('Sanitation Data'!$G$10,0,10*ROW('Sanitation Data'!G14)),NA())</f>
        <v>#N/A</v>
      </c>
      <c r="AN20" s="100" t="e">
        <f ca="true">+IF(AND(ISNUMBER(OFFSET('Sanitation Data'!$G$11,0,10*ROW('Sanitation Data'!G14))),'Data Summary'!DC20="Yes"),OFFSET('Sanitation Data'!$G$11,0,10*ROW('Sanitation Data'!G14)),NA())</f>
        <v>#N/A</v>
      </c>
      <c r="AO20" s="100" t="e">
        <f ca="true">+IF(AND(ISNUMBER(OFFSET('Sanitation Data'!$G$12,0,10*ROW('Sanitation Data'!G14))),'Data Summary'!DD20="Yes"),OFFSET('Sanitation Data'!$G$12,0,10*ROW('Sanitation Data'!G14)),NA())</f>
        <v>#N/A</v>
      </c>
      <c r="AP20" s="100" t="e">
        <f ca="true">+IF(AND(ISNUMBER(OFFSET('Sanitation Data'!$H$4,0,10*ROW('Sanitation Data'!H14))),'Data Summary'!DE20="Yes"),100-OFFSET('Sanitation Data'!$H$4,0,10*ROW('Sanitation Data'!H14)),NA())</f>
        <v>#N/A</v>
      </c>
      <c r="AQ20" s="100" t="e">
        <f ca="true">+IF(AND(ISNUMBER(OFFSET('Sanitation Data'!$H$6,0,10*ROW('Sanitation Data'!H14))),'Data Summary'!DF20="Yes"),OFFSET('Sanitation Data'!$H$6,0,10*ROW('Sanitation Data'!H14)),NA())</f>
        <v>#N/A</v>
      </c>
      <c r="AR20" s="100" t="e">
        <f ca="true">+IF(AND(ISNUMBER(OFFSET('Sanitation Data'!$H$10,0,10*ROW('Sanitation Data'!H14))),'Data Summary'!DG20="Yes"),OFFSET('Sanitation Data'!$H$10,0,10*ROW('Sanitation Data'!H14)),NA())</f>
        <v>#N/A</v>
      </c>
      <c r="AS20" s="100" t="e">
        <f ca="true">+IF(AND(ISNUMBER(OFFSET('Sanitation Data'!$H$11,0,10*ROW('Sanitation Data'!H14))),'Data Summary'!DH20="Yes"),OFFSET('Sanitation Data'!$H$11,0,10*ROW('Sanitation Data'!H14)),NA())</f>
        <v>#N/A</v>
      </c>
      <c r="AT20" s="100" t="e">
        <f ca="true">+IF(AND(ISNUMBER(OFFSET('Sanitation Data'!$H$12,0,10*ROW('Sanitation Data'!H14))),'Data Summary'!DI20="Yes"),OFFSET('Sanitation Data'!$H$12,0,10*ROW('Sanitation Data'!H14)),NA())</f>
        <v>#N/A</v>
      </c>
      <c r="AU20" s="100" t="e">
        <f ca="true">+IF(AND(ISNUMBER(OFFSET('Sanitation Data'!$I$4,0,10*ROW('Sanitation Data'!I14))),'Data Summary'!DJ20="Yes"),100-OFFSET('Sanitation Data'!$I$4,0,10*ROW('Sanitation Data'!I14)),NA())</f>
        <v>#N/A</v>
      </c>
      <c r="AV20" s="100" t="e">
        <f ca="true">+IF(AND(ISNUMBER(OFFSET('Sanitation Data'!$I$6,0,10*ROW('Sanitation Data'!I14))),'Data Summary'!DK20="Yes"),OFFSET('Sanitation Data'!$I$6,0,10*ROW('Sanitation Data'!I14)),NA())</f>
        <v>#N/A</v>
      </c>
      <c r="AW20" s="100" t="e">
        <f ca="true">+IF(AND(ISNUMBER(OFFSET('Sanitation Data'!$I$10,0,10*ROW('Sanitation Data'!I14))),'Data Summary'!DL20="Yes"),OFFSET('Sanitation Data'!$I$10,0,10*ROW('Sanitation Data'!I14)),NA())</f>
        <v>#N/A</v>
      </c>
      <c r="AX20" s="100" t="e">
        <f ca="true">+IF(AND(ISNUMBER(OFFSET('Sanitation Data'!$I$11,0,10*ROW('Sanitation Data'!I14))),'Data Summary'!DM20="Yes"),OFFSET('Sanitation Data'!$I$11,0,10*ROW('Sanitation Data'!I14)),NA())</f>
        <v>#N/A</v>
      </c>
      <c r="AY20" s="100" t="e">
        <f ca="true">+IF(AND(ISNUMBER(OFFSET('Sanitation Data'!$I$12,0,10*ROW('Sanitation Data'!I14))),'Data Summary'!DN20="Yes"),OFFSET('Sanitation Data'!$I$12,0,10*ROW('Sanitation Data'!I14)),NA())</f>
        <v>#N/A</v>
      </c>
      <c r="AZ20" s="101" t="e">
        <f ca="true">+IF(AND(ISNUMBER(OFFSET('Hygiene Data'!$D$5,0,10*ROW('Hygiene Data'!D14))),'Data Summary'!DO20="Yes"),OFFSET('Hygiene Data'!$D$5,0,10*ROW('Hygiene Data'!D14)),NA())</f>
        <v>#N/A</v>
      </c>
      <c r="BA20" s="101" t="e">
        <f ca="true">+IF(AND(ISNUMBER(OFFSET('Hygiene Data'!$D$7,0,10*ROW('Hygiene Data'!D14))),'Data Summary'!DP20="Yes"),OFFSET('Hygiene Data'!$D$7,0,10*ROW('Hygiene Data'!D14)),NA())</f>
        <v>#N/A</v>
      </c>
      <c r="BB20" s="101" t="e">
        <f ca="true">+IF(AND(ISNUMBER(OFFSET('Hygiene Data'!$D$9,0,10*ROW('Hygiene Data'!D14))),'Data Summary'!DQ20="Yes"),OFFSET('Hygiene Data'!$D$9,0,10*ROW('Hygiene Data'!D14)),NA())</f>
        <v>#N/A</v>
      </c>
      <c r="BC20" s="101" t="e">
        <f ca="true">+IF(AND(ISNUMBER(OFFSET('Hygiene Data'!$E$5,0,10*ROW('Hygiene Data'!E14))),'Data Summary'!DR20="Yes"),OFFSET('Hygiene Data'!$E$5,0,10*ROW('Hygiene Data'!E14)),NA())</f>
        <v>#N/A</v>
      </c>
      <c r="BD20" s="101" t="e">
        <f ca="true">+IF(AND(ISNUMBER(OFFSET('Hygiene Data'!$E$7,0,10*ROW('Hygiene Data'!E14))),'Data Summary'!DS20="Yes"),OFFSET('Hygiene Data'!$E$7,0,10*ROW('Hygiene Data'!E14)),NA())</f>
        <v>#N/A</v>
      </c>
      <c r="BE20" s="101" t="e">
        <f ca="true">+IF(AND(ISNUMBER(OFFSET('Hygiene Data'!$E$9,0,10*ROW('Hygiene Data'!E14))),'Data Summary'!DT20="Yes"),OFFSET('Hygiene Data'!$E$9,0,10*ROW('Hygiene Data'!E14)),NA())</f>
        <v>#N/A</v>
      </c>
      <c r="BF20" s="101" t="e">
        <f ca="true">+IF(AND(ISNUMBER(OFFSET('Hygiene Data'!$F$5,0,10*ROW('Hygiene Data'!F14))),'Data Summary'!DU20="Yes"),OFFSET('Hygiene Data'!$F$5,0,10*ROW('Hygiene Data'!F14)),NA())</f>
        <v>#N/A</v>
      </c>
      <c r="BG20" s="101" t="e">
        <f ca="true">+IF(AND(ISNUMBER(OFFSET('Hygiene Data'!$F$7,0,10*ROW('Hygiene Data'!F14))),'Data Summary'!DV20="Yes"),OFFSET('Hygiene Data'!$F$7,0,10*ROW('Hygiene Data'!F14)),NA())</f>
        <v>#N/A</v>
      </c>
      <c r="BH20" s="101" t="e">
        <f ca="true">+IF(AND(ISNUMBER(OFFSET('Hygiene Data'!$F$9,0,10*ROW('Hygiene Data'!F14))),'Data Summary'!DW20="Yes"),OFFSET('Hygiene Data'!$F$9,0,10*ROW('Hygiene Data'!F14)),NA())</f>
        <v>#N/A</v>
      </c>
      <c r="BI20" s="101" t="e">
        <f ca="true">+IF(AND(ISNUMBER(OFFSET('Hygiene Data'!$G$5,0,10*ROW('Hygiene Data'!G14))),'Data Summary'!DX20="Yes"),OFFSET('Hygiene Data'!$G$5,0,10*ROW('Hygiene Data'!G14)),NA())</f>
        <v>#N/A</v>
      </c>
      <c r="BJ20" s="101" t="e">
        <f ca="true">+IF(AND(ISNUMBER(OFFSET('Hygiene Data'!$G$7,0,10*ROW('Hygiene Data'!G14))),'Data Summary'!DY20="Yes"),OFFSET('Hygiene Data'!$G$7,0,10*ROW('Hygiene Data'!G14)),NA())</f>
        <v>#N/A</v>
      </c>
      <c r="BK20" s="101" t="e">
        <f ca="true">+IF(AND(ISNUMBER(OFFSET('Hygiene Data'!$G$9,0,10*ROW('Hygiene Data'!G14))),'Data Summary'!DZ20="Yes"),OFFSET('Hygiene Data'!$G$9,0,10*ROW('Hygiene Data'!G14)),NA())</f>
        <v>#N/A</v>
      </c>
      <c r="BL20" s="101" t="e">
        <f ca="true">+IF(AND(ISNUMBER(OFFSET('Hygiene Data'!$H$5,0,10*ROW('Hygiene Data'!H14))),'Data Summary'!EA20="Yes"),OFFSET('Hygiene Data'!$H$5,0,10*ROW('Hygiene Data'!H14)),NA())</f>
        <v>#N/A</v>
      </c>
      <c r="BM20" s="101" t="e">
        <f ca="true">+IF(AND(ISNUMBER(OFFSET('Hygiene Data'!$H$7,0,10*ROW('Hygiene Data'!H14))),'Data Summary'!EB20="Yes"),OFFSET('Hygiene Data'!$H$7,0,10*ROW('Hygiene Data'!H14)),NA())</f>
        <v>#N/A</v>
      </c>
      <c r="BN20" s="101" t="e">
        <f ca="true">+IF(AND(ISNUMBER(OFFSET('Hygiene Data'!$H$9,0,10*ROW('Hygiene Data'!H14))),'Data Summary'!EC20="Yes"),OFFSET('Hygiene Data'!$H$9,0,10*ROW('Hygiene Data'!H14)),NA())</f>
        <v>#N/A</v>
      </c>
      <c r="BO20" s="101" t="e">
        <f ca="true">+IF(AND(ISNUMBER(OFFSET('Hygiene Data'!$I$5,0,10*ROW('Hygiene Data'!I14))),'Data Summary'!ED20="Yes"),OFFSET('Hygiene Data'!$I$5,0,10*ROW('Hygiene Data'!I14)),NA())</f>
        <v>#N/A</v>
      </c>
      <c r="BP20" s="101" t="e">
        <f ca="true">+IF(AND(ISNUMBER(OFFSET('Hygiene Data'!$I$7,0,10*ROW('Hygiene Data'!I14))),'Data Summary'!EE20="Yes"),OFFSET('Hygiene Data'!$I$7,0,10*ROW('Hygiene Data'!I14)),NA())</f>
        <v>#N/A</v>
      </c>
      <c r="BQ20" s="101" t="e">
        <f ca="true">+IF(AND(ISNUMBER(OFFSET('Hygiene Data'!$I$9,0,10*ROW('Hygiene Data'!I14))),'Data Summary'!EF20="Yes"),OFFSET('Hygiene Data'!$I$9,0,10*ROW('Hygiene Data'!I14)),NA())</f>
        <v>#N/A</v>
      </c>
    </row>
    <row xmlns:x14ac="http://schemas.microsoft.com/office/spreadsheetml/2009/9/ac" r="21" x14ac:dyDescent="0.2">
      <c r="A21" s="414" t="str">
        <f ca="true">+RIGHT('Data Summary'!A21,LEN('Data Summary'!A21)-9)</f>
        <v>EMIS</v>
      </c>
      <c r="B21" s="38" t="str">
        <f ca="true">+IF(ISTEXT('Data Summary'!B21),'Data Summary'!B21,"")</f>
        <v>EMIS</v>
      </c>
      <c r="C21" s="365">
        <f ca="true">+VALUE('Data Summary'!C21)</f>
        <v>2019</v>
      </c>
      <c r="D21" s="99">
        <f ca="true">+IF(AND(ISNUMBER(OFFSET('Water Data'!$D$4,0,10*ROW('Water Data'!D15))),'Data Summary'!BS21="Yes"),100-OFFSET('Water Data'!$D$4,0,10*ROW('Water Data'!D15)),NA())</f>
        <v>100</v>
      </c>
      <c r="E21" s="99">
        <f ca="true">+IF(AND(ISNUMBER(OFFSET('Water Data'!$D$6,0,10*ROW('Water Data'!D15))),'Data Summary'!BT21="Yes"),OFFSET('Water Data'!$D$6,0,10*ROW('Water Data'!D15)),NA())</f>
        <v>93.1</v>
      </c>
      <c r="F21" s="99">
        <f ca="true">+IF(AND(ISNUMBER(OFFSET('Water Data'!$D$9,0,10*ROW('Water Data'!D15))),'Data Summary'!BU21="Yes"),OFFSET('Water Data'!$D$9,0,10*ROW('Water Data'!D15)),NA())</f>
        <v>60.925644823788552</v>
      </c>
      <c r="G21" s="99" t="e">
        <f ca="true">+IF(AND(ISNUMBER(OFFSET('Water Data'!$E$4,0,10*ROW('Water Data'!E15))),'Data Summary'!BV21="Yes"),100-OFFSET('Water Data'!$E$4,0,10*ROW('Water Data'!E15)),NA())</f>
        <v>#N/A</v>
      </c>
      <c r="H21" s="99" t="e">
        <f ca="true">+IF(AND(ISNUMBER(OFFSET('Water Data'!$E$6,0,10*ROW('Water Data'!E15))),'Data Summary'!BW21="Yes"),OFFSET('Water Data'!$E$6,0,10*ROW('Water Data'!E15)),NA())</f>
        <v>#N/A</v>
      </c>
      <c r="I21" s="99" t="e">
        <f ca="true">+IF(AND(ISNUMBER(OFFSET('Water Data'!$E$9,0,10*ROW('Water Data'!E15))),'Data Summary'!BX21="Yes"),OFFSET('Water Data'!$E$9,0,10*ROW('Water Data'!E15)),NA())</f>
        <v>#N/A</v>
      </c>
      <c r="J21" s="99" t="e">
        <f ca="true">+IF(AND(ISNUMBER(OFFSET('Water Data'!$F$4,0,10*ROW('Water Data'!F15))),'Data Summary'!BY21="Yes"),100-OFFSET('Water Data'!$F$4,0,10*ROW('Water Data'!F15)),NA())</f>
        <v>#N/A</v>
      </c>
      <c r="K21" s="99" t="e">
        <f ca="true">+IF(AND(ISNUMBER(OFFSET('Water Data'!$F$6,0,10*ROW('Water Data'!F15))),'Data Summary'!BZ21="Yes"),OFFSET('Water Data'!$F$6,0,10*ROW('Water Data'!F15)),NA())</f>
        <v>#N/A</v>
      </c>
      <c r="L21" s="99" t="e">
        <f ca="true">+IF(AND(ISNUMBER(OFFSET('Water Data'!$F$9,0,10*ROW('Water Data'!F15))),'Data Summary'!CA21="Yes"),OFFSET('Water Data'!$F$9,0,10*ROW('Water Data'!F15)),NA())</f>
        <v>#N/A</v>
      </c>
      <c r="M21" s="99" t="e">
        <f ca="true">+IF(AND(ISNUMBER(OFFSET('Water Data'!$G$4,0,10*ROW('Water Data'!G15))),'Data Summary'!CB21="Yes"),100-OFFSET('Water Data'!$G$4,0,10*ROW('Water Data'!G15)),NA())</f>
        <v>#N/A</v>
      </c>
      <c r="N21" s="99" t="e">
        <f ca="true">+IF(AND(ISNUMBER(OFFSET('Water Data'!$G$6,0,10*ROW('Water Data'!G15))),'Data Summary'!CC21="Yes"),OFFSET('Water Data'!$G$6,0,10*ROW('Water Data'!G15)),NA())</f>
        <v>#N/A</v>
      </c>
      <c r="O21" s="99" t="e">
        <f ca="true">+IF(AND(ISNUMBER(OFFSET('Water Data'!$G$9,0,10*ROW('Water Data'!G15))),'Data Summary'!CD21="Yes"),OFFSET('Water Data'!$G$9,0,10*ROW('Water Data'!G15)),NA())</f>
        <v>#N/A</v>
      </c>
      <c r="P21" s="99" t="e">
        <f ca="true">+IF(AND(ISNUMBER(OFFSET('Water Data'!$H$4,0,10*ROW('Water Data'!H15))),'Data Summary'!CE21="Yes"),100-OFFSET('Water Data'!$H$4,0,10*ROW('Water Data'!H15)),NA())</f>
        <v>#N/A</v>
      </c>
      <c r="Q21" s="99" t="e">
        <f ca="true">+IF(AND(ISNUMBER(OFFSET('Water Data'!$H$6,0,10*ROW('Water Data'!H15))),'Data Summary'!CF21="Yes"),OFFSET('Water Data'!$H$6,0,10*ROW('Water Data'!H15)),NA())</f>
        <v>#N/A</v>
      </c>
      <c r="R21" s="99" t="e">
        <f ca="true">+IF(AND(ISNUMBER(OFFSET('Water Data'!$H$9,0,10*ROW('Water Data'!H15))),'Data Summary'!CG21="Yes"),OFFSET('Water Data'!$H$9,0,10*ROW('Water Data'!H15)),NA())</f>
        <v>#N/A</v>
      </c>
      <c r="S21" s="99" t="e">
        <f ca="true">+IF(AND(ISNUMBER(OFFSET('Water Data'!$I$4,0,10*ROW('Water Data'!I15))),'Data Summary'!CH21="Yes"),100-OFFSET('Water Data'!$I$4,0,10*ROW('Water Data'!I15)),NA())</f>
        <v>#N/A</v>
      </c>
      <c r="T21" s="99" t="e">
        <f ca="true">+IF(AND(ISNUMBER(OFFSET('Water Data'!$I$6,0,10*ROW('Water Data'!I15))),'Data Summary'!CI21="Yes"),OFFSET('Water Data'!$I$6,0,10*ROW('Water Data'!I15)),NA())</f>
        <v>#N/A</v>
      </c>
      <c r="U21" s="99" t="e">
        <f ca="true">+IF(AND(ISNUMBER(OFFSET('Water Data'!$I$9,0,10*ROW('Water Data'!I15))),'Data Summary'!CJ21="Yes"),OFFSET('Water Data'!$I$9,0,10*ROW('Water Data'!I15)),NA())</f>
        <v>#N/A</v>
      </c>
      <c r="V21" s="100">
        <f ca="true">+IF(AND(ISNUMBER(OFFSET('Sanitation Data'!$D$4,0,10*ROW('Sanitation Data'!D15))),'Data Summary'!CK21="Yes"),100-OFFSET('Sanitation Data'!$D$4,0,10*ROW('Sanitation Data'!D15)),NA())</f>
        <v>98.3</v>
      </c>
      <c r="W21" s="100">
        <f ca="true">+IF(AND(ISNUMBER(OFFSET('Sanitation Data'!$D$6,0,10*ROW('Sanitation Data'!D15))),'Data Summary'!CL21="Yes"),OFFSET('Sanitation Data'!$D$6,0,10*ROW('Sanitation Data'!D15)),NA())</f>
        <v>87.199999999999989</v>
      </c>
      <c r="X21" s="100">
        <f ca="true">+IF(AND(ISNUMBER(OFFSET('Sanitation Data'!$D$10,0,10*ROW('Sanitation Data'!D15))),'Data Summary'!CM21="Yes"),OFFSET('Sanitation Data'!$D$10,0,10*ROW('Sanitation Data'!D15)),NA())</f>
        <v>62.153099337748337</v>
      </c>
      <c r="Y21" s="100" t="e">
        <f ca="true">+IF(AND(ISNUMBER(OFFSET('Sanitation Data'!$D$11,0,10*ROW('Sanitation Data'!D15))),'Data Summary'!CN21="Yes"),OFFSET('Sanitation Data'!$D$11,0,10*ROW('Sanitation Data'!D15)),NA())</f>
        <v>#N/A</v>
      </c>
      <c r="Z21" s="100">
        <f ca="true">+IF(AND(ISNUMBER(OFFSET('Sanitation Data'!$D$12,0,10*ROW('Sanitation Data'!D15))),'Data Summary'!CO21="Yes"),OFFSET('Sanitation Data'!$D$12,0,10*ROW('Sanitation Data'!D15)),NA())</f>
        <v>61.096496649006617</v>
      </c>
      <c r="AA21" s="100" t="e">
        <f ca="true">+IF(AND(ISNUMBER(OFFSET('Sanitation Data'!$E$4,0,10*ROW('Sanitation Data'!E15))),'Data Summary'!CP21="Yes"),100-OFFSET('Sanitation Data'!$E$4,0,10*ROW('Sanitation Data'!E15)),NA())</f>
        <v>#N/A</v>
      </c>
      <c r="AB21" s="100" t="e">
        <f ca="true">+IF(AND(ISNUMBER(OFFSET('Sanitation Data'!$E$6,0,10*ROW('Sanitation Data'!E15))),'Data Summary'!CQ21="Yes"),OFFSET('Sanitation Data'!$E$6,0,10*ROW('Sanitation Data'!E15)),NA())</f>
        <v>#N/A</v>
      </c>
      <c r="AC21" s="100" t="e">
        <f ca="true">+IF(AND(ISNUMBER(OFFSET('Sanitation Data'!$E$10,0,10*ROW('Sanitation Data'!E15))),'Data Summary'!CR21="Yes"),OFFSET('Sanitation Data'!$E$10,0,10*ROW('Sanitation Data'!E15)),NA())</f>
        <v>#N/A</v>
      </c>
      <c r="AD21" s="100" t="e">
        <f ca="true">+IF(AND(ISNUMBER(OFFSET('Sanitation Data'!$E$11,0,10*ROW('Sanitation Data'!E15))),'Data Summary'!CS21="Yes"),OFFSET('Sanitation Data'!$E$11,0,10*ROW('Sanitation Data'!E15)),NA())</f>
        <v>#N/A</v>
      </c>
      <c r="AE21" s="100" t="e">
        <f ca="true">+IF(AND(ISNUMBER(OFFSET('Sanitation Data'!$E$12,0,10*ROW('Sanitation Data'!E15))),'Data Summary'!CT21="Yes"),OFFSET('Sanitation Data'!$E$12,0,10*ROW('Sanitation Data'!E15)),NA())</f>
        <v>#N/A</v>
      </c>
      <c r="AF21" s="100" t="e">
        <f ca="true">+IF(AND(ISNUMBER(OFFSET('Sanitation Data'!$F$4,0,10*ROW('Sanitation Data'!F15))),'Data Summary'!CU21="Yes"),100-OFFSET('Sanitation Data'!$F$4,0,10*ROW('Sanitation Data'!F15)),NA())</f>
        <v>#N/A</v>
      </c>
      <c r="AG21" s="100" t="e">
        <f ca="true">+IF(AND(ISNUMBER(OFFSET('Sanitation Data'!$F$6,0,10*ROW('Sanitation Data'!F15))),'Data Summary'!CV21="Yes"),OFFSET('Sanitation Data'!$F$6,0,10*ROW('Sanitation Data'!F15)),NA())</f>
        <v>#N/A</v>
      </c>
      <c r="AH21" s="100" t="e">
        <f ca="true">+IF(AND(ISNUMBER(OFFSET('Sanitation Data'!$F$10,0,10*ROW('Sanitation Data'!F15))),'Data Summary'!CW21="Yes"),OFFSET('Sanitation Data'!$F$10,0,10*ROW('Sanitation Data'!F15)),NA())</f>
        <v>#N/A</v>
      </c>
      <c r="AI21" s="100" t="e">
        <f ca="true">+IF(AND(ISNUMBER(OFFSET('Sanitation Data'!$F$11,0,10*ROW('Sanitation Data'!F15))),'Data Summary'!CX21="Yes"),OFFSET('Sanitation Data'!$F$11,0,10*ROW('Sanitation Data'!F15)),NA())</f>
        <v>#N/A</v>
      </c>
      <c r="AJ21" s="100" t="e">
        <f ca="true">+IF(AND(ISNUMBER(OFFSET('Sanitation Data'!$F$12,0,10*ROW('Sanitation Data'!F15))),'Data Summary'!CY21="Yes"),OFFSET('Sanitation Data'!$F$12,0,10*ROW('Sanitation Data'!F15)),NA())</f>
        <v>#N/A</v>
      </c>
      <c r="AK21" s="100" t="e">
        <f ca="true">+IF(AND(ISNUMBER(OFFSET('Sanitation Data'!$G$4,0,10*ROW('Sanitation Data'!G15))),'Data Summary'!CZ21="Yes"),100-OFFSET('Sanitation Data'!$G$4,0,10*ROW('Sanitation Data'!G15)),NA())</f>
        <v>#N/A</v>
      </c>
      <c r="AL21" s="100" t="e">
        <f ca="true">+IF(AND(ISNUMBER(OFFSET('Sanitation Data'!$G$6,0,10*ROW('Sanitation Data'!G15))),'Data Summary'!DA21="Yes"),OFFSET('Sanitation Data'!$G$6,0,10*ROW('Sanitation Data'!G15)),NA())</f>
        <v>#N/A</v>
      </c>
      <c r="AM21" s="100" t="e">
        <f ca="true">+IF(AND(ISNUMBER(OFFSET('Sanitation Data'!$G$10,0,10*ROW('Sanitation Data'!G15))),'Data Summary'!DB21="Yes"),OFFSET('Sanitation Data'!$G$10,0,10*ROW('Sanitation Data'!G15)),NA())</f>
        <v>#N/A</v>
      </c>
      <c r="AN21" s="100" t="e">
        <f ca="true">+IF(AND(ISNUMBER(OFFSET('Sanitation Data'!$G$11,0,10*ROW('Sanitation Data'!G15))),'Data Summary'!DC21="Yes"),OFFSET('Sanitation Data'!$G$11,0,10*ROW('Sanitation Data'!G15)),NA())</f>
        <v>#N/A</v>
      </c>
      <c r="AO21" s="100" t="e">
        <f ca="true">+IF(AND(ISNUMBER(OFFSET('Sanitation Data'!$G$12,0,10*ROW('Sanitation Data'!G15))),'Data Summary'!DD21="Yes"),OFFSET('Sanitation Data'!$G$12,0,10*ROW('Sanitation Data'!G15)),NA())</f>
        <v>#N/A</v>
      </c>
      <c r="AP21" s="100" t="e">
        <f ca="true">+IF(AND(ISNUMBER(OFFSET('Sanitation Data'!$H$4,0,10*ROW('Sanitation Data'!H15))),'Data Summary'!DE21="Yes"),100-OFFSET('Sanitation Data'!$H$4,0,10*ROW('Sanitation Data'!H15)),NA())</f>
        <v>#N/A</v>
      </c>
      <c r="AQ21" s="100" t="e">
        <f ca="true">+IF(AND(ISNUMBER(OFFSET('Sanitation Data'!$H$6,0,10*ROW('Sanitation Data'!H15))),'Data Summary'!DF21="Yes"),OFFSET('Sanitation Data'!$H$6,0,10*ROW('Sanitation Data'!H15)),NA())</f>
        <v>#N/A</v>
      </c>
      <c r="AR21" s="100" t="e">
        <f ca="true">+IF(AND(ISNUMBER(OFFSET('Sanitation Data'!$H$10,0,10*ROW('Sanitation Data'!H15))),'Data Summary'!DG21="Yes"),OFFSET('Sanitation Data'!$H$10,0,10*ROW('Sanitation Data'!H15)),NA())</f>
        <v>#N/A</v>
      </c>
      <c r="AS21" s="100" t="e">
        <f ca="true">+IF(AND(ISNUMBER(OFFSET('Sanitation Data'!$H$11,0,10*ROW('Sanitation Data'!H15))),'Data Summary'!DH21="Yes"),OFFSET('Sanitation Data'!$H$11,0,10*ROW('Sanitation Data'!H15)),NA())</f>
        <v>#N/A</v>
      </c>
      <c r="AT21" s="100" t="e">
        <f ca="true">+IF(AND(ISNUMBER(OFFSET('Sanitation Data'!$H$12,0,10*ROW('Sanitation Data'!H15))),'Data Summary'!DI21="Yes"),OFFSET('Sanitation Data'!$H$12,0,10*ROW('Sanitation Data'!H15)),NA())</f>
        <v>#N/A</v>
      </c>
      <c r="AU21" s="100" t="e">
        <f ca="true">+IF(AND(ISNUMBER(OFFSET('Sanitation Data'!$I$4,0,10*ROW('Sanitation Data'!I15))),'Data Summary'!DJ21="Yes"),100-OFFSET('Sanitation Data'!$I$4,0,10*ROW('Sanitation Data'!I15)),NA())</f>
        <v>#N/A</v>
      </c>
      <c r="AV21" s="100" t="e">
        <f ca="true">+IF(AND(ISNUMBER(OFFSET('Sanitation Data'!$I$6,0,10*ROW('Sanitation Data'!I15))),'Data Summary'!DK21="Yes"),OFFSET('Sanitation Data'!$I$6,0,10*ROW('Sanitation Data'!I15)),NA())</f>
        <v>#N/A</v>
      </c>
      <c r="AW21" s="100" t="e">
        <f ca="true">+IF(AND(ISNUMBER(OFFSET('Sanitation Data'!$I$10,0,10*ROW('Sanitation Data'!I15))),'Data Summary'!DL21="Yes"),OFFSET('Sanitation Data'!$I$10,0,10*ROW('Sanitation Data'!I15)),NA())</f>
        <v>#N/A</v>
      </c>
      <c r="AX21" s="100" t="e">
        <f ca="true">+IF(AND(ISNUMBER(OFFSET('Sanitation Data'!$I$11,0,10*ROW('Sanitation Data'!I15))),'Data Summary'!DM21="Yes"),OFFSET('Sanitation Data'!$I$11,0,10*ROW('Sanitation Data'!I15)),NA())</f>
        <v>#N/A</v>
      </c>
      <c r="AY21" s="100" t="e">
        <f ca="true">+IF(AND(ISNUMBER(OFFSET('Sanitation Data'!$I$12,0,10*ROW('Sanitation Data'!I15))),'Data Summary'!DN21="Yes"),OFFSET('Sanitation Data'!$I$12,0,10*ROW('Sanitation Data'!I15)),NA())</f>
        <v>#N/A</v>
      </c>
      <c r="AZ21" s="101" t="e">
        <f ca="true">+IF(AND(ISNUMBER(OFFSET('Hygiene Data'!$D$5,0,10*ROW('Hygiene Data'!D15))),'Data Summary'!DO21="Yes"),OFFSET('Hygiene Data'!$D$5,0,10*ROW('Hygiene Data'!D15)),NA())</f>
        <v>#N/A</v>
      </c>
      <c r="BA21" s="101">
        <f ca="true">+IF(AND(ISNUMBER(OFFSET('Hygiene Data'!$D$7,0,10*ROW('Hygiene Data'!D15))),'Data Summary'!DP21="Yes"),OFFSET('Hygiene Data'!$D$7,0,10*ROW('Hygiene Data'!D15)),NA())</f>
        <v>76.096578366445911</v>
      </c>
      <c r="BB21" s="101" t="e">
        <f ca="true">+IF(AND(ISNUMBER(OFFSET('Hygiene Data'!$D$9,0,10*ROW('Hygiene Data'!D15))),'Data Summary'!DQ21="Yes"),OFFSET('Hygiene Data'!$D$9,0,10*ROW('Hygiene Data'!D15)),NA())</f>
        <v>#N/A</v>
      </c>
      <c r="BC21" s="101" t="e">
        <f ca="true">+IF(AND(ISNUMBER(OFFSET('Hygiene Data'!$E$5,0,10*ROW('Hygiene Data'!E15))),'Data Summary'!DR21="Yes"),OFFSET('Hygiene Data'!$E$5,0,10*ROW('Hygiene Data'!E15)),NA())</f>
        <v>#N/A</v>
      </c>
      <c r="BD21" s="101" t="e">
        <f ca="true">+IF(AND(ISNUMBER(OFFSET('Hygiene Data'!$E$7,0,10*ROW('Hygiene Data'!E15))),'Data Summary'!DS21="Yes"),OFFSET('Hygiene Data'!$E$7,0,10*ROW('Hygiene Data'!E15)),NA())</f>
        <v>#N/A</v>
      </c>
      <c r="BE21" s="101" t="e">
        <f ca="true">+IF(AND(ISNUMBER(OFFSET('Hygiene Data'!$E$9,0,10*ROW('Hygiene Data'!E15))),'Data Summary'!DT21="Yes"),OFFSET('Hygiene Data'!$E$9,0,10*ROW('Hygiene Data'!E15)),NA())</f>
        <v>#N/A</v>
      </c>
      <c r="BF21" s="101" t="e">
        <f ca="true">+IF(AND(ISNUMBER(OFFSET('Hygiene Data'!$F$5,0,10*ROW('Hygiene Data'!F15))),'Data Summary'!DU21="Yes"),OFFSET('Hygiene Data'!$F$5,0,10*ROW('Hygiene Data'!F15)),NA())</f>
        <v>#N/A</v>
      </c>
      <c r="BG21" s="101" t="e">
        <f ca="true">+IF(AND(ISNUMBER(OFFSET('Hygiene Data'!$F$7,0,10*ROW('Hygiene Data'!F15))),'Data Summary'!DV21="Yes"),OFFSET('Hygiene Data'!$F$7,0,10*ROW('Hygiene Data'!F15)),NA())</f>
        <v>#N/A</v>
      </c>
      <c r="BH21" s="101" t="e">
        <f ca="true">+IF(AND(ISNUMBER(OFFSET('Hygiene Data'!$F$9,0,10*ROW('Hygiene Data'!F15))),'Data Summary'!DW21="Yes"),OFFSET('Hygiene Data'!$F$9,0,10*ROW('Hygiene Data'!F15)),NA())</f>
        <v>#N/A</v>
      </c>
      <c r="BI21" s="101" t="e">
        <f ca="true">+IF(AND(ISNUMBER(OFFSET('Hygiene Data'!$G$5,0,10*ROW('Hygiene Data'!G15))),'Data Summary'!DX21="Yes"),OFFSET('Hygiene Data'!$G$5,0,10*ROW('Hygiene Data'!G15)),NA())</f>
        <v>#N/A</v>
      </c>
      <c r="BJ21" s="101">
        <f ca="true">+IF(AND(ISNUMBER(OFFSET('Hygiene Data'!$G$7,0,10*ROW('Hygiene Data'!G15))),'Data Summary'!DY21="Yes"),OFFSET('Hygiene Data'!$G$7,0,10*ROW('Hygiene Data'!G15)),NA())</f>
        <v>71.599999999999994</v>
      </c>
      <c r="BK21" s="101" t="e">
        <f ca="true">+IF(AND(ISNUMBER(OFFSET('Hygiene Data'!$G$9,0,10*ROW('Hygiene Data'!G15))),'Data Summary'!DZ21="Yes"),OFFSET('Hygiene Data'!$G$9,0,10*ROW('Hygiene Data'!G15)),NA())</f>
        <v>#N/A</v>
      </c>
      <c r="BL21" s="101" t="e">
        <f ca="true">+IF(AND(ISNUMBER(OFFSET('Hygiene Data'!$H$5,0,10*ROW('Hygiene Data'!H15))),'Data Summary'!EA21="Yes"),OFFSET('Hygiene Data'!$H$5,0,10*ROW('Hygiene Data'!H15)),NA())</f>
        <v>#N/A</v>
      </c>
      <c r="BM21" s="101">
        <f ca="true">+IF(AND(ISNUMBER(OFFSET('Hygiene Data'!$H$7,0,10*ROW('Hygiene Data'!H15))),'Data Summary'!EB21="Yes"),OFFSET('Hygiene Data'!$H$7,0,10*ROW('Hygiene Data'!H15)),NA())</f>
        <v>79.2</v>
      </c>
      <c r="BN21" s="101" t="e">
        <f ca="true">+IF(AND(ISNUMBER(OFFSET('Hygiene Data'!$H$9,0,10*ROW('Hygiene Data'!H15))),'Data Summary'!EC21="Yes"),OFFSET('Hygiene Data'!$H$9,0,10*ROW('Hygiene Data'!H15)),NA())</f>
        <v>#N/A</v>
      </c>
      <c r="BO21" s="101" t="e">
        <f ca="true">+IF(AND(ISNUMBER(OFFSET('Hygiene Data'!$I$5,0,10*ROW('Hygiene Data'!I15))),'Data Summary'!ED21="Yes"),OFFSET('Hygiene Data'!$I$5,0,10*ROW('Hygiene Data'!I15)),NA())</f>
        <v>#N/A</v>
      </c>
      <c r="BP21" s="101">
        <f ca="true">+IF(AND(ISNUMBER(OFFSET('Hygiene Data'!$I$7,0,10*ROW('Hygiene Data'!I15))),'Data Summary'!EE21="Yes"),OFFSET('Hygiene Data'!$I$7,0,10*ROW('Hygiene Data'!I15)),NA())</f>
        <v>78.040654205607467</v>
      </c>
      <c r="BQ21" s="101" t="e">
        <f ca="true">+IF(AND(ISNUMBER(OFFSET('Hygiene Data'!$I$9,0,10*ROW('Hygiene Data'!I15))),'Data Summary'!EF21="Yes"),OFFSET('Hygiene Data'!$I$9,0,10*ROW('Hygiene Data'!I15)),NA())</f>
        <v>#N/A</v>
      </c>
    </row>
    <row xmlns:x14ac="http://schemas.microsoft.com/office/spreadsheetml/2009/9/ac" r="22" x14ac:dyDescent="0.2">
      <c r="A22" s="414" t="str">
        <f ca="true">+RIGHT('Data Summary'!A22,LEN('Data Summary'!A22)-9)</f>
        <v>UIS</v>
      </c>
      <c r="B22" s="38" t="str">
        <f ca="true">+IF(ISTEXT('Data Summary'!B22),'Data Summary'!B22,"")</f>
        <v>Other</v>
      </c>
      <c r="C22" s="365">
        <f ca="true">+VALUE('Data Summary'!C22)</f>
        <v>2019</v>
      </c>
      <c r="D22" s="99" t="e">
        <f ca="true">+IF(AND(ISNUMBER(OFFSET('Water Data'!$D$4,0,10*ROW('Water Data'!D16))),'Data Summary'!BS22="Yes"),100-OFFSET('Water Data'!$D$4,0,10*ROW('Water Data'!D16)),NA())</f>
        <v>#N/A</v>
      </c>
      <c r="E22" s="99" t="e">
        <f ca="true">+IF(AND(ISNUMBER(OFFSET('Water Data'!$D$6,0,10*ROW('Water Data'!D16))),'Data Summary'!BT22="Yes"),OFFSET('Water Data'!$D$6,0,10*ROW('Water Data'!D16)),NA())</f>
        <v>#N/A</v>
      </c>
      <c r="F22" s="99" t="e">
        <f ca="true">+IF(AND(ISNUMBER(OFFSET('Water Data'!$D$9,0,10*ROW('Water Data'!D16))),'Data Summary'!BU22="Yes"),OFFSET('Water Data'!$D$9,0,10*ROW('Water Data'!D16)),NA())</f>
        <v>#N/A</v>
      </c>
      <c r="G22" s="99" t="e">
        <f ca="true">+IF(AND(ISNUMBER(OFFSET('Water Data'!$E$4,0,10*ROW('Water Data'!E16))),'Data Summary'!BV22="Yes"),100-OFFSET('Water Data'!$E$4,0,10*ROW('Water Data'!E16)),NA())</f>
        <v>#N/A</v>
      </c>
      <c r="H22" s="99" t="e">
        <f ca="true">+IF(AND(ISNUMBER(OFFSET('Water Data'!$E$6,0,10*ROW('Water Data'!E16))),'Data Summary'!BW22="Yes"),OFFSET('Water Data'!$E$6,0,10*ROW('Water Data'!E16)),NA())</f>
        <v>#N/A</v>
      </c>
      <c r="I22" s="99" t="e">
        <f ca="true">+IF(AND(ISNUMBER(OFFSET('Water Data'!$E$9,0,10*ROW('Water Data'!E16))),'Data Summary'!BX22="Yes"),OFFSET('Water Data'!$E$9,0,10*ROW('Water Data'!E16)),NA())</f>
        <v>#N/A</v>
      </c>
      <c r="J22" s="99" t="e">
        <f ca="true">+IF(AND(ISNUMBER(OFFSET('Water Data'!$F$4,0,10*ROW('Water Data'!F16))),'Data Summary'!BY22="Yes"),100-OFFSET('Water Data'!$F$4,0,10*ROW('Water Data'!F16)),NA())</f>
        <v>#N/A</v>
      </c>
      <c r="K22" s="99" t="e">
        <f ca="true">+IF(AND(ISNUMBER(OFFSET('Water Data'!$F$6,0,10*ROW('Water Data'!F16))),'Data Summary'!BZ22="Yes"),OFFSET('Water Data'!$F$6,0,10*ROW('Water Data'!F16)),NA())</f>
        <v>#N/A</v>
      </c>
      <c r="L22" s="99" t="e">
        <f ca="true">+IF(AND(ISNUMBER(OFFSET('Water Data'!$F$9,0,10*ROW('Water Data'!F16))),'Data Summary'!CA22="Yes"),OFFSET('Water Data'!$F$9,0,10*ROW('Water Data'!F16)),NA())</f>
        <v>#N/A</v>
      </c>
      <c r="M22" s="99" t="e">
        <f ca="true">+IF(AND(ISNUMBER(OFFSET('Water Data'!$G$4,0,10*ROW('Water Data'!G16))),'Data Summary'!CB22="Yes"),100-OFFSET('Water Data'!$G$4,0,10*ROW('Water Data'!G16)),NA())</f>
        <v>#N/A</v>
      </c>
      <c r="N22" s="99" t="e">
        <f ca="true">+IF(AND(ISNUMBER(OFFSET('Water Data'!$G$6,0,10*ROW('Water Data'!G16))),'Data Summary'!CC22="Yes"),OFFSET('Water Data'!$G$6,0,10*ROW('Water Data'!G16)),NA())</f>
        <v>#N/A</v>
      </c>
      <c r="O22" s="99" t="e">
        <f ca="true">+IF(AND(ISNUMBER(OFFSET('Water Data'!$G$9,0,10*ROW('Water Data'!G16))),'Data Summary'!CD22="Yes"),OFFSET('Water Data'!$G$9,0,10*ROW('Water Data'!G16)),NA())</f>
        <v>#N/A</v>
      </c>
      <c r="P22" s="99" t="e">
        <f ca="true">+IF(AND(ISNUMBER(OFFSET('Water Data'!$H$4,0,10*ROW('Water Data'!H16))),'Data Summary'!CE22="Yes"),100-OFFSET('Water Data'!$H$4,0,10*ROW('Water Data'!H16)),NA())</f>
        <v>#N/A</v>
      </c>
      <c r="Q22" s="99" t="e">
        <f ca="true">+IF(AND(ISNUMBER(OFFSET('Water Data'!$H$6,0,10*ROW('Water Data'!H16))),'Data Summary'!CF22="Yes"),OFFSET('Water Data'!$H$6,0,10*ROW('Water Data'!H16)),NA())</f>
        <v>#N/A</v>
      </c>
      <c r="R22" s="99" t="e">
        <f ca="true">+IF(AND(ISNUMBER(OFFSET('Water Data'!$H$9,0,10*ROW('Water Data'!H16))),'Data Summary'!CG22="Yes"),OFFSET('Water Data'!$H$9,0,10*ROW('Water Data'!H16)),NA())</f>
        <v>#N/A</v>
      </c>
      <c r="S22" s="99" t="e">
        <f ca="true">+IF(AND(ISNUMBER(OFFSET('Water Data'!$I$4,0,10*ROW('Water Data'!I16))),'Data Summary'!CH22="Yes"),100-OFFSET('Water Data'!$I$4,0,10*ROW('Water Data'!I16)),NA())</f>
        <v>#N/A</v>
      </c>
      <c r="T22" s="99" t="e">
        <f ca="true">+IF(AND(ISNUMBER(OFFSET('Water Data'!$I$6,0,10*ROW('Water Data'!I16))),'Data Summary'!CI22="Yes"),OFFSET('Water Data'!$I$6,0,10*ROW('Water Data'!I16)),NA())</f>
        <v>#N/A</v>
      </c>
      <c r="U22" s="99" t="e">
        <f ca="true">+IF(AND(ISNUMBER(OFFSET('Water Data'!$I$9,0,10*ROW('Water Data'!I16))),'Data Summary'!CJ22="Yes"),OFFSET('Water Data'!$I$9,0,10*ROW('Water Data'!I16)),NA())</f>
        <v>#N/A</v>
      </c>
      <c r="V22" s="100" t="e">
        <f ca="true">+IF(AND(ISNUMBER(OFFSET('Sanitation Data'!$D$4,0,10*ROW('Sanitation Data'!D16))),'Data Summary'!CK22="Yes"),100-OFFSET('Sanitation Data'!$D$4,0,10*ROW('Sanitation Data'!D16)),NA())</f>
        <v>#N/A</v>
      </c>
      <c r="W22" s="100" t="e">
        <f ca="true">+IF(AND(ISNUMBER(OFFSET('Sanitation Data'!$D$6,0,10*ROW('Sanitation Data'!D16))),'Data Summary'!CL22="Yes"),OFFSET('Sanitation Data'!$D$6,0,10*ROW('Sanitation Data'!D16)),NA())</f>
        <v>#N/A</v>
      </c>
      <c r="X22" s="100" t="e">
        <f ca="true">+IF(AND(ISNUMBER(OFFSET('Sanitation Data'!$D$10,0,10*ROW('Sanitation Data'!D16))),'Data Summary'!CM22="Yes"),OFFSET('Sanitation Data'!$D$10,0,10*ROW('Sanitation Data'!D16)),NA())</f>
        <v>#N/A</v>
      </c>
      <c r="Y22" s="100" t="e">
        <f ca="true">+IF(AND(ISNUMBER(OFFSET('Sanitation Data'!$D$11,0,10*ROW('Sanitation Data'!D16))),'Data Summary'!CN22="Yes"),OFFSET('Sanitation Data'!$D$11,0,10*ROW('Sanitation Data'!D16)),NA())</f>
        <v>#N/A</v>
      </c>
      <c r="Z22" s="100" t="e">
        <f ca="true">+IF(AND(ISNUMBER(OFFSET('Sanitation Data'!$D$12,0,10*ROW('Sanitation Data'!D16))),'Data Summary'!CO22="Yes"),OFFSET('Sanitation Data'!$D$12,0,10*ROW('Sanitation Data'!D16)),NA())</f>
        <v>#N/A</v>
      </c>
      <c r="AA22" s="100" t="e">
        <f ca="true">+IF(AND(ISNUMBER(OFFSET('Sanitation Data'!$E$4,0,10*ROW('Sanitation Data'!E16))),'Data Summary'!CP22="Yes"),100-OFFSET('Sanitation Data'!$E$4,0,10*ROW('Sanitation Data'!E16)),NA())</f>
        <v>#N/A</v>
      </c>
      <c r="AB22" s="100" t="e">
        <f ca="true">+IF(AND(ISNUMBER(OFFSET('Sanitation Data'!$E$6,0,10*ROW('Sanitation Data'!E16))),'Data Summary'!CQ22="Yes"),OFFSET('Sanitation Data'!$E$6,0,10*ROW('Sanitation Data'!E16)),NA())</f>
        <v>#N/A</v>
      </c>
      <c r="AC22" s="100" t="e">
        <f ca="true">+IF(AND(ISNUMBER(OFFSET('Sanitation Data'!$E$10,0,10*ROW('Sanitation Data'!E16))),'Data Summary'!CR22="Yes"),OFFSET('Sanitation Data'!$E$10,0,10*ROW('Sanitation Data'!E16)),NA())</f>
        <v>#N/A</v>
      </c>
      <c r="AD22" s="100" t="e">
        <f ca="true">+IF(AND(ISNUMBER(OFFSET('Sanitation Data'!$E$11,0,10*ROW('Sanitation Data'!E16))),'Data Summary'!CS22="Yes"),OFFSET('Sanitation Data'!$E$11,0,10*ROW('Sanitation Data'!E16)),NA())</f>
        <v>#N/A</v>
      </c>
      <c r="AE22" s="100" t="e">
        <f ca="true">+IF(AND(ISNUMBER(OFFSET('Sanitation Data'!$E$12,0,10*ROW('Sanitation Data'!E16))),'Data Summary'!CT22="Yes"),OFFSET('Sanitation Data'!$E$12,0,10*ROW('Sanitation Data'!E16)),NA())</f>
        <v>#N/A</v>
      </c>
      <c r="AF22" s="100" t="e">
        <f ca="true">+IF(AND(ISNUMBER(OFFSET('Sanitation Data'!$F$4,0,10*ROW('Sanitation Data'!F16))),'Data Summary'!CU22="Yes"),100-OFFSET('Sanitation Data'!$F$4,0,10*ROW('Sanitation Data'!F16)),NA())</f>
        <v>#N/A</v>
      </c>
      <c r="AG22" s="100" t="e">
        <f ca="true">+IF(AND(ISNUMBER(OFFSET('Sanitation Data'!$F$6,0,10*ROW('Sanitation Data'!F16))),'Data Summary'!CV22="Yes"),OFFSET('Sanitation Data'!$F$6,0,10*ROW('Sanitation Data'!F16)),NA())</f>
        <v>#N/A</v>
      </c>
      <c r="AH22" s="100" t="e">
        <f ca="true">+IF(AND(ISNUMBER(OFFSET('Sanitation Data'!$F$10,0,10*ROW('Sanitation Data'!F16))),'Data Summary'!CW22="Yes"),OFFSET('Sanitation Data'!$F$10,0,10*ROW('Sanitation Data'!F16)),NA())</f>
        <v>#N/A</v>
      </c>
      <c r="AI22" s="100" t="e">
        <f ca="true">+IF(AND(ISNUMBER(OFFSET('Sanitation Data'!$F$11,0,10*ROW('Sanitation Data'!F16))),'Data Summary'!CX22="Yes"),OFFSET('Sanitation Data'!$F$11,0,10*ROW('Sanitation Data'!F16)),NA())</f>
        <v>#N/A</v>
      </c>
      <c r="AJ22" s="100" t="e">
        <f ca="true">+IF(AND(ISNUMBER(OFFSET('Sanitation Data'!$F$12,0,10*ROW('Sanitation Data'!F16))),'Data Summary'!CY22="Yes"),OFFSET('Sanitation Data'!$F$12,0,10*ROW('Sanitation Data'!F16)),NA())</f>
        <v>#N/A</v>
      </c>
      <c r="AK22" s="100" t="e">
        <f ca="true">+IF(AND(ISNUMBER(OFFSET('Sanitation Data'!$G$4,0,10*ROW('Sanitation Data'!G16))),'Data Summary'!CZ22="Yes"),100-OFFSET('Sanitation Data'!$G$4,0,10*ROW('Sanitation Data'!G16)),NA())</f>
        <v>#N/A</v>
      </c>
      <c r="AL22" s="100" t="e">
        <f ca="true">+IF(AND(ISNUMBER(OFFSET('Sanitation Data'!$G$6,0,10*ROW('Sanitation Data'!G16))),'Data Summary'!DA22="Yes"),OFFSET('Sanitation Data'!$G$6,0,10*ROW('Sanitation Data'!G16)),NA())</f>
        <v>#N/A</v>
      </c>
      <c r="AM22" s="100" t="e">
        <f ca="true">+IF(AND(ISNUMBER(OFFSET('Sanitation Data'!$G$10,0,10*ROW('Sanitation Data'!G16))),'Data Summary'!DB22="Yes"),OFFSET('Sanitation Data'!$G$10,0,10*ROW('Sanitation Data'!G16)),NA())</f>
        <v>#N/A</v>
      </c>
      <c r="AN22" s="100" t="e">
        <f ca="true">+IF(AND(ISNUMBER(OFFSET('Sanitation Data'!$G$11,0,10*ROW('Sanitation Data'!G16))),'Data Summary'!DC22="Yes"),OFFSET('Sanitation Data'!$G$11,0,10*ROW('Sanitation Data'!G16)),NA())</f>
        <v>#N/A</v>
      </c>
      <c r="AO22" s="100" t="e">
        <f ca="true">+IF(AND(ISNUMBER(OFFSET('Sanitation Data'!$G$12,0,10*ROW('Sanitation Data'!G16))),'Data Summary'!DD22="Yes"),OFFSET('Sanitation Data'!$G$12,0,10*ROW('Sanitation Data'!G16)),NA())</f>
        <v>#N/A</v>
      </c>
      <c r="AP22" s="100" t="e">
        <f ca="true">+IF(AND(ISNUMBER(OFFSET('Sanitation Data'!$H$4,0,10*ROW('Sanitation Data'!H16))),'Data Summary'!DE22="Yes"),100-OFFSET('Sanitation Data'!$H$4,0,10*ROW('Sanitation Data'!H16)),NA())</f>
        <v>#N/A</v>
      </c>
      <c r="AQ22" s="100" t="e">
        <f ca="true">+IF(AND(ISNUMBER(OFFSET('Sanitation Data'!$H$6,0,10*ROW('Sanitation Data'!H16))),'Data Summary'!DF22="Yes"),OFFSET('Sanitation Data'!$H$6,0,10*ROW('Sanitation Data'!H16)),NA())</f>
        <v>#N/A</v>
      </c>
      <c r="AR22" s="100" t="e">
        <f ca="true">+IF(AND(ISNUMBER(OFFSET('Sanitation Data'!$H$10,0,10*ROW('Sanitation Data'!H16))),'Data Summary'!DG22="Yes"),OFFSET('Sanitation Data'!$H$10,0,10*ROW('Sanitation Data'!H16)),NA())</f>
        <v>#N/A</v>
      </c>
      <c r="AS22" s="100" t="e">
        <f ca="true">+IF(AND(ISNUMBER(OFFSET('Sanitation Data'!$H$11,0,10*ROW('Sanitation Data'!H16))),'Data Summary'!DH22="Yes"),OFFSET('Sanitation Data'!$H$11,0,10*ROW('Sanitation Data'!H16)),NA())</f>
        <v>#N/A</v>
      </c>
      <c r="AT22" s="100" t="e">
        <f ca="true">+IF(AND(ISNUMBER(OFFSET('Sanitation Data'!$H$12,0,10*ROW('Sanitation Data'!H16))),'Data Summary'!DI22="Yes"),OFFSET('Sanitation Data'!$H$12,0,10*ROW('Sanitation Data'!H16)),NA())</f>
        <v>#N/A</v>
      </c>
      <c r="AU22" s="100" t="e">
        <f ca="true">+IF(AND(ISNUMBER(OFFSET('Sanitation Data'!$I$4,0,10*ROW('Sanitation Data'!I16))),'Data Summary'!DJ22="Yes"),100-OFFSET('Sanitation Data'!$I$4,0,10*ROW('Sanitation Data'!I16)),NA())</f>
        <v>#N/A</v>
      </c>
      <c r="AV22" s="100" t="e">
        <f ca="true">+IF(AND(ISNUMBER(OFFSET('Sanitation Data'!$I$6,0,10*ROW('Sanitation Data'!I16))),'Data Summary'!DK22="Yes"),OFFSET('Sanitation Data'!$I$6,0,10*ROW('Sanitation Data'!I16)),NA())</f>
        <v>#N/A</v>
      </c>
      <c r="AW22" s="100" t="e">
        <f ca="true">+IF(AND(ISNUMBER(OFFSET('Sanitation Data'!$I$10,0,10*ROW('Sanitation Data'!I16))),'Data Summary'!DL22="Yes"),OFFSET('Sanitation Data'!$I$10,0,10*ROW('Sanitation Data'!I16)),NA())</f>
        <v>#N/A</v>
      </c>
      <c r="AX22" s="100" t="e">
        <f ca="true">+IF(AND(ISNUMBER(OFFSET('Sanitation Data'!$I$11,0,10*ROW('Sanitation Data'!I16))),'Data Summary'!DM22="Yes"),OFFSET('Sanitation Data'!$I$11,0,10*ROW('Sanitation Data'!I16)),NA())</f>
        <v>#N/A</v>
      </c>
      <c r="AY22" s="100" t="e">
        <f ca="true">+IF(AND(ISNUMBER(OFFSET('Sanitation Data'!$I$12,0,10*ROW('Sanitation Data'!I16))),'Data Summary'!DN22="Yes"),OFFSET('Sanitation Data'!$I$12,0,10*ROW('Sanitation Data'!I16)),NA())</f>
        <v>#N/A</v>
      </c>
      <c r="AZ22" s="101" t="e">
        <f ca="true">+IF(AND(ISNUMBER(OFFSET('Hygiene Data'!$D$5,0,10*ROW('Hygiene Data'!D16))),'Data Summary'!DO22="Yes"),OFFSET('Hygiene Data'!$D$5,0,10*ROW('Hygiene Data'!D16)),NA())</f>
        <v>#N/A</v>
      </c>
      <c r="BA22" s="101" t="e">
        <f ca="true">+IF(AND(ISNUMBER(OFFSET('Hygiene Data'!$D$7,0,10*ROW('Hygiene Data'!D16))),'Data Summary'!DP22="Yes"),OFFSET('Hygiene Data'!$D$7,0,10*ROW('Hygiene Data'!D16)),NA())</f>
        <v>#N/A</v>
      </c>
      <c r="BB22" s="101" t="e">
        <f ca="true">+IF(AND(ISNUMBER(OFFSET('Hygiene Data'!$D$9,0,10*ROW('Hygiene Data'!D16))),'Data Summary'!DQ22="Yes"),OFFSET('Hygiene Data'!$D$9,0,10*ROW('Hygiene Data'!D16)),NA())</f>
        <v>#N/A</v>
      </c>
      <c r="BC22" s="101" t="e">
        <f ca="true">+IF(AND(ISNUMBER(OFFSET('Hygiene Data'!$E$5,0,10*ROW('Hygiene Data'!E16))),'Data Summary'!DR22="Yes"),OFFSET('Hygiene Data'!$E$5,0,10*ROW('Hygiene Data'!E16)),NA())</f>
        <v>#N/A</v>
      </c>
      <c r="BD22" s="101" t="e">
        <f ca="true">+IF(AND(ISNUMBER(OFFSET('Hygiene Data'!$E$7,0,10*ROW('Hygiene Data'!E16))),'Data Summary'!DS22="Yes"),OFFSET('Hygiene Data'!$E$7,0,10*ROW('Hygiene Data'!E16)),NA())</f>
        <v>#N/A</v>
      </c>
      <c r="BE22" s="101" t="e">
        <f ca="true">+IF(AND(ISNUMBER(OFFSET('Hygiene Data'!$E$9,0,10*ROW('Hygiene Data'!E16))),'Data Summary'!DT22="Yes"),OFFSET('Hygiene Data'!$E$9,0,10*ROW('Hygiene Data'!E16)),NA())</f>
        <v>#N/A</v>
      </c>
      <c r="BF22" s="101" t="e">
        <f ca="true">+IF(AND(ISNUMBER(OFFSET('Hygiene Data'!$F$5,0,10*ROW('Hygiene Data'!F16))),'Data Summary'!DU22="Yes"),OFFSET('Hygiene Data'!$F$5,0,10*ROW('Hygiene Data'!F16)),NA())</f>
        <v>#N/A</v>
      </c>
      <c r="BG22" s="101" t="e">
        <f ca="true">+IF(AND(ISNUMBER(OFFSET('Hygiene Data'!$F$7,0,10*ROW('Hygiene Data'!F16))),'Data Summary'!DV22="Yes"),OFFSET('Hygiene Data'!$F$7,0,10*ROW('Hygiene Data'!F16)),NA())</f>
        <v>#N/A</v>
      </c>
      <c r="BH22" s="101" t="e">
        <f ca="true">+IF(AND(ISNUMBER(OFFSET('Hygiene Data'!$F$9,0,10*ROW('Hygiene Data'!F16))),'Data Summary'!DW22="Yes"),OFFSET('Hygiene Data'!$F$9,0,10*ROW('Hygiene Data'!F16)),NA())</f>
        <v>#N/A</v>
      </c>
      <c r="BI22" s="101" t="e">
        <f ca="true">+IF(AND(ISNUMBER(OFFSET('Hygiene Data'!$G$5,0,10*ROW('Hygiene Data'!G16))),'Data Summary'!DX22="Yes"),OFFSET('Hygiene Data'!$G$5,0,10*ROW('Hygiene Data'!G16)),NA())</f>
        <v>#N/A</v>
      </c>
      <c r="BJ22" s="101" t="e">
        <f ca="true">+IF(AND(ISNUMBER(OFFSET('Hygiene Data'!$G$7,0,10*ROW('Hygiene Data'!G16))),'Data Summary'!DY22="Yes"),OFFSET('Hygiene Data'!$G$7,0,10*ROW('Hygiene Data'!G16)),NA())</f>
        <v>#N/A</v>
      </c>
      <c r="BK22" s="101" t="e">
        <f ca="true">+IF(AND(ISNUMBER(OFFSET('Hygiene Data'!$G$9,0,10*ROW('Hygiene Data'!G16))),'Data Summary'!DZ22="Yes"),OFFSET('Hygiene Data'!$G$9,0,10*ROW('Hygiene Data'!G16)),NA())</f>
        <v>#N/A</v>
      </c>
      <c r="BL22" s="101" t="e">
        <f ca="true">+IF(AND(ISNUMBER(OFFSET('Hygiene Data'!$H$5,0,10*ROW('Hygiene Data'!H16))),'Data Summary'!EA22="Yes"),OFFSET('Hygiene Data'!$H$5,0,10*ROW('Hygiene Data'!H16)),NA())</f>
        <v>#N/A</v>
      </c>
      <c r="BM22" s="101" t="e">
        <f ca="true">+IF(AND(ISNUMBER(OFFSET('Hygiene Data'!$H$7,0,10*ROW('Hygiene Data'!H16))),'Data Summary'!EB22="Yes"),OFFSET('Hygiene Data'!$H$7,0,10*ROW('Hygiene Data'!H16)),NA())</f>
        <v>#N/A</v>
      </c>
      <c r="BN22" s="101" t="e">
        <f ca="true">+IF(AND(ISNUMBER(OFFSET('Hygiene Data'!$H$9,0,10*ROW('Hygiene Data'!H16))),'Data Summary'!EC22="Yes"),OFFSET('Hygiene Data'!$H$9,0,10*ROW('Hygiene Data'!H16)),NA())</f>
        <v>#N/A</v>
      </c>
      <c r="BO22" s="101" t="e">
        <f ca="true">+IF(AND(ISNUMBER(OFFSET('Hygiene Data'!$I$5,0,10*ROW('Hygiene Data'!I16))),'Data Summary'!ED22="Yes"),OFFSET('Hygiene Data'!$I$5,0,10*ROW('Hygiene Data'!I16)),NA())</f>
        <v>#N/A</v>
      </c>
      <c r="BP22" s="101" t="e">
        <f ca="true">+IF(AND(ISNUMBER(OFFSET('Hygiene Data'!$I$7,0,10*ROW('Hygiene Data'!I16))),'Data Summary'!EE22="Yes"),OFFSET('Hygiene Data'!$I$7,0,10*ROW('Hygiene Data'!I16)),NA())</f>
        <v>#N/A</v>
      </c>
      <c r="BQ22" s="101" t="e">
        <f ca="true">+IF(AND(ISNUMBER(OFFSET('Hygiene Data'!$I$9,0,10*ROW('Hygiene Data'!I16))),'Data Summary'!EF22="Yes"),OFFSET('Hygiene Data'!$I$9,0,10*ROW('Hygiene Data'!I16)),NA())</f>
        <v>#N/A</v>
      </c>
    </row>
    <row xmlns:x14ac="http://schemas.microsoft.com/office/spreadsheetml/2009/9/ac" r="23" x14ac:dyDescent="0.2">
      <c r="A23" s="414" t="str">
        <f ca="true">+RIGHT('Data Summary'!A23,LEN('Data Summary'!A23)-9)</f>
        <v>EMIS</v>
      </c>
      <c r="B23" s="38" t="str">
        <f ca="true">+IF(ISTEXT('Data Summary'!B23),'Data Summary'!B23,"")</f>
        <v>EMIS</v>
      </c>
      <c r="C23" s="365">
        <f ca="true">+VALUE('Data Summary'!C23)</f>
        <v>2020</v>
      </c>
      <c r="D23" s="99">
        <f ca="true">+IF(AND(ISNUMBER(OFFSET('Water Data'!$D$4,0,10*ROW('Water Data'!D17))),'Data Summary'!BS23="Yes"),100-OFFSET('Water Data'!$D$4,0,10*ROW('Water Data'!D17)),NA())</f>
        <v>100</v>
      </c>
      <c r="E23" s="99">
        <f ca="true">+IF(AND(ISNUMBER(OFFSET('Water Data'!$D$6,0,10*ROW('Water Data'!D17))),'Data Summary'!BT23="Yes"),OFFSET('Water Data'!$D$6,0,10*ROW('Water Data'!D17)),NA())</f>
        <v>93.5</v>
      </c>
      <c r="F23" s="99">
        <f ca="true">+IF(AND(ISNUMBER(OFFSET('Water Data'!$D$9,0,10*ROW('Water Data'!D17))),'Data Summary'!BU23="Yes"),OFFSET('Water Data'!$D$9,0,10*ROW('Water Data'!D17)),NA())</f>
        <v>62.210243190661487</v>
      </c>
      <c r="G23" s="99" t="e">
        <f ca="true">+IF(AND(ISNUMBER(OFFSET('Water Data'!$E$4,0,10*ROW('Water Data'!E17))),'Data Summary'!BV23="Yes"),100-OFFSET('Water Data'!$E$4,0,10*ROW('Water Data'!E17)),NA())</f>
        <v>#N/A</v>
      </c>
      <c r="H23" s="99" t="e">
        <f ca="true">+IF(AND(ISNUMBER(OFFSET('Water Data'!$E$6,0,10*ROW('Water Data'!E17))),'Data Summary'!BW23="Yes"),OFFSET('Water Data'!$E$6,0,10*ROW('Water Data'!E17)),NA())</f>
        <v>#N/A</v>
      </c>
      <c r="I23" s="99" t="e">
        <f ca="true">+IF(AND(ISNUMBER(OFFSET('Water Data'!$E$9,0,10*ROW('Water Data'!E17))),'Data Summary'!BX23="Yes"),OFFSET('Water Data'!$E$9,0,10*ROW('Water Data'!E17)),NA())</f>
        <v>#N/A</v>
      </c>
      <c r="J23" s="99" t="e">
        <f ca="true">+IF(AND(ISNUMBER(OFFSET('Water Data'!$F$4,0,10*ROW('Water Data'!F17))),'Data Summary'!BY23="Yes"),100-OFFSET('Water Data'!$F$4,0,10*ROW('Water Data'!F17)),NA())</f>
        <v>#N/A</v>
      </c>
      <c r="K23" s="99" t="e">
        <f ca="true">+IF(AND(ISNUMBER(OFFSET('Water Data'!$F$6,0,10*ROW('Water Data'!F17))),'Data Summary'!BZ23="Yes"),OFFSET('Water Data'!$F$6,0,10*ROW('Water Data'!F17)),NA())</f>
        <v>#N/A</v>
      </c>
      <c r="L23" s="99" t="e">
        <f ca="true">+IF(AND(ISNUMBER(OFFSET('Water Data'!$F$9,0,10*ROW('Water Data'!F17))),'Data Summary'!CA23="Yes"),OFFSET('Water Data'!$F$9,0,10*ROW('Water Data'!F17)),NA())</f>
        <v>#N/A</v>
      </c>
      <c r="M23" s="99" t="e">
        <f ca="true">+IF(AND(ISNUMBER(OFFSET('Water Data'!$G$4,0,10*ROW('Water Data'!G17))),'Data Summary'!CB23="Yes"),100-OFFSET('Water Data'!$G$4,0,10*ROW('Water Data'!G17)),NA())</f>
        <v>#N/A</v>
      </c>
      <c r="N23" s="99" t="e">
        <f ca="true">+IF(AND(ISNUMBER(OFFSET('Water Data'!$G$6,0,10*ROW('Water Data'!G17))),'Data Summary'!CC23="Yes"),OFFSET('Water Data'!$G$6,0,10*ROW('Water Data'!G17)),NA())</f>
        <v>#N/A</v>
      </c>
      <c r="O23" s="99" t="e">
        <f ca="true">+IF(AND(ISNUMBER(OFFSET('Water Data'!$G$9,0,10*ROW('Water Data'!G17))),'Data Summary'!CD23="Yes"),OFFSET('Water Data'!$G$9,0,10*ROW('Water Data'!G17)),NA())</f>
        <v>#N/A</v>
      </c>
      <c r="P23" s="99" t="e">
        <f ca="true">+IF(AND(ISNUMBER(OFFSET('Water Data'!$H$4,0,10*ROW('Water Data'!H17))),'Data Summary'!CE23="Yes"),100-OFFSET('Water Data'!$H$4,0,10*ROW('Water Data'!H17)),NA())</f>
        <v>#N/A</v>
      </c>
      <c r="Q23" s="99" t="e">
        <f ca="true">+IF(AND(ISNUMBER(OFFSET('Water Data'!$H$6,0,10*ROW('Water Data'!H17))),'Data Summary'!CF23="Yes"),OFFSET('Water Data'!$H$6,0,10*ROW('Water Data'!H17)),NA())</f>
        <v>#N/A</v>
      </c>
      <c r="R23" s="99" t="e">
        <f ca="true">+IF(AND(ISNUMBER(OFFSET('Water Data'!$H$9,0,10*ROW('Water Data'!H17))),'Data Summary'!CG23="Yes"),OFFSET('Water Data'!$H$9,0,10*ROW('Water Data'!H17)),NA())</f>
        <v>#N/A</v>
      </c>
      <c r="S23" s="99" t="e">
        <f ca="true">+IF(AND(ISNUMBER(OFFSET('Water Data'!$I$4,0,10*ROW('Water Data'!I17))),'Data Summary'!CH23="Yes"),100-OFFSET('Water Data'!$I$4,0,10*ROW('Water Data'!I17)),NA())</f>
        <v>#N/A</v>
      </c>
      <c r="T23" s="99" t="e">
        <f ca="true">+IF(AND(ISNUMBER(OFFSET('Water Data'!$I$6,0,10*ROW('Water Data'!I17))),'Data Summary'!CI23="Yes"),OFFSET('Water Data'!$I$6,0,10*ROW('Water Data'!I17)),NA())</f>
        <v>#N/A</v>
      </c>
      <c r="U23" s="99" t="e">
        <f ca="true">+IF(AND(ISNUMBER(OFFSET('Water Data'!$I$9,0,10*ROW('Water Data'!I17))),'Data Summary'!CJ23="Yes"),OFFSET('Water Data'!$I$9,0,10*ROW('Water Data'!I17)),NA())</f>
        <v>#N/A</v>
      </c>
      <c r="V23" s="100">
        <f ca="true">+IF(AND(ISNUMBER(OFFSET('Sanitation Data'!$D$4,0,10*ROW('Sanitation Data'!D17))),'Data Summary'!CK23="Yes"),100-OFFSET('Sanitation Data'!$D$4,0,10*ROW('Sanitation Data'!D17)),NA())</f>
        <v>100</v>
      </c>
      <c r="W23" s="100">
        <f ca="true">+IF(AND(ISNUMBER(OFFSET('Sanitation Data'!$D$6,0,10*ROW('Sanitation Data'!D17))),'Data Summary'!CL23="Yes"),OFFSET('Sanitation Data'!$D$6,0,10*ROW('Sanitation Data'!D17)),NA())</f>
        <v>88.45</v>
      </c>
      <c r="X23" s="100">
        <f ca="true">+IF(AND(ISNUMBER(OFFSET('Sanitation Data'!$D$10,0,10*ROW('Sanitation Data'!D17))),'Data Summary'!CM23="Yes"),OFFSET('Sanitation Data'!$D$10,0,10*ROW('Sanitation Data'!D17)),NA())</f>
        <v>80.305286527237342</v>
      </c>
      <c r="Y23" s="100" t="e">
        <f ca="true">+IF(AND(ISNUMBER(OFFSET('Sanitation Data'!$D$11,0,10*ROW('Sanitation Data'!D17))),'Data Summary'!CN23="Yes"),OFFSET('Sanitation Data'!$D$11,0,10*ROW('Sanitation Data'!D17)),NA())</f>
        <v>#N/A</v>
      </c>
      <c r="Z23" s="100">
        <f ca="true">+IF(AND(ISNUMBER(OFFSET('Sanitation Data'!$D$12,0,10*ROW('Sanitation Data'!D17))),'Data Summary'!CO23="Yes"),OFFSET('Sanitation Data'!$D$12,0,10*ROW('Sanitation Data'!D17)),NA())</f>
        <v>80.305286527237342</v>
      </c>
      <c r="AA23" s="100" t="e">
        <f ca="true">+IF(AND(ISNUMBER(OFFSET('Sanitation Data'!$E$4,0,10*ROW('Sanitation Data'!E17))),'Data Summary'!CP23="Yes"),100-OFFSET('Sanitation Data'!$E$4,0,10*ROW('Sanitation Data'!E17)),NA())</f>
        <v>#N/A</v>
      </c>
      <c r="AB23" s="100" t="e">
        <f ca="true">+IF(AND(ISNUMBER(OFFSET('Sanitation Data'!$E$6,0,10*ROW('Sanitation Data'!E17))),'Data Summary'!CQ23="Yes"),OFFSET('Sanitation Data'!$E$6,0,10*ROW('Sanitation Data'!E17)),NA())</f>
        <v>#N/A</v>
      </c>
      <c r="AC23" s="100" t="e">
        <f ca="true">+IF(AND(ISNUMBER(OFFSET('Sanitation Data'!$E$10,0,10*ROW('Sanitation Data'!E17))),'Data Summary'!CR23="Yes"),OFFSET('Sanitation Data'!$E$10,0,10*ROW('Sanitation Data'!E17)),NA())</f>
        <v>#N/A</v>
      </c>
      <c r="AD23" s="100" t="e">
        <f ca="true">+IF(AND(ISNUMBER(OFFSET('Sanitation Data'!$E$11,0,10*ROW('Sanitation Data'!E17))),'Data Summary'!CS23="Yes"),OFFSET('Sanitation Data'!$E$11,0,10*ROW('Sanitation Data'!E17)),NA())</f>
        <v>#N/A</v>
      </c>
      <c r="AE23" s="100" t="e">
        <f ca="true">+IF(AND(ISNUMBER(OFFSET('Sanitation Data'!$E$12,0,10*ROW('Sanitation Data'!E17))),'Data Summary'!CT23="Yes"),OFFSET('Sanitation Data'!$E$12,0,10*ROW('Sanitation Data'!E17)),NA())</f>
        <v>#N/A</v>
      </c>
      <c r="AF23" s="100" t="e">
        <f ca="true">+IF(AND(ISNUMBER(OFFSET('Sanitation Data'!$F$4,0,10*ROW('Sanitation Data'!F17))),'Data Summary'!CU23="Yes"),100-OFFSET('Sanitation Data'!$F$4,0,10*ROW('Sanitation Data'!F17)),NA())</f>
        <v>#N/A</v>
      </c>
      <c r="AG23" s="100" t="e">
        <f ca="true">+IF(AND(ISNUMBER(OFFSET('Sanitation Data'!$F$6,0,10*ROW('Sanitation Data'!F17))),'Data Summary'!CV23="Yes"),OFFSET('Sanitation Data'!$F$6,0,10*ROW('Sanitation Data'!F17)),NA())</f>
        <v>#N/A</v>
      </c>
      <c r="AH23" s="100" t="e">
        <f ca="true">+IF(AND(ISNUMBER(OFFSET('Sanitation Data'!$F$10,0,10*ROW('Sanitation Data'!F17))),'Data Summary'!CW23="Yes"),OFFSET('Sanitation Data'!$F$10,0,10*ROW('Sanitation Data'!F17)),NA())</f>
        <v>#N/A</v>
      </c>
      <c r="AI23" s="100" t="e">
        <f ca="true">+IF(AND(ISNUMBER(OFFSET('Sanitation Data'!$F$11,0,10*ROW('Sanitation Data'!F17))),'Data Summary'!CX23="Yes"),OFFSET('Sanitation Data'!$F$11,0,10*ROW('Sanitation Data'!F17)),NA())</f>
        <v>#N/A</v>
      </c>
      <c r="AJ23" s="100" t="e">
        <f ca="true">+IF(AND(ISNUMBER(OFFSET('Sanitation Data'!$F$12,0,10*ROW('Sanitation Data'!F17))),'Data Summary'!CY23="Yes"),OFFSET('Sanitation Data'!$F$12,0,10*ROW('Sanitation Data'!F17)),NA())</f>
        <v>#N/A</v>
      </c>
      <c r="AK23" s="100" t="e">
        <f ca="true">+IF(AND(ISNUMBER(OFFSET('Sanitation Data'!$G$4,0,10*ROW('Sanitation Data'!G17))),'Data Summary'!CZ23="Yes"),100-OFFSET('Sanitation Data'!$G$4,0,10*ROW('Sanitation Data'!G17)),NA())</f>
        <v>#N/A</v>
      </c>
      <c r="AL23" s="100" t="e">
        <f ca="true">+IF(AND(ISNUMBER(OFFSET('Sanitation Data'!$G$6,0,10*ROW('Sanitation Data'!G17))),'Data Summary'!DA23="Yes"),OFFSET('Sanitation Data'!$G$6,0,10*ROW('Sanitation Data'!G17)),NA())</f>
        <v>#N/A</v>
      </c>
      <c r="AM23" s="100" t="e">
        <f ca="true">+IF(AND(ISNUMBER(OFFSET('Sanitation Data'!$G$10,0,10*ROW('Sanitation Data'!G17))),'Data Summary'!DB23="Yes"),OFFSET('Sanitation Data'!$G$10,0,10*ROW('Sanitation Data'!G17)),NA())</f>
        <v>#N/A</v>
      </c>
      <c r="AN23" s="100" t="e">
        <f ca="true">+IF(AND(ISNUMBER(OFFSET('Sanitation Data'!$G$11,0,10*ROW('Sanitation Data'!G17))),'Data Summary'!DC23="Yes"),OFFSET('Sanitation Data'!$G$11,0,10*ROW('Sanitation Data'!G17)),NA())</f>
        <v>#N/A</v>
      </c>
      <c r="AO23" s="100" t="e">
        <f ca="true">+IF(AND(ISNUMBER(OFFSET('Sanitation Data'!$G$12,0,10*ROW('Sanitation Data'!G17))),'Data Summary'!DD23="Yes"),OFFSET('Sanitation Data'!$G$12,0,10*ROW('Sanitation Data'!G17)),NA())</f>
        <v>#N/A</v>
      </c>
      <c r="AP23" s="100" t="e">
        <f ca="true">+IF(AND(ISNUMBER(OFFSET('Sanitation Data'!$H$4,0,10*ROW('Sanitation Data'!H17))),'Data Summary'!DE23="Yes"),100-OFFSET('Sanitation Data'!$H$4,0,10*ROW('Sanitation Data'!H17)),NA())</f>
        <v>#N/A</v>
      </c>
      <c r="AQ23" s="100" t="e">
        <f ca="true">+IF(AND(ISNUMBER(OFFSET('Sanitation Data'!$H$6,0,10*ROW('Sanitation Data'!H17))),'Data Summary'!DF23="Yes"),OFFSET('Sanitation Data'!$H$6,0,10*ROW('Sanitation Data'!H17)),NA())</f>
        <v>#N/A</v>
      </c>
      <c r="AR23" s="100" t="e">
        <f ca="true">+IF(AND(ISNUMBER(OFFSET('Sanitation Data'!$H$10,0,10*ROW('Sanitation Data'!H17))),'Data Summary'!DG23="Yes"),OFFSET('Sanitation Data'!$H$10,0,10*ROW('Sanitation Data'!H17)),NA())</f>
        <v>#N/A</v>
      </c>
      <c r="AS23" s="100" t="e">
        <f ca="true">+IF(AND(ISNUMBER(OFFSET('Sanitation Data'!$H$11,0,10*ROW('Sanitation Data'!H17))),'Data Summary'!DH23="Yes"),OFFSET('Sanitation Data'!$H$11,0,10*ROW('Sanitation Data'!H17)),NA())</f>
        <v>#N/A</v>
      </c>
      <c r="AT23" s="100" t="e">
        <f ca="true">+IF(AND(ISNUMBER(OFFSET('Sanitation Data'!$H$12,0,10*ROW('Sanitation Data'!H17))),'Data Summary'!DI23="Yes"),OFFSET('Sanitation Data'!$H$12,0,10*ROW('Sanitation Data'!H17)),NA())</f>
        <v>#N/A</v>
      </c>
      <c r="AU23" s="100" t="e">
        <f ca="true">+IF(AND(ISNUMBER(OFFSET('Sanitation Data'!$I$4,0,10*ROW('Sanitation Data'!I17))),'Data Summary'!DJ23="Yes"),100-OFFSET('Sanitation Data'!$I$4,0,10*ROW('Sanitation Data'!I17)),NA())</f>
        <v>#N/A</v>
      </c>
      <c r="AV23" s="100" t="e">
        <f ca="true">+IF(AND(ISNUMBER(OFFSET('Sanitation Data'!$I$6,0,10*ROW('Sanitation Data'!I17))),'Data Summary'!DK23="Yes"),OFFSET('Sanitation Data'!$I$6,0,10*ROW('Sanitation Data'!I17)),NA())</f>
        <v>#N/A</v>
      </c>
      <c r="AW23" s="100" t="e">
        <f ca="true">+IF(AND(ISNUMBER(OFFSET('Sanitation Data'!$I$10,0,10*ROW('Sanitation Data'!I17))),'Data Summary'!DL23="Yes"),OFFSET('Sanitation Data'!$I$10,0,10*ROW('Sanitation Data'!I17)),NA())</f>
        <v>#N/A</v>
      </c>
      <c r="AX23" s="100" t="e">
        <f ca="true">+IF(AND(ISNUMBER(OFFSET('Sanitation Data'!$I$11,0,10*ROW('Sanitation Data'!I17))),'Data Summary'!DM23="Yes"),OFFSET('Sanitation Data'!$I$11,0,10*ROW('Sanitation Data'!I17)),NA())</f>
        <v>#N/A</v>
      </c>
      <c r="AY23" s="100" t="e">
        <f ca="true">+IF(AND(ISNUMBER(OFFSET('Sanitation Data'!$I$12,0,10*ROW('Sanitation Data'!I17))),'Data Summary'!DN23="Yes"),OFFSET('Sanitation Data'!$I$12,0,10*ROW('Sanitation Data'!I17)),NA())</f>
        <v>#N/A</v>
      </c>
      <c r="AZ23" s="101" t="e">
        <f ca="true">+IF(AND(ISNUMBER(OFFSET('Hygiene Data'!$D$5,0,10*ROW('Hygiene Data'!D17))),'Data Summary'!DO23="Yes"),OFFSET('Hygiene Data'!$D$5,0,10*ROW('Hygiene Data'!D17)),NA())</f>
        <v>#N/A</v>
      </c>
      <c r="BA23" s="101">
        <f ca="true">+IF(AND(ISNUMBER(OFFSET('Hygiene Data'!$D$7,0,10*ROW('Hygiene Data'!D17))),'Data Summary'!DP23="Yes"),OFFSET('Hygiene Data'!$D$7,0,10*ROW('Hygiene Data'!D17)),NA())</f>
        <v>69.064105058365755</v>
      </c>
      <c r="BB23" s="101" t="e">
        <f ca="true">+IF(AND(ISNUMBER(OFFSET('Hygiene Data'!$D$9,0,10*ROW('Hygiene Data'!D17))),'Data Summary'!DQ23="Yes"),OFFSET('Hygiene Data'!$D$9,0,10*ROW('Hygiene Data'!D17)),NA())</f>
        <v>#N/A</v>
      </c>
      <c r="BC23" s="101" t="e">
        <f ca="true">+IF(AND(ISNUMBER(OFFSET('Hygiene Data'!$E$5,0,10*ROW('Hygiene Data'!E17))),'Data Summary'!DR23="Yes"),OFFSET('Hygiene Data'!$E$5,0,10*ROW('Hygiene Data'!E17)),NA())</f>
        <v>#N/A</v>
      </c>
      <c r="BD23" s="101" t="e">
        <f ca="true">+IF(AND(ISNUMBER(OFFSET('Hygiene Data'!$E$7,0,10*ROW('Hygiene Data'!E17))),'Data Summary'!DS23="Yes"),OFFSET('Hygiene Data'!$E$7,0,10*ROW('Hygiene Data'!E17)),NA())</f>
        <v>#N/A</v>
      </c>
      <c r="BE23" s="101" t="e">
        <f ca="true">+IF(AND(ISNUMBER(OFFSET('Hygiene Data'!$E$9,0,10*ROW('Hygiene Data'!E17))),'Data Summary'!DT23="Yes"),OFFSET('Hygiene Data'!$E$9,0,10*ROW('Hygiene Data'!E17)),NA())</f>
        <v>#N/A</v>
      </c>
      <c r="BF23" s="101" t="e">
        <f ca="true">+IF(AND(ISNUMBER(OFFSET('Hygiene Data'!$F$5,0,10*ROW('Hygiene Data'!F17))),'Data Summary'!DU23="Yes"),OFFSET('Hygiene Data'!$F$5,0,10*ROW('Hygiene Data'!F17)),NA())</f>
        <v>#N/A</v>
      </c>
      <c r="BG23" s="101" t="e">
        <f ca="true">+IF(AND(ISNUMBER(OFFSET('Hygiene Data'!$F$7,0,10*ROW('Hygiene Data'!F17))),'Data Summary'!DV23="Yes"),OFFSET('Hygiene Data'!$F$7,0,10*ROW('Hygiene Data'!F17)),NA())</f>
        <v>#N/A</v>
      </c>
      <c r="BH23" s="101" t="e">
        <f ca="true">+IF(AND(ISNUMBER(OFFSET('Hygiene Data'!$F$9,0,10*ROW('Hygiene Data'!F17))),'Data Summary'!DW23="Yes"),OFFSET('Hygiene Data'!$F$9,0,10*ROW('Hygiene Data'!F17)),NA())</f>
        <v>#N/A</v>
      </c>
      <c r="BI23" s="101" t="e">
        <f ca="true">+IF(AND(ISNUMBER(OFFSET('Hygiene Data'!$G$5,0,10*ROW('Hygiene Data'!G17))),'Data Summary'!DX23="Yes"),OFFSET('Hygiene Data'!$G$5,0,10*ROW('Hygiene Data'!G17)),NA())</f>
        <v>#N/A</v>
      </c>
      <c r="BJ23" s="101">
        <f ca="true">+IF(AND(ISNUMBER(OFFSET('Hygiene Data'!$G$7,0,10*ROW('Hygiene Data'!G17))),'Data Summary'!DY23="Yes"),OFFSET('Hygiene Data'!$G$7,0,10*ROW('Hygiene Data'!G17)),NA())</f>
        <v>63.5</v>
      </c>
      <c r="BK23" s="101" t="e">
        <f ca="true">+IF(AND(ISNUMBER(OFFSET('Hygiene Data'!$G$9,0,10*ROW('Hygiene Data'!G17))),'Data Summary'!DZ23="Yes"),OFFSET('Hygiene Data'!$G$9,0,10*ROW('Hygiene Data'!G17)),NA())</f>
        <v>#N/A</v>
      </c>
      <c r="BL23" s="101" t="e">
        <f ca="true">+IF(AND(ISNUMBER(OFFSET('Hygiene Data'!$H$5,0,10*ROW('Hygiene Data'!H17))),'Data Summary'!EA23="Yes"),OFFSET('Hygiene Data'!$H$5,0,10*ROW('Hygiene Data'!H17)),NA())</f>
        <v>#N/A</v>
      </c>
      <c r="BM23" s="101">
        <f ca="true">+IF(AND(ISNUMBER(OFFSET('Hygiene Data'!$H$7,0,10*ROW('Hygiene Data'!H17))),'Data Summary'!EB23="Yes"),OFFSET('Hygiene Data'!$H$7,0,10*ROW('Hygiene Data'!H17)),NA())</f>
        <v>74.099999999999994</v>
      </c>
      <c r="BN23" s="101" t="e">
        <f ca="true">+IF(AND(ISNUMBER(OFFSET('Hygiene Data'!$H$9,0,10*ROW('Hygiene Data'!H17))),'Data Summary'!EC23="Yes"),OFFSET('Hygiene Data'!$H$9,0,10*ROW('Hygiene Data'!H17)),NA())</f>
        <v>#N/A</v>
      </c>
      <c r="BO23" s="101" t="e">
        <f ca="true">+IF(AND(ISNUMBER(OFFSET('Hygiene Data'!$I$5,0,10*ROW('Hygiene Data'!I17))),'Data Summary'!ED23="Yes"),OFFSET('Hygiene Data'!$I$5,0,10*ROW('Hygiene Data'!I17)),NA())</f>
        <v>#N/A</v>
      </c>
      <c r="BP23" s="101">
        <f ca="true">+IF(AND(ISNUMBER(OFFSET('Hygiene Data'!$I$7,0,10*ROW('Hygiene Data'!I17))),'Data Summary'!EE23="Yes"),OFFSET('Hygiene Data'!$I$7,0,10*ROW('Hygiene Data'!I17)),NA())</f>
        <v>74.427570093457945</v>
      </c>
      <c r="BQ23" s="101" t="e">
        <f ca="true">+IF(AND(ISNUMBER(OFFSET('Hygiene Data'!$I$9,0,10*ROW('Hygiene Data'!I17))),'Data Summary'!EF23="Yes"),OFFSET('Hygiene Data'!$I$9,0,10*ROW('Hygiene Data'!I17)),NA())</f>
        <v>#N/A</v>
      </c>
    </row>
    <row xmlns:x14ac="http://schemas.microsoft.com/office/spreadsheetml/2009/9/ac" r="24" x14ac:dyDescent="0.2">
      <c r="A24" s="414" t="str">
        <f ca="true">+RIGHT('Data Summary'!A24,LEN('Data Summary'!A24)-9)</f>
        <v>UIS</v>
      </c>
      <c r="B24" s="38" t="str">
        <f ca="true">+IF(ISTEXT('Data Summary'!B24),'Data Summary'!B24,"")</f>
        <v>Other</v>
      </c>
      <c r="C24" s="365">
        <f ca="true">+VALUE('Data Summary'!C24)</f>
        <v>2020</v>
      </c>
      <c r="D24" s="99" t="e">
        <f ca="true">+IF(AND(ISNUMBER(OFFSET('Water Data'!$D$4,0,10*ROW('Water Data'!D18))),'Data Summary'!BS24="Yes"),100-OFFSET('Water Data'!$D$4,0,10*ROW('Water Data'!D18)),NA())</f>
        <v>#N/A</v>
      </c>
      <c r="E24" s="99" t="e">
        <f ca="true">+IF(AND(ISNUMBER(OFFSET('Water Data'!$D$6,0,10*ROW('Water Data'!D18))),'Data Summary'!BT24="Yes"),OFFSET('Water Data'!$D$6,0,10*ROW('Water Data'!D18)),NA())</f>
        <v>#N/A</v>
      </c>
      <c r="F24" s="99" t="e">
        <f ca="true">+IF(AND(ISNUMBER(OFFSET('Water Data'!$D$9,0,10*ROW('Water Data'!D18))),'Data Summary'!BU24="Yes"),OFFSET('Water Data'!$D$9,0,10*ROW('Water Data'!D18)),NA())</f>
        <v>#N/A</v>
      </c>
      <c r="G24" s="99" t="e">
        <f ca="true">+IF(AND(ISNUMBER(OFFSET('Water Data'!$E$4,0,10*ROW('Water Data'!E18))),'Data Summary'!BV24="Yes"),100-OFFSET('Water Data'!$E$4,0,10*ROW('Water Data'!E18)),NA())</f>
        <v>#N/A</v>
      </c>
      <c r="H24" s="99" t="e">
        <f ca="true">+IF(AND(ISNUMBER(OFFSET('Water Data'!$E$6,0,10*ROW('Water Data'!E18))),'Data Summary'!BW24="Yes"),OFFSET('Water Data'!$E$6,0,10*ROW('Water Data'!E18)),NA())</f>
        <v>#N/A</v>
      </c>
      <c r="I24" s="99" t="e">
        <f ca="true">+IF(AND(ISNUMBER(OFFSET('Water Data'!$E$9,0,10*ROW('Water Data'!E18))),'Data Summary'!BX24="Yes"),OFFSET('Water Data'!$E$9,0,10*ROW('Water Data'!E18)),NA())</f>
        <v>#N/A</v>
      </c>
      <c r="J24" s="99" t="e">
        <f ca="true">+IF(AND(ISNUMBER(OFFSET('Water Data'!$F$4,0,10*ROW('Water Data'!F18))),'Data Summary'!BY24="Yes"),100-OFFSET('Water Data'!$F$4,0,10*ROW('Water Data'!F18)),NA())</f>
        <v>#N/A</v>
      </c>
      <c r="K24" s="99" t="e">
        <f ca="true">+IF(AND(ISNUMBER(OFFSET('Water Data'!$F$6,0,10*ROW('Water Data'!F18))),'Data Summary'!BZ24="Yes"),OFFSET('Water Data'!$F$6,0,10*ROW('Water Data'!F18)),NA())</f>
        <v>#N/A</v>
      </c>
      <c r="L24" s="99" t="e">
        <f ca="true">+IF(AND(ISNUMBER(OFFSET('Water Data'!$F$9,0,10*ROW('Water Data'!F18))),'Data Summary'!CA24="Yes"),OFFSET('Water Data'!$F$9,0,10*ROW('Water Data'!F18)),NA())</f>
        <v>#N/A</v>
      </c>
      <c r="M24" s="99" t="e">
        <f ca="true">+IF(AND(ISNUMBER(OFFSET('Water Data'!$G$4,0,10*ROW('Water Data'!G18))),'Data Summary'!CB24="Yes"),100-OFFSET('Water Data'!$G$4,0,10*ROW('Water Data'!G18)),NA())</f>
        <v>#N/A</v>
      </c>
      <c r="N24" s="99" t="e">
        <f ca="true">+IF(AND(ISNUMBER(OFFSET('Water Data'!$G$6,0,10*ROW('Water Data'!G18))),'Data Summary'!CC24="Yes"),OFFSET('Water Data'!$G$6,0,10*ROW('Water Data'!G18)),NA())</f>
        <v>#N/A</v>
      </c>
      <c r="O24" s="99" t="e">
        <f ca="true">+IF(AND(ISNUMBER(OFFSET('Water Data'!$G$9,0,10*ROW('Water Data'!G18))),'Data Summary'!CD24="Yes"),OFFSET('Water Data'!$G$9,0,10*ROW('Water Data'!G18)),NA())</f>
        <v>#N/A</v>
      </c>
      <c r="P24" s="99" t="e">
        <f ca="true">+IF(AND(ISNUMBER(OFFSET('Water Data'!$H$4,0,10*ROW('Water Data'!H18))),'Data Summary'!CE24="Yes"),100-OFFSET('Water Data'!$H$4,0,10*ROW('Water Data'!H18)),NA())</f>
        <v>#N/A</v>
      </c>
      <c r="Q24" s="99" t="e">
        <f ca="true">+IF(AND(ISNUMBER(OFFSET('Water Data'!$H$6,0,10*ROW('Water Data'!H18))),'Data Summary'!CF24="Yes"),OFFSET('Water Data'!$H$6,0,10*ROW('Water Data'!H18)),NA())</f>
        <v>#N/A</v>
      </c>
      <c r="R24" s="99" t="e">
        <f ca="true">+IF(AND(ISNUMBER(OFFSET('Water Data'!$H$9,0,10*ROW('Water Data'!H18))),'Data Summary'!CG24="Yes"),OFFSET('Water Data'!$H$9,0,10*ROW('Water Data'!H18)),NA())</f>
        <v>#N/A</v>
      </c>
      <c r="S24" s="99" t="e">
        <f ca="true">+IF(AND(ISNUMBER(OFFSET('Water Data'!$I$4,0,10*ROW('Water Data'!I18))),'Data Summary'!CH24="Yes"),100-OFFSET('Water Data'!$I$4,0,10*ROW('Water Data'!I18)),NA())</f>
        <v>#N/A</v>
      </c>
      <c r="T24" s="99" t="e">
        <f ca="true">+IF(AND(ISNUMBER(OFFSET('Water Data'!$I$6,0,10*ROW('Water Data'!I18))),'Data Summary'!CI24="Yes"),OFFSET('Water Data'!$I$6,0,10*ROW('Water Data'!I18)),NA())</f>
        <v>#N/A</v>
      </c>
      <c r="U24" s="99" t="e">
        <f ca="true">+IF(AND(ISNUMBER(OFFSET('Water Data'!$I$9,0,10*ROW('Water Data'!I18))),'Data Summary'!CJ24="Yes"),OFFSET('Water Data'!$I$9,0,10*ROW('Water Data'!I18)),NA())</f>
        <v>#N/A</v>
      </c>
      <c r="V24" s="100" t="e">
        <f ca="true">+IF(AND(ISNUMBER(OFFSET('Sanitation Data'!$D$4,0,10*ROW('Sanitation Data'!D18))),'Data Summary'!CK24="Yes"),100-OFFSET('Sanitation Data'!$D$4,0,10*ROW('Sanitation Data'!D18)),NA())</f>
        <v>#N/A</v>
      </c>
      <c r="W24" s="100" t="e">
        <f ca="true">+IF(AND(ISNUMBER(OFFSET('Sanitation Data'!$D$6,0,10*ROW('Sanitation Data'!D18))),'Data Summary'!CL24="Yes"),OFFSET('Sanitation Data'!$D$6,0,10*ROW('Sanitation Data'!D18)),NA())</f>
        <v>#N/A</v>
      </c>
      <c r="X24" s="100" t="e">
        <f ca="true">+IF(AND(ISNUMBER(OFFSET('Sanitation Data'!$D$10,0,10*ROW('Sanitation Data'!D18))),'Data Summary'!CM24="Yes"),OFFSET('Sanitation Data'!$D$10,0,10*ROW('Sanitation Data'!D18)),NA())</f>
        <v>#N/A</v>
      </c>
      <c r="Y24" s="100" t="e">
        <f ca="true">+IF(AND(ISNUMBER(OFFSET('Sanitation Data'!$D$11,0,10*ROW('Sanitation Data'!D18))),'Data Summary'!CN24="Yes"),OFFSET('Sanitation Data'!$D$11,0,10*ROW('Sanitation Data'!D18)),NA())</f>
        <v>#N/A</v>
      </c>
      <c r="Z24" s="100" t="e">
        <f ca="true">+IF(AND(ISNUMBER(OFFSET('Sanitation Data'!$D$12,0,10*ROW('Sanitation Data'!D18))),'Data Summary'!CO24="Yes"),OFFSET('Sanitation Data'!$D$12,0,10*ROW('Sanitation Data'!D18)),NA())</f>
        <v>#N/A</v>
      </c>
      <c r="AA24" s="100" t="e">
        <f ca="true">+IF(AND(ISNUMBER(OFFSET('Sanitation Data'!$E$4,0,10*ROW('Sanitation Data'!E18))),'Data Summary'!CP24="Yes"),100-OFFSET('Sanitation Data'!$E$4,0,10*ROW('Sanitation Data'!E18)),NA())</f>
        <v>#N/A</v>
      </c>
      <c r="AB24" s="100" t="e">
        <f ca="true">+IF(AND(ISNUMBER(OFFSET('Sanitation Data'!$E$6,0,10*ROW('Sanitation Data'!E18))),'Data Summary'!CQ24="Yes"),OFFSET('Sanitation Data'!$E$6,0,10*ROW('Sanitation Data'!E18)),NA())</f>
        <v>#N/A</v>
      </c>
      <c r="AC24" s="100" t="e">
        <f ca="true">+IF(AND(ISNUMBER(OFFSET('Sanitation Data'!$E$10,0,10*ROW('Sanitation Data'!E18))),'Data Summary'!CR24="Yes"),OFFSET('Sanitation Data'!$E$10,0,10*ROW('Sanitation Data'!E18)),NA())</f>
        <v>#N/A</v>
      </c>
      <c r="AD24" s="100" t="e">
        <f ca="true">+IF(AND(ISNUMBER(OFFSET('Sanitation Data'!$E$11,0,10*ROW('Sanitation Data'!E18))),'Data Summary'!CS24="Yes"),OFFSET('Sanitation Data'!$E$11,0,10*ROW('Sanitation Data'!E18)),NA())</f>
        <v>#N/A</v>
      </c>
      <c r="AE24" s="100" t="e">
        <f ca="true">+IF(AND(ISNUMBER(OFFSET('Sanitation Data'!$E$12,0,10*ROW('Sanitation Data'!E18))),'Data Summary'!CT24="Yes"),OFFSET('Sanitation Data'!$E$12,0,10*ROW('Sanitation Data'!E18)),NA())</f>
        <v>#N/A</v>
      </c>
      <c r="AF24" s="100" t="e">
        <f ca="true">+IF(AND(ISNUMBER(OFFSET('Sanitation Data'!$F$4,0,10*ROW('Sanitation Data'!F18))),'Data Summary'!CU24="Yes"),100-OFFSET('Sanitation Data'!$F$4,0,10*ROW('Sanitation Data'!F18)),NA())</f>
        <v>#N/A</v>
      </c>
      <c r="AG24" s="100" t="e">
        <f ca="true">+IF(AND(ISNUMBER(OFFSET('Sanitation Data'!$F$6,0,10*ROW('Sanitation Data'!F18))),'Data Summary'!CV24="Yes"),OFFSET('Sanitation Data'!$F$6,0,10*ROW('Sanitation Data'!F18)),NA())</f>
        <v>#N/A</v>
      </c>
      <c r="AH24" s="100" t="e">
        <f ca="true">+IF(AND(ISNUMBER(OFFSET('Sanitation Data'!$F$10,0,10*ROW('Sanitation Data'!F18))),'Data Summary'!CW24="Yes"),OFFSET('Sanitation Data'!$F$10,0,10*ROW('Sanitation Data'!F18)),NA())</f>
        <v>#N/A</v>
      </c>
      <c r="AI24" s="100" t="e">
        <f ca="true">+IF(AND(ISNUMBER(OFFSET('Sanitation Data'!$F$11,0,10*ROW('Sanitation Data'!F18))),'Data Summary'!CX24="Yes"),OFFSET('Sanitation Data'!$F$11,0,10*ROW('Sanitation Data'!F18)),NA())</f>
        <v>#N/A</v>
      </c>
      <c r="AJ24" s="100" t="e">
        <f ca="true">+IF(AND(ISNUMBER(OFFSET('Sanitation Data'!$F$12,0,10*ROW('Sanitation Data'!F18))),'Data Summary'!CY24="Yes"),OFFSET('Sanitation Data'!$F$12,0,10*ROW('Sanitation Data'!F18)),NA())</f>
        <v>#N/A</v>
      </c>
      <c r="AK24" s="100" t="e">
        <f ca="true">+IF(AND(ISNUMBER(OFFSET('Sanitation Data'!$G$4,0,10*ROW('Sanitation Data'!G18))),'Data Summary'!CZ24="Yes"),100-OFFSET('Sanitation Data'!$G$4,0,10*ROW('Sanitation Data'!G18)),NA())</f>
        <v>#N/A</v>
      </c>
      <c r="AL24" s="100" t="e">
        <f ca="true">+IF(AND(ISNUMBER(OFFSET('Sanitation Data'!$G$6,0,10*ROW('Sanitation Data'!G18))),'Data Summary'!DA24="Yes"),OFFSET('Sanitation Data'!$G$6,0,10*ROW('Sanitation Data'!G18)),NA())</f>
        <v>#N/A</v>
      </c>
      <c r="AM24" s="100" t="e">
        <f ca="true">+IF(AND(ISNUMBER(OFFSET('Sanitation Data'!$G$10,0,10*ROW('Sanitation Data'!G18))),'Data Summary'!DB24="Yes"),OFFSET('Sanitation Data'!$G$10,0,10*ROW('Sanitation Data'!G18)),NA())</f>
        <v>#N/A</v>
      </c>
      <c r="AN24" s="100" t="e">
        <f ca="true">+IF(AND(ISNUMBER(OFFSET('Sanitation Data'!$G$11,0,10*ROW('Sanitation Data'!G18))),'Data Summary'!DC24="Yes"),OFFSET('Sanitation Data'!$G$11,0,10*ROW('Sanitation Data'!G18)),NA())</f>
        <v>#N/A</v>
      </c>
      <c r="AO24" s="100" t="e">
        <f ca="true">+IF(AND(ISNUMBER(OFFSET('Sanitation Data'!$G$12,0,10*ROW('Sanitation Data'!G18))),'Data Summary'!DD24="Yes"),OFFSET('Sanitation Data'!$G$12,0,10*ROW('Sanitation Data'!G18)),NA())</f>
        <v>#N/A</v>
      </c>
      <c r="AP24" s="100" t="e">
        <f ca="true">+IF(AND(ISNUMBER(OFFSET('Sanitation Data'!$H$4,0,10*ROW('Sanitation Data'!H18))),'Data Summary'!DE24="Yes"),100-OFFSET('Sanitation Data'!$H$4,0,10*ROW('Sanitation Data'!H18)),NA())</f>
        <v>#N/A</v>
      </c>
      <c r="AQ24" s="100" t="e">
        <f ca="true">+IF(AND(ISNUMBER(OFFSET('Sanitation Data'!$H$6,0,10*ROW('Sanitation Data'!H18))),'Data Summary'!DF24="Yes"),OFFSET('Sanitation Data'!$H$6,0,10*ROW('Sanitation Data'!H18)),NA())</f>
        <v>#N/A</v>
      </c>
      <c r="AR24" s="100" t="e">
        <f ca="true">+IF(AND(ISNUMBER(OFFSET('Sanitation Data'!$H$10,0,10*ROW('Sanitation Data'!H18))),'Data Summary'!DG24="Yes"),OFFSET('Sanitation Data'!$H$10,0,10*ROW('Sanitation Data'!H18)),NA())</f>
        <v>#N/A</v>
      </c>
      <c r="AS24" s="100" t="e">
        <f ca="true">+IF(AND(ISNUMBER(OFFSET('Sanitation Data'!$H$11,0,10*ROW('Sanitation Data'!H18))),'Data Summary'!DH24="Yes"),OFFSET('Sanitation Data'!$H$11,0,10*ROW('Sanitation Data'!H18)),NA())</f>
        <v>#N/A</v>
      </c>
      <c r="AT24" s="100" t="e">
        <f ca="true">+IF(AND(ISNUMBER(OFFSET('Sanitation Data'!$H$12,0,10*ROW('Sanitation Data'!H18))),'Data Summary'!DI24="Yes"),OFFSET('Sanitation Data'!$H$12,0,10*ROW('Sanitation Data'!H18)),NA())</f>
        <v>#N/A</v>
      </c>
      <c r="AU24" s="100" t="e">
        <f ca="true">+IF(AND(ISNUMBER(OFFSET('Sanitation Data'!$I$4,0,10*ROW('Sanitation Data'!I18))),'Data Summary'!DJ24="Yes"),100-OFFSET('Sanitation Data'!$I$4,0,10*ROW('Sanitation Data'!I18)),NA())</f>
        <v>#N/A</v>
      </c>
      <c r="AV24" s="100" t="e">
        <f ca="true">+IF(AND(ISNUMBER(OFFSET('Sanitation Data'!$I$6,0,10*ROW('Sanitation Data'!I18))),'Data Summary'!DK24="Yes"),OFFSET('Sanitation Data'!$I$6,0,10*ROW('Sanitation Data'!I18)),NA())</f>
        <v>#N/A</v>
      </c>
      <c r="AW24" s="100" t="e">
        <f ca="true">+IF(AND(ISNUMBER(OFFSET('Sanitation Data'!$I$10,0,10*ROW('Sanitation Data'!I18))),'Data Summary'!DL24="Yes"),OFFSET('Sanitation Data'!$I$10,0,10*ROW('Sanitation Data'!I18)),NA())</f>
        <v>#N/A</v>
      </c>
      <c r="AX24" s="100" t="e">
        <f ca="true">+IF(AND(ISNUMBER(OFFSET('Sanitation Data'!$I$11,0,10*ROW('Sanitation Data'!I18))),'Data Summary'!DM24="Yes"),OFFSET('Sanitation Data'!$I$11,0,10*ROW('Sanitation Data'!I18)),NA())</f>
        <v>#N/A</v>
      </c>
      <c r="AY24" s="100" t="e">
        <f ca="true">+IF(AND(ISNUMBER(OFFSET('Sanitation Data'!$I$12,0,10*ROW('Sanitation Data'!I18))),'Data Summary'!DN24="Yes"),OFFSET('Sanitation Data'!$I$12,0,10*ROW('Sanitation Data'!I18)),NA())</f>
        <v>#N/A</v>
      </c>
      <c r="AZ24" s="101" t="e">
        <f ca="true">+IF(AND(ISNUMBER(OFFSET('Hygiene Data'!$D$5,0,10*ROW('Hygiene Data'!D18))),'Data Summary'!DO24="Yes"),OFFSET('Hygiene Data'!$D$5,0,10*ROW('Hygiene Data'!D18)),NA())</f>
        <v>#N/A</v>
      </c>
      <c r="BA24" s="101" t="e">
        <f ca="true">+IF(AND(ISNUMBER(OFFSET('Hygiene Data'!$D$7,0,10*ROW('Hygiene Data'!D18))),'Data Summary'!DP24="Yes"),OFFSET('Hygiene Data'!$D$7,0,10*ROW('Hygiene Data'!D18)),NA())</f>
        <v>#N/A</v>
      </c>
      <c r="BB24" s="101" t="e">
        <f ca="true">+IF(AND(ISNUMBER(OFFSET('Hygiene Data'!$D$9,0,10*ROW('Hygiene Data'!D18))),'Data Summary'!DQ24="Yes"),OFFSET('Hygiene Data'!$D$9,0,10*ROW('Hygiene Data'!D18)),NA())</f>
        <v>#N/A</v>
      </c>
      <c r="BC24" s="101" t="e">
        <f ca="true">+IF(AND(ISNUMBER(OFFSET('Hygiene Data'!$E$5,0,10*ROW('Hygiene Data'!E18))),'Data Summary'!DR24="Yes"),OFFSET('Hygiene Data'!$E$5,0,10*ROW('Hygiene Data'!E18)),NA())</f>
        <v>#N/A</v>
      </c>
      <c r="BD24" s="101" t="e">
        <f ca="true">+IF(AND(ISNUMBER(OFFSET('Hygiene Data'!$E$7,0,10*ROW('Hygiene Data'!E18))),'Data Summary'!DS24="Yes"),OFFSET('Hygiene Data'!$E$7,0,10*ROW('Hygiene Data'!E18)),NA())</f>
        <v>#N/A</v>
      </c>
      <c r="BE24" s="101" t="e">
        <f ca="true">+IF(AND(ISNUMBER(OFFSET('Hygiene Data'!$E$9,0,10*ROW('Hygiene Data'!E18))),'Data Summary'!DT24="Yes"),OFFSET('Hygiene Data'!$E$9,0,10*ROW('Hygiene Data'!E18)),NA())</f>
        <v>#N/A</v>
      </c>
      <c r="BF24" s="101" t="e">
        <f ca="true">+IF(AND(ISNUMBER(OFFSET('Hygiene Data'!$F$5,0,10*ROW('Hygiene Data'!F18))),'Data Summary'!DU24="Yes"),OFFSET('Hygiene Data'!$F$5,0,10*ROW('Hygiene Data'!F18)),NA())</f>
        <v>#N/A</v>
      </c>
      <c r="BG24" s="101" t="e">
        <f ca="true">+IF(AND(ISNUMBER(OFFSET('Hygiene Data'!$F$7,0,10*ROW('Hygiene Data'!F18))),'Data Summary'!DV24="Yes"),OFFSET('Hygiene Data'!$F$7,0,10*ROW('Hygiene Data'!F18)),NA())</f>
        <v>#N/A</v>
      </c>
      <c r="BH24" s="101" t="e">
        <f ca="true">+IF(AND(ISNUMBER(OFFSET('Hygiene Data'!$F$9,0,10*ROW('Hygiene Data'!F18))),'Data Summary'!DW24="Yes"),OFFSET('Hygiene Data'!$F$9,0,10*ROW('Hygiene Data'!F18)),NA())</f>
        <v>#N/A</v>
      </c>
      <c r="BI24" s="101" t="e">
        <f ca="true">+IF(AND(ISNUMBER(OFFSET('Hygiene Data'!$G$5,0,10*ROW('Hygiene Data'!G18))),'Data Summary'!DX24="Yes"),OFFSET('Hygiene Data'!$G$5,0,10*ROW('Hygiene Data'!G18)),NA())</f>
        <v>#N/A</v>
      </c>
      <c r="BJ24" s="101" t="e">
        <f ca="true">+IF(AND(ISNUMBER(OFFSET('Hygiene Data'!$G$7,0,10*ROW('Hygiene Data'!G18))),'Data Summary'!DY24="Yes"),OFFSET('Hygiene Data'!$G$7,0,10*ROW('Hygiene Data'!G18)),NA())</f>
        <v>#N/A</v>
      </c>
      <c r="BK24" s="101" t="e">
        <f ca="true">+IF(AND(ISNUMBER(OFFSET('Hygiene Data'!$G$9,0,10*ROW('Hygiene Data'!G18))),'Data Summary'!DZ24="Yes"),OFFSET('Hygiene Data'!$G$9,0,10*ROW('Hygiene Data'!G18)),NA())</f>
        <v>#N/A</v>
      </c>
      <c r="BL24" s="101" t="e">
        <f ca="true">+IF(AND(ISNUMBER(OFFSET('Hygiene Data'!$H$5,0,10*ROW('Hygiene Data'!H18))),'Data Summary'!EA24="Yes"),OFFSET('Hygiene Data'!$H$5,0,10*ROW('Hygiene Data'!H18)),NA())</f>
        <v>#N/A</v>
      </c>
      <c r="BM24" s="101" t="e">
        <f ca="true">+IF(AND(ISNUMBER(OFFSET('Hygiene Data'!$H$7,0,10*ROW('Hygiene Data'!H18))),'Data Summary'!EB24="Yes"),OFFSET('Hygiene Data'!$H$7,0,10*ROW('Hygiene Data'!H18)),NA())</f>
        <v>#N/A</v>
      </c>
      <c r="BN24" s="101" t="e">
        <f ca="true">+IF(AND(ISNUMBER(OFFSET('Hygiene Data'!$H$9,0,10*ROW('Hygiene Data'!H18))),'Data Summary'!EC24="Yes"),OFFSET('Hygiene Data'!$H$9,0,10*ROW('Hygiene Data'!H18)),NA())</f>
        <v>#N/A</v>
      </c>
      <c r="BO24" s="101" t="e">
        <f ca="true">+IF(AND(ISNUMBER(OFFSET('Hygiene Data'!$I$5,0,10*ROW('Hygiene Data'!I18))),'Data Summary'!ED24="Yes"),OFFSET('Hygiene Data'!$I$5,0,10*ROW('Hygiene Data'!I18)),NA())</f>
        <v>#N/A</v>
      </c>
      <c r="BP24" s="101" t="e">
        <f ca="true">+IF(AND(ISNUMBER(OFFSET('Hygiene Data'!$I$7,0,10*ROW('Hygiene Data'!I18))),'Data Summary'!EE24="Yes"),OFFSET('Hygiene Data'!$I$7,0,10*ROW('Hygiene Data'!I18)),NA())</f>
        <v>#N/A</v>
      </c>
      <c r="BQ24" s="101" t="e">
        <f ca="true">+IF(AND(ISNUMBER(OFFSET('Hygiene Data'!$I$9,0,10*ROW('Hygiene Data'!I18))),'Data Summary'!EF24="Yes"),OFFSET('Hygiene Data'!$I$9,0,10*ROW('Hygiene Data'!I18)),NA())</f>
        <v>#N/A</v>
      </c>
    </row>
    <row xmlns:x14ac="http://schemas.microsoft.com/office/spreadsheetml/2009/9/ac" r="25" x14ac:dyDescent="0.2">
      <c r="A25" s="414" t="str">
        <f ca="true">+RIGHT('Data Summary'!A25,LEN('Data Summary'!A25)-9)</f>
        <v>UIS</v>
      </c>
      <c r="B25" s="38" t="str">
        <f ca="true">+IF(ISTEXT('Data Summary'!B25),'Data Summary'!B25,"")</f>
        <v>Other</v>
      </c>
      <c r="C25" s="365">
        <f ca="true">+VALUE('Data Summary'!C25)</f>
        <v>2021</v>
      </c>
      <c r="D25" s="99" t="e">
        <f ca="true">+IF(AND(ISNUMBER(OFFSET('Water Data'!$D$4,0,10*ROW('Water Data'!D19))),'Data Summary'!BS25="Yes"),100-OFFSET('Water Data'!$D$4,0,10*ROW('Water Data'!D19)),NA())</f>
        <v>#N/A</v>
      </c>
      <c r="E25" s="99" t="e">
        <f ca="true">+IF(AND(ISNUMBER(OFFSET('Water Data'!$D$6,0,10*ROW('Water Data'!D19))),'Data Summary'!BT25="Yes"),OFFSET('Water Data'!$D$6,0,10*ROW('Water Data'!D19)),NA())</f>
        <v>#N/A</v>
      </c>
      <c r="F25" s="99" t="e">
        <f ca="true">+IF(AND(ISNUMBER(OFFSET('Water Data'!$D$9,0,10*ROW('Water Data'!D19))),'Data Summary'!BU25="Yes"),OFFSET('Water Data'!$D$9,0,10*ROW('Water Data'!D19)),NA())</f>
        <v>#N/A</v>
      </c>
      <c r="G25" s="99" t="e">
        <f ca="true">+IF(AND(ISNUMBER(OFFSET('Water Data'!$E$4,0,10*ROW('Water Data'!E19))),'Data Summary'!BV25="Yes"),100-OFFSET('Water Data'!$E$4,0,10*ROW('Water Data'!E19)),NA())</f>
        <v>#N/A</v>
      </c>
      <c r="H25" s="99" t="e">
        <f ca="true">+IF(AND(ISNUMBER(OFFSET('Water Data'!$E$6,0,10*ROW('Water Data'!E19))),'Data Summary'!BW25="Yes"),OFFSET('Water Data'!$E$6,0,10*ROW('Water Data'!E19)),NA())</f>
        <v>#N/A</v>
      </c>
      <c r="I25" s="99" t="e">
        <f ca="true">+IF(AND(ISNUMBER(OFFSET('Water Data'!$E$9,0,10*ROW('Water Data'!E19))),'Data Summary'!BX25="Yes"),OFFSET('Water Data'!$E$9,0,10*ROW('Water Data'!E19)),NA())</f>
        <v>#N/A</v>
      </c>
      <c r="J25" s="99" t="e">
        <f ca="true">+IF(AND(ISNUMBER(OFFSET('Water Data'!$F$4,0,10*ROW('Water Data'!F19))),'Data Summary'!BY25="Yes"),100-OFFSET('Water Data'!$F$4,0,10*ROW('Water Data'!F19)),NA())</f>
        <v>#N/A</v>
      </c>
      <c r="K25" s="99" t="e">
        <f ca="true">+IF(AND(ISNUMBER(OFFSET('Water Data'!$F$6,0,10*ROW('Water Data'!F19))),'Data Summary'!BZ25="Yes"),OFFSET('Water Data'!$F$6,0,10*ROW('Water Data'!F19)),NA())</f>
        <v>#N/A</v>
      </c>
      <c r="L25" s="99" t="e">
        <f ca="true">+IF(AND(ISNUMBER(OFFSET('Water Data'!$F$9,0,10*ROW('Water Data'!F19))),'Data Summary'!CA25="Yes"),OFFSET('Water Data'!$F$9,0,10*ROW('Water Data'!F19)),NA())</f>
        <v>#N/A</v>
      </c>
      <c r="M25" s="99" t="e">
        <f ca="true">+IF(AND(ISNUMBER(OFFSET('Water Data'!$G$4,0,10*ROW('Water Data'!G19))),'Data Summary'!CB25="Yes"),100-OFFSET('Water Data'!$G$4,0,10*ROW('Water Data'!G19)),NA())</f>
        <v>#N/A</v>
      </c>
      <c r="N25" s="99" t="e">
        <f ca="true">+IF(AND(ISNUMBER(OFFSET('Water Data'!$G$6,0,10*ROW('Water Data'!G19))),'Data Summary'!CC25="Yes"),OFFSET('Water Data'!$G$6,0,10*ROW('Water Data'!G19)),NA())</f>
        <v>#N/A</v>
      </c>
      <c r="O25" s="99" t="e">
        <f ca="true">+IF(AND(ISNUMBER(OFFSET('Water Data'!$G$9,0,10*ROW('Water Data'!G19))),'Data Summary'!CD25="Yes"),OFFSET('Water Data'!$G$9,0,10*ROW('Water Data'!G19)),NA())</f>
        <v>#N/A</v>
      </c>
      <c r="P25" s="99" t="e">
        <f ca="true">+IF(AND(ISNUMBER(OFFSET('Water Data'!$H$4,0,10*ROW('Water Data'!H19))),'Data Summary'!CE25="Yes"),100-OFFSET('Water Data'!$H$4,0,10*ROW('Water Data'!H19)),NA())</f>
        <v>#N/A</v>
      </c>
      <c r="Q25" s="99" t="e">
        <f ca="true">+IF(AND(ISNUMBER(OFFSET('Water Data'!$H$6,0,10*ROW('Water Data'!H19))),'Data Summary'!CF25="Yes"),OFFSET('Water Data'!$H$6,0,10*ROW('Water Data'!H19)),NA())</f>
        <v>#N/A</v>
      </c>
      <c r="R25" s="99" t="e">
        <f ca="true">+IF(AND(ISNUMBER(OFFSET('Water Data'!$H$9,0,10*ROW('Water Data'!H19))),'Data Summary'!CG25="Yes"),OFFSET('Water Data'!$H$9,0,10*ROW('Water Data'!H19)),NA())</f>
        <v>#N/A</v>
      </c>
      <c r="S25" s="99" t="e">
        <f ca="true">+IF(AND(ISNUMBER(OFFSET('Water Data'!$I$4,0,10*ROW('Water Data'!I19))),'Data Summary'!CH25="Yes"),100-OFFSET('Water Data'!$I$4,0,10*ROW('Water Data'!I19)),NA())</f>
        <v>#N/A</v>
      </c>
      <c r="T25" s="99" t="e">
        <f ca="true">+IF(AND(ISNUMBER(OFFSET('Water Data'!$I$6,0,10*ROW('Water Data'!I19))),'Data Summary'!CI25="Yes"),OFFSET('Water Data'!$I$6,0,10*ROW('Water Data'!I19)),NA())</f>
        <v>#N/A</v>
      </c>
      <c r="U25" s="99" t="e">
        <f ca="true">+IF(AND(ISNUMBER(OFFSET('Water Data'!$I$9,0,10*ROW('Water Data'!I19))),'Data Summary'!CJ25="Yes"),OFFSET('Water Data'!$I$9,0,10*ROW('Water Data'!I19)),NA())</f>
        <v>#N/A</v>
      </c>
      <c r="V25" s="100" t="e">
        <f ca="true">+IF(AND(ISNUMBER(OFFSET('Sanitation Data'!$D$4,0,10*ROW('Sanitation Data'!D19))),'Data Summary'!CK25="Yes"),100-OFFSET('Sanitation Data'!$D$4,0,10*ROW('Sanitation Data'!D19)),NA())</f>
        <v>#N/A</v>
      </c>
      <c r="W25" s="100" t="e">
        <f ca="true">+IF(AND(ISNUMBER(OFFSET('Sanitation Data'!$D$6,0,10*ROW('Sanitation Data'!D19))),'Data Summary'!CL25="Yes"),OFFSET('Sanitation Data'!$D$6,0,10*ROW('Sanitation Data'!D19)),NA())</f>
        <v>#N/A</v>
      </c>
      <c r="X25" s="100" t="e">
        <f ca="true">+IF(AND(ISNUMBER(OFFSET('Sanitation Data'!$D$10,0,10*ROW('Sanitation Data'!D19))),'Data Summary'!CM25="Yes"),OFFSET('Sanitation Data'!$D$10,0,10*ROW('Sanitation Data'!D19)),NA())</f>
        <v>#N/A</v>
      </c>
      <c r="Y25" s="100" t="e">
        <f ca="true">+IF(AND(ISNUMBER(OFFSET('Sanitation Data'!$D$11,0,10*ROW('Sanitation Data'!D19))),'Data Summary'!CN25="Yes"),OFFSET('Sanitation Data'!$D$11,0,10*ROW('Sanitation Data'!D19)),NA())</f>
        <v>#N/A</v>
      </c>
      <c r="Z25" s="100" t="e">
        <f ca="true">+IF(AND(ISNUMBER(OFFSET('Sanitation Data'!$D$12,0,10*ROW('Sanitation Data'!D19))),'Data Summary'!CO25="Yes"),OFFSET('Sanitation Data'!$D$12,0,10*ROW('Sanitation Data'!D19)),NA())</f>
        <v>#N/A</v>
      </c>
      <c r="AA25" s="100" t="e">
        <f ca="true">+IF(AND(ISNUMBER(OFFSET('Sanitation Data'!$E$4,0,10*ROW('Sanitation Data'!E19))),'Data Summary'!CP25="Yes"),100-OFFSET('Sanitation Data'!$E$4,0,10*ROW('Sanitation Data'!E19)),NA())</f>
        <v>#N/A</v>
      </c>
      <c r="AB25" s="100" t="e">
        <f ca="true">+IF(AND(ISNUMBER(OFFSET('Sanitation Data'!$E$6,0,10*ROW('Sanitation Data'!E19))),'Data Summary'!CQ25="Yes"),OFFSET('Sanitation Data'!$E$6,0,10*ROW('Sanitation Data'!E19)),NA())</f>
        <v>#N/A</v>
      </c>
      <c r="AC25" s="100" t="e">
        <f ca="true">+IF(AND(ISNUMBER(OFFSET('Sanitation Data'!$E$10,0,10*ROW('Sanitation Data'!E19))),'Data Summary'!CR25="Yes"),OFFSET('Sanitation Data'!$E$10,0,10*ROW('Sanitation Data'!E19)),NA())</f>
        <v>#N/A</v>
      </c>
      <c r="AD25" s="100" t="e">
        <f ca="true">+IF(AND(ISNUMBER(OFFSET('Sanitation Data'!$E$11,0,10*ROW('Sanitation Data'!E19))),'Data Summary'!CS25="Yes"),OFFSET('Sanitation Data'!$E$11,0,10*ROW('Sanitation Data'!E19)),NA())</f>
        <v>#N/A</v>
      </c>
      <c r="AE25" s="100" t="e">
        <f ca="true">+IF(AND(ISNUMBER(OFFSET('Sanitation Data'!$E$12,0,10*ROW('Sanitation Data'!E19))),'Data Summary'!CT25="Yes"),OFFSET('Sanitation Data'!$E$12,0,10*ROW('Sanitation Data'!E19)),NA())</f>
        <v>#N/A</v>
      </c>
      <c r="AF25" s="100" t="e">
        <f ca="true">+IF(AND(ISNUMBER(OFFSET('Sanitation Data'!$F$4,0,10*ROW('Sanitation Data'!F19))),'Data Summary'!CU25="Yes"),100-OFFSET('Sanitation Data'!$F$4,0,10*ROW('Sanitation Data'!F19)),NA())</f>
        <v>#N/A</v>
      </c>
      <c r="AG25" s="100" t="e">
        <f ca="true">+IF(AND(ISNUMBER(OFFSET('Sanitation Data'!$F$6,0,10*ROW('Sanitation Data'!F19))),'Data Summary'!CV25="Yes"),OFFSET('Sanitation Data'!$F$6,0,10*ROW('Sanitation Data'!F19)),NA())</f>
        <v>#N/A</v>
      </c>
      <c r="AH25" s="100" t="e">
        <f ca="true">+IF(AND(ISNUMBER(OFFSET('Sanitation Data'!$F$10,0,10*ROW('Sanitation Data'!F19))),'Data Summary'!CW25="Yes"),OFFSET('Sanitation Data'!$F$10,0,10*ROW('Sanitation Data'!F19)),NA())</f>
        <v>#N/A</v>
      </c>
      <c r="AI25" s="100" t="e">
        <f ca="true">+IF(AND(ISNUMBER(OFFSET('Sanitation Data'!$F$11,0,10*ROW('Sanitation Data'!F19))),'Data Summary'!CX25="Yes"),OFFSET('Sanitation Data'!$F$11,0,10*ROW('Sanitation Data'!F19)),NA())</f>
        <v>#N/A</v>
      </c>
      <c r="AJ25" s="100" t="e">
        <f ca="true">+IF(AND(ISNUMBER(OFFSET('Sanitation Data'!$F$12,0,10*ROW('Sanitation Data'!F19))),'Data Summary'!CY25="Yes"),OFFSET('Sanitation Data'!$F$12,0,10*ROW('Sanitation Data'!F19)),NA())</f>
        <v>#N/A</v>
      </c>
      <c r="AK25" s="100" t="e">
        <f ca="true">+IF(AND(ISNUMBER(OFFSET('Sanitation Data'!$G$4,0,10*ROW('Sanitation Data'!G19))),'Data Summary'!CZ25="Yes"),100-OFFSET('Sanitation Data'!$G$4,0,10*ROW('Sanitation Data'!G19)),NA())</f>
        <v>#N/A</v>
      </c>
      <c r="AL25" s="100" t="e">
        <f ca="true">+IF(AND(ISNUMBER(OFFSET('Sanitation Data'!$G$6,0,10*ROW('Sanitation Data'!G19))),'Data Summary'!DA25="Yes"),OFFSET('Sanitation Data'!$G$6,0,10*ROW('Sanitation Data'!G19)),NA())</f>
        <v>#N/A</v>
      </c>
      <c r="AM25" s="100" t="e">
        <f ca="true">+IF(AND(ISNUMBER(OFFSET('Sanitation Data'!$G$10,0,10*ROW('Sanitation Data'!G19))),'Data Summary'!DB25="Yes"),OFFSET('Sanitation Data'!$G$10,0,10*ROW('Sanitation Data'!G19)),NA())</f>
        <v>#N/A</v>
      </c>
      <c r="AN25" s="100" t="e">
        <f ca="true">+IF(AND(ISNUMBER(OFFSET('Sanitation Data'!$G$11,0,10*ROW('Sanitation Data'!G19))),'Data Summary'!DC25="Yes"),OFFSET('Sanitation Data'!$G$11,0,10*ROW('Sanitation Data'!G19)),NA())</f>
        <v>#N/A</v>
      </c>
      <c r="AO25" s="100" t="e">
        <f ca="true">+IF(AND(ISNUMBER(OFFSET('Sanitation Data'!$G$12,0,10*ROW('Sanitation Data'!G19))),'Data Summary'!DD25="Yes"),OFFSET('Sanitation Data'!$G$12,0,10*ROW('Sanitation Data'!G19)),NA())</f>
        <v>#N/A</v>
      </c>
      <c r="AP25" s="100" t="e">
        <f ca="true">+IF(AND(ISNUMBER(OFFSET('Sanitation Data'!$H$4,0,10*ROW('Sanitation Data'!H19))),'Data Summary'!DE25="Yes"),100-OFFSET('Sanitation Data'!$H$4,0,10*ROW('Sanitation Data'!H19)),NA())</f>
        <v>#N/A</v>
      </c>
      <c r="AQ25" s="100" t="e">
        <f ca="true">+IF(AND(ISNUMBER(OFFSET('Sanitation Data'!$H$6,0,10*ROW('Sanitation Data'!H19))),'Data Summary'!DF25="Yes"),OFFSET('Sanitation Data'!$H$6,0,10*ROW('Sanitation Data'!H19)),NA())</f>
        <v>#N/A</v>
      </c>
      <c r="AR25" s="100" t="e">
        <f ca="true">+IF(AND(ISNUMBER(OFFSET('Sanitation Data'!$H$10,0,10*ROW('Sanitation Data'!H19))),'Data Summary'!DG25="Yes"),OFFSET('Sanitation Data'!$H$10,0,10*ROW('Sanitation Data'!H19)),NA())</f>
        <v>#N/A</v>
      </c>
      <c r="AS25" s="100" t="e">
        <f ca="true">+IF(AND(ISNUMBER(OFFSET('Sanitation Data'!$H$11,0,10*ROW('Sanitation Data'!H19))),'Data Summary'!DH25="Yes"),OFFSET('Sanitation Data'!$H$11,0,10*ROW('Sanitation Data'!H19)),NA())</f>
        <v>#N/A</v>
      </c>
      <c r="AT25" s="100" t="e">
        <f ca="true">+IF(AND(ISNUMBER(OFFSET('Sanitation Data'!$H$12,0,10*ROW('Sanitation Data'!H19))),'Data Summary'!DI25="Yes"),OFFSET('Sanitation Data'!$H$12,0,10*ROW('Sanitation Data'!H19)),NA())</f>
        <v>#N/A</v>
      </c>
      <c r="AU25" s="100" t="e">
        <f ca="true">+IF(AND(ISNUMBER(OFFSET('Sanitation Data'!$I$4,0,10*ROW('Sanitation Data'!I19))),'Data Summary'!DJ25="Yes"),100-OFFSET('Sanitation Data'!$I$4,0,10*ROW('Sanitation Data'!I19)),NA())</f>
        <v>#N/A</v>
      </c>
      <c r="AV25" s="100" t="e">
        <f ca="true">+IF(AND(ISNUMBER(OFFSET('Sanitation Data'!$I$6,0,10*ROW('Sanitation Data'!I19))),'Data Summary'!DK25="Yes"),OFFSET('Sanitation Data'!$I$6,0,10*ROW('Sanitation Data'!I19)),NA())</f>
        <v>#N/A</v>
      </c>
      <c r="AW25" s="100" t="e">
        <f ca="true">+IF(AND(ISNUMBER(OFFSET('Sanitation Data'!$I$10,0,10*ROW('Sanitation Data'!I19))),'Data Summary'!DL25="Yes"),OFFSET('Sanitation Data'!$I$10,0,10*ROW('Sanitation Data'!I19)),NA())</f>
        <v>#N/A</v>
      </c>
      <c r="AX25" s="100" t="e">
        <f ca="true">+IF(AND(ISNUMBER(OFFSET('Sanitation Data'!$I$11,0,10*ROW('Sanitation Data'!I19))),'Data Summary'!DM25="Yes"),OFFSET('Sanitation Data'!$I$11,0,10*ROW('Sanitation Data'!I19)),NA())</f>
        <v>#N/A</v>
      </c>
      <c r="AY25" s="100" t="e">
        <f ca="true">+IF(AND(ISNUMBER(OFFSET('Sanitation Data'!$I$12,0,10*ROW('Sanitation Data'!I19))),'Data Summary'!DN25="Yes"),OFFSET('Sanitation Data'!$I$12,0,10*ROW('Sanitation Data'!I19)),NA())</f>
        <v>#N/A</v>
      </c>
      <c r="AZ25" s="101" t="e">
        <f ca="true">+IF(AND(ISNUMBER(OFFSET('Hygiene Data'!$D$5,0,10*ROW('Hygiene Data'!D19))),'Data Summary'!DO25="Yes"),OFFSET('Hygiene Data'!$D$5,0,10*ROW('Hygiene Data'!D19)),NA())</f>
        <v>#N/A</v>
      </c>
      <c r="BA25" s="101" t="e">
        <f ca="true">+IF(AND(ISNUMBER(OFFSET('Hygiene Data'!$D$7,0,10*ROW('Hygiene Data'!D19))),'Data Summary'!DP25="Yes"),OFFSET('Hygiene Data'!$D$7,0,10*ROW('Hygiene Data'!D19)),NA())</f>
        <v>#N/A</v>
      </c>
      <c r="BB25" s="101" t="e">
        <f ca="true">+IF(AND(ISNUMBER(OFFSET('Hygiene Data'!$D$9,0,10*ROW('Hygiene Data'!D19))),'Data Summary'!DQ25="Yes"),OFFSET('Hygiene Data'!$D$9,0,10*ROW('Hygiene Data'!D19)),NA())</f>
        <v>#N/A</v>
      </c>
      <c r="BC25" s="101" t="e">
        <f ca="true">+IF(AND(ISNUMBER(OFFSET('Hygiene Data'!$E$5,0,10*ROW('Hygiene Data'!E19))),'Data Summary'!DR25="Yes"),OFFSET('Hygiene Data'!$E$5,0,10*ROW('Hygiene Data'!E19)),NA())</f>
        <v>#N/A</v>
      </c>
      <c r="BD25" s="101" t="e">
        <f ca="true">+IF(AND(ISNUMBER(OFFSET('Hygiene Data'!$E$7,0,10*ROW('Hygiene Data'!E19))),'Data Summary'!DS25="Yes"),OFFSET('Hygiene Data'!$E$7,0,10*ROW('Hygiene Data'!E19)),NA())</f>
        <v>#N/A</v>
      </c>
      <c r="BE25" s="101" t="e">
        <f ca="true">+IF(AND(ISNUMBER(OFFSET('Hygiene Data'!$E$9,0,10*ROW('Hygiene Data'!E19))),'Data Summary'!DT25="Yes"),OFFSET('Hygiene Data'!$E$9,0,10*ROW('Hygiene Data'!E19)),NA())</f>
        <v>#N/A</v>
      </c>
      <c r="BF25" s="101" t="e">
        <f ca="true">+IF(AND(ISNUMBER(OFFSET('Hygiene Data'!$F$5,0,10*ROW('Hygiene Data'!F19))),'Data Summary'!DU25="Yes"),OFFSET('Hygiene Data'!$F$5,0,10*ROW('Hygiene Data'!F19)),NA())</f>
        <v>#N/A</v>
      </c>
      <c r="BG25" s="101" t="e">
        <f ca="true">+IF(AND(ISNUMBER(OFFSET('Hygiene Data'!$F$7,0,10*ROW('Hygiene Data'!F19))),'Data Summary'!DV25="Yes"),OFFSET('Hygiene Data'!$F$7,0,10*ROW('Hygiene Data'!F19)),NA())</f>
        <v>#N/A</v>
      </c>
      <c r="BH25" s="101" t="e">
        <f ca="true">+IF(AND(ISNUMBER(OFFSET('Hygiene Data'!$F$9,0,10*ROW('Hygiene Data'!F19))),'Data Summary'!DW25="Yes"),OFFSET('Hygiene Data'!$F$9,0,10*ROW('Hygiene Data'!F19)),NA())</f>
        <v>#N/A</v>
      </c>
      <c r="BI25" s="101" t="e">
        <f ca="true">+IF(AND(ISNUMBER(OFFSET('Hygiene Data'!$G$5,0,10*ROW('Hygiene Data'!G19))),'Data Summary'!DX25="Yes"),OFFSET('Hygiene Data'!$G$5,0,10*ROW('Hygiene Data'!G19)),NA())</f>
        <v>#N/A</v>
      </c>
      <c r="BJ25" s="101" t="e">
        <f ca="true">+IF(AND(ISNUMBER(OFFSET('Hygiene Data'!$G$7,0,10*ROW('Hygiene Data'!G19))),'Data Summary'!DY25="Yes"),OFFSET('Hygiene Data'!$G$7,0,10*ROW('Hygiene Data'!G19)),NA())</f>
        <v>#N/A</v>
      </c>
      <c r="BK25" s="101" t="e">
        <f ca="true">+IF(AND(ISNUMBER(OFFSET('Hygiene Data'!$G$9,0,10*ROW('Hygiene Data'!G19))),'Data Summary'!DZ25="Yes"),OFFSET('Hygiene Data'!$G$9,0,10*ROW('Hygiene Data'!G19)),NA())</f>
        <v>#N/A</v>
      </c>
      <c r="BL25" s="101" t="e">
        <f ca="true">+IF(AND(ISNUMBER(OFFSET('Hygiene Data'!$H$5,0,10*ROW('Hygiene Data'!H19))),'Data Summary'!EA25="Yes"),OFFSET('Hygiene Data'!$H$5,0,10*ROW('Hygiene Data'!H19)),NA())</f>
        <v>#N/A</v>
      </c>
      <c r="BM25" s="101" t="e">
        <f ca="true">+IF(AND(ISNUMBER(OFFSET('Hygiene Data'!$H$7,0,10*ROW('Hygiene Data'!H19))),'Data Summary'!EB25="Yes"),OFFSET('Hygiene Data'!$H$7,0,10*ROW('Hygiene Data'!H19)),NA())</f>
        <v>#N/A</v>
      </c>
      <c r="BN25" s="101" t="e">
        <f ca="true">+IF(AND(ISNUMBER(OFFSET('Hygiene Data'!$H$9,0,10*ROW('Hygiene Data'!H19))),'Data Summary'!EC25="Yes"),OFFSET('Hygiene Data'!$H$9,0,10*ROW('Hygiene Data'!H19)),NA())</f>
        <v>#N/A</v>
      </c>
      <c r="BO25" s="101" t="e">
        <f ca="true">+IF(AND(ISNUMBER(OFFSET('Hygiene Data'!$I$5,0,10*ROW('Hygiene Data'!I19))),'Data Summary'!ED25="Yes"),OFFSET('Hygiene Data'!$I$5,0,10*ROW('Hygiene Data'!I19)),NA())</f>
        <v>#N/A</v>
      </c>
      <c r="BP25" s="101" t="e">
        <f ca="true">+IF(AND(ISNUMBER(OFFSET('Hygiene Data'!$I$7,0,10*ROW('Hygiene Data'!I19))),'Data Summary'!EE25="Yes"),OFFSET('Hygiene Data'!$I$7,0,10*ROW('Hygiene Data'!I19)),NA())</f>
        <v>#N/A</v>
      </c>
      <c r="BQ25" s="101" t="e">
        <f ca="true">+IF(AND(ISNUMBER(OFFSET('Hygiene Data'!$I$9,0,10*ROW('Hygiene Data'!I19))),'Data Summary'!EF25="Yes"),OFFSET('Hygiene Data'!$I$9,0,10*ROW('Hygiene Data'!I19)),NA())</f>
        <v>#N/A</v>
      </c>
    </row>
    <row xmlns:x14ac="http://schemas.microsoft.com/office/spreadsheetml/2009/9/ac" r="26" x14ac:dyDescent="0.2">
      <c r="A26" s="414" t="str">
        <f ca="true">+RIGHT('Data Summary'!A26,LEN('Data Summary'!A26)-9)</f>
        <v>EMIS</v>
      </c>
      <c r="B26" s="38" t="str">
        <f ca="true">+IF(ISTEXT('Data Summary'!B26),'Data Summary'!B26,"")</f>
        <v>EMIS</v>
      </c>
      <c r="C26" s="365">
        <f ca="true">+VALUE('Data Summary'!C26)</f>
        <v>2021</v>
      </c>
      <c r="D26" s="99">
        <f ca="true">+IF(AND(ISNUMBER(OFFSET('Water Data'!$D$4,0,10*ROW('Water Data'!D20))),'Data Summary'!BS26="Yes"),100-OFFSET('Water Data'!$D$4,0,10*ROW('Water Data'!D20)),NA())</f>
        <v>100</v>
      </c>
      <c r="E26" s="99">
        <f ca="true">+IF(AND(ISNUMBER(OFFSET('Water Data'!$D$6,0,10*ROW('Water Data'!D20))),'Data Summary'!BT26="Yes"),OFFSET('Water Data'!$D$6,0,10*ROW('Water Data'!D20)),NA())</f>
        <v>91.899999999999991</v>
      </c>
      <c r="F26" s="99">
        <f ca="true">+IF(AND(ISNUMBER(OFFSET('Water Data'!$D$9,0,10*ROW('Water Data'!D20))),'Data Summary'!BU26="Yes"),OFFSET('Water Data'!$D$9,0,10*ROW('Water Data'!D20)),NA())</f>
        <v>64.229199756097557</v>
      </c>
      <c r="G26" s="99" t="e">
        <f ca="true">+IF(AND(ISNUMBER(OFFSET('Water Data'!$E$4,0,10*ROW('Water Data'!E20))),'Data Summary'!BV26="Yes"),100-OFFSET('Water Data'!$E$4,0,10*ROW('Water Data'!E20)),NA())</f>
        <v>#N/A</v>
      </c>
      <c r="H26" s="99" t="e">
        <f ca="true">+IF(AND(ISNUMBER(OFFSET('Water Data'!$E$6,0,10*ROW('Water Data'!E20))),'Data Summary'!BW26="Yes"),OFFSET('Water Data'!$E$6,0,10*ROW('Water Data'!E20)),NA())</f>
        <v>#N/A</v>
      </c>
      <c r="I26" s="99" t="e">
        <f ca="true">+IF(AND(ISNUMBER(OFFSET('Water Data'!$E$9,0,10*ROW('Water Data'!E20))),'Data Summary'!BX26="Yes"),OFFSET('Water Data'!$E$9,0,10*ROW('Water Data'!E20)),NA())</f>
        <v>#N/A</v>
      </c>
      <c r="J26" s="99" t="e">
        <f ca="true">+IF(AND(ISNUMBER(OFFSET('Water Data'!$F$4,0,10*ROW('Water Data'!F20))),'Data Summary'!BY26="Yes"),100-OFFSET('Water Data'!$F$4,0,10*ROW('Water Data'!F20)),NA())</f>
        <v>#N/A</v>
      </c>
      <c r="K26" s="99" t="e">
        <f ca="true">+IF(AND(ISNUMBER(OFFSET('Water Data'!$F$6,0,10*ROW('Water Data'!F20))),'Data Summary'!BZ26="Yes"),OFFSET('Water Data'!$F$6,0,10*ROW('Water Data'!F20)),NA())</f>
        <v>#N/A</v>
      </c>
      <c r="L26" s="99" t="e">
        <f ca="true">+IF(AND(ISNUMBER(OFFSET('Water Data'!$F$9,0,10*ROW('Water Data'!F20))),'Data Summary'!CA26="Yes"),OFFSET('Water Data'!$F$9,0,10*ROW('Water Data'!F20)),NA())</f>
        <v>#N/A</v>
      </c>
      <c r="M26" s="99" t="e">
        <f ca="true">+IF(AND(ISNUMBER(OFFSET('Water Data'!$G$4,0,10*ROW('Water Data'!G20))),'Data Summary'!CB26="Yes"),100-OFFSET('Water Data'!$G$4,0,10*ROW('Water Data'!G20)),NA())</f>
        <v>#N/A</v>
      </c>
      <c r="N26" s="99" t="e">
        <f ca="true">+IF(AND(ISNUMBER(OFFSET('Water Data'!$G$6,0,10*ROW('Water Data'!G20))),'Data Summary'!CC26="Yes"),OFFSET('Water Data'!$G$6,0,10*ROW('Water Data'!G20)),NA())</f>
        <v>#N/A</v>
      </c>
      <c r="O26" s="99" t="e">
        <f ca="true">+IF(AND(ISNUMBER(OFFSET('Water Data'!$G$9,0,10*ROW('Water Data'!G20))),'Data Summary'!CD26="Yes"),OFFSET('Water Data'!$G$9,0,10*ROW('Water Data'!G20)),NA())</f>
        <v>#N/A</v>
      </c>
      <c r="P26" s="99" t="e">
        <f ca="true">+IF(AND(ISNUMBER(OFFSET('Water Data'!$H$4,0,10*ROW('Water Data'!H20))),'Data Summary'!CE26="Yes"),100-OFFSET('Water Data'!$H$4,0,10*ROW('Water Data'!H20)),NA())</f>
        <v>#N/A</v>
      </c>
      <c r="Q26" s="99" t="e">
        <f ca="true">+IF(AND(ISNUMBER(OFFSET('Water Data'!$H$6,0,10*ROW('Water Data'!H20))),'Data Summary'!CF26="Yes"),OFFSET('Water Data'!$H$6,0,10*ROW('Water Data'!H20)),NA())</f>
        <v>#N/A</v>
      </c>
      <c r="R26" s="99" t="e">
        <f ca="true">+IF(AND(ISNUMBER(OFFSET('Water Data'!$H$9,0,10*ROW('Water Data'!H20))),'Data Summary'!CG26="Yes"),OFFSET('Water Data'!$H$9,0,10*ROW('Water Data'!H20)),NA())</f>
        <v>#N/A</v>
      </c>
      <c r="S26" s="99" t="e">
        <f ca="true">+IF(AND(ISNUMBER(OFFSET('Water Data'!$I$4,0,10*ROW('Water Data'!I20))),'Data Summary'!CH26="Yes"),100-OFFSET('Water Data'!$I$4,0,10*ROW('Water Data'!I20)),NA())</f>
        <v>#N/A</v>
      </c>
      <c r="T26" s="99" t="e">
        <f ca="true">+IF(AND(ISNUMBER(OFFSET('Water Data'!$I$6,0,10*ROW('Water Data'!I20))),'Data Summary'!CI26="Yes"),OFFSET('Water Data'!$I$6,0,10*ROW('Water Data'!I20)),NA())</f>
        <v>#N/A</v>
      </c>
      <c r="U26" s="99" t="e">
        <f ca="true">+IF(AND(ISNUMBER(OFFSET('Water Data'!$I$9,0,10*ROW('Water Data'!I20))),'Data Summary'!CJ26="Yes"),OFFSET('Water Data'!$I$9,0,10*ROW('Water Data'!I20)),NA())</f>
        <v>#N/A</v>
      </c>
      <c r="V26" s="100">
        <f ca="true">+IF(AND(ISNUMBER(OFFSET('Sanitation Data'!$D$4,0,10*ROW('Sanitation Data'!D20))),'Data Summary'!CK26="Yes"),100-OFFSET('Sanitation Data'!$D$4,0,10*ROW('Sanitation Data'!D20)),NA())</f>
        <v>100</v>
      </c>
      <c r="W26" s="100">
        <f ca="true">+IF(AND(ISNUMBER(OFFSET('Sanitation Data'!$D$6,0,10*ROW('Sanitation Data'!D20))),'Data Summary'!CL26="Yes"),OFFSET('Sanitation Data'!$D$6,0,10*ROW('Sanitation Data'!D20)),NA())</f>
        <v>99</v>
      </c>
      <c r="X26" s="100">
        <f ca="true">+IF(AND(ISNUMBER(OFFSET('Sanitation Data'!$D$10,0,10*ROW('Sanitation Data'!D20))),'Data Summary'!CM26="Yes"),OFFSET('Sanitation Data'!$D$10,0,10*ROW('Sanitation Data'!D20)),NA())</f>
        <v>94.586918048780475</v>
      </c>
      <c r="Y26" s="100" t="e">
        <f ca="true">+IF(AND(ISNUMBER(OFFSET('Sanitation Data'!$D$11,0,10*ROW('Sanitation Data'!D20))),'Data Summary'!CN26="Yes"),OFFSET('Sanitation Data'!$D$11,0,10*ROW('Sanitation Data'!D20)),NA())</f>
        <v>#N/A</v>
      </c>
      <c r="Z26" s="100">
        <f ca="true">+IF(AND(ISNUMBER(OFFSET('Sanitation Data'!$D$12,0,10*ROW('Sanitation Data'!D20))),'Data Summary'!CO26="Yes"),OFFSET('Sanitation Data'!$D$12,0,10*ROW('Sanitation Data'!D20)),NA())</f>
        <v>94.586918048780475</v>
      </c>
      <c r="AA26" s="100" t="e">
        <f ca="true">+IF(AND(ISNUMBER(OFFSET('Sanitation Data'!$E$4,0,10*ROW('Sanitation Data'!E20))),'Data Summary'!CP26="Yes"),100-OFFSET('Sanitation Data'!$E$4,0,10*ROW('Sanitation Data'!E20)),NA())</f>
        <v>#N/A</v>
      </c>
      <c r="AB26" s="100" t="e">
        <f ca="true">+IF(AND(ISNUMBER(OFFSET('Sanitation Data'!$E$6,0,10*ROW('Sanitation Data'!E20))),'Data Summary'!CQ26="Yes"),OFFSET('Sanitation Data'!$E$6,0,10*ROW('Sanitation Data'!E20)),NA())</f>
        <v>#N/A</v>
      </c>
      <c r="AC26" s="100" t="e">
        <f ca="true">+IF(AND(ISNUMBER(OFFSET('Sanitation Data'!$E$10,0,10*ROW('Sanitation Data'!E20))),'Data Summary'!CR26="Yes"),OFFSET('Sanitation Data'!$E$10,0,10*ROW('Sanitation Data'!E20)),NA())</f>
        <v>#N/A</v>
      </c>
      <c r="AD26" s="100" t="e">
        <f ca="true">+IF(AND(ISNUMBER(OFFSET('Sanitation Data'!$E$11,0,10*ROW('Sanitation Data'!E20))),'Data Summary'!CS26="Yes"),OFFSET('Sanitation Data'!$E$11,0,10*ROW('Sanitation Data'!E20)),NA())</f>
        <v>#N/A</v>
      </c>
      <c r="AE26" s="100" t="e">
        <f ca="true">+IF(AND(ISNUMBER(OFFSET('Sanitation Data'!$E$12,0,10*ROW('Sanitation Data'!E20))),'Data Summary'!CT26="Yes"),OFFSET('Sanitation Data'!$E$12,0,10*ROW('Sanitation Data'!E20)),NA())</f>
        <v>#N/A</v>
      </c>
      <c r="AF26" s="100" t="e">
        <f ca="true">+IF(AND(ISNUMBER(OFFSET('Sanitation Data'!$F$4,0,10*ROW('Sanitation Data'!F20))),'Data Summary'!CU26="Yes"),100-OFFSET('Sanitation Data'!$F$4,0,10*ROW('Sanitation Data'!F20)),NA())</f>
        <v>#N/A</v>
      </c>
      <c r="AG26" s="100" t="e">
        <f ca="true">+IF(AND(ISNUMBER(OFFSET('Sanitation Data'!$F$6,0,10*ROW('Sanitation Data'!F20))),'Data Summary'!CV26="Yes"),OFFSET('Sanitation Data'!$F$6,0,10*ROW('Sanitation Data'!F20)),NA())</f>
        <v>#N/A</v>
      </c>
      <c r="AH26" s="100" t="e">
        <f ca="true">+IF(AND(ISNUMBER(OFFSET('Sanitation Data'!$F$10,0,10*ROW('Sanitation Data'!F20))),'Data Summary'!CW26="Yes"),OFFSET('Sanitation Data'!$F$10,0,10*ROW('Sanitation Data'!F20)),NA())</f>
        <v>#N/A</v>
      </c>
      <c r="AI26" s="100" t="e">
        <f ca="true">+IF(AND(ISNUMBER(OFFSET('Sanitation Data'!$F$11,0,10*ROW('Sanitation Data'!F20))),'Data Summary'!CX26="Yes"),OFFSET('Sanitation Data'!$F$11,0,10*ROW('Sanitation Data'!F20)),NA())</f>
        <v>#N/A</v>
      </c>
      <c r="AJ26" s="100" t="e">
        <f ca="true">+IF(AND(ISNUMBER(OFFSET('Sanitation Data'!$F$12,0,10*ROW('Sanitation Data'!F20))),'Data Summary'!CY26="Yes"),OFFSET('Sanitation Data'!$F$12,0,10*ROW('Sanitation Data'!F20)),NA())</f>
        <v>#N/A</v>
      </c>
      <c r="AK26" s="100" t="e">
        <f ca="true">+IF(AND(ISNUMBER(OFFSET('Sanitation Data'!$G$4,0,10*ROW('Sanitation Data'!G20))),'Data Summary'!CZ26="Yes"),100-OFFSET('Sanitation Data'!$G$4,0,10*ROW('Sanitation Data'!G20)),NA())</f>
        <v>#N/A</v>
      </c>
      <c r="AL26" s="100" t="e">
        <f ca="true">+IF(AND(ISNUMBER(OFFSET('Sanitation Data'!$G$6,0,10*ROW('Sanitation Data'!G20))),'Data Summary'!DA26="Yes"),OFFSET('Sanitation Data'!$G$6,0,10*ROW('Sanitation Data'!G20)),NA())</f>
        <v>#N/A</v>
      </c>
      <c r="AM26" s="100" t="e">
        <f ca="true">+IF(AND(ISNUMBER(OFFSET('Sanitation Data'!$G$10,0,10*ROW('Sanitation Data'!G20))),'Data Summary'!DB26="Yes"),OFFSET('Sanitation Data'!$G$10,0,10*ROW('Sanitation Data'!G20)),NA())</f>
        <v>#N/A</v>
      </c>
      <c r="AN26" s="100" t="e">
        <f ca="true">+IF(AND(ISNUMBER(OFFSET('Sanitation Data'!$G$11,0,10*ROW('Sanitation Data'!G20))),'Data Summary'!DC26="Yes"),OFFSET('Sanitation Data'!$G$11,0,10*ROW('Sanitation Data'!G20)),NA())</f>
        <v>#N/A</v>
      </c>
      <c r="AO26" s="100" t="e">
        <f ca="true">+IF(AND(ISNUMBER(OFFSET('Sanitation Data'!$G$12,0,10*ROW('Sanitation Data'!G20))),'Data Summary'!DD26="Yes"),OFFSET('Sanitation Data'!$G$12,0,10*ROW('Sanitation Data'!G20)),NA())</f>
        <v>#N/A</v>
      </c>
      <c r="AP26" s="100" t="e">
        <f ca="true">+IF(AND(ISNUMBER(OFFSET('Sanitation Data'!$H$4,0,10*ROW('Sanitation Data'!H20))),'Data Summary'!DE26="Yes"),100-OFFSET('Sanitation Data'!$H$4,0,10*ROW('Sanitation Data'!H20)),NA())</f>
        <v>#N/A</v>
      </c>
      <c r="AQ26" s="100" t="e">
        <f ca="true">+IF(AND(ISNUMBER(OFFSET('Sanitation Data'!$H$6,0,10*ROW('Sanitation Data'!H20))),'Data Summary'!DF26="Yes"),OFFSET('Sanitation Data'!$H$6,0,10*ROW('Sanitation Data'!H20)),NA())</f>
        <v>#N/A</v>
      </c>
      <c r="AR26" s="100" t="e">
        <f ca="true">+IF(AND(ISNUMBER(OFFSET('Sanitation Data'!$H$10,0,10*ROW('Sanitation Data'!H20))),'Data Summary'!DG26="Yes"),OFFSET('Sanitation Data'!$H$10,0,10*ROW('Sanitation Data'!H20)),NA())</f>
        <v>#N/A</v>
      </c>
      <c r="AS26" s="100" t="e">
        <f ca="true">+IF(AND(ISNUMBER(OFFSET('Sanitation Data'!$H$11,0,10*ROW('Sanitation Data'!H20))),'Data Summary'!DH26="Yes"),OFFSET('Sanitation Data'!$H$11,0,10*ROW('Sanitation Data'!H20)),NA())</f>
        <v>#N/A</v>
      </c>
      <c r="AT26" s="100" t="e">
        <f ca="true">+IF(AND(ISNUMBER(OFFSET('Sanitation Data'!$H$12,0,10*ROW('Sanitation Data'!H20))),'Data Summary'!DI26="Yes"),OFFSET('Sanitation Data'!$H$12,0,10*ROW('Sanitation Data'!H20)),NA())</f>
        <v>#N/A</v>
      </c>
      <c r="AU26" s="100" t="e">
        <f ca="true">+IF(AND(ISNUMBER(OFFSET('Sanitation Data'!$I$4,0,10*ROW('Sanitation Data'!I20))),'Data Summary'!DJ26="Yes"),100-OFFSET('Sanitation Data'!$I$4,0,10*ROW('Sanitation Data'!I20)),NA())</f>
        <v>#N/A</v>
      </c>
      <c r="AV26" s="100" t="e">
        <f ca="true">+IF(AND(ISNUMBER(OFFSET('Sanitation Data'!$I$6,0,10*ROW('Sanitation Data'!I20))),'Data Summary'!DK26="Yes"),OFFSET('Sanitation Data'!$I$6,0,10*ROW('Sanitation Data'!I20)),NA())</f>
        <v>#N/A</v>
      </c>
      <c r="AW26" s="100" t="e">
        <f ca="true">+IF(AND(ISNUMBER(OFFSET('Sanitation Data'!$I$10,0,10*ROW('Sanitation Data'!I20))),'Data Summary'!DL26="Yes"),OFFSET('Sanitation Data'!$I$10,0,10*ROW('Sanitation Data'!I20)),NA())</f>
        <v>#N/A</v>
      </c>
      <c r="AX26" s="100" t="e">
        <f ca="true">+IF(AND(ISNUMBER(OFFSET('Sanitation Data'!$I$11,0,10*ROW('Sanitation Data'!I20))),'Data Summary'!DM26="Yes"),OFFSET('Sanitation Data'!$I$11,0,10*ROW('Sanitation Data'!I20)),NA())</f>
        <v>#N/A</v>
      </c>
      <c r="AY26" s="100" t="e">
        <f ca="true">+IF(AND(ISNUMBER(OFFSET('Sanitation Data'!$I$12,0,10*ROW('Sanitation Data'!I20))),'Data Summary'!DN26="Yes"),OFFSET('Sanitation Data'!$I$12,0,10*ROW('Sanitation Data'!I20)),NA())</f>
        <v>#N/A</v>
      </c>
      <c r="AZ26" s="101" t="e">
        <f ca="true">+IF(AND(ISNUMBER(OFFSET('Hygiene Data'!$D$5,0,10*ROW('Hygiene Data'!D20))),'Data Summary'!DO26="Yes"),OFFSET('Hygiene Data'!$D$5,0,10*ROW('Hygiene Data'!D20)),NA())</f>
        <v>#N/A</v>
      </c>
      <c r="BA26" s="101">
        <f ca="true">+IF(AND(ISNUMBER(OFFSET('Hygiene Data'!$D$7,0,10*ROW('Hygiene Data'!D20))),'Data Summary'!DP26="Yes"),OFFSET('Hygiene Data'!$D$7,0,10*ROW('Hygiene Data'!D20)),NA())</f>
        <v>64.749268292682927</v>
      </c>
      <c r="BB26" s="101" t="e">
        <f ca="true">+IF(AND(ISNUMBER(OFFSET('Hygiene Data'!$D$9,0,10*ROW('Hygiene Data'!D20))),'Data Summary'!DQ26="Yes"),OFFSET('Hygiene Data'!$D$9,0,10*ROW('Hygiene Data'!D20)),NA())</f>
        <v>#N/A</v>
      </c>
      <c r="BC26" s="101" t="e">
        <f ca="true">+IF(AND(ISNUMBER(OFFSET('Hygiene Data'!$E$5,0,10*ROW('Hygiene Data'!E20))),'Data Summary'!DR26="Yes"),OFFSET('Hygiene Data'!$E$5,0,10*ROW('Hygiene Data'!E20)),NA())</f>
        <v>#N/A</v>
      </c>
      <c r="BD26" s="101" t="e">
        <f ca="true">+IF(AND(ISNUMBER(OFFSET('Hygiene Data'!$E$7,0,10*ROW('Hygiene Data'!E20))),'Data Summary'!DS26="Yes"),OFFSET('Hygiene Data'!$E$7,0,10*ROW('Hygiene Data'!E20)),NA())</f>
        <v>#N/A</v>
      </c>
      <c r="BE26" s="101" t="e">
        <f ca="true">+IF(AND(ISNUMBER(OFFSET('Hygiene Data'!$E$9,0,10*ROW('Hygiene Data'!E20))),'Data Summary'!DT26="Yes"),OFFSET('Hygiene Data'!$E$9,0,10*ROW('Hygiene Data'!E20)),NA())</f>
        <v>#N/A</v>
      </c>
      <c r="BF26" s="101" t="e">
        <f ca="true">+IF(AND(ISNUMBER(OFFSET('Hygiene Data'!$F$5,0,10*ROW('Hygiene Data'!F20))),'Data Summary'!DU26="Yes"),OFFSET('Hygiene Data'!$F$5,0,10*ROW('Hygiene Data'!F20)),NA())</f>
        <v>#N/A</v>
      </c>
      <c r="BG26" s="101" t="e">
        <f ca="true">+IF(AND(ISNUMBER(OFFSET('Hygiene Data'!$F$7,0,10*ROW('Hygiene Data'!F20))),'Data Summary'!DV26="Yes"),OFFSET('Hygiene Data'!$F$7,0,10*ROW('Hygiene Data'!F20)),NA())</f>
        <v>#N/A</v>
      </c>
      <c r="BH26" s="101" t="e">
        <f ca="true">+IF(AND(ISNUMBER(OFFSET('Hygiene Data'!$F$9,0,10*ROW('Hygiene Data'!F20))),'Data Summary'!DW26="Yes"),OFFSET('Hygiene Data'!$F$9,0,10*ROW('Hygiene Data'!F20)),NA())</f>
        <v>#N/A</v>
      </c>
      <c r="BI26" s="101" t="e">
        <f ca="true">+IF(AND(ISNUMBER(OFFSET('Hygiene Data'!$G$5,0,10*ROW('Hygiene Data'!G20))),'Data Summary'!DX26="Yes"),OFFSET('Hygiene Data'!$G$5,0,10*ROW('Hygiene Data'!G20)),NA())</f>
        <v>#N/A</v>
      </c>
      <c r="BJ26" s="101">
        <f ca="true">+IF(AND(ISNUMBER(OFFSET('Hygiene Data'!$G$7,0,10*ROW('Hygiene Data'!G20))),'Data Summary'!DY26="Yes"),OFFSET('Hygiene Data'!$G$7,0,10*ROW('Hygiene Data'!G20)),NA())</f>
        <v>62.9</v>
      </c>
      <c r="BK26" s="101" t="e">
        <f ca="true">+IF(AND(ISNUMBER(OFFSET('Hygiene Data'!$G$9,0,10*ROW('Hygiene Data'!G20))),'Data Summary'!DZ26="Yes"),OFFSET('Hygiene Data'!$G$9,0,10*ROW('Hygiene Data'!G20)),NA())</f>
        <v>#N/A</v>
      </c>
      <c r="BL26" s="101" t="e">
        <f ca="true">+IF(AND(ISNUMBER(OFFSET('Hygiene Data'!$H$5,0,10*ROW('Hygiene Data'!H20))),'Data Summary'!EA26="Yes"),OFFSET('Hygiene Data'!$H$5,0,10*ROW('Hygiene Data'!H20)),NA())</f>
        <v>#N/A</v>
      </c>
      <c r="BM26" s="101">
        <f ca="true">+IF(AND(ISNUMBER(OFFSET('Hygiene Data'!$H$7,0,10*ROW('Hygiene Data'!H20))),'Data Summary'!EB26="Yes"),OFFSET('Hygiene Data'!$H$7,0,10*ROW('Hygiene Data'!H20)),NA())</f>
        <v>65.599999999999994</v>
      </c>
      <c r="BN26" s="101" t="e">
        <f ca="true">+IF(AND(ISNUMBER(OFFSET('Hygiene Data'!$H$9,0,10*ROW('Hygiene Data'!H20))),'Data Summary'!EC26="Yes"),OFFSET('Hygiene Data'!$H$9,0,10*ROW('Hygiene Data'!H20)),NA())</f>
        <v>#N/A</v>
      </c>
      <c r="BO26" s="101" t="e">
        <f ca="true">+IF(AND(ISNUMBER(OFFSET('Hygiene Data'!$I$5,0,10*ROW('Hygiene Data'!I20))),'Data Summary'!ED26="Yes"),OFFSET('Hygiene Data'!$I$5,0,10*ROW('Hygiene Data'!I20)),NA())</f>
        <v>#N/A</v>
      </c>
      <c r="BP26" s="101">
        <f ca="true">+IF(AND(ISNUMBER(OFFSET('Hygiene Data'!$I$7,0,10*ROW('Hygiene Data'!I20))),'Data Summary'!EE26="Yes"),OFFSET('Hygiene Data'!$I$7,0,10*ROW('Hygiene Data'!I20)),NA())</f>
        <v>67.426168224299076</v>
      </c>
      <c r="BQ26" s="101" t="e">
        <f ca="true">+IF(AND(ISNUMBER(OFFSET('Hygiene Data'!$I$9,0,10*ROW('Hygiene Data'!I20))),'Data Summary'!EF26="Yes"),OFFSET('Hygiene Data'!$I$9,0,10*ROW('Hygiene Data'!I20)),NA())</f>
        <v>#N/A</v>
      </c>
    </row>
    <row xmlns:x14ac="http://schemas.microsoft.com/office/spreadsheetml/2009/9/ac" r="27" x14ac:dyDescent="0.2">
      <c r="A27" s="414" t="str">
        <f ca="true">+RIGHT('Data Summary'!A27,LEN('Data Summary'!A27)-9)</f>
        <v>EMIS</v>
      </c>
      <c r="B27" s="38" t="str">
        <f ca="true">+IF(ISTEXT('Data Summary'!B27),'Data Summary'!B27,"")</f>
        <v>EMIS</v>
      </c>
      <c r="C27" s="365">
        <f ca="true">+VALUE('Data Summary'!C27)</f>
        <v>2022</v>
      </c>
      <c r="D27" s="99">
        <f ca="true">+IF(AND(ISNUMBER(OFFSET('Water Data'!$D$4,0,10*ROW('Water Data'!D21))),'Data Summary'!BS27="Yes"),100-OFFSET('Water Data'!$D$4,0,10*ROW('Water Data'!D21)),NA())</f>
        <v>100</v>
      </c>
      <c r="E27" s="99">
        <f ca="true">+IF(AND(ISNUMBER(OFFSET('Water Data'!$D$6,0,10*ROW('Water Data'!D21))),'Data Summary'!BT27="Yes"),OFFSET('Water Data'!$D$6,0,10*ROW('Water Data'!D21)),NA())</f>
        <v>90.750000000000014</v>
      </c>
      <c r="F27" s="99">
        <f ca="true">+IF(AND(ISNUMBER(OFFSET('Water Data'!$D$9,0,10*ROW('Water Data'!D21))),'Data Summary'!BU27="Yes"),OFFSET('Water Data'!$D$9,0,10*ROW('Water Data'!D21)),NA())</f>
        <v>64.336448149951323</v>
      </c>
      <c r="G27" s="99" t="e">
        <f ca="true">+IF(AND(ISNUMBER(OFFSET('Water Data'!$E$4,0,10*ROW('Water Data'!E21))),'Data Summary'!BV27="Yes"),100-OFFSET('Water Data'!$E$4,0,10*ROW('Water Data'!E21)),NA())</f>
        <v>#N/A</v>
      </c>
      <c r="H27" s="99" t="e">
        <f ca="true">+IF(AND(ISNUMBER(OFFSET('Water Data'!$E$6,0,10*ROW('Water Data'!E21))),'Data Summary'!BW27="Yes"),OFFSET('Water Data'!$E$6,0,10*ROW('Water Data'!E21)),NA())</f>
        <v>#N/A</v>
      </c>
      <c r="I27" s="99" t="e">
        <f ca="true">+IF(AND(ISNUMBER(OFFSET('Water Data'!$E$9,0,10*ROW('Water Data'!E21))),'Data Summary'!BX27="Yes"),OFFSET('Water Data'!$E$9,0,10*ROW('Water Data'!E21)),NA())</f>
        <v>#N/A</v>
      </c>
      <c r="J27" s="99" t="e">
        <f ca="true">+IF(AND(ISNUMBER(OFFSET('Water Data'!$F$4,0,10*ROW('Water Data'!F21))),'Data Summary'!BY27="Yes"),100-OFFSET('Water Data'!$F$4,0,10*ROW('Water Data'!F21)),NA())</f>
        <v>#N/A</v>
      </c>
      <c r="K27" s="99" t="e">
        <f ca="true">+IF(AND(ISNUMBER(OFFSET('Water Data'!$F$6,0,10*ROW('Water Data'!F21))),'Data Summary'!BZ27="Yes"),OFFSET('Water Data'!$F$6,0,10*ROW('Water Data'!F21)),NA())</f>
        <v>#N/A</v>
      </c>
      <c r="L27" s="99" t="e">
        <f ca="true">+IF(AND(ISNUMBER(OFFSET('Water Data'!$F$9,0,10*ROW('Water Data'!F21))),'Data Summary'!CA27="Yes"),OFFSET('Water Data'!$F$9,0,10*ROW('Water Data'!F21)),NA())</f>
        <v>#N/A</v>
      </c>
      <c r="M27" s="99" t="e">
        <f ca="true">+IF(AND(ISNUMBER(OFFSET('Water Data'!$G$4,0,10*ROW('Water Data'!G21))),'Data Summary'!CB27="Yes"),100-OFFSET('Water Data'!$G$4,0,10*ROW('Water Data'!G21)),NA())</f>
        <v>#N/A</v>
      </c>
      <c r="N27" s="99" t="e">
        <f ca="true">+IF(AND(ISNUMBER(OFFSET('Water Data'!$G$6,0,10*ROW('Water Data'!G21))),'Data Summary'!CC27="Yes"),OFFSET('Water Data'!$G$6,0,10*ROW('Water Data'!G21)),NA())</f>
        <v>#N/A</v>
      </c>
      <c r="O27" s="99" t="e">
        <f ca="true">+IF(AND(ISNUMBER(OFFSET('Water Data'!$G$9,0,10*ROW('Water Data'!G21))),'Data Summary'!CD27="Yes"),OFFSET('Water Data'!$G$9,0,10*ROW('Water Data'!G21)),NA())</f>
        <v>#N/A</v>
      </c>
      <c r="P27" s="99" t="e">
        <f ca="true">+IF(AND(ISNUMBER(OFFSET('Water Data'!$H$4,0,10*ROW('Water Data'!H21))),'Data Summary'!CE27="Yes"),100-OFFSET('Water Data'!$H$4,0,10*ROW('Water Data'!H21)),NA())</f>
        <v>#N/A</v>
      </c>
      <c r="Q27" s="99" t="e">
        <f ca="true">+IF(AND(ISNUMBER(OFFSET('Water Data'!$H$6,0,10*ROW('Water Data'!H21))),'Data Summary'!CF27="Yes"),OFFSET('Water Data'!$H$6,0,10*ROW('Water Data'!H21)),NA())</f>
        <v>#N/A</v>
      </c>
      <c r="R27" s="99" t="e">
        <f ca="true">+IF(AND(ISNUMBER(OFFSET('Water Data'!$H$9,0,10*ROW('Water Data'!H21))),'Data Summary'!CG27="Yes"),OFFSET('Water Data'!$H$9,0,10*ROW('Water Data'!H21)),NA())</f>
        <v>#N/A</v>
      </c>
      <c r="S27" s="99" t="e">
        <f ca="true">+IF(AND(ISNUMBER(OFFSET('Water Data'!$I$4,0,10*ROW('Water Data'!I21))),'Data Summary'!CH27="Yes"),100-OFFSET('Water Data'!$I$4,0,10*ROW('Water Data'!I21)),NA())</f>
        <v>#N/A</v>
      </c>
      <c r="T27" s="99" t="e">
        <f ca="true">+IF(AND(ISNUMBER(OFFSET('Water Data'!$I$6,0,10*ROW('Water Data'!I21))),'Data Summary'!CI27="Yes"),OFFSET('Water Data'!$I$6,0,10*ROW('Water Data'!I21)),NA())</f>
        <v>#N/A</v>
      </c>
      <c r="U27" s="99" t="e">
        <f ca="true">+IF(AND(ISNUMBER(OFFSET('Water Data'!$I$9,0,10*ROW('Water Data'!I21))),'Data Summary'!CJ27="Yes"),OFFSET('Water Data'!$I$9,0,10*ROW('Water Data'!I21)),NA())</f>
        <v>#N/A</v>
      </c>
      <c r="V27" s="100">
        <f ca="true">+IF(AND(ISNUMBER(OFFSET('Sanitation Data'!$D$4,0,10*ROW('Sanitation Data'!D21))),'Data Summary'!CK27="Yes"),100-OFFSET('Sanitation Data'!$D$4,0,10*ROW('Sanitation Data'!D21)),NA())</f>
        <v>100</v>
      </c>
      <c r="W27" s="100">
        <f ca="true">+IF(AND(ISNUMBER(OFFSET('Sanitation Data'!$D$6,0,10*ROW('Sanitation Data'!D21))),'Data Summary'!CL27="Yes"),OFFSET('Sanitation Data'!$D$6,0,10*ROW('Sanitation Data'!D21)),NA())</f>
        <v>99.2</v>
      </c>
      <c r="X27" s="100">
        <f ca="true">+IF(AND(ISNUMBER(OFFSET('Sanitation Data'!$D$10,0,10*ROW('Sanitation Data'!D21))),'Data Summary'!CM27="Yes"),OFFSET('Sanitation Data'!$D$10,0,10*ROW('Sanitation Data'!D21)),NA())</f>
        <v>79.822686567164183</v>
      </c>
      <c r="Y27" s="100" t="e">
        <f ca="true">+IF(AND(ISNUMBER(OFFSET('Sanitation Data'!$D$11,0,10*ROW('Sanitation Data'!D21))),'Data Summary'!CN27="Yes"),OFFSET('Sanitation Data'!$D$11,0,10*ROW('Sanitation Data'!D21)),NA())</f>
        <v>#N/A</v>
      </c>
      <c r="Z27" s="100">
        <f ca="true">+IF(AND(ISNUMBER(OFFSET('Sanitation Data'!$D$12,0,10*ROW('Sanitation Data'!D21))),'Data Summary'!CO27="Yes"),OFFSET('Sanitation Data'!$D$12,0,10*ROW('Sanitation Data'!D21)),NA())</f>
        <v>79.822686567164183</v>
      </c>
      <c r="AA27" s="100" t="e">
        <f ca="true">+IF(AND(ISNUMBER(OFFSET('Sanitation Data'!$E$4,0,10*ROW('Sanitation Data'!E21))),'Data Summary'!CP27="Yes"),100-OFFSET('Sanitation Data'!$E$4,0,10*ROW('Sanitation Data'!E21)),NA())</f>
        <v>#N/A</v>
      </c>
      <c r="AB27" s="100" t="e">
        <f ca="true">+IF(AND(ISNUMBER(OFFSET('Sanitation Data'!$E$6,0,10*ROW('Sanitation Data'!E21))),'Data Summary'!CQ27="Yes"),OFFSET('Sanitation Data'!$E$6,0,10*ROW('Sanitation Data'!E21)),NA())</f>
        <v>#N/A</v>
      </c>
      <c r="AC27" s="100" t="e">
        <f ca="true">+IF(AND(ISNUMBER(OFFSET('Sanitation Data'!$E$10,0,10*ROW('Sanitation Data'!E21))),'Data Summary'!CR27="Yes"),OFFSET('Sanitation Data'!$E$10,0,10*ROW('Sanitation Data'!E21)),NA())</f>
        <v>#N/A</v>
      </c>
      <c r="AD27" s="100" t="e">
        <f ca="true">+IF(AND(ISNUMBER(OFFSET('Sanitation Data'!$E$11,0,10*ROW('Sanitation Data'!E21))),'Data Summary'!CS27="Yes"),OFFSET('Sanitation Data'!$E$11,0,10*ROW('Sanitation Data'!E21)),NA())</f>
        <v>#N/A</v>
      </c>
      <c r="AE27" s="100" t="e">
        <f ca="true">+IF(AND(ISNUMBER(OFFSET('Sanitation Data'!$E$12,0,10*ROW('Sanitation Data'!E21))),'Data Summary'!CT27="Yes"),OFFSET('Sanitation Data'!$E$12,0,10*ROW('Sanitation Data'!E21)),NA())</f>
        <v>#N/A</v>
      </c>
      <c r="AF27" s="100" t="e">
        <f ca="true">+IF(AND(ISNUMBER(OFFSET('Sanitation Data'!$F$4,0,10*ROW('Sanitation Data'!F21))),'Data Summary'!CU27="Yes"),100-OFFSET('Sanitation Data'!$F$4,0,10*ROW('Sanitation Data'!F21)),NA())</f>
        <v>#N/A</v>
      </c>
      <c r="AG27" s="100" t="e">
        <f ca="true">+IF(AND(ISNUMBER(OFFSET('Sanitation Data'!$F$6,0,10*ROW('Sanitation Data'!F21))),'Data Summary'!CV27="Yes"),OFFSET('Sanitation Data'!$F$6,0,10*ROW('Sanitation Data'!F21)),NA())</f>
        <v>#N/A</v>
      </c>
      <c r="AH27" s="100" t="e">
        <f ca="true">+IF(AND(ISNUMBER(OFFSET('Sanitation Data'!$F$10,0,10*ROW('Sanitation Data'!F21))),'Data Summary'!CW27="Yes"),OFFSET('Sanitation Data'!$F$10,0,10*ROW('Sanitation Data'!F21)),NA())</f>
        <v>#N/A</v>
      </c>
      <c r="AI27" s="100" t="e">
        <f ca="true">+IF(AND(ISNUMBER(OFFSET('Sanitation Data'!$F$11,0,10*ROW('Sanitation Data'!F21))),'Data Summary'!CX27="Yes"),OFFSET('Sanitation Data'!$F$11,0,10*ROW('Sanitation Data'!F21)),NA())</f>
        <v>#N/A</v>
      </c>
      <c r="AJ27" s="100" t="e">
        <f ca="true">+IF(AND(ISNUMBER(OFFSET('Sanitation Data'!$F$12,0,10*ROW('Sanitation Data'!F21))),'Data Summary'!CY27="Yes"),OFFSET('Sanitation Data'!$F$12,0,10*ROW('Sanitation Data'!F21)),NA())</f>
        <v>#N/A</v>
      </c>
      <c r="AK27" s="100" t="e">
        <f ca="true">+IF(AND(ISNUMBER(OFFSET('Sanitation Data'!$G$4,0,10*ROW('Sanitation Data'!G21))),'Data Summary'!CZ27="Yes"),100-OFFSET('Sanitation Data'!$G$4,0,10*ROW('Sanitation Data'!G21)),NA())</f>
        <v>#N/A</v>
      </c>
      <c r="AL27" s="100" t="e">
        <f ca="true">+IF(AND(ISNUMBER(OFFSET('Sanitation Data'!$G$6,0,10*ROW('Sanitation Data'!G21))),'Data Summary'!DA27="Yes"),OFFSET('Sanitation Data'!$G$6,0,10*ROW('Sanitation Data'!G21)),NA())</f>
        <v>#N/A</v>
      </c>
      <c r="AM27" s="100" t="e">
        <f ca="true">+IF(AND(ISNUMBER(OFFSET('Sanitation Data'!$G$10,0,10*ROW('Sanitation Data'!G21))),'Data Summary'!DB27="Yes"),OFFSET('Sanitation Data'!$G$10,0,10*ROW('Sanitation Data'!G21)),NA())</f>
        <v>#N/A</v>
      </c>
      <c r="AN27" s="100" t="e">
        <f ca="true">+IF(AND(ISNUMBER(OFFSET('Sanitation Data'!$G$11,0,10*ROW('Sanitation Data'!G21))),'Data Summary'!DC27="Yes"),OFFSET('Sanitation Data'!$G$11,0,10*ROW('Sanitation Data'!G21)),NA())</f>
        <v>#N/A</v>
      </c>
      <c r="AO27" s="100" t="e">
        <f ca="true">+IF(AND(ISNUMBER(OFFSET('Sanitation Data'!$G$12,0,10*ROW('Sanitation Data'!G21))),'Data Summary'!DD27="Yes"),OFFSET('Sanitation Data'!$G$12,0,10*ROW('Sanitation Data'!G21)),NA())</f>
        <v>#N/A</v>
      </c>
      <c r="AP27" s="100" t="e">
        <f ca="true">+IF(AND(ISNUMBER(OFFSET('Sanitation Data'!$H$4,0,10*ROW('Sanitation Data'!H21))),'Data Summary'!DE27="Yes"),100-OFFSET('Sanitation Data'!$H$4,0,10*ROW('Sanitation Data'!H21)),NA())</f>
        <v>#N/A</v>
      </c>
      <c r="AQ27" s="100" t="e">
        <f ca="true">+IF(AND(ISNUMBER(OFFSET('Sanitation Data'!$H$6,0,10*ROW('Sanitation Data'!H21))),'Data Summary'!DF27="Yes"),OFFSET('Sanitation Data'!$H$6,0,10*ROW('Sanitation Data'!H21)),NA())</f>
        <v>#N/A</v>
      </c>
      <c r="AR27" s="100" t="e">
        <f ca="true">+IF(AND(ISNUMBER(OFFSET('Sanitation Data'!$H$10,0,10*ROW('Sanitation Data'!H21))),'Data Summary'!DG27="Yes"),OFFSET('Sanitation Data'!$H$10,0,10*ROW('Sanitation Data'!H21)),NA())</f>
        <v>#N/A</v>
      </c>
      <c r="AS27" s="100" t="e">
        <f ca="true">+IF(AND(ISNUMBER(OFFSET('Sanitation Data'!$H$11,0,10*ROW('Sanitation Data'!H21))),'Data Summary'!DH27="Yes"),OFFSET('Sanitation Data'!$H$11,0,10*ROW('Sanitation Data'!H21)),NA())</f>
        <v>#N/A</v>
      </c>
      <c r="AT27" s="100" t="e">
        <f ca="true">+IF(AND(ISNUMBER(OFFSET('Sanitation Data'!$H$12,0,10*ROW('Sanitation Data'!H21))),'Data Summary'!DI27="Yes"),OFFSET('Sanitation Data'!$H$12,0,10*ROW('Sanitation Data'!H21)),NA())</f>
        <v>#N/A</v>
      </c>
      <c r="AU27" s="100" t="e">
        <f ca="true">+IF(AND(ISNUMBER(OFFSET('Sanitation Data'!$I$4,0,10*ROW('Sanitation Data'!I21))),'Data Summary'!DJ27="Yes"),100-OFFSET('Sanitation Data'!$I$4,0,10*ROW('Sanitation Data'!I21)),NA())</f>
        <v>#N/A</v>
      </c>
      <c r="AV27" s="100" t="e">
        <f ca="true">+IF(AND(ISNUMBER(OFFSET('Sanitation Data'!$I$6,0,10*ROW('Sanitation Data'!I21))),'Data Summary'!DK27="Yes"),OFFSET('Sanitation Data'!$I$6,0,10*ROW('Sanitation Data'!I21)),NA())</f>
        <v>#N/A</v>
      </c>
      <c r="AW27" s="100" t="e">
        <f ca="true">+IF(AND(ISNUMBER(OFFSET('Sanitation Data'!$I$10,0,10*ROW('Sanitation Data'!I21))),'Data Summary'!DL27="Yes"),OFFSET('Sanitation Data'!$I$10,0,10*ROW('Sanitation Data'!I21)),NA())</f>
        <v>#N/A</v>
      </c>
      <c r="AX27" s="100" t="e">
        <f ca="true">+IF(AND(ISNUMBER(OFFSET('Sanitation Data'!$I$11,0,10*ROW('Sanitation Data'!I21))),'Data Summary'!DM27="Yes"),OFFSET('Sanitation Data'!$I$11,0,10*ROW('Sanitation Data'!I21)),NA())</f>
        <v>#N/A</v>
      </c>
      <c r="AY27" s="100" t="e">
        <f ca="true">+IF(AND(ISNUMBER(OFFSET('Sanitation Data'!$I$12,0,10*ROW('Sanitation Data'!I21))),'Data Summary'!DN27="Yes"),OFFSET('Sanitation Data'!$I$12,0,10*ROW('Sanitation Data'!I21)),NA())</f>
        <v>#N/A</v>
      </c>
      <c r="AZ27" s="101" t="e">
        <f ca="true">+IF(AND(ISNUMBER(OFFSET('Hygiene Data'!$D$5,0,10*ROW('Hygiene Data'!D21))),'Data Summary'!DO27="Yes"),OFFSET('Hygiene Data'!$D$5,0,10*ROW('Hygiene Data'!D21)),NA())</f>
        <v>#N/A</v>
      </c>
      <c r="BA27" s="101" t="e">
        <f ca="true">+IF(AND(ISNUMBER(OFFSET('Hygiene Data'!$D$7,0,10*ROW('Hygiene Data'!D21))),'Data Summary'!DP27="Yes"),OFFSET('Hygiene Data'!$D$7,0,10*ROW('Hygiene Data'!D21)),NA())</f>
        <v>#N/A</v>
      </c>
      <c r="BB27" s="101" t="e">
        <f ca="true">+IF(AND(ISNUMBER(OFFSET('Hygiene Data'!$D$9,0,10*ROW('Hygiene Data'!D21))),'Data Summary'!DQ27="Yes"),OFFSET('Hygiene Data'!$D$9,0,10*ROW('Hygiene Data'!D21)),NA())</f>
        <v>#N/A</v>
      </c>
      <c r="BC27" s="101" t="e">
        <f ca="true">+IF(AND(ISNUMBER(OFFSET('Hygiene Data'!$E$5,0,10*ROW('Hygiene Data'!E21))),'Data Summary'!DR27="Yes"),OFFSET('Hygiene Data'!$E$5,0,10*ROW('Hygiene Data'!E21)),NA())</f>
        <v>#N/A</v>
      </c>
      <c r="BD27" s="101" t="e">
        <f ca="true">+IF(AND(ISNUMBER(OFFSET('Hygiene Data'!$E$7,0,10*ROW('Hygiene Data'!E21))),'Data Summary'!DS27="Yes"),OFFSET('Hygiene Data'!$E$7,0,10*ROW('Hygiene Data'!E21)),NA())</f>
        <v>#N/A</v>
      </c>
      <c r="BE27" s="101" t="e">
        <f ca="true">+IF(AND(ISNUMBER(OFFSET('Hygiene Data'!$E$9,0,10*ROW('Hygiene Data'!E21))),'Data Summary'!DT27="Yes"),OFFSET('Hygiene Data'!$E$9,0,10*ROW('Hygiene Data'!E21)),NA())</f>
        <v>#N/A</v>
      </c>
      <c r="BF27" s="101" t="e">
        <f ca="true">+IF(AND(ISNUMBER(OFFSET('Hygiene Data'!$F$5,0,10*ROW('Hygiene Data'!F21))),'Data Summary'!DU27="Yes"),OFFSET('Hygiene Data'!$F$5,0,10*ROW('Hygiene Data'!F21)),NA())</f>
        <v>#N/A</v>
      </c>
      <c r="BG27" s="101" t="e">
        <f ca="true">+IF(AND(ISNUMBER(OFFSET('Hygiene Data'!$F$7,0,10*ROW('Hygiene Data'!F21))),'Data Summary'!DV27="Yes"),OFFSET('Hygiene Data'!$F$7,0,10*ROW('Hygiene Data'!F21)),NA())</f>
        <v>#N/A</v>
      </c>
      <c r="BH27" s="101" t="e">
        <f ca="true">+IF(AND(ISNUMBER(OFFSET('Hygiene Data'!$F$9,0,10*ROW('Hygiene Data'!F21))),'Data Summary'!DW27="Yes"),OFFSET('Hygiene Data'!$F$9,0,10*ROW('Hygiene Data'!F21)),NA())</f>
        <v>#N/A</v>
      </c>
      <c r="BI27" s="101" t="e">
        <f ca="true">+IF(AND(ISNUMBER(OFFSET('Hygiene Data'!$G$5,0,10*ROW('Hygiene Data'!G21))),'Data Summary'!DX27="Yes"),OFFSET('Hygiene Data'!$G$5,0,10*ROW('Hygiene Data'!G21)),NA())</f>
        <v>#N/A</v>
      </c>
      <c r="BJ27" s="101" t="e">
        <f ca="true">+IF(AND(ISNUMBER(OFFSET('Hygiene Data'!$G$7,0,10*ROW('Hygiene Data'!G21))),'Data Summary'!DY27="Yes"),OFFSET('Hygiene Data'!$G$7,0,10*ROW('Hygiene Data'!G21)),NA())</f>
        <v>#N/A</v>
      </c>
      <c r="BK27" s="101" t="e">
        <f ca="true">+IF(AND(ISNUMBER(OFFSET('Hygiene Data'!$G$9,0,10*ROW('Hygiene Data'!G21))),'Data Summary'!DZ27="Yes"),OFFSET('Hygiene Data'!$G$9,0,10*ROW('Hygiene Data'!G21)),NA())</f>
        <v>#N/A</v>
      </c>
      <c r="BL27" s="101" t="e">
        <f ca="true">+IF(AND(ISNUMBER(OFFSET('Hygiene Data'!$H$5,0,10*ROW('Hygiene Data'!H21))),'Data Summary'!EA27="Yes"),OFFSET('Hygiene Data'!$H$5,0,10*ROW('Hygiene Data'!H21)),NA())</f>
        <v>#N/A</v>
      </c>
      <c r="BM27" s="101" t="e">
        <f ca="true">+IF(AND(ISNUMBER(OFFSET('Hygiene Data'!$H$7,0,10*ROW('Hygiene Data'!H21))),'Data Summary'!EB27="Yes"),OFFSET('Hygiene Data'!$H$7,0,10*ROW('Hygiene Data'!H21)),NA())</f>
        <v>#N/A</v>
      </c>
      <c r="BN27" s="101" t="e">
        <f ca="true">+IF(AND(ISNUMBER(OFFSET('Hygiene Data'!$H$9,0,10*ROW('Hygiene Data'!H21))),'Data Summary'!EC27="Yes"),OFFSET('Hygiene Data'!$H$9,0,10*ROW('Hygiene Data'!H21)),NA())</f>
        <v>#N/A</v>
      </c>
      <c r="BO27" s="101" t="e">
        <f ca="true">+IF(AND(ISNUMBER(OFFSET('Hygiene Data'!$I$5,0,10*ROW('Hygiene Data'!I21))),'Data Summary'!ED27="Yes"),OFFSET('Hygiene Data'!$I$5,0,10*ROW('Hygiene Data'!I21)),NA())</f>
        <v>#N/A</v>
      </c>
      <c r="BP27" s="101" t="e">
        <f ca="true">+IF(AND(ISNUMBER(OFFSET('Hygiene Data'!$I$7,0,10*ROW('Hygiene Data'!I21))),'Data Summary'!EE27="Yes"),OFFSET('Hygiene Data'!$I$7,0,10*ROW('Hygiene Data'!I21)),NA())</f>
        <v>#N/A</v>
      </c>
      <c r="BQ27" s="101" t="e">
        <f ca="true">+IF(AND(ISNUMBER(OFFSET('Hygiene Data'!$I$9,0,10*ROW('Hygiene Data'!I21))),'Data Summary'!EF27="Yes"),OFFSET('Hygiene Data'!$I$9,0,10*ROW('Hygiene Data'!I21)),NA())</f>
        <v>#N/A</v>
      </c>
    </row>
    <row xmlns:x14ac="http://schemas.microsoft.com/office/spreadsheetml/2009/9/ac" r="28" x14ac:dyDescent="0.2">
      <c r="A28" s="414" t="str">
        <f ca="true">+RIGHT('Data Summary'!A28,LEN('Data Summary'!A28)-9)</f>
        <v>UIS</v>
      </c>
      <c r="B28" s="38" t="str">
        <f ca="true">+IF(ISTEXT('Data Summary'!B28),'Data Summary'!B28,"")</f>
        <v>Other</v>
      </c>
      <c r="C28" s="365">
        <f ca="true">+VALUE('Data Summary'!C28)</f>
        <v>2022</v>
      </c>
      <c r="D28" s="99" t="e">
        <f ca="true">+IF(AND(ISNUMBER(OFFSET('Water Data'!$D$4,0,10*ROW('Water Data'!D22))),'Data Summary'!BS28="Yes"),100-OFFSET('Water Data'!$D$4,0,10*ROW('Water Data'!D22)),NA())</f>
        <v>#N/A</v>
      </c>
      <c r="E28" s="99" t="e">
        <f ca="true">+IF(AND(ISNUMBER(OFFSET('Water Data'!$D$6,0,10*ROW('Water Data'!D22))),'Data Summary'!BT28="Yes"),OFFSET('Water Data'!$D$6,0,10*ROW('Water Data'!D22)),NA())</f>
        <v>#N/A</v>
      </c>
      <c r="F28" s="99" t="e">
        <f ca="true">+IF(AND(ISNUMBER(OFFSET('Water Data'!$D$9,0,10*ROW('Water Data'!D22))),'Data Summary'!BU28="Yes"),OFFSET('Water Data'!$D$9,0,10*ROW('Water Data'!D22)),NA())</f>
        <v>#N/A</v>
      </c>
      <c r="G28" s="99" t="e">
        <f ca="true">+IF(AND(ISNUMBER(OFFSET('Water Data'!$E$4,0,10*ROW('Water Data'!E22))),'Data Summary'!BV28="Yes"),100-OFFSET('Water Data'!$E$4,0,10*ROW('Water Data'!E22)),NA())</f>
        <v>#N/A</v>
      </c>
      <c r="H28" s="99" t="e">
        <f ca="true">+IF(AND(ISNUMBER(OFFSET('Water Data'!$E$6,0,10*ROW('Water Data'!E22))),'Data Summary'!BW28="Yes"),OFFSET('Water Data'!$E$6,0,10*ROW('Water Data'!E22)),NA())</f>
        <v>#N/A</v>
      </c>
      <c r="I28" s="99" t="e">
        <f ca="true">+IF(AND(ISNUMBER(OFFSET('Water Data'!$E$9,0,10*ROW('Water Data'!E22))),'Data Summary'!BX28="Yes"),OFFSET('Water Data'!$E$9,0,10*ROW('Water Data'!E22)),NA())</f>
        <v>#N/A</v>
      </c>
      <c r="J28" s="99" t="e">
        <f ca="true">+IF(AND(ISNUMBER(OFFSET('Water Data'!$F$4,0,10*ROW('Water Data'!F22))),'Data Summary'!BY28="Yes"),100-OFFSET('Water Data'!$F$4,0,10*ROW('Water Data'!F22)),NA())</f>
        <v>#N/A</v>
      </c>
      <c r="K28" s="99" t="e">
        <f ca="true">+IF(AND(ISNUMBER(OFFSET('Water Data'!$F$6,0,10*ROW('Water Data'!F22))),'Data Summary'!BZ28="Yes"),OFFSET('Water Data'!$F$6,0,10*ROW('Water Data'!F22)),NA())</f>
        <v>#N/A</v>
      </c>
      <c r="L28" s="99" t="e">
        <f ca="true">+IF(AND(ISNUMBER(OFFSET('Water Data'!$F$9,0,10*ROW('Water Data'!F22))),'Data Summary'!CA28="Yes"),OFFSET('Water Data'!$F$9,0,10*ROW('Water Data'!F22)),NA())</f>
        <v>#N/A</v>
      </c>
      <c r="M28" s="99" t="e">
        <f ca="true">+IF(AND(ISNUMBER(OFFSET('Water Data'!$G$4,0,10*ROW('Water Data'!G22))),'Data Summary'!CB28="Yes"),100-OFFSET('Water Data'!$G$4,0,10*ROW('Water Data'!G22)),NA())</f>
        <v>#N/A</v>
      </c>
      <c r="N28" s="99" t="e">
        <f ca="true">+IF(AND(ISNUMBER(OFFSET('Water Data'!$G$6,0,10*ROW('Water Data'!G22))),'Data Summary'!CC28="Yes"),OFFSET('Water Data'!$G$6,0,10*ROW('Water Data'!G22)),NA())</f>
        <v>#N/A</v>
      </c>
      <c r="O28" s="99" t="e">
        <f ca="true">+IF(AND(ISNUMBER(OFFSET('Water Data'!$G$9,0,10*ROW('Water Data'!G22))),'Data Summary'!CD28="Yes"),OFFSET('Water Data'!$G$9,0,10*ROW('Water Data'!G22)),NA())</f>
        <v>#N/A</v>
      </c>
      <c r="P28" s="99" t="e">
        <f ca="true">+IF(AND(ISNUMBER(OFFSET('Water Data'!$H$4,0,10*ROW('Water Data'!H22))),'Data Summary'!CE28="Yes"),100-OFFSET('Water Data'!$H$4,0,10*ROW('Water Data'!H22)),NA())</f>
        <v>#N/A</v>
      </c>
      <c r="Q28" s="99" t="e">
        <f ca="true">+IF(AND(ISNUMBER(OFFSET('Water Data'!$H$6,0,10*ROW('Water Data'!H22))),'Data Summary'!CF28="Yes"),OFFSET('Water Data'!$H$6,0,10*ROW('Water Data'!H22)),NA())</f>
        <v>#N/A</v>
      </c>
      <c r="R28" s="99" t="e">
        <f ca="true">+IF(AND(ISNUMBER(OFFSET('Water Data'!$H$9,0,10*ROW('Water Data'!H22))),'Data Summary'!CG28="Yes"),OFFSET('Water Data'!$H$9,0,10*ROW('Water Data'!H22)),NA())</f>
        <v>#N/A</v>
      </c>
      <c r="S28" s="99" t="e">
        <f ca="true">+IF(AND(ISNUMBER(OFFSET('Water Data'!$I$4,0,10*ROW('Water Data'!I22))),'Data Summary'!CH28="Yes"),100-OFFSET('Water Data'!$I$4,0,10*ROW('Water Data'!I22)),NA())</f>
        <v>#N/A</v>
      </c>
      <c r="T28" s="99" t="e">
        <f ca="true">+IF(AND(ISNUMBER(OFFSET('Water Data'!$I$6,0,10*ROW('Water Data'!I22))),'Data Summary'!CI28="Yes"),OFFSET('Water Data'!$I$6,0,10*ROW('Water Data'!I22)),NA())</f>
        <v>#N/A</v>
      </c>
      <c r="U28" s="99" t="e">
        <f ca="true">+IF(AND(ISNUMBER(OFFSET('Water Data'!$I$9,0,10*ROW('Water Data'!I22))),'Data Summary'!CJ28="Yes"),OFFSET('Water Data'!$I$9,0,10*ROW('Water Data'!I22)),NA())</f>
        <v>#N/A</v>
      </c>
      <c r="V28" s="100" t="e">
        <f ca="true">+IF(AND(ISNUMBER(OFFSET('Sanitation Data'!$D$4,0,10*ROW('Sanitation Data'!D22))),'Data Summary'!CK28="Yes"),100-OFFSET('Sanitation Data'!$D$4,0,10*ROW('Sanitation Data'!D22)),NA())</f>
        <v>#N/A</v>
      </c>
      <c r="W28" s="100" t="e">
        <f ca="true">+IF(AND(ISNUMBER(OFFSET('Sanitation Data'!$D$6,0,10*ROW('Sanitation Data'!D22))),'Data Summary'!CL28="Yes"),OFFSET('Sanitation Data'!$D$6,0,10*ROW('Sanitation Data'!D22)),NA())</f>
        <v>#N/A</v>
      </c>
      <c r="X28" s="100" t="e">
        <f ca="true">+IF(AND(ISNUMBER(OFFSET('Sanitation Data'!$D$10,0,10*ROW('Sanitation Data'!D22))),'Data Summary'!CM28="Yes"),OFFSET('Sanitation Data'!$D$10,0,10*ROW('Sanitation Data'!D22)),NA())</f>
        <v>#N/A</v>
      </c>
      <c r="Y28" s="100" t="e">
        <f ca="true">+IF(AND(ISNUMBER(OFFSET('Sanitation Data'!$D$11,0,10*ROW('Sanitation Data'!D22))),'Data Summary'!CN28="Yes"),OFFSET('Sanitation Data'!$D$11,0,10*ROW('Sanitation Data'!D22)),NA())</f>
        <v>#N/A</v>
      </c>
      <c r="Z28" s="100" t="e">
        <f ca="true">+IF(AND(ISNUMBER(OFFSET('Sanitation Data'!$D$12,0,10*ROW('Sanitation Data'!D22))),'Data Summary'!CO28="Yes"),OFFSET('Sanitation Data'!$D$12,0,10*ROW('Sanitation Data'!D22)),NA())</f>
        <v>#N/A</v>
      </c>
      <c r="AA28" s="100" t="e">
        <f ca="true">+IF(AND(ISNUMBER(OFFSET('Sanitation Data'!$E$4,0,10*ROW('Sanitation Data'!E22))),'Data Summary'!CP28="Yes"),100-OFFSET('Sanitation Data'!$E$4,0,10*ROW('Sanitation Data'!E22)),NA())</f>
        <v>#N/A</v>
      </c>
      <c r="AB28" s="100" t="e">
        <f ca="true">+IF(AND(ISNUMBER(OFFSET('Sanitation Data'!$E$6,0,10*ROW('Sanitation Data'!E22))),'Data Summary'!CQ28="Yes"),OFFSET('Sanitation Data'!$E$6,0,10*ROW('Sanitation Data'!E22)),NA())</f>
        <v>#N/A</v>
      </c>
      <c r="AC28" s="100" t="e">
        <f ca="true">+IF(AND(ISNUMBER(OFFSET('Sanitation Data'!$E$10,0,10*ROW('Sanitation Data'!E22))),'Data Summary'!CR28="Yes"),OFFSET('Sanitation Data'!$E$10,0,10*ROW('Sanitation Data'!E22)),NA())</f>
        <v>#N/A</v>
      </c>
      <c r="AD28" s="100" t="e">
        <f ca="true">+IF(AND(ISNUMBER(OFFSET('Sanitation Data'!$E$11,0,10*ROW('Sanitation Data'!E22))),'Data Summary'!CS28="Yes"),OFFSET('Sanitation Data'!$E$11,0,10*ROW('Sanitation Data'!E22)),NA())</f>
        <v>#N/A</v>
      </c>
      <c r="AE28" s="100" t="e">
        <f ca="true">+IF(AND(ISNUMBER(OFFSET('Sanitation Data'!$E$12,0,10*ROW('Sanitation Data'!E22))),'Data Summary'!CT28="Yes"),OFFSET('Sanitation Data'!$E$12,0,10*ROW('Sanitation Data'!E22)),NA())</f>
        <v>#N/A</v>
      </c>
      <c r="AF28" s="100" t="e">
        <f ca="true">+IF(AND(ISNUMBER(OFFSET('Sanitation Data'!$F$4,0,10*ROW('Sanitation Data'!F22))),'Data Summary'!CU28="Yes"),100-OFFSET('Sanitation Data'!$F$4,0,10*ROW('Sanitation Data'!F22)),NA())</f>
        <v>#N/A</v>
      </c>
      <c r="AG28" s="100" t="e">
        <f ca="true">+IF(AND(ISNUMBER(OFFSET('Sanitation Data'!$F$6,0,10*ROW('Sanitation Data'!F22))),'Data Summary'!CV28="Yes"),OFFSET('Sanitation Data'!$F$6,0,10*ROW('Sanitation Data'!F22)),NA())</f>
        <v>#N/A</v>
      </c>
      <c r="AH28" s="100" t="e">
        <f ca="true">+IF(AND(ISNUMBER(OFFSET('Sanitation Data'!$F$10,0,10*ROW('Sanitation Data'!F22))),'Data Summary'!CW28="Yes"),OFFSET('Sanitation Data'!$F$10,0,10*ROW('Sanitation Data'!F22)),NA())</f>
        <v>#N/A</v>
      </c>
      <c r="AI28" s="100" t="e">
        <f ca="true">+IF(AND(ISNUMBER(OFFSET('Sanitation Data'!$F$11,0,10*ROW('Sanitation Data'!F22))),'Data Summary'!CX28="Yes"),OFFSET('Sanitation Data'!$F$11,0,10*ROW('Sanitation Data'!F22)),NA())</f>
        <v>#N/A</v>
      </c>
      <c r="AJ28" s="100" t="e">
        <f ca="true">+IF(AND(ISNUMBER(OFFSET('Sanitation Data'!$F$12,0,10*ROW('Sanitation Data'!F22))),'Data Summary'!CY28="Yes"),OFFSET('Sanitation Data'!$F$12,0,10*ROW('Sanitation Data'!F22)),NA())</f>
        <v>#N/A</v>
      </c>
      <c r="AK28" s="100" t="e">
        <f ca="true">+IF(AND(ISNUMBER(OFFSET('Sanitation Data'!$G$4,0,10*ROW('Sanitation Data'!G22))),'Data Summary'!CZ28="Yes"),100-OFFSET('Sanitation Data'!$G$4,0,10*ROW('Sanitation Data'!G22)),NA())</f>
        <v>#N/A</v>
      </c>
      <c r="AL28" s="100" t="e">
        <f ca="true">+IF(AND(ISNUMBER(OFFSET('Sanitation Data'!$G$6,0,10*ROW('Sanitation Data'!G22))),'Data Summary'!DA28="Yes"),OFFSET('Sanitation Data'!$G$6,0,10*ROW('Sanitation Data'!G22)),NA())</f>
        <v>#N/A</v>
      </c>
      <c r="AM28" s="100" t="e">
        <f ca="true">+IF(AND(ISNUMBER(OFFSET('Sanitation Data'!$G$10,0,10*ROW('Sanitation Data'!G22))),'Data Summary'!DB28="Yes"),OFFSET('Sanitation Data'!$G$10,0,10*ROW('Sanitation Data'!G22)),NA())</f>
        <v>#N/A</v>
      </c>
      <c r="AN28" s="100" t="e">
        <f ca="true">+IF(AND(ISNUMBER(OFFSET('Sanitation Data'!$G$11,0,10*ROW('Sanitation Data'!G22))),'Data Summary'!DC28="Yes"),OFFSET('Sanitation Data'!$G$11,0,10*ROW('Sanitation Data'!G22)),NA())</f>
        <v>#N/A</v>
      </c>
      <c r="AO28" s="100" t="e">
        <f ca="true">+IF(AND(ISNUMBER(OFFSET('Sanitation Data'!$G$12,0,10*ROW('Sanitation Data'!G22))),'Data Summary'!DD28="Yes"),OFFSET('Sanitation Data'!$G$12,0,10*ROW('Sanitation Data'!G22)),NA())</f>
        <v>#N/A</v>
      </c>
      <c r="AP28" s="100" t="e">
        <f ca="true">+IF(AND(ISNUMBER(OFFSET('Sanitation Data'!$H$4,0,10*ROW('Sanitation Data'!H22))),'Data Summary'!DE28="Yes"),100-OFFSET('Sanitation Data'!$H$4,0,10*ROW('Sanitation Data'!H22)),NA())</f>
        <v>#N/A</v>
      </c>
      <c r="AQ28" s="100" t="e">
        <f ca="true">+IF(AND(ISNUMBER(OFFSET('Sanitation Data'!$H$6,0,10*ROW('Sanitation Data'!H22))),'Data Summary'!DF28="Yes"),OFFSET('Sanitation Data'!$H$6,0,10*ROW('Sanitation Data'!H22)),NA())</f>
        <v>#N/A</v>
      </c>
      <c r="AR28" s="100" t="e">
        <f ca="true">+IF(AND(ISNUMBER(OFFSET('Sanitation Data'!$H$10,0,10*ROW('Sanitation Data'!H22))),'Data Summary'!DG28="Yes"),OFFSET('Sanitation Data'!$H$10,0,10*ROW('Sanitation Data'!H22)),NA())</f>
        <v>#N/A</v>
      </c>
      <c r="AS28" s="100" t="e">
        <f ca="true">+IF(AND(ISNUMBER(OFFSET('Sanitation Data'!$H$11,0,10*ROW('Sanitation Data'!H22))),'Data Summary'!DH28="Yes"),OFFSET('Sanitation Data'!$H$11,0,10*ROW('Sanitation Data'!H22)),NA())</f>
        <v>#N/A</v>
      </c>
      <c r="AT28" s="100" t="e">
        <f ca="true">+IF(AND(ISNUMBER(OFFSET('Sanitation Data'!$H$12,0,10*ROW('Sanitation Data'!H22))),'Data Summary'!DI28="Yes"),OFFSET('Sanitation Data'!$H$12,0,10*ROW('Sanitation Data'!H22)),NA())</f>
        <v>#N/A</v>
      </c>
      <c r="AU28" s="100" t="e">
        <f ca="true">+IF(AND(ISNUMBER(OFFSET('Sanitation Data'!$I$4,0,10*ROW('Sanitation Data'!I22))),'Data Summary'!DJ28="Yes"),100-OFFSET('Sanitation Data'!$I$4,0,10*ROW('Sanitation Data'!I22)),NA())</f>
        <v>#N/A</v>
      </c>
      <c r="AV28" s="100" t="e">
        <f ca="true">+IF(AND(ISNUMBER(OFFSET('Sanitation Data'!$I$6,0,10*ROW('Sanitation Data'!I22))),'Data Summary'!DK28="Yes"),OFFSET('Sanitation Data'!$I$6,0,10*ROW('Sanitation Data'!I22)),NA())</f>
        <v>#N/A</v>
      </c>
      <c r="AW28" s="100" t="e">
        <f ca="true">+IF(AND(ISNUMBER(OFFSET('Sanitation Data'!$I$10,0,10*ROW('Sanitation Data'!I22))),'Data Summary'!DL28="Yes"),OFFSET('Sanitation Data'!$I$10,0,10*ROW('Sanitation Data'!I22)),NA())</f>
        <v>#N/A</v>
      </c>
      <c r="AX28" s="100" t="e">
        <f ca="true">+IF(AND(ISNUMBER(OFFSET('Sanitation Data'!$I$11,0,10*ROW('Sanitation Data'!I22))),'Data Summary'!DM28="Yes"),OFFSET('Sanitation Data'!$I$11,0,10*ROW('Sanitation Data'!I22)),NA())</f>
        <v>#N/A</v>
      </c>
      <c r="AY28" s="100" t="e">
        <f ca="true">+IF(AND(ISNUMBER(OFFSET('Sanitation Data'!$I$12,0,10*ROW('Sanitation Data'!I22))),'Data Summary'!DN28="Yes"),OFFSET('Sanitation Data'!$I$12,0,10*ROW('Sanitation Data'!I22)),NA())</f>
        <v>#N/A</v>
      </c>
      <c r="AZ28" s="101" t="e">
        <f ca="true">+IF(AND(ISNUMBER(OFFSET('Hygiene Data'!$D$5,0,10*ROW('Hygiene Data'!D22))),'Data Summary'!DO28="Yes"),OFFSET('Hygiene Data'!$D$5,0,10*ROW('Hygiene Data'!D22)),NA())</f>
        <v>#N/A</v>
      </c>
      <c r="BA28" s="101" t="e">
        <f ca="true">+IF(AND(ISNUMBER(OFFSET('Hygiene Data'!$D$7,0,10*ROW('Hygiene Data'!D22))),'Data Summary'!DP28="Yes"),OFFSET('Hygiene Data'!$D$7,0,10*ROW('Hygiene Data'!D22)),NA())</f>
        <v>#N/A</v>
      </c>
      <c r="BB28" s="101" t="e">
        <f ca="true">+IF(AND(ISNUMBER(OFFSET('Hygiene Data'!$D$9,0,10*ROW('Hygiene Data'!D22))),'Data Summary'!DQ28="Yes"),OFFSET('Hygiene Data'!$D$9,0,10*ROW('Hygiene Data'!D22)),NA())</f>
        <v>#N/A</v>
      </c>
      <c r="BC28" s="101" t="e">
        <f ca="true">+IF(AND(ISNUMBER(OFFSET('Hygiene Data'!$E$5,0,10*ROW('Hygiene Data'!E22))),'Data Summary'!DR28="Yes"),OFFSET('Hygiene Data'!$E$5,0,10*ROW('Hygiene Data'!E22)),NA())</f>
        <v>#N/A</v>
      </c>
      <c r="BD28" s="101" t="e">
        <f ca="true">+IF(AND(ISNUMBER(OFFSET('Hygiene Data'!$E$7,0,10*ROW('Hygiene Data'!E22))),'Data Summary'!DS28="Yes"),OFFSET('Hygiene Data'!$E$7,0,10*ROW('Hygiene Data'!E22)),NA())</f>
        <v>#N/A</v>
      </c>
      <c r="BE28" s="101" t="e">
        <f ca="true">+IF(AND(ISNUMBER(OFFSET('Hygiene Data'!$E$9,0,10*ROW('Hygiene Data'!E22))),'Data Summary'!DT28="Yes"),OFFSET('Hygiene Data'!$E$9,0,10*ROW('Hygiene Data'!E22)),NA())</f>
        <v>#N/A</v>
      </c>
      <c r="BF28" s="101" t="e">
        <f ca="true">+IF(AND(ISNUMBER(OFFSET('Hygiene Data'!$F$5,0,10*ROW('Hygiene Data'!F22))),'Data Summary'!DU28="Yes"),OFFSET('Hygiene Data'!$F$5,0,10*ROW('Hygiene Data'!F22)),NA())</f>
        <v>#N/A</v>
      </c>
      <c r="BG28" s="101" t="e">
        <f ca="true">+IF(AND(ISNUMBER(OFFSET('Hygiene Data'!$F$7,0,10*ROW('Hygiene Data'!F22))),'Data Summary'!DV28="Yes"),OFFSET('Hygiene Data'!$F$7,0,10*ROW('Hygiene Data'!F22)),NA())</f>
        <v>#N/A</v>
      </c>
      <c r="BH28" s="101" t="e">
        <f ca="true">+IF(AND(ISNUMBER(OFFSET('Hygiene Data'!$F$9,0,10*ROW('Hygiene Data'!F22))),'Data Summary'!DW28="Yes"),OFFSET('Hygiene Data'!$F$9,0,10*ROW('Hygiene Data'!F22)),NA())</f>
        <v>#N/A</v>
      </c>
      <c r="BI28" s="101" t="e">
        <f ca="true">+IF(AND(ISNUMBER(OFFSET('Hygiene Data'!$G$5,0,10*ROW('Hygiene Data'!G22))),'Data Summary'!DX28="Yes"),OFFSET('Hygiene Data'!$G$5,0,10*ROW('Hygiene Data'!G22)),NA())</f>
        <v>#N/A</v>
      </c>
      <c r="BJ28" s="101" t="e">
        <f ca="true">+IF(AND(ISNUMBER(OFFSET('Hygiene Data'!$G$7,0,10*ROW('Hygiene Data'!G22))),'Data Summary'!DY28="Yes"),OFFSET('Hygiene Data'!$G$7,0,10*ROW('Hygiene Data'!G22)),NA())</f>
        <v>#N/A</v>
      </c>
      <c r="BK28" s="101" t="e">
        <f ca="true">+IF(AND(ISNUMBER(OFFSET('Hygiene Data'!$G$9,0,10*ROW('Hygiene Data'!G22))),'Data Summary'!DZ28="Yes"),OFFSET('Hygiene Data'!$G$9,0,10*ROW('Hygiene Data'!G22)),NA())</f>
        <v>#N/A</v>
      </c>
      <c r="BL28" s="101" t="e">
        <f ca="true">+IF(AND(ISNUMBER(OFFSET('Hygiene Data'!$H$5,0,10*ROW('Hygiene Data'!H22))),'Data Summary'!EA28="Yes"),OFFSET('Hygiene Data'!$H$5,0,10*ROW('Hygiene Data'!H22)),NA())</f>
        <v>#N/A</v>
      </c>
      <c r="BM28" s="101" t="e">
        <f ca="true">+IF(AND(ISNUMBER(OFFSET('Hygiene Data'!$H$7,0,10*ROW('Hygiene Data'!H22))),'Data Summary'!EB28="Yes"),OFFSET('Hygiene Data'!$H$7,0,10*ROW('Hygiene Data'!H22)),NA())</f>
        <v>#N/A</v>
      </c>
      <c r="BN28" s="101" t="e">
        <f ca="true">+IF(AND(ISNUMBER(OFFSET('Hygiene Data'!$H$9,0,10*ROW('Hygiene Data'!H22))),'Data Summary'!EC28="Yes"),OFFSET('Hygiene Data'!$H$9,0,10*ROW('Hygiene Data'!H22)),NA())</f>
        <v>#N/A</v>
      </c>
      <c r="BO28" s="101" t="e">
        <f ca="true">+IF(AND(ISNUMBER(OFFSET('Hygiene Data'!$I$5,0,10*ROW('Hygiene Data'!I22))),'Data Summary'!ED28="Yes"),OFFSET('Hygiene Data'!$I$5,0,10*ROW('Hygiene Data'!I22)),NA())</f>
        <v>#N/A</v>
      </c>
      <c r="BP28" s="101" t="e">
        <f ca="true">+IF(AND(ISNUMBER(OFFSET('Hygiene Data'!$I$7,0,10*ROW('Hygiene Data'!I22))),'Data Summary'!EE28="Yes"),OFFSET('Hygiene Data'!$I$7,0,10*ROW('Hygiene Data'!I22)),NA())</f>
        <v>#N/A</v>
      </c>
      <c r="BQ28" s="101" t="e">
        <f ca="true">+IF(AND(ISNUMBER(OFFSET('Hygiene Data'!$I$9,0,10*ROW('Hygiene Data'!I22))),'Data Summary'!EF28="Yes"),OFFSET('Hygiene Data'!$I$9,0,10*ROW('Hygiene Data'!I22)),NA())</f>
        <v>#N/A</v>
      </c>
    </row>
    <row xmlns:x14ac="http://schemas.microsoft.com/office/spreadsheetml/2009/9/ac" r="29" x14ac:dyDescent="0.2">
      <c r="A29" s="414" t="str">
        <f ca="true">+RIGHT('Data Summary'!A29,LEN('Data Summary'!A29)-9)</f>
        <v>EMIS</v>
      </c>
      <c r="B29" s="38" t="str">
        <f ca="true">+IF(ISTEXT('Data Summary'!B29),'Data Summary'!B29,"")</f>
        <v>EMIS</v>
      </c>
      <c r="C29" s="365">
        <f ca="true">+VALUE('Data Summary'!C29)</f>
        <v>2023</v>
      </c>
      <c r="D29" s="99">
        <f ca="true">+IF(AND(ISNUMBER(OFFSET('Water Data'!$D$4,0,10*ROW('Water Data'!D23))),'Data Summary'!BS29="Yes"),100-OFFSET('Water Data'!$D$4,0,10*ROW('Water Data'!D23)),NA())</f>
        <v>100</v>
      </c>
      <c r="E29" s="99">
        <f ca="true">+IF(AND(ISNUMBER(OFFSET('Water Data'!$D$6,0,10*ROW('Water Data'!D23))),'Data Summary'!BT29="Yes"),OFFSET('Water Data'!$D$6,0,10*ROW('Water Data'!D23)),NA())</f>
        <v>90.200000000000017</v>
      </c>
      <c r="F29" s="99">
        <f ca="true">+IF(AND(ISNUMBER(OFFSET('Water Data'!$D$9,0,10*ROW('Water Data'!D23))),'Data Summary'!BU29="Yes"),OFFSET('Water Data'!$D$9,0,10*ROW('Water Data'!D23)),NA())</f>
        <v>62.32415862726409</v>
      </c>
      <c r="G29" s="99" t="e">
        <f ca="true">+IF(AND(ISNUMBER(OFFSET('Water Data'!$E$4,0,10*ROW('Water Data'!E23))),'Data Summary'!BV29="Yes"),100-OFFSET('Water Data'!$E$4,0,10*ROW('Water Data'!E23)),NA())</f>
        <v>#N/A</v>
      </c>
      <c r="H29" s="99" t="e">
        <f ca="true">+IF(AND(ISNUMBER(OFFSET('Water Data'!$E$6,0,10*ROW('Water Data'!E23))),'Data Summary'!BW29="Yes"),OFFSET('Water Data'!$E$6,0,10*ROW('Water Data'!E23)),NA())</f>
        <v>#N/A</v>
      </c>
      <c r="I29" s="99" t="e">
        <f ca="true">+IF(AND(ISNUMBER(OFFSET('Water Data'!$E$9,0,10*ROW('Water Data'!E23))),'Data Summary'!BX29="Yes"),OFFSET('Water Data'!$E$9,0,10*ROW('Water Data'!E23)),NA())</f>
        <v>#N/A</v>
      </c>
      <c r="J29" s="99" t="e">
        <f ca="true">+IF(AND(ISNUMBER(OFFSET('Water Data'!$F$4,0,10*ROW('Water Data'!F23))),'Data Summary'!BY29="Yes"),100-OFFSET('Water Data'!$F$4,0,10*ROW('Water Data'!F23)),NA())</f>
        <v>#N/A</v>
      </c>
      <c r="K29" s="99" t="e">
        <f ca="true">+IF(AND(ISNUMBER(OFFSET('Water Data'!$F$6,0,10*ROW('Water Data'!F23))),'Data Summary'!BZ29="Yes"),OFFSET('Water Data'!$F$6,0,10*ROW('Water Data'!F23)),NA())</f>
        <v>#N/A</v>
      </c>
      <c r="L29" s="99" t="e">
        <f ca="true">+IF(AND(ISNUMBER(OFFSET('Water Data'!$F$9,0,10*ROW('Water Data'!F23))),'Data Summary'!CA29="Yes"),OFFSET('Water Data'!$F$9,0,10*ROW('Water Data'!F23)),NA())</f>
        <v>#N/A</v>
      </c>
      <c r="M29" s="99" t="e">
        <f ca="true">+IF(AND(ISNUMBER(OFFSET('Water Data'!$G$4,0,10*ROW('Water Data'!G23))),'Data Summary'!CB29="Yes"),100-OFFSET('Water Data'!$G$4,0,10*ROW('Water Data'!G23)),NA())</f>
        <v>#N/A</v>
      </c>
      <c r="N29" s="99" t="e">
        <f ca="true">+IF(AND(ISNUMBER(OFFSET('Water Data'!$G$6,0,10*ROW('Water Data'!G23))),'Data Summary'!CC29="Yes"),OFFSET('Water Data'!$G$6,0,10*ROW('Water Data'!G23)),NA())</f>
        <v>#N/A</v>
      </c>
      <c r="O29" s="99" t="e">
        <f ca="true">+IF(AND(ISNUMBER(OFFSET('Water Data'!$G$9,0,10*ROW('Water Data'!G23))),'Data Summary'!CD29="Yes"),OFFSET('Water Data'!$G$9,0,10*ROW('Water Data'!G23)),NA())</f>
        <v>#N/A</v>
      </c>
      <c r="P29" s="99" t="e">
        <f ca="true">+IF(AND(ISNUMBER(OFFSET('Water Data'!$H$4,0,10*ROW('Water Data'!H23))),'Data Summary'!CE29="Yes"),100-OFFSET('Water Data'!$H$4,0,10*ROW('Water Data'!H23)),NA())</f>
        <v>#N/A</v>
      </c>
      <c r="Q29" s="99" t="e">
        <f ca="true">+IF(AND(ISNUMBER(OFFSET('Water Data'!$H$6,0,10*ROW('Water Data'!H23))),'Data Summary'!CF29="Yes"),OFFSET('Water Data'!$H$6,0,10*ROW('Water Data'!H23)),NA())</f>
        <v>#N/A</v>
      </c>
      <c r="R29" s="99" t="e">
        <f ca="true">+IF(AND(ISNUMBER(OFFSET('Water Data'!$H$9,0,10*ROW('Water Data'!H23))),'Data Summary'!CG29="Yes"),OFFSET('Water Data'!$H$9,0,10*ROW('Water Data'!H23)),NA())</f>
        <v>#N/A</v>
      </c>
      <c r="S29" s="99" t="e">
        <f ca="true">+IF(AND(ISNUMBER(OFFSET('Water Data'!$I$4,0,10*ROW('Water Data'!I23))),'Data Summary'!CH29="Yes"),100-OFFSET('Water Data'!$I$4,0,10*ROW('Water Data'!I23)),NA())</f>
        <v>#N/A</v>
      </c>
      <c r="T29" s="99" t="e">
        <f ca="true">+IF(AND(ISNUMBER(OFFSET('Water Data'!$I$6,0,10*ROW('Water Data'!I23))),'Data Summary'!CI29="Yes"),OFFSET('Water Data'!$I$6,0,10*ROW('Water Data'!I23)),NA())</f>
        <v>#N/A</v>
      </c>
      <c r="U29" s="99" t="e">
        <f ca="true">+IF(AND(ISNUMBER(OFFSET('Water Data'!$I$9,0,10*ROW('Water Data'!I23))),'Data Summary'!CJ29="Yes"),OFFSET('Water Data'!$I$9,0,10*ROW('Water Data'!I23)),NA())</f>
        <v>#N/A</v>
      </c>
      <c r="V29" s="100">
        <f ca="true">+IF(AND(ISNUMBER(OFFSET('Sanitation Data'!$D$4,0,10*ROW('Sanitation Data'!D23))),'Data Summary'!CK29="Yes"),100-OFFSET('Sanitation Data'!$D$4,0,10*ROW('Sanitation Data'!D23)),NA())</f>
        <v>100</v>
      </c>
      <c r="W29" s="100">
        <f ca="true">+IF(AND(ISNUMBER(OFFSET('Sanitation Data'!$D$6,0,10*ROW('Sanitation Data'!D23))),'Data Summary'!CL29="Yes"),OFFSET('Sanitation Data'!$D$6,0,10*ROW('Sanitation Data'!D23)),NA())</f>
        <v>99</v>
      </c>
      <c r="X29" s="100">
        <f ca="true">+IF(AND(ISNUMBER(OFFSET('Sanitation Data'!$D$10,0,10*ROW('Sanitation Data'!D23))),'Data Summary'!CM29="Yes"),OFFSET('Sanitation Data'!$D$10,0,10*ROW('Sanitation Data'!D23)),NA())</f>
        <v>94.461303435114502</v>
      </c>
      <c r="Y29" s="100" t="e">
        <f ca="true">+IF(AND(ISNUMBER(OFFSET('Sanitation Data'!$D$11,0,10*ROW('Sanitation Data'!D23))),'Data Summary'!CN29="Yes"),OFFSET('Sanitation Data'!$D$11,0,10*ROW('Sanitation Data'!D23)),NA())</f>
        <v>#N/A</v>
      </c>
      <c r="Z29" s="100">
        <f ca="true">+IF(AND(ISNUMBER(OFFSET('Sanitation Data'!$D$12,0,10*ROW('Sanitation Data'!D23))),'Data Summary'!CO29="Yes"),OFFSET('Sanitation Data'!$D$12,0,10*ROW('Sanitation Data'!D23)),NA())</f>
        <v>94.461303435114502</v>
      </c>
      <c r="AA29" s="100" t="e">
        <f ca="true">+IF(AND(ISNUMBER(OFFSET('Sanitation Data'!$E$4,0,10*ROW('Sanitation Data'!E23))),'Data Summary'!CP29="Yes"),100-OFFSET('Sanitation Data'!$E$4,0,10*ROW('Sanitation Data'!E23)),NA())</f>
        <v>#N/A</v>
      </c>
      <c r="AB29" s="100" t="e">
        <f ca="true">+IF(AND(ISNUMBER(OFFSET('Sanitation Data'!$E$6,0,10*ROW('Sanitation Data'!E23))),'Data Summary'!CQ29="Yes"),OFFSET('Sanitation Data'!$E$6,0,10*ROW('Sanitation Data'!E23)),NA())</f>
        <v>#N/A</v>
      </c>
      <c r="AC29" s="100" t="e">
        <f ca="true">+IF(AND(ISNUMBER(OFFSET('Sanitation Data'!$E$10,0,10*ROW('Sanitation Data'!E23))),'Data Summary'!CR29="Yes"),OFFSET('Sanitation Data'!$E$10,0,10*ROW('Sanitation Data'!E23)),NA())</f>
        <v>#N/A</v>
      </c>
      <c r="AD29" s="100" t="e">
        <f ca="true">+IF(AND(ISNUMBER(OFFSET('Sanitation Data'!$E$11,0,10*ROW('Sanitation Data'!E23))),'Data Summary'!CS29="Yes"),OFFSET('Sanitation Data'!$E$11,0,10*ROW('Sanitation Data'!E23)),NA())</f>
        <v>#N/A</v>
      </c>
      <c r="AE29" s="100" t="e">
        <f ca="true">+IF(AND(ISNUMBER(OFFSET('Sanitation Data'!$E$12,0,10*ROW('Sanitation Data'!E23))),'Data Summary'!CT29="Yes"),OFFSET('Sanitation Data'!$E$12,0,10*ROW('Sanitation Data'!E23)),NA())</f>
        <v>#N/A</v>
      </c>
      <c r="AF29" s="100" t="e">
        <f ca="true">+IF(AND(ISNUMBER(OFFSET('Sanitation Data'!$F$4,0,10*ROW('Sanitation Data'!F23))),'Data Summary'!CU29="Yes"),100-OFFSET('Sanitation Data'!$F$4,0,10*ROW('Sanitation Data'!F23)),NA())</f>
        <v>#N/A</v>
      </c>
      <c r="AG29" s="100" t="e">
        <f ca="true">+IF(AND(ISNUMBER(OFFSET('Sanitation Data'!$F$6,0,10*ROW('Sanitation Data'!F23))),'Data Summary'!CV29="Yes"),OFFSET('Sanitation Data'!$F$6,0,10*ROW('Sanitation Data'!F23)),NA())</f>
        <v>#N/A</v>
      </c>
      <c r="AH29" s="100" t="e">
        <f ca="true">+IF(AND(ISNUMBER(OFFSET('Sanitation Data'!$F$10,0,10*ROW('Sanitation Data'!F23))),'Data Summary'!CW29="Yes"),OFFSET('Sanitation Data'!$F$10,0,10*ROW('Sanitation Data'!F23)),NA())</f>
        <v>#N/A</v>
      </c>
      <c r="AI29" s="100" t="e">
        <f ca="true">+IF(AND(ISNUMBER(OFFSET('Sanitation Data'!$F$11,0,10*ROW('Sanitation Data'!F23))),'Data Summary'!CX29="Yes"),OFFSET('Sanitation Data'!$F$11,0,10*ROW('Sanitation Data'!F23)),NA())</f>
        <v>#N/A</v>
      </c>
      <c r="AJ29" s="100" t="e">
        <f ca="true">+IF(AND(ISNUMBER(OFFSET('Sanitation Data'!$F$12,0,10*ROW('Sanitation Data'!F23))),'Data Summary'!CY29="Yes"),OFFSET('Sanitation Data'!$F$12,0,10*ROW('Sanitation Data'!F23)),NA())</f>
        <v>#N/A</v>
      </c>
      <c r="AK29" s="100" t="e">
        <f ca="true">+IF(AND(ISNUMBER(OFFSET('Sanitation Data'!$G$4,0,10*ROW('Sanitation Data'!G23))),'Data Summary'!CZ29="Yes"),100-OFFSET('Sanitation Data'!$G$4,0,10*ROW('Sanitation Data'!G23)),NA())</f>
        <v>#N/A</v>
      </c>
      <c r="AL29" s="100" t="e">
        <f ca="true">+IF(AND(ISNUMBER(OFFSET('Sanitation Data'!$G$6,0,10*ROW('Sanitation Data'!G23))),'Data Summary'!DA29="Yes"),OFFSET('Sanitation Data'!$G$6,0,10*ROW('Sanitation Data'!G23)),NA())</f>
        <v>#N/A</v>
      </c>
      <c r="AM29" s="100" t="e">
        <f ca="true">+IF(AND(ISNUMBER(OFFSET('Sanitation Data'!$G$10,0,10*ROW('Sanitation Data'!G23))),'Data Summary'!DB29="Yes"),OFFSET('Sanitation Data'!$G$10,0,10*ROW('Sanitation Data'!G23)),NA())</f>
        <v>#N/A</v>
      </c>
      <c r="AN29" s="100" t="e">
        <f ca="true">+IF(AND(ISNUMBER(OFFSET('Sanitation Data'!$G$11,0,10*ROW('Sanitation Data'!G23))),'Data Summary'!DC29="Yes"),OFFSET('Sanitation Data'!$G$11,0,10*ROW('Sanitation Data'!G23)),NA())</f>
        <v>#N/A</v>
      </c>
      <c r="AO29" s="100" t="e">
        <f ca="true">+IF(AND(ISNUMBER(OFFSET('Sanitation Data'!$G$12,0,10*ROW('Sanitation Data'!G23))),'Data Summary'!DD29="Yes"),OFFSET('Sanitation Data'!$G$12,0,10*ROW('Sanitation Data'!G23)),NA())</f>
        <v>#N/A</v>
      </c>
      <c r="AP29" s="100" t="e">
        <f ca="true">+IF(AND(ISNUMBER(OFFSET('Sanitation Data'!$H$4,0,10*ROW('Sanitation Data'!H23))),'Data Summary'!DE29="Yes"),100-OFFSET('Sanitation Data'!$H$4,0,10*ROW('Sanitation Data'!H23)),NA())</f>
        <v>#N/A</v>
      </c>
      <c r="AQ29" s="100" t="e">
        <f ca="true">+IF(AND(ISNUMBER(OFFSET('Sanitation Data'!$H$6,0,10*ROW('Sanitation Data'!H23))),'Data Summary'!DF29="Yes"),OFFSET('Sanitation Data'!$H$6,0,10*ROW('Sanitation Data'!H23)),NA())</f>
        <v>#N/A</v>
      </c>
      <c r="AR29" s="100" t="e">
        <f ca="true">+IF(AND(ISNUMBER(OFFSET('Sanitation Data'!$H$10,0,10*ROW('Sanitation Data'!H23))),'Data Summary'!DG29="Yes"),OFFSET('Sanitation Data'!$H$10,0,10*ROW('Sanitation Data'!H23)),NA())</f>
        <v>#N/A</v>
      </c>
      <c r="AS29" s="100" t="e">
        <f ca="true">+IF(AND(ISNUMBER(OFFSET('Sanitation Data'!$H$11,0,10*ROW('Sanitation Data'!H23))),'Data Summary'!DH29="Yes"),OFFSET('Sanitation Data'!$H$11,0,10*ROW('Sanitation Data'!H23)),NA())</f>
        <v>#N/A</v>
      </c>
      <c r="AT29" s="100" t="e">
        <f ca="true">+IF(AND(ISNUMBER(OFFSET('Sanitation Data'!$H$12,0,10*ROW('Sanitation Data'!H23))),'Data Summary'!DI29="Yes"),OFFSET('Sanitation Data'!$H$12,0,10*ROW('Sanitation Data'!H23)),NA())</f>
        <v>#N/A</v>
      </c>
      <c r="AU29" s="100" t="e">
        <f ca="true">+IF(AND(ISNUMBER(OFFSET('Sanitation Data'!$I$4,0,10*ROW('Sanitation Data'!I23))),'Data Summary'!DJ29="Yes"),100-OFFSET('Sanitation Data'!$I$4,0,10*ROW('Sanitation Data'!I23)),NA())</f>
        <v>#N/A</v>
      </c>
      <c r="AV29" s="100" t="e">
        <f ca="true">+IF(AND(ISNUMBER(OFFSET('Sanitation Data'!$I$6,0,10*ROW('Sanitation Data'!I23))),'Data Summary'!DK29="Yes"),OFFSET('Sanitation Data'!$I$6,0,10*ROW('Sanitation Data'!I23)),NA())</f>
        <v>#N/A</v>
      </c>
      <c r="AW29" s="100" t="e">
        <f ca="true">+IF(AND(ISNUMBER(OFFSET('Sanitation Data'!$I$10,0,10*ROW('Sanitation Data'!I23))),'Data Summary'!DL29="Yes"),OFFSET('Sanitation Data'!$I$10,0,10*ROW('Sanitation Data'!I23)),NA())</f>
        <v>#N/A</v>
      </c>
      <c r="AX29" s="100" t="e">
        <f ca="true">+IF(AND(ISNUMBER(OFFSET('Sanitation Data'!$I$11,0,10*ROW('Sanitation Data'!I23))),'Data Summary'!DM29="Yes"),OFFSET('Sanitation Data'!$I$11,0,10*ROW('Sanitation Data'!I23)),NA())</f>
        <v>#N/A</v>
      </c>
      <c r="AY29" s="100" t="e">
        <f ca="true">+IF(AND(ISNUMBER(OFFSET('Sanitation Data'!$I$12,0,10*ROW('Sanitation Data'!I23))),'Data Summary'!DN29="Yes"),OFFSET('Sanitation Data'!$I$12,0,10*ROW('Sanitation Data'!I23)),NA())</f>
        <v>#N/A</v>
      </c>
      <c r="AZ29" s="101" t="e">
        <f ca="true">+IF(AND(ISNUMBER(OFFSET('Hygiene Data'!$D$5,0,10*ROW('Hygiene Data'!D23))),'Data Summary'!DO29="Yes"),OFFSET('Hygiene Data'!$D$5,0,10*ROW('Hygiene Data'!D23)),NA())</f>
        <v>#N/A</v>
      </c>
      <c r="BA29" s="101" t="e">
        <f ca="true">+IF(AND(ISNUMBER(OFFSET('Hygiene Data'!$D$7,0,10*ROW('Hygiene Data'!D23))),'Data Summary'!DP29="Yes"),OFFSET('Hygiene Data'!$D$7,0,10*ROW('Hygiene Data'!D23)),NA())</f>
        <v>#N/A</v>
      </c>
      <c r="BB29" s="101" t="e">
        <f ca="true">+IF(AND(ISNUMBER(OFFSET('Hygiene Data'!$D$9,0,10*ROW('Hygiene Data'!D23))),'Data Summary'!DQ29="Yes"),OFFSET('Hygiene Data'!$D$9,0,10*ROW('Hygiene Data'!D23)),NA())</f>
        <v>#N/A</v>
      </c>
      <c r="BC29" s="101" t="e">
        <f ca="true">+IF(AND(ISNUMBER(OFFSET('Hygiene Data'!$E$5,0,10*ROW('Hygiene Data'!E23))),'Data Summary'!DR29="Yes"),OFFSET('Hygiene Data'!$E$5,0,10*ROW('Hygiene Data'!E23)),NA())</f>
        <v>#N/A</v>
      </c>
      <c r="BD29" s="101" t="e">
        <f ca="true">+IF(AND(ISNUMBER(OFFSET('Hygiene Data'!$E$7,0,10*ROW('Hygiene Data'!E23))),'Data Summary'!DS29="Yes"),OFFSET('Hygiene Data'!$E$7,0,10*ROW('Hygiene Data'!E23)),NA())</f>
        <v>#N/A</v>
      </c>
      <c r="BE29" s="101" t="e">
        <f ca="true">+IF(AND(ISNUMBER(OFFSET('Hygiene Data'!$E$9,0,10*ROW('Hygiene Data'!E23))),'Data Summary'!DT29="Yes"),OFFSET('Hygiene Data'!$E$9,0,10*ROW('Hygiene Data'!E23)),NA())</f>
        <v>#N/A</v>
      </c>
      <c r="BF29" s="101" t="e">
        <f ca="true">+IF(AND(ISNUMBER(OFFSET('Hygiene Data'!$F$5,0,10*ROW('Hygiene Data'!F23))),'Data Summary'!DU29="Yes"),OFFSET('Hygiene Data'!$F$5,0,10*ROW('Hygiene Data'!F23)),NA())</f>
        <v>#N/A</v>
      </c>
      <c r="BG29" s="101" t="e">
        <f ca="true">+IF(AND(ISNUMBER(OFFSET('Hygiene Data'!$F$7,0,10*ROW('Hygiene Data'!F23))),'Data Summary'!DV29="Yes"),OFFSET('Hygiene Data'!$F$7,0,10*ROW('Hygiene Data'!F23)),NA())</f>
        <v>#N/A</v>
      </c>
      <c r="BH29" s="101" t="e">
        <f ca="true">+IF(AND(ISNUMBER(OFFSET('Hygiene Data'!$F$9,0,10*ROW('Hygiene Data'!F23))),'Data Summary'!DW29="Yes"),OFFSET('Hygiene Data'!$F$9,0,10*ROW('Hygiene Data'!F23)),NA())</f>
        <v>#N/A</v>
      </c>
      <c r="BI29" s="101" t="e">
        <f ca="true">+IF(AND(ISNUMBER(OFFSET('Hygiene Data'!$G$5,0,10*ROW('Hygiene Data'!G23))),'Data Summary'!DX29="Yes"),OFFSET('Hygiene Data'!$G$5,0,10*ROW('Hygiene Data'!G23)),NA())</f>
        <v>#N/A</v>
      </c>
      <c r="BJ29" s="101" t="e">
        <f ca="true">+IF(AND(ISNUMBER(OFFSET('Hygiene Data'!$G$7,0,10*ROW('Hygiene Data'!G23))),'Data Summary'!DY29="Yes"),OFFSET('Hygiene Data'!$G$7,0,10*ROW('Hygiene Data'!G23)),NA())</f>
        <v>#N/A</v>
      </c>
      <c r="BK29" s="101" t="e">
        <f ca="true">+IF(AND(ISNUMBER(OFFSET('Hygiene Data'!$G$9,0,10*ROW('Hygiene Data'!G23))),'Data Summary'!DZ29="Yes"),OFFSET('Hygiene Data'!$G$9,0,10*ROW('Hygiene Data'!G23)),NA())</f>
        <v>#N/A</v>
      </c>
      <c r="BL29" s="101" t="e">
        <f ca="true">+IF(AND(ISNUMBER(OFFSET('Hygiene Data'!$H$5,0,10*ROW('Hygiene Data'!H23))),'Data Summary'!EA29="Yes"),OFFSET('Hygiene Data'!$H$5,0,10*ROW('Hygiene Data'!H23)),NA())</f>
        <v>#N/A</v>
      </c>
      <c r="BM29" s="101" t="e">
        <f ca="true">+IF(AND(ISNUMBER(OFFSET('Hygiene Data'!$H$7,0,10*ROW('Hygiene Data'!H23))),'Data Summary'!EB29="Yes"),OFFSET('Hygiene Data'!$H$7,0,10*ROW('Hygiene Data'!H23)),NA())</f>
        <v>#N/A</v>
      </c>
      <c r="BN29" s="101" t="e">
        <f ca="true">+IF(AND(ISNUMBER(OFFSET('Hygiene Data'!$H$9,0,10*ROW('Hygiene Data'!H23))),'Data Summary'!EC29="Yes"),OFFSET('Hygiene Data'!$H$9,0,10*ROW('Hygiene Data'!H23)),NA())</f>
        <v>#N/A</v>
      </c>
      <c r="BO29" s="101" t="e">
        <f ca="true">+IF(AND(ISNUMBER(OFFSET('Hygiene Data'!$I$5,0,10*ROW('Hygiene Data'!I23))),'Data Summary'!ED29="Yes"),OFFSET('Hygiene Data'!$I$5,0,10*ROW('Hygiene Data'!I23)),NA())</f>
        <v>#N/A</v>
      </c>
      <c r="BP29" s="101" t="e">
        <f ca="true">+IF(AND(ISNUMBER(OFFSET('Hygiene Data'!$I$7,0,10*ROW('Hygiene Data'!I23))),'Data Summary'!EE29="Yes"),OFFSET('Hygiene Data'!$I$7,0,10*ROW('Hygiene Data'!I23)),NA())</f>
        <v>#N/A</v>
      </c>
      <c r="BQ29" s="101" t="e">
        <f ca="true">+IF(AND(ISNUMBER(OFFSET('Hygiene Data'!$I$9,0,10*ROW('Hygiene Data'!I23))),'Data Summary'!EF29="Yes"),OFFSET('Hygiene Data'!$I$9,0,10*ROW('Hygiene Data'!I23)),NA())</f>
        <v>#N/A</v>
      </c>
    </row>
    <row xmlns:x14ac="http://schemas.microsoft.com/office/spreadsheetml/2009/9/ac" r="30" x14ac:dyDescent="0.2">
      <c r="A30" s="414" t="e">
        <f ca="true">+RIGHT('Data Summary'!A30,LEN('Data Summary'!A30)-9)</f>
        <v>#VALUE!</v>
      </c>
      <c r="B30" s="38" t="str">
        <f ca="true">+IF(ISTEXT('Data Summary'!B30),'Data Summary'!B30,"")</f>
        <v/>
      </c>
      <c r="C30" s="365" t="e">
        <f ca="true">+VALUE('Data Summary'!C30)</f>
        <v>#VALUE!</v>
      </c>
      <c r="D30" s="99" t="e">
        <f ca="true">+IF(AND(ISNUMBER(OFFSET('Water Data'!$D$4,0,10*ROW('Water Data'!D24))),'Data Summary'!BS30="Yes"),100-OFFSET('Water Data'!$D$4,0,10*ROW('Water Data'!D24)),NA())</f>
        <v>#N/A</v>
      </c>
      <c r="E30" s="99" t="e">
        <f ca="true">+IF(AND(ISNUMBER(OFFSET('Water Data'!$D$6,0,10*ROW('Water Data'!D24))),'Data Summary'!BT30="Yes"),OFFSET('Water Data'!$D$6,0,10*ROW('Water Data'!D24)),NA())</f>
        <v>#N/A</v>
      </c>
      <c r="F30" s="99" t="e">
        <f ca="true">+IF(AND(ISNUMBER(OFFSET('Water Data'!$D$9,0,10*ROW('Water Data'!D24))),'Data Summary'!BU30="Yes"),OFFSET('Water Data'!$D$9,0,10*ROW('Water Data'!D24)),NA())</f>
        <v>#N/A</v>
      </c>
      <c r="G30" s="99" t="e">
        <f ca="true">+IF(AND(ISNUMBER(OFFSET('Water Data'!$E$4,0,10*ROW('Water Data'!E24))),'Data Summary'!BV30="Yes"),100-OFFSET('Water Data'!$E$4,0,10*ROW('Water Data'!E24)),NA())</f>
        <v>#N/A</v>
      </c>
      <c r="H30" s="99" t="e">
        <f ca="true">+IF(AND(ISNUMBER(OFFSET('Water Data'!$E$6,0,10*ROW('Water Data'!E24))),'Data Summary'!BW30="Yes"),OFFSET('Water Data'!$E$6,0,10*ROW('Water Data'!E24)),NA())</f>
        <v>#N/A</v>
      </c>
      <c r="I30" s="99" t="e">
        <f ca="true">+IF(AND(ISNUMBER(OFFSET('Water Data'!$E$9,0,10*ROW('Water Data'!E24))),'Data Summary'!BX30="Yes"),OFFSET('Water Data'!$E$9,0,10*ROW('Water Data'!E24)),NA())</f>
        <v>#N/A</v>
      </c>
      <c r="J30" s="99" t="e">
        <f ca="true">+IF(AND(ISNUMBER(OFFSET('Water Data'!$F$4,0,10*ROW('Water Data'!F24))),'Data Summary'!BY30="Yes"),100-OFFSET('Water Data'!$F$4,0,10*ROW('Water Data'!F24)),NA())</f>
        <v>#N/A</v>
      </c>
      <c r="K30" s="99" t="e">
        <f ca="true">+IF(AND(ISNUMBER(OFFSET('Water Data'!$F$6,0,10*ROW('Water Data'!F24))),'Data Summary'!BZ30="Yes"),OFFSET('Water Data'!$F$6,0,10*ROW('Water Data'!F24)),NA())</f>
        <v>#N/A</v>
      </c>
      <c r="L30" s="99" t="e">
        <f ca="true">+IF(AND(ISNUMBER(OFFSET('Water Data'!$F$9,0,10*ROW('Water Data'!F24))),'Data Summary'!CA30="Yes"),OFFSET('Water Data'!$F$9,0,10*ROW('Water Data'!F24)),NA())</f>
        <v>#N/A</v>
      </c>
      <c r="M30" s="99" t="e">
        <f ca="true">+IF(AND(ISNUMBER(OFFSET('Water Data'!$G$4,0,10*ROW('Water Data'!G24))),'Data Summary'!CB30="Yes"),100-OFFSET('Water Data'!$G$4,0,10*ROW('Water Data'!G24)),NA())</f>
        <v>#N/A</v>
      </c>
      <c r="N30" s="99" t="e">
        <f ca="true">+IF(AND(ISNUMBER(OFFSET('Water Data'!$G$6,0,10*ROW('Water Data'!G24))),'Data Summary'!CC30="Yes"),OFFSET('Water Data'!$G$6,0,10*ROW('Water Data'!G24)),NA())</f>
        <v>#N/A</v>
      </c>
      <c r="O30" s="99" t="e">
        <f ca="true">+IF(AND(ISNUMBER(OFFSET('Water Data'!$G$9,0,10*ROW('Water Data'!G24))),'Data Summary'!CD30="Yes"),OFFSET('Water Data'!$G$9,0,10*ROW('Water Data'!G24)),NA())</f>
        <v>#N/A</v>
      </c>
      <c r="P30" s="99" t="e">
        <f ca="true">+IF(AND(ISNUMBER(OFFSET('Water Data'!$H$4,0,10*ROW('Water Data'!H24))),'Data Summary'!CE30="Yes"),100-OFFSET('Water Data'!$H$4,0,10*ROW('Water Data'!H24)),NA())</f>
        <v>#N/A</v>
      </c>
      <c r="Q30" s="99" t="e">
        <f ca="true">+IF(AND(ISNUMBER(OFFSET('Water Data'!$H$6,0,10*ROW('Water Data'!H24))),'Data Summary'!CF30="Yes"),OFFSET('Water Data'!$H$6,0,10*ROW('Water Data'!H24)),NA())</f>
        <v>#N/A</v>
      </c>
      <c r="R30" s="99" t="e">
        <f ca="true">+IF(AND(ISNUMBER(OFFSET('Water Data'!$H$9,0,10*ROW('Water Data'!H24))),'Data Summary'!CG30="Yes"),OFFSET('Water Data'!$H$9,0,10*ROW('Water Data'!H24)),NA())</f>
        <v>#N/A</v>
      </c>
      <c r="S30" s="99" t="e">
        <f ca="true">+IF(AND(ISNUMBER(OFFSET('Water Data'!$I$4,0,10*ROW('Water Data'!I24))),'Data Summary'!CH30="Yes"),100-OFFSET('Water Data'!$I$4,0,10*ROW('Water Data'!I24)),NA())</f>
        <v>#N/A</v>
      </c>
      <c r="T30" s="99" t="e">
        <f ca="true">+IF(AND(ISNUMBER(OFFSET('Water Data'!$I$6,0,10*ROW('Water Data'!I24))),'Data Summary'!CI30="Yes"),OFFSET('Water Data'!$I$6,0,10*ROW('Water Data'!I24)),NA())</f>
        <v>#N/A</v>
      </c>
      <c r="U30" s="99" t="e">
        <f ca="true">+IF(AND(ISNUMBER(OFFSET('Water Data'!$I$9,0,10*ROW('Water Data'!I24))),'Data Summary'!CJ30="Yes"),OFFSET('Water Data'!$I$9,0,10*ROW('Water Data'!I24)),NA())</f>
        <v>#N/A</v>
      </c>
      <c r="V30" s="100" t="e">
        <f ca="true">+IF(AND(ISNUMBER(OFFSET('Sanitation Data'!$D$4,0,10*ROW('Sanitation Data'!D24))),'Data Summary'!CK30="Yes"),100-OFFSET('Sanitation Data'!$D$4,0,10*ROW('Sanitation Data'!D24)),NA())</f>
        <v>#N/A</v>
      </c>
      <c r="W30" s="100" t="e">
        <f ca="true">+IF(AND(ISNUMBER(OFFSET('Sanitation Data'!$D$6,0,10*ROW('Sanitation Data'!D24))),'Data Summary'!CL30="Yes"),OFFSET('Sanitation Data'!$D$6,0,10*ROW('Sanitation Data'!D24)),NA())</f>
        <v>#N/A</v>
      </c>
      <c r="X30" s="100" t="e">
        <f ca="true">+IF(AND(ISNUMBER(OFFSET('Sanitation Data'!$D$10,0,10*ROW('Sanitation Data'!D24))),'Data Summary'!CM30="Yes"),OFFSET('Sanitation Data'!$D$10,0,10*ROW('Sanitation Data'!D24)),NA())</f>
        <v>#N/A</v>
      </c>
      <c r="Y30" s="100" t="e">
        <f ca="true">+IF(AND(ISNUMBER(OFFSET('Sanitation Data'!$D$11,0,10*ROW('Sanitation Data'!D24))),'Data Summary'!CN30="Yes"),OFFSET('Sanitation Data'!$D$11,0,10*ROW('Sanitation Data'!D24)),NA())</f>
        <v>#N/A</v>
      </c>
      <c r="Z30" s="100" t="e">
        <f ca="true">+IF(AND(ISNUMBER(OFFSET('Sanitation Data'!$D$12,0,10*ROW('Sanitation Data'!D24))),'Data Summary'!CO30="Yes"),OFFSET('Sanitation Data'!$D$12,0,10*ROW('Sanitation Data'!D24)),NA())</f>
        <v>#N/A</v>
      </c>
      <c r="AA30" s="100" t="e">
        <f ca="true">+IF(AND(ISNUMBER(OFFSET('Sanitation Data'!$E$4,0,10*ROW('Sanitation Data'!E24))),'Data Summary'!CP30="Yes"),100-OFFSET('Sanitation Data'!$E$4,0,10*ROW('Sanitation Data'!E24)),NA())</f>
        <v>#N/A</v>
      </c>
      <c r="AB30" s="100" t="e">
        <f ca="true">+IF(AND(ISNUMBER(OFFSET('Sanitation Data'!$E$6,0,10*ROW('Sanitation Data'!E24))),'Data Summary'!CQ30="Yes"),OFFSET('Sanitation Data'!$E$6,0,10*ROW('Sanitation Data'!E24)),NA())</f>
        <v>#N/A</v>
      </c>
      <c r="AC30" s="100" t="e">
        <f ca="true">+IF(AND(ISNUMBER(OFFSET('Sanitation Data'!$E$10,0,10*ROW('Sanitation Data'!E24))),'Data Summary'!CR30="Yes"),OFFSET('Sanitation Data'!$E$10,0,10*ROW('Sanitation Data'!E24)),NA())</f>
        <v>#N/A</v>
      </c>
      <c r="AD30" s="100" t="e">
        <f ca="true">+IF(AND(ISNUMBER(OFFSET('Sanitation Data'!$E$11,0,10*ROW('Sanitation Data'!E24))),'Data Summary'!CS30="Yes"),OFFSET('Sanitation Data'!$E$11,0,10*ROW('Sanitation Data'!E24)),NA())</f>
        <v>#N/A</v>
      </c>
      <c r="AE30" s="100" t="e">
        <f ca="true">+IF(AND(ISNUMBER(OFFSET('Sanitation Data'!$E$12,0,10*ROW('Sanitation Data'!E24))),'Data Summary'!CT30="Yes"),OFFSET('Sanitation Data'!$E$12,0,10*ROW('Sanitation Data'!E24)),NA())</f>
        <v>#N/A</v>
      </c>
      <c r="AF30" s="100" t="e">
        <f ca="true">+IF(AND(ISNUMBER(OFFSET('Sanitation Data'!$F$4,0,10*ROW('Sanitation Data'!F24))),'Data Summary'!CU30="Yes"),100-OFFSET('Sanitation Data'!$F$4,0,10*ROW('Sanitation Data'!F24)),NA())</f>
        <v>#N/A</v>
      </c>
      <c r="AG30" s="100" t="e">
        <f ca="true">+IF(AND(ISNUMBER(OFFSET('Sanitation Data'!$F$6,0,10*ROW('Sanitation Data'!F24))),'Data Summary'!CV30="Yes"),OFFSET('Sanitation Data'!$F$6,0,10*ROW('Sanitation Data'!F24)),NA())</f>
        <v>#N/A</v>
      </c>
      <c r="AH30" s="100" t="e">
        <f ca="true">+IF(AND(ISNUMBER(OFFSET('Sanitation Data'!$F$10,0,10*ROW('Sanitation Data'!F24))),'Data Summary'!CW30="Yes"),OFFSET('Sanitation Data'!$F$10,0,10*ROW('Sanitation Data'!F24)),NA())</f>
        <v>#N/A</v>
      </c>
      <c r="AI30" s="100" t="e">
        <f ca="true">+IF(AND(ISNUMBER(OFFSET('Sanitation Data'!$F$11,0,10*ROW('Sanitation Data'!F24))),'Data Summary'!CX30="Yes"),OFFSET('Sanitation Data'!$F$11,0,10*ROW('Sanitation Data'!F24)),NA())</f>
        <v>#N/A</v>
      </c>
      <c r="AJ30" s="100" t="e">
        <f ca="true">+IF(AND(ISNUMBER(OFFSET('Sanitation Data'!$F$12,0,10*ROW('Sanitation Data'!F24))),'Data Summary'!CY30="Yes"),OFFSET('Sanitation Data'!$F$12,0,10*ROW('Sanitation Data'!F24)),NA())</f>
        <v>#N/A</v>
      </c>
      <c r="AK30" s="100" t="e">
        <f ca="true">+IF(AND(ISNUMBER(OFFSET('Sanitation Data'!$G$4,0,10*ROW('Sanitation Data'!G24))),'Data Summary'!CZ30="Yes"),100-OFFSET('Sanitation Data'!$G$4,0,10*ROW('Sanitation Data'!G24)),NA())</f>
        <v>#N/A</v>
      </c>
      <c r="AL30" s="100" t="e">
        <f ca="true">+IF(AND(ISNUMBER(OFFSET('Sanitation Data'!$G$6,0,10*ROW('Sanitation Data'!G24))),'Data Summary'!DA30="Yes"),OFFSET('Sanitation Data'!$G$6,0,10*ROW('Sanitation Data'!G24)),NA())</f>
        <v>#N/A</v>
      </c>
      <c r="AM30" s="100" t="e">
        <f ca="true">+IF(AND(ISNUMBER(OFFSET('Sanitation Data'!$G$10,0,10*ROW('Sanitation Data'!G24))),'Data Summary'!DB30="Yes"),OFFSET('Sanitation Data'!$G$10,0,10*ROW('Sanitation Data'!G24)),NA())</f>
        <v>#N/A</v>
      </c>
      <c r="AN30" s="100" t="e">
        <f ca="true">+IF(AND(ISNUMBER(OFFSET('Sanitation Data'!$G$11,0,10*ROW('Sanitation Data'!G24))),'Data Summary'!DC30="Yes"),OFFSET('Sanitation Data'!$G$11,0,10*ROW('Sanitation Data'!G24)),NA())</f>
        <v>#N/A</v>
      </c>
      <c r="AO30" s="100" t="e">
        <f ca="true">+IF(AND(ISNUMBER(OFFSET('Sanitation Data'!$G$12,0,10*ROW('Sanitation Data'!G24))),'Data Summary'!DD30="Yes"),OFFSET('Sanitation Data'!$G$12,0,10*ROW('Sanitation Data'!G24)),NA())</f>
        <v>#N/A</v>
      </c>
      <c r="AP30" s="100" t="e">
        <f ca="true">+IF(AND(ISNUMBER(OFFSET('Sanitation Data'!$H$4,0,10*ROW('Sanitation Data'!H24))),'Data Summary'!DE30="Yes"),100-OFFSET('Sanitation Data'!$H$4,0,10*ROW('Sanitation Data'!H24)),NA())</f>
        <v>#N/A</v>
      </c>
      <c r="AQ30" s="100" t="e">
        <f ca="true">+IF(AND(ISNUMBER(OFFSET('Sanitation Data'!$H$6,0,10*ROW('Sanitation Data'!H24))),'Data Summary'!DF30="Yes"),OFFSET('Sanitation Data'!$H$6,0,10*ROW('Sanitation Data'!H24)),NA())</f>
        <v>#N/A</v>
      </c>
      <c r="AR30" s="100" t="e">
        <f ca="true">+IF(AND(ISNUMBER(OFFSET('Sanitation Data'!$H$10,0,10*ROW('Sanitation Data'!H24))),'Data Summary'!DG30="Yes"),OFFSET('Sanitation Data'!$H$10,0,10*ROW('Sanitation Data'!H24)),NA())</f>
        <v>#N/A</v>
      </c>
      <c r="AS30" s="100" t="e">
        <f ca="true">+IF(AND(ISNUMBER(OFFSET('Sanitation Data'!$H$11,0,10*ROW('Sanitation Data'!H24))),'Data Summary'!DH30="Yes"),OFFSET('Sanitation Data'!$H$11,0,10*ROW('Sanitation Data'!H24)),NA())</f>
        <v>#N/A</v>
      </c>
      <c r="AT30" s="100" t="e">
        <f ca="true">+IF(AND(ISNUMBER(OFFSET('Sanitation Data'!$H$12,0,10*ROW('Sanitation Data'!H24))),'Data Summary'!DI30="Yes"),OFFSET('Sanitation Data'!$H$12,0,10*ROW('Sanitation Data'!H24)),NA())</f>
        <v>#N/A</v>
      </c>
      <c r="AU30" s="100" t="e">
        <f ca="true">+IF(AND(ISNUMBER(OFFSET('Sanitation Data'!$I$4,0,10*ROW('Sanitation Data'!I24))),'Data Summary'!DJ30="Yes"),100-OFFSET('Sanitation Data'!$I$4,0,10*ROW('Sanitation Data'!I24)),NA())</f>
        <v>#N/A</v>
      </c>
      <c r="AV30" s="100" t="e">
        <f ca="true">+IF(AND(ISNUMBER(OFFSET('Sanitation Data'!$I$6,0,10*ROW('Sanitation Data'!I24))),'Data Summary'!DK30="Yes"),OFFSET('Sanitation Data'!$I$6,0,10*ROW('Sanitation Data'!I24)),NA())</f>
        <v>#N/A</v>
      </c>
      <c r="AW30" s="100" t="e">
        <f ca="true">+IF(AND(ISNUMBER(OFFSET('Sanitation Data'!$I$10,0,10*ROW('Sanitation Data'!I24))),'Data Summary'!DL30="Yes"),OFFSET('Sanitation Data'!$I$10,0,10*ROW('Sanitation Data'!I24)),NA())</f>
        <v>#N/A</v>
      </c>
      <c r="AX30" s="100" t="e">
        <f ca="true">+IF(AND(ISNUMBER(OFFSET('Sanitation Data'!$I$11,0,10*ROW('Sanitation Data'!I24))),'Data Summary'!DM30="Yes"),OFFSET('Sanitation Data'!$I$11,0,10*ROW('Sanitation Data'!I24)),NA())</f>
        <v>#N/A</v>
      </c>
      <c r="AY30" s="100" t="e">
        <f ca="true">+IF(AND(ISNUMBER(OFFSET('Sanitation Data'!$I$12,0,10*ROW('Sanitation Data'!I24))),'Data Summary'!DN30="Yes"),OFFSET('Sanitation Data'!$I$12,0,10*ROW('Sanitation Data'!I24)),NA())</f>
        <v>#N/A</v>
      </c>
      <c r="AZ30" s="101" t="e">
        <f ca="true">+IF(AND(ISNUMBER(OFFSET('Hygiene Data'!$D$5,0,10*ROW('Hygiene Data'!D24))),'Data Summary'!DO30="Yes"),OFFSET('Hygiene Data'!$D$5,0,10*ROW('Hygiene Data'!D24)),NA())</f>
        <v>#N/A</v>
      </c>
      <c r="BA30" s="101" t="e">
        <f ca="true">+IF(AND(ISNUMBER(OFFSET('Hygiene Data'!$D$7,0,10*ROW('Hygiene Data'!D24))),'Data Summary'!DP30="Yes"),OFFSET('Hygiene Data'!$D$7,0,10*ROW('Hygiene Data'!D24)),NA())</f>
        <v>#N/A</v>
      </c>
      <c r="BB30" s="101" t="e">
        <f ca="true">+IF(AND(ISNUMBER(OFFSET('Hygiene Data'!$D$9,0,10*ROW('Hygiene Data'!D24))),'Data Summary'!DQ30="Yes"),OFFSET('Hygiene Data'!$D$9,0,10*ROW('Hygiene Data'!D24)),NA())</f>
        <v>#N/A</v>
      </c>
      <c r="BC30" s="101" t="e">
        <f ca="true">+IF(AND(ISNUMBER(OFFSET('Hygiene Data'!$E$5,0,10*ROW('Hygiene Data'!E24))),'Data Summary'!DR30="Yes"),OFFSET('Hygiene Data'!$E$5,0,10*ROW('Hygiene Data'!E24)),NA())</f>
        <v>#N/A</v>
      </c>
      <c r="BD30" s="101" t="e">
        <f ca="true">+IF(AND(ISNUMBER(OFFSET('Hygiene Data'!$E$7,0,10*ROW('Hygiene Data'!E24))),'Data Summary'!DS30="Yes"),OFFSET('Hygiene Data'!$E$7,0,10*ROW('Hygiene Data'!E24)),NA())</f>
        <v>#N/A</v>
      </c>
      <c r="BE30" s="101" t="e">
        <f ca="true">+IF(AND(ISNUMBER(OFFSET('Hygiene Data'!$E$9,0,10*ROW('Hygiene Data'!E24))),'Data Summary'!DT30="Yes"),OFFSET('Hygiene Data'!$E$9,0,10*ROW('Hygiene Data'!E24)),NA())</f>
        <v>#N/A</v>
      </c>
      <c r="BF30" s="101" t="e">
        <f ca="true">+IF(AND(ISNUMBER(OFFSET('Hygiene Data'!$F$5,0,10*ROW('Hygiene Data'!F24))),'Data Summary'!DU30="Yes"),OFFSET('Hygiene Data'!$F$5,0,10*ROW('Hygiene Data'!F24)),NA())</f>
        <v>#N/A</v>
      </c>
      <c r="BG30" s="101" t="e">
        <f ca="true">+IF(AND(ISNUMBER(OFFSET('Hygiene Data'!$F$7,0,10*ROW('Hygiene Data'!F24))),'Data Summary'!DV30="Yes"),OFFSET('Hygiene Data'!$F$7,0,10*ROW('Hygiene Data'!F24)),NA())</f>
        <v>#N/A</v>
      </c>
      <c r="BH30" s="101" t="e">
        <f ca="true">+IF(AND(ISNUMBER(OFFSET('Hygiene Data'!$F$9,0,10*ROW('Hygiene Data'!F24))),'Data Summary'!DW30="Yes"),OFFSET('Hygiene Data'!$F$9,0,10*ROW('Hygiene Data'!F24)),NA())</f>
        <v>#N/A</v>
      </c>
      <c r="BI30" s="101" t="e">
        <f ca="true">+IF(AND(ISNUMBER(OFFSET('Hygiene Data'!$G$5,0,10*ROW('Hygiene Data'!G24))),'Data Summary'!DX30="Yes"),OFFSET('Hygiene Data'!$G$5,0,10*ROW('Hygiene Data'!G24)),NA())</f>
        <v>#N/A</v>
      </c>
      <c r="BJ30" s="101" t="e">
        <f ca="true">+IF(AND(ISNUMBER(OFFSET('Hygiene Data'!$G$7,0,10*ROW('Hygiene Data'!G24))),'Data Summary'!DY30="Yes"),OFFSET('Hygiene Data'!$G$7,0,10*ROW('Hygiene Data'!G24)),NA())</f>
        <v>#N/A</v>
      </c>
      <c r="BK30" s="101" t="e">
        <f ca="true">+IF(AND(ISNUMBER(OFFSET('Hygiene Data'!$G$9,0,10*ROW('Hygiene Data'!G24))),'Data Summary'!DZ30="Yes"),OFFSET('Hygiene Data'!$G$9,0,10*ROW('Hygiene Data'!G24)),NA())</f>
        <v>#N/A</v>
      </c>
      <c r="BL30" s="101" t="e">
        <f ca="true">+IF(AND(ISNUMBER(OFFSET('Hygiene Data'!$H$5,0,10*ROW('Hygiene Data'!H24))),'Data Summary'!EA30="Yes"),OFFSET('Hygiene Data'!$H$5,0,10*ROW('Hygiene Data'!H24)),NA())</f>
        <v>#N/A</v>
      </c>
      <c r="BM30" s="101" t="e">
        <f ca="true">+IF(AND(ISNUMBER(OFFSET('Hygiene Data'!$H$7,0,10*ROW('Hygiene Data'!H24))),'Data Summary'!EB30="Yes"),OFFSET('Hygiene Data'!$H$7,0,10*ROW('Hygiene Data'!H24)),NA())</f>
        <v>#N/A</v>
      </c>
      <c r="BN30" s="101" t="e">
        <f ca="true">+IF(AND(ISNUMBER(OFFSET('Hygiene Data'!$H$9,0,10*ROW('Hygiene Data'!H24))),'Data Summary'!EC30="Yes"),OFFSET('Hygiene Data'!$H$9,0,10*ROW('Hygiene Data'!H24)),NA())</f>
        <v>#N/A</v>
      </c>
      <c r="BO30" s="101" t="e">
        <f ca="true">+IF(AND(ISNUMBER(OFFSET('Hygiene Data'!$I$5,0,10*ROW('Hygiene Data'!I24))),'Data Summary'!ED30="Yes"),OFFSET('Hygiene Data'!$I$5,0,10*ROW('Hygiene Data'!I24)),NA())</f>
        <v>#N/A</v>
      </c>
      <c r="BP30" s="101" t="e">
        <f ca="true">+IF(AND(ISNUMBER(OFFSET('Hygiene Data'!$I$7,0,10*ROW('Hygiene Data'!I24))),'Data Summary'!EE30="Yes"),OFFSET('Hygiene Data'!$I$7,0,10*ROW('Hygiene Data'!I24)),NA())</f>
        <v>#N/A</v>
      </c>
      <c r="BQ30" s="101" t="e">
        <f ca="true">+IF(AND(ISNUMBER(OFFSET('Hygiene Data'!$I$9,0,10*ROW('Hygiene Data'!I24))),'Data Summary'!EF30="Yes"),OFFSET('Hygiene Data'!$I$9,0,10*ROW('Hygiene Data'!I24)),NA())</f>
        <v>#N/A</v>
      </c>
    </row>
    <row xmlns:x14ac="http://schemas.microsoft.com/office/spreadsheetml/2009/9/ac" r="31" x14ac:dyDescent="0.2">
      <c r="A31" s="414" t="e">
        <f ca="true">+RIGHT('Data Summary'!A31,LEN('Data Summary'!A31)-9)</f>
        <v>#VALUE!</v>
      </c>
      <c r="B31" s="38" t="str">
        <f ca="true">+IF(ISTEXT('Data Summary'!B31),'Data Summary'!B31,"")</f>
        <v/>
      </c>
      <c r="C31" s="365" t="e">
        <f ca="true">+VALUE('Data Summary'!C31)</f>
        <v>#VALUE!</v>
      </c>
      <c r="D31" s="99" t="e">
        <f ca="true">+IF(AND(ISNUMBER(OFFSET('Water Data'!$D$4,0,10*ROW('Water Data'!D25))),'Data Summary'!BS31="Yes"),100-OFFSET('Water Data'!$D$4,0,10*ROW('Water Data'!D25)),NA())</f>
        <v>#N/A</v>
      </c>
      <c r="E31" s="99" t="e">
        <f ca="true">+IF(AND(ISNUMBER(OFFSET('Water Data'!$D$6,0,10*ROW('Water Data'!D25))),'Data Summary'!BT31="Yes"),OFFSET('Water Data'!$D$6,0,10*ROW('Water Data'!D25)),NA())</f>
        <v>#N/A</v>
      </c>
      <c r="F31" s="99" t="e">
        <f ca="true">+IF(AND(ISNUMBER(OFFSET('Water Data'!$D$9,0,10*ROW('Water Data'!D25))),'Data Summary'!BU31="Yes"),OFFSET('Water Data'!$D$9,0,10*ROW('Water Data'!D25)),NA())</f>
        <v>#N/A</v>
      </c>
      <c r="G31" s="99" t="e">
        <f ca="true">+IF(AND(ISNUMBER(OFFSET('Water Data'!$E$4,0,10*ROW('Water Data'!E25))),'Data Summary'!BV31="Yes"),100-OFFSET('Water Data'!$E$4,0,10*ROW('Water Data'!E25)),NA())</f>
        <v>#N/A</v>
      </c>
      <c r="H31" s="99" t="e">
        <f ca="true">+IF(AND(ISNUMBER(OFFSET('Water Data'!$E$6,0,10*ROW('Water Data'!E25))),'Data Summary'!BW31="Yes"),OFFSET('Water Data'!$E$6,0,10*ROW('Water Data'!E25)),NA())</f>
        <v>#N/A</v>
      </c>
      <c r="I31" s="99" t="e">
        <f ca="true">+IF(AND(ISNUMBER(OFFSET('Water Data'!$E$9,0,10*ROW('Water Data'!E25))),'Data Summary'!BX31="Yes"),OFFSET('Water Data'!$E$9,0,10*ROW('Water Data'!E25)),NA())</f>
        <v>#N/A</v>
      </c>
      <c r="J31" s="99" t="e">
        <f ca="true">+IF(AND(ISNUMBER(OFFSET('Water Data'!$F$4,0,10*ROW('Water Data'!F25))),'Data Summary'!BY31="Yes"),100-OFFSET('Water Data'!$F$4,0,10*ROW('Water Data'!F25)),NA())</f>
        <v>#N/A</v>
      </c>
      <c r="K31" s="99" t="e">
        <f ca="true">+IF(AND(ISNUMBER(OFFSET('Water Data'!$F$6,0,10*ROW('Water Data'!F25))),'Data Summary'!BZ31="Yes"),OFFSET('Water Data'!$F$6,0,10*ROW('Water Data'!F25)),NA())</f>
        <v>#N/A</v>
      </c>
      <c r="L31" s="99" t="e">
        <f ca="true">+IF(AND(ISNUMBER(OFFSET('Water Data'!$F$9,0,10*ROW('Water Data'!F25))),'Data Summary'!CA31="Yes"),OFFSET('Water Data'!$F$9,0,10*ROW('Water Data'!F25)),NA())</f>
        <v>#N/A</v>
      </c>
      <c r="M31" s="99" t="e">
        <f ca="true">+IF(AND(ISNUMBER(OFFSET('Water Data'!$G$4,0,10*ROW('Water Data'!G25))),'Data Summary'!CB31="Yes"),100-OFFSET('Water Data'!$G$4,0,10*ROW('Water Data'!G25)),NA())</f>
        <v>#N/A</v>
      </c>
      <c r="N31" s="99" t="e">
        <f ca="true">+IF(AND(ISNUMBER(OFFSET('Water Data'!$G$6,0,10*ROW('Water Data'!G25))),'Data Summary'!CC31="Yes"),OFFSET('Water Data'!$G$6,0,10*ROW('Water Data'!G25)),NA())</f>
        <v>#N/A</v>
      </c>
      <c r="O31" s="99" t="e">
        <f ca="true">+IF(AND(ISNUMBER(OFFSET('Water Data'!$G$9,0,10*ROW('Water Data'!G25))),'Data Summary'!CD31="Yes"),OFFSET('Water Data'!$G$9,0,10*ROW('Water Data'!G25)),NA())</f>
        <v>#N/A</v>
      </c>
      <c r="P31" s="99" t="e">
        <f ca="true">+IF(AND(ISNUMBER(OFFSET('Water Data'!$H$4,0,10*ROW('Water Data'!H25))),'Data Summary'!CE31="Yes"),100-OFFSET('Water Data'!$H$4,0,10*ROW('Water Data'!H25)),NA())</f>
        <v>#N/A</v>
      </c>
      <c r="Q31" s="99" t="e">
        <f ca="true">+IF(AND(ISNUMBER(OFFSET('Water Data'!$H$6,0,10*ROW('Water Data'!H25))),'Data Summary'!CF31="Yes"),OFFSET('Water Data'!$H$6,0,10*ROW('Water Data'!H25)),NA())</f>
        <v>#N/A</v>
      </c>
      <c r="R31" s="99" t="e">
        <f ca="true">+IF(AND(ISNUMBER(OFFSET('Water Data'!$H$9,0,10*ROW('Water Data'!H25))),'Data Summary'!CG31="Yes"),OFFSET('Water Data'!$H$9,0,10*ROW('Water Data'!H25)),NA())</f>
        <v>#N/A</v>
      </c>
      <c r="S31" s="99" t="e">
        <f ca="true">+IF(AND(ISNUMBER(OFFSET('Water Data'!$I$4,0,10*ROW('Water Data'!I25))),'Data Summary'!CH31="Yes"),100-OFFSET('Water Data'!$I$4,0,10*ROW('Water Data'!I25)),NA())</f>
        <v>#N/A</v>
      </c>
      <c r="T31" s="99" t="e">
        <f ca="true">+IF(AND(ISNUMBER(OFFSET('Water Data'!$I$6,0,10*ROW('Water Data'!I25))),'Data Summary'!CI31="Yes"),OFFSET('Water Data'!$I$6,0,10*ROW('Water Data'!I25)),NA())</f>
        <v>#N/A</v>
      </c>
      <c r="U31" s="99" t="e">
        <f ca="true">+IF(AND(ISNUMBER(OFFSET('Water Data'!$I$9,0,10*ROW('Water Data'!I25))),'Data Summary'!CJ31="Yes"),OFFSET('Water Data'!$I$9,0,10*ROW('Water Data'!I25)),NA())</f>
        <v>#N/A</v>
      </c>
      <c r="V31" s="100" t="e">
        <f ca="true">+IF(AND(ISNUMBER(OFFSET('Sanitation Data'!$D$4,0,10*ROW('Sanitation Data'!D25))),'Data Summary'!CK31="Yes"),100-OFFSET('Sanitation Data'!$D$4,0,10*ROW('Sanitation Data'!D25)),NA())</f>
        <v>#N/A</v>
      </c>
      <c r="W31" s="100" t="e">
        <f ca="true">+IF(AND(ISNUMBER(OFFSET('Sanitation Data'!$D$6,0,10*ROW('Sanitation Data'!D25))),'Data Summary'!CL31="Yes"),OFFSET('Sanitation Data'!$D$6,0,10*ROW('Sanitation Data'!D25)),NA())</f>
        <v>#N/A</v>
      </c>
      <c r="X31" s="100" t="e">
        <f ca="true">+IF(AND(ISNUMBER(OFFSET('Sanitation Data'!$D$10,0,10*ROW('Sanitation Data'!D25))),'Data Summary'!CM31="Yes"),OFFSET('Sanitation Data'!$D$10,0,10*ROW('Sanitation Data'!D25)),NA())</f>
        <v>#N/A</v>
      </c>
      <c r="Y31" s="100" t="e">
        <f ca="true">+IF(AND(ISNUMBER(OFFSET('Sanitation Data'!$D$11,0,10*ROW('Sanitation Data'!D25))),'Data Summary'!CN31="Yes"),OFFSET('Sanitation Data'!$D$11,0,10*ROW('Sanitation Data'!D25)),NA())</f>
        <v>#N/A</v>
      </c>
      <c r="Z31" s="100" t="e">
        <f ca="true">+IF(AND(ISNUMBER(OFFSET('Sanitation Data'!$D$12,0,10*ROW('Sanitation Data'!D25))),'Data Summary'!CO31="Yes"),OFFSET('Sanitation Data'!$D$12,0,10*ROW('Sanitation Data'!D25)),NA())</f>
        <v>#N/A</v>
      </c>
      <c r="AA31" s="100" t="e">
        <f ca="true">+IF(AND(ISNUMBER(OFFSET('Sanitation Data'!$E$4,0,10*ROW('Sanitation Data'!E25))),'Data Summary'!CP31="Yes"),100-OFFSET('Sanitation Data'!$E$4,0,10*ROW('Sanitation Data'!E25)),NA())</f>
        <v>#N/A</v>
      </c>
      <c r="AB31" s="100" t="e">
        <f ca="true">+IF(AND(ISNUMBER(OFFSET('Sanitation Data'!$E$6,0,10*ROW('Sanitation Data'!E25))),'Data Summary'!CQ31="Yes"),OFFSET('Sanitation Data'!$E$6,0,10*ROW('Sanitation Data'!E25)),NA())</f>
        <v>#N/A</v>
      </c>
      <c r="AC31" s="100" t="e">
        <f ca="true">+IF(AND(ISNUMBER(OFFSET('Sanitation Data'!$E$10,0,10*ROW('Sanitation Data'!E25))),'Data Summary'!CR31="Yes"),OFFSET('Sanitation Data'!$E$10,0,10*ROW('Sanitation Data'!E25)),NA())</f>
        <v>#N/A</v>
      </c>
      <c r="AD31" s="100" t="e">
        <f ca="true">+IF(AND(ISNUMBER(OFFSET('Sanitation Data'!$E$11,0,10*ROW('Sanitation Data'!E25))),'Data Summary'!CS31="Yes"),OFFSET('Sanitation Data'!$E$11,0,10*ROW('Sanitation Data'!E25)),NA())</f>
        <v>#N/A</v>
      </c>
      <c r="AE31" s="100" t="e">
        <f ca="true">+IF(AND(ISNUMBER(OFFSET('Sanitation Data'!$E$12,0,10*ROW('Sanitation Data'!E25))),'Data Summary'!CT31="Yes"),OFFSET('Sanitation Data'!$E$12,0,10*ROW('Sanitation Data'!E25)),NA())</f>
        <v>#N/A</v>
      </c>
      <c r="AF31" s="100" t="e">
        <f ca="true">+IF(AND(ISNUMBER(OFFSET('Sanitation Data'!$F$4,0,10*ROW('Sanitation Data'!F25))),'Data Summary'!CU31="Yes"),100-OFFSET('Sanitation Data'!$F$4,0,10*ROW('Sanitation Data'!F25)),NA())</f>
        <v>#N/A</v>
      </c>
      <c r="AG31" s="100" t="e">
        <f ca="true">+IF(AND(ISNUMBER(OFFSET('Sanitation Data'!$F$6,0,10*ROW('Sanitation Data'!F25))),'Data Summary'!CV31="Yes"),OFFSET('Sanitation Data'!$F$6,0,10*ROW('Sanitation Data'!F25)),NA())</f>
        <v>#N/A</v>
      </c>
      <c r="AH31" s="100" t="e">
        <f ca="true">+IF(AND(ISNUMBER(OFFSET('Sanitation Data'!$F$10,0,10*ROW('Sanitation Data'!F25))),'Data Summary'!CW31="Yes"),OFFSET('Sanitation Data'!$F$10,0,10*ROW('Sanitation Data'!F25)),NA())</f>
        <v>#N/A</v>
      </c>
      <c r="AI31" s="100" t="e">
        <f ca="true">+IF(AND(ISNUMBER(OFFSET('Sanitation Data'!$F$11,0,10*ROW('Sanitation Data'!F25))),'Data Summary'!CX31="Yes"),OFFSET('Sanitation Data'!$F$11,0,10*ROW('Sanitation Data'!F25)),NA())</f>
        <v>#N/A</v>
      </c>
      <c r="AJ31" s="100" t="e">
        <f ca="true">+IF(AND(ISNUMBER(OFFSET('Sanitation Data'!$F$12,0,10*ROW('Sanitation Data'!F25))),'Data Summary'!CY31="Yes"),OFFSET('Sanitation Data'!$F$12,0,10*ROW('Sanitation Data'!F25)),NA())</f>
        <v>#N/A</v>
      </c>
      <c r="AK31" s="100" t="e">
        <f ca="true">+IF(AND(ISNUMBER(OFFSET('Sanitation Data'!$G$4,0,10*ROW('Sanitation Data'!G25))),'Data Summary'!CZ31="Yes"),100-OFFSET('Sanitation Data'!$G$4,0,10*ROW('Sanitation Data'!G25)),NA())</f>
        <v>#N/A</v>
      </c>
      <c r="AL31" s="100" t="e">
        <f ca="true">+IF(AND(ISNUMBER(OFFSET('Sanitation Data'!$G$6,0,10*ROW('Sanitation Data'!G25))),'Data Summary'!DA31="Yes"),OFFSET('Sanitation Data'!$G$6,0,10*ROW('Sanitation Data'!G25)),NA())</f>
        <v>#N/A</v>
      </c>
      <c r="AM31" s="100" t="e">
        <f ca="true">+IF(AND(ISNUMBER(OFFSET('Sanitation Data'!$G$10,0,10*ROW('Sanitation Data'!G25))),'Data Summary'!DB31="Yes"),OFFSET('Sanitation Data'!$G$10,0,10*ROW('Sanitation Data'!G25)),NA())</f>
        <v>#N/A</v>
      </c>
      <c r="AN31" s="100" t="e">
        <f ca="true">+IF(AND(ISNUMBER(OFFSET('Sanitation Data'!$G$11,0,10*ROW('Sanitation Data'!G25))),'Data Summary'!DC31="Yes"),OFFSET('Sanitation Data'!$G$11,0,10*ROW('Sanitation Data'!G25)),NA())</f>
        <v>#N/A</v>
      </c>
      <c r="AO31" s="100" t="e">
        <f ca="true">+IF(AND(ISNUMBER(OFFSET('Sanitation Data'!$G$12,0,10*ROW('Sanitation Data'!G25))),'Data Summary'!DD31="Yes"),OFFSET('Sanitation Data'!$G$12,0,10*ROW('Sanitation Data'!G25)),NA())</f>
        <v>#N/A</v>
      </c>
      <c r="AP31" s="100" t="e">
        <f ca="true">+IF(AND(ISNUMBER(OFFSET('Sanitation Data'!$H$4,0,10*ROW('Sanitation Data'!H25))),'Data Summary'!DE31="Yes"),100-OFFSET('Sanitation Data'!$H$4,0,10*ROW('Sanitation Data'!H25)),NA())</f>
        <v>#N/A</v>
      </c>
      <c r="AQ31" s="100" t="e">
        <f ca="true">+IF(AND(ISNUMBER(OFFSET('Sanitation Data'!$H$6,0,10*ROW('Sanitation Data'!H25))),'Data Summary'!DF31="Yes"),OFFSET('Sanitation Data'!$H$6,0,10*ROW('Sanitation Data'!H25)),NA())</f>
        <v>#N/A</v>
      </c>
      <c r="AR31" s="100" t="e">
        <f ca="true">+IF(AND(ISNUMBER(OFFSET('Sanitation Data'!$H$10,0,10*ROW('Sanitation Data'!H25))),'Data Summary'!DG31="Yes"),OFFSET('Sanitation Data'!$H$10,0,10*ROW('Sanitation Data'!H25)),NA())</f>
        <v>#N/A</v>
      </c>
      <c r="AS31" s="100" t="e">
        <f ca="true">+IF(AND(ISNUMBER(OFFSET('Sanitation Data'!$H$11,0,10*ROW('Sanitation Data'!H25))),'Data Summary'!DH31="Yes"),OFFSET('Sanitation Data'!$H$11,0,10*ROW('Sanitation Data'!H25)),NA())</f>
        <v>#N/A</v>
      </c>
      <c r="AT31" s="100" t="e">
        <f ca="true">+IF(AND(ISNUMBER(OFFSET('Sanitation Data'!$H$12,0,10*ROW('Sanitation Data'!H25))),'Data Summary'!DI31="Yes"),OFFSET('Sanitation Data'!$H$12,0,10*ROW('Sanitation Data'!H25)),NA())</f>
        <v>#N/A</v>
      </c>
      <c r="AU31" s="100" t="e">
        <f ca="true">+IF(AND(ISNUMBER(OFFSET('Sanitation Data'!$I$4,0,10*ROW('Sanitation Data'!I25))),'Data Summary'!DJ31="Yes"),100-OFFSET('Sanitation Data'!$I$4,0,10*ROW('Sanitation Data'!I25)),NA())</f>
        <v>#N/A</v>
      </c>
      <c r="AV31" s="100" t="e">
        <f ca="true">+IF(AND(ISNUMBER(OFFSET('Sanitation Data'!$I$6,0,10*ROW('Sanitation Data'!I25))),'Data Summary'!DK31="Yes"),OFFSET('Sanitation Data'!$I$6,0,10*ROW('Sanitation Data'!I25)),NA())</f>
        <v>#N/A</v>
      </c>
      <c r="AW31" s="100" t="e">
        <f ca="true">+IF(AND(ISNUMBER(OFFSET('Sanitation Data'!$I$10,0,10*ROW('Sanitation Data'!I25))),'Data Summary'!DL31="Yes"),OFFSET('Sanitation Data'!$I$10,0,10*ROW('Sanitation Data'!I25)),NA())</f>
        <v>#N/A</v>
      </c>
      <c r="AX31" s="100" t="e">
        <f ca="true">+IF(AND(ISNUMBER(OFFSET('Sanitation Data'!$I$11,0,10*ROW('Sanitation Data'!I25))),'Data Summary'!DM31="Yes"),OFFSET('Sanitation Data'!$I$11,0,10*ROW('Sanitation Data'!I25)),NA())</f>
        <v>#N/A</v>
      </c>
      <c r="AY31" s="100" t="e">
        <f ca="true">+IF(AND(ISNUMBER(OFFSET('Sanitation Data'!$I$12,0,10*ROW('Sanitation Data'!I25))),'Data Summary'!DN31="Yes"),OFFSET('Sanitation Data'!$I$12,0,10*ROW('Sanitation Data'!I25)),NA())</f>
        <v>#N/A</v>
      </c>
      <c r="AZ31" s="101" t="e">
        <f ca="true">+IF(AND(ISNUMBER(OFFSET('Hygiene Data'!$D$5,0,10*ROW('Hygiene Data'!D25))),'Data Summary'!DO31="Yes"),OFFSET('Hygiene Data'!$D$5,0,10*ROW('Hygiene Data'!D25)),NA())</f>
        <v>#N/A</v>
      </c>
      <c r="BA31" s="101" t="e">
        <f ca="true">+IF(AND(ISNUMBER(OFFSET('Hygiene Data'!$D$7,0,10*ROW('Hygiene Data'!D25))),'Data Summary'!DP31="Yes"),OFFSET('Hygiene Data'!$D$7,0,10*ROW('Hygiene Data'!D25)),NA())</f>
        <v>#N/A</v>
      </c>
      <c r="BB31" s="101" t="e">
        <f ca="true">+IF(AND(ISNUMBER(OFFSET('Hygiene Data'!$D$9,0,10*ROW('Hygiene Data'!D25))),'Data Summary'!DQ31="Yes"),OFFSET('Hygiene Data'!$D$9,0,10*ROW('Hygiene Data'!D25)),NA())</f>
        <v>#N/A</v>
      </c>
      <c r="BC31" s="101" t="e">
        <f ca="true">+IF(AND(ISNUMBER(OFFSET('Hygiene Data'!$E$5,0,10*ROW('Hygiene Data'!E25))),'Data Summary'!DR31="Yes"),OFFSET('Hygiene Data'!$E$5,0,10*ROW('Hygiene Data'!E25)),NA())</f>
        <v>#N/A</v>
      </c>
      <c r="BD31" s="101" t="e">
        <f ca="true">+IF(AND(ISNUMBER(OFFSET('Hygiene Data'!$E$7,0,10*ROW('Hygiene Data'!E25))),'Data Summary'!DS31="Yes"),OFFSET('Hygiene Data'!$E$7,0,10*ROW('Hygiene Data'!E25)),NA())</f>
        <v>#N/A</v>
      </c>
      <c r="BE31" s="101" t="e">
        <f ca="true">+IF(AND(ISNUMBER(OFFSET('Hygiene Data'!$E$9,0,10*ROW('Hygiene Data'!E25))),'Data Summary'!DT31="Yes"),OFFSET('Hygiene Data'!$E$9,0,10*ROW('Hygiene Data'!E25)),NA())</f>
        <v>#N/A</v>
      </c>
      <c r="BF31" s="101" t="e">
        <f ca="true">+IF(AND(ISNUMBER(OFFSET('Hygiene Data'!$F$5,0,10*ROW('Hygiene Data'!F25))),'Data Summary'!DU31="Yes"),OFFSET('Hygiene Data'!$F$5,0,10*ROW('Hygiene Data'!F25)),NA())</f>
        <v>#N/A</v>
      </c>
      <c r="BG31" s="101" t="e">
        <f ca="true">+IF(AND(ISNUMBER(OFFSET('Hygiene Data'!$F$7,0,10*ROW('Hygiene Data'!F25))),'Data Summary'!DV31="Yes"),OFFSET('Hygiene Data'!$F$7,0,10*ROW('Hygiene Data'!F25)),NA())</f>
        <v>#N/A</v>
      </c>
      <c r="BH31" s="101" t="e">
        <f ca="true">+IF(AND(ISNUMBER(OFFSET('Hygiene Data'!$F$9,0,10*ROW('Hygiene Data'!F25))),'Data Summary'!DW31="Yes"),OFFSET('Hygiene Data'!$F$9,0,10*ROW('Hygiene Data'!F25)),NA())</f>
        <v>#N/A</v>
      </c>
      <c r="BI31" s="101" t="e">
        <f ca="true">+IF(AND(ISNUMBER(OFFSET('Hygiene Data'!$G$5,0,10*ROW('Hygiene Data'!G25))),'Data Summary'!DX31="Yes"),OFFSET('Hygiene Data'!$G$5,0,10*ROW('Hygiene Data'!G25)),NA())</f>
        <v>#N/A</v>
      </c>
      <c r="BJ31" s="101" t="e">
        <f ca="true">+IF(AND(ISNUMBER(OFFSET('Hygiene Data'!$G$7,0,10*ROW('Hygiene Data'!G25))),'Data Summary'!DY31="Yes"),OFFSET('Hygiene Data'!$G$7,0,10*ROW('Hygiene Data'!G25)),NA())</f>
        <v>#N/A</v>
      </c>
      <c r="BK31" s="101" t="e">
        <f ca="true">+IF(AND(ISNUMBER(OFFSET('Hygiene Data'!$G$9,0,10*ROW('Hygiene Data'!G25))),'Data Summary'!DZ31="Yes"),OFFSET('Hygiene Data'!$G$9,0,10*ROW('Hygiene Data'!G25)),NA())</f>
        <v>#N/A</v>
      </c>
      <c r="BL31" s="101" t="e">
        <f ca="true">+IF(AND(ISNUMBER(OFFSET('Hygiene Data'!$H$5,0,10*ROW('Hygiene Data'!H25))),'Data Summary'!EA31="Yes"),OFFSET('Hygiene Data'!$H$5,0,10*ROW('Hygiene Data'!H25)),NA())</f>
        <v>#N/A</v>
      </c>
      <c r="BM31" s="101" t="e">
        <f ca="true">+IF(AND(ISNUMBER(OFFSET('Hygiene Data'!$H$7,0,10*ROW('Hygiene Data'!H25))),'Data Summary'!EB31="Yes"),OFFSET('Hygiene Data'!$H$7,0,10*ROW('Hygiene Data'!H25)),NA())</f>
        <v>#N/A</v>
      </c>
      <c r="BN31" s="101" t="e">
        <f ca="true">+IF(AND(ISNUMBER(OFFSET('Hygiene Data'!$H$9,0,10*ROW('Hygiene Data'!H25))),'Data Summary'!EC31="Yes"),OFFSET('Hygiene Data'!$H$9,0,10*ROW('Hygiene Data'!H25)),NA())</f>
        <v>#N/A</v>
      </c>
      <c r="BO31" s="101" t="e">
        <f ca="true">+IF(AND(ISNUMBER(OFFSET('Hygiene Data'!$I$5,0,10*ROW('Hygiene Data'!I25))),'Data Summary'!ED31="Yes"),OFFSET('Hygiene Data'!$I$5,0,10*ROW('Hygiene Data'!I25)),NA())</f>
        <v>#N/A</v>
      </c>
      <c r="BP31" s="101" t="e">
        <f ca="true">+IF(AND(ISNUMBER(OFFSET('Hygiene Data'!$I$7,0,10*ROW('Hygiene Data'!I25))),'Data Summary'!EE31="Yes"),OFFSET('Hygiene Data'!$I$7,0,10*ROW('Hygiene Data'!I25)),NA())</f>
        <v>#N/A</v>
      </c>
      <c r="BQ31" s="101" t="e">
        <f ca="true">+IF(AND(ISNUMBER(OFFSET('Hygiene Data'!$I$9,0,10*ROW('Hygiene Data'!I25))),'Data Summary'!EF31="Yes"),OFFSET('Hygiene Data'!$I$9,0,10*ROW('Hygiene Data'!I25)),NA())</f>
        <v>#N/A</v>
      </c>
    </row>
    <row xmlns:x14ac="http://schemas.microsoft.com/office/spreadsheetml/2009/9/ac" r="32" x14ac:dyDescent="0.2">
      <c r="A32" s="414" t="e">
        <f ca="true">+RIGHT('Data Summary'!A32,LEN('Data Summary'!A32)-9)</f>
        <v>#VALUE!</v>
      </c>
      <c r="B32" s="38" t="str">
        <f ca="true">+IF(ISTEXT('Data Summary'!B32),'Data Summary'!B32,"")</f>
        <v/>
      </c>
      <c r="C32" s="365" t="e">
        <f ca="true">+VALUE('Data Summary'!C32)</f>
        <v>#VALUE!</v>
      </c>
      <c r="D32" s="99" t="e">
        <f ca="true">+IF(AND(ISNUMBER(OFFSET('Water Data'!$D$4,0,10*ROW('Water Data'!D26))),'Data Summary'!BS32="Yes"),100-OFFSET('Water Data'!$D$4,0,10*ROW('Water Data'!D26)),NA())</f>
        <v>#N/A</v>
      </c>
      <c r="E32" s="99" t="e">
        <f ca="true">+IF(AND(ISNUMBER(OFFSET('Water Data'!$D$6,0,10*ROW('Water Data'!D26))),'Data Summary'!BT32="Yes"),OFFSET('Water Data'!$D$6,0,10*ROW('Water Data'!D26)),NA())</f>
        <v>#N/A</v>
      </c>
      <c r="F32" s="99" t="e">
        <f ca="true">+IF(AND(ISNUMBER(OFFSET('Water Data'!$D$9,0,10*ROW('Water Data'!D26))),'Data Summary'!BU32="Yes"),OFFSET('Water Data'!$D$9,0,10*ROW('Water Data'!D26)),NA())</f>
        <v>#N/A</v>
      </c>
      <c r="G32" s="99" t="e">
        <f ca="true">+IF(AND(ISNUMBER(OFFSET('Water Data'!$E$4,0,10*ROW('Water Data'!E26))),'Data Summary'!BV32="Yes"),100-OFFSET('Water Data'!$E$4,0,10*ROW('Water Data'!E26)),NA())</f>
        <v>#N/A</v>
      </c>
      <c r="H32" s="99" t="e">
        <f ca="true">+IF(AND(ISNUMBER(OFFSET('Water Data'!$E$6,0,10*ROW('Water Data'!E26))),'Data Summary'!BW32="Yes"),OFFSET('Water Data'!$E$6,0,10*ROW('Water Data'!E26)),NA())</f>
        <v>#N/A</v>
      </c>
      <c r="I32" s="99" t="e">
        <f ca="true">+IF(AND(ISNUMBER(OFFSET('Water Data'!$E$9,0,10*ROW('Water Data'!E26))),'Data Summary'!BX32="Yes"),OFFSET('Water Data'!$E$9,0,10*ROW('Water Data'!E26)),NA())</f>
        <v>#N/A</v>
      </c>
      <c r="J32" s="99" t="e">
        <f ca="true">+IF(AND(ISNUMBER(OFFSET('Water Data'!$F$4,0,10*ROW('Water Data'!F26))),'Data Summary'!BY32="Yes"),100-OFFSET('Water Data'!$F$4,0,10*ROW('Water Data'!F26)),NA())</f>
        <v>#N/A</v>
      </c>
      <c r="K32" s="99" t="e">
        <f ca="true">+IF(AND(ISNUMBER(OFFSET('Water Data'!$F$6,0,10*ROW('Water Data'!F26))),'Data Summary'!BZ32="Yes"),OFFSET('Water Data'!$F$6,0,10*ROW('Water Data'!F26)),NA())</f>
        <v>#N/A</v>
      </c>
      <c r="L32" s="99" t="e">
        <f ca="true">+IF(AND(ISNUMBER(OFFSET('Water Data'!$F$9,0,10*ROW('Water Data'!F26))),'Data Summary'!CA32="Yes"),OFFSET('Water Data'!$F$9,0,10*ROW('Water Data'!F26)),NA())</f>
        <v>#N/A</v>
      </c>
      <c r="M32" s="99" t="e">
        <f ca="true">+IF(AND(ISNUMBER(OFFSET('Water Data'!$G$4,0,10*ROW('Water Data'!G26))),'Data Summary'!CB32="Yes"),100-OFFSET('Water Data'!$G$4,0,10*ROW('Water Data'!G26)),NA())</f>
        <v>#N/A</v>
      </c>
      <c r="N32" s="99" t="e">
        <f ca="true">+IF(AND(ISNUMBER(OFFSET('Water Data'!$G$6,0,10*ROW('Water Data'!G26))),'Data Summary'!CC32="Yes"),OFFSET('Water Data'!$G$6,0,10*ROW('Water Data'!G26)),NA())</f>
        <v>#N/A</v>
      </c>
      <c r="O32" s="99" t="e">
        <f ca="true">+IF(AND(ISNUMBER(OFFSET('Water Data'!$G$9,0,10*ROW('Water Data'!G26))),'Data Summary'!CD32="Yes"),OFFSET('Water Data'!$G$9,0,10*ROW('Water Data'!G26)),NA())</f>
        <v>#N/A</v>
      </c>
      <c r="P32" s="99" t="e">
        <f ca="true">+IF(AND(ISNUMBER(OFFSET('Water Data'!$H$4,0,10*ROW('Water Data'!H26))),'Data Summary'!CE32="Yes"),100-OFFSET('Water Data'!$H$4,0,10*ROW('Water Data'!H26)),NA())</f>
        <v>#N/A</v>
      </c>
      <c r="Q32" s="99" t="e">
        <f ca="true">+IF(AND(ISNUMBER(OFFSET('Water Data'!$H$6,0,10*ROW('Water Data'!H26))),'Data Summary'!CF32="Yes"),OFFSET('Water Data'!$H$6,0,10*ROW('Water Data'!H26)),NA())</f>
        <v>#N/A</v>
      </c>
      <c r="R32" s="99" t="e">
        <f ca="true">+IF(AND(ISNUMBER(OFFSET('Water Data'!$H$9,0,10*ROW('Water Data'!H26))),'Data Summary'!CG32="Yes"),OFFSET('Water Data'!$H$9,0,10*ROW('Water Data'!H26)),NA())</f>
        <v>#N/A</v>
      </c>
      <c r="S32" s="99" t="e">
        <f ca="true">+IF(AND(ISNUMBER(OFFSET('Water Data'!$I$4,0,10*ROW('Water Data'!I26))),'Data Summary'!CH32="Yes"),100-OFFSET('Water Data'!$I$4,0,10*ROW('Water Data'!I26)),NA())</f>
        <v>#N/A</v>
      </c>
      <c r="T32" s="99" t="e">
        <f ca="true">+IF(AND(ISNUMBER(OFFSET('Water Data'!$I$6,0,10*ROW('Water Data'!I26))),'Data Summary'!CI32="Yes"),OFFSET('Water Data'!$I$6,0,10*ROW('Water Data'!I26)),NA())</f>
        <v>#N/A</v>
      </c>
      <c r="U32" s="99" t="e">
        <f ca="true">+IF(AND(ISNUMBER(OFFSET('Water Data'!$I$9,0,10*ROW('Water Data'!I26))),'Data Summary'!CJ32="Yes"),OFFSET('Water Data'!$I$9,0,10*ROW('Water Data'!I26)),NA())</f>
        <v>#N/A</v>
      </c>
      <c r="V32" s="100" t="e">
        <f ca="true">+IF(AND(ISNUMBER(OFFSET('Sanitation Data'!$D$4,0,10*ROW('Sanitation Data'!D26))),'Data Summary'!CK32="Yes"),100-OFFSET('Sanitation Data'!$D$4,0,10*ROW('Sanitation Data'!D26)),NA())</f>
        <v>#N/A</v>
      </c>
      <c r="W32" s="100" t="e">
        <f ca="true">+IF(AND(ISNUMBER(OFFSET('Sanitation Data'!$D$6,0,10*ROW('Sanitation Data'!D26))),'Data Summary'!CL32="Yes"),OFFSET('Sanitation Data'!$D$6,0,10*ROW('Sanitation Data'!D26)),NA())</f>
        <v>#N/A</v>
      </c>
      <c r="X32" s="100" t="e">
        <f ca="true">+IF(AND(ISNUMBER(OFFSET('Sanitation Data'!$D$10,0,10*ROW('Sanitation Data'!D26))),'Data Summary'!CM32="Yes"),OFFSET('Sanitation Data'!$D$10,0,10*ROW('Sanitation Data'!D26)),NA())</f>
        <v>#N/A</v>
      </c>
      <c r="Y32" s="100" t="e">
        <f ca="true">+IF(AND(ISNUMBER(OFFSET('Sanitation Data'!$D$11,0,10*ROW('Sanitation Data'!D26))),'Data Summary'!CN32="Yes"),OFFSET('Sanitation Data'!$D$11,0,10*ROW('Sanitation Data'!D26)),NA())</f>
        <v>#N/A</v>
      </c>
      <c r="Z32" s="100" t="e">
        <f ca="true">+IF(AND(ISNUMBER(OFFSET('Sanitation Data'!$D$12,0,10*ROW('Sanitation Data'!D26))),'Data Summary'!CO32="Yes"),OFFSET('Sanitation Data'!$D$12,0,10*ROW('Sanitation Data'!D26)),NA())</f>
        <v>#N/A</v>
      </c>
      <c r="AA32" s="100" t="e">
        <f ca="true">+IF(AND(ISNUMBER(OFFSET('Sanitation Data'!$E$4,0,10*ROW('Sanitation Data'!E26))),'Data Summary'!CP32="Yes"),100-OFFSET('Sanitation Data'!$E$4,0,10*ROW('Sanitation Data'!E26)),NA())</f>
        <v>#N/A</v>
      </c>
      <c r="AB32" s="100" t="e">
        <f ca="true">+IF(AND(ISNUMBER(OFFSET('Sanitation Data'!$E$6,0,10*ROW('Sanitation Data'!E26))),'Data Summary'!CQ32="Yes"),OFFSET('Sanitation Data'!$E$6,0,10*ROW('Sanitation Data'!E26)),NA())</f>
        <v>#N/A</v>
      </c>
      <c r="AC32" s="100" t="e">
        <f ca="true">+IF(AND(ISNUMBER(OFFSET('Sanitation Data'!$E$10,0,10*ROW('Sanitation Data'!E26))),'Data Summary'!CR32="Yes"),OFFSET('Sanitation Data'!$E$10,0,10*ROW('Sanitation Data'!E26)),NA())</f>
        <v>#N/A</v>
      </c>
      <c r="AD32" s="100" t="e">
        <f ca="true">+IF(AND(ISNUMBER(OFFSET('Sanitation Data'!$E$11,0,10*ROW('Sanitation Data'!E26))),'Data Summary'!CS32="Yes"),OFFSET('Sanitation Data'!$E$11,0,10*ROW('Sanitation Data'!E26)),NA())</f>
        <v>#N/A</v>
      </c>
      <c r="AE32" s="100" t="e">
        <f ca="true">+IF(AND(ISNUMBER(OFFSET('Sanitation Data'!$E$12,0,10*ROW('Sanitation Data'!E26))),'Data Summary'!CT32="Yes"),OFFSET('Sanitation Data'!$E$12,0,10*ROW('Sanitation Data'!E26)),NA())</f>
        <v>#N/A</v>
      </c>
      <c r="AF32" s="100" t="e">
        <f ca="true">+IF(AND(ISNUMBER(OFFSET('Sanitation Data'!$F$4,0,10*ROW('Sanitation Data'!F26))),'Data Summary'!CU32="Yes"),100-OFFSET('Sanitation Data'!$F$4,0,10*ROW('Sanitation Data'!F26)),NA())</f>
        <v>#N/A</v>
      </c>
      <c r="AG32" s="100" t="e">
        <f ca="true">+IF(AND(ISNUMBER(OFFSET('Sanitation Data'!$F$6,0,10*ROW('Sanitation Data'!F26))),'Data Summary'!CV32="Yes"),OFFSET('Sanitation Data'!$F$6,0,10*ROW('Sanitation Data'!F26)),NA())</f>
        <v>#N/A</v>
      </c>
      <c r="AH32" s="100" t="e">
        <f ca="true">+IF(AND(ISNUMBER(OFFSET('Sanitation Data'!$F$10,0,10*ROW('Sanitation Data'!F26))),'Data Summary'!CW32="Yes"),OFFSET('Sanitation Data'!$F$10,0,10*ROW('Sanitation Data'!F26)),NA())</f>
        <v>#N/A</v>
      </c>
      <c r="AI32" s="100" t="e">
        <f ca="true">+IF(AND(ISNUMBER(OFFSET('Sanitation Data'!$F$11,0,10*ROW('Sanitation Data'!F26))),'Data Summary'!CX32="Yes"),OFFSET('Sanitation Data'!$F$11,0,10*ROW('Sanitation Data'!F26)),NA())</f>
        <v>#N/A</v>
      </c>
      <c r="AJ32" s="100" t="e">
        <f ca="true">+IF(AND(ISNUMBER(OFFSET('Sanitation Data'!$F$12,0,10*ROW('Sanitation Data'!F26))),'Data Summary'!CY32="Yes"),OFFSET('Sanitation Data'!$F$12,0,10*ROW('Sanitation Data'!F26)),NA())</f>
        <v>#N/A</v>
      </c>
      <c r="AK32" s="100" t="e">
        <f ca="true">+IF(AND(ISNUMBER(OFFSET('Sanitation Data'!$G$4,0,10*ROW('Sanitation Data'!G26))),'Data Summary'!CZ32="Yes"),100-OFFSET('Sanitation Data'!$G$4,0,10*ROW('Sanitation Data'!G26)),NA())</f>
        <v>#N/A</v>
      </c>
      <c r="AL32" s="100" t="e">
        <f ca="true">+IF(AND(ISNUMBER(OFFSET('Sanitation Data'!$G$6,0,10*ROW('Sanitation Data'!G26))),'Data Summary'!DA32="Yes"),OFFSET('Sanitation Data'!$G$6,0,10*ROW('Sanitation Data'!G26)),NA())</f>
        <v>#N/A</v>
      </c>
      <c r="AM32" s="100" t="e">
        <f ca="true">+IF(AND(ISNUMBER(OFFSET('Sanitation Data'!$G$10,0,10*ROW('Sanitation Data'!G26))),'Data Summary'!DB32="Yes"),OFFSET('Sanitation Data'!$G$10,0,10*ROW('Sanitation Data'!G26)),NA())</f>
        <v>#N/A</v>
      </c>
      <c r="AN32" s="100" t="e">
        <f ca="true">+IF(AND(ISNUMBER(OFFSET('Sanitation Data'!$G$11,0,10*ROW('Sanitation Data'!G26))),'Data Summary'!DC32="Yes"),OFFSET('Sanitation Data'!$G$11,0,10*ROW('Sanitation Data'!G26)),NA())</f>
        <v>#N/A</v>
      </c>
      <c r="AO32" s="100" t="e">
        <f ca="true">+IF(AND(ISNUMBER(OFFSET('Sanitation Data'!$G$12,0,10*ROW('Sanitation Data'!G26))),'Data Summary'!DD32="Yes"),OFFSET('Sanitation Data'!$G$12,0,10*ROW('Sanitation Data'!G26)),NA())</f>
        <v>#N/A</v>
      </c>
      <c r="AP32" s="100" t="e">
        <f ca="true">+IF(AND(ISNUMBER(OFFSET('Sanitation Data'!$H$4,0,10*ROW('Sanitation Data'!H26))),'Data Summary'!DE32="Yes"),100-OFFSET('Sanitation Data'!$H$4,0,10*ROW('Sanitation Data'!H26)),NA())</f>
        <v>#N/A</v>
      </c>
      <c r="AQ32" s="100" t="e">
        <f ca="true">+IF(AND(ISNUMBER(OFFSET('Sanitation Data'!$H$6,0,10*ROW('Sanitation Data'!H26))),'Data Summary'!DF32="Yes"),OFFSET('Sanitation Data'!$H$6,0,10*ROW('Sanitation Data'!H26)),NA())</f>
        <v>#N/A</v>
      </c>
      <c r="AR32" s="100" t="e">
        <f ca="true">+IF(AND(ISNUMBER(OFFSET('Sanitation Data'!$H$10,0,10*ROW('Sanitation Data'!H26))),'Data Summary'!DG32="Yes"),OFFSET('Sanitation Data'!$H$10,0,10*ROW('Sanitation Data'!H26)),NA())</f>
        <v>#N/A</v>
      </c>
      <c r="AS32" s="100" t="e">
        <f ca="true">+IF(AND(ISNUMBER(OFFSET('Sanitation Data'!$H$11,0,10*ROW('Sanitation Data'!H26))),'Data Summary'!DH32="Yes"),OFFSET('Sanitation Data'!$H$11,0,10*ROW('Sanitation Data'!H26)),NA())</f>
        <v>#N/A</v>
      </c>
      <c r="AT32" s="100" t="e">
        <f ca="true">+IF(AND(ISNUMBER(OFFSET('Sanitation Data'!$H$12,0,10*ROW('Sanitation Data'!H26))),'Data Summary'!DI32="Yes"),OFFSET('Sanitation Data'!$H$12,0,10*ROW('Sanitation Data'!H26)),NA())</f>
        <v>#N/A</v>
      </c>
      <c r="AU32" s="100" t="e">
        <f ca="true">+IF(AND(ISNUMBER(OFFSET('Sanitation Data'!$I$4,0,10*ROW('Sanitation Data'!I26))),'Data Summary'!DJ32="Yes"),100-OFFSET('Sanitation Data'!$I$4,0,10*ROW('Sanitation Data'!I26)),NA())</f>
        <v>#N/A</v>
      </c>
      <c r="AV32" s="100" t="e">
        <f ca="true">+IF(AND(ISNUMBER(OFFSET('Sanitation Data'!$I$6,0,10*ROW('Sanitation Data'!I26))),'Data Summary'!DK32="Yes"),OFFSET('Sanitation Data'!$I$6,0,10*ROW('Sanitation Data'!I26)),NA())</f>
        <v>#N/A</v>
      </c>
      <c r="AW32" s="100" t="e">
        <f ca="true">+IF(AND(ISNUMBER(OFFSET('Sanitation Data'!$I$10,0,10*ROW('Sanitation Data'!I26))),'Data Summary'!DL32="Yes"),OFFSET('Sanitation Data'!$I$10,0,10*ROW('Sanitation Data'!I26)),NA())</f>
        <v>#N/A</v>
      </c>
      <c r="AX32" s="100" t="e">
        <f ca="true">+IF(AND(ISNUMBER(OFFSET('Sanitation Data'!$I$11,0,10*ROW('Sanitation Data'!I26))),'Data Summary'!DM32="Yes"),OFFSET('Sanitation Data'!$I$11,0,10*ROW('Sanitation Data'!I26)),NA())</f>
        <v>#N/A</v>
      </c>
      <c r="AY32" s="100" t="e">
        <f ca="true">+IF(AND(ISNUMBER(OFFSET('Sanitation Data'!$I$12,0,10*ROW('Sanitation Data'!I26))),'Data Summary'!DN32="Yes"),OFFSET('Sanitation Data'!$I$12,0,10*ROW('Sanitation Data'!I26)),NA())</f>
        <v>#N/A</v>
      </c>
      <c r="AZ32" s="101" t="e">
        <f ca="true">+IF(AND(ISNUMBER(OFFSET('Hygiene Data'!$D$5,0,10*ROW('Hygiene Data'!D26))),'Data Summary'!DO32="Yes"),OFFSET('Hygiene Data'!$D$5,0,10*ROW('Hygiene Data'!D26)),NA())</f>
        <v>#N/A</v>
      </c>
      <c r="BA32" s="101" t="e">
        <f ca="true">+IF(AND(ISNUMBER(OFFSET('Hygiene Data'!$D$7,0,10*ROW('Hygiene Data'!D26))),'Data Summary'!DP32="Yes"),OFFSET('Hygiene Data'!$D$7,0,10*ROW('Hygiene Data'!D26)),NA())</f>
        <v>#N/A</v>
      </c>
      <c r="BB32" s="101" t="e">
        <f ca="true">+IF(AND(ISNUMBER(OFFSET('Hygiene Data'!$D$9,0,10*ROW('Hygiene Data'!D26))),'Data Summary'!DQ32="Yes"),OFFSET('Hygiene Data'!$D$9,0,10*ROW('Hygiene Data'!D26)),NA())</f>
        <v>#N/A</v>
      </c>
      <c r="BC32" s="101" t="e">
        <f ca="true">+IF(AND(ISNUMBER(OFFSET('Hygiene Data'!$E$5,0,10*ROW('Hygiene Data'!E26))),'Data Summary'!DR32="Yes"),OFFSET('Hygiene Data'!$E$5,0,10*ROW('Hygiene Data'!E26)),NA())</f>
        <v>#N/A</v>
      </c>
      <c r="BD32" s="101" t="e">
        <f ca="true">+IF(AND(ISNUMBER(OFFSET('Hygiene Data'!$E$7,0,10*ROW('Hygiene Data'!E26))),'Data Summary'!DS32="Yes"),OFFSET('Hygiene Data'!$E$7,0,10*ROW('Hygiene Data'!E26)),NA())</f>
        <v>#N/A</v>
      </c>
      <c r="BE32" s="101" t="e">
        <f ca="true">+IF(AND(ISNUMBER(OFFSET('Hygiene Data'!$E$9,0,10*ROW('Hygiene Data'!E26))),'Data Summary'!DT32="Yes"),OFFSET('Hygiene Data'!$E$9,0,10*ROW('Hygiene Data'!E26)),NA())</f>
        <v>#N/A</v>
      </c>
      <c r="BF32" s="101" t="e">
        <f ca="true">+IF(AND(ISNUMBER(OFFSET('Hygiene Data'!$F$5,0,10*ROW('Hygiene Data'!F26))),'Data Summary'!DU32="Yes"),OFFSET('Hygiene Data'!$F$5,0,10*ROW('Hygiene Data'!F26)),NA())</f>
        <v>#N/A</v>
      </c>
      <c r="BG32" s="101" t="e">
        <f ca="true">+IF(AND(ISNUMBER(OFFSET('Hygiene Data'!$F$7,0,10*ROW('Hygiene Data'!F26))),'Data Summary'!DV32="Yes"),OFFSET('Hygiene Data'!$F$7,0,10*ROW('Hygiene Data'!F26)),NA())</f>
        <v>#N/A</v>
      </c>
      <c r="BH32" s="101" t="e">
        <f ca="true">+IF(AND(ISNUMBER(OFFSET('Hygiene Data'!$F$9,0,10*ROW('Hygiene Data'!F26))),'Data Summary'!DW32="Yes"),OFFSET('Hygiene Data'!$F$9,0,10*ROW('Hygiene Data'!F26)),NA())</f>
        <v>#N/A</v>
      </c>
      <c r="BI32" s="101" t="e">
        <f ca="true">+IF(AND(ISNUMBER(OFFSET('Hygiene Data'!$G$5,0,10*ROW('Hygiene Data'!G26))),'Data Summary'!DX32="Yes"),OFFSET('Hygiene Data'!$G$5,0,10*ROW('Hygiene Data'!G26)),NA())</f>
        <v>#N/A</v>
      </c>
      <c r="BJ32" s="101" t="e">
        <f ca="true">+IF(AND(ISNUMBER(OFFSET('Hygiene Data'!$G$7,0,10*ROW('Hygiene Data'!G26))),'Data Summary'!DY32="Yes"),OFFSET('Hygiene Data'!$G$7,0,10*ROW('Hygiene Data'!G26)),NA())</f>
        <v>#N/A</v>
      </c>
      <c r="BK32" s="101" t="e">
        <f ca="true">+IF(AND(ISNUMBER(OFFSET('Hygiene Data'!$G$9,0,10*ROW('Hygiene Data'!G26))),'Data Summary'!DZ32="Yes"),OFFSET('Hygiene Data'!$G$9,0,10*ROW('Hygiene Data'!G26)),NA())</f>
        <v>#N/A</v>
      </c>
      <c r="BL32" s="101" t="e">
        <f ca="true">+IF(AND(ISNUMBER(OFFSET('Hygiene Data'!$H$5,0,10*ROW('Hygiene Data'!H26))),'Data Summary'!EA32="Yes"),OFFSET('Hygiene Data'!$H$5,0,10*ROW('Hygiene Data'!H26)),NA())</f>
        <v>#N/A</v>
      </c>
      <c r="BM32" s="101" t="e">
        <f ca="true">+IF(AND(ISNUMBER(OFFSET('Hygiene Data'!$H$7,0,10*ROW('Hygiene Data'!H26))),'Data Summary'!EB32="Yes"),OFFSET('Hygiene Data'!$H$7,0,10*ROW('Hygiene Data'!H26)),NA())</f>
        <v>#N/A</v>
      </c>
      <c r="BN32" s="101" t="e">
        <f ca="true">+IF(AND(ISNUMBER(OFFSET('Hygiene Data'!$H$9,0,10*ROW('Hygiene Data'!H26))),'Data Summary'!EC32="Yes"),OFFSET('Hygiene Data'!$H$9,0,10*ROW('Hygiene Data'!H26)),NA())</f>
        <v>#N/A</v>
      </c>
      <c r="BO32" s="101" t="e">
        <f ca="true">+IF(AND(ISNUMBER(OFFSET('Hygiene Data'!$I$5,0,10*ROW('Hygiene Data'!I26))),'Data Summary'!ED32="Yes"),OFFSET('Hygiene Data'!$I$5,0,10*ROW('Hygiene Data'!I26)),NA())</f>
        <v>#N/A</v>
      </c>
      <c r="BP32" s="101" t="e">
        <f ca="true">+IF(AND(ISNUMBER(OFFSET('Hygiene Data'!$I$7,0,10*ROW('Hygiene Data'!I26))),'Data Summary'!EE32="Yes"),OFFSET('Hygiene Data'!$I$7,0,10*ROW('Hygiene Data'!I26)),NA())</f>
        <v>#N/A</v>
      </c>
      <c r="BQ32" s="101" t="e">
        <f ca="true">+IF(AND(ISNUMBER(OFFSET('Hygiene Data'!$I$9,0,10*ROW('Hygiene Data'!I26))),'Data Summary'!EF32="Yes"),OFFSET('Hygiene Data'!$I$9,0,10*ROW('Hygiene Data'!I26)),NA())</f>
        <v>#N/A</v>
      </c>
    </row>
    <row xmlns:x14ac="http://schemas.microsoft.com/office/spreadsheetml/2009/9/ac" r="33" x14ac:dyDescent="0.2">
      <c r="A33" s="414" t="e">
        <f ca="true">+RIGHT('Data Summary'!A33,LEN('Data Summary'!A33)-9)</f>
        <v>#VALUE!</v>
      </c>
      <c r="B33" s="38" t="str">
        <f ca="true">+IF(ISTEXT('Data Summary'!B33),'Data Summary'!B33,"")</f>
        <v/>
      </c>
      <c r="C33" s="365" t="e">
        <f ca="true">+VALUE('Data Summary'!C33)</f>
        <v>#VALUE!</v>
      </c>
      <c r="D33" s="99" t="e">
        <f ca="true">+IF(AND(ISNUMBER(OFFSET('Water Data'!$D$4,0,10*ROW('Water Data'!D27))),'Data Summary'!BS33="Yes"),100-OFFSET('Water Data'!$D$4,0,10*ROW('Water Data'!D27)),NA())</f>
        <v>#N/A</v>
      </c>
      <c r="E33" s="99" t="e">
        <f ca="true">+IF(AND(ISNUMBER(OFFSET('Water Data'!$D$6,0,10*ROW('Water Data'!D27))),'Data Summary'!BT33="Yes"),OFFSET('Water Data'!$D$6,0,10*ROW('Water Data'!D27)),NA())</f>
        <v>#N/A</v>
      </c>
      <c r="F33" s="99" t="e">
        <f ca="true">+IF(AND(ISNUMBER(OFFSET('Water Data'!$D$9,0,10*ROW('Water Data'!D27))),'Data Summary'!BU33="Yes"),OFFSET('Water Data'!$D$9,0,10*ROW('Water Data'!D27)),NA())</f>
        <v>#N/A</v>
      </c>
      <c r="G33" s="99" t="e">
        <f ca="true">+IF(AND(ISNUMBER(OFFSET('Water Data'!$E$4,0,10*ROW('Water Data'!E27))),'Data Summary'!BV33="Yes"),100-OFFSET('Water Data'!$E$4,0,10*ROW('Water Data'!E27)),NA())</f>
        <v>#N/A</v>
      </c>
      <c r="H33" s="99" t="e">
        <f ca="true">+IF(AND(ISNUMBER(OFFSET('Water Data'!$E$6,0,10*ROW('Water Data'!E27))),'Data Summary'!BW33="Yes"),OFFSET('Water Data'!$E$6,0,10*ROW('Water Data'!E27)),NA())</f>
        <v>#N/A</v>
      </c>
      <c r="I33" s="99" t="e">
        <f ca="true">+IF(AND(ISNUMBER(OFFSET('Water Data'!$E$9,0,10*ROW('Water Data'!E27))),'Data Summary'!BX33="Yes"),OFFSET('Water Data'!$E$9,0,10*ROW('Water Data'!E27)),NA())</f>
        <v>#N/A</v>
      </c>
      <c r="J33" s="99" t="e">
        <f ca="true">+IF(AND(ISNUMBER(OFFSET('Water Data'!$F$4,0,10*ROW('Water Data'!F27))),'Data Summary'!BY33="Yes"),100-OFFSET('Water Data'!$F$4,0,10*ROW('Water Data'!F27)),NA())</f>
        <v>#N/A</v>
      </c>
      <c r="K33" s="99" t="e">
        <f ca="true">+IF(AND(ISNUMBER(OFFSET('Water Data'!$F$6,0,10*ROW('Water Data'!F27))),'Data Summary'!BZ33="Yes"),OFFSET('Water Data'!$F$6,0,10*ROW('Water Data'!F27)),NA())</f>
        <v>#N/A</v>
      </c>
      <c r="L33" s="99" t="e">
        <f ca="true">+IF(AND(ISNUMBER(OFFSET('Water Data'!$F$9,0,10*ROW('Water Data'!F27))),'Data Summary'!CA33="Yes"),OFFSET('Water Data'!$F$9,0,10*ROW('Water Data'!F27)),NA())</f>
        <v>#N/A</v>
      </c>
      <c r="M33" s="99" t="e">
        <f ca="true">+IF(AND(ISNUMBER(OFFSET('Water Data'!$G$4,0,10*ROW('Water Data'!G27))),'Data Summary'!CB33="Yes"),100-OFFSET('Water Data'!$G$4,0,10*ROW('Water Data'!G27)),NA())</f>
        <v>#N/A</v>
      </c>
      <c r="N33" s="99" t="e">
        <f ca="true">+IF(AND(ISNUMBER(OFFSET('Water Data'!$G$6,0,10*ROW('Water Data'!G27))),'Data Summary'!CC33="Yes"),OFFSET('Water Data'!$G$6,0,10*ROW('Water Data'!G27)),NA())</f>
        <v>#N/A</v>
      </c>
      <c r="O33" s="99" t="e">
        <f ca="true">+IF(AND(ISNUMBER(OFFSET('Water Data'!$G$9,0,10*ROW('Water Data'!G27))),'Data Summary'!CD33="Yes"),OFFSET('Water Data'!$G$9,0,10*ROW('Water Data'!G27)),NA())</f>
        <v>#N/A</v>
      </c>
      <c r="P33" s="99" t="e">
        <f ca="true">+IF(AND(ISNUMBER(OFFSET('Water Data'!$H$4,0,10*ROW('Water Data'!H27))),'Data Summary'!CE33="Yes"),100-OFFSET('Water Data'!$H$4,0,10*ROW('Water Data'!H27)),NA())</f>
        <v>#N/A</v>
      </c>
      <c r="Q33" s="99" t="e">
        <f ca="true">+IF(AND(ISNUMBER(OFFSET('Water Data'!$H$6,0,10*ROW('Water Data'!H27))),'Data Summary'!CF33="Yes"),OFFSET('Water Data'!$H$6,0,10*ROW('Water Data'!H27)),NA())</f>
        <v>#N/A</v>
      </c>
      <c r="R33" s="99" t="e">
        <f ca="true">+IF(AND(ISNUMBER(OFFSET('Water Data'!$H$9,0,10*ROW('Water Data'!H27))),'Data Summary'!CG33="Yes"),OFFSET('Water Data'!$H$9,0,10*ROW('Water Data'!H27)),NA())</f>
        <v>#N/A</v>
      </c>
      <c r="S33" s="99" t="e">
        <f ca="true">+IF(AND(ISNUMBER(OFFSET('Water Data'!$I$4,0,10*ROW('Water Data'!I27))),'Data Summary'!CH33="Yes"),100-OFFSET('Water Data'!$I$4,0,10*ROW('Water Data'!I27)),NA())</f>
        <v>#N/A</v>
      </c>
      <c r="T33" s="99" t="e">
        <f ca="true">+IF(AND(ISNUMBER(OFFSET('Water Data'!$I$6,0,10*ROW('Water Data'!I27))),'Data Summary'!CI33="Yes"),OFFSET('Water Data'!$I$6,0,10*ROW('Water Data'!I27)),NA())</f>
        <v>#N/A</v>
      </c>
      <c r="U33" s="99" t="e">
        <f ca="true">+IF(AND(ISNUMBER(OFFSET('Water Data'!$I$9,0,10*ROW('Water Data'!I27))),'Data Summary'!CJ33="Yes"),OFFSET('Water Data'!$I$9,0,10*ROW('Water Data'!I27)),NA())</f>
        <v>#N/A</v>
      </c>
      <c r="V33" s="100" t="e">
        <f ca="true">+IF(AND(ISNUMBER(OFFSET('Sanitation Data'!$D$4,0,10*ROW('Sanitation Data'!D27))),'Data Summary'!CK33="Yes"),100-OFFSET('Sanitation Data'!$D$4,0,10*ROW('Sanitation Data'!D27)),NA())</f>
        <v>#N/A</v>
      </c>
      <c r="W33" s="100" t="e">
        <f ca="true">+IF(AND(ISNUMBER(OFFSET('Sanitation Data'!$D$6,0,10*ROW('Sanitation Data'!D27))),'Data Summary'!CL33="Yes"),OFFSET('Sanitation Data'!$D$6,0,10*ROW('Sanitation Data'!D27)),NA())</f>
        <v>#N/A</v>
      </c>
      <c r="X33" s="100" t="e">
        <f ca="true">+IF(AND(ISNUMBER(OFFSET('Sanitation Data'!$D$10,0,10*ROW('Sanitation Data'!D27))),'Data Summary'!CM33="Yes"),OFFSET('Sanitation Data'!$D$10,0,10*ROW('Sanitation Data'!D27)),NA())</f>
        <v>#N/A</v>
      </c>
      <c r="Y33" s="100" t="e">
        <f ca="true">+IF(AND(ISNUMBER(OFFSET('Sanitation Data'!$D$11,0,10*ROW('Sanitation Data'!D27))),'Data Summary'!CN33="Yes"),OFFSET('Sanitation Data'!$D$11,0,10*ROW('Sanitation Data'!D27)),NA())</f>
        <v>#N/A</v>
      </c>
      <c r="Z33" s="100" t="e">
        <f ca="true">+IF(AND(ISNUMBER(OFFSET('Sanitation Data'!$D$12,0,10*ROW('Sanitation Data'!D27))),'Data Summary'!CO33="Yes"),OFFSET('Sanitation Data'!$D$12,0,10*ROW('Sanitation Data'!D27)),NA())</f>
        <v>#N/A</v>
      </c>
      <c r="AA33" s="100" t="e">
        <f ca="true">+IF(AND(ISNUMBER(OFFSET('Sanitation Data'!$E$4,0,10*ROW('Sanitation Data'!E27))),'Data Summary'!CP33="Yes"),100-OFFSET('Sanitation Data'!$E$4,0,10*ROW('Sanitation Data'!E27)),NA())</f>
        <v>#N/A</v>
      </c>
      <c r="AB33" s="100" t="e">
        <f ca="true">+IF(AND(ISNUMBER(OFFSET('Sanitation Data'!$E$6,0,10*ROW('Sanitation Data'!E27))),'Data Summary'!CQ33="Yes"),OFFSET('Sanitation Data'!$E$6,0,10*ROW('Sanitation Data'!E27)),NA())</f>
        <v>#N/A</v>
      </c>
      <c r="AC33" s="100" t="e">
        <f ca="true">+IF(AND(ISNUMBER(OFFSET('Sanitation Data'!$E$10,0,10*ROW('Sanitation Data'!E27))),'Data Summary'!CR33="Yes"),OFFSET('Sanitation Data'!$E$10,0,10*ROW('Sanitation Data'!E27)),NA())</f>
        <v>#N/A</v>
      </c>
      <c r="AD33" s="100" t="e">
        <f ca="true">+IF(AND(ISNUMBER(OFFSET('Sanitation Data'!$E$11,0,10*ROW('Sanitation Data'!E27))),'Data Summary'!CS33="Yes"),OFFSET('Sanitation Data'!$E$11,0,10*ROW('Sanitation Data'!E27)),NA())</f>
        <v>#N/A</v>
      </c>
      <c r="AE33" s="100" t="e">
        <f ca="true">+IF(AND(ISNUMBER(OFFSET('Sanitation Data'!$E$12,0,10*ROW('Sanitation Data'!E27))),'Data Summary'!CT33="Yes"),OFFSET('Sanitation Data'!$E$12,0,10*ROW('Sanitation Data'!E27)),NA())</f>
        <v>#N/A</v>
      </c>
      <c r="AF33" s="100" t="e">
        <f ca="true">+IF(AND(ISNUMBER(OFFSET('Sanitation Data'!$F$4,0,10*ROW('Sanitation Data'!F27))),'Data Summary'!CU33="Yes"),100-OFFSET('Sanitation Data'!$F$4,0,10*ROW('Sanitation Data'!F27)),NA())</f>
        <v>#N/A</v>
      </c>
      <c r="AG33" s="100" t="e">
        <f ca="true">+IF(AND(ISNUMBER(OFFSET('Sanitation Data'!$F$6,0,10*ROW('Sanitation Data'!F27))),'Data Summary'!CV33="Yes"),OFFSET('Sanitation Data'!$F$6,0,10*ROW('Sanitation Data'!F27)),NA())</f>
        <v>#N/A</v>
      </c>
      <c r="AH33" s="100" t="e">
        <f ca="true">+IF(AND(ISNUMBER(OFFSET('Sanitation Data'!$F$10,0,10*ROW('Sanitation Data'!F27))),'Data Summary'!CW33="Yes"),OFFSET('Sanitation Data'!$F$10,0,10*ROW('Sanitation Data'!F27)),NA())</f>
        <v>#N/A</v>
      </c>
      <c r="AI33" s="100" t="e">
        <f ca="true">+IF(AND(ISNUMBER(OFFSET('Sanitation Data'!$F$11,0,10*ROW('Sanitation Data'!F27))),'Data Summary'!CX33="Yes"),OFFSET('Sanitation Data'!$F$11,0,10*ROW('Sanitation Data'!F27)),NA())</f>
        <v>#N/A</v>
      </c>
      <c r="AJ33" s="100" t="e">
        <f ca="true">+IF(AND(ISNUMBER(OFFSET('Sanitation Data'!$F$12,0,10*ROW('Sanitation Data'!F27))),'Data Summary'!CY33="Yes"),OFFSET('Sanitation Data'!$F$12,0,10*ROW('Sanitation Data'!F27)),NA())</f>
        <v>#N/A</v>
      </c>
      <c r="AK33" s="100" t="e">
        <f ca="true">+IF(AND(ISNUMBER(OFFSET('Sanitation Data'!$G$4,0,10*ROW('Sanitation Data'!G27))),'Data Summary'!CZ33="Yes"),100-OFFSET('Sanitation Data'!$G$4,0,10*ROW('Sanitation Data'!G27)),NA())</f>
        <v>#N/A</v>
      </c>
      <c r="AL33" s="100" t="e">
        <f ca="true">+IF(AND(ISNUMBER(OFFSET('Sanitation Data'!$G$6,0,10*ROW('Sanitation Data'!G27))),'Data Summary'!DA33="Yes"),OFFSET('Sanitation Data'!$G$6,0,10*ROW('Sanitation Data'!G27)),NA())</f>
        <v>#N/A</v>
      </c>
      <c r="AM33" s="100" t="e">
        <f ca="true">+IF(AND(ISNUMBER(OFFSET('Sanitation Data'!$G$10,0,10*ROW('Sanitation Data'!G27))),'Data Summary'!DB33="Yes"),OFFSET('Sanitation Data'!$G$10,0,10*ROW('Sanitation Data'!G27)),NA())</f>
        <v>#N/A</v>
      </c>
      <c r="AN33" s="100" t="e">
        <f ca="true">+IF(AND(ISNUMBER(OFFSET('Sanitation Data'!$G$11,0,10*ROW('Sanitation Data'!G27))),'Data Summary'!DC33="Yes"),OFFSET('Sanitation Data'!$G$11,0,10*ROW('Sanitation Data'!G27)),NA())</f>
        <v>#N/A</v>
      </c>
      <c r="AO33" s="100" t="e">
        <f ca="true">+IF(AND(ISNUMBER(OFFSET('Sanitation Data'!$G$12,0,10*ROW('Sanitation Data'!G27))),'Data Summary'!DD33="Yes"),OFFSET('Sanitation Data'!$G$12,0,10*ROW('Sanitation Data'!G27)),NA())</f>
        <v>#N/A</v>
      </c>
      <c r="AP33" s="100" t="e">
        <f ca="true">+IF(AND(ISNUMBER(OFFSET('Sanitation Data'!$H$4,0,10*ROW('Sanitation Data'!H27))),'Data Summary'!DE33="Yes"),100-OFFSET('Sanitation Data'!$H$4,0,10*ROW('Sanitation Data'!H27)),NA())</f>
        <v>#N/A</v>
      </c>
      <c r="AQ33" s="100" t="e">
        <f ca="true">+IF(AND(ISNUMBER(OFFSET('Sanitation Data'!$H$6,0,10*ROW('Sanitation Data'!H27))),'Data Summary'!DF33="Yes"),OFFSET('Sanitation Data'!$H$6,0,10*ROW('Sanitation Data'!H27)),NA())</f>
        <v>#N/A</v>
      </c>
      <c r="AR33" s="100" t="e">
        <f ca="true">+IF(AND(ISNUMBER(OFFSET('Sanitation Data'!$H$10,0,10*ROW('Sanitation Data'!H27))),'Data Summary'!DG33="Yes"),OFFSET('Sanitation Data'!$H$10,0,10*ROW('Sanitation Data'!H27)),NA())</f>
        <v>#N/A</v>
      </c>
      <c r="AS33" s="100" t="e">
        <f ca="true">+IF(AND(ISNUMBER(OFFSET('Sanitation Data'!$H$11,0,10*ROW('Sanitation Data'!H27))),'Data Summary'!DH33="Yes"),OFFSET('Sanitation Data'!$H$11,0,10*ROW('Sanitation Data'!H27)),NA())</f>
        <v>#N/A</v>
      </c>
      <c r="AT33" s="100" t="e">
        <f ca="true">+IF(AND(ISNUMBER(OFFSET('Sanitation Data'!$H$12,0,10*ROW('Sanitation Data'!H27))),'Data Summary'!DI33="Yes"),OFFSET('Sanitation Data'!$H$12,0,10*ROW('Sanitation Data'!H27)),NA())</f>
        <v>#N/A</v>
      </c>
      <c r="AU33" s="100" t="e">
        <f ca="true">+IF(AND(ISNUMBER(OFFSET('Sanitation Data'!$I$4,0,10*ROW('Sanitation Data'!I27))),'Data Summary'!DJ33="Yes"),100-OFFSET('Sanitation Data'!$I$4,0,10*ROW('Sanitation Data'!I27)),NA())</f>
        <v>#N/A</v>
      </c>
      <c r="AV33" s="100" t="e">
        <f ca="true">+IF(AND(ISNUMBER(OFFSET('Sanitation Data'!$I$6,0,10*ROW('Sanitation Data'!I27))),'Data Summary'!DK33="Yes"),OFFSET('Sanitation Data'!$I$6,0,10*ROW('Sanitation Data'!I27)),NA())</f>
        <v>#N/A</v>
      </c>
      <c r="AW33" s="100" t="e">
        <f ca="true">+IF(AND(ISNUMBER(OFFSET('Sanitation Data'!$I$10,0,10*ROW('Sanitation Data'!I27))),'Data Summary'!DL33="Yes"),OFFSET('Sanitation Data'!$I$10,0,10*ROW('Sanitation Data'!I27)),NA())</f>
        <v>#N/A</v>
      </c>
      <c r="AX33" s="100" t="e">
        <f ca="true">+IF(AND(ISNUMBER(OFFSET('Sanitation Data'!$I$11,0,10*ROW('Sanitation Data'!I27))),'Data Summary'!DM33="Yes"),OFFSET('Sanitation Data'!$I$11,0,10*ROW('Sanitation Data'!I27)),NA())</f>
        <v>#N/A</v>
      </c>
      <c r="AY33" s="100" t="e">
        <f ca="true">+IF(AND(ISNUMBER(OFFSET('Sanitation Data'!$I$12,0,10*ROW('Sanitation Data'!I27))),'Data Summary'!DN33="Yes"),OFFSET('Sanitation Data'!$I$12,0,10*ROW('Sanitation Data'!I27)),NA())</f>
        <v>#N/A</v>
      </c>
      <c r="AZ33" s="101" t="e">
        <f ca="true">+IF(AND(ISNUMBER(OFFSET('Hygiene Data'!$D$5,0,10*ROW('Hygiene Data'!D27))),'Data Summary'!DO33="Yes"),OFFSET('Hygiene Data'!$D$5,0,10*ROW('Hygiene Data'!D27)),NA())</f>
        <v>#N/A</v>
      </c>
      <c r="BA33" s="101" t="e">
        <f ca="true">+IF(AND(ISNUMBER(OFFSET('Hygiene Data'!$D$7,0,10*ROW('Hygiene Data'!D27))),'Data Summary'!DP33="Yes"),OFFSET('Hygiene Data'!$D$7,0,10*ROW('Hygiene Data'!D27)),NA())</f>
        <v>#N/A</v>
      </c>
      <c r="BB33" s="101" t="e">
        <f ca="true">+IF(AND(ISNUMBER(OFFSET('Hygiene Data'!$D$9,0,10*ROW('Hygiene Data'!D27))),'Data Summary'!DQ33="Yes"),OFFSET('Hygiene Data'!$D$9,0,10*ROW('Hygiene Data'!D27)),NA())</f>
        <v>#N/A</v>
      </c>
      <c r="BC33" s="101" t="e">
        <f ca="true">+IF(AND(ISNUMBER(OFFSET('Hygiene Data'!$E$5,0,10*ROW('Hygiene Data'!E27))),'Data Summary'!DR33="Yes"),OFFSET('Hygiene Data'!$E$5,0,10*ROW('Hygiene Data'!E27)),NA())</f>
        <v>#N/A</v>
      </c>
      <c r="BD33" s="101" t="e">
        <f ca="true">+IF(AND(ISNUMBER(OFFSET('Hygiene Data'!$E$7,0,10*ROW('Hygiene Data'!E27))),'Data Summary'!DS33="Yes"),OFFSET('Hygiene Data'!$E$7,0,10*ROW('Hygiene Data'!E27)),NA())</f>
        <v>#N/A</v>
      </c>
      <c r="BE33" s="101" t="e">
        <f ca="true">+IF(AND(ISNUMBER(OFFSET('Hygiene Data'!$E$9,0,10*ROW('Hygiene Data'!E27))),'Data Summary'!DT33="Yes"),OFFSET('Hygiene Data'!$E$9,0,10*ROW('Hygiene Data'!E27)),NA())</f>
        <v>#N/A</v>
      </c>
      <c r="BF33" s="101" t="e">
        <f ca="true">+IF(AND(ISNUMBER(OFFSET('Hygiene Data'!$F$5,0,10*ROW('Hygiene Data'!F27))),'Data Summary'!DU33="Yes"),OFFSET('Hygiene Data'!$F$5,0,10*ROW('Hygiene Data'!F27)),NA())</f>
        <v>#N/A</v>
      </c>
      <c r="BG33" s="101" t="e">
        <f ca="true">+IF(AND(ISNUMBER(OFFSET('Hygiene Data'!$F$7,0,10*ROW('Hygiene Data'!F27))),'Data Summary'!DV33="Yes"),OFFSET('Hygiene Data'!$F$7,0,10*ROW('Hygiene Data'!F27)),NA())</f>
        <v>#N/A</v>
      </c>
      <c r="BH33" s="101" t="e">
        <f ca="true">+IF(AND(ISNUMBER(OFFSET('Hygiene Data'!$F$9,0,10*ROW('Hygiene Data'!F27))),'Data Summary'!DW33="Yes"),OFFSET('Hygiene Data'!$F$9,0,10*ROW('Hygiene Data'!F27)),NA())</f>
        <v>#N/A</v>
      </c>
      <c r="BI33" s="101" t="e">
        <f ca="true">+IF(AND(ISNUMBER(OFFSET('Hygiene Data'!$G$5,0,10*ROW('Hygiene Data'!G27))),'Data Summary'!DX33="Yes"),OFFSET('Hygiene Data'!$G$5,0,10*ROW('Hygiene Data'!G27)),NA())</f>
        <v>#N/A</v>
      </c>
      <c r="BJ33" s="101" t="e">
        <f ca="true">+IF(AND(ISNUMBER(OFFSET('Hygiene Data'!$G$7,0,10*ROW('Hygiene Data'!G27))),'Data Summary'!DY33="Yes"),OFFSET('Hygiene Data'!$G$7,0,10*ROW('Hygiene Data'!G27)),NA())</f>
        <v>#N/A</v>
      </c>
      <c r="BK33" s="101" t="e">
        <f ca="true">+IF(AND(ISNUMBER(OFFSET('Hygiene Data'!$G$9,0,10*ROW('Hygiene Data'!G27))),'Data Summary'!DZ33="Yes"),OFFSET('Hygiene Data'!$G$9,0,10*ROW('Hygiene Data'!G27)),NA())</f>
        <v>#N/A</v>
      </c>
      <c r="BL33" s="101" t="e">
        <f ca="true">+IF(AND(ISNUMBER(OFFSET('Hygiene Data'!$H$5,0,10*ROW('Hygiene Data'!H27))),'Data Summary'!EA33="Yes"),OFFSET('Hygiene Data'!$H$5,0,10*ROW('Hygiene Data'!H27)),NA())</f>
        <v>#N/A</v>
      </c>
      <c r="BM33" s="101" t="e">
        <f ca="true">+IF(AND(ISNUMBER(OFFSET('Hygiene Data'!$H$7,0,10*ROW('Hygiene Data'!H27))),'Data Summary'!EB33="Yes"),OFFSET('Hygiene Data'!$H$7,0,10*ROW('Hygiene Data'!H27)),NA())</f>
        <v>#N/A</v>
      </c>
      <c r="BN33" s="101" t="e">
        <f ca="true">+IF(AND(ISNUMBER(OFFSET('Hygiene Data'!$H$9,0,10*ROW('Hygiene Data'!H27))),'Data Summary'!EC33="Yes"),OFFSET('Hygiene Data'!$H$9,0,10*ROW('Hygiene Data'!H27)),NA())</f>
        <v>#N/A</v>
      </c>
      <c r="BO33" s="101" t="e">
        <f ca="true">+IF(AND(ISNUMBER(OFFSET('Hygiene Data'!$I$5,0,10*ROW('Hygiene Data'!I27))),'Data Summary'!ED33="Yes"),OFFSET('Hygiene Data'!$I$5,0,10*ROW('Hygiene Data'!I27)),NA())</f>
        <v>#N/A</v>
      </c>
      <c r="BP33" s="101" t="e">
        <f ca="true">+IF(AND(ISNUMBER(OFFSET('Hygiene Data'!$I$7,0,10*ROW('Hygiene Data'!I27))),'Data Summary'!EE33="Yes"),OFFSET('Hygiene Data'!$I$7,0,10*ROW('Hygiene Data'!I27)),NA())</f>
        <v>#N/A</v>
      </c>
      <c r="BQ33" s="101" t="e">
        <f ca="true">+IF(AND(ISNUMBER(OFFSET('Hygiene Data'!$I$9,0,10*ROW('Hygiene Data'!I27))),'Data Summary'!EF33="Yes"),OFFSET('Hygiene Data'!$I$9,0,10*ROW('Hygiene Data'!I27)),NA())</f>
        <v>#N/A</v>
      </c>
    </row>
    <row xmlns:x14ac="http://schemas.microsoft.com/office/spreadsheetml/2009/9/ac" r="34" x14ac:dyDescent="0.2">
      <c r="A34" s="414" t="e">
        <f ca="true">+RIGHT('Data Summary'!A34,LEN('Data Summary'!A34)-9)</f>
        <v>#VALUE!</v>
      </c>
      <c r="B34" s="38" t="str">
        <f ca="true">+IF(ISTEXT('Data Summary'!B34),'Data Summary'!B34,"")</f>
        <v/>
      </c>
      <c r="C34" s="365" t="e">
        <f ca="true">+VALUE('Data Summary'!C34)</f>
        <v>#VALUE!</v>
      </c>
      <c r="D34" s="99" t="e">
        <f ca="true">+IF(AND(ISNUMBER(OFFSET('Water Data'!$D$4,0,10*ROW('Water Data'!D28))),'Data Summary'!BS34="Yes"),100-OFFSET('Water Data'!$D$4,0,10*ROW('Water Data'!D28)),NA())</f>
        <v>#N/A</v>
      </c>
      <c r="E34" s="99" t="e">
        <f ca="true">+IF(AND(ISNUMBER(OFFSET('Water Data'!$D$6,0,10*ROW('Water Data'!D28))),'Data Summary'!BT34="Yes"),OFFSET('Water Data'!$D$6,0,10*ROW('Water Data'!D28)),NA())</f>
        <v>#N/A</v>
      </c>
      <c r="F34" s="99" t="e">
        <f ca="true">+IF(AND(ISNUMBER(OFFSET('Water Data'!$D$9,0,10*ROW('Water Data'!D28))),'Data Summary'!BU34="Yes"),OFFSET('Water Data'!$D$9,0,10*ROW('Water Data'!D28)),NA())</f>
        <v>#N/A</v>
      </c>
      <c r="G34" s="99" t="e">
        <f ca="true">+IF(AND(ISNUMBER(OFFSET('Water Data'!$E$4,0,10*ROW('Water Data'!E28))),'Data Summary'!BV34="Yes"),100-OFFSET('Water Data'!$E$4,0,10*ROW('Water Data'!E28)),NA())</f>
        <v>#N/A</v>
      </c>
      <c r="H34" s="99" t="e">
        <f ca="true">+IF(AND(ISNUMBER(OFFSET('Water Data'!$E$6,0,10*ROW('Water Data'!E28))),'Data Summary'!BW34="Yes"),OFFSET('Water Data'!$E$6,0,10*ROW('Water Data'!E28)),NA())</f>
        <v>#N/A</v>
      </c>
      <c r="I34" s="99" t="e">
        <f ca="true">+IF(AND(ISNUMBER(OFFSET('Water Data'!$E$9,0,10*ROW('Water Data'!E28))),'Data Summary'!BX34="Yes"),OFFSET('Water Data'!$E$9,0,10*ROW('Water Data'!E28)),NA())</f>
        <v>#N/A</v>
      </c>
      <c r="J34" s="99" t="e">
        <f ca="true">+IF(AND(ISNUMBER(OFFSET('Water Data'!$F$4,0,10*ROW('Water Data'!F28))),'Data Summary'!BY34="Yes"),100-OFFSET('Water Data'!$F$4,0,10*ROW('Water Data'!F28)),NA())</f>
        <v>#N/A</v>
      </c>
      <c r="K34" s="99" t="e">
        <f ca="true">+IF(AND(ISNUMBER(OFFSET('Water Data'!$F$6,0,10*ROW('Water Data'!F28))),'Data Summary'!BZ34="Yes"),OFFSET('Water Data'!$F$6,0,10*ROW('Water Data'!F28)),NA())</f>
        <v>#N/A</v>
      </c>
      <c r="L34" s="99" t="e">
        <f ca="true">+IF(AND(ISNUMBER(OFFSET('Water Data'!$F$9,0,10*ROW('Water Data'!F28))),'Data Summary'!CA34="Yes"),OFFSET('Water Data'!$F$9,0,10*ROW('Water Data'!F28)),NA())</f>
        <v>#N/A</v>
      </c>
      <c r="M34" s="99" t="e">
        <f ca="true">+IF(AND(ISNUMBER(OFFSET('Water Data'!$G$4,0,10*ROW('Water Data'!G28))),'Data Summary'!CB34="Yes"),100-OFFSET('Water Data'!$G$4,0,10*ROW('Water Data'!G28)),NA())</f>
        <v>#N/A</v>
      </c>
      <c r="N34" s="99" t="e">
        <f ca="true">+IF(AND(ISNUMBER(OFFSET('Water Data'!$G$6,0,10*ROW('Water Data'!G28))),'Data Summary'!CC34="Yes"),OFFSET('Water Data'!$G$6,0,10*ROW('Water Data'!G28)),NA())</f>
        <v>#N/A</v>
      </c>
      <c r="O34" s="99" t="e">
        <f ca="true">+IF(AND(ISNUMBER(OFFSET('Water Data'!$G$9,0,10*ROW('Water Data'!G28))),'Data Summary'!CD34="Yes"),OFFSET('Water Data'!$G$9,0,10*ROW('Water Data'!G28)),NA())</f>
        <v>#N/A</v>
      </c>
      <c r="P34" s="99" t="e">
        <f ca="true">+IF(AND(ISNUMBER(OFFSET('Water Data'!$H$4,0,10*ROW('Water Data'!H28))),'Data Summary'!CE34="Yes"),100-OFFSET('Water Data'!$H$4,0,10*ROW('Water Data'!H28)),NA())</f>
        <v>#N/A</v>
      </c>
      <c r="Q34" s="99" t="e">
        <f ca="true">+IF(AND(ISNUMBER(OFFSET('Water Data'!$H$6,0,10*ROW('Water Data'!H28))),'Data Summary'!CF34="Yes"),OFFSET('Water Data'!$H$6,0,10*ROW('Water Data'!H28)),NA())</f>
        <v>#N/A</v>
      </c>
      <c r="R34" s="99" t="e">
        <f ca="true">+IF(AND(ISNUMBER(OFFSET('Water Data'!$H$9,0,10*ROW('Water Data'!H28))),'Data Summary'!CG34="Yes"),OFFSET('Water Data'!$H$9,0,10*ROW('Water Data'!H28)),NA())</f>
        <v>#N/A</v>
      </c>
      <c r="S34" s="99" t="e">
        <f ca="true">+IF(AND(ISNUMBER(OFFSET('Water Data'!$I$4,0,10*ROW('Water Data'!I28))),'Data Summary'!CH34="Yes"),100-OFFSET('Water Data'!$I$4,0,10*ROW('Water Data'!I28)),NA())</f>
        <v>#N/A</v>
      </c>
      <c r="T34" s="99" t="e">
        <f ca="true">+IF(AND(ISNUMBER(OFFSET('Water Data'!$I$6,0,10*ROW('Water Data'!I28))),'Data Summary'!CI34="Yes"),OFFSET('Water Data'!$I$6,0,10*ROW('Water Data'!I28)),NA())</f>
        <v>#N/A</v>
      </c>
      <c r="U34" s="99" t="e">
        <f ca="true">+IF(AND(ISNUMBER(OFFSET('Water Data'!$I$9,0,10*ROW('Water Data'!I28))),'Data Summary'!CJ34="Yes"),OFFSET('Water Data'!$I$9,0,10*ROW('Water Data'!I28)),NA())</f>
        <v>#N/A</v>
      </c>
      <c r="V34" s="100" t="e">
        <f ca="true">+IF(AND(ISNUMBER(OFFSET('Sanitation Data'!$D$4,0,10*ROW('Sanitation Data'!D28))),'Data Summary'!CK34="Yes"),100-OFFSET('Sanitation Data'!$D$4,0,10*ROW('Sanitation Data'!D28)),NA())</f>
        <v>#N/A</v>
      </c>
      <c r="W34" s="100" t="e">
        <f ca="true">+IF(AND(ISNUMBER(OFFSET('Sanitation Data'!$D$6,0,10*ROW('Sanitation Data'!D28))),'Data Summary'!CL34="Yes"),OFFSET('Sanitation Data'!$D$6,0,10*ROW('Sanitation Data'!D28)),NA())</f>
        <v>#N/A</v>
      </c>
      <c r="X34" s="100" t="e">
        <f ca="true">+IF(AND(ISNUMBER(OFFSET('Sanitation Data'!$D$10,0,10*ROW('Sanitation Data'!D28))),'Data Summary'!CM34="Yes"),OFFSET('Sanitation Data'!$D$10,0,10*ROW('Sanitation Data'!D28)),NA())</f>
        <v>#N/A</v>
      </c>
      <c r="Y34" s="100" t="e">
        <f ca="true">+IF(AND(ISNUMBER(OFFSET('Sanitation Data'!$D$11,0,10*ROW('Sanitation Data'!D28))),'Data Summary'!CN34="Yes"),OFFSET('Sanitation Data'!$D$11,0,10*ROW('Sanitation Data'!D28)),NA())</f>
        <v>#N/A</v>
      </c>
      <c r="Z34" s="100" t="e">
        <f ca="true">+IF(AND(ISNUMBER(OFFSET('Sanitation Data'!$D$12,0,10*ROW('Sanitation Data'!D28))),'Data Summary'!CO34="Yes"),OFFSET('Sanitation Data'!$D$12,0,10*ROW('Sanitation Data'!D28)),NA())</f>
        <v>#N/A</v>
      </c>
      <c r="AA34" s="100" t="e">
        <f ca="true">+IF(AND(ISNUMBER(OFFSET('Sanitation Data'!$E$4,0,10*ROW('Sanitation Data'!E28))),'Data Summary'!CP34="Yes"),100-OFFSET('Sanitation Data'!$E$4,0,10*ROW('Sanitation Data'!E28)),NA())</f>
        <v>#N/A</v>
      </c>
      <c r="AB34" s="100" t="e">
        <f ca="true">+IF(AND(ISNUMBER(OFFSET('Sanitation Data'!$E$6,0,10*ROW('Sanitation Data'!E28))),'Data Summary'!CQ34="Yes"),OFFSET('Sanitation Data'!$E$6,0,10*ROW('Sanitation Data'!E28)),NA())</f>
        <v>#N/A</v>
      </c>
      <c r="AC34" s="100" t="e">
        <f ca="true">+IF(AND(ISNUMBER(OFFSET('Sanitation Data'!$E$10,0,10*ROW('Sanitation Data'!E28))),'Data Summary'!CR34="Yes"),OFFSET('Sanitation Data'!$E$10,0,10*ROW('Sanitation Data'!E28)),NA())</f>
        <v>#N/A</v>
      </c>
      <c r="AD34" s="100" t="e">
        <f ca="true">+IF(AND(ISNUMBER(OFFSET('Sanitation Data'!$E$11,0,10*ROW('Sanitation Data'!E28))),'Data Summary'!CS34="Yes"),OFFSET('Sanitation Data'!$E$11,0,10*ROW('Sanitation Data'!E28)),NA())</f>
        <v>#N/A</v>
      </c>
      <c r="AE34" s="100" t="e">
        <f ca="true">+IF(AND(ISNUMBER(OFFSET('Sanitation Data'!$E$12,0,10*ROW('Sanitation Data'!E28))),'Data Summary'!CT34="Yes"),OFFSET('Sanitation Data'!$E$12,0,10*ROW('Sanitation Data'!E28)),NA())</f>
        <v>#N/A</v>
      </c>
      <c r="AF34" s="100" t="e">
        <f ca="true">+IF(AND(ISNUMBER(OFFSET('Sanitation Data'!$F$4,0,10*ROW('Sanitation Data'!F28))),'Data Summary'!CU34="Yes"),100-OFFSET('Sanitation Data'!$F$4,0,10*ROW('Sanitation Data'!F28)),NA())</f>
        <v>#N/A</v>
      </c>
      <c r="AG34" s="100" t="e">
        <f ca="true">+IF(AND(ISNUMBER(OFFSET('Sanitation Data'!$F$6,0,10*ROW('Sanitation Data'!F28))),'Data Summary'!CV34="Yes"),OFFSET('Sanitation Data'!$F$6,0,10*ROW('Sanitation Data'!F28)),NA())</f>
        <v>#N/A</v>
      </c>
      <c r="AH34" s="100" t="e">
        <f ca="true">+IF(AND(ISNUMBER(OFFSET('Sanitation Data'!$F$10,0,10*ROW('Sanitation Data'!F28))),'Data Summary'!CW34="Yes"),OFFSET('Sanitation Data'!$F$10,0,10*ROW('Sanitation Data'!F28)),NA())</f>
        <v>#N/A</v>
      </c>
      <c r="AI34" s="100" t="e">
        <f ca="true">+IF(AND(ISNUMBER(OFFSET('Sanitation Data'!$F$11,0,10*ROW('Sanitation Data'!F28))),'Data Summary'!CX34="Yes"),OFFSET('Sanitation Data'!$F$11,0,10*ROW('Sanitation Data'!F28)),NA())</f>
        <v>#N/A</v>
      </c>
      <c r="AJ34" s="100" t="e">
        <f ca="true">+IF(AND(ISNUMBER(OFFSET('Sanitation Data'!$F$12,0,10*ROW('Sanitation Data'!F28))),'Data Summary'!CY34="Yes"),OFFSET('Sanitation Data'!$F$12,0,10*ROW('Sanitation Data'!F28)),NA())</f>
        <v>#N/A</v>
      </c>
      <c r="AK34" s="100" t="e">
        <f ca="true">+IF(AND(ISNUMBER(OFFSET('Sanitation Data'!$G$4,0,10*ROW('Sanitation Data'!G28))),'Data Summary'!CZ34="Yes"),100-OFFSET('Sanitation Data'!$G$4,0,10*ROW('Sanitation Data'!G28)),NA())</f>
        <v>#N/A</v>
      </c>
      <c r="AL34" s="100" t="e">
        <f ca="true">+IF(AND(ISNUMBER(OFFSET('Sanitation Data'!$G$6,0,10*ROW('Sanitation Data'!G28))),'Data Summary'!DA34="Yes"),OFFSET('Sanitation Data'!$G$6,0,10*ROW('Sanitation Data'!G28)),NA())</f>
        <v>#N/A</v>
      </c>
      <c r="AM34" s="100" t="e">
        <f ca="true">+IF(AND(ISNUMBER(OFFSET('Sanitation Data'!$G$10,0,10*ROW('Sanitation Data'!G28))),'Data Summary'!DB34="Yes"),OFFSET('Sanitation Data'!$G$10,0,10*ROW('Sanitation Data'!G28)),NA())</f>
        <v>#N/A</v>
      </c>
      <c r="AN34" s="100" t="e">
        <f ca="true">+IF(AND(ISNUMBER(OFFSET('Sanitation Data'!$G$11,0,10*ROW('Sanitation Data'!G28))),'Data Summary'!DC34="Yes"),OFFSET('Sanitation Data'!$G$11,0,10*ROW('Sanitation Data'!G28)),NA())</f>
        <v>#N/A</v>
      </c>
      <c r="AO34" s="100" t="e">
        <f ca="true">+IF(AND(ISNUMBER(OFFSET('Sanitation Data'!$G$12,0,10*ROW('Sanitation Data'!G28))),'Data Summary'!DD34="Yes"),OFFSET('Sanitation Data'!$G$12,0,10*ROW('Sanitation Data'!G28)),NA())</f>
        <v>#N/A</v>
      </c>
      <c r="AP34" s="100" t="e">
        <f ca="true">+IF(AND(ISNUMBER(OFFSET('Sanitation Data'!$H$4,0,10*ROW('Sanitation Data'!H28))),'Data Summary'!DE34="Yes"),100-OFFSET('Sanitation Data'!$H$4,0,10*ROW('Sanitation Data'!H28)),NA())</f>
        <v>#N/A</v>
      </c>
      <c r="AQ34" s="100" t="e">
        <f ca="true">+IF(AND(ISNUMBER(OFFSET('Sanitation Data'!$H$6,0,10*ROW('Sanitation Data'!H28))),'Data Summary'!DF34="Yes"),OFFSET('Sanitation Data'!$H$6,0,10*ROW('Sanitation Data'!H28)),NA())</f>
        <v>#N/A</v>
      </c>
      <c r="AR34" s="100" t="e">
        <f ca="true">+IF(AND(ISNUMBER(OFFSET('Sanitation Data'!$H$10,0,10*ROW('Sanitation Data'!H28))),'Data Summary'!DG34="Yes"),OFFSET('Sanitation Data'!$H$10,0,10*ROW('Sanitation Data'!H28)),NA())</f>
        <v>#N/A</v>
      </c>
      <c r="AS34" s="100" t="e">
        <f ca="true">+IF(AND(ISNUMBER(OFFSET('Sanitation Data'!$H$11,0,10*ROW('Sanitation Data'!H28))),'Data Summary'!DH34="Yes"),OFFSET('Sanitation Data'!$H$11,0,10*ROW('Sanitation Data'!H28)),NA())</f>
        <v>#N/A</v>
      </c>
      <c r="AT34" s="100" t="e">
        <f ca="true">+IF(AND(ISNUMBER(OFFSET('Sanitation Data'!$H$12,0,10*ROW('Sanitation Data'!H28))),'Data Summary'!DI34="Yes"),OFFSET('Sanitation Data'!$H$12,0,10*ROW('Sanitation Data'!H28)),NA())</f>
        <v>#N/A</v>
      </c>
      <c r="AU34" s="100" t="e">
        <f ca="true">+IF(AND(ISNUMBER(OFFSET('Sanitation Data'!$I$4,0,10*ROW('Sanitation Data'!I28))),'Data Summary'!DJ34="Yes"),100-OFFSET('Sanitation Data'!$I$4,0,10*ROW('Sanitation Data'!I28)),NA())</f>
        <v>#N/A</v>
      </c>
      <c r="AV34" s="100" t="e">
        <f ca="true">+IF(AND(ISNUMBER(OFFSET('Sanitation Data'!$I$6,0,10*ROW('Sanitation Data'!I28))),'Data Summary'!DK34="Yes"),OFFSET('Sanitation Data'!$I$6,0,10*ROW('Sanitation Data'!I28)),NA())</f>
        <v>#N/A</v>
      </c>
      <c r="AW34" s="100" t="e">
        <f ca="true">+IF(AND(ISNUMBER(OFFSET('Sanitation Data'!$I$10,0,10*ROW('Sanitation Data'!I28))),'Data Summary'!DL34="Yes"),OFFSET('Sanitation Data'!$I$10,0,10*ROW('Sanitation Data'!I28)),NA())</f>
        <v>#N/A</v>
      </c>
      <c r="AX34" s="100" t="e">
        <f ca="true">+IF(AND(ISNUMBER(OFFSET('Sanitation Data'!$I$11,0,10*ROW('Sanitation Data'!I28))),'Data Summary'!DM34="Yes"),OFFSET('Sanitation Data'!$I$11,0,10*ROW('Sanitation Data'!I28)),NA())</f>
        <v>#N/A</v>
      </c>
      <c r="AY34" s="100" t="e">
        <f ca="true">+IF(AND(ISNUMBER(OFFSET('Sanitation Data'!$I$12,0,10*ROW('Sanitation Data'!I28))),'Data Summary'!DN34="Yes"),OFFSET('Sanitation Data'!$I$12,0,10*ROW('Sanitation Data'!I28)),NA())</f>
        <v>#N/A</v>
      </c>
      <c r="AZ34" s="101" t="e">
        <f ca="true">+IF(AND(ISNUMBER(OFFSET('Hygiene Data'!$D$5,0,10*ROW('Hygiene Data'!D28))),'Data Summary'!DO34="Yes"),OFFSET('Hygiene Data'!$D$5,0,10*ROW('Hygiene Data'!D28)),NA())</f>
        <v>#N/A</v>
      </c>
      <c r="BA34" s="101" t="e">
        <f ca="true">+IF(AND(ISNUMBER(OFFSET('Hygiene Data'!$D$7,0,10*ROW('Hygiene Data'!D28))),'Data Summary'!DP34="Yes"),OFFSET('Hygiene Data'!$D$7,0,10*ROW('Hygiene Data'!D28)),NA())</f>
        <v>#N/A</v>
      </c>
      <c r="BB34" s="101" t="e">
        <f ca="true">+IF(AND(ISNUMBER(OFFSET('Hygiene Data'!$D$9,0,10*ROW('Hygiene Data'!D28))),'Data Summary'!DQ34="Yes"),OFFSET('Hygiene Data'!$D$9,0,10*ROW('Hygiene Data'!D28)),NA())</f>
        <v>#N/A</v>
      </c>
      <c r="BC34" s="101" t="e">
        <f ca="true">+IF(AND(ISNUMBER(OFFSET('Hygiene Data'!$E$5,0,10*ROW('Hygiene Data'!E28))),'Data Summary'!DR34="Yes"),OFFSET('Hygiene Data'!$E$5,0,10*ROW('Hygiene Data'!E28)),NA())</f>
        <v>#N/A</v>
      </c>
      <c r="BD34" s="101" t="e">
        <f ca="true">+IF(AND(ISNUMBER(OFFSET('Hygiene Data'!$E$7,0,10*ROW('Hygiene Data'!E28))),'Data Summary'!DS34="Yes"),OFFSET('Hygiene Data'!$E$7,0,10*ROW('Hygiene Data'!E28)),NA())</f>
        <v>#N/A</v>
      </c>
      <c r="BE34" s="101" t="e">
        <f ca="true">+IF(AND(ISNUMBER(OFFSET('Hygiene Data'!$E$9,0,10*ROW('Hygiene Data'!E28))),'Data Summary'!DT34="Yes"),OFFSET('Hygiene Data'!$E$9,0,10*ROW('Hygiene Data'!E28)),NA())</f>
        <v>#N/A</v>
      </c>
      <c r="BF34" s="101" t="e">
        <f ca="true">+IF(AND(ISNUMBER(OFFSET('Hygiene Data'!$F$5,0,10*ROW('Hygiene Data'!F28))),'Data Summary'!DU34="Yes"),OFFSET('Hygiene Data'!$F$5,0,10*ROW('Hygiene Data'!F28)),NA())</f>
        <v>#N/A</v>
      </c>
      <c r="BG34" s="101" t="e">
        <f ca="true">+IF(AND(ISNUMBER(OFFSET('Hygiene Data'!$F$7,0,10*ROW('Hygiene Data'!F28))),'Data Summary'!DV34="Yes"),OFFSET('Hygiene Data'!$F$7,0,10*ROW('Hygiene Data'!F28)),NA())</f>
        <v>#N/A</v>
      </c>
      <c r="BH34" s="101" t="e">
        <f ca="true">+IF(AND(ISNUMBER(OFFSET('Hygiene Data'!$F$9,0,10*ROW('Hygiene Data'!F28))),'Data Summary'!DW34="Yes"),OFFSET('Hygiene Data'!$F$9,0,10*ROW('Hygiene Data'!F28)),NA())</f>
        <v>#N/A</v>
      </c>
      <c r="BI34" s="101" t="e">
        <f ca="true">+IF(AND(ISNUMBER(OFFSET('Hygiene Data'!$G$5,0,10*ROW('Hygiene Data'!G28))),'Data Summary'!DX34="Yes"),OFFSET('Hygiene Data'!$G$5,0,10*ROW('Hygiene Data'!G28)),NA())</f>
        <v>#N/A</v>
      </c>
      <c r="BJ34" s="101" t="e">
        <f ca="true">+IF(AND(ISNUMBER(OFFSET('Hygiene Data'!$G$7,0,10*ROW('Hygiene Data'!G28))),'Data Summary'!DY34="Yes"),OFFSET('Hygiene Data'!$G$7,0,10*ROW('Hygiene Data'!G28)),NA())</f>
        <v>#N/A</v>
      </c>
      <c r="BK34" s="101" t="e">
        <f ca="true">+IF(AND(ISNUMBER(OFFSET('Hygiene Data'!$G$9,0,10*ROW('Hygiene Data'!G28))),'Data Summary'!DZ34="Yes"),OFFSET('Hygiene Data'!$G$9,0,10*ROW('Hygiene Data'!G28)),NA())</f>
        <v>#N/A</v>
      </c>
      <c r="BL34" s="101" t="e">
        <f ca="true">+IF(AND(ISNUMBER(OFFSET('Hygiene Data'!$H$5,0,10*ROW('Hygiene Data'!H28))),'Data Summary'!EA34="Yes"),OFFSET('Hygiene Data'!$H$5,0,10*ROW('Hygiene Data'!H28)),NA())</f>
        <v>#N/A</v>
      </c>
      <c r="BM34" s="101" t="e">
        <f ca="true">+IF(AND(ISNUMBER(OFFSET('Hygiene Data'!$H$7,0,10*ROW('Hygiene Data'!H28))),'Data Summary'!EB34="Yes"),OFFSET('Hygiene Data'!$H$7,0,10*ROW('Hygiene Data'!H28)),NA())</f>
        <v>#N/A</v>
      </c>
      <c r="BN34" s="101" t="e">
        <f ca="true">+IF(AND(ISNUMBER(OFFSET('Hygiene Data'!$H$9,0,10*ROW('Hygiene Data'!H28))),'Data Summary'!EC34="Yes"),OFFSET('Hygiene Data'!$H$9,0,10*ROW('Hygiene Data'!H28)),NA())</f>
        <v>#N/A</v>
      </c>
      <c r="BO34" s="101" t="e">
        <f ca="true">+IF(AND(ISNUMBER(OFFSET('Hygiene Data'!$I$5,0,10*ROW('Hygiene Data'!I28))),'Data Summary'!ED34="Yes"),OFFSET('Hygiene Data'!$I$5,0,10*ROW('Hygiene Data'!I28)),NA())</f>
        <v>#N/A</v>
      </c>
      <c r="BP34" s="101" t="e">
        <f ca="true">+IF(AND(ISNUMBER(OFFSET('Hygiene Data'!$I$7,0,10*ROW('Hygiene Data'!I28))),'Data Summary'!EE34="Yes"),OFFSET('Hygiene Data'!$I$7,0,10*ROW('Hygiene Data'!I28)),NA())</f>
        <v>#N/A</v>
      </c>
      <c r="BQ34" s="101" t="e">
        <f ca="true">+IF(AND(ISNUMBER(OFFSET('Hygiene Data'!$I$9,0,10*ROW('Hygiene Data'!I28))),'Data Summary'!EF34="Yes"),OFFSET('Hygiene Data'!$I$9,0,10*ROW('Hygiene Data'!I28)),NA())</f>
        <v>#N/A</v>
      </c>
    </row>
    <row xmlns:x14ac="http://schemas.microsoft.com/office/spreadsheetml/2009/9/ac" r="35" x14ac:dyDescent="0.2">
      <c r="A35" s="414" t="e">
        <f ca="true">+RIGHT('Data Summary'!A35,LEN('Data Summary'!A35)-9)</f>
        <v>#VALUE!</v>
      </c>
      <c r="B35" s="38" t="str">
        <f ca="true">+IF(ISTEXT('Data Summary'!B35),'Data Summary'!B35,"")</f>
        <v/>
      </c>
      <c r="C35" s="365" t="e">
        <f ca="true">+VALUE('Data Summary'!C35)</f>
        <v>#VALUE!</v>
      </c>
      <c r="D35" s="99" t="e">
        <f ca="true">+IF(AND(ISNUMBER(OFFSET('Water Data'!$D$4,0,10*ROW('Water Data'!D29))),'Data Summary'!BS35="Yes"),100-OFFSET('Water Data'!$D$4,0,10*ROW('Water Data'!D29)),NA())</f>
        <v>#N/A</v>
      </c>
      <c r="E35" s="99" t="e">
        <f ca="true">+IF(AND(ISNUMBER(OFFSET('Water Data'!$D$6,0,10*ROW('Water Data'!D29))),'Data Summary'!BT35="Yes"),OFFSET('Water Data'!$D$6,0,10*ROW('Water Data'!D29)),NA())</f>
        <v>#N/A</v>
      </c>
      <c r="F35" s="99" t="e">
        <f ca="true">+IF(AND(ISNUMBER(OFFSET('Water Data'!$D$9,0,10*ROW('Water Data'!D29))),'Data Summary'!BU35="Yes"),OFFSET('Water Data'!$D$9,0,10*ROW('Water Data'!D29)),NA())</f>
        <v>#N/A</v>
      </c>
      <c r="G35" s="99" t="e">
        <f ca="true">+IF(AND(ISNUMBER(OFFSET('Water Data'!$E$4,0,10*ROW('Water Data'!E29))),'Data Summary'!BV35="Yes"),100-OFFSET('Water Data'!$E$4,0,10*ROW('Water Data'!E29)),NA())</f>
        <v>#N/A</v>
      </c>
      <c r="H35" s="99" t="e">
        <f ca="true">+IF(AND(ISNUMBER(OFFSET('Water Data'!$E$6,0,10*ROW('Water Data'!E29))),'Data Summary'!BW35="Yes"),OFFSET('Water Data'!$E$6,0,10*ROW('Water Data'!E29)),NA())</f>
        <v>#N/A</v>
      </c>
      <c r="I35" s="99" t="e">
        <f ca="true">+IF(AND(ISNUMBER(OFFSET('Water Data'!$E$9,0,10*ROW('Water Data'!E29))),'Data Summary'!BX35="Yes"),OFFSET('Water Data'!$E$9,0,10*ROW('Water Data'!E29)),NA())</f>
        <v>#N/A</v>
      </c>
      <c r="J35" s="99" t="e">
        <f ca="true">+IF(AND(ISNUMBER(OFFSET('Water Data'!$F$4,0,10*ROW('Water Data'!F29))),'Data Summary'!BY35="Yes"),100-OFFSET('Water Data'!$F$4,0,10*ROW('Water Data'!F29)),NA())</f>
        <v>#N/A</v>
      </c>
      <c r="K35" s="99" t="e">
        <f ca="true">+IF(AND(ISNUMBER(OFFSET('Water Data'!$F$6,0,10*ROW('Water Data'!F29))),'Data Summary'!BZ35="Yes"),OFFSET('Water Data'!$F$6,0,10*ROW('Water Data'!F29)),NA())</f>
        <v>#N/A</v>
      </c>
      <c r="L35" s="99" t="e">
        <f ca="true">+IF(AND(ISNUMBER(OFFSET('Water Data'!$F$9,0,10*ROW('Water Data'!F29))),'Data Summary'!CA35="Yes"),OFFSET('Water Data'!$F$9,0,10*ROW('Water Data'!F29)),NA())</f>
        <v>#N/A</v>
      </c>
      <c r="M35" s="99" t="e">
        <f ca="true">+IF(AND(ISNUMBER(OFFSET('Water Data'!$G$4,0,10*ROW('Water Data'!G29))),'Data Summary'!CB35="Yes"),100-OFFSET('Water Data'!$G$4,0,10*ROW('Water Data'!G29)),NA())</f>
        <v>#N/A</v>
      </c>
      <c r="N35" s="99" t="e">
        <f ca="true">+IF(AND(ISNUMBER(OFFSET('Water Data'!$G$6,0,10*ROW('Water Data'!G29))),'Data Summary'!CC35="Yes"),OFFSET('Water Data'!$G$6,0,10*ROW('Water Data'!G29)),NA())</f>
        <v>#N/A</v>
      </c>
      <c r="O35" s="99" t="e">
        <f ca="true">+IF(AND(ISNUMBER(OFFSET('Water Data'!$G$9,0,10*ROW('Water Data'!G29))),'Data Summary'!CD35="Yes"),OFFSET('Water Data'!$G$9,0,10*ROW('Water Data'!G29)),NA())</f>
        <v>#N/A</v>
      </c>
      <c r="P35" s="99" t="e">
        <f ca="true">+IF(AND(ISNUMBER(OFFSET('Water Data'!$H$4,0,10*ROW('Water Data'!H29))),'Data Summary'!CE35="Yes"),100-OFFSET('Water Data'!$H$4,0,10*ROW('Water Data'!H29)),NA())</f>
        <v>#N/A</v>
      </c>
      <c r="Q35" s="99" t="e">
        <f ca="true">+IF(AND(ISNUMBER(OFFSET('Water Data'!$H$6,0,10*ROW('Water Data'!H29))),'Data Summary'!CF35="Yes"),OFFSET('Water Data'!$H$6,0,10*ROW('Water Data'!H29)),NA())</f>
        <v>#N/A</v>
      </c>
      <c r="R35" s="99" t="e">
        <f ca="true">+IF(AND(ISNUMBER(OFFSET('Water Data'!$H$9,0,10*ROW('Water Data'!H29))),'Data Summary'!CG35="Yes"),OFFSET('Water Data'!$H$9,0,10*ROW('Water Data'!H29)),NA())</f>
        <v>#N/A</v>
      </c>
      <c r="S35" s="99" t="e">
        <f ca="true">+IF(AND(ISNUMBER(OFFSET('Water Data'!$I$4,0,10*ROW('Water Data'!I29))),'Data Summary'!CH35="Yes"),100-OFFSET('Water Data'!$I$4,0,10*ROW('Water Data'!I29)),NA())</f>
        <v>#N/A</v>
      </c>
      <c r="T35" s="99" t="e">
        <f ca="true">+IF(AND(ISNUMBER(OFFSET('Water Data'!$I$6,0,10*ROW('Water Data'!I29))),'Data Summary'!CI35="Yes"),OFFSET('Water Data'!$I$6,0,10*ROW('Water Data'!I29)),NA())</f>
        <v>#N/A</v>
      </c>
      <c r="U35" s="99" t="e">
        <f ca="true">+IF(AND(ISNUMBER(OFFSET('Water Data'!$I$9,0,10*ROW('Water Data'!I29))),'Data Summary'!CJ35="Yes"),OFFSET('Water Data'!$I$9,0,10*ROW('Water Data'!I29)),NA())</f>
        <v>#N/A</v>
      </c>
      <c r="V35" s="100" t="e">
        <f ca="true">+IF(AND(ISNUMBER(OFFSET('Sanitation Data'!$D$4,0,10*ROW('Sanitation Data'!D29))),'Data Summary'!CK35="Yes"),100-OFFSET('Sanitation Data'!$D$4,0,10*ROW('Sanitation Data'!D29)),NA())</f>
        <v>#N/A</v>
      </c>
      <c r="W35" s="100" t="e">
        <f ca="true">+IF(AND(ISNUMBER(OFFSET('Sanitation Data'!$D$6,0,10*ROW('Sanitation Data'!D29))),'Data Summary'!CL35="Yes"),OFFSET('Sanitation Data'!$D$6,0,10*ROW('Sanitation Data'!D29)),NA())</f>
        <v>#N/A</v>
      </c>
      <c r="X35" s="100" t="e">
        <f ca="true">+IF(AND(ISNUMBER(OFFSET('Sanitation Data'!$D$10,0,10*ROW('Sanitation Data'!D29))),'Data Summary'!CM35="Yes"),OFFSET('Sanitation Data'!$D$10,0,10*ROW('Sanitation Data'!D29)),NA())</f>
        <v>#N/A</v>
      </c>
      <c r="Y35" s="100" t="e">
        <f ca="true">+IF(AND(ISNUMBER(OFFSET('Sanitation Data'!$D$11,0,10*ROW('Sanitation Data'!D29))),'Data Summary'!CN35="Yes"),OFFSET('Sanitation Data'!$D$11,0,10*ROW('Sanitation Data'!D29)),NA())</f>
        <v>#N/A</v>
      </c>
      <c r="Z35" s="100" t="e">
        <f ca="true">+IF(AND(ISNUMBER(OFFSET('Sanitation Data'!$D$12,0,10*ROW('Sanitation Data'!D29))),'Data Summary'!CO35="Yes"),OFFSET('Sanitation Data'!$D$12,0,10*ROW('Sanitation Data'!D29)),NA())</f>
        <v>#N/A</v>
      </c>
      <c r="AA35" s="100" t="e">
        <f ca="true">+IF(AND(ISNUMBER(OFFSET('Sanitation Data'!$E$4,0,10*ROW('Sanitation Data'!E29))),'Data Summary'!CP35="Yes"),100-OFFSET('Sanitation Data'!$E$4,0,10*ROW('Sanitation Data'!E29)),NA())</f>
        <v>#N/A</v>
      </c>
      <c r="AB35" s="100" t="e">
        <f ca="true">+IF(AND(ISNUMBER(OFFSET('Sanitation Data'!$E$6,0,10*ROW('Sanitation Data'!E29))),'Data Summary'!CQ35="Yes"),OFFSET('Sanitation Data'!$E$6,0,10*ROW('Sanitation Data'!E29)),NA())</f>
        <v>#N/A</v>
      </c>
      <c r="AC35" s="100" t="e">
        <f ca="true">+IF(AND(ISNUMBER(OFFSET('Sanitation Data'!$E$10,0,10*ROW('Sanitation Data'!E29))),'Data Summary'!CR35="Yes"),OFFSET('Sanitation Data'!$E$10,0,10*ROW('Sanitation Data'!E29)),NA())</f>
        <v>#N/A</v>
      </c>
      <c r="AD35" s="100" t="e">
        <f ca="true">+IF(AND(ISNUMBER(OFFSET('Sanitation Data'!$E$11,0,10*ROW('Sanitation Data'!E29))),'Data Summary'!CS35="Yes"),OFFSET('Sanitation Data'!$E$11,0,10*ROW('Sanitation Data'!E29)),NA())</f>
        <v>#N/A</v>
      </c>
      <c r="AE35" s="100" t="e">
        <f ca="true">+IF(AND(ISNUMBER(OFFSET('Sanitation Data'!$E$12,0,10*ROW('Sanitation Data'!E29))),'Data Summary'!CT35="Yes"),OFFSET('Sanitation Data'!$E$12,0,10*ROW('Sanitation Data'!E29)),NA())</f>
        <v>#N/A</v>
      </c>
      <c r="AF35" s="100" t="e">
        <f ca="true">+IF(AND(ISNUMBER(OFFSET('Sanitation Data'!$F$4,0,10*ROW('Sanitation Data'!F29))),'Data Summary'!CU35="Yes"),100-OFFSET('Sanitation Data'!$F$4,0,10*ROW('Sanitation Data'!F29)),NA())</f>
        <v>#N/A</v>
      </c>
      <c r="AG35" s="100" t="e">
        <f ca="true">+IF(AND(ISNUMBER(OFFSET('Sanitation Data'!$F$6,0,10*ROW('Sanitation Data'!F29))),'Data Summary'!CV35="Yes"),OFFSET('Sanitation Data'!$F$6,0,10*ROW('Sanitation Data'!F29)),NA())</f>
        <v>#N/A</v>
      </c>
      <c r="AH35" s="100" t="e">
        <f ca="true">+IF(AND(ISNUMBER(OFFSET('Sanitation Data'!$F$10,0,10*ROW('Sanitation Data'!F29))),'Data Summary'!CW35="Yes"),OFFSET('Sanitation Data'!$F$10,0,10*ROW('Sanitation Data'!F29)),NA())</f>
        <v>#N/A</v>
      </c>
      <c r="AI35" s="100" t="e">
        <f ca="true">+IF(AND(ISNUMBER(OFFSET('Sanitation Data'!$F$11,0,10*ROW('Sanitation Data'!F29))),'Data Summary'!CX35="Yes"),OFFSET('Sanitation Data'!$F$11,0,10*ROW('Sanitation Data'!F29)),NA())</f>
        <v>#N/A</v>
      </c>
      <c r="AJ35" s="100" t="e">
        <f ca="true">+IF(AND(ISNUMBER(OFFSET('Sanitation Data'!$F$12,0,10*ROW('Sanitation Data'!F29))),'Data Summary'!CY35="Yes"),OFFSET('Sanitation Data'!$F$12,0,10*ROW('Sanitation Data'!F29)),NA())</f>
        <v>#N/A</v>
      </c>
      <c r="AK35" s="100" t="e">
        <f ca="true">+IF(AND(ISNUMBER(OFFSET('Sanitation Data'!$G$4,0,10*ROW('Sanitation Data'!G29))),'Data Summary'!CZ35="Yes"),100-OFFSET('Sanitation Data'!$G$4,0,10*ROW('Sanitation Data'!G29)),NA())</f>
        <v>#N/A</v>
      </c>
      <c r="AL35" s="100" t="e">
        <f ca="true">+IF(AND(ISNUMBER(OFFSET('Sanitation Data'!$G$6,0,10*ROW('Sanitation Data'!G29))),'Data Summary'!DA35="Yes"),OFFSET('Sanitation Data'!$G$6,0,10*ROW('Sanitation Data'!G29)),NA())</f>
        <v>#N/A</v>
      </c>
      <c r="AM35" s="100" t="e">
        <f ca="true">+IF(AND(ISNUMBER(OFFSET('Sanitation Data'!$G$10,0,10*ROW('Sanitation Data'!G29))),'Data Summary'!DB35="Yes"),OFFSET('Sanitation Data'!$G$10,0,10*ROW('Sanitation Data'!G29)),NA())</f>
        <v>#N/A</v>
      </c>
      <c r="AN35" s="100" t="e">
        <f ca="true">+IF(AND(ISNUMBER(OFFSET('Sanitation Data'!$G$11,0,10*ROW('Sanitation Data'!G29))),'Data Summary'!DC35="Yes"),OFFSET('Sanitation Data'!$G$11,0,10*ROW('Sanitation Data'!G29)),NA())</f>
        <v>#N/A</v>
      </c>
      <c r="AO35" s="100" t="e">
        <f ca="true">+IF(AND(ISNUMBER(OFFSET('Sanitation Data'!$G$12,0,10*ROW('Sanitation Data'!G29))),'Data Summary'!DD35="Yes"),OFFSET('Sanitation Data'!$G$12,0,10*ROW('Sanitation Data'!G29)),NA())</f>
        <v>#N/A</v>
      </c>
      <c r="AP35" s="100" t="e">
        <f ca="true">+IF(AND(ISNUMBER(OFFSET('Sanitation Data'!$H$4,0,10*ROW('Sanitation Data'!H29))),'Data Summary'!DE35="Yes"),100-OFFSET('Sanitation Data'!$H$4,0,10*ROW('Sanitation Data'!H29)),NA())</f>
        <v>#N/A</v>
      </c>
      <c r="AQ35" s="100" t="e">
        <f ca="true">+IF(AND(ISNUMBER(OFFSET('Sanitation Data'!$H$6,0,10*ROW('Sanitation Data'!H29))),'Data Summary'!DF35="Yes"),OFFSET('Sanitation Data'!$H$6,0,10*ROW('Sanitation Data'!H29)),NA())</f>
        <v>#N/A</v>
      </c>
      <c r="AR35" s="100" t="e">
        <f ca="true">+IF(AND(ISNUMBER(OFFSET('Sanitation Data'!$H$10,0,10*ROW('Sanitation Data'!H29))),'Data Summary'!DG35="Yes"),OFFSET('Sanitation Data'!$H$10,0,10*ROW('Sanitation Data'!H29)),NA())</f>
        <v>#N/A</v>
      </c>
      <c r="AS35" s="100" t="e">
        <f ca="true">+IF(AND(ISNUMBER(OFFSET('Sanitation Data'!$H$11,0,10*ROW('Sanitation Data'!H29))),'Data Summary'!DH35="Yes"),OFFSET('Sanitation Data'!$H$11,0,10*ROW('Sanitation Data'!H29)),NA())</f>
        <v>#N/A</v>
      </c>
      <c r="AT35" s="100" t="e">
        <f ca="true">+IF(AND(ISNUMBER(OFFSET('Sanitation Data'!$H$12,0,10*ROW('Sanitation Data'!H29))),'Data Summary'!DI35="Yes"),OFFSET('Sanitation Data'!$H$12,0,10*ROW('Sanitation Data'!H29)),NA())</f>
        <v>#N/A</v>
      </c>
      <c r="AU35" s="100" t="e">
        <f ca="true">+IF(AND(ISNUMBER(OFFSET('Sanitation Data'!$I$4,0,10*ROW('Sanitation Data'!I29))),'Data Summary'!DJ35="Yes"),100-OFFSET('Sanitation Data'!$I$4,0,10*ROW('Sanitation Data'!I29)),NA())</f>
        <v>#N/A</v>
      </c>
      <c r="AV35" s="100" t="e">
        <f ca="true">+IF(AND(ISNUMBER(OFFSET('Sanitation Data'!$I$6,0,10*ROW('Sanitation Data'!I29))),'Data Summary'!DK35="Yes"),OFFSET('Sanitation Data'!$I$6,0,10*ROW('Sanitation Data'!I29)),NA())</f>
        <v>#N/A</v>
      </c>
      <c r="AW35" s="100" t="e">
        <f ca="true">+IF(AND(ISNUMBER(OFFSET('Sanitation Data'!$I$10,0,10*ROW('Sanitation Data'!I29))),'Data Summary'!DL35="Yes"),OFFSET('Sanitation Data'!$I$10,0,10*ROW('Sanitation Data'!I29)),NA())</f>
        <v>#N/A</v>
      </c>
      <c r="AX35" s="100" t="e">
        <f ca="true">+IF(AND(ISNUMBER(OFFSET('Sanitation Data'!$I$11,0,10*ROW('Sanitation Data'!I29))),'Data Summary'!DM35="Yes"),OFFSET('Sanitation Data'!$I$11,0,10*ROW('Sanitation Data'!I29)),NA())</f>
        <v>#N/A</v>
      </c>
      <c r="AY35" s="100" t="e">
        <f ca="true">+IF(AND(ISNUMBER(OFFSET('Sanitation Data'!$I$12,0,10*ROW('Sanitation Data'!I29))),'Data Summary'!DN35="Yes"),OFFSET('Sanitation Data'!$I$12,0,10*ROW('Sanitation Data'!I29)),NA())</f>
        <v>#N/A</v>
      </c>
      <c r="AZ35" s="101" t="e">
        <f ca="true">+IF(AND(ISNUMBER(OFFSET('Hygiene Data'!$D$5,0,10*ROW('Hygiene Data'!D29))),'Data Summary'!DO35="Yes"),OFFSET('Hygiene Data'!$D$5,0,10*ROW('Hygiene Data'!D29)),NA())</f>
        <v>#N/A</v>
      </c>
      <c r="BA35" s="101" t="e">
        <f ca="true">+IF(AND(ISNUMBER(OFFSET('Hygiene Data'!$D$7,0,10*ROW('Hygiene Data'!D29))),'Data Summary'!DP35="Yes"),OFFSET('Hygiene Data'!$D$7,0,10*ROW('Hygiene Data'!D29)),NA())</f>
        <v>#N/A</v>
      </c>
      <c r="BB35" s="101" t="e">
        <f ca="true">+IF(AND(ISNUMBER(OFFSET('Hygiene Data'!$D$9,0,10*ROW('Hygiene Data'!D29))),'Data Summary'!DQ35="Yes"),OFFSET('Hygiene Data'!$D$9,0,10*ROW('Hygiene Data'!D29)),NA())</f>
        <v>#N/A</v>
      </c>
      <c r="BC35" s="101" t="e">
        <f ca="true">+IF(AND(ISNUMBER(OFFSET('Hygiene Data'!$E$5,0,10*ROW('Hygiene Data'!E29))),'Data Summary'!DR35="Yes"),OFFSET('Hygiene Data'!$E$5,0,10*ROW('Hygiene Data'!E29)),NA())</f>
        <v>#N/A</v>
      </c>
      <c r="BD35" s="101" t="e">
        <f ca="true">+IF(AND(ISNUMBER(OFFSET('Hygiene Data'!$E$7,0,10*ROW('Hygiene Data'!E29))),'Data Summary'!DS35="Yes"),OFFSET('Hygiene Data'!$E$7,0,10*ROW('Hygiene Data'!E29)),NA())</f>
        <v>#N/A</v>
      </c>
      <c r="BE35" s="101" t="e">
        <f ca="true">+IF(AND(ISNUMBER(OFFSET('Hygiene Data'!$E$9,0,10*ROW('Hygiene Data'!E29))),'Data Summary'!DT35="Yes"),OFFSET('Hygiene Data'!$E$9,0,10*ROW('Hygiene Data'!E29)),NA())</f>
        <v>#N/A</v>
      </c>
      <c r="BF35" s="101" t="e">
        <f ca="true">+IF(AND(ISNUMBER(OFFSET('Hygiene Data'!$F$5,0,10*ROW('Hygiene Data'!F29))),'Data Summary'!DU35="Yes"),OFFSET('Hygiene Data'!$F$5,0,10*ROW('Hygiene Data'!F29)),NA())</f>
        <v>#N/A</v>
      </c>
      <c r="BG35" s="101" t="e">
        <f ca="true">+IF(AND(ISNUMBER(OFFSET('Hygiene Data'!$F$7,0,10*ROW('Hygiene Data'!F29))),'Data Summary'!DV35="Yes"),OFFSET('Hygiene Data'!$F$7,0,10*ROW('Hygiene Data'!F29)),NA())</f>
        <v>#N/A</v>
      </c>
      <c r="BH35" s="101" t="e">
        <f ca="true">+IF(AND(ISNUMBER(OFFSET('Hygiene Data'!$F$9,0,10*ROW('Hygiene Data'!F29))),'Data Summary'!DW35="Yes"),OFFSET('Hygiene Data'!$F$9,0,10*ROW('Hygiene Data'!F29)),NA())</f>
        <v>#N/A</v>
      </c>
      <c r="BI35" s="101" t="e">
        <f ca="true">+IF(AND(ISNUMBER(OFFSET('Hygiene Data'!$G$5,0,10*ROW('Hygiene Data'!G29))),'Data Summary'!DX35="Yes"),OFFSET('Hygiene Data'!$G$5,0,10*ROW('Hygiene Data'!G29)),NA())</f>
        <v>#N/A</v>
      </c>
      <c r="BJ35" s="101" t="e">
        <f ca="true">+IF(AND(ISNUMBER(OFFSET('Hygiene Data'!$G$7,0,10*ROW('Hygiene Data'!G29))),'Data Summary'!DY35="Yes"),OFFSET('Hygiene Data'!$G$7,0,10*ROW('Hygiene Data'!G29)),NA())</f>
        <v>#N/A</v>
      </c>
      <c r="BK35" s="101" t="e">
        <f ca="true">+IF(AND(ISNUMBER(OFFSET('Hygiene Data'!$G$9,0,10*ROW('Hygiene Data'!G29))),'Data Summary'!DZ35="Yes"),OFFSET('Hygiene Data'!$G$9,0,10*ROW('Hygiene Data'!G29)),NA())</f>
        <v>#N/A</v>
      </c>
      <c r="BL35" s="101" t="e">
        <f ca="true">+IF(AND(ISNUMBER(OFFSET('Hygiene Data'!$H$5,0,10*ROW('Hygiene Data'!H29))),'Data Summary'!EA35="Yes"),OFFSET('Hygiene Data'!$H$5,0,10*ROW('Hygiene Data'!H29)),NA())</f>
        <v>#N/A</v>
      </c>
      <c r="BM35" s="101" t="e">
        <f ca="true">+IF(AND(ISNUMBER(OFFSET('Hygiene Data'!$H$7,0,10*ROW('Hygiene Data'!H29))),'Data Summary'!EB35="Yes"),OFFSET('Hygiene Data'!$H$7,0,10*ROW('Hygiene Data'!H29)),NA())</f>
        <v>#N/A</v>
      </c>
      <c r="BN35" s="101" t="e">
        <f ca="true">+IF(AND(ISNUMBER(OFFSET('Hygiene Data'!$H$9,0,10*ROW('Hygiene Data'!H29))),'Data Summary'!EC35="Yes"),OFFSET('Hygiene Data'!$H$9,0,10*ROW('Hygiene Data'!H29)),NA())</f>
        <v>#N/A</v>
      </c>
      <c r="BO35" s="101" t="e">
        <f ca="true">+IF(AND(ISNUMBER(OFFSET('Hygiene Data'!$I$5,0,10*ROW('Hygiene Data'!I29))),'Data Summary'!ED35="Yes"),OFFSET('Hygiene Data'!$I$5,0,10*ROW('Hygiene Data'!I29)),NA())</f>
        <v>#N/A</v>
      </c>
      <c r="BP35" s="101" t="e">
        <f ca="true">+IF(AND(ISNUMBER(OFFSET('Hygiene Data'!$I$7,0,10*ROW('Hygiene Data'!I29))),'Data Summary'!EE35="Yes"),OFFSET('Hygiene Data'!$I$7,0,10*ROW('Hygiene Data'!I29)),NA())</f>
        <v>#N/A</v>
      </c>
      <c r="BQ35" s="101" t="e">
        <f ca="true">+IF(AND(ISNUMBER(OFFSET('Hygiene Data'!$I$9,0,10*ROW('Hygiene Data'!I29))),'Data Summary'!EF35="Yes"),OFFSET('Hygiene Data'!$I$9,0,10*ROW('Hygiene Data'!I29)),NA())</f>
        <v>#N/A</v>
      </c>
    </row>
    <row xmlns:x14ac="http://schemas.microsoft.com/office/spreadsheetml/2009/9/ac" r="36" x14ac:dyDescent="0.2">
      <c r="A36" s="414" t="e">
        <f ca="true">+RIGHT('Data Summary'!A36,LEN('Data Summary'!A36)-9)</f>
        <v>#VALUE!</v>
      </c>
      <c r="B36" s="38" t="str">
        <f ca="true">+IF(ISTEXT('Data Summary'!B36),'Data Summary'!B36,"")</f>
        <v/>
      </c>
      <c r="C36" s="365" t="e">
        <f ca="true">+VALUE('Data Summary'!C36)</f>
        <v>#VALUE!</v>
      </c>
      <c r="D36" s="99" t="e">
        <f ca="true">+IF(AND(ISNUMBER(OFFSET('Water Data'!$D$4,0,10*ROW('Water Data'!D30))),'Data Summary'!BS36="Yes"),100-OFFSET('Water Data'!$D$4,0,10*ROW('Water Data'!D30)),NA())</f>
        <v>#N/A</v>
      </c>
      <c r="E36" s="99" t="e">
        <f ca="true">+IF(AND(ISNUMBER(OFFSET('Water Data'!$D$6,0,10*ROW('Water Data'!D30))),'Data Summary'!BT36="Yes"),OFFSET('Water Data'!$D$6,0,10*ROW('Water Data'!D30)),NA())</f>
        <v>#N/A</v>
      </c>
      <c r="F36" s="99" t="e">
        <f ca="true">+IF(AND(ISNUMBER(OFFSET('Water Data'!$D$9,0,10*ROW('Water Data'!D30))),'Data Summary'!BU36="Yes"),OFFSET('Water Data'!$D$9,0,10*ROW('Water Data'!D30)),NA())</f>
        <v>#N/A</v>
      </c>
      <c r="G36" s="99" t="e">
        <f ca="true">+IF(AND(ISNUMBER(OFFSET('Water Data'!$E$4,0,10*ROW('Water Data'!E30))),'Data Summary'!BV36="Yes"),100-OFFSET('Water Data'!$E$4,0,10*ROW('Water Data'!E30)),NA())</f>
        <v>#N/A</v>
      </c>
      <c r="H36" s="99" t="e">
        <f ca="true">+IF(AND(ISNUMBER(OFFSET('Water Data'!$E$6,0,10*ROW('Water Data'!E30))),'Data Summary'!BW36="Yes"),OFFSET('Water Data'!$E$6,0,10*ROW('Water Data'!E30)),NA())</f>
        <v>#N/A</v>
      </c>
      <c r="I36" s="99" t="e">
        <f ca="true">+IF(AND(ISNUMBER(OFFSET('Water Data'!$E$9,0,10*ROW('Water Data'!E30))),'Data Summary'!BX36="Yes"),OFFSET('Water Data'!$E$9,0,10*ROW('Water Data'!E30)),NA())</f>
        <v>#N/A</v>
      </c>
      <c r="J36" s="99" t="e">
        <f ca="true">+IF(AND(ISNUMBER(OFFSET('Water Data'!$F$4,0,10*ROW('Water Data'!F30))),'Data Summary'!BY36="Yes"),100-OFFSET('Water Data'!$F$4,0,10*ROW('Water Data'!F30)),NA())</f>
        <v>#N/A</v>
      </c>
      <c r="K36" s="99" t="e">
        <f ca="true">+IF(AND(ISNUMBER(OFFSET('Water Data'!$F$6,0,10*ROW('Water Data'!F30))),'Data Summary'!BZ36="Yes"),OFFSET('Water Data'!$F$6,0,10*ROW('Water Data'!F30)),NA())</f>
        <v>#N/A</v>
      </c>
      <c r="L36" s="99" t="e">
        <f ca="true">+IF(AND(ISNUMBER(OFFSET('Water Data'!$F$9,0,10*ROW('Water Data'!F30))),'Data Summary'!CA36="Yes"),OFFSET('Water Data'!$F$9,0,10*ROW('Water Data'!F30)),NA())</f>
        <v>#N/A</v>
      </c>
      <c r="M36" s="99" t="e">
        <f ca="true">+IF(AND(ISNUMBER(OFFSET('Water Data'!$G$4,0,10*ROW('Water Data'!G30))),'Data Summary'!CB36="Yes"),100-OFFSET('Water Data'!$G$4,0,10*ROW('Water Data'!G30)),NA())</f>
        <v>#N/A</v>
      </c>
      <c r="N36" s="99" t="e">
        <f ca="true">+IF(AND(ISNUMBER(OFFSET('Water Data'!$G$6,0,10*ROW('Water Data'!G30))),'Data Summary'!CC36="Yes"),OFFSET('Water Data'!$G$6,0,10*ROW('Water Data'!G30)),NA())</f>
        <v>#N/A</v>
      </c>
      <c r="O36" s="99" t="e">
        <f ca="true">+IF(AND(ISNUMBER(OFFSET('Water Data'!$G$9,0,10*ROW('Water Data'!G30))),'Data Summary'!CD36="Yes"),OFFSET('Water Data'!$G$9,0,10*ROW('Water Data'!G30)),NA())</f>
        <v>#N/A</v>
      </c>
      <c r="P36" s="99" t="e">
        <f ca="true">+IF(AND(ISNUMBER(OFFSET('Water Data'!$H$4,0,10*ROW('Water Data'!H30))),'Data Summary'!CE36="Yes"),100-OFFSET('Water Data'!$H$4,0,10*ROW('Water Data'!H30)),NA())</f>
        <v>#N/A</v>
      </c>
      <c r="Q36" s="99" t="e">
        <f ca="true">+IF(AND(ISNUMBER(OFFSET('Water Data'!$H$6,0,10*ROW('Water Data'!H30))),'Data Summary'!CF36="Yes"),OFFSET('Water Data'!$H$6,0,10*ROW('Water Data'!H30)),NA())</f>
        <v>#N/A</v>
      </c>
      <c r="R36" s="99" t="e">
        <f ca="true">+IF(AND(ISNUMBER(OFFSET('Water Data'!$H$9,0,10*ROW('Water Data'!H30))),'Data Summary'!CG36="Yes"),OFFSET('Water Data'!$H$9,0,10*ROW('Water Data'!H30)),NA())</f>
        <v>#N/A</v>
      </c>
      <c r="S36" s="99" t="e">
        <f ca="true">+IF(AND(ISNUMBER(OFFSET('Water Data'!$I$4,0,10*ROW('Water Data'!I30))),'Data Summary'!CH36="Yes"),100-OFFSET('Water Data'!$I$4,0,10*ROW('Water Data'!I30)),NA())</f>
        <v>#N/A</v>
      </c>
      <c r="T36" s="99" t="e">
        <f ca="true">+IF(AND(ISNUMBER(OFFSET('Water Data'!$I$6,0,10*ROW('Water Data'!I30))),'Data Summary'!CI36="Yes"),OFFSET('Water Data'!$I$6,0,10*ROW('Water Data'!I30)),NA())</f>
        <v>#N/A</v>
      </c>
      <c r="U36" s="99" t="e">
        <f ca="true">+IF(AND(ISNUMBER(OFFSET('Water Data'!$I$9,0,10*ROW('Water Data'!I30))),'Data Summary'!CJ36="Yes"),OFFSET('Water Data'!$I$9,0,10*ROW('Water Data'!I30)),NA())</f>
        <v>#N/A</v>
      </c>
      <c r="V36" s="100" t="e">
        <f ca="true">+IF(AND(ISNUMBER(OFFSET('Sanitation Data'!$D$4,0,10*ROW('Sanitation Data'!D30))),'Data Summary'!CK36="Yes"),100-OFFSET('Sanitation Data'!$D$4,0,10*ROW('Sanitation Data'!D30)),NA())</f>
        <v>#N/A</v>
      </c>
      <c r="W36" s="100" t="e">
        <f ca="true">+IF(AND(ISNUMBER(OFFSET('Sanitation Data'!$D$6,0,10*ROW('Sanitation Data'!D30))),'Data Summary'!CL36="Yes"),OFFSET('Sanitation Data'!$D$6,0,10*ROW('Sanitation Data'!D30)),NA())</f>
        <v>#N/A</v>
      </c>
      <c r="X36" s="100" t="e">
        <f ca="true">+IF(AND(ISNUMBER(OFFSET('Sanitation Data'!$D$10,0,10*ROW('Sanitation Data'!D30))),'Data Summary'!CM36="Yes"),OFFSET('Sanitation Data'!$D$10,0,10*ROW('Sanitation Data'!D30)),NA())</f>
        <v>#N/A</v>
      </c>
      <c r="Y36" s="100" t="e">
        <f ca="true">+IF(AND(ISNUMBER(OFFSET('Sanitation Data'!$D$11,0,10*ROW('Sanitation Data'!D30))),'Data Summary'!CN36="Yes"),OFFSET('Sanitation Data'!$D$11,0,10*ROW('Sanitation Data'!D30)),NA())</f>
        <v>#N/A</v>
      </c>
      <c r="Z36" s="100" t="e">
        <f ca="true">+IF(AND(ISNUMBER(OFFSET('Sanitation Data'!$D$12,0,10*ROW('Sanitation Data'!D30))),'Data Summary'!CO36="Yes"),OFFSET('Sanitation Data'!$D$12,0,10*ROW('Sanitation Data'!D30)),NA())</f>
        <v>#N/A</v>
      </c>
      <c r="AA36" s="100" t="e">
        <f ca="true">+IF(AND(ISNUMBER(OFFSET('Sanitation Data'!$E$4,0,10*ROW('Sanitation Data'!E30))),'Data Summary'!CP36="Yes"),100-OFFSET('Sanitation Data'!$E$4,0,10*ROW('Sanitation Data'!E30)),NA())</f>
        <v>#N/A</v>
      </c>
      <c r="AB36" s="100" t="e">
        <f ca="true">+IF(AND(ISNUMBER(OFFSET('Sanitation Data'!$E$6,0,10*ROW('Sanitation Data'!E30))),'Data Summary'!CQ36="Yes"),OFFSET('Sanitation Data'!$E$6,0,10*ROW('Sanitation Data'!E30)),NA())</f>
        <v>#N/A</v>
      </c>
      <c r="AC36" s="100" t="e">
        <f ca="true">+IF(AND(ISNUMBER(OFFSET('Sanitation Data'!$E$10,0,10*ROW('Sanitation Data'!E30))),'Data Summary'!CR36="Yes"),OFFSET('Sanitation Data'!$E$10,0,10*ROW('Sanitation Data'!E30)),NA())</f>
        <v>#N/A</v>
      </c>
      <c r="AD36" s="100" t="e">
        <f ca="true">+IF(AND(ISNUMBER(OFFSET('Sanitation Data'!$E$11,0,10*ROW('Sanitation Data'!E30))),'Data Summary'!CS36="Yes"),OFFSET('Sanitation Data'!$E$11,0,10*ROW('Sanitation Data'!E30)),NA())</f>
        <v>#N/A</v>
      </c>
      <c r="AE36" s="100" t="e">
        <f ca="true">+IF(AND(ISNUMBER(OFFSET('Sanitation Data'!$E$12,0,10*ROW('Sanitation Data'!E30))),'Data Summary'!CT36="Yes"),OFFSET('Sanitation Data'!$E$12,0,10*ROW('Sanitation Data'!E30)),NA())</f>
        <v>#N/A</v>
      </c>
      <c r="AF36" s="100" t="e">
        <f ca="true">+IF(AND(ISNUMBER(OFFSET('Sanitation Data'!$F$4,0,10*ROW('Sanitation Data'!F30))),'Data Summary'!CU36="Yes"),100-OFFSET('Sanitation Data'!$F$4,0,10*ROW('Sanitation Data'!F30)),NA())</f>
        <v>#N/A</v>
      </c>
      <c r="AG36" s="100" t="e">
        <f ca="true">+IF(AND(ISNUMBER(OFFSET('Sanitation Data'!$F$6,0,10*ROW('Sanitation Data'!F30))),'Data Summary'!CV36="Yes"),OFFSET('Sanitation Data'!$F$6,0,10*ROW('Sanitation Data'!F30)),NA())</f>
        <v>#N/A</v>
      </c>
      <c r="AH36" s="100" t="e">
        <f ca="true">+IF(AND(ISNUMBER(OFFSET('Sanitation Data'!$F$10,0,10*ROW('Sanitation Data'!F30))),'Data Summary'!CW36="Yes"),OFFSET('Sanitation Data'!$F$10,0,10*ROW('Sanitation Data'!F30)),NA())</f>
        <v>#N/A</v>
      </c>
      <c r="AI36" s="100" t="e">
        <f ca="true">+IF(AND(ISNUMBER(OFFSET('Sanitation Data'!$F$11,0,10*ROW('Sanitation Data'!F30))),'Data Summary'!CX36="Yes"),OFFSET('Sanitation Data'!$F$11,0,10*ROW('Sanitation Data'!F30)),NA())</f>
        <v>#N/A</v>
      </c>
      <c r="AJ36" s="100" t="e">
        <f ca="true">+IF(AND(ISNUMBER(OFFSET('Sanitation Data'!$F$12,0,10*ROW('Sanitation Data'!F30))),'Data Summary'!CY36="Yes"),OFFSET('Sanitation Data'!$F$12,0,10*ROW('Sanitation Data'!F30)),NA())</f>
        <v>#N/A</v>
      </c>
      <c r="AK36" s="100" t="e">
        <f ca="true">+IF(AND(ISNUMBER(OFFSET('Sanitation Data'!$G$4,0,10*ROW('Sanitation Data'!G30))),'Data Summary'!CZ36="Yes"),100-OFFSET('Sanitation Data'!$G$4,0,10*ROW('Sanitation Data'!G30)),NA())</f>
        <v>#N/A</v>
      </c>
      <c r="AL36" s="100" t="e">
        <f ca="true">+IF(AND(ISNUMBER(OFFSET('Sanitation Data'!$G$6,0,10*ROW('Sanitation Data'!G30))),'Data Summary'!DA36="Yes"),OFFSET('Sanitation Data'!$G$6,0,10*ROW('Sanitation Data'!G30)),NA())</f>
        <v>#N/A</v>
      </c>
      <c r="AM36" s="100" t="e">
        <f ca="true">+IF(AND(ISNUMBER(OFFSET('Sanitation Data'!$G$10,0,10*ROW('Sanitation Data'!G30))),'Data Summary'!DB36="Yes"),OFFSET('Sanitation Data'!$G$10,0,10*ROW('Sanitation Data'!G30)),NA())</f>
        <v>#N/A</v>
      </c>
      <c r="AN36" s="100" t="e">
        <f ca="true">+IF(AND(ISNUMBER(OFFSET('Sanitation Data'!$G$11,0,10*ROW('Sanitation Data'!G30))),'Data Summary'!DC36="Yes"),OFFSET('Sanitation Data'!$G$11,0,10*ROW('Sanitation Data'!G30)),NA())</f>
        <v>#N/A</v>
      </c>
      <c r="AO36" s="100" t="e">
        <f ca="true">+IF(AND(ISNUMBER(OFFSET('Sanitation Data'!$G$12,0,10*ROW('Sanitation Data'!G30))),'Data Summary'!DD36="Yes"),OFFSET('Sanitation Data'!$G$12,0,10*ROW('Sanitation Data'!G30)),NA())</f>
        <v>#N/A</v>
      </c>
      <c r="AP36" s="100" t="e">
        <f ca="true">+IF(AND(ISNUMBER(OFFSET('Sanitation Data'!$H$4,0,10*ROW('Sanitation Data'!H30))),'Data Summary'!DE36="Yes"),100-OFFSET('Sanitation Data'!$H$4,0,10*ROW('Sanitation Data'!H30)),NA())</f>
        <v>#N/A</v>
      </c>
      <c r="AQ36" s="100" t="e">
        <f ca="true">+IF(AND(ISNUMBER(OFFSET('Sanitation Data'!$H$6,0,10*ROW('Sanitation Data'!H30))),'Data Summary'!DF36="Yes"),OFFSET('Sanitation Data'!$H$6,0,10*ROW('Sanitation Data'!H30)),NA())</f>
        <v>#N/A</v>
      </c>
      <c r="AR36" s="100" t="e">
        <f ca="true">+IF(AND(ISNUMBER(OFFSET('Sanitation Data'!$H$10,0,10*ROW('Sanitation Data'!H30))),'Data Summary'!DG36="Yes"),OFFSET('Sanitation Data'!$H$10,0,10*ROW('Sanitation Data'!H30)),NA())</f>
        <v>#N/A</v>
      </c>
      <c r="AS36" s="100" t="e">
        <f ca="true">+IF(AND(ISNUMBER(OFFSET('Sanitation Data'!$H$11,0,10*ROW('Sanitation Data'!H30))),'Data Summary'!DH36="Yes"),OFFSET('Sanitation Data'!$H$11,0,10*ROW('Sanitation Data'!H30)),NA())</f>
        <v>#N/A</v>
      </c>
      <c r="AT36" s="100" t="e">
        <f ca="true">+IF(AND(ISNUMBER(OFFSET('Sanitation Data'!$H$12,0,10*ROW('Sanitation Data'!H30))),'Data Summary'!DI36="Yes"),OFFSET('Sanitation Data'!$H$12,0,10*ROW('Sanitation Data'!H30)),NA())</f>
        <v>#N/A</v>
      </c>
      <c r="AU36" s="100" t="e">
        <f ca="true">+IF(AND(ISNUMBER(OFFSET('Sanitation Data'!$I$4,0,10*ROW('Sanitation Data'!I30))),'Data Summary'!DJ36="Yes"),100-OFFSET('Sanitation Data'!$I$4,0,10*ROW('Sanitation Data'!I30)),NA())</f>
        <v>#N/A</v>
      </c>
      <c r="AV36" s="100" t="e">
        <f ca="true">+IF(AND(ISNUMBER(OFFSET('Sanitation Data'!$I$6,0,10*ROW('Sanitation Data'!I30))),'Data Summary'!DK36="Yes"),OFFSET('Sanitation Data'!$I$6,0,10*ROW('Sanitation Data'!I30)),NA())</f>
        <v>#N/A</v>
      </c>
      <c r="AW36" s="100" t="e">
        <f ca="true">+IF(AND(ISNUMBER(OFFSET('Sanitation Data'!$I$10,0,10*ROW('Sanitation Data'!I30))),'Data Summary'!DL36="Yes"),OFFSET('Sanitation Data'!$I$10,0,10*ROW('Sanitation Data'!I30)),NA())</f>
        <v>#N/A</v>
      </c>
      <c r="AX36" s="100" t="e">
        <f ca="true">+IF(AND(ISNUMBER(OFFSET('Sanitation Data'!$I$11,0,10*ROW('Sanitation Data'!I30))),'Data Summary'!DM36="Yes"),OFFSET('Sanitation Data'!$I$11,0,10*ROW('Sanitation Data'!I30)),NA())</f>
        <v>#N/A</v>
      </c>
      <c r="AY36" s="100" t="e">
        <f ca="true">+IF(AND(ISNUMBER(OFFSET('Sanitation Data'!$I$12,0,10*ROW('Sanitation Data'!I30))),'Data Summary'!DN36="Yes"),OFFSET('Sanitation Data'!$I$12,0,10*ROW('Sanitation Data'!I30)),NA())</f>
        <v>#N/A</v>
      </c>
      <c r="AZ36" s="101" t="e">
        <f ca="true">+IF(AND(ISNUMBER(OFFSET('Hygiene Data'!$D$5,0,10*ROW('Hygiene Data'!D30))),'Data Summary'!DO36="Yes"),OFFSET('Hygiene Data'!$D$5,0,10*ROW('Hygiene Data'!D30)),NA())</f>
        <v>#N/A</v>
      </c>
      <c r="BA36" s="101" t="e">
        <f ca="true">+IF(AND(ISNUMBER(OFFSET('Hygiene Data'!$D$7,0,10*ROW('Hygiene Data'!D30))),'Data Summary'!DP36="Yes"),OFFSET('Hygiene Data'!$D$7,0,10*ROW('Hygiene Data'!D30)),NA())</f>
        <v>#N/A</v>
      </c>
      <c r="BB36" s="101" t="e">
        <f ca="true">+IF(AND(ISNUMBER(OFFSET('Hygiene Data'!$D$9,0,10*ROW('Hygiene Data'!D30))),'Data Summary'!DQ36="Yes"),OFFSET('Hygiene Data'!$D$9,0,10*ROW('Hygiene Data'!D30)),NA())</f>
        <v>#N/A</v>
      </c>
      <c r="BC36" s="101" t="e">
        <f ca="true">+IF(AND(ISNUMBER(OFFSET('Hygiene Data'!$E$5,0,10*ROW('Hygiene Data'!E30))),'Data Summary'!DR36="Yes"),OFFSET('Hygiene Data'!$E$5,0,10*ROW('Hygiene Data'!E30)),NA())</f>
        <v>#N/A</v>
      </c>
      <c r="BD36" s="101" t="e">
        <f ca="true">+IF(AND(ISNUMBER(OFFSET('Hygiene Data'!$E$7,0,10*ROW('Hygiene Data'!E30))),'Data Summary'!DS36="Yes"),OFFSET('Hygiene Data'!$E$7,0,10*ROW('Hygiene Data'!E30)),NA())</f>
        <v>#N/A</v>
      </c>
      <c r="BE36" s="101" t="e">
        <f ca="true">+IF(AND(ISNUMBER(OFFSET('Hygiene Data'!$E$9,0,10*ROW('Hygiene Data'!E30))),'Data Summary'!DT36="Yes"),OFFSET('Hygiene Data'!$E$9,0,10*ROW('Hygiene Data'!E30)),NA())</f>
        <v>#N/A</v>
      </c>
      <c r="BF36" s="101" t="e">
        <f ca="true">+IF(AND(ISNUMBER(OFFSET('Hygiene Data'!$F$5,0,10*ROW('Hygiene Data'!F30))),'Data Summary'!DU36="Yes"),OFFSET('Hygiene Data'!$F$5,0,10*ROW('Hygiene Data'!F30)),NA())</f>
        <v>#N/A</v>
      </c>
      <c r="BG36" s="101" t="e">
        <f ca="true">+IF(AND(ISNUMBER(OFFSET('Hygiene Data'!$F$7,0,10*ROW('Hygiene Data'!F30))),'Data Summary'!DV36="Yes"),OFFSET('Hygiene Data'!$F$7,0,10*ROW('Hygiene Data'!F30)),NA())</f>
        <v>#N/A</v>
      </c>
      <c r="BH36" s="101" t="e">
        <f ca="true">+IF(AND(ISNUMBER(OFFSET('Hygiene Data'!$F$9,0,10*ROW('Hygiene Data'!F30))),'Data Summary'!DW36="Yes"),OFFSET('Hygiene Data'!$F$9,0,10*ROW('Hygiene Data'!F30)),NA())</f>
        <v>#N/A</v>
      </c>
      <c r="BI36" s="101" t="e">
        <f ca="true">+IF(AND(ISNUMBER(OFFSET('Hygiene Data'!$G$5,0,10*ROW('Hygiene Data'!G30))),'Data Summary'!DX36="Yes"),OFFSET('Hygiene Data'!$G$5,0,10*ROW('Hygiene Data'!G30)),NA())</f>
        <v>#N/A</v>
      </c>
      <c r="BJ36" s="101" t="e">
        <f ca="true">+IF(AND(ISNUMBER(OFFSET('Hygiene Data'!$G$7,0,10*ROW('Hygiene Data'!G30))),'Data Summary'!DY36="Yes"),OFFSET('Hygiene Data'!$G$7,0,10*ROW('Hygiene Data'!G30)),NA())</f>
        <v>#N/A</v>
      </c>
      <c r="BK36" s="101" t="e">
        <f ca="true">+IF(AND(ISNUMBER(OFFSET('Hygiene Data'!$G$9,0,10*ROW('Hygiene Data'!G30))),'Data Summary'!DZ36="Yes"),OFFSET('Hygiene Data'!$G$9,0,10*ROW('Hygiene Data'!G30)),NA())</f>
        <v>#N/A</v>
      </c>
      <c r="BL36" s="101" t="e">
        <f ca="true">+IF(AND(ISNUMBER(OFFSET('Hygiene Data'!$H$5,0,10*ROW('Hygiene Data'!H30))),'Data Summary'!EA36="Yes"),OFFSET('Hygiene Data'!$H$5,0,10*ROW('Hygiene Data'!H30)),NA())</f>
        <v>#N/A</v>
      </c>
      <c r="BM36" s="101" t="e">
        <f ca="true">+IF(AND(ISNUMBER(OFFSET('Hygiene Data'!$H$7,0,10*ROW('Hygiene Data'!H30))),'Data Summary'!EB36="Yes"),OFFSET('Hygiene Data'!$H$7,0,10*ROW('Hygiene Data'!H30)),NA())</f>
        <v>#N/A</v>
      </c>
      <c r="BN36" s="101" t="e">
        <f ca="true">+IF(AND(ISNUMBER(OFFSET('Hygiene Data'!$H$9,0,10*ROW('Hygiene Data'!H30))),'Data Summary'!EC36="Yes"),OFFSET('Hygiene Data'!$H$9,0,10*ROW('Hygiene Data'!H30)),NA())</f>
        <v>#N/A</v>
      </c>
      <c r="BO36" s="101" t="e">
        <f ca="true">+IF(AND(ISNUMBER(OFFSET('Hygiene Data'!$I$5,0,10*ROW('Hygiene Data'!I30))),'Data Summary'!ED36="Yes"),OFFSET('Hygiene Data'!$I$5,0,10*ROW('Hygiene Data'!I30)),NA())</f>
        <v>#N/A</v>
      </c>
      <c r="BP36" s="101" t="e">
        <f ca="true">+IF(AND(ISNUMBER(OFFSET('Hygiene Data'!$I$7,0,10*ROW('Hygiene Data'!I30))),'Data Summary'!EE36="Yes"),OFFSET('Hygiene Data'!$I$7,0,10*ROW('Hygiene Data'!I30)),NA())</f>
        <v>#N/A</v>
      </c>
      <c r="BQ36" s="101" t="e">
        <f ca="true">+IF(AND(ISNUMBER(OFFSET('Hygiene Data'!$I$9,0,10*ROW('Hygiene Data'!I30))),'Data Summary'!EF36="Yes"),OFFSET('Hygiene Data'!$I$9,0,10*ROW('Hygiene Data'!I30)),NA())</f>
        <v>#N/A</v>
      </c>
    </row>
    <row xmlns:x14ac="http://schemas.microsoft.com/office/spreadsheetml/2009/9/ac" r="37" x14ac:dyDescent="0.2">
      <c r="A37" s="414" t="e">
        <f ca="true">+RIGHT('Data Summary'!A37,LEN('Data Summary'!A37)-9)</f>
        <v>#VALUE!</v>
      </c>
      <c r="B37" s="38" t="str">
        <f ca="true">+IF(ISTEXT('Data Summary'!B37),'Data Summary'!B37,"")</f>
        <v/>
      </c>
      <c r="C37" s="365" t="e">
        <f ca="true">+VALUE('Data Summary'!C37)</f>
        <v>#VALUE!</v>
      </c>
      <c r="D37" s="99" t="e">
        <f ca="true">+IF(AND(ISNUMBER(OFFSET('Water Data'!$D$4,0,10*ROW('Water Data'!D31))),'Data Summary'!BS37="Yes"),100-OFFSET('Water Data'!$D$4,0,10*ROW('Water Data'!D31)),NA())</f>
        <v>#N/A</v>
      </c>
      <c r="E37" s="99" t="e">
        <f ca="true">+IF(AND(ISNUMBER(OFFSET('Water Data'!$D$6,0,10*ROW('Water Data'!D31))),'Data Summary'!BT37="Yes"),OFFSET('Water Data'!$D$6,0,10*ROW('Water Data'!D31)),NA())</f>
        <v>#N/A</v>
      </c>
      <c r="F37" s="99" t="e">
        <f ca="true">+IF(AND(ISNUMBER(OFFSET('Water Data'!$D$9,0,10*ROW('Water Data'!D31))),'Data Summary'!BU37="Yes"),OFFSET('Water Data'!$D$9,0,10*ROW('Water Data'!D31)),NA())</f>
        <v>#N/A</v>
      </c>
      <c r="G37" s="99" t="e">
        <f ca="true">+IF(AND(ISNUMBER(OFFSET('Water Data'!$E$4,0,10*ROW('Water Data'!E31))),'Data Summary'!BV37="Yes"),100-OFFSET('Water Data'!$E$4,0,10*ROW('Water Data'!E31)),NA())</f>
        <v>#N/A</v>
      </c>
      <c r="H37" s="99" t="e">
        <f ca="true">+IF(AND(ISNUMBER(OFFSET('Water Data'!$E$6,0,10*ROW('Water Data'!E31))),'Data Summary'!BW37="Yes"),OFFSET('Water Data'!$E$6,0,10*ROW('Water Data'!E31)),NA())</f>
        <v>#N/A</v>
      </c>
      <c r="I37" s="99" t="e">
        <f ca="true">+IF(AND(ISNUMBER(OFFSET('Water Data'!$E$9,0,10*ROW('Water Data'!E31))),'Data Summary'!BX37="Yes"),OFFSET('Water Data'!$E$9,0,10*ROW('Water Data'!E31)),NA())</f>
        <v>#N/A</v>
      </c>
      <c r="J37" s="99" t="e">
        <f ca="true">+IF(AND(ISNUMBER(OFFSET('Water Data'!$F$4,0,10*ROW('Water Data'!F31))),'Data Summary'!BY37="Yes"),100-OFFSET('Water Data'!$F$4,0,10*ROW('Water Data'!F31)),NA())</f>
        <v>#N/A</v>
      </c>
      <c r="K37" s="99" t="e">
        <f ca="true">+IF(AND(ISNUMBER(OFFSET('Water Data'!$F$6,0,10*ROW('Water Data'!F31))),'Data Summary'!BZ37="Yes"),OFFSET('Water Data'!$F$6,0,10*ROW('Water Data'!F31)),NA())</f>
        <v>#N/A</v>
      </c>
      <c r="L37" s="99" t="e">
        <f ca="true">+IF(AND(ISNUMBER(OFFSET('Water Data'!$F$9,0,10*ROW('Water Data'!F31))),'Data Summary'!CA37="Yes"),OFFSET('Water Data'!$F$9,0,10*ROW('Water Data'!F31)),NA())</f>
        <v>#N/A</v>
      </c>
      <c r="M37" s="99" t="e">
        <f ca="true">+IF(AND(ISNUMBER(OFFSET('Water Data'!$G$4,0,10*ROW('Water Data'!G31))),'Data Summary'!CB37="Yes"),100-OFFSET('Water Data'!$G$4,0,10*ROW('Water Data'!G31)),NA())</f>
        <v>#N/A</v>
      </c>
      <c r="N37" s="99" t="e">
        <f ca="true">+IF(AND(ISNUMBER(OFFSET('Water Data'!$G$6,0,10*ROW('Water Data'!G31))),'Data Summary'!CC37="Yes"),OFFSET('Water Data'!$G$6,0,10*ROW('Water Data'!G31)),NA())</f>
        <v>#N/A</v>
      </c>
      <c r="O37" s="99" t="e">
        <f ca="true">+IF(AND(ISNUMBER(OFFSET('Water Data'!$G$9,0,10*ROW('Water Data'!G31))),'Data Summary'!CD37="Yes"),OFFSET('Water Data'!$G$9,0,10*ROW('Water Data'!G31)),NA())</f>
        <v>#N/A</v>
      </c>
      <c r="P37" s="99" t="e">
        <f ca="true">+IF(AND(ISNUMBER(OFFSET('Water Data'!$H$4,0,10*ROW('Water Data'!H31))),'Data Summary'!CE37="Yes"),100-OFFSET('Water Data'!$H$4,0,10*ROW('Water Data'!H31)),NA())</f>
        <v>#N/A</v>
      </c>
      <c r="Q37" s="99" t="e">
        <f ca="true">+IF(AND(ISNUMBER(OFFSET('Water Data'!$H$6,0,10*ROW('Water Data'!H31))),'Data Summary'!CF37="Yes"),OFFSET('Water Data'!$H$6,0,10*ROW('Water Data'!H31)),NA())</f>
        <v>#N/A</v>
      </c>
      <c r="R37" s="99" t="e">
        <f ca="true">+IF(AND(ISNUMBER(OFFSET('Water Data'!$H$9,0,10*ROW('Water Data'!H31))),'Data Summary'!CG37="Yes"),OFFSET('Water Data'!$H$9,0,10*ROW('Water Data'!H31)),NA())</f>
        <v>#N/A</v>
      </c>
      <c r="S37" s="99" t="e">
        <f ca="true">+IF(AND(ISNUMBER(OFFSET('Water Data'!$I$4,0,10*ROW('Water Data'!I31))),'Data Summary'!CH37="Yes"),100-OFFSET('Water Data'!$I$4,0,10*ROW('Water Data'!I31)),NA())</f>
        <v>#N/A</v>
      </c>
      <c r="T37" s="99" t="e">
        <f ca="true">+IF(AND(ISNUMBER(OFFSET('Water Data'!$I$6,0,10*ROW('Water Data'!I31))),'Data Summary'!CI37="Yes"),OFFSET('Water Data'!$I$6,0,10*ROW('Water Data'!I31)),NA())</f>
        <v>#N/A</v>
      </c>
      <c r="U37" s="99" t="e">
        <f ca="true">+IF(AND(ISNUMBER(OFFSET('Water Data'!$I$9,0,10*ROW('Water Data'!I31))),'Data Summary'!CJ37="Yes"),OFFSET('Water Data'!$I$9,0,10*ROW('Water Data'!I31)),NA())</f>
        <v>#N/A</v>
      </c>
      <c r="V37" s="100" t="e">
        <f ca="true">+IF(AND(ISNUMBER(OFFSET('Sanitation Data'!$D$4,0,10*ROW('Sanitation Data'!D31))),'Data Summary'!CK37="Yes"),100-OFFSET('Sanitation Data'!$D$4,0,10*ROW('Sanitation Data'!D31)),NA())</f>
        <v>#N/A</v>
      </c>
      <c r="W37" s="100" t="e">
        <f ca="true">+IF(AND(ISNUMBER(OFFSET('Sanitation Data'!$D$6,0,10*ROW('Sanitation Data'!D31))),'Data Summary'!CL37="Yes"),OFFSET('Sanitation Data'!$D$6,0,10*ROW('Sanitation Data'!D31)),NA())</f>
        <v>#N/A</v>
      </c>
      <c r="X37" s="100" t="e">
        <f ca="true">+IF(AND(ISNUMBER(OFFSET('Sanitation Data'!$D$10,0,10*ROW('Sanitation Data'!D31))),'Data Summary'!CM37="Yes"),OFFSET('Sanitation Data'!$D$10,0,10*ROW('Sanitation Data'!D31)),NA())</f>
        <v>#N/A</v>
      </c>
      <c r="Y37" s="100" t="e">
        <f ca="true">+IF(AND(ISNUMBER(OFFSET('Sanitation Data'!$D$11,0,10*ROW('Sanitation Data'!D31))),'Data Summary'!CN37="Yes"),OFFSET('Sanitation Data'!$D$11,0,10*ROW('Sanitation Data'!D31)),NA())</f>
        <v>#N/A</v>
      </c>
      <c r="Z37" s="100" t="e">
        <f ca="true">+IF(AND(ISNUMBER(OFFSET('Sanitation Data'!$D$12,0,10*ROW('Sanitation Data'!D31))),'Data Summary'!CO37="Yes"),OFFSET('Sanitation Data'!$D$12,0,10*ROW('Sanitation Data'!D31)),NA())</f>
        <v>#N/A</v>
      </c>
      <c r="AA37" s="100" t="e">
        <f ca="true">+IF(AND(ISNUMBER(OFFSET('Sanitation Data'!$E$4,0,10*ROW('Sanitation Data'!E31))),'Data Summary'!CP37="Yes"),100-OFFSET('Sanitation Data'!$E$4,0,10*ROW('Sanitation Data'!E31)),NA())</f>
        <v>#N/A</v>
      </c>
      <c r="AB37" s="100" t="e">
        <f ca="true">+IF(AND(ISNUMBER(OFFSET('Sanitation Data'!$E$6,0,10*ROW('Sanitation Data'!E31))),'Data Summary'!CQ37="Yes"),OFFSET('Sanitation Data'!$E$6,0,10*ROW('Sanitation Data'!E31)),NA())</f>
        <v>#N/A</v>
      </c>
      <c r="AC37" s="100" t="e">
        <f ca="true">+IF(AND(ISNUMBER(OFFSET('Sanitation Data'!$E$10,0,10*ROW('Sanitation Data'!E31))),'Data Summary'!CR37="Yes"),OFFSET('Sanitation Data'!$E$10,0,10*ROW('Sanitation Data'!E31)),NA())</f>
        <v>#N/A</v>
      </c>
      <c r="AD37" s="100" t="e">
        <f ca="true">+IF(AND(ISNUMBER(OFFSET('Sanitation Data'!$E$11,0,10*ROW('Sanitation Data'!E31))),'Data Summary'!CS37="Yes"),OFFSET('Sanitation Data'!$E$11,0,10*ROW('Sanitation Data'!E31)),NA())</f>
        <v>#N/A</v>
      </c>
      <c r="AE37" s="100" t="e">
        <f ca="true">+IF(AND(ISNUMBER(OFFSET('Sanitation Data'!$E$12,0,10*ROW('Sanitation Data'!E31))),'Data Summary'!CT37="Yes"),OFFSET('Sanitation Data'!$E$12,0,10*ROW('Sanitation Data'!E31)),NA())</f>
        <v>#N/A</v>
      </c>
      <c r="AF37" s="100" t="e">
        <f ca="true">+IF(AND(ISNUMBER(OFFSET('Sanitation Data'!$F$4,0,10*ROW('Sanitation Data'!F31))),'Data Summary'!CU37="Yes"),100-OFFSET('Sanitation Data'!$F$4,0,10*ROW('Sanitation Data'!F31)),NA())</f>
        <v>#N/A</v>
      </c>
      <c r="AG37" s="100" t="e">
        <f ca="true">+IF(AND(ISNUMBER(OFFSET('Sanitation Data'!$F$6,0,10*ROW('Sanitation Data'!F31))),'Data Summary'!CV37="Yes"),OFFSET('Sanitation Data'!$F$6,0,10*ROW('Sanitation Data'!F31)),NA())</f>
        <v>#N/A</v>
      </c>
      <c r="AH37" s="100" t="e">
        <f ca="true">+IF(AND(ISNUMBER(OFFSET('Sanitation Data'!$F$10,0,10*ROW('Sanitation Data'!F31))),'Data Summary'!CW37="Yes"),OFFSET('Sanitation Data'!$F$10,0,10*ROW('Sanitation Data'!F31)),NA())</f>
        <v>#N/A</v>
      </c>
      <c r="AI37" s="100" t="e">
        <f ca="true">+IF(AND(ISNUMBER(OFFSET('Sanitation Data'!$F$11,0,10*ROW('Sanitation Data'!F31))),'Data Summary'!CX37="Yes"),OFFSET('Sanitation Data'!$F$11,0,10*ROW('Sanitation Data'!F31)),NA())</f>
        <v>#N/A</v>
      </c>
      <c r="AJ37" s="100" t="e">
        <f ca="true">+IF(AND(ISNUMBER(OFFSET('Sanitation Data'!$F$12,0,10*ROW('Sanitation Data'!F31))),'Data Summary'!CY37="Yes"),OFFSET('Sanitation Data'!$F$12,0,10*ROW('Sanitation Data'!F31)),NA())</f>
        <v>#N/A</v>
      </c>
      <c r="AK37" s="100" t="e">
        <f ca="true">+IF(AND(ISNUMBER(OFFSET('Sanitation Data'!$G$4,0,10*ROW('Sanitation Data'!G31))),'Data Summary'!CZ37="Yes"),100-OFFSET('Sanitation Data'!$G$4,0,10*ROW('Sanitation Data'!G31)),NA())</f>
        <v>#N/A</v>
      </c>
      <c r="AL37" s="100" t="e">
        <f ca="true">+IF(AND(ISNUMBER(OFFSET('Sanitation Data'!$G$6,0,10*ROW('Sanitation Data'!G31))),'Data Summary'!DA37="Yes"),OFFSET('Sanitation Data'!$G$6,0,10*ROW('Sanitation Data'!G31)),NA())</f>
        <v>#N/A</v>
      </c>
      <c r="AM37" s="100" t="e">
        <f ca="true">+IF(AND(ISNUMBER(OFFSET('Sanitation Data'!$G$10,0,10*ROW('Sanitation Data'!G31))),'Data Summary'!DB37="Yes"),OFFSET('Sanitation Data'!$G$10,0,10*ROW('Sanitation Data'!G31)),NA())</f>
        <v>#N/A</v>
      </c>
      <c r="AN37" s="100" t="e">
        <f ca="true">+IF(AND(ISNUMBER(OFFSET('Sanitation Data'!$G$11,0,10*ROW('Sanitation Data'!G31))),'Data Summary'!DC37="Yes"),OFFSET('Sanitation Data'!$G$11,0,10*ROW('Sanitation Data'!G31)),NA())</f>
        <v>#N/A</v>
      </c>
      <c r="AO37" s="100" t="e">
        <f ca="true">+IF(AND(ISNUMBER(OFFSET('Sanitation Data'!$G$12,0,10*ROW('Sanitation Data'!G31))),'Data Summary'!DD37="Yes"),OFFSET('Sanitation Data'!$G$12,0,10*ROW('Sanitation Data'!G31)),NA())</f>
        <v>#N/A</v>
      </c>
      <c r="AP37" s="100" t="e">
        <f ca="true">+IF(AND(ISNUMBER(OFFSET('Sanitation Data'!$H$4,0,10*ROW('Sanitation Data'!H31))),'Data Summary'!DE37="Yes"),100-OFFSET('Sanitation Data'!$H$4,0,10*ROW('Sanitation Data'!H31)),NA())</f>
        <v>#N/A</v>
      </c>
      <c r="AQ37" s="100" t="e">
        <f ca="true">+IF(AND(ISNUMBER(OFFSET('Sanitation Data'!$H$6,0,10*ROW('Sanitation Data'!H31))),'Data Summary'!DF37="Yes"),OFFSET('Sanitation Data'!$H$6,0,10*ROW('Sanitation Data'!H31)),NA())</f>
        <v>#N/A</v>
      </c>
      <c r="AR37" s="100" t="e">
        <f ca="true">+IF(AND(ISNUMBER(OFFSET('Sanitation Data'!$H$10,0,10*ROW('Sanitation Data'!H31))),'Data Summary'!DG37="Yes"),OFFSET('Sanitation Data'!$H$10,0,10*ROW('Sanitation Data'!H31)),NA())</f>
        <v>#N/A</v>
      </c>
      <c r="AS37" s="100" t="e">
        <f ca="true">+IF(AND(ISNUMBER(OFFSET('Sanitation Data'!$H$11,0,10*ROW('Sanitation Data'!H31))),'Data Summary'!DH37="Yes"),OFFSET('Sanitation Data'!$H$11,0,10*ROW('Sanitation Data'!H31)),NA())</f>
        <v>#N/A</v>
      </c>
      <c r="AT37" s="100" t="e">
        <f ca="true">+IF(AND(ISNUMBER(OFFSET('Sanitation Data'!$H$12,0,10*ROW('Sanitation Data'!H31))),'Data Summary'!DI37="Yes"),OFFSET('Sanitation Data'!$H$12,0,10*ROW('Sanitation Data'!H31)),NA())</f>
        <v>#N/A</v>
      </c>
      <c r="AU37" s="100" t="e">
        <f ca="true">+IF(AND(ISNUMBER(OFFSET('Sanitation Data'!$I$4,0,10*ROW('Sanitation Data'!I31))),'Data Summary'!DJ37="Yes"),100-OFFSET('Sanitation Data'!$I$4,0,10*ROW('Sanitation Data'!I31)),NA())</f>
        <v>#N/A</v>
      </c>
      <c r="AV37" s="100" t="e">
        <f ca="true">+IF(AND(ISNUMBER(OFFSET('Sanitation Data'!$I$6,0,10*ROW('Sanitation Data'!I31))),'Data Summary'!DK37="Yes"),OFFSET('Sanitation Data'!$I$6,0,10*ROW('Sanitation Data'!I31)),NA())</f>
        <v>#N/A</v>
      </c>
      <c r="AW37" s="100" t="e">
        <f ca="true">+IF(AND(ISNUMBER(OFFSET('Sanitation Data'!$I$10,0,10*ROW('Sanitation Data'!I31))),'Data Summary'!DL37="Yes"),OFFSET('Sanitation Data'!$I$10,0,10*ROW('Sanitation Data'!I31)),NA())</f>
        <v>#N/A</v>
      </c>
      <c r="AX37" s="100" t="e">
        <f ca="true">+IF(AND(ISNUMBER(OFFSET('Sanitation Data'!$I$11,0,10*ROW('Sanitation Data'!I31))),'Data Summary'!DM37="Yes"),OFFSET('Sanitation Data'!$I$11,0,10*ROW('Sanitation Data'!I31)),NA())</f>
        <v>#N/A</v>
      </c>
      <c r="AY37" s="100" t="e">
        <f ca="true">+IF(AND(ISNUMBER(OFFSET('Sanitation Data'!$I$12,0,10*ROW('Sanitation Data'!I31))),'Data Summary'!DN37="Yes"),OFFSET('Sanitation Data'!$I$12,0,10*ROW('Sanitation Data'!I31)),NA())</f>
        <v>#N/A</v>
      </c>
      <c r="AZ37" s="101" t="e">
        <f ca="true">+IF(AND(ISNUMBER(OFFSET('Hygiene Data'!$D$5,0,10*ROW('Hygiene Data'!D31))),'Data Summary'!DO37="Yes"),OFFSET('Hygiene Data'!$D$5,0,10*ROW('Hygiene Data'!D31)),NA())</f>
        <v>#N/A</v>
      </c>
      <c r="BA37" s="101" t="e">
        <f ca="true">+IF(AND(ISNUMBER(OFFSET('Hygiene Data'!$D$7,0,10*ROW('Hygiene Data'!D31))),'Data Summary'!DP37="Yes"),OFFSET('Hygiene Data'!$D$7,0,10*ROW('Hygiene Data'!D31)),NA())</f>
        <v>#N/A</v>
      </c>
      <c r="BB37" s="101" t="e">
        <f ca="true">+IF(AND(ISNUMBER(OFFSET('Hygiene Data'!$D$9,0,10*ROW('Hygiene Data'!D31))),'Data Summary'!DQ37="Yes"),OFFSET('Hygiene Data'!$D$9,0,10*ROW('Hygiene Data'!D31)),NA())</f>
        <v>#N/A</v>
      </c>
      <c r="BC37" s="101" t="e">
        <f ca="true">+IF(AND(ISNUMBER(OFFSET('Hygiene Data'!$E$5,0,10*ROW('Hygiene Data'!E31))),'Data Summary'!DR37="Yes"),OFFSET('Hygiene Data'!$E$5,0,10*ROW('Hygiene Data'!E31)),NA())</f>
        <v>#N/A</v>
      </c>
      <c r="BD37" s="101" t="e">
        <f ca="true">+IF(AND(ISNUMBER(OFFSET('Hygiene Data'!$E$7,0,10*ROW('Hygiene Data'!E31))),'Data Summary'!DS37="Yes"),OFFSET('Hygiene Data'!$E$7,0,10*ROW('Hygiene Data'!E31)),NA())</f>
        <v>#N/A</v>
      </c>
      <c r="BE37" s="101" t="e">
        <f ca="true">+IF(AND(ISNUMBER(OFFSET('Hygiene Data'!$E$9,0,10*ROW('Hygiene Data'!E31))),'Data Summary'!DT37="Yes"),OFFSET('Hygiene Data'!$E$9,0,10*ROW('Hygiene Data'!E31)),NA())</f>
        <v>#N/A</v>
      </c>
      <c r="BF37" s="101" t="e">
        <f ca="true">+IF(AND(ISNUMBER(OFFSET('Hygiene Data'!$F$5,0,10*ROW('Hygiene Data'!F31))),'Data Summary'!DU37="Yes"),OFFSET('Hygiene Data'!$F$5,0,10*ROW('Hygiene Data'!F31)),NA())</f>
        <v>#N/A</v>
      </c>
      <c r="BG37" s="101" t="e">
        <f ca="true">+IF(AND(ISNUMBER(OFFSET('Hygiene Data'!$F$7,0,10*ROW('Hygiene Data'!F31))),'Data Summary'!DV37="Yes"),OFFSET('Hygiene Data'!$F$7,0,10*ROW('Hygiene Data'!F31)),NA())</f>
        <v>#N/A</v>
      </c>
      <c r="BH37" s="101" t="e">
        <f ca="true">+IF(AND(ISNUMBER(OFFSET('Hygiene Data'!$F$9,0,10*ROW('Hygiene Data'!F31))),'Data Summary'!DW37="Yes"),OFFSET('Hygiene Data'!$F$9,0,10*ROW('Hygiene Data'!F31)),NA())</f>
        <v>#N/A</v>
      </c>
      <c r="BI37" s="101" t="e">
        <f ca="true">+IF(AND(ISNUMBER(OFFSET('Hygiene Data'!$G$5,0,10*ROW('Hygiene Data'!G31))),'Data Summary'!DX37="Yes"),OFFSET('Hygiene Data'!$G$5,0,10*ROW('Hygiene Data'!G31)),NA())</f>
        <v>#N/A</v>
      </c>
      <c r="BJ37" s="101" t="e">
        <f ca="true">+IF(AND(ISNUMBER(OFFSET('Hygiene Data'!$G$7,0,10*ROW('Hygiene Data'!G31))),'Data Summary'!DY37="Yes"),OFFSET('Hygiene Data'!$G$7,0,10*ROW('Hygiene Data'!G31)),NA())</f>
        <v>#N/A</v>
      </c>
      <c r="BK37" s="101" t="e">
        <f ca="true">+IF(AND(ISNUMBER(OFFSET('Hygiene Data'!$G$9,0,10*ROW('Hygiene Data'!G31))),'Data Summary'!DZ37="Yes"),OFFSET('Hygiene Data'!$G$9,0,10*ROW('Hygiene Data'!G31)),NA())</f>
        <v>#N/A</v>
      </c>
      <c r="BL37" s="101" t="e">
        <f ca="true">+IF(AND(ISNUMBER(OFFSET('Hygiene Data'!$H$5,0,10*ROW('Hygiene Data'!H31))),'Data Summary'!EA37="Yes"),OFFSET('Hygiene Data'!$H$5,0,10*ROW('Hygiene Data'!H31)),NA())</f>
        <v>#N/A</v>
      </c>
      <c r="BM37" s="101" t="e">
        <f ca="true">+IF(AND(ISNUMBER(OFFSET('Hygiene Data'!$H$7,0,10*ROW('Hygiene Data'!H31))),'Data Summary'!EB37="Yes"),OFFSET('Hygiene Data'!$H$7,0,10*ROW('Hygiene Data'!H31)),NA())</f>
        <v>#N/A</v>
      </c>
      <c r="BN37" s="101" t="e">
        <f ca="true">+IF(AND(ISNUMBER(OFFSET('Hygiene Data'!$H$9,0,10*ROW('Hygiene Data'!H31))),'Data Summary'!EC37="Yes"),OFFSET('Hygiene Data'!$H$9,0,10*ROW('Hygiene Data'!H31)),NA())</f>
        <v>#N/A</v>
      </c>
      <c r="BO37" s="101" t="e">
        <f ca="true">+IF(AND(ISNUMBER(OFFSET('Hygiene Data'!$I$5,0,10*ROW('Hygiene Data'!I31))),'Data Summary'!ED37="Yes"),OFFSET('Hygiene Data'!$I$5,0,10*ROW('Hygiene Data'!I31)),NA())</f>
        <v>#N/A</v>
      </c>
      <c r="BP37" s="101" t="e">
        <f ca="true">+IF(AND(ISNUMBER(OFFSET('Hygiene Data'!$I$7,0,10*ROW('Hygiene Data'!I31))),'Data Summary'!EE37="Yes"),OFFSET('Hygiene Data'!$I$7,0,10*ROW('Hygiene Data'!I31)),NA())</f>
        <v>#N/A</v>
      </c>
      <c r="BQ37" s="101" t="e">
        <f ca="true">+IF(AND(ISNUMBER(OFFSET('Hygiene Data'!$I$9,0,10*ROW('Hygiene Data'!I31))),'Data Summary'!EF37="Yes"),OFFSET('Hygiene Data'!$I$9,0,10*ROW('Hygiene Data'!I31)),NA())</f>
        <v>#N/A</v>
      </c>
    </row>
    <row xmlns:x14ac="http://schemas.microsoft.com/office/spreadsheetml/2009/9/ac" r="38" x14ac:dyDescent="0.2">
      <c r="A38" s="414" t="e">
        <f ca="true">+RIGHT('Data Summary'!A38,LEN('Data Summary'!A38)-9)</f>
        <v>#VALUE!</v>
      </c>
      <c r="B38" s="38" t="str">
        <f ca="true">+IF(ISTEXT('Data Summary'!B38),'Data Summary'!B38,"")</f>
        <v/>
      </c>
      <c r="C38" s="365" t="e">
        <f ca="true">+VALUE('Data Summary'!C38)</f>
        <v>#VALUE!</v>
      </c>
      <c r="D38" s="99" t="e">
        <f ca="true">+IF(AND(ISNUMBER(OFFSET('Water Data'!$D$4,0,10*ROW('Water Data'!D32))),'Data Summary'!BS38="Yes"),100-OFFSET('Water Data'!$D$4,0,10*ROW('Water Data'!D32)),NA())</f>
        <v>#N/A</v>
      </c>
      <c r="E38" s="99" t="e">
        <f ca="true">+IF(AND(ISNUMBER(OFFSET('Water Data'!$D$6,0,10*ROW('Water Data'!D32))),'Data Summary'!BT38="Yes"),OFFSET('Water Data'!$D$6,0,10*ROW('Water Data'!D32)),NA())</f>
        <v>#N/A</v>
      </c>
      <c r="F38" s="99" t="e">
        <f ca="true">+IF(AND(ISNUMBER(OFFSET('Water Data'!$D$9,0,10*ROW('Water Data'!D32))),'Data Summary'!BU38="Yes"),OFFSET('Water Data'!$D$9,0,10*ROW('Water Data'!D32)),NA())</f>
        <v>#N/A</v>
      </c>
      <c r="G38" s="99" t="e">
        <f ca="true">+IF(AND(ISNUMBER(OFFSET('Water Data'!$E$4,0,10*ROW('Water Data'!E32))),'Data Summary'!BV38="Yes"),100-OFFSET('Water Data'!$E$4,0,10*ROW('Water Data'!E32)),NA())</f>
        <v>#N/A</v>
      </c>
      <c r="H38" s="99" t="e">
        <f ca="true">+IF(AND(ISNUMBER(OFFSET('Water Data'!$E$6,0,10*ROW('Water Data'!E32))),'Data Summary'!BW38="Yes"),OFFSET('Water Data'!$E$6,0,10*ROW('Water Data'!E32)),NA())</f>
        <v>#N/A</v>
      </c>
      <c r="I38" s="99" t="e">
        <f ca="true">+IF(AND(ISNUMBER(OFFSET('Water Data'!$E$9,0,10*ROW('Water Data'!E32))),'Data Summary'!BX38="Yes"),OFFSET('Water Data'!$E$9,0,10*ROW('Water Data'!E32)),NA())</f>
        <v>#N/A</v>
      </c>
      <c r="J38" s="99" t="e">
        <f ca="true">+IF(AND(ISNUMBER(OFFSET('Water Data'!$F$4,0,10*ROW('Water Data'!F32))),'Data Summary'!BY38="Yes"),100-OFFSET('Water Data'!$F$4,0,10*ROW('Water Data'!F32)),NA())</f>
        <v>#N/A</v>
      </c>
      <c r="K38" s="99" t="e">
        <f ca="true">+IF(AND(ISNUMBER(OFFSET('Water Data'!$F$6,0,10*ROW('Water Data'!F32))),'Data Summary'!BZ38="Yes"),OFFSET('Water Data'!$F$6,0,10*ROW('Water Data'!F32)),NA())</f>
        <v>#N/A</v>
      </c>
      <c r="L38" s="99" t="e">
        <f ca="true">+IF(AND(ISNUMBER(OFFSET('Water Data'!$F$9,0,10*ROW('Water Data'!F32))),'Data Summary'!CA38="Yes"),OFFSET('Water Data'!$F$9,0,10*ROW('Water Data'!F32)),NA())</f>
        <v>#N/A</v>
      </c>
      <c r="M38" s="99" t="e">
        <f ca="true">+IF(AND(ISNUMBER(OFFSET('Water Data'!$G$4,0,10*ROW('Water Data'!G32))),'Data Summary'!CB38="Yes"),100-OFFSET('Water Data'!$G$4,0,10*ROW('Water Data'!G32)),NA())</f>
        <v>#N/A</v>
      </c>
      <c r="N38" s="99" t="e">
        <f ca="true">+IF(AND(ISNUMBER(OFFSET('Water Data'!$G$6,0,10*ROW('Water Data'!G32))),'Data Summary'!CC38="Yes"),OFFSET('Water Data'!$G$6,0,10*ROW('Water Data'!G32)),NA())</f>
        <v>#N/A</v>
      </c>
      <c r="O38" s="99" t="e">
        <f ca="true">+IF(AND(ISNUMBER(OFFSET('Water Data'!$G$9,0,10*ROW('Water Data'!G32))),'Data Summary'!CD38="Yes"),OFFSET('Water Data'!$G$9,0,10*ROW('Water Data'!G32)),NA())</f>
        <v>#N/A</v>
      </c>
      <c r="P38" s="99" t="e">
        <f ca="true">+IF(AND(ISNUMBER(OFFSET('Water Data'!$H$4,0,10*ROW('Water Data'!H32))),'Data Summary'!CE38="Yes"),100-OFFSET('Water Data'!$H$4,0,10*ROW('Water Data'!H32)),NA())</f>
        <v>#N/A</v>
      </c>
      <c r="Q38" s="99" t="e">
        <f ca="true">+IF(AND(ISNUMBER(OFFSET('Water Data'!$H$6,0,10*ROW('Water Data'!H32))),'Data Summary'!CF38="Yes"),OFFSET('Water Data'!$H$6,0,10*ROW('Water Data'!H32)),NA())</f>
        <v>#N/A</v>
      </c>
      <c r="R38" s="99" t="e">
        <f ca="true">+IF(AND(ISNUMBER(OFFSET('Water Data'!$H$9,0,10*ROW('Water Data'!H32))),'Data Summary'!CG38="Yes"),OFFSET('Water Data'!$H$9,0,10*ROW('Water Data'!H32)),NA())</f>
        <v>#N/A</v>
      </c>
      <c r="S38" s="99" t="e">
        <f ca="true">+IF(AND(ISNUMBER(OFFSET('Water Data'!$I$4,0,10*ROW('Water Data'!I32))),'Data Summary'!CH38="Yes"),100-OFFSET('Water Data'!$I$4,0,10*ROW('Water Data'!I32)),NA())</f>
        <v>#N/A</v>
      </c>
      <c r="T38" s="99" t="e">
        <f ca="true">+IF(AND(ISNUMBER(OFFSET('Water Data'!$I$6,0,10*ROW('Water Data'!I32))),'Data Summary'!CI38="Yes"),OFFSET('Water Data'!$I$6,0,10*ROW('Water Data'!I32)),NA())</f>
        <v>#N/A</v>
      </c>
      <c r="U38" s="99" t="e">
        <f ca="true">+IF(AND(ISNUMBER(OFFSET('Water Data'!$I$9,0,10*ROW('Water Data'!I32))),'Data Summary'!CJ38="Yes"),OFFSET('Water Data'!$I$9,0,10*ROW('Water Data'!I32)),NA())</f>
        <v>#N/A</v>
      </c>
      <c r="V38" s="100" t="e">
        <f ca="true">+IF(AND(ISNUMBER(OFFSET('Sanitation Data'!$D$4,0,10*ROW('Sanitation Data'!D32))),'Data Summary'!CK38="Yes"),100-OFFSET('Sanitation Data'!$D$4,0,10*ROW('Sanitation Data'!D32)),NA())</f>
        <v>#N/A</v>
      </c>
      <c r="W38" s="100" t="e">
        <f ca="true">+IF(AND(ISNUMBER(OFFSET('Sanitation Data'!$D$6,0,10*ROW('Sanitation Data'!D32))),'Data Summary'!CL38="Yes"),OFFSET('Sanitation Data'!$D$6,0,10*ROW('Sanitation Data'!D32)),NA())</f>
        <v>#N/A</v>
      </c>
      <c r="X38" s="100" t="e">
        <f ca="true">+IF(AND(ISNUMBER(OFFSET('Sanitation Data'!$D$10,0,10*ROW('Sanitation Data'!D32))),'Data Summary'!CM38="Yes"),OFFSET('Sanitation Data'!$D$10,0,10*ROW('Sanitation Data'!D32)),NA())</f>
        <v>#N/A</v>
      </c>
      <c r="Y38" s="100" t="e">
        <f ca="true">+IF(AND(ISNUMBER(OFFSET('Sanitation Data'!$D$11,0,10*ROW('Sanitation Data'!D32))),'Data Summary'!CN38="Yes"),OFFSET('Sanitation Data'!$D$11,0,10*ROW('Sanitation Data'!D32)),NA())</f>
        <v>#N/A</v>
      </c>
      <c r="Z38" s="100" t="e">
        <f ca="true">+IF(AND(ISNUMBER(OFFSET('Sanitation Data'!$D$12,0,10*ROW('Sanitation Data'!D32))),'Data Summary'!CO38="Yes"),OFFSET('Sanitation Data'!$D$12,0,10*ROW('Sanitation Data'!D32)),NA())</f>
        <v>#N/A</v>
      </c>
      <c r="AA38" s="100" t="e">
        <f ca="true">+IF(AND(ISNUMBER(OFFSET('Sanitation Data'!$E$4,0,10*ROW('Sanitation Data'!E32))),'Data Summary'!CP38="Yes"),100-OFFSET('Sanitation Data'!$E$4,0,10*ROW('Sanitation Data'!E32)),NA())</f>
        <v>#N/A</v>
      </c>
      <c r="AB38" s="100" t="e">
        <f ca="true">+IF(AND(ISNUMBER(OFFSET('Sanitation Data'!$E$6,0,10*ROW('Sanitation Data'!E32))),'Data Summary'!CQ38="Yes"),OFFSET('Sanitation Data'!$E$6,0,10*ROW('Sanitation Data'!E32)),NA())</f>
        <v>#N/A</v>
      </c>
      <c r="AC38" s="100" t="e">
        <f ca="true">+IF(AND(ISNUMBER(OFFSET('Sanitation Data'!$E$10,0,10*ROW('Sanitation Data'!E32))),'Data Summary'!CR38="Yes"),OFFSET('Sanitation Data'!$E$10,0,10*ROW('Sanitation Data'!E32)),NA())</f>
        <v>#N/A</v>
      </c>
      <c r="AD38" s="100" t="e">
        <f ca="true">+IF(AND(ISNUMBER(OFFSET('Sanitation Data'!$E$11,0,10*ROW('Sanitation Data'!E32))),'Data Summary'!CS38="Yes"),OFFSET('Sanitation Data'!$E$11,0,10*ROW('Sanitation Data'!E32)),NA())</f>
        <v>#N/A</v>
      </c>
      <c r="AE38" s="100" t="e">
        <f ca="true">+IF(AND(ISNUMBER(OFFSET('Sanitation Data'!$E$12,0,10*ROW('Sanitation Data'!E32))),'Data Summary'!CT38="Yes"),OFFSET('Sanitation Data'!$E$12,0,10*ROW('Sanitation Data'!E32)),NA())</f>
        <v>#N/A</v>
      </c>
      <c r="AF38" s="100" t="e">
        <f ca="true">+IF(AND(ISNUMBER(OFFSET('Sanitation Data'!$F$4,0,10*ROW('Sanitation Data'!F32))),'Data Summary'!CU38="Yes"),100-OFFSET('Sanitation Data'!$F$4,0,10*ROW('Sanitation Data'!F32)),NA())</f>
        <v>#N/A</v>
      </c>
      <c r="AG38" s="100" t="e">
        <f ca="true">+IF(AND(ISNUMBER(OFFSET('Sanitation Data'!$F$6,0,10*ROW('Sanitation Data'!F32))),'Data Summary'!CV38="Yes"),OFFSET('Sanitation Data'!$F$6,0,10*ROW('Sanitation Data'!F32)),NA())</f>
        <v>#N/A</v>
      </c>
      <c r="AH38" s="100" t="e">
        <f ca="true">+IF(AND(ISNUMBER(OFFSET('Sanitation Data'!$F$10,0,10*ROW('Sanitation Data'!F32))),'Data Summary'!CW38="Yes"),OFFSET('Sanitation Data'!$F$10,0,10*ROW('Sanitation Data'!F32)),NA())</f>
        <v>#N/A</v>
      </c>
      <c r="AI38" s="100" t="e">
        <f ca="true">+IF(AND(ISNUMBER(OFFSET('Sanitation Data'!$F$11,0,10*ROW('Sanitation Data'!F32))),'Data Summary'!CX38="Yes"),OFFSET('Sanitation Data'!$F$11,0,10*ROW('Sanitation Data'!F32)),NA())</f>
        <v>#N/A</v>
      </c>
      <c r="AJ38" s="100" t="e">
        <f ca="true">+IF(AND(ISNUMBER(OFFSET('Sanitation Data'!$F$12,0,10*ROW('Sanitation Data'!F32))),'Data Summary'!CY38="Yes"),OFFSET('Sanitation Data'!$F$12,0,10*ROW('Sanitation Data'!F32)),NA())</f>
        <v>#N/A</v>
      </c>
      <c r="AK38" s="100" t="e">
        <f ca="true">+IF(AND(ISNUMBER(OFFSET('Sanitation Data'!$G$4,0,10*ROW('Sanitation Data'!G32))),'Data Summary'!CZ38="Yes"),100-OFFSET('Sanitation Data'!$G$4,0,10*ROW('Sanitation Data'!G32)),NA())</f>
        <v>#N/A</v>
      </c>
      <c r="AL38" s="100" t="e">
        <f ca="true">+IF(AND(ISNUMBER(OFFSET('Sanitation Data'!$G$6,0,10*ROW('Sanitation Data'!G32))),'Data Summary'!DA38="Yes"),OFFSET('Sanitation Data'!$G$6,0,10*ROW('Sanitation Data'!G32)),NA())</f>
        <v>#N/A</v>
      </c>
      <c r="AM38" s="100" t="e">
        <f ca="true">+IF(AND(ISNUMBER(OFFSET('Sanitation Data'!$G$10,0,10*ROW('Sanitation Data'!G32))),'Data Summary'!DB38="Yes"),OFFSET('Sanitation Data'!$G$10,0,10*ROW('Sanitation Data'!G32)),NA())</f>
        <v>#N/A</v>
      </c>
      <c r="AN38" s="100" t="e">
        <f ca="true">+IF(AND(ISNUMBER(OFFSET('Sanitation Data'!$G$11,0,10*ROW('Sanitation Data'!G32))),'Data Summary'!DC38="Yes"),OFFSET('Sanitation Data'!$G$11,0,10*ROW('Sanitation Data'!G32)),NA())</f>
        <v>#N/A</v>
      </c>
      <c r="AO38" s="100" t="e">
        <f ca="true">+IF(AND(ISNUMBER(OFFSET('Sanitation Data'!$G$12,0,10*ROW('Sanitation Data'!G32))),'Data Summary'!DD38="Yes"),OFFSET('Sanitation Data'!$G$12,0,10*ROW('Sanitation Data'!G32)),NA())</f>
        <v>#N/A</v>
      </c>
      <c r="AP38" s="100" t="e">
        <f ca="true">+IF(AND(ISNUMBER(OFFSET('Sanitation Data'!$H$4,0,10*ROW('Sanitation Data'!H32))),'Data Summary'!DE38="Yes"),100-OFFSET('Sanitation Data'!$H$4,0,10*ROW('Sanitation Data'!H32)),NA())</f>
        <v>#N/A</v>
      </c>
      <c r="AQ38" s="100" t="e">
        <f ca="true">+IF(AND(ISNUMBER(OFFSET('Sanitation Data'!$H$6,0,10*ROW('Sanitation Data'!H32))),'Data Summary'!DF38="Yes"),OFFSET('Sanitation Data'!$H$6,0,10*ROW('Sanitation Data'!H32)),NA())</f>
        <v>#N/A</v>
      </c>
      <c r="AR38" s="100" t="e">
        <f ca="true">+IF(AND(ISNUMBER(OFFSET('Sanitation Data'!$H$10,0,10*ROW('Sanitation Data'!H32))),'Data Summary'!DG38="Yes"),OFFSET('Sanitation Data'!$H$10,0,10*ROW('Sanitation Data'!H32)),NA())</f>
        <v>#N/A</v>
      </c>
      <c r="AS38" s="100" t="e">
        <f ca="true">+IF(AND(ISNUMBER(OFFSET('Sanitation Data'!$H$11,0,10*ROW('Sanitation Data'!H32))),'Data Summary'!DH38="Yes"),OFFSET('Sanitation Data'!$H$11,0,10*ROW('Sanitation Data'!H32)),NA())</f>
        <v>#N/A</v>
      </c>
      <c r="AT38" s="100" t="e">
        <f ca="true">+IF(AND(ISNUMBER(OFFSET('Sanitation Data'!$H$12,0,10*ROW('Sanitation Data'!H32))),'Data Summary'!DI38="Yes"),OFFSET('Sanitation Data'!$H$12,0,10*ROW('Sanitation Data'!H32)),NA())</f>
        <v>#N/A</v>
      </c>
      <c r="AU38" s="100" t="e">
        <f ca="true">+IF(AND(ISNUMBER(OFFSET('Sanitation Data'!$I$4,0,10*ROW('Sanitation Data'!I32))),'Data Summary'!DJ38="Yes"),100-OFFSET('Sanitation Data'!$I$4,0,10*ROW('Sanitation Data'!I32)),NA())</f>
        <v>#N/A</v>
      </c>
      <c r="AV38" s="100" t="e">
        <f ca="true">+IF(AND(ISNUMBER(OFFSET('Sanitation Data'!$I$6,0,10*ROW('Sanitation Data'!I32))),'Data Summary'!DK38="Yes"),OFFSET('Sanitation Data'!$I$6,0,10*ROW('Sanitation Data'!I32)),NA())</f>
        <v>#N/A</v>
      </c>
      <c r="AW38" s="100" t="e">
        <f ca="true">+IF(AND(ISNUMBER(OFFSET('Sanitation Data'!$I$10,0,10*ROW('Sanitation Data'!I32))),'Data Summary'!DL38="Yes"),OFFSET('Sanitation Data'!$I$10,0,10*ROW('Sanitation Data'!I32)),NA())</f>
        <v>#N/A</v>
      </c>
      <c r="AX38" s="100" t="e">
        <f ca="true">+IF(AND(ISNUMBER(OFFSET('Sanitation Data'!$I$11,0,10*ROW('Sanitation Data'!I32))),'Data Summary'!DM38="Yes"),OFFSET('Sanitation Data'!$I$11,0,10*ROW('Sanitation Data'!I32)),NA())</f>
        <v>#N/A</v>
      </c>
      <c r="AY38" s="100" t="e">
        <f ca="true">+IF(AND(ISNUMBER(OFFSET('Sanitation Data'!$I$12,0,10*ROW('Sanitation Data'!I32))),'Data Summary'!DN38="Yes"),OFFSET('Sanitation Data'!$I$12,0,10*ROW('Sanitation Data'!I32)),NA())</f>
        <v>#N/A</v>
      </c>
      <c r="AZ38" s="101" t="e">
        <f ca="true">+IF(AND(ISNUMBER(OFFSET('Hygiene Data'!$D$5,0,10*ROW('Hygiene Data'!D32))),'Data Summary'!DO38="Yes"),OFFSET('Hygiene Data'!$D$5,0,10*ROW('Hygiene Data'!D32)),NA())</f>
        <v>#N/A</v>
      </c>
      <c r="BA38" s="101" t="e">
        <f ca="true">+IF(AND(ISNUMBER(OFFSET('Hygiene Data'!$D$7,0,10*ROW('Hygiene Data'!D32))),'Data Summary'!DP38="Yes"),OFFSET('Hygiene Data'!$D$7,0,10*ROW('Hygiene Data'!D32)),NA())</f>
        <v>#N/A</v>
      </c>
      <c r="BB38" s="101" t="e">
        <f ca="true">+IF(AND(ISNUMBER(OFFSET('Hygiene Data'!$D$9,0,10*ROW('Hygiene Data'!D32))),'Data Summary'!DQ38="Yes"),OFFSET('Hygiene Data'!$D$9,0,10*ROW('Hygiene Data'!D32)),NA())</f>
        <v>#N/A</v>
      </c>
      <c r="BC38" s="101" t="e">
        <f ca="true">+IF(AND(ISNUMBER(OFFSET('Hygiene Data'!$E$5,0,10*ROW('Hygiene Data'!E32))),'Data Summary'!DR38="Yes"),OFFSET('Hygiene Data'!$E$5,0,10*ROW('Hygiene Data'!E32)),NA())</f>
        <v>#N/A</v>
      </c>
      <c r="BD38" s="101" t="e">
        <f ca="true">+IF(AND(ISNUMBER(OFFSET('Hygiene Data'!$E$7,0,10*ROW('Hygiene Data'!E32))),'Data Summary'!DS38="Yes"),OFFSET('Hygiene Data'!$E$7,0,10*ROW('Hygiene Data'!E32)),NA())</f>
        <v>#N/A</v>
      </c>
      <c r="BE38" s="101" t="e">
        <f ca="true">+IF(AND(ISNUMBER(OFFSET('Hygiene Data'!$E$9,0,10*ROW('Hygiene Data'!E32))),'Data Summary'!DT38="Yes"),OFFSET('Hygiene Data'!$E$9,0,10*ROW('Hygiene Data'!E32)),NA())</f>
        <v>#N/A</v>
      </c>
      <c r="BF38" s="101" t="e">
        <f ca="true">+IF(AND(ISNUMBER(OFFSET('Hygiene Data'!$F$5,0,10*ROW('Hygiene Data'!F32))),'Data Summary'!DU38="Yes"),OFFSET('Hygiene Data'!$F$5,0,10*ROW('Hygiene Data'!F32)),NA())</f>
        <v>#N/A</v>
      </c>
      <c r="BG38" s="101" t="e">
        <f ca="true">+IF(AND(ISNUMBER(OFFSET('Hygiene Data'!$F$7,0,10*ROW('Hygiene Data'!F32))),'Data Summary'!DV38="Yes"),OFFSET('Hygiene Data'!$F$7,0,10*ROW('Hygiene Data'!F32)),NA())</f>
        <v>#N/A</v>
      </c>
      <c r="BH38" s="101" t="e">
        <f ca="true">+IF(AND(ISNUMBER(OFFSET('Hygiene Data'!$F$9,0,10*ROW('Hygiene Data'!F32))),'Data Summary'!DW38="Yes"),OFFSET('Hygiene Data'!$F$9,0,10*ROW('Hygiene Data'!F32)),NA())</f>
        <v>#N/A</v>
      </c>
      <c r="BI38" s="101" t="e">
        <f ca="true">+IF(AND(ISNUMBER(OFFSET('Hygiene Data'!$G$5,0,10*ROW('Hygiene Data'!G32))),'Data Summary'!DX38="Yes"),OFFSET('Hygiene Data'!$G$5,0,10*ROW('Hygiene Data'!G32)),NA())</f>
        <v>#N/A</v>
      </c>
      <c r="BJ38" s="101" t="e">
        <f ca="true">+IF(AND(ISNUMBER(OFFSET('Hygiene Data'!$G$7,0,10*ROW('Hygiene Data'!G32))),'Data Summary'!DY38="Yes"),OFFSET('Hygiene Data'!$G$7,0,10*ROW('Hygiene Data'!G32)),NA())</f>
        <v>#N/A</v>
      </c>
      <c r="BK38" s="101" t="e">
        <f ca="true">+IF(AND(ISNUMBER(OFFSET('Hygiene Data'!$G$9,0,10*ROW('Hygiene Data'!G32))),'Data Summary'!DZ38="Yes"),OFFSET('Hygiene Data'!$G$9,0,10*ROW('Hygiene Data'!G32)),NA())</f>
        <v>#N/A</v>
      </c>
      <c r="BL38" s="101" t="e">
        <f ca="true">+IF(AND(ISNUMBER(OFFSET('Hygiene Data'!$H$5,0,10*ROW('Hygiene Data'!H32))),'Data Summary'!EA38="Yes"),OFFSET('Hygiene Data'!$H$5,0,10*ROW('Hygiene Data'!H32)),NA())</f>
        <v>#N/A</v>
      </c>
      <c r="BM38" s="101" t="e">
        <f ca="true">+IF(AND(ISNUMBER(OFFSET('Hygiene Data'!$H$7,0,10*ROW('Hygiene Data'!H32))),'Data Summary'!EB38="Yes"),OFFSET('Hygiene Data'!$H$7,0,10*ROW('Hygiene Data'!H32)),NA())</f>
        <v>#N/A</v>
      </c>
      <c r="BN38" s="101" t="e">
        <f ca="true">+IF(AND(ISNUMBER(OFFSET('Hygiene Data'!$H$9,0,10*ROW('Hygiene Data'!H32))),'Data Summary'!EC38="Yes"),OFFSET('Hygiene Data'!$H$9,0,10*ROW('Hygiene Data'!H32)),NA())</f>
        <v>#N/A</v>
      </c>
      <c r="BO38" s="101" t="e">
        <f ca="true">+IF(AND(ISNUMBER(OFFSET('Hygiene Data'!$I$5,0,10*ROW('Hygiene Data'!I32))),'Data Summary'!ED38="Yes"),OFFSET('Hygiene Data'!$I$5,0,10*ROW('Hygiene Data'!I32)),NA())</f>
        <v>#N/A</v>
      </c>
      <c r="BP38" s="101" t="e">
        <f ca="true">+IF(AND(ISNUMBER(OFFSET('Hygiene Data'!$I$7,0,10*ROW('Hygiene Data'!I32))),'Data Summary'!EE38="Yes"),OFFSET('Hygiene Data'!$I$7,0,10*ROW('Hygiene Data'!I32)),NA())</f>
        <v>#N/A</v>
      </c>
      <c r="BQ38" s="101" t="e">
        <f ca="true">+IF(AND(ISNUMBER(OFFSET('Hygiene Data'!$I$9,0,10*ROW('Hygiene Data'!I32))),'Data Summary'!EF38="Yes"),OFFSET('Hygiene Data'!$I$9,0,10*ROW('Hygiene Data'!I32)),NA())</f>
        <v>#N/A</v>
      </c>
    </row>
    <row xmlns:x14ac="http://schemas.microsoft.com/office/spreadsheetml/2009/9/ac" r="39" x14ac:dyDescent="0.2">
      <c r="A39" s="414" t="e">
        <f ca="true">+RIGHT('Data Summary'!A39,LEN('Data Summary'!A39)-9)</f>
        <v>#VALUE!</v>
      </c>
      <c r="B39" s="38" t="str">
        <f ca="true">+IF(ISTEXT('Data Summary'!B39),'Data Summary'!B39,"")</f>
        <v/>
      </c>
      <c r="C39" s="365" t="e">
        <f ca="true">+VALUE('Data Summary'!C39)</f>
        <v>#VALUE!</v>
      </c>
      <c r="D39" s="99" t="e">
        <f ca="true">+IF(AND(ISNUMBER(OFFSET('Water Data'!$D$4,0,10*ROW('Water Data'!D33))),'Data Summary'!BS39="Yes"),100-OFFSET('Water Data'!$D$4,0,10*ROW('Water Data'!D33)),NA())</f>
        <v>#N/A</v>
      </c>
      <c r="E39" s="99" t="e">
        <f ca="true">+IF(AND(ISNUMBER(OFFSET('Water Data'!$D$6,0,10*ROW('Water Data'!D33))),'Data Summary'!BT39="Yes"),OFFSET('Water Data'!$D$6,0,10*ROW('Water Data'!D33)),NA())</f>
        <v>#N/A</v>
      </c>
      <c r="F39" s="99" t="e">
        <f ca="true">+IF(AND(ISNUMBER(OFFSET('Water Data'!$D$9,0,10*ROW('Water Data'!D33))),'Data Summary'!BU39="Yes"),OFFSET('Water Data'!$D$9,0,10*ROW('Water Data'!D33)),NA())</f>
        <v>#N/A</v>
      </c>
      <c r="G39" s="99" t="e">
        <f ca="true">+IF(AND(ISNUMBER(OFFSET('Water Data'!$E$4,0,10*ROW('Water Data'!E33))),'Data Summary'!BV39="Yes"),100-OFFSET('Water Data'!$E$4,0,10*ROW('Water Data'!E33)),NA())</f>
        <v>#N/A</v>
      </c>
      <c r="H39" s="99" t="e">
        <f ca="true">+IF(AND(ISNUMBER(OFFSET('Water Data'!$E$6,0,10*ROW('Water Data'!E33))),'Data Summary'!BW39="Yes"),OFFSET('Water Data'!$E$6,0,10*ROW('Water Data'!E33)),NA())</f>
        <v>#N/A</v>
      </c>
      <c r="I39" s="99" t="e">
        <f ca="true">+IF(AND(ISNUMBER(OFFSET('Water Data'!$E$9,0,10*ROW('Water Data'!E33))),'Data Summary'!BX39="Yes"),OFFSET('Water Data'!$E$9,0,10*ROW('Water Data'!E33)),NA())</f>
        <v>#N/A</v>
      </c>
      <c r="J39" s="99" t="e">
        <f ca="true">+IF(AND(ISNUMBER(OFFSET('Water Data'!$F$4,0,10*ROW('Water Data'!F33))),'Data Summary'!BY39="Yes"),100-OFFSET('Water Data'!$F$4,0,10*ROW('Water Data'!F33)),NA())</f>
        <v>#N/A</v>
      </c>
      <c r="K39" s="99" t="e">
        <f ca="true">+IF(AND(ISNUMBER(OFFSET('Water Data'!$F$6,0,10*ROW('Water Data'!F33))),'Data Summary'!BZ39="Yes"),OFFSET('Water Data'!$F$6,0,10*ROW('Water Data'!F33)),NA())</f>
        <v>#N/A</v>
      </c>
      <c r="L39" s="99" t="e">
        <f ca="true">+IF(AND(ISNUMBER(OFFSET('Water Data'!$F$9,0,10*ROW('Water Data'!F33))),'Data Summary'!CA39="Yes"),OFFSET('Water Data'!$F$9,0,10*ROW('Water Data'!F33)),NA())</f>
        <v>#N/A</v>
      </c>
      <c r="M39" s="99" t="e">
        <f ca="true">+IF(AND(ISNUMBER(OFFSET('Water Data'!$G$4,0,10*ROW('Water Data'!G33))),'Data Summary'!CB39="Yes"),100-OFFSET('Water Data'!$G$4,0,10*ROW('Water Data'!G33)),NA())</f>
        <v>#N/A</v>
      </c>
      <c r="N39" s="99" t="e">
        <f ca="true">+IF(AND(ISNUMBER(OFFSET('Water Data'!$G$6,0,10*ROW('Water Data'!G33))),'Data Summary'!CC39="Yes"),OFFSET('Water Data'!$G$6,0,10*ROW('Water Data'!G33)),NA())</f>
        <v>#N/A</v>
      </c>
      <c r="O39" s="99" t="e">
        <f ca="true">+IF(AND(ISNUMBER(OFFSET('Water Data'!$G$9,0,10*ROW('Water Data'!G33))),'Data Summary'!CD39="Yes"),OFFSET('Water Data'!$G$9,0,10*ROW('Water Data'!G33)),NA())</f>
        <v>#N/A</v>
      </c>
      <c r="P39" s="99" t="e">
        <f ca="true">+IF(AND(ISNUMBER(OFFSET('Water Data'!$H$4,0,10*ROW('Water Data'!H33))),'Data Summary'!CE39="Yes"),100-OFFSET('Water Data'!$H$4,0,10*ROW('Water Data'!H33)),NA())</f>
        <v>#N/A</v>
      </c>
      <c r="Q39" s="99" t="e">
        <f ca="true">+IF(AND(ISNUMBER(OFFSET('Water Data'!$H$6,0,10*ROW('Water Data'!H33))),'Data Summary'!CF39="Yes"),OFFSET('Water Data'!$H$6,0,10*ROW('Water Data'!H33)),NA())</f>
        <v>#N/A</v>
      </c>
      <c r="R39" s="99" t="e">
        <f ca="true">+IF(AND(ISNUMBER(OFFSET('Water Data'!$H$9,0,10*ROW('Water Data'!H33))),'Data Summary'!CG39="Yes"),OFFSET('Water Data'!$H$9,0,10*ROW('Water Data'!H33)),NA())</f>
        <v>#N/A</v>
      </c>
      <c r="S39" s="99" t="e">
        <f ca="true">+IF(AND(ISNUMBER(OFFSET('Water Data'!$I$4,0,10*ROW('Water Data'!I33))),'Data Summary'!CH39="Yes"),100-OFFSET('Water Data'!$I$4,0,10*ROW('Water Data'!I33)),NA())</f>
        <v>#N/A</v>
      </c>
      <c r="T39" s="99" t="e">
        <f ca="true">+IF(AND(ISNUMBER(OFFSET('Water Data'!$I$6,0,10*ROW('Water Data'!I33))),'Data Summary'!CI39="Yes"),OFFSET('Water Data'!$I$6,0,10*ROW('Water Data'!I33)),NA())</f>
        <v>#N/A</v>
      </c>
      <c r="U39" s="99" t="e">
        <f ca="true">+IF(AND(ISNUMBER(OFFSET('Water Data'!$I$9,0,10*ROW('Water Data'!I33))),'Data Summary'!CJ39="Yes"),OFFSET('Water Data'!$I$9,0,10*ROW('Water Data'!I33)),NA())</f>
        <v>#N/A</v>
      </c>
      <c r="V39" s="100" t="e">
        <f ca="true">+IF(AND(ISNUMBER(OFFSET('Sanitation Data'!$D$4,0,10*ROW('Sanitation Data'!D33))),'Data Summary'!CK39="Yes"),100-OFFSET('Sanitation Data'!$D$4,0,10*ROW('Sanitation Data'!D33)),NA())</f>
        <v>#N/A</v>
      </c>
      <c r="W39" s="100" t="e">
        <f ca="true">+IF(AND(ISNUMBER(OFFSET('Sanitation Data'!$D$6,0,10*ROW('Sanitation Data'!D33))),'Data Summary'!CL39="Yes"),OFFSET('Sanitation Data'!$D$6,0,10*ROW('Sanitation Data'!D33)),NA())</f>
        <v>#N/A</v>
      </c>
      <c r="X39" s="100" t="e">
        <f ca="true">+IF(AND(ISNUMBER(OFFSET('Sanitation Data'!$D$10,0,10*ROW('Sanitation Data'!D33))),'Data Summary'!CM39="Yes"),OFFSET('Sanitation Data'!$D$10,0,10*ROW('Sanitation Data'!D33)),NA())</f>
        <v>#N/A</v>
      </c>
      <c r="Y39" s="100" t="e">
        <f ca="true">+IF(AND(ISNUMBER(OFFSET('Sanitation Data'!$D$11,0,10*ROW('Sanitation Data'!D33))),'Data Summary'!CN39="Yes"),OFFSET('Sanitation Data'!$D$11,0,10*ROW('Sanitation Data'!D33)),NA())</f>
        <v>#N/A</v>
      </c>
      <c r="Z39" s="100" t="e">
        <f ca="true">+IF(AND(ISNUMBER(OFFSET('Sanitation Data'!$D$12,0,10*ROW('Sanitation Data'!D33))),'Data Summary'!CO39="Yes"),OFFSET('Sanitation Data'!$D$12,0,10*ROW('Sanitation Data'!D33)),NA())</f>
        <v>#N/A</v>
      </c>
      <c r="AA39" s="100" t="e">
        <f ca="true">+IF(AND(ISNUMBER(OFFSET('Sanitation Data'!$E$4,0,10*ROW('Sanitation Data'!E33))),'Data Summary'!CP39="Yes"),100-OFFSET('Sanitation Data'!$E$4,0,10*ROW('Sanitation Data'!E33)),NA())</f>
        <v>#N/A</v>
      </c>
      <c r="AB39" s="100" t="e">
        <f ca="true">+IF(AND(ISNUMBER(OFFSET('Sanitation Data'!$E$6,0,10*ROW('Sanitation Data'!E33))),'Data Summary'!CQ39="Yes"),OFFSET('Sanitation Data'!$E$6,0,10*ROW('Sanitation Data'!E33)),NA())</f>
        <v>#N/A</v>
      </c>
      <c r="AC39" s="100" t="e">
        <f ca="true">+IF(AND(ISNUMBER(OFFSET('Sanitation Data'!$E$10,0,10*ROW('Sanitation Data'!E33))),'Data Summary'!CR39="Yes"),OFFSET('Sanitation Data'!$E$10,0,10*ROW('Sanitation Data'!E33)),NA())</f>
        <v>#N/A</v>
      </c>
      <c r="AD39" s="100" t="e">
        <f ca="true">+IF(AND(ISNUMBER(OFFSET('Sanitation Data'!$E$11,0,10*ROW('Sanitation Data'!E33))),'Data Summary'!CS39="Yes"),OFFSET('Sanitation Data'!$E$11,0,10*ROW('Sanitation Data'!E33)),NA())</f>
        <v>#N/A</v>
      </c>
      <c r="AE39" s="100" t="e">
        <f ca="true">+IF(AND(ISNUMBER(OFFSET('Sanitation Data'!$E$12,0,10*ROW('Sanitation Data'!E33))),'Data Summary'!CT39="Yes"),OFFSET('Sanitation Data'!$E$12,0,10*ROW('Sanitation Data'!E33)),NA())</f>
        <v>#N/A</v>
      </c>
      <c r="AF39" s="100" t="e">
        <f ca="true">+IF(AND(ISNUMBER(OFFSET('Sanitation Data'!$F$4,0,10*ROW('Sanitation Data'!F33))),'Data Summary'!CU39="Yes"),100-OFFSET('Sanitation Data'!$F$4,0,10*ROW('Sanitation Data'!F33)),NA())</f>
        <v>#N/A</v>
      </c>
      <c r="AG39" s="100" t="e">
        <f ca="true">+IF(AND(ISNUMBER(OFFSET('Sanitation Data'!$F$6,0,10*ROW('Sanitation Data'!F33))),'Data Summary'!CV39="Yes"),OFFSET('Sanitation Data'!$F$6,0,10*ROW('Sanitation Data'!F33)),NA())</f>
        <v>#N/A</v>
      </c>
      <c r="AH39" s="100" t="e">
        <f ca="true">+IF(AND(ISNUMBER(OFFSET('Sanitation Data'!$F$10,0,10*ROW('Sanitation Data'!F33))),'Data Summary'!CW39="Yes"),OFFSET('Sanitation Data'!$F$10,0,10*ROW('Sanitation Data'!F33)),NA())</f>
        <v>#N/A</v>
      </c>
      <c r="AI39" s="100" t="e">
        <f ca="true">+IF(AND(ISNUMBER(OFFSET('Sanitation Data'!$F$11,0,10*ROW('Sanitation Data'!F33))),'Data Summary'!CX39="Yes"),OFFSET('Sanitation Data'!$F$11,0,10*ROW('Sanitation Data'!F33)),NA())</f>
        <v>#N/A</v>
      </c>
      <c r="AJ39" s="100" t="e">
        <f ca="true">+IF(AND(ISNUMBER(OFFSET('Sanitation Data'!$F$12,0,10*ROW('Sanitation Data'!F33))),'Data Summary'!CY39="Yes"),OFFSET('Sanitation Data'!$F$12,0,10*ROW('Sanitation Data'!F33)),NA())</f>
        <v>#N/A</v>
      </c>
      <c r="AK39" s="100" t="e">
        <f ca="true">+IF(AND(ISNUMBER(OFFSET('Sanitation Data'!$G$4,0,10*ROW('Sanitation Data'!G33))),'Data Summary'!CZ39="Yes"),100-OFFSET('Sanitation Data'!$G$4,0,10*ROW('Sanitation Data'!G33)),NA())</f>
        <v>#N/A</v>
      </c>
      <c r="AL39" s="100" t="e">
        <f ca="true">+IF(AND(ISNUMBER(OFFSET('Sanitation Data'!$G$6,0,10*ROW('Sanitation Data'!G33))),'Data Summary'!DA39="Yes"),OFFSET('Sanitation Data'!$G$6,0,10*ROW('Sanitation Data'!G33)),NA())</f>
        <v>#N/A</v>
      </c>
      <c r="AM39" s="100" t="e">
        <f ca="true">+IF(AND(ISNUMBER(OFFSET('Sanitation Data'!$G$10,0,10*ROW('Sanitation Data'!G33))),'Data Summary'!DB39="Yes"),OFFSET('Sanitation Data'!$G$10,0,10*ROW('Sanitation Data'!G33)),NA())</f>
        <v>#N/A</v>
      </c>
      <c r="AN39" s="100" t="e">
        <f ca="true">+IF(AND(ISNUMBER(OFFSET('Sanitation Data'!$G$11,0,10*ROW('Sanitation Data'!G33))),'Data Summary'!DC39="Yes"),OFFSET('Sanitation Data'!$G$11,0,10*ROW('Sanitation Data'!G33)),NA())</f>
        <v>#N/A</v>
      </c>
      <c r="AO39" s="100" t="e">
        <f ca="true">+IF(AND(ISNUMBER(OFFSET('Sanitation Data'!$G$12,0,10*ROW('Sanitation Data'!G33))),'Data Summary'!DD39="Yes"),OFFSET('Sanitation Data'!$G$12,0,10*ROW('Sanitation Data'!G33)),NA())</f>
        <v>#N/A</v>
      </c>
      <c r="AP39" s="100" t="e">
        <f ca="true">+IF(AND(ISNUMBER(OFFSET('Sanitation Data'!$H$4,0,10*ROW('Sanitation Data'!H33))),'Data Summary'!DE39="Yes"),100-OFFSET('Sanitation Data'!$H$4,0,10*ROW('Sanitation Data'!H33)),NA())</f>
        <v>#N/A</v>
      </c>
      <c r="AQ39" s="100" t="e">
        <f ca="true">+IF(AND(ISNUMBER(OFFSET('Sanitation Data'!$H$6,0,10*ROW('Sanitation Data'!H33))),'Data Summary'!DF39="Yes"),OFFSET('Sanitation Data'!$H$6,0,10*ROW('Sanitation Data'!H33)),NA())</f>
        <v>#N/A</v>
      </c>
      <c r="AR39" s="100" t="e">
        <f ca="true">+IF(AND(ISNUMBER(OFFSET('Sanitation Data'!$H$10,0,10*ROW('Sanitation Data'!H33))),'Data Summary'!DG39="Yes"),OFFSET('Sanitation Data'!$H$10,0,10*ROW('Sanitation Data'!H33)),NA())</f>
        <v>#N/A</v>
      </c>
      <c r="AS39" s="100" t="e">
        <f ca="true">+IF(AND(ISNUMBER(OFFSET('Sanitation Data'!$H$11,0,10*ROW('Sanitation Data'!H33))),'Data Summary'!DH39="Yes"),OFFSET('Sanitation Data'!$H$11,0,10*ROW('Sanitation Data'!H33)),NA())</f>
        <v>#N/A</v>
      </c>
      <c r="AT39" s="100" t="e">
        <f ca="true">+IF(AND(ISNUMBER(OFFSET('Sanitation Data'!$H$12,0,10*ROW('Sanitation Data'!H33))),'Data Summary'!DI39="Yes"),OFFSET('Sanitation Data'!$H$12,0,10*ROW('Sanitation Data'!H33)),NA())</f>
        <v>#N/A</v>
      </c>
      <c r="AU39" s="100" t="e">
        <f ca="true">+IF(AND(ISNUMBER(OFFSET('Sanitation Data'!$I$4,0,10*ROW('Sanitation Data'!I33))),'Data Summary'!DJ39="Yes"),100-OFFSET('Sanitation Data'!$I$4,0,10*ROW('Sanitation Data'!I33)),NA())</f>
        <v>#N/A</v>
      </c>
      <c r="AV39" s="100" t="e">
        <f ca="true">+IF(AND(ISNUMBER(OFFSET('Sanitation Data'!$I$6,0,10*ROW('Sanitation Data'!I33))),'Data Summary'!DK39="Yes"),OFFSET('Sanitation Data'!$I$6,0,10*ROW('Sanitation Data'!I33)),NA())</f>
        <v>#N/A</v>
      </c>
      <c r="AW39" s="100" t="e">
        <f ca="true">+IF(AND(ISNUMBER(OFFSET('Sanitation Data'!$I$10,0,10*ROW('Sanitation Data'!I33))),'Data Summary'!DL39="Yes"),OFFSET('Sanitation Data'!$I$10,0,10*ROW('Sanitation Data'!I33)),NA())</f>
        <v>#N/A</v>
      </c>
      <c r="AX39" s="100" t="e">
        <f ca="true">+IF(AND(ISNUMBER(OFFSET('Sanitation Data'!$I$11,0,10*ROW('Sanitation Data'!I33))),'Data Summary'!DM39="Yes"),OFFSET('Sanitation Data'!$I$11,0,10*ROW('Sanitation Data'!I33)),NA())</f>
        <v>#N/A</v>
      </c>
      <c r="AY39" s="100" t="e">
        <f ca="true">+IF(AND(ISNUMBER(OFFSET('Sanitation Data'!$I$12,0,10*ROW('Sanitation Data'!I33))),'Data Summary'!DN39="Yes"),OFFSET('Sanitation Data'!$I$12,0,10*ROW('Sanitation Data'!I33)),NA())</f>
        <v>#N/A</v>
      </c>
      <c r="AZ39" s="101" t="e">
        <f ca="true">+IF(AND(ISNUMBER(OFFSET('Hygiene Data'!$D$5,0,10*ROW('Hygiene Data'!D33))),'Data Summary'!DO39="Yes"),OFFSET('Hygiene Data'!$D$5,0,10*ROW('Hygiene Data'!D33)),NA())</f>
        <v>#N/A</v>
      </c>
      <c r="BA39" s="101" t="e">
        <f ca="true">+IF(AND(ISNUMBER(OFFSET('Hygiene Data'!$D$7,0,10*ROW('Hygiene Data'!D33))),'Data Summary'!DP39="Yes"),OFFSET('Hygiene Data'!$D$7,0,10*ROW('Hygiene Data'!D33)),NA())</f>
        <v>#N/A</v>
      </c>
      <c r="BB39" s="101" t="e">
        <f ca="true">+IF(AND(ISNUMBER(OFFSET('Hygiene Data'!$D$9,0,10*ROW('Hygiene Data'!D33))),'Data Summary'!DQ39="Yes"),OFFSET('Hygiene Data'!$D$9,0,10*ROW('Hygiene Data'!D33)),NA())</f>
        <v>#N/A</v>
      </c>
      <c r="BC39" s="101" t="e">
        <f ca="true">+IF(AND(ISNUMBER(OFFSET('Hygiene Data'!$E$5,0,10*ROW('Hygiene Data'!E33))),'Data Summary'!DR39="Yes"),OFFSET('Hygiene Data'!$E$5,0,10*ROW('Hygiene Data'!E33)),NA())</f>
        <v>#N/A</v>
      </c>
      <c r="BD39" s="101" t="e">
        <f ca="true">+IF(AND(ISNUMBER(OFFSET('Hygiene Data'!$E$7,0,10*ROW('Hygiene Data'!E33))),'Data Summary'!DS39="Yes"),OFFSET('Hygiene Data'!$E$7,0,10*ROW('Hygiene Data'!E33)),NA())</f>
        <v>#N/A</v>
      </c>
      <c r="BE39" s="101" t="e">
        <f ca="true">+IF(AND(ISNUMBER(OFFSET('Hygiene Data'!$E$9,0,10*ROW('Hygiene Data'!E33))),'Data Summary'!DT39="Yes"),OFFSET('Hygiene Data'!$E$9,0,10*ROW('Hygiene Data'!E33)),NA())</f>
        <v>#N/A</v>
      </c>
      <c r="BF39" s="101" t="e">
        <f ca="true">+IF(AND(ISNUMBER(OFFSET('Hygiene Data'!$F$5,0,10*ROW('Hygiene Data'!F33))),'Data Summary'!DU39="Yes"),OFFSET('Hygiene Data'!$F$5,0,10*ROW('Hygiene Data'!F33)),NA())</f>
        <v>#N/A</v>
      </c>
      <c r="BG39" s="101" t="e">
        <f ca="true">+IF(AND(ISNUMBER(OFFSET('Hygiene Data'!$F$7,0,10*ROW('Hygiene Data'!F33))),'Data Summary'!DV39="Yes"),OFFSET('Hygiene Data'!$F$7,0,10*ROW('Hygiene Data'!F33)),NA())</f>
        <v>#N/A</v>
      </c>
      <c r="BH39" s="101" t="e">
        <f ca="true">+IF(AND(ISNUMBER(OFFSET('Hygiene Data'!$F$9,0,10*ROW('Hygiene Data'!F33))),'Data Summary'!DW39="Yes"),OFFSET('Hygiene Data'!$F$9,0,10*ROW('Hygiene Data'!F33)),NA())</f>
        <v>#N/A</v>
      </c>
      <c r="BI39" s="101" t="e">
        <f ca="true">+IF(AND(ISNUMBER(OFFSET('Hygiene Data'!$G$5,0,10*ROW('Hygiene Data'!G33))),'Data Summary'!DX39="Yes"),OFFSET('Hygiene Data'!$G$5,0,10*ROW('Hygiene Data'!G33)),NA())</f>
        <v>#N/A</v>
      </c>
      <c r="BJ39" s="101" t="e">
        <f ca="true">+IF(AND(ISNUMBER(OFFSET('Hygiene Data'!$G$7,0,10*ROW('Hygiene Data'!G33))),'Data Summary'!DY39="Yes"),OFFSET('Hygiene Data'!$G$7,0,10*ROW('Hygiene Data'!G33)),NA())</f>
        <v>#N/A</v>
      </c>
      <c r="BK39" s="101" t="e">
        <f ca="true">+IF(AND(ISNUMBER(OFFSET('Hygiene Data'!$G$9,0,10*ROW('Hygiene Data'!G33))),'Data Summary'!DZ39="Yes"),OFFSET('Hygiene Data'!$G$9,0,10*ROW('Hygiene Data'!G33)),NA())</f>
        <v>#N/A</v>
      </c>
      <c r="BL39" s="101" t="e">
        <f ca="true">+IF(AND(ISNUMBER(OFFSET('Hygiene Data'!$H$5,0,10*ROW('Hygiene Data'!H33))),'Data Summary'!EA39="Yes"),OFFSET('Hygiene Data'!$H$5,0,10*ROW('Hygiene Data'!H33)),NA())</f>
        <v>#N/A</v>
      </c>
      <c r="BM39" s="101" t="e">
        <f ca="true">+IF(AND(ISNUMBER(OFFSET('Hygiene Data'!$H$7,0,10*ROW('Hygiene Data'!H33))),'Data Summary'!EB39="Yes"),OFFSET('Hygiene Data'!$H$7,0,10*ROW('Hygiene Data'!H33)),NA())</f>
        <v>#N/A</v>
      </c>
      <c r="BN39" s="101" t="e">
        <f ca="true">+IF(AND(ISNUMBER(OFFSET('Hygiene Data'!$H$9,0,10*ROW('Hygiene Data'!H33))),'Data Summary'!EC39="Yes"),OFFSET('Hygiene Data'!$H$9,0,10*ROW('Hygiene Data'!H33)),NA())</f>
        <v>#N/A</v>
      </c>
      <c r="BO39" s="101" t="e">
        <f ca="true">+IF(AND(ISNUMBER(OFFSET('Hygiene Data'!$I$5,0,10*ROW('Hygiene Data'!I33))),'Data Summary'!ED39="Yes"),OFFSET('Hygiene Data'!$I$5,0,10*ROW('Hygiene Data'!I33)),NA())</f>
        <v>#N/A</v>
      </c>
      <c r="BP39" s="101" t="e">
        <f ca="true">+IF(AND(ISNUMBER(OFFSET('Hygiene Data'!$I$7,0,10*ROW('Hygiene Data'!I33))),'Data Summary'!EE39="Yes"),OFFSET('Hygiene Data'!$I$7,0,10*ROW('Hygiene Data'!I33)),NA())</f>
        <v>#N/A</v>
      </c>
      <c r="BQ39" s="101" t="e">
        <f ca="true">+IF(AND(ISNUMBER(OFFSET('Hygiene Data'!$I$9,0,10*ROW('Hygiene Data'!I33))),'Data Summary'!EF39="Yes"),OFFSET('Hygiene Data'!$I$9,0,10*ROW('Hygiene Data'!I33)),NA())</f>
        <v>#N/A</v>
      </c>
    </row>
    <row xmlns:x14ac="http://schemas.microsoft.com/office/spreadsheetml/2009/9/ac" r="40" x14ac:dyDescent="0.2">
      <c r="A40" s="414" t="e">
        <f ca="true">+RIGHT('Data Summary'!A40,LEN('Data Summary'!A40)-9)</f>
        <v>#VALUE!</v>
      </c>
      <c r="B40" s="38" t="str">
        <f ca="true">+IF(ISTEXT('Data Summary'!B40),'Data Summary'!B40,"")</f>
        <v/>
      </c>
      <c r="C40" s="365" t="e">
        <f ca="true">+VALUE('Data Summary'!C40)</f>
        <v>#VALUE!</v>
      </c>
      <c r="D40" s="99" t="e">
        <f ca="true">+IF(AND(ISNUMBER(OFFSET('Water Data'!$D$4,0,10*ROW('Water Data'!D34))),'Data Summary'!BS40="Yes"),100-OFFSET('Water Data'!$D$4,0,10*ROW('Water Data'!D34)),NA())</f>
        <v>#N/A</v>
      </c>
      <c r="E40" s="99" t="e">
        <f ca="true">+IF(AND(ISNUMBER(OFFSET('Water Data'!$D$6,0,10*ROW('Water Data'!D34))),'Data Summary'!BT40="Yes"),OFFSET('Water Data'!$D$6,0,10*ROW('Water Data'!D34)),NA())</f>
        <v>#N/A</v>
      </c>
      <c r="F40" s="99" t="e">
        <f ca="true">+IF(AND(ISNUMBER(OFFSET('Water Data'!$D$9,0,10*ROW('Water Data'!D34))),'Data Summary'!BU40="Yes"),OFFSET('Water Data'!$D$9,0,10*ROW('Water Data'!D34)),NA())</f>
        <v>#N/A</v>
      </c>
      <c r="G40" s="99" t="e">
        <f ca="true">+IF(AND(ISNUMBER(OFFSET('Water Data'!$E$4,0,10*ROW('Water Data'!E34))),'Data Summary'!BV40="Yes"),100-OFFSET('Water Data'!$E$4,0,10*ROW('Water Data'!E34)),NA())</f>
        <v>#N/A</v>
      </c>
      <c r="H40" s="99" t="e">
        <f ca="true">+IF(AND(ISNUMBER(OFFSET('Water Data'!$E$6,0,10*ROW('Water Data'!E34))),'Data Summary'!BW40="Yes"),OFFSET('Water Data'!$E$6,0,10*ROW('Water Data'!E34)),NA())</f>
        <v>#N/A</v>
      </c>
      <c r="I40" s="99" t="e">
        <f ca="true">+IF(AND(ISNUMBER(OFFSET('Water Data'!$E$9,0,10*ROW('Water Data'!E34))),'Data Summary'!BX40="Yes"),OFFSET('Water Data'!$E$9,0,10*ROW('Water Data'!E34)),NA())</f>
        <v>#N/A</v>
      </c>
      <c r="J40" s="99" t="e">
        <f ca="true">+IF(AND(ISNUMBER(OFFSET('Water Data'!$F$4,0,10*ROW('Water Data'!F34))),'Data Summary'!BY40="Yes"),100-OFFSET('Water Data'!$F$4,0,10*ROW('Water Data'!F34)),NA())</f>
        <v>#N/A</v>
      </c>
      <c r="K40" s="99" t="e">
        <f ca="true">+IF(AND(ISNUMBER(OFFSET('Water Data'!$F$6,0,10*ROW('Water Data'!F34))),'Data Summary'!BZ40="Yes"),OFFSET('Water Data'!$F$6,0,10*ROW('Water Data'!F34)),NA())</f>
        <v>#N/A</v>
      </c>
      <c r="L40" s="99" t="e">
        <f ca="true">+IF(AND(ISNUMBER(OFFSET('Water Data'!$F$9,0,10*ROW('Water Data'!F34))),'Data Summary'!CA40="Yes"),OFFSET('Water Data'!$F$9,0,10*ROW('Water Data'!F34)),NA())</f>
        <v>#N/A</v>
      </c>
      <c r="M40" s="99" t="e">
        <f ca="true">+IF(AND(ISNUMBER(OFFSET('Water Data'!$G$4,0,10*ROW('Water Data'!G34))),'Data Summary'!CB40="Yes"),100-OFFSET('Water Data'!$G$4,0,10*ROW('Water Data'!G34)),NA())</f>
        <v>#N/A</v>
      </c>
      <c r="N40" s="99" t="e">
        <f ca="true">+IF(AND(ISNUMBER(OFFSET('Water Data'!$G$6,0,10*ROW('Water Data'!G34))),'Data Summary'!CC40="Yes"),OFFSET('Water Data'!$G$6,0,10*ROW('Water Data'!G34)),NA())</f>
        <v>#N/A</v>
      </c>
      <c r="O40" s="99" t="e">
        <f ca="true">+IF(AND(ISNUMBER(OFFSET('Water Data'!$G$9,0,10*ROW('Water Data'!G34))),'Data Summary'!CD40="Yes"),OFFSET('Water Data'!$G$9,0,10*ROW('Water Data'!G34)),NA())</f>
        <v>#N/A</v>
      </c>
      <c r="P40" s="99" t="e">
        <f ca="true">+IF(AND(ISNUMBER(OFFSET('Water Data'!$H$4,0,10*ROW('Water Data'!H34))),'Data Summary'!CE40="Yes"),100-OFFSET('Water Data'!$H$4,0,10*ROW('Water Data'!H34)),NA())</f>
        <v>#N/A</v>
      </c>
      <c r="Q40" s="99" t="e">
        <f ca="true">+IF(AND(ISNUMBER(OFFSET('Water Data'!$H$6,0,10*ROW('Water Data'!H34))),'Data Summary'!CF40="Yes"),OFFSET('Water Data'!$H$6,0,10*ROW('Water Data'!H34)),NA())</f>
        <v>#N/A</v>
      </c>
      <c r="R40" s="99" t="e">
        <f ca="true">+IF(AND(ISNUMBER(OFFSET('Water Data'!$H$9,0,10*ROW('Water Data'!H34))),'Data Summary'!CG40="Yes"),OFFSET('Water Data'!$H$9,0,10*ROW('Water Data'!H34)),NA())</f>
        <v>#N/A</v>
      </c>
      <c r="S40" s="99" t="e">
        <f ca="true">+IF(AND(ISNUMBER(OFFSET('Water Data'!$I$4,0,10*ROW('Water Data'!I34))),'Data Summary'!CH40="Yes"),100-OFFSET('Water Data'!$I$4,0,10*ROW('Water Data'!I34)),NA())</f>
        <v>#N/A</v>
      </c>
      <c r="T40" s="99" t="e">
        <f ca="true">+IF(AND(ISNUMBER(OFFSET('Water Data'!$I$6,0,10*ROW('Water Data'!I34))),'Data Summary'!CI40="Yes"),OFFSET('Water Data'!$I$6,0,10*ROW('Water Data'!I34)),NA())</f>
        <v>#N/A</v>
      </c>
      <c r="U40" s="99" t="e">
        <f ca="true">+IF(AND(ISNUMBER(OFFSET('Water Data'!$I$9,0,10*ROW('Water Data'!I34))),'Data Summary'!CJ40="Yes"),OFFSET('Water Data'!$I$9,0,10*ROW('Water Data'!I34)),NA())</f>
        <v>#N/A</v>
      </c>
      <c r="V40" s="100" t="e">
        <f ca="true">+IF(AND(ISNUMBER(OFFSET('Sanitation Data'!$D$4,0,10*ROW('Sanitation Data'!D34))),'Data Summary'!CK40="Yes"),100-OFFSET('Sanitation Data'!$D$4,0,10*ROW('Sanitation Data'!D34)),NA())</f>
        <v>#N/A</v>
      </c>
      <c r="W40" s="100" t="e">
        <f ca="true">+IF(AND(ISNUMBER(OFFSET('Sanitation Data'!$D$6,0,10*ROW('Sanitation Data'!D34))),'Data Summary'!CL40="Yes"),OFFSET('Sanitation Data'!$D$6,0,10*ROW('Sanitation Data'!D34)),NA())</f>
        <v>#N/A</v>
      </c>
      <c r="X40" s="100" t="e">
        <f ca="true">+IF(AND(ISNUMBER(OFFSET('Sanitation Data'!$D$10,0,10*ROW('Sanitation Data'!D34))),'Data Summary'!CM40="Yes"),OFFSET('Sanitation Data'!$D$10,0,10*ROW('Sanitation Data'!D34)),NA())</f>
        <v>#N/A</v>
      </c>
      <c r="Y40" s="100" t="e">
        <f ca="true">+IF(AND(ISNUMBER(OFFSET('Sanitation Data'!$D$11,0,10*ROW('Sanitation Data'!D34))),'Data Summary'!CN40="Yes"),OFFSET('Sanitation Data'!$D$11,0,10*ROW('Sanitation Data'!D34)),NA())</f>
        <v>#N/A</v>
      </c>
      <c r="Z40" s="100" t="e">
        <f ca="true">+IF(AND(ISNUMBER(OFFSET('Sanitation Data'!$D$12,0,10*ROW('Sanitation Data'!D34))),'Data Summary'!CO40="Yes"),OFFSET('Sanitation Data'!$D$12,0,10*ROW('Sanitation Data'!D34)),NA())</f>
        <v>#N/A</v>
      </c>
      <c r="AA40" s="100" t="e">
        <f ca="true">+IF(AND(ISNUMBER(OFFSET('Sanitation Data'!$E$4,0,10*ROW('Sanitation Data'!E34))),'Data Summary'!CP40="Yes"),100-OFFSET('Sanitation Data'!$E$4,0,10*ROW('Sanitation Data'!E34)),NA())</f>
        <v>#N/A</v>
      </c>
      <c r="AB40" s="100" t="e">
        <f ca="true">+IF(AND(ISNUMBER(OFFSET('Sanitation Data'!$E$6,0,10*ROW('Sanitation Data'!E34))),'Data Summary'!CQ40="Yes"),OFFSET('Sanitation Data'!$E$6,0,10*ROW('Sanitation Data'!E34)),NA())</f>
        <v>#N/A</v>
      </c>
      <c r="AC40" s="100" t="e">
        <f ca="true">+IF(AND(ISNUMBER(OFFSET('Sanitation Data'!$E$10,0,10*ROW('Sanitation Data'!E34))),'Data Summary'!CR40="Yes"),OFFSET('Sanitation Data'!$E$10,0,10*ROW('Sanitation Data'!E34)),NA())</f>
        <v>#N/A</v>
      </c>
      <c r="AD40" s="100" t="e">
        <f ca="true">+IF(AND(ISNUMBER(OFFSET('Sanitation Data'!$E$11,0,10*ROW('Sanitation Data'!E34))),'Data Summary'!CS40="Yes"),OFFSET('Sanitation Data'!$E$11,0,10*ROW('Sanitation Data'!E34)),NA())</f>
        <v>#N/A</v>
      </c>
      <c r="AE40" s="100" t="e">
        <f ca="true">+IF(AND(ISNUMBER(OFFSET('Sanitation Data'!$E$12,0,10*ROW('Sanitation Data'!E34))),'Data Summary'!CT40="Yes"),OFFSET('Sanitation Data'!$E$12,0,10*ROW('Sanitation Data'!E34)),NA())</f>
        <v>#N/A</v>
      </c>
      <c r="AF40" s="100" t="e">
        <f ca="true">+IF(AND(ISNUMBER(OFFSET('Sanitation Data'!$F$4,0,10*ROW('Sanitation Data'!F34))),'Data Summary'!CU40="Yes"),100-OFFSET('Sanitation Data'!$F$4,0,10*ROW('Sanitation Data'!F34)),NA())</f>
        <v>#N/A</v>
      </c>
      <c r="AG40" s="100" t="e">
        <f ca="true">+IF(AND(ISNUMBER(OFFSET('Sanitation Data'!$F$6,0,10*ROW('Sanitation Data'!F34))),'Data Summary'!CV40="Yes"),OFFSET('Sanitation Data'!$F$6,0,10*ROW('Sanitation Data'!F34)),NA())</f>
        <v>#N/A</v>
      </c>
      <c r="AH40" s="100" t="e">
        <f ca="true">+IF(AND(ISNUMBER(OFFSET('Sanitation Data'!$F$10,0,10*ROW('Sanitation Data'!F34))),'Data Summary'!CW40="Yes"),OFFSET('Sanitation Data'!$F$10,0,10*ROW('Sanitation Data'!F34)),NA())</f>
        <v>#N/A</v>
      </c>
      <c r="AI40" s="100" t="e">
        <f ca="true">+IF(AND(ISNUMBER(OFFSET('Sanitation Data'!$F$11,0,10*ROW('Sanitation Data'!F34))),'Data Summary'!CX40="Yes"),OFFSET('Sanitation Data'!$F$11,0,10*ROW('Sanitation Data'!F34)),NA())</f>
        <v>#N/A</v>
      </c>
      <c r="AJ40" s="100" t="e">
        <f ca="true">+IF(AND(ISNUMBER(OFFSET('Sanitation Data'!$F$12,0,10*ROW('Sanitation Data'!F34))),'Data Summary'!CY40="Yes"),OFFSET('Sanitation Data'!$F$12,0,10*ROW('Sanitation Data'!F34)),NA())</f>
        <v>#N/A</v>
      </c>
      <c r="AK40" s="100" t="e">
        <f ca="true">+IF(AND(ISNUMBER(OFFSET('Sanitation Data'!$G$4,0,10*ROW('Sanitation Data'!G34))),'Data Summary'!CZ40="Yes"),100-OFFSET('Sanitation Data'!$G$4,0,10*ROW('Sanitation Data'!G34)),NA())</f>
        <v>#N/A</v>
      </c>
      <c r="AL40" s="100" t="e">
        <f ca="true">+IF(AND(ISNUMBER(OFFSET('Sanitation Data'!$G$6,0,10*ROW('Sanitation Data'!G34))),'Data Summary'!DA40="Yes"),OFFSET('Sanitation Data'!$G$6,0,10*ROW('Sanitation Data'!G34)),NA())</f>
        <v>#N/A</v>
      </c>
      <c r="AM40" s="100" t="e">
        <f ca="true">+IF(AND(ISNUMBER(OFFSET('Sanitation Data'!$G$10,0,10*ROW('Sanitation Data'!G34))),'Data Summary'!DB40="Yes"),OFFSET('Sanitation Data'!$G$10,0,10*ROW('Sanitation Data'!G34)),NA())</f>
        <v>#N/A</v>
      </c>
      <c r="AN40" s="100" t="e">
        <f ca="true">+IF(AND(ISNUMBER(OFFSET('Sanitation Data'!$G$11,0,10*ROW('Sanitation Data'!G34))),'Data Summary'!DC40="Yes"),OFFSET('Sanitation Data'!$G$11,0,10*ROW('Sanitation Data'!G34)),NA())</f>
        <v>#N/A</v>
      </c>
      <c r="AO40" s="100" t="e">
        <f ca="true">+IF(AND(ISNUMBER(OFFSET('Sanitation Data'!$G$12,0,10*ROW('Sanitation Data'!G34))),'Data Summary'!DD40="Yes"),OFFSET('Sanitation Data'!$G$12,0,10*ROW('Sanitation Data'!G34)),NA())</f>
        <v>#N/A</v>
      </c>
      <c r="AP40" s="100" t="e">
        <f ca="true">+IF(AND(ISNUMBER(OFFSET('Sanitation Data'!$H$4,0,10*ROW('Sanitation Data'!H34))),'Data Summary'!DE40="Yes"),100-OFFSET('Sanitation Data'!$H$4,0,10*ROW('Sanitation Data'!H34)),NA())</f>
        <v>#N/A</v>
      </c>
      <c r="AQ40" s="100" t="e">
        <f ca="true">+IF(AND(ISNUMBER(OFFSET('Sanitation Data'!$H$6,0,10*ROW('Sanitation Data'!H34))),'Data Summary'!DF40="Yes"),OFFSET('Sanitation Data'!$H$6,0,10*ROW('Sanitation Data'!H34)),NA())</f>
        <v>#N/A</v>
      </c>
      <c r="AR40" s="100" t="e">
        <f ca="true">+IF(AND(ISNUMBER(OFFSET('Sanitation Data'!$H$10,0,10*ROW('Sanitation Data'!H34))),'Data Summary'!DG40="Yes"),OFFSET('Sanitation Data'!$H$10,0,10*ROW('Sanitation Data'!H34)),NA())</f>
        <v>#N/A</v>
      </c>
      <c r="AS40" s="100" t="e">
        <f ca="true">+IF(AND(ISNUMBER(OFFSET('Sanitation Data'!$H$11,0,10*ROW('Sanitation Data'!H34))),'Data Summary'!DH40="Yes"),OFFSET('Sanitation Data'!$H$11,0,10*ROW('Sanitation Data'!H34)),NA())</f>
        <v>#N/A</v>
      </c>
      <c r="AT40" s="100" t="e">
        <f ca="true">+IF(AND(ISNUMBER(OFFSET('Sanitation Data'!$H$12,0,10*ROW('Sanitation Data'!H34))),'Data Summary'!DI40="Yes"),OFFSET('Sanitation Data'!$H$12,0,10*ROW('Sanitation Data'!H34)),NA())</f>
        <v>#N/A</v>
      </c>
      <c r="AU40" s="100" t="e">
        <f ca="true">+IF(AND(ISNUMBER(OFFSET('Sanitation Data'!$I$4,0,10*ROW('Sanitation Data'!I34))),'Data Summary'!DJ40="Yes"),100-OFFSET('Sanitation Data'!$I$4,0,10*ROW('Sanitation Data'!I34)),NA())</f>
        <v>#N/A</v>
      </c>
      <c r="AV40" s="100" t="e">
        <f ca="true">+IF(AND(ISNUMBER(OFFSET('Sanitation Data'!$I$6,0,10*ROW('Sanitation Data'!I34))),'Data Summary'!DK40="Yes"),OFFSET('Sanitation Data'!$I$6,0,10*ROW('Sanitation Data'!I34)),NA())</f>
        <v>#N/A</v>
      </c>
      <c r="AW40" s="100" t="e">
        <f ca="true">+IF(AND(ISNUMBER(OFFSET('Sanitation Data'!$I$10,0,10*ROW('Sanitation Data'!I34))),'Data Summary'!DL40="Yes"),OFFSET('Sanitation Data'!$I$10,0,10*ROW('Sanitation Data'!I34)),NA())</f>
        <v>#N/A</v>
      </c>
      <c r="AX40" s="100" t="e">
        <f ca="true">+IF(AND(ISNUMBER(OFFSET('Sanitation Data'!$I$11,0,10*ROW('Sanitation Data'!I34))),'Data Summary'!DM40="Yes"),OFFSET('Sanitation Data'!$I$11,0,10*ROW('Sanitation Data'!I34)),NA())</f>
        <v>#N/A</v>
      </c>
      <c r="AY40" s="100" t="e">
        <f ca="true">+IF(AND(ISNUMBER(OFFSET('Sanitation Data'!$I$12,0,10*ROW('Sanitation Data'!I34))),'Data Summary'!DN40="Yes"),OFFSET('Sanitation Data'!$I$12,0,10*ROW('Sanitation Data'!I34)),NA())</f>
        <v>#N/A</v>
      </c>
      <c r="AZ40" s="101" t="e">
        <f ca="true">+IF(AND(ISNUMBER(OFFSET('Hygiene Data'!$D$5,0,10*ROW('Hygiene Data'!D34))),'Data Summary'!DO40="Yes"),OFFSET('Hygiene Data'!$D$5,0,10*ROW('Hygiene Data'!D34)),NA())</f>
        <v>#N/A</v>
      </c>
      <c r="BA40" s="101" t="e">
        <f ca="true">+IF(AND(ISNUMBER(OFFSET('Hygiene Data'!$D$7,0,10*ROW('Hygiene Data'!D34))),'Data Summary'!DP40="Yes"),OFFSET('Hygiene Data'!$D$7,0,10*ROW('Hygiene Data'!D34)),NA())</f>
        <v>#N/A</v>
      </c>
      <c r="BB40" s="101" t="e">
        <f ca="true">+IF(AND(ISNUMBER(OFFSET('Hygiene Data'!$D$9,0,10*ROW('Hygiene Data'!D34))),'Data Summary'!DQ40="Yes"),OFFSET('Hygiene Data'!$D$9,0,10*ROW('Hygiene Data'!D34)),NA())</f>
        <v>#N/A</v>
      </c>
      <c r="BC40" s="101" t="e">
        <f ca="true">+IF(AND(ISNUMBER(OFFSET('Hygiene Data'!$E$5,0,10*ROW('Hygiene Data'!E34))),'Data Summary'!DR40="Yes"),OFFSET('Hygiene Data'!$E$5,0,10*ROW('Hygiene Data'!E34)),NA())</f>
        <v>#N/A</v>
      </c>
      <c r="BD40" s="101" t="e">
        <f ca="true">+IF(AND(ISNUMBER(OFFSET('Hygiene Data'!$E$7,0,10*ROW('Hygiene Data'!E34))),'Data Summary'!DS40="Yes"),OFFSET('Hygiene Data'!$E$7,0,10*ROW('Hygiene Data'!E34)),NA())</f>
        <v>#N/A</v>
      </c>
      <c r="BE40" s="101" t="e">
        <f ca="true">+IF(AND(ISNUMBER(OFFSET('Hygiene Data'!$E$9,0,10*ROW('Hygiene Data'!E34))),'Data Summary'!DT40="Yes"),OFFSET('Hygiene Data'!$E$9,0,10*ROW('Hygiene Data'!E34)),NA())</f>
        <v>#N/A</v>
      </c>
      <c r="BF40" s="101" t="e">
        <f ca="true">+IF(AND(ISNUMBER(OFFSET('Hygiene Data'!$F$5,0,10*ROW('Hygiene Data'!F34))),'Data Summary'!DU40="Yes"),OFFSET('Hygiene Data'!$F$5,0,10*ROW('Hygiene Data'!F34)),NA())</f>
        <v>#N/A</v>
      </c>
      <c r="BG40" s="101" t="e">
        <f ca="true">+IF(AND(ISNUMBER(OFFSET('Hygiene Data'!$F$7,0,10*ROW('Hygiene Data'!F34))),'Data Summary'!DV40="Yes"),OFFSET('Hygiene Data'!$F$7,0,10*ROW('Hygiene Data'!F34)),NA())</f>
        <v>#N/A</v>
      </c>
      <c r="BH40" s="101" t="e">
        <f ca="true">+IF(AND(ISNUMBER(OFFSET('Hygiene Data'!$F$9,0,10*ROW('Hygiene Data'!F34))),'Data Summary'!DW40="Yes"),OFFSET('Hygiene Data'!$F$9,0,10*ROW('Hygiene Data'!F34)),NA())</f>
        <v>#N/A</v>
      </c>
      <c r="BI40" s="101" t="e">
        <f ca="true">+IF(AND(ISNUMBER(OFFSET('Hygiene Data'!$G$5,0,10*ROW('Hygiene Data'!G34))),'Data Summary'!DX40="Yes"),OFFSET('Hygiene Data'!$G$5,0,10*ROW('Hygiene Data'!G34)),NA())</f>
        <v>#N/A</v>
      </c>
      <c r="BJ40" s="101" t="e">
        <f ca="true">+IF(AND(ISNUMBER(OFFSET('Hygiene Data'!$G$7,0,10*ROW('Hygiene Data'!G34))),'Data Summary'!DY40="Yes"),OFFSET('Hygiene Data'!$G$7,0,10*ROW('Hygiene Data'!G34)),NA())</f>
        <v>#N/A</v>
      </c>
      <c r="BK40" s="101" t="e">
        <f ca="true">+IF(AND(ISNUMBER(OFFSET('Hygiene Data'!$G$9,0,10*ROW('Hygiene Data'!G34))),'Data Summary'!DZ40="Yes"),OFFSET('Hygiene Data'!$G$9,0,10*ROW('Hygiene Data'!G34)),NA())</f>
        <v>#N/A</v>
      </c>
      <c r="BL40" s="101" t="e">
        <f ca="true">+IF(AND(ISNUMBER(OFFSET('Hygiene Data'!$H$5,0,10*ROW('Hygiene Data'!H34))),'Data Summary'!EA40="Yes"),OFFSET('Hygiene Data'!$H$5,0,10*ROW('Hygiene Data'!H34)),NA())</f>
        <v>#N/A</v>
      </c>
      <c r="BM40" s="101" t="e">
        <f ca="true">+IF(AND(ISNUMBER(OFFSET('Hygiene Data'!$H$7,0,10*ROW('Hygiene Data'!H34))),'Data Summary'!EB40="Yes"),OFFSET('Hygiene Data'!$H$7,0,10*ROW('Hygiene Data'!H34)),NA())</f>
        <v>#N/A</v>
      </c>
      <c r="BN40" s="101" t="e">
        <f ca="true">+IF(AND(ISNUMBER(OFFSET('Hygiene Data'!$H$9,0,10*ROW('Hygiene Data'!H34))),'Data Summary'!EC40="Yes"),OFFSET('Hygiene Data'!$H$9,0,10*ROW('Hygiene Data'!H34)),NA())</f>
        <v>#N/A</v>
      </c>
      <c r="BO40" s="101" t="e">
        <f ca="true">+IF(AND(ISNUMBER(OFFSET('Hygiene Data'!$I$5,0,10*ROW('Hygiene Data'!I34))),'Data Summary'!ED40="Yes"),OFFSET('Hygiene Data'!$I$5,0,10*ROW('Hygiene Data'!I34)),NA())</f>
        <v>#N/A</v>
      </c>
      <c r="BP40" s="101" t="e">
        <f ca="true">+IF(AND(ISNUMBER(OFFSET('Hygiene Data'!$I$7,0,10*ROW('Hygiene Data'!I34))),'Data Summary'!EE40="Yes"),OFFSET('Hygiene Data'!$I$7,0,10*ROW('Hygiene Data'!I34)),NA())</f>
        <v>#N/A</v>
      </c>
      <c r="BQ40" s="101" t="e">
        <f ca="true">+IF(AND(ISNUMBER(OFFSET('Hygiene Data'!$I$9,0,10*ROW('Hygiene Data'!I34))),'Data Summary'!EF40="Yes"),OFFSET('Hygiene Data'!$I$9,0,10*ROW('Hygiene Data'!I34)),NA())</f>
        <v>#N/A</v>
      </c>
    </row>
    <row xmlns:x14ac="http://schemas.microsoft.com/office/spreadsheetml/2009/9/ac" r="41" x14ac:dyDescent="0.2">
      <c r="A41" s="414" t="e">
        <f ca="true">+RIGHT('Data Summary'!A41,LEN('Data Summary'!A41)-9)</f>
        <v>#VALUE!</v>
      </c>
      <c r="B41" s="38" t="str">
        <f ca="true">+IF(ISTEXT('Data Summary'!B41),'Data Summary'!B41,"")</f>
        <v/>
      </c>
      <c r="C41" s="365" t="e">
        <f ca="true">+VALUE('Data Summary'!C41)</f>
        <v>#VALUE!</v>
      </c>
      <c r="D41" s="99" t="e">
        <f ca="true">+IF(AND(ISNUMBER(OFFSET('Water Data'!$D$4,0,10*ROW('Water Data'!D35))),'Data Summary'!BS41="Yes"),100-OFFSET('Water Data'!$D$4,0,10*ROW('Water Data'!D35)),NA())</f>
        <v>#N/A</v>
      </c>
      <c r="E41" s="99" t="e">
        <f ca="true">+IF(AND(ISNUMBER(OFFSET('Water Data'!$D$6,0,10*ROW('Water Data'!D35))),'Data Summary'!BT41="Yes"),OFFSET('Water Data'!$D$6,0,10*ROW('Water Data'!D35)),NA())</f>
        <v>#N/A</v>
      </c>
      <c r="F41" s="99" t="e">
        <f ca="true">+IF(AND(ISNUMBER(OFFSET('Water Data'!$D$9,0,10*ROW('Water Data'!D35))),'Data Summary'!BU41="Yes"),OFFSET('Water Data'!$D$9,0,10*ROW('Water Data'!D35)),NA())</f>
        <v>#N/A</v>
      </c>
      <c r="G41" s="99" t="e">
        <f ca="true">+IF(AND(ISNUMBER(OFFSET('Water Data'!$E$4,0,10*ROW('Water Data'!E35))),'Data Summary'!BV41="Yes"),100-OFFSET('Water Data'!$E$4,0,10*ROW('Water Data'!E35)),NA())</f>
        <v>#N/A</v>
      </c>
      <c r="H41" s="99" t="e">
        <f ca="true">+IF(AND(ISNUMBER(OFFSET('Water Data'!$E$6,0,10*ROW('Water Data'!E35))),'Data Summary'!BW41="Yes"),OFFSET('Water Data'!$E$6,0,10*ROW('Water Data'!E35)),NA())</f>
        <v>#N/A</v>
      </c>
      <c r="I41" s="99" t="e">
        <f ca="true">+IF(AND(ISNUMBER(OFFSET('Water Data'!$E$9,0,10*ROW('Water Data'!E35))),'Data Summary'!BX41="Yes"),OFFSET('Water Data'!$E$9,0,10*ROW('Water Data'!E35)),NA())</f>
        <v>#N/A</v>
      </c>
      <c r="J41" s="99" t="e">
        <f ca="true">+IF(AND(ISNUMBER(OFFSET('Water Data'!$F$4,0,10*ROW('Water Data'!F35))),'Data Summary'!BY41="Yes"),100-OFFSET('Water Data'!$F$4,0,10*ROW('Water Data'!F35)),NA())</f>
        <v>#N/A</v>
      </c>
      <c r="K41" s="99" t="e">
        <f ca="true">+IF(AND(ISNUMBER(OFFSET('Water Data'!$F$6,0,10*ROW('Water Data'!F35))),'Data Summary'!BZ41="Yes"),OFFSET('Water Data'!$F$6,0,10*ROW('Water Data'!F35)),NA())</f>
        <v>#N/A</v>
      </c>
      <c r="L41" s="99" t="e">
        <f ca="true">+IF(AND(ISNUMBER(OFFSET('Water Data'!$F$9,0,10*ROW('Water Data'!F35))),'Data Summary'!CA41="Yes"),OFFSET('Water Data'!$F$9,0,10*ROW('Water Data'!F35)),NA())</f>
        <v>#N/A</v>
      </c>
      <c r="M41" s="99" t="e">
        <f ca="true">+IF(AND(ISNUMBER(OFFSET('Water Data'!$G$4,0,10*ROW('Water Data'!G35))),'Data Summary'!CB41="Yes"),100-OFFSET('Water Data'!$G$4,0,10*ROW('Water Data'!G35)),NA())</f>
        <v>#N/A</v>
      </c>
      <c r="N41" s="99" t="e">
        <f ca="true">+IF(AND(ISNUMBER(OFFSET('Water Data'!$G$6,0,10*ROW('Water Data'!G35))),'Data Summary'!CC41="Yes"),OFFSET('Water Data'!$G$6,0,10*ROW('Water Data'!G35)),NA())</f>
        <v>#N/A</v>
      </c>
      <c r="O41" s="99" t="e">
        <f ca="true">+IF(AND(ISNUMBER(OFFSET('Water Data'!$G$9,0,10*ROW('Water Data'!G35))),'Data Summary'!CD41="Yes"),OFFSET('Water Data'!$G$9,0,10*ROW('Water Data'!G35)),NA())</f>
        <v>#N/A</v>
      </c>
      <c r="P41" s="99" t="e">
        <f ca="true">+IF(AND(ISNUMBER(OFFSET('Water Data'!$H$4,0,10*ROW('Water Data'!H35))),'Data Summary'!CE41="Yes"),100-OFFSET('Water Data'!$H$4,0,10*ROW('Water Data'!H35)),NA())</f>
        <v>#N/A</v>
      </c>
      <c r="Q41" s="99" t="e">
        <f ca="true">+IF(AND(ISNUMBER(OFFSET('Water Data'!$H$6,0,10*ROW('Water Data'!H35))),'Data Summary'!CF41="Yes"),OFFSET('Water Data'!$H$6,0,10*ROW('Water Data'!H35)),NA())</f>
        <v>#N/A</v>
      </c>
      <c r="R41" s="99" t="e">
        <f ca="true">+IF(AND(ISNUMBER(OFFSET('Water Data'!$H$9,0,10*ROW('Water Data'!H35))),'Data Summary'!CG41="Yes"),OFFSET('Water Data'!$H$9,0,10*ROW('Water Data'!H35)),NA())</f>
        <v>#N/A</v>
      </c>
      <c r="S41" s="99" t="e">
        <f ca="true">+IF(AND(ISNUMBER(OFFSET('Water Data'!$I$4,0,10*ROW('Water Data'!I35))),'Data Summary'!CH41="Yes"),100-OFFSET('Water Data'!$I$4,0,10*ROW('Water Data'!I35)),NA())</f>
        <v>#N/A</v>
      </c>
      <c r="T41" s="99" t="e">
        <f ca="true">+IF(AND(ISNUMBER(OFFSET('Water Data'!$I$6,0,10*ROW('Water Data'!I35))),'Data Summary'!CI41="Yes"),OFFSET('Water Data'!$I$6,0,10*ROW('Water Data'!I35)),NA())</f>
        <v>#N/A</v>
      </c>
      <c r="U41" s="99" t="e">
        <f ca="true">+IF(AND(ISNUMBER(OFFSET('Water Data'!$I$9,0,10*ROW('Water Data'!I35))),'Data Summary'!CJ41="Yes"),OFFSET('Water Data'!$I$9,0,10*ROW('Water Data'!I35)),NA())</f>
        <v>#N/A</v>
      </c>
      <c r="V41" s="100" t="e">
        <f ca="true">+IF(AND(ISNUMBER(OFFSET('Sanitation Data'!$D$4,0,10*ROW('Sanitation Data'!D35))),'Data Summary'!CK41="Yes"),100-OFFSET('Sanitation Data'!$D$4,0,10*ROW('Sanitation Data'!D35)),NA())</f>
        <v>#N/A</v>
      </c>
      <c r="W41" s="100" t="e">
        <f ca="true">+IF(AND(ISNUMBER(OFFSET('Sanitation Data'!$D$6,0,10*ROW('Sanitation Data'!D35))),'Data Summary'!CL41="Yes"),OFFSET('Sanitation Data'!$D$6,0,10*ROW('Sanitation Data'!D35)),NA())</f>
        <v>#N/A</v>
      </c>
      <c r="X41" s="100" t="e">
        <f ca="true">+IF(AND(ISNUMBER(OFFSET('Sanitation Data'!$D$10,0,10*ROW('Sanitation Data'!D35))),'Data Summary'!CM41="Yes"),OFFSET('Sanitation Data'!$D$10,0,10*ROW('Sanitation Data'!D35)),NA())</f>
        <v>#N/A</v>
      </c>
      <c r="Y41" s="100" t="e">
        <f ca="true">+IF(AND(ISNUMBER(OFFSET('Sanitation Data'!$D$11,0,10*ROW('Sanitation Data'!D35))),'Data Summary'!CN41="Yes"),OFFSET('Sanitation Data'!$D$11,0,10*ROW('Sanitation Data'!D35)),NA())</f>
        <v>#N/A</v>
      </c>
      <c r="Z41" s="100" t="e">
        <f ca="true">+IF(AND(ISNUMBER(OFFSET('Sanitation Data'!$D$12,0,10*ROW('Sanitation Data'!D35))),'Data Summary'!CO41="Yes"),OFFSET('Sanitation Data'!$D$12,0,10*ROW('Sanitation Data'!D35)),NA())</f>
        <v>#N/A</v>
      </c>
      <c r="AA41" s="100" t="e">
        <f ca="true">+IF(AND(ISNUMBER(OFFSET('Sanitation Data'!$E$4,0,10*ROW('Sanitation Data'!E35))),'Data Summary'!CP41="Yes"),100-OFFSET('Sanitation Data'!$E$4,0,10*ROW('Sanitation Data'!E35)),NA())</f>
        <v>#N/A</v>
      </c>
      <c r="AB41" s="100" t="e">
        <f ca="true">+IF(AND(ISNUMBER(OFFSET('Sanitation Data'!$E$6,0,10*ROW('Sanitation Data'!E35))),'Data Summary'!CQ41="Yes"),OFFSET('Sanitation Data'!$E$6,0,10*ROW('Sanitation Data'!E35)),NA())</f>
        <v>#N/A</v>
      </c>
      <c r="AC41" s="100" t="e">
        <f ca="true">+IF(AND(ISNUMBER(OFFSET('Sanitation Data'!$E$10,0,10*ROW('Sanitation Data'!E35))),'Data Summary'!CR41="Yes"),OFFSET('Sanitation Data'!$E$10,0,10*ROW('Sanitation Data'!E35)),NA())</f>
        <v>#N/A</v>
      </c>
      <c r="AD41" s="100" t="e">
        <f ca="true">+IF(AND(ISNUMBER(OFFSET('Sanitation Data'!$E$11,0,10*ROW('Sanitation Data'!E35))),'Data Summary'!CS41="Yes"),OFFSET('Sanitation Data'!$E$11,0,10*ROW('Sanitation Data'!E35)),NA())</f>
        <v>#N/A</v>
      </c>
      <c r="AE41" s="100" t="e">
        <f ca="true">+IF(AND(ISNUMBER(OFFSET('Sanitation Data'!$E$12,0,10*ROW('Sanitation Data'!E35))),'Data Summary'!CT41="Yes"),OFFSET('Sanitation Data'!$E$12,0,10*ROW('Sanitation Data'!E35)),NA())</f>
        <v>#N/A</v>
      </c>
      <c r="AF41" s="100" t="e">
        <f ca="true">+IF(AND(ISNUMBER(OFFSET('Sanitation Data'!$F$4,0,10*ROW('Sanitation Data'!F35))),'Data Summary'!CU41="Yes"),100-OFFSET('Sanitation Data'!$F$4,0,10*ROW('Sanitation Data'!F35)),NA())</f>
        <v>#N/A</v>
      </c>
      <c r="AG41" s="100" t="e">
        <f ca="true">+IF(AND(ISNUMBER(OFFSET('Sanitation Data'!$F$6,0,10*ROW('Sanitation Data'!F35))),'Data Summary'!CV41="Yes"),OFFSET('Sanitation Data'!$F$6,0,10*ROW('Sanitation Data'!F35)),NA())</f>
        <v>#N/A</v>
      </c>
      <c r="AH41" s="100" t="e">
        <f ca="true">+IF(AND(ISNUMBER(OFFSET('Sanitation Data'!$F$10,0,10*ROW('Sanitation Data'!F35))),'Data Summary'!CW41="Yes"),OFFSET('Sanitation Data'!$F$10,0,10*ROW('Sanitation Data'!F35)),NA())</f>
        <v>#N/A</v>
      </c>
      <c r="AI41" s="100" t="e">
        <f ca="true">+IF(AND(ISNUMBER(OFFSET('Sanitation Data'!$F$11,0,10*ROW('Sanitation Data'!F35))),'Data Summary'!CX41="Yes"),OFFSET('Sanitation Data'!$F$11,0,10*ROW('Sanitation Data'!F35)),NA())</f>
        <v>#N/A</v>
      </c>
      <c r="AJ41" s="100" t="e">
        <f ca="true">+IF(AND(ISNUMBER(OFFSET('Sanitation Data'!$F$12,0,10*ROW('Sanitation Data'!F35))),'Data Summary'!CY41="Yes"),OFFSET('Sanitation Data'!$F$12,0,10*ROW('Sanitation Data'!F35)),NA())</f>
        <v>#N/A</v>
      </c>
      <c r="AK41" s="100" t="e">
        <f ca="true">+IF(AND(ISNUMBER(OFFSET('Sanitation Data'!$G$4,0,10*ROW('Sanitation Data'!G35))),'Data Summary'!CZ41="Yes"),100-OFFSET('Sanitation Data'!$G$4,0,10*ROW('Sanitation Data'!G35)),NA())</f>
        <v>#N/A</v>
      </c>
      <c r="AL41" s="100" t="e">
        <f ca="true">+IF(AND(ISNUMBER(OFFSET('Sanitation Data'!$G$6,0,10*ROW('Sanitation Data'!G35))),'Data Summary'!DA41="Yes"),OFFSET('Sanitation Data'!$G$6,0,10*ROW('Sanitation Data'!G35)),NA())</f>
        <v>#N/A</v>
      </c>
      <c r="AM41" s="100" t="e">
        <f ca="true">+IF(AND(ISNUMBER(OFFSET('Sanitation Data'!$G$10,0,10*ROW('Sanitation Data'!G35))),'Data Summary'!DB41="Yes"),OFFSET('Sanitation Data'!$G$10,0,10*ROW('Sanitation Data'!G35)),NA())</f>
        <v>#N/A</v>
      </c>
      <c r="AN41" s="100" t="e">
        <f ca="true">+IF(AND(ISNUMBER(OFFSET('Sanitation Data'!$G$11,0,10*ROW('Sanitation Data'!G35))),'Data Summary'!DC41="Yes"),OFFSET('Sanitation Data'!$G$11,0,10*ROW('Sanitation Data'!G35)),NA())</f>
        <v>#N/A</v>
      </c>
      <c r="AO41" s="100" t="e">
        <f ca="true">+IF(AND(ISNUMBER(OFFSET('Sanitation Data'!$G$12,0,10*ROW('Sanitation Data'!G35))),'Data Summary'!DD41="Yes"),OFFSET('Sanitation Data'!$G$12,0,10*ROW('Sanitation Data'!G35)),NA())</f>
        <v>#N/A</v>
      </c>
      <c r="AP41" s="100" t="e">
        <f ca="true">+IF(AND(ISNUMBER(OFFSET('Sanitation Data'!$H$4,0,10*ROW('Sanitation Data'!H35))),'Data Summary'!DE41="Yes"),100-OFFSET('Sanitation Data'!$H$4,0,10*ROW('Sanitation Data'!H35)),NA())</f>
        <v>#N/A</v>
      </c>
      <c r="AQ41" s="100" t="e">
        <f ca="true">+IF(AND(ISNUMBER(OFFSET('Sanitation Data'!$H$6,0,10*ROW('Sanitation Data'!H35))),'Data Summary'!DF41="Yes"),OFFSET('Sanitation Data'!$H$6,0,10*ROW('Sanitation Data'!H35)),NA())</f>
        <v>#N/A</v>
      </c>
      <c r="AR41" s="100" t="e">
        <f ca="true">+IF(AND(ISNUMBER(OFFSET('Sanitation Data'!$H$10,0,10*ROW('Sanitation Data'!H35))),'Data Summary'!DG41="Yes"),OFFSET('Sanitation Data'!$H$10,0,10*ROW('Sanitation Data'!H35)),NA())</f>
        <v>#N/A</v>
      </c>
      <c r="AS41" s="100" t="e">
        <f ca="true">+IF(AND(ISNUMBER(OFFSET('Sanitation Data'!$H$11,0,10*ROW('Sanitation Data'!H35))),'Data Summary'!DH41="Yes"),OFFSET('Sanitation Data'!$H$11,0,10*ROW('Sanitation Data'!H35)),NA())</f>
        <v>#N/A</v>
      </c>
      <c r="AT41" s="100" t="e">
        <f ca="true">+IF(AND(ISNUMBER(OFFSET('Sanitation Data'!$H$12,0,10*ROW('Sanitation Data'!H35))),'Data Summary'!DI41="Yes"),OFFSET('Sanitation Data'!$H$12,0,10*ROW('Sanitation Data'!H35)),NA())</f>
        <v>#N/A</v>
      </c>
      <c r="AU41" s="100" t="e">
        <f ca="true">+IF(AND(ISNUMBER(OFFSET('Sanitation Data'!$I$4,0,10*ROW('Sanitation Data'!I35))),'Data Summary'!DJ41="Yes"),100-OFFSET('Sanitation Data'!$I$4,0,10*ROW('Sanitation Data'!I35)),NA())</f>
        <v>#N/A</v>
      </c>
      <c r="AV41" s="100" t="e">
        <f ca="true">+IF(AND(ISNUMBER(OFFSET('Sanitation Data'!$I$6,0,10*ROW('Sanitation Data'!I35))),'Data Summary'!DK41="Yes"),OFFSET('Sanitation Data'!$I$6,0,10*ROW('Sanitation Data'!I35)),NA())</f>
        <v>#N/A</v>
      </c>
      <c r="AW41" s="100" t="e">
        <f ca="true">+IF(AND(ISNUMBER(OFFSET('Sanitation Data'!$I$10,0,10*ROW('Sanitation Data'!I35))),'Data Summary'!DL41="Yes"),OFFSET('Sanitation Data'!$I$10,0,10*ROW('Sanitation Data'!I35)),NA())</f>
        <v>#N/A</v>
      </c>
      <c r="AX41" s="100" t="e">
        <f ca="true">+IF(AND(ISNUMBER(OFFSET('Sanitation Data'!$I$11,0,10*ROW('Sanitation Data'!I35))),'Data Summary'!DM41="Yes"),OFFSET('Sanitation Data'!$I$11,0,10*ROW('Sanitation Data'!I35)),NA())</f>
        <v>#N/A</v>
      </c>
      <c r="AY41" s="100" t="e">
        <f ca="true">+IF(AND(ISNUMBER(OFFSET('Sanitation Data'!$I$12,0,10*ROW('Sanitation Data'!I35))),'Data Summary'!DN41="Yes"),OFFSET('Sanitation Data'!$I$12,0,10*ROW('Sanitation Data'!I35)),NA())</f>
        <v>#N/A</v>
      </c>
      <c r="AZ41" s="101" t="e">
        <f ca="true">+IF(AND(ISNUMBER(OFFSET('Hygiene Data'!$D$5,0,10*ROW('Hygiene Data'!D35))),'Data Summary'!DO41="Yes"),OFFSET('Hygiene Data'!$D$5,0,10*ROW('Hygiene Data'!D35)),NA())</f>
        <v>#N/A</v>
      </c>
      <c r="BA41" s="101" t="e">
        <f ca="true">+IF(AND(ISNUMBER(OFFSET('Hygiene Data'!$D$7,0,10*ROW('Hygiene Data'!D35))),'Data Summary'!DP41="Yes"),OFFSET('Hygiene Data'!$D$7,0,10*ROW('Hygiene Data'!D35)),NA())</f>
        <v>#N/A</v>
      </c>
      <c r="BB41" s="101" t="e">
        <f ca="true">+IF(AND(ISNUMBER(OFFSET('Hygiene Data'!$D$9,0,10*ROW('Hygiene Data'!D35))),'Data Summary'!DQ41="Yes"),OFFSET('Hygiene Data'!$D$9,0,10*ROW('Hygiene Data'!D35)),NA())</f>
        <v>#N/A</v>
      </c>
      <c r="BC41" s="101" t="e">
        <f ca="true">+IF(AND(ISNUMBER(OFFSET('Hygiene Data'!$E$5,0,10*ROW('Hygiene Data'!E35))),'Data Summary'!DR41="Yes"),OFFSET('Hygiene Data'!$E$5,0,10*ROW('Hygiene Data'!E35)),NA())</f>
        <v>#N/A</v>
      </c>
      <c r="BD41" s="101" t="e">
        <f ca="true">+IF(AND(ISNUMBER(OFFSET('Hygiene Data'!$E$7,0,10*ROW('Hygiene Data'!E35))),'Data Summary'!DS41="Yes"),OFFSET('Hygiene Data'!$E$7,0,10*ROW('Hygiene Data'!E35)),NA())</f>
        <v>#N/A</v>
      </c>
      <c r="BE41" s="101" t="e">
        <f ca="true">+IF(AND(ISNUMBER(OFFSET('Hygiene Data'!$E$9,0,10*ROW('Hygiene Data'!E35))),'Data Summary'!DT41="Yes"),OFFSET('Hygiene Data'!$E$9,0,10*ROW('Hygiene Data'!E35)),NA())</f>
        <v>#N/A</v>
      </c>
      <c r="BF41" s="101" t="e">
        <f ca="true">+IF(AND(ISNUMBER(OFFSET('Hygiene Data'!$F$5,0,10*ROW('Hygiene Data'!F35))),'Data Summary'!DU41="Yes"),OFFSET('Hygiene Data'!$F$5,0,10*ROW('Hygiene Data'!F35)),NA())</f>
        <v>#N/A</v>
      </c>
      <c r="BG41" s="101" t="e">
        <f ca="true">+IF(AND(ISNUMBER(OFFSET('Hygiene Data'!$F$7,0,10*ROW('Hygiene Data'!F35))),'Data Summary'!DV41="Yes"),OFFSET('Hygiene Data'!$F$7,0,10*ROW('Hygiene Data'!F35)),NA())</f>
        <v>#N/A</v>
      </c>
      <c r="BH41" s="101" t="e">
        <f ca="true">+IF(AND(ISNUMBER(OFFSET('Hygiene Data'!$F$9,0,10*ROW('Hygiene Data'!F35))),'Data Summary'!DW41="Yes"),OFFSET('Hygiene Data'!$F$9,0,10*ROW('Hygiene Data'!F35)),NA())</f>
        <v>#N/A</v>
      </c>
      <c r="BI41" s="101" t="e">
        <f ca="true">+IF(AND(ISNUMBER(OFFSET('Hygiene Data'!$G$5,0,10*ROW('Hygiene Data'!G35))),'Data Summary'!DX41="Yes"),OFFSET('Hygiene Data'!$G$5,0,10*ROW('Hygiene Data'!G35)),NA())</f>
        <v>#N/A</v>
      </c>
      <c r="BJ41" s="101" t="e">
        <f ca="true">+IF(AND(ISNUMBER(OFFSET('Hygiene Data'!$G$7,0,10*ROW('Hygiene Data'!G35))),'Data Summary'!DY41="Yes"),OFFSET('Hygiene Data'!$G$7,0,10*ROW('Hygiene Data'!G35)),NA())</f>
        <v>#N/A</v>
      </c>
      <c r="BK41" s="101" t="e">
        <f ca="true">+IF(AND(ISNUMBER(OFFSET('Hygiene Data'!$G$9,0,10*ROW('Hygiene Data'!G35))),'Data Summary'!DZ41="Yes"),OFFSET('Hygiene Data'!$G$9,0,10*ROW('Hygiene Data'!G35)),NA())</f>
        <v>#N/A</v>
      </c>
      <c r="BL41" s="101" t="e">
        <f ca="true">+IF(AND(ISNUMBER(OFFSET('Hygiene Data'!$H$5,0,10*ROW('Hygiene Data'!H35))),'Data Summary'!EA41="Yes"),OFFSET('Hygiene Data'!$H$5,0,10*ROW('Hygiene Data'!H35)),NA())</f>
        <v>#N/A</v>
      </c>
      <c r="BM41" s="101" t="e">
        <f ca="true">+IF(AND(ISNUMBER(OFFSET('Hygiene Data'!$H$7,0,10*ROW('Hygiene Data'!H35))),'Data Summary'!EB41="Yes"),OFFSET('Hygiene Data'!$H$7,0,10*ROW('Hygiene Data'!H35)),NA())</f>
        <v>#N/A</v>
      </c>
      <c r="BN41" s="101" t="e">
        <f ca="true">+IF(AND(ISNUMBER(OFFSET('Hygiene Data'!$H$9,0,10*ROW('Hygiene Data'!H35))),'Data Summary'!EC41="Yes"),OFFSET('Hygiene Data'!$H$9,0,10*ROW('Hygiene Data'!H35)),NA())</f>
        <v>#N/A</v>
      </c>
      <c r="BO41" s="101" t="e">
        <f ca="true">+IF(AND(ISNUMBER(OFFSET('Hygiene Data'!$I$5,0,10*ROW('Hygiene Data'!I35))),'Data Summary'!ED41="Yes"),OFFSET('Hygiene Data'!$I$5,0,10*ROW('Hygiene Data'!I35)),NA())</f>
        <v>#N/A</v>
      </c>
      <c r="BP41" s="101" t="e">
        <f ca="true">+IF(AND(ISNUMBER(OFFSET('Hygiene Data'!$I$7,0,10*ROW('Hygiene Data'!I35))),'Data Summary'!EE41="Yes"),OFFSET('Hygiene Data'!$I$7,0,10*ROW('Hygiene Data'!I35)),NA())</f>
        <v>#N/A</v>
      </c>
      <c r="BQ41" s="101" t="e">
        <f ca="true">+IF(AND(ISNUMBER(OFFSET('Hygiene Data'!$I$9,0,10*ROW('Hygiene Data'!I35))),'Data Summary'!EF41="Yes"),OFFSET('Hygiene Data'!$I$9,0,10*ROW('Hygiene Data'!I35)),NA())</f>
        <v>#N/A</v>
      </c>
    </row>
    <row xmlns:x14ac="http://schemas.microsoft.com/office/spreadsheetml/2009/9/ac" r="42" x14ac:dyDescent="0.2">
      <c r="A42" s="414" t="e">
        <f ca="true">+RIGHT('Data Summary'!A42,LEN('Data Summary'!A42)-9)</f>
        <v>#VALUE!</v>
      </c>
      <c r="B42" s="38" t="str">
        <f ca="true">+IF(ISTEXT('Data Summary'!B42),'Data Summary'!B42,"")</f>
        <v/>
      </c>
      <c r="C42" s="365" t="e">
        <f ca="true">+VALUE('Data Summary'!C42)</f>
        <v>#VALUE!</v>
      </c>
      <c r="D42" s="99" t="e">
        <f ca="true">+IF(AND(ISNUMBER(OFFSET('Water Data'!$D$4,0,10*ROW('Water Data'!D36))),'Data Summary'!BS42="Yes"),100-OFFSET('Water Data'!$D$4,0,10*ROW('Water Data'!D36)),NA())</f>
        <v>#N/A</v>
      </c>
      <c r="E42" s="99" t="e">
        <f ca="true">+IF(AND(ISNUMBER(OFFSET('Water Data'!$D$6,0,10*ROW('Water Data'!D36))),'Data Summary'!BT42="Yes"),OFFSET('Water Data'!$D$6,0,10*ROW('Water Data'!D36)),NA())</f>
        <v>#N/A</v>
      </c>
      <c r="F42" s="99" t="e">
        <f ca="true">+IF(AND(ISNUMBER(OFFSET('Water Data'!$D$9,0,10*ROW('Water Data'!D36))),'Data Summary'!BU42="Yes"),OFFSET('Water Data'!$D$9,0,10*ROW('Water Data'!D36)),NA())</f>
        <v>#N/A</v>
      </c>
      <c r="G42" s="99" t="e">
        <f ca="true">+IF(AND(ISNUMBER(OFFSET('Water Data'!$E$4,0,10*ROW('Water Data'!E36))),'Data Summary'!BV42="Yes"),100-OFFSET('Water Data'!$E$4,0,10*ROW('Water Data'!E36)),NA())</f>
        <v>#N/A</v>
      </c>
      <c r="H42" s="99" t="e">
        <f ca="true">+IF(AND(ISNUMBER(OFFSET('Water Data'!$E$6,0,10*ROW('Water Data'!E36))),'Data Summary'!BW42="Yes"),OFFSET('Water Data'!$E$6,0,10*ROW('Water Data'!E36)),NA())</f>
        <v>#N/A</v>
      </c>
      <c r="I42" s="99" t="e">
        <f ca="true">+IF(AND(ISNUMBER(OFFSET('Water Data'!$E$9,0,10*ROW('Water Data'!E36))),'Data Summary'!BX42="Yes"),OFFSET('Water Data'!$E$9,0,10*ROW('Water Data'!E36)),NA())</f>
        <v>#N/A</v>
      </c>
      <c r="J42" s="99" t="e">
        <f ca="true">+IF(AND(ISNUMBER(OFFSET('Water Data'!$F$4,0,10*ROW('Water Data'!F36))),'Data Summary'!BY42="Yes"),100-OFFSET('Water Data'!$F$4,0,10*ROW('Water Data'!F36)),NA())</f>
        <v>#N/A</v>
      </c>
      <c r="K42" s="99" t="e">
        <f ca="true">+IF(AND(ISNUMBER(OFFSET('Water Data'!$F$6,0,10*ROW('Water Data'!F36))),'Data Summary'!BZ42="Yes"),OFFSET('Water Data'!$F$6,0,10*ROW('Water Data'!F36)),NA())</f>
        <v>#N/A</v>
      </c>
      <c r="L42" s="99" t="e">
        <f ca="true">+IF(AND(ISNUMBER(OFFSET('Water Data'!$F$9,0,10*ROW('Water Data'!F36))),'Data Summary'!CA42="Yes"),OFFSET('Water Data'!$F$9,0,10*ROW('Water Data'!F36)),NA())</f>
        <v>#N/A</v>
      </c>
      <c r="M42" s="99" t="e">
        <f ca="true">+IF(AND(ISNUMBER(OFFSET('Water Data'!$G$4,0,10*ROW('Water Data'!G36))),'Data Summary'!CB42="Yes"),100-OFFSET('Water Data'!$G$4,0,10*ROW('Water Data'!G36)),NA())</f>
        <v>#N/A</v>
      </c>
      <c r="N42" s="99" t="e">
        <f ca="true">+IF(AND(ISNUMBER(OFFSET('Water Data'!$G$6,0,10*ROW('Water Data'!G36))),'Data Summary'!CC42="Yes"),OFFSET('Water Data'!$G$6,0,10*ROW('Water Data'!G36)),NA())</f>
        <v>#N/A</v>
      </c>
      <c r="O42" s="99" t="e">
        <f ca="true">+IF(AND(ISNUMBER(OFFSET('Water Data'!$G$9,0,10*ROW('Water Data'!G36))),'Data Summary'!CD42="Yes"),OFFSET('Water Data'!$G$9,0,10*ROW('Water Data'!G36)),NA())</f>
        <v>#N/A</v>
      </c>
      <c r="P42" s="99" t="e">
        <f ca="true">+IF(AND(ISNUMBER(OFFSET('Water Data'!$H$4,0,10*ROW('Water Data'!H36))),'Data Summary'!CE42="Yes"),100-OFFSET('Water Data'!$H$4,0,10*ROW('Water Data'!H36)),NA())</f>
        <v>#N/A</v>
      </c>
      <c r="Q42" s="99" t="e">
        <f ca="true">+IF(AND(ISNUMBER(OFFSET('Water Data'!$H$6,0,10*ROW('Water Data'!H36))),'Data Summary'!CF42="Yes"),OFFSET('Water Data'!$H$6,0,10*ROW('Water Data'!H36)),NA())</f>
        <v>#N/A</v>
      </c>
      <c r="R42" s="99" t="e">
        <f ca="true">+IF(AND(ISNUMBER(OFFSET('Water Data'!$H$9,0,10*ROW('Water Data'!H36))),'Data Summary'!CG42="Yes"),OFFSET('Water Data'!$H$9,0,10*ROW('Water Data'!H36)),NA())</f>
        <v>#N/A</v>
      </c>
      <c r="S42" s="99" t="e">
        <f ca="true">+IF(AND(ISNUMBER(OFFSET('Water Data'!$I$4,0,10*ROW('Water Data'!I36))),'Data Summary'!CH42="Yes"),100-OFFSET('Water Data'!$I$4,0,10*ROW('Water Data'!I36)),NA())</f>
        <v>#N/A</v>
      </c>
      <c r="T42" s="99" t="e">
        <f ca="true">+IF(AND(ISNUMBER(OFFSET('Water Data'!$I$6,0,10*ROW('Water Data'!I36))),'Data Summary'!CI42="Yes"),OFFSET('Water Data'!$I$6,0,10*ROW('Water Data'!I36)),NA())</f>
        <v>#N/A</v>
      </c>
      <c r="U42" s="99" t="e">
        <f ca="true">+IF(AND(ISNUMBER(OFFSET('Water Data'!$I$9,0,10*ROW('Water Data'!I36))),'Data Summary'!CJ42="Yes"),OFFSET('Water Data'!$I$9,0,10*ROW('Water Data'!I36)),NA())</f>
        <v>#N/A</v>
      </c>
      <c r="V42" s="100" t="e">
        <f ca="true">+IF(AND(ISNUMBER(OFFSET('Sanitation Data'!$D$4,0,10*ROW('Sanitation Data'!D36))),'Data Summary'!CK42="Yes"),100-OFFSET('Sanitation Data'!$D$4,0,10*ROW('Sanitation Data'!D36)),NA())</f>
        <v>#N/A</v>
      </c>
      <c r="W42" s="100" t="e">
        <f ca="true">+IF(AND(ISNUMBER(OFFSET('Sanitation Data'!$D$6,0,10*ROW('Sanitation Data'!D36))),'Data Summary'!CL42="Yes"),OFFSET('Sanitation Data'!$D$6,0,10*ROW('Sanitation Data'!D36)),NA())</f>
        <v>#N/A</v>
      </c>
      <c r="X42" s="100" t="e">
        <f ca="true">+IF(AND(ISNUMBER(OFFSET('Sanitation Data'!$D$10,0,10*ROW('Sanitation Data'!D36))),'Data Summary'!CM42="Yes"),OFFSET('Sanitation Data'!$D$10,0,10*ROW('Sanitation Data'!D36)),NA())</f>
        <v>#N/A</v>
      </c>
      <c r="Y42" s="100" t="e">
        <f ca="true">+IF(AND(ISNUMBER(OFFSET('Sanitation Data'!$D$11,0,10*ROW('Sanitation Data'!D36))),'Data Summary'!CN42="Yes"),OFFSET('Sanitation Data'!$D$11,0,10*ROW('Sanitation Data'!D36)),NA())</f>
        <v>#N/A</v>
      </c>
      <c r="Z42" s="100" t="e">
        <f ca="true">+IF(AND(ISNUMBER(OFFSET('Sanitation Data'!$D$12,0,10*ROW('Sanitation Data'!D36))),'Data Summary'!CO42="Yes"),OFFSET('Sanitation Data'!$D$12,0,10*ROW('Sanitation Data'!D36)),NA())</f>
        <v>#N/A</v>
      </c>
      <c r="AA42" s="100" t="e">
        <f ca="true">+IF(AND(ISNUMBER(OFFSET('Sanitation Data'!$E$4,0,10*ROW('Sanitation Data'!E36))),'Data Summary'!CP42="Yes"),100-OFFSET('Sanitation Data'!$E$4,0,10*ROW('Sanitation Data'!E36)),NA())</f>
        <v>#N/A</v>
      </c>
      <c r="AB42" s="100" t="e">
        <f ca="true">+IF(AND(ISNUMBER(OFFSET('Sanitation Data'!$E$6,0,10*ROW('Sanitation Data'!E36))),'Data Summary'!CQ42="Yes"),OFFSET('Sanitation Data'!$E$6,0,10*ROW('Sanitation Data'!E36)),NA())</f>
        <v>#N/A</v>
      </c>
      <c r="AC42" s="100" t="e">
        <f ca="true">+IF(AND(ISNUMBER(OFFSET('Sanitation Data'!$E$10,0,10*ROW('Sanitation Data'!E36))),'Data Summary'!CR42="Yes"),OFFSET('Sanitation Data'!$E$10,0,10*ROW('Sanitation Data'!E36)),NA())</f>
        <v>#N/A</v>
      </c>
      <c r="AD42" s="100" t="e">
        <f ca="true">+IF(AND(ISNUMBER(OFFSET('Sanitation Data'!$E$11,0,10*ROW('Sanitation Data'!E36))),'Data Summary'!CS42="Yes"),OFFSET('Sanitation Data'!$E$11,0,10*ROW('Sanitation Data'!E36)),NA())</f>
        <v>#N/A</v>
      </c>
      <c r="AE42" s="100" t="e">
        <f ca="true">+IF(AND(ISNUMBER(OFFSET('Sanitation Data'!$E$12,0,10*ROW('Sanitation Data'!E36))),'Data Summary'!CT42="Yes"),OFFSET('Sanitation Data'!$E$12,0,10*ROW('Sanitation Data'!E36)),NA())</f>
        <v>#N/A</v>
      </c>
      <c r="AF42" s="100" t="e">
        <f ca="true">+IF(AND(ISNUMBER(OFFSET('Sanitation Data'!$F$4,0,10*ROW('Sanitation Data'!F36))),'Data Summary'!CU42="Yes"),100-OFFSET('Sanitation Data'!$F$4,0,10*ROW('Sanitation Data'!F36)),NA())</f>
        <v>#N/A</v>
      </c>
      <c r="AG42" s="100" t="e">
        <f ca="true">+IF(AND(ISNUMBER(OFFSET('Sanitation Data'!$F$6,0,10*ROW('Sanitation Data'!F36))),'Data Summary'!CV42="Yes"),OFFSET('Sanitation Data'!$F$6,0,10*ROW('Sanitation Data'!F36)),NA())</f>
        <v>#N/A</v>
      </c>
      <c r="AH42" s="100" t="e">
        <f ca="true">+IF(AND(ISNUMBER(OFFSET('Sanitation Data'!$F$10,0,10*ROW('Sanitation Data'!F36))),'Data Summary'!CW42="Yes"),OFFSET('Sanitation Data'!$F$10,0,10*ROW('Sanitation Data'!F36)),NA())</f>
        <v>#N/A</v>
      </c>
      <c r="AI42" s="100" t="e">
        <f ca="true">+IF(AND(ISNUMBER(OFFSET('Sanitation Data'!$F$11,0,10*ROW('Sanitation Data'!F36))),'Data Summary'!CX42="Yes"),OFFSET('Sanitation Data'!$F$11,0,10*ROW('Sanitation Data'!F36)),NA())</f>
        <v>#N/A</v>
      </c>
      <c r="AJ42" s="100" t="e">
        <f ca="true">+IF(AND(ISNUMBER(OFFSET('Sanitation Data'!$F$12,0,10*ROW('Sanitation Data'!F36))),'Data Summary'!CY42="Yes"),OFFSET('Sanitation Data'!$F$12,0,10*ROW('Sanitation Data'!F36)),NA())</f>
        <v>#N/A</v>
      </c>
      <c r="AK42" s="100" t="e">
        <f ca="true">+IF(AND(ISNUMBER(OFFSET('Sanitation Data'!$G$4,0,10*ROW('Sanitation Data'!G36))),'Data Summary'!CZ42="Yes"),100-OFFSET('Sanitation Data'!$G$4,0,10*ROW('Sanitation Data'!G36)),NA())</f>
        <v>#N/A</v>
      </c>
      <c r="AL42" s="100" t="e">
        <f ca="true">+IF(AND(ISNUMBER(OFFSET('Sanitation Data'!$G$6,0,10*ROW('Sanitation Data'!G36))),'Data Summary'!DA42="Yes"),OFFSET('Sanitation Data'!$G$6,0,10*ROW('Sanitation Data'!G36)),NA())</f>
        <v>#N/A</v>
      </c>
      <c r="AM42" s="100" t="e">
        <f ca="true">+IF(AND(ISNUMBER(OFFSET('Sanitation Data'!$G$10,0,10*ROW('Sanitation Data'!G36))),'Data Summary'!DB42="Yes"),OFFSET('Sanitation Data'!$G$10,0,10*ROW('Sanitation Data'!G36)),NA())</f>
        <v>#N/A</v>
      </c>
      <c r="AN42" s="100" t="e">
        <f ca="true">+IF(AND(ISNUMBER(OFFSET('Sanitation Data'!$G$11,0,10*ROW('Sanitation Data'!G36))),'Data Summary'!DC42="Yes"),OFFSET('Sanitation Data'!$G$11,0,10*ROW('Sanitation Data'!G36)),NA())</f>
        <v>#N/A</v>
      </c>
      <c r="AO42" s="100" t="e">
        <f ca="true">+IF(AND(ISNUMBER(OFFSET('Sanitation Data'!$G$12,0,10*ROW('Sanitation Data'!G36))),'Data Summary'!DD42="Yes"),OFFSET('Sanitation Data'!$G$12,0,10*ROW('Sanitation Data'!G36)),NA())</f>
        <v>#N/A</v>
      </c>
      <c r="AP42" s="100" t="e">
        <f ca="true">+IF(AND(ISNUMBER(OFFSET('Sanitation Data'!$H$4,0,10*ROW('Sanitation Data'!H36))),'Data Summary'!DE42="Yes"),100-OFFSET('Sanitation Data'!$H$4,0,10*ROW('Sanitation Data'!H36)),NA())</f>
        <v>#N/A</v>
      </c>
      <c r="AQ42" s="100" t="e">
        <f ca="true">+IF(AND(ISNUMBER(OFFSET('Sanitation Data'!$H$6,0,10*ROW('Sanitation Data'!H36))),'Data Summary'!DF42="Yes"),OFFSET('Sanitation Data'!$H$6,0,10*ROW('Sanitation Data'!H36)),NA())</f>
        <v>#N/A</v>
      </c>
      <c r="AR42" s="100" t="e">
        <f ca="true">+IF(AND(ISNUMBER(OFFSET('Sanitation Data'!$H$10,0,10*ROW('Sanitation Data'!H36))),'Data Summary'!DG42="Yes"),OFFSET('Sanitation Data'!$H$10,0,10*ROW('Sanitation Data'!H36)),NA())</f>
        <v>#N/A</v>
      </c>
      <c r="AS42" s="100" t="e">
        <f ca="true">+IF(AND(ISNUMBER(OFFSET('Sanitation Data'!$H$11,0,10*ROW('Sanitation Data'!H36))),'Data Summary'!DH42="Yes"),OFFSET('Sanitation Data'!$H$11,0,10*ROW('Sanitation Data'!H36)),NA())</f>
        <v>#N/A</v>
      </c>
      <c r="AT42" s="100" t="e">
        <f ca="true">+IF(AND(ISNUMBER(OFFSET('Sanitation Data'!$H$12,0,10*ROW('Sanitation Data'!H36))),'Data Summary'!DI42="Yes"),OFFSET('Sanitation Data'!$H$12,0,10*ROW('Sanitation Data'!H36)),NA())</f>
        <v>#N/A</v>
      </c>
      <c r="AU42" s="100" t="e">
        <f ca="true">+IF(AND(ISNUMBER(OFFSET('Sanitation Data'!$I$4,0,10*ROW('Sanitation Data'!I36))),'Data Summary'!DJ42="Yes"),100-OFFSET('Sanitation Data'!$I$4,0,10*ROW('Sanitation Data'!I36)),NA())</f>
        <v>#N/A</v>
      </c>
      <c r="AV42" s="100" t="e">
        <f ca="true">+IF(AND(ISNUMBER(OFFSET('Sanitation Data'!$I$6,0,10*ROW('Sanitation Data'!I36))),'Data Summary'!DK42="Yes"),OFFSET('Sanitation Data'!$I$6,0,10*ROW('Sanitation Data'!I36)),NA())</f>
        <v>#N/A</v>
      </c>
      <c r="AW42" s="100" t="e">
        <f ca="true">+IF(AND(ISNUMBER(OFFSET('Sanitation Data'!$I$10,0,10*ROW('Sanitation Data'!I36))),'Data Summary'!DL42="Yes"),OFFSET('Sanitation Data'!$I$10,0,10*ROW('Sanitation Data'!I36)),NA())</f>
        <v>#N/A</v>
      </c>
      <c r="AX42" s="100" t="e">
        <f ca="true">+IF(AND(ISNUMBER(OFFSET('Sanitation Data'!$I$11,0,10*ROW('Sanitation Data'!I36))),'Data Summary'!DM42="Yes"),OFFSET('Sanitation Data'!$I$11,0,10*ROW('Sanitation Data'!I36)),NA())</f>
        <v>#N/A</v>
      </c>
      <c r="AY42" s="100" t="e">
        <f ca="true">+IF(AND(ISNUMBER(OFFSET('Sanitation Data'!$I$12,0,10*ROW('Sanitation Data'!I36))),'Data Summary'!DN42="Yes"),OFFSET('Sanitation Data'!$I$12,0,10*ROW('Sanitation Data'!I36)),NA())</f>
        <v>#N/A</v>
      </c>
      <c r="AZ42" s="101" t="e">
        <f ca="true">+IF(AND(ISNUMBER(OFFSET('Hygiene Data'!$D$5,0,10*ROW('Hygiene Data'!D36))),'Data Summary'!DO42="Yes"),OFFSET('Hygiene Data'!$D$5,0,10*ROW('Hygiene Data'!D36)),NA())</f>
        <v>#N/A</v>
      </c>
      <c r="BA42" s="101" t="e">
        <f ca="true">+IF(AND(ISNUMBER(OFFSET('Hygiene Data'!$D$7,0,10*ROW('Hygiene Data'!D36))),'Data Summary'!DP42="Yes"),OFFSET('Hygiene Data'!$D$7,0,10*ROW('Hygiene Data'!D36)),NA())</f>
        <v>#N/A</v>
      </c>
      <c r="BB42" s="101" t="e">
        <f ca="true">+IF(AND(ISNUMBER(OFFSET('Hygiene Data'!$D$9,0,10*ROW('Hygiene Data'!D36))),'Data Summary'!DQ42="Yes"),OFFSET('Hygiene Data'!$D$9,0,10*ROW('Hygiene Data'!D36)),NA())</f>
        <v>#N/A</v>
      </c>
      <c r="BC42" s="101" t="e">
        <f ca="true">+IF(AND(ISNUMBER(OFFSET('Hygiene Data'!$E$5,0,10*ROW('Hygiene Data'!E36))),'Data Summary'!DR42="Yes"),OFFSET('Hygiene Data'!$E$5,0,10*ROW('Hygiene Data'!E36)),NA())</f>
        <v>#N/A</v>
      </c>
      <c r="BD42" s="101" t="e">
        <f ca="true">+IF(AND(ISNUMBER(OFFSET('Hygiene Data'!$E$7,0,10*ROW('Hygiene Data'!E36))),'Data Summary'!DS42="Yes"),OFFSET('Hygiene Data'!$E$7,0,10*ROW('Hygiene Data'!E36)),NA())</f>
        <v>#N/A</v>
      </c>
      <c r="BE42" s="101" t="e">
        <f ca="true">+IF(AND(ISNUMBER(OFFSET('Hygiene Data'!$E$9,0,10*ROW('Hygiene Data'!E36))),'Data Summary'!DT42="Yes"),OFFSET('Hygiene Data'!$E$9,0,10*ROW('Hygiene Data'!E36)),NA())</f>
        <v>#N/A</v>
      </c>
      <c r="BF42" s="101" t="e">
        <f ca="true">+IF(AND(ISNUMBER(OFFSET('Hygiene Data'!$F$5,0,10*ROW('Hygiene Data'!F36))),'Data Summary'!DU42="Yes"),OFFSET('Hygiene Data'!$F$5,0,10*ROW('Hygiene Data'!F36)),NA())</f>
        <v>#N/A</v>
      </c>
      <c r="BG42" s="101" t="e">
        <f ca="true">+IF(AND(ISNUMBER(OFFSET('Hygiene Data'!$F$7,0,10*ROW('Hygiene Data'!F36))),'Data Summary'!DV42="Yes"),OFFSET('Hygiene Data'!$F$7,0,10*ROW('Hygiene Data'!F36)),NA())</f>
        <v>#N/A</v>
      </c>
      <c r="BH42" s="101" t="e">
        <f ca="true">+IF(AND(ISNUMBER(OFFSET('Hygiene Data'!$F$9,0,10*ROW('Hygiene Data'!F36))),'Data Summary'!DW42="Yes"),OFFSET('Hygiene Data'!$F$9,0,10*ROW('Hygiene Data'!F36)),NA())</f>
        <v>#N/A</v>
      </c>
      <c r="BI42" s="101" t="e">
        <f ca="true">+IF(AND(ISNUMBER(OFFSET('Hygiene Data'!$G$5,0,10*ROW('Hygiene Data'!G36))),'Data Summary'!DX42="Yes"),OFFSET('Hygiene Data'!$G$5,0,10*ROW('Hygiene Data'!G36)),NA())</f>
        <v>#N/A</v>
      </c>
      <c r="BJ42" s="101" t="e">
        <f ca="true">+IF(AND(ISNUMBER(OFFSET('Hygiene Data'!$G$7,0,10*ROW('Hygiene Data'!G36))),'Data Summary'!DY42="Yes"),OFFSET('Hygiene Data'!$G$7,0,10*ROW('Hygiene Data'!G36)),NA())</f>
        <v>#N/A</v>
      </c>
      <c r="BK42" s="101" t="e">
        <f ca="true">+IF(AND(ISNUMBER(OFFSET('Hygiene Data'!$G$9,0,10*ROW('Hygiene Data'!G36))),'Data Summary'!DZ42="Yes"),OFFSET('Hygiene Data'!$G$9,0,10*ROW('Hygiene Data'!G36)),NA())</f>
        <v>#N/A</v>
      </c>
      <c r="BL42" s="101" t="e">
        <f ca="true">+IF(AND(ISNUMBER(OFFSET('Hygiene Data'!$H$5,0,10*ROW('Hygiene Data'!H36))),'Data Summary'!EA42="Yes"),OFFSET('Hygiene Data'!$H$5,0,10*ROW('Hygiene Data'!H36)),NA())</f>
        <v>#N/A</v>
      </c>
      <c r="BM42" s="101" t="e">
        <f ca="true">+IF(AND(ISNUMBER(OFFSET('Hygiene Data'!$H$7,0,10*ROW('Hygiene Data'!H36))),'Data Summary'!EB42="Yes"),OFFSET('Hygiene Data'!$H$7,0,10*ROW('Hygiene Data'!H36)),NA())</f>
        <v>#N/A</v>
      </c>
      <c r="BN42" s="101" t="e">
        <f ca="true">+IF(AND(ISNUMBER(OFFSET('Hygiene Data'!$H$9,0,10*ROW('Hygiene Data'!H36))),'Data Summary'!EC42="Yes"),OFFSET('Hygiene Data'!$H$9,0,10*ROW('Hygiene Data'!H36)),NA())</f>
        <v>#N/A</v>
      </c>
      <c r="BO42" s="101" t="e">
        <f ca="true">+IF(AND(ISNUMBER(OFFSET('Hygiene Data'!$I$5,0,10*ROW('Hygiene Data'!I36))),'Data Summary'!ED42="Yes"),OFFSET('Hygiene Data'!$I$5,0,10*ROW('Hygiene Data'!I36)),NA())</f>
        <v>#N/A</v>
      </c>
      <c r="BP42" s="101" t="e">
        <f ca="true">+IF(AND(ISNUMBER(OFFSET('Hygiene Data'!$I$7,0,10*ROW('Hygiene Data'!I36))),'Data Summary'!EE42="Yes"),OFFSET('Hygiene Data'!$I$7,0,10*ROW('Hygiene Data'!I36)),NA())</f>
        <v>#N/A</v>
      </c>
      <c r="BQ42" s="101" t="e">
        <f ca="true">+IF(AND(ISNUMBER(OFFSET('Hygiene Data'!$I$9,0,10*ROW('Hygiene Data'!I36))),'Data Summary'!EF42="Yes"),OFFSET('Hygiene Data'!$I$9,0,10*ROW('Hygiene Data'!I36)),NA())</f>
        <v>#N/A</v>
      </c>
    </row>
    <row xmlns:x14ac="http://schemas.microsoft.com/office/spreadsheetml/2009/9/ac" r="43" x14ac:dyDescent="0.2">
      <c r="A43" s="414" t="e">
        <f ca="true">+RIGHT('Data Summary'!A43,LEN('Data Summary'!A43)-9)</f>
        <v>#VALUE!</v>
      </c>
      <c r="B43" s="38" t="str">
        <f ca="true">+IF(ISTEXT('Data Summary'!B43),'Data Summary'!B43,"")</f>
        <v/>
      </c>
      <c r="C43" s="365" t="e">
        <f ca="true">+VALUE('Data Summary'!C43)</f>
        <v>#VALUE!</v>
      </c>
      <c r="D43" s="99" t="e">
        <f ca="true">+IF(AND(ISNUMBER(OFFSET('Water Data'!$D$4,0,10*ROW('Water Data'!D37))),'Data Summary'!BS43="Yes"),100-OFFSET('Water Data'!$D$4,0,10*ROW('Water Data'!D37)),NA())</f>
        <v>#N/A</v>
      </c>
      <c r="E43" s="99" t="e">
        <f ca="true">+IF(AND(ISNUMBER(OFFSET('Water Data'!$D$6,0,10*ROW('Water Data'!D37))),'Data Summary'!BT43="Yes"),OFFSET('Water Data'!$D$6,0,10*ROW('Water Data'!D37)),NA())</f>
        <v>#N/A</v>
      </c>
      <c r="F43" s="99" t="e">
        <f ca="true">+IF(AND(ISNUMBER(OFFSET('Water Data'!$D$9,0,10*ROW('Water Data'!D37))),'Data Summary'!BU43="Yes"),OFFSET('Water Data'!$D$9,0,10*ROW('Water Data'!D37)),NA())</f>
        <v>#N/A</v>
      </c>
      <c r="G43" s="99" t="e">
        <f ca="true">+IF(AND(ISNUMBER(OFFSET('Water Data'!$E$4,0,10*ROW('Water Data'!E37))),'Data Summary'!BV43="Yes"),100-OFFSET('Water Data'!$E$4,0,10*ROW('Water Data'!E37)),NA())</f>
        <v>#N/A</v>
      </c>
      <c r="H43" s="99" t="e">
        <f ca="true">+IF(AND(ISNUMBER(OFFSET('Water Data'!$E$6,0,10*ROW('Water Data'!E37))),'Data Summary'!BW43="Yes"),OFFSET('Water Data'!$E$6,0,10*ROW('Water Data'!E37)),NA())</f>
        <v>#N/A</v>
      </c>
      <c r="I43" s="99" t="e">
        <f ca="true">+IF(AND(ISNUMBER(OFFSET('Water Data'!$E$9,0,10*ROW('Water Data'!E37))),'Data Summary'!BX43="Yes"),OFFSET('Water Data'!$E$9,0,10*ROW('Water Data'!E37)),NA())</f>
        <v>#N/A</v>
      </c>
      <c r="J43" s="99" t="e">
        <f ca="true">+IF(AND(ISNUMBER(OFFSET('Water Data'!$F$4,0,10*ROW('Water Data'!F37))),'Data Summary'!BY43="Yes"),100-OFFSET('Water Data'!$F$4,0,10*ROW('Water Data'!F37)),NA())</f>
        <v>#N/A</v>
      </c>
      <c r="K43" s="99" t="e">
        <f ca="true">+IF(AND(ISNUMBER(OFFSET('Water Data'!$F$6,0,10*ROW('Water Data'!F37))),'Data Summary'!BZ43="Yes"),OFFSET('Water Data'!$F$6,0,10*ROW('Water Data'!F37)),NA())</f>
        <v>#N/A</v>
      </c>
      <c r="L43" s="99" t="e">
        <f ca="true">+IF(AND(ISNUMBER(OFFSET('Water Data'!$F$9,0,10*ROW('Water Data'!F37))),'Data Summary'!CA43="Yes"),OFFSET('Water Data'!$F$9,0,10*ROW('Water Data'!F37)),NA())</f>
        <v>#N/A</v>
      </c>
      <c r="M43" s="99" t="e">
        <f ca="true">+IF(AND(ISNUMBER(OFFSET('Water Data'!$G$4,0,10*ROW('Water Data'!G37))),'Data Summary'!CB43="Yes"),100-OFFSET('Water Data'!$G$4,0,10*ROW('Water Data'!G37)),NA())</f>
        <v>#N/A</v>
      </c>
      <c r="N43" s="99" t="e">
        <f ca="true">+IF(AND(ISNUMBER(OFFSET('Water Data'!$G$6,0,10*ROW('Water Data'!G37))),'Data Summary'!CC43="Yes"),OFFSET('Water Data'!$G$6,0,10*ROW('Water Data'!G37)),NA())</f>
        <v>#N/A</v>
      </c>
      <c r="O43" s="99" t="e">
        <f ca="true">+IF(AND(ISNUMBER(OFFSET('Water Data'!$G$9,0,10*ROW('Water Data'!G37))),'Data Summary'!CD43="Yes"),OFFSET('Water Data'!$G$9,0,10*ROW('Water Data'!G37)),NA())</f>
        <v>#N/A</v>
      </c>
      <c r="P43" s="99" t="e">
        <f ca="true">+IF(AND(ISNUMBER(OFFSET('Water Data'!$H$4,0,10*ROW('Water Data'!H37))),'Data Summary'!CE43="Yes"),100-OFFSET('Water Data'!$H$4,0,10*ROW('Water Data'!H37)),NA())</f>
        <v>#N/A</v>
      </c>
      <c r="Q43" s="99" t="e">
        <f ca="true">+IF(AND(ISNUMBER(OFFSET('Water Data'!$H$6,0,10*ROW('Water Data'!H37))),'Data Summary'!CF43="Yes"),OFFSET('Water Data'!$H$6,0,10*ROW('Water Data'!H37)),NA())</f>
        <v>#N/A</v>
      </c>
      <c r="R43" s="99" t="e">
        <f ca="true">+IF(AND(ISNUMBER(OFFSET('Water Data'!$H$9,0,10*ROW('Water Data'!H37))),'Data Summary'!CG43="Yes"),OFFSET('Water Data'!$H$9,0,10*ROW('Water Data'!H37)),NA())</f>
        <v>#N/A</v>
      </c>
      <c r="S43" s="99" t="e">
        <f ca="true">+IF(AND(ISNUMBER(OFFSET('Water Data'!$I$4,0,10*ROW('Water Data'!I37))),'Data Summary'!CH43="Yes"),100-OFFSET('Water Data'!$I$4,0,10*ROW('Water Data'!I37)),NA())</f>
        <v>#N/A</v>
      </c>
      <c r="T43" s="99" t="e">
        <f ca="true">+IF(AND(ISNUMBER(OFFSET('Water Data'!$I$6,0,10*ROW('Water Data'!I37))),'Data Summary'!CI43="Yes"),OFFSET('Water Data'!$I$6,0,10*ROW('Water Data'!I37)),NA())</f>
        <v>#N/A</v>
      </c>
      <c r="U43" s="99" t="e">
        <f ca="true">+IF(AND(ISNUMBER(OFFSET('Water Data'!$I$9,0,10*ROW('Water Data'!I37))),'Data Summary'!CJ43="Yes"),OFFSET('Water Data'!$I$9,0,10*ROW('Water Data'!I37)),NA())</f>
        <v>#N/A</v>
      </c>
      <c r="V43" s="100" t="e">
        <f ca="true">+IF(AND(ISNUMBER(OFFSET('Sanitation Data'!$D$4,0,10*ROW('Sanitation Data'!D37))),'Data Summary'!CK43="Yes"),100-OFFSET('Sanitation Data'!$D$4,0,10*ROW('Sanitation Data'!D37)),NA())</f>
        <v>#N/A</v>
      </c>
      <c r="W43" s="100" t="e">
        <f ca="true">+IF(AND(ISNUMBER(OFFSET('Sanitation Data'!$D$6,0,10*ROW('Sanitation Data'!D37))),'Data Summary'!CL43="Yes"),OFFSET('Sanitation Data'!$D$6,0,10*ROW('Sanitation Data'!D37)),NA())</f>
        <v>#N/A</v>
      </c>
      <c r="X43" s="100" t="e">
        <f ca="true">+IF(AND(ISNUMBER(OFFSET('Sanitation Data'!$D$10,0,10*ROW('Sanitation Data'!D37))),'Data Summary'!CM43="Yes"),OFFSET('Sanitation Data'!$D$10,0,10*ROW('Sanitation Data'!D37)),NA())</f>
        <v>#N/A</v>
      </c>
      <c r="Y43" s="100" t="e">
        <f ca="true">+IF(AND(ISNUMBER(OFFSET('Sanitation Data'!$D$11,0,10*ROW('Sanitation Data'!D37))),'Data Summary'!CN43="Yes"),OFFSET('Sanitation Data'!$D$11,0,10*ROW('Sanitation Data'!D37)),NA())</f>
        <v>#N/A</v>
      </c>
      <c r="Z43" s="100" t="e">
        <f ca="true">+IF(AND(ISNUMBER(OFFSET('Sanitation Data'!$D$12,0,10*ROW('Sanitation Data'!D37))),'Data Summary'!CO43="Yes"),OFFSET('Sanitation Data'!$D$12,0,10*ROW('Sanitation Data'!D37)),NA())</f>
        <v>#N/A</v>
      </c>
      <c r="AA43" s="100" t="e">
        <f ca="true">+IF(AND(ISNUMBER(OFFSET('Sanitation Data'!$E$4,0,10*ROW('Sanitation Data'!E37))),'Data Summary'!CP43="Yes"),100-OFFSET('Sanitation Data'!$E$4,0,10*ROW('Sanitation Data'!E37)),NA())</f>
        <v>#N/A</v>
      </c>
      <c r="AB43" s="100" t="e">
        <f ca="true">+IF(AND(ISNUMBER(OFFSET('Sanitation Data'!$E$6,0,10*ROW('Sanitation Data'!E37))),'Data Summary'!CQ43="Yes"),OFFSET('Sanitation Data'!$E$6,0,10*ROW('Sanitation Data'!E37)),NA())</f>
        <v>#N/A</v>
      </c>
      <c r="AC43" s="100" t="e">
        <f ca="true">+IF(AND(ISNUMBER(OFFSET('Sanitation Data'!$E$10,0,10*ROW('Sanitation Data'!E37))),'Data Summary'!CR43="Yes"),OFFSET('Sanitation Data'!$E$10,0,10*ROW('Sanitation Data'!E37)),NA())</f>
        <v>#N/A</v>
      </c>
      <c r="AD43" s="100" t="e">
        <f ca="true">+IF(AND(ISNUMBER(OFFSET('Sanitation Data'!$E$11,0,10*ROW('Sanitation Data'!E37))),'Data Summary'!CS43="Yes"),OFFSET('Sanitation Data'!$E$11,0,10*ROW('Sanitation Data'!E37)),NA())</f>
        <v>#N/A</v>
      </c>
      <c r="AE43" s="100" t="e">
        <f ca="true">+IF(AND(ISNUMBER(OFFSET('Sanitation Data'!$E$12,0,10*ROW('Sanitation Data'!E37))),'Data Summary'!CT43="Yes"),OFFSET('Sanitation Data'!$E$12,0,10*ROW('Sanitation Data'!E37)),NA())</f>
        <v>#N/A</v>
      </c>
      <c r="AF43" s="100" t="e">
        <f ca="true">+IF(AND(ISNUMBER(OFFSET('Sanitation Data'!$F$4,0,10*ROW('Sanitation Data'!F37))),'Data Summary'!CU43="Yes"),100-OFFSET('Sanitation Data'!$F$4,0,10*ROW('Sanitation Data'!F37)),NA())</f>
        <v>#N/A</v>
      </c>
      <c r="AG43" s="100" t="e">
        <f ca="true">+IF(AND(ISNUMBER(OFFSET('Sanitation Data'!$F$6,0,10*ROW('Sanitation Data'!F37))),'Data Summary'!CV43="Yes"),OFFSET('Sanitation Data'!$F$6,0,10*ROW('Sanitation Data'!F37)),NA())</f>
        <v>#N/A</v>
      </c>
      <c r="AH43" s="100" t="e">
        <f ca="true">+IF(AND(ISNUMBER(OFFSET('Sanitation Data'!$F$10,0,10*ROW('Sanitation Data'!F37))),'Data Summary'!CW43="Yes"),OFFSET('Sanitation Data'!$F$10,0,10*ROW('Sanitation Data'!F37)),NA())</f>
        <v>#N/A</v>
      </c>
      <c r="AI43" s="100" t="e">
        <f ca="true">+IF(AND(ISNUMBER(OFFSET('Sanitation Data'!$F$11,0,10*ROW('Sanitation Data'!F37))),'Data Summary'!CX43="Yes"),OFFSET('Sanitation Data'!$F$11,0,10*ROW('Sanitation Data'!F37)),NA())</f>
        <v>#N/A</v>
      </c>
      <c r="AJ43" s="100" t="e">
        <f ca="true">+IF(AND(ISNUMBER(OFFSET('Sanitation Data'!$F$12,0,10*ROW('Sanitation Data'!F37))),'Data Summary'!CY43="Yes"),OFFSET('Sanitation Data'!$F$12,0,10*ROW('Sanitation Data'!F37)),NA())</f>
        <v>#N/A</v>
      </c>
      <c r="AK43" s="100" t="e">
        <f ca="true">+IF(AND(ISNUMBER(OFFSET('Sanitation Data'!$G$4,0,10*ROW('Sanitation Data'!G37))),'Data Summary'!CZ43="Yes"),100-OFFSET('Sanitation Data'!$G$4,0,10*ROW('Sanitation Data'!G37)),NA())</f>
        <v>#N/A</v>
      </c>
      <c r="AL43" s="100" t="e">
        <f ca="true">+IF(AND(ISNUMBER(OFFSET('Sanitation Data'!$G$6,0,10*ROW('Sanitation Data'!G37))),'Data Summary'!DA43="Yes"),OFFSET('Sanitation Data'!$G$6,0,10*ROW('Sanitation Data'!G37)),NA())</f>
        <v>#N/A</v>
      </c>
      <c r="AM43" s="100" t="e">
        <f ca="true">+IF(AND(ISNUMBER(OFFSET('Sanitation Data'!$G$10,0,10*ROW('Sanitation Data'!G37))),'Data Summary'!DB43="Yes"),OFFSET('Sanitation Data'!$G$10,0,10*ROW('Sanitation Data'!G37)),NA())</f>
        <v>#N/A</v>
      </c>
      <c r="AN43" s="100" t="e">
        <f ca="true">+IF(AND(ISNUMBER(OFFSET('Sanitation Data'!$G$11,0,10*ROW('Sanitation Data'!G37))),'Data Summary'!DC43="Yes"),OFFSET('Sanitation Data'!$G$11,0,10*ROW('Sanitation Data'!G37)),NA())</f>
        <v>#N/A</v>
      </c>
      <c r="AO43" s="100" t="e">
        <f ca="true">+IF(AND(ISNUMBER(OFFSET('Sanitation Data'!$G$12,0,10*ROW('Sanitation Data'!G37))),'Data Summary'!DD43="Yes"),OFFSET('Sanitation Data'!$G$12,0,10*ROW('Sanitation Data'!G37)),NA())</f>
        <v>#N/A</v>
      </c>
      <c r="AP43" s="100" t="e">
        <f ca="true">+IF(AND(ISNUMBER(OFFSET('Sanitation Data'!$H$4,0,10*ROW('Sanitation Data'!H37))),'Data Summary'!DE43="Yes"),100-OFFSET('Sanitation Data'!$H$4,0,10*ROW('Sanitation Data'!H37)),NA())</f>
        <v>#N/A</v>
      </c>
      <c r="AQ43" s="100" t="e">
        <f ca="true">+IF(AND(ISNUMBER(OFFSET('Sanitation Data'!$H$6,0,10*ROW('Sanitation Data'!H37))),'Data Summary'!DF43="Yes"),OFFSET('Sanitation Data'!$H$6,0,10*ROW('Sanitation Data'!H37)),NA())</f>
        <v>#N/A</v>
      </c>
      <c r="AR43" s="100" t="e">
        <f ca="true">+IF(AND(ISNUMBER(OFFSET('Sanitation Data'!$H$10,0,10*ROW('Sanitation Data'!H37))),'Data Summary'!DG43="Yes"),OFFSET('Sanitation Data'!$H$10,0,10*ROW('Sanitation Data'!H37)),NA())</f>
        <v>#N/A</v>
      </c>
      <c r="AS43" s="100" t="e">
        <f ca="true">+IF(AND(ISNUMBER(OFFSET('Sanitation Data'!$H$11,0,10*ROW('Sanitation Data'!H37))),'Data Summary'!DH43="Yes"),OFFSET('Sanitation Data'!$H$11,0,10*ROW('Sanitation Data'!H37)),NA())</f>
        <v>#N/A</v>
      </c>
      <c r="AT43" s="100" t="e">
        <f ca="true">+IF(AND(ISNUMBER(OFFSET('Sanitation Data'!$H$12,0,10*ROW('Sanitation Data'!H37))),'Data Summary'!DI43="Yes"),OFFSET('Sanitation Data'!$H$12,0,10*ROW('Sanitation Data'!H37)),NA())</f>
        <v>#N/A</v>
      </c>
      <c r="AU43" s="100" t="e">
        <f ca="true">+IF(AND(ISNUMBER(OFFSET('Sanitation Data'!$I$4,0,10*ROW('Sanitation Data'!I37))),'Data Summary'!DJ43="Yes"),100-OFFSET('Sanitation Data'!$I$4,0,10*ROW('Sanitation Data'!I37)),NA())</f>
        <v>#N/A</v>
      </c>
      <c r="AV43" s="100" t="e">
        <f ca="true">+IF(AND(ISNUMBER(OFFSET('Sanitation Data'!$I$6,0,10*ROW('Sanitation Data'!I37))),'Data Summary'!DK43="Yes"),OFFSET('Sanitation Data'!$I$6,0,10*ROW('Sanitation Data'!I37)),NA())</f>
        <v>#N/A</v>
      </c>
      <c r="AW43" s="100" t="e">
        <f ca="true">+IF(AND(ISNUMBER(OFFSET('Sanitation Data'!$I$10,0,10*ROW('Sanitation Data'!I37))),'Data Summary'!DL43="Yes"),OFFSET('Sanitation Data'!$I$10,0,10*ROW('Sanitation Data'!I37)),NA())</f>
        <v>#N/A</v>
      </c>
      <c r="AX43" s="100" t="e">
        <f ca="true">+IF(AND(ISNUMBER(OFFSET('Sanitation Data'!$I$11,0,10*ROW('Sanitation Data'!I37))),'Data Summary'!DM43="Yes"),OFFSET('Sanitation Data'!$I$11,0,10*ROW('Sanitation Data'!I37)),NA())</f>
        <v>#N/A</v>
      </c>
      <c r="AY43" s="100" t="e">
        <f ca="true">+IF(AND(ISNUMBER(OFFSET('Sanitation Data'!$I$12,0,10*ROW('Sanitation Data'!I37))),'Data Summary'!DN43="Yes"),OFFSET('Sanitation Data'!$I$12,0,10*ROW('Sanitation Data'!I37)),NA())</f>
        <v>#N/A</v>
      </c>
      <c r="AZ43" s="101" t="e">
        <f ca="true">+IF(AND(ISNUMBER(OFFSET('Hygiene Data'!$D$5,0,10*ROW('Hygiene Data'!D37))),'Data Summary'!DO43="Yes"),OFFSET('Hygiene Data'!$D$5,0,10*ROW('Hygiene Data'!D37)),NA())</f>
        <v>#N/A</v>
      </c>
      <c r="BA43" s="101" t="e">
        <f ca="true">+IF(AND(ISNUMBER(OFFSET('Hygiene Data'!$D$7,0,10*ROW('Hygiene Data'!D37))),'Data Summary'!DP43="Yes"),OFFSET('Hygiene Data'!$D$7,0,10*ROW('Hygiene Data'!D37)),NA())</f>
        <v>#N/A</v>
      </c>
      <c r="BB43" s="101" t="e">
        <f ca="true">+IF(AND(ISNUMBER(OFFSET('Hygiene Data'!$D$9,0,10*ROW('Hygiene Data'!D37))),'Data Summary'!DQ43="Yes"),OFFSET('Hygiene Data'!$D$9,0,10*ROW('Hygiene Data'!D37)),NA())</f>
        <v>#N/A</v>
      </c>
      <c r="BC43" s="101" t="e">
        <f ca="true">+IF(AND(ISNUMBER(OFFSET('Hygiene Data'!$E$5,0,10*ROW('Hygiene Data'!E37))),'Data Summary'!DR43="Yes"),OFFSET('Hygiene Data'!$E$5,0,10*ROW('Hygiene Data'!E37)),NA())</f>
        <v>#N/A</v>
      </c>
      <c r="BD43" s="101" t="e">
        <f ca="true">+IF(AND(ISNUMBER(OFFSET('Hygiene Data'!$E$7,0,10*ROW('Hygiene Data'!E37))),'Data Summary'!DS43="Yes"),OFFSET('Hygiene Data'!$E$7,0,10*ROW('Hygiene Data'!E37)),NA())</f>
        <v>#N/A</v>
      </c>
      <c r="BE43" s="101" t="e">
        <f ca="true">+IF(AND(ISNUMBER(OFFSET('Hygiene Data'!$E$9,0,10*ROW('Hygiene Data'!E37))),'Data Summary'!DT43="Yes"),OFFSET('Hygiene Data'!$E$9,0,10*ROW('Hygiene Data'!E37)),NA())</f>
        <v>#N/A</v>
      </c>
      <c r="BF43" s="101" t="e">
        <f ca="true">+IF(AND(ISNUMBER(OFFSET('Hygiene Data'!$F$5,0,10*ROW('Hygiene Data'!F37))),'Data Summary'!DU43="Yes"),OFFSET('Hygiene Data'!$F$5,0,10*ROW('Hygiene Data'!F37)),NA())</f>
        <v>#N/A</v>
      </c>
      <c r="BG43" s="101" t="e">
        <f ca="true">+IF(AND(ISNUMBER(OFFSET('Hygiene Data'!$F$7,0,10*ROW('Hygiene Data'!F37))),'Data Summary'!DV43="Yes"),OFFSET('Hygiene Data'!$F$7,0,10*ROW('Hygiene Data'!F37)),NA())</f>
        <v>#N/A</v>
      </c>
      <c r="BH43" s="101" t="e">
        <f ca="true">+IF(AND(ISNUMBER(OFFSET('Hygiene Data'!$F$9,0,10*ROW('Hygiene Data'!F37))),'Data Summary'!DW43="Yes"),OFFSET('Hygiene Data'!$F$9,0,10*ROW('Hygiene Data'!F37)),NA())</f>
        <v>#N/A</v>
      </c>
      <c r="BI43" s="101" t="e">
        <f ca="true">+IF(AND(ISNUMBER(OFFSET('Hygiene Data'!$G$5,0,10*ROW('Hygiene Data'!G37))),'Data Summary'!DX43="Yes"),OFFSET('Hygiene Data'!$G$5,0,10*ROW('Hygiene Data'!G37)),NA())</f>
        <v>#N/A</v>
      </c>
      <c r="BJ43" s="101" t="e">
        <f ca="true">+IF(AND(ISNUMBER(OFFSET('Hygiene Data'!$G$7,0,10*ROW('Hygiene Data'!G37))),'Data Summary'!DY43="Yes"),OFFSET('Hygiene Data'!$G$7,0,10*ROW('Hygiene Data'!G37)),NA())</f>
        <v>#N/A</v>
      </c>
      <c r="BK43" s="101" t="e">
        <f ca="true">+IF(AND(ISNUMBER(OFFSET('Hygiene Data'!$G$9,0,10*ROW('Hygiene Data'!G37))),'Data Summary'!DZ43="Yes"),OFFSET('Hygiene Data'!$G$9,0,10*ROW('Hygiene Data'!G37)),NA())</f>
        <v>#N/A</v>
      </c>
      <c r="BL43" s="101" t="e">
        <f ca="true">+IF(AND(ISNUMBER(OFFSET('Hygiene Data'!$H$5,0,10*ROW('Hygiene Data'!H37))),'Data Summary'!EA43="Yes"),OFFSET('Hygiene Data'!$H$5,0,10*ROW('Hygiene Data'!H37)),NA())</f>
        <v>#N/A</v>
      </c>
      <c r="BM43" s="101" t="e">
        <f ca="true">+IF(AND(ISNUMBER(OFFSET('Hygiene Data'!$H$7,0,10*ROW('Hygiene Data'!H37))),'Data Summary'!EB43="Yes"),OFFSET('Hygiene Data'!$H$7,0,10*ROW('Hygiene Data'!H37)),NA())</f>
        <v>#N/A</v>
      </c>
      <c r="BN43" s="101" t="e">
        <f ca="true">+IF(AND(ISNUMBER(OFFSET('Hygiene Data'!$H$9,0,10*ROW('Hygiene Data'!H37))),'Data Summary'!EC43="Yes"),OFFSET('Hygiene Data'!$H$9,0,10*ROW('Hygiene Data'!H37)),NA())</f>
        <v>#N/A</v>
      </c>
      <c r="BO43" s="101" t="e">
        <f ca="true">+IF(AND(ISNUMBER(OFFSET('Hygiene Data'!$I$5,0,10*ROW('Hygiene Data'!I37))),'Data Summary'!ED43="Yes"),OFFSET('Hygiene Data'!$I$5,0,10*ROW('Hygiene Data'!I37)),NA())</f>
        <v>#N/A</v>
      </c>
      <c r="BP43" s="101" t="e">
        <f ca="true">+IF(AND(ISNUMBER(OFFSET('Hygiene Data'!$I$7,0,10*ROW('Hygiene Data'!I37))),'Data Summary'!EE43="Yes"),OFFSET('Hygiene Data'!$I$7,0,10*ROW('Hygiene Data'!I37)),NA())</f>
        <v>#N/A</v>
      </c>
      <c r="BQ43" s="101" t="e">
        <f ca="true">+IF(AND(ISNUMBER(OFFSET('Hygiene Data'!$I$9,0,10*ROW('Hygiene Data'!I37))),'Data Summary'!EF43="Yes"),OFFSET('Hygiene Data'!$I$9,0,10*ROW('Hygiene Data'!I37)),NA())</f>
        <v>#N/A</v>
      </c>
    </row>
    <row xmlns:x14ac="http://schemas.microsoft.com/office/spreadsheetml/2009/9/ac" r="44" x14ac:dyDescent="0.2">
      <c r="A44" s="414" t="e">
        <f ca="true">+RIGHT('Data Summary'!A44,LEN('Data Summary'!A44)-9)</f>
        <v>#VALUE!</v>
      </c>
      <c r="B44" s="38" t="str">
        <f ca="true">+IF(ISTEXT('Data Summary'!B44),'Data Summary'!B44,"")</f>
        <v/>
      </c>
      <c r="C44" s="365" t="e">
        <f ca="true">+VALUE('Data Summary'!C44)</f>
        <v>#VALUE!</v>
      </c>
      <c r="D44" s="99" t="e">
        <f ca="true">+IF(AND(ISNUMBER(OFFSET('Water Data'!$D$4,0,10*ROW('Water Data'!D38))),'Data Summary'!BS44="Yes"),100-OFFSET('Water Data'!$D$4,0,10*ROW('Water Data'!D38)),NA())</f>
        <v>#N/A</v>
      </c>
      <c r="E44" s="99" t="e">
        <f ca="true">+IF(AND(ISNUMBER(OFFSET('Water Data'!$D$6,0,10*ROW('Water Data'!D38))),'Data Summary'!BT44="Yes"),OFFSET('Water Data'!$D$6,0,10*ROW('Water Data'!D38)),NA())</f>
        <v>#N/A</v>
      </c>
      <c r="F44" s="99" t="e">
        <f ca="true">+IF(AND(ISNUMBER(OFFSET('Water Data'!$D$9,0,10*ROW('Water Data'!D38))),'Data Summary'!BU44="Yes"),OFFSET('Water Data'!$D$9,0,10*ROW('Water Data'!D38)),NA())</f>
        <v>#N/A</v>
      </c>
      <c r="G44" s="99" t="e">
        <f ca="true">+IF(AND(ISNUMBER(OFFSET('Water Data'!$E$4,0,10*ROW('Water Data'!E38))),'Data Summary'!BV44="Yes"),100-OFFSET('Water Data'!$E$4,0,10*ROW('Water Data'!E38)),NA())</f>
        <v>#N/A</v>
      </c>
      <c r="H44" s="99" t="e">
        <f ca="true">+IF(AND(ISNUMBER(OFFSET('Water Data'!$E$6,0,10*ROW('Water Data'!E38))),'Data Summary'!BW44="Yes"),OFFSET('Water Data'!$E$6,0,10*ROW('Water Data'!E38)),NA())</f>
        <v>#N/A</v>
      </c>
      <c r="I44" s="99" t="e">
        <f ca="true">+IF(AND(ISNUMBER(OFFSET('Water Data'!$E$9,0,10*ROW('Water Data'!E38))),'Data Summary'!BX44="Yes"),OFFSET('Water Data'!$E$9,0,10*ROW('Water Data'!E38)),NA())</f>
        <v>#N/A</v>
      </c>
      <c r="J44" s="99" t="e">
        <f ca="true">+IF(AND(ISNUMBER(OFFSET('Water Data'!$F$4,0,10*ROW('Water Data'!F38))),'Data Summary'!BY44="Yes"),100-OFFSET('Water Data'!$F$4,0,10*ROW('Water Data'!F38)),NA())</f>
        <v>#N/A</v>
      </c>
      <c r="K44" s="99" t="e">
        <f ca="true">+IF(AND(ISNUMBER(OFFSET('Water Data'!$F$6,0,10*ROW('Water Data'!F38))),'Data Summary'!BZ44="Yes"),OFFSET('Water Data'!$F$6,0,10*ROW('Water Data'!F38)),NA())</f>
        <v>#N/A</v>
      </c>
      <c r="L44" s="99" t="e">
        <f ca="true">+IF(AND(ISNUMBER(OFFSET('Water Data'!$F$9,0,10*ROW('Water Data'!F38))),'Data Summary'!CA44="Yes"),OFFSET('Water Data'!$F$9,0,10*ROW('Water Data'!F38)),NA())</f>
        <v>#N/A</v>
      </c>
      <c r="M44" s="99" t="e">
        <f ca="true">+IF(AND(ISNUMBER(OFFSET('Water Data'!$G$4,0,10*ROW('Water Data'!G38))),'Data Summary'!CB44="Yes"),100-OFFSET('Water Data'!$G$4,0,10*ROW('Water Data'!G38)),NA())</f>
        <v>#N/A</v>
      </c>
      <c r="N44" s="99" t="e">
        <f ca="true">+IF(AND(ISNUMBER(OFFSET('Water Data'!$G$6,0,10*ROW('Water Data'!G38))),'Data Summary'!CC44="Yes"),OFFSET('Water Data'!$G$6,0,10*ROW('Water Data'!G38)),NA())</f>
        <v>#N/A</v>
      </c>
      <c r="O44" s="99" t="e">
        <f ca="true">+IF(AND(ISNUMBER(OFFSET('Water Data'!$G$9,0,10*ROW('Water Data'!G38))),'Data Summary'!CD44="Yes"),OFFSET('Water Data'!$G$9,0,10*ROW('Water Data'!G38)),NA())</f>
        <v>#N/A</v>
      </c>
      <c r="P44" s="99" t="e">
        <f ca="true">+IF(AND(ISNUMBER(OFFSET('Water Data'!$H$4,0,10*ROW('Water Data'!H38))),'Data Summary'!CE44="Yes"),100-OFFSET('Water Data'!$H$4,0,10*ROW('Water Data'!H38)),NA())</f>
        <v>#N/A</v>
      </c>
      <c r="Q44" s="99" t="e">
        <f ca="true">+IF(AND(ISNUMBER(OFFSET('Water Data'!$H$6,0,10*ROW('Water Data'!H38))),'Data Summary'!CF44="Yes"),OFFSET('Water Data'!$H$6,0,10*ROW('Water Data'!H38)),NA())</f>
        <v>#N/A</v>
      </c>
      <c r="R44" s="99" t="e">
        <f ca="true">+IF(AND(ISNUMBER(OFFSET('Water Data'!$H$9,0,10*ROW('Water Data'!H38))),'Data Summary'!CG44="Yes"),OFFSET('Water Data'!$H$9,0,10*ROW('Water Data'!H38)),NA())</f>
        <v>#N/A</v>
      </c>
      <c r="S44" s="99" t="e">
        <f ca="true">+IF(AND(ISNUMBER(OFFSET('Water Data'!$I$4,0,10*ROW('Water Data'!I38))),'Data Summary'!CH44="Yes"),100-OFFSET('Water Data'!$I$4,0,10*ROW('Water Data'!I38)),NA())</f>
        <v>#N/A</v>
      </c>
      <c r="T44" s="99" t="e">
        <f ca="true">+IF(AND(ISNUMBER(OFFSET('Water Data'!$I$6,0,10*ROW('Water Data'!I38))),'Data Summary'!CI44="Yes"),OFFSET('Water Data'!$I$6,0,10*ROW('Water Data'!I38)),NA())</f>
        <v>#N/A</v>
      </c>
      <c r="U44" s="99" t="e">
        <f ca="true">+IF(AND(ISNUMBER(OFFSET('Water Data'!$I$9,0,10*ROW('Water Data'!I38))),'Data Summary'!CJ44="Yes"),OFFSET('Water Data'!$I$9,0,10*ROW('Water Data'!I38)),NA())</f>
        <v>#N/A</v>
      </c>
      <c r="V44" s="100" t="e">
        <f ca="true">+IF(AND(ISNUMBER(OFFSET('Sanitation Data'!$D$4,0,10*ROW('Sanitation Data'!D38))),'Data Summary'!CK44="Yes"),100-OFFSET('Sanitation Data'!$D$4,0,10*ROW('Sanitation Data'!D38)),NA())</f>
        <v>#N/A</v>
      </c>
      <c r="W44" s="100" t="e">
        <f ca="true">+IF(AND(ISNUMBER(OFFSET('Sanitation Data'!$D$6,0,10*ROW('Sanitation Data'!D38))),'Data Summary'!CL44="Yes"),OFFSET('Sanitation Data'!$D$6,0,10*ROW('Sanitation Data'!D38)),NA())</f>
        <v>#N/A</v>
      </c>
      <c r="X44" s="100" t="e">
        <f ca="true">+IF(AND(ISNUMBER(OFFSET('Sanitation Data'!$D$10,0,10*ROW('Sanitation Data'!D38))),'Data Summary'!CM44="Yes"),OFFSET('Sanitation Data'!$D$10,0,10*ROW('Sanitation Data'!D38)),NA())</f>
        <v>#N/A</v>
      </c>
      <c r="Y44" s="100" t="e">
        <f ca="true">+IF(AND(ISNUMBER(OFFSET('Sanitation Data'!$D$11,0,10*ROW('Sanitation Data'!D38))),'Data Summary'!CN44="Yes"),OFFSET('Sanitation Data'!$D$11,0,10*ROW('Sanitation Data'!D38)),NA())</f>
        <v>#N/A</v>
      </c>
      <c r="Z44" s="100" t="e">
        <f ca="true">+IF(AND(ISNUMBER(OFFSET('Sanitation Data'!$D$12,0,10*ROW('Sanitation Data'!D38))),'Data Summary'!CO44="Yes"),OFFSET('Sanitation Data'!$D$12,0,10*ROW('Sanitation Data'!D38)),NA())</f>
        <v>#N/A</v>
      </c>
      <c r="AA44" s="100" t="e">
        <f ca="true">+IF(AND(ISNUMBER(OFFSET('Sanitation Data'!$E$4,0,10*ROW('Sanitation Data'!E38))),'Data Summary'!CP44="Yes"),100-OFFSET('Sanitation Data'!$E$4,0,10*ROW('Sanitation Data'!E38)),NA())</f>
        <v>#N/A</v>
      </c>
      <c r="AB44" s="100" t="e">
        <f ca="true">+IF(AND(ISNUMBER(OFFSET('Sanitation Data'!$E$6,0,10*ROW('Sanitation Data'!E38))),'Data Summary'!CQ44="Yes"),OFFSET('Sanitation Data'!$E$6,0,10*ROW('Sanitation Data'!E38)),NA())</f>
        <v>#N/A</v>
      </c>
      <c r="AC44" s="100" t="e">
        <f ca="true">+IF(AND(ISNUMBER(OFFSET('Sanitation Data'!$E$10,0,10*ROW('Sanitation Data'!E38))),'Data Summary'!CR44="Yes"),OFFSET('Sanitation Data'!$E$10,0,10*ROW('Sanitation Data'!E38)),NA())</f>
        <v>#N/A</v>
      </c>
      <c r="AD44" s="100" t="e">
        <f ca="true">+IF(AND(ISNUMBER(OFFSET('Sanitation Data'!$E$11,0,10*ROW('Sanitation Data'!E38))),'Data Summary'!CS44="Yes"),OFFSET('Sanitation Data'!$E$11,0,10*ROW('Sanitation Data'!E38)),NA())</f>
        <v>#N/A</v>
      </c>
      <c r="AE44" s="100" t="e">
        <f ca="true">+IF(AND(ISNUMBER(OFFSET('Sanitation Data'!$E$12,0,10*ROW('Sanitation Data'!E38))),'Data Summary'!CT44="Yes"),OFFSET('Sanitation Data'!$E$12,0,10*ROW('Sanitation Data'!E38)),NA())</f>
        <v>#N/A</v>
      </c>
      <c r="AF44" s="100" t="e">
        <f ca="true">+IF(AND(ISNUMBER(OFFSET('Sanitation Data'!$F$4,0,10*ROW('Sanitation Data'!F38))),'Data Summary'!CU44="Yes"),100-OFFSET('Sanitation Data'!$F$4,0,10*ROW('Sanitation Data'!F38)),NA())</f>
        <v>#N/A</v>
      </c>
      <c r="AG44" s="100" t="e">
        <f ca="true">+IF(AND(ISNUMBER(OFFSET('Sanitation Data'!$F$6,0,10*ROW('Sanitation Data'!F38))),'Data Summary'!CV44="Yes"),OFFSET('Sanitation Data'!$F$6,0,10*ROW('Sanitation Data'!F38)),NA())</f>
        <v>#N/A</v>
      </c>
      <c r="AH44" s="100" t="e">
        <f ca="true">+IF(AND(ISNUMBER(OFFSET('Sanitation Data'!$F$10,0,10*ROW('Sanitation Data'!F38))),'Data Summary'!CW44="Yes"),OFFSET('Sanitation Data'!$F$10,0,10*ROW('Sanitation Data'!F38)),NA())</f>
        <v>#N/A</v>
      </c>
      <c r="AI44" s="100" t="e">
        <f ca="true">+IF(AND(ISNUMBER(OFFSET('Sanitation Data'!$F$11,0,10*ROW('Sanitation Data'!F38))),'Data Summary'!CX44="Yes"),OFFSET('Sanitation Data'!$F$11,0,10*ROW('Sanitation Data'!F38)),NA())</f>
        <v>#N/A</v>
      </c>
      <c r="AJ44" s="100" t="e">
        <f ca="true">+IF(AND(ISNUMBER(OFFSET('Sanitation Data'!$F$12,0,10*ROW('Sanitation Data'!F38))),'Data Summary'!CY44="Yes"),OFFSET('Sanitation Data'!$F$12,0,10*ROW('Sanitation Data'!F38)),NA())</f>
        <v>#N/A</v>
      </c>
      <c r="AK44" s="100" t="e">
        <f ca="true">+IF(AND(ISNUMBER(OFFSET('Sanitation Data'!$G$4,0,10*ROW('Sanitation Data'!G38))),'Data Summary'!CZ44="Yes"),100-OFFSET('Sanitation Data'!$G$4,0,10*ROW('Sanitation Data'!G38)),NA())</f>
        <v>#N/A</v>
      </c>
      <c r="AL44" s="100" t="e">
        <f ca="true">+IF(AND(ISNUMBER(OFFSET('Sanitation Data'!$G$6,0,10*ROW('Sanitation Data'!G38))),'Data Summary'!DA44="Yes"),OFFSET('Sanitation Data'!$G$6,0,10*ROW('Sanitation Data'!G38)),NA())</f>
        <v>#N/A</v>
      </c>
      <c r="AM44" s="100" t="e">
        <f ca="true">+IF(AND(ISNUMBER(OFFSET('Sanitation Data'!$G$10,0,10*ROW('Sanitation Data'!G38))),'Data Summary'!DB44="Yes"),OFFSET('Sanitation Data'!$G$10,0,10*ROW('Sanitation Data'!G38)),NA())</f>
        <v>#N/A</v>
      </c>
      <c r="AN44" s="100" t="e">
        <f ca="true">+IF(AND(ISNUMBER(OFFSET('Sanitation Data'!$G$11,0,10*ROW('Sanitation Data'!G38))),'Data Summary'!DC44="Yes"),OFFSET('Sanitation Data'!$G$11,0,10*ROW('Sanitation Data'!G38)),NA())</f>
        <v>#N/A</v>
      </c>
      <c r="AO44" s="100" t="e">
        <f ca="true">+IF(AND(ISNUMBER(OFFSET('Sanitation Data'!$G$12,0,10*ROW('Sanitation Data'!G38))),'Data Summary'!DD44="Yes"),OFFSET('Sanitation Data'!$G$12,0,10*ROW('Sanitation Data'!G38)),NA())</f>
        <v>#N/A</v>
      </c>
      <c r="AP44" s="100" t="e">
        <f ca="true">+IF(AND(ISNUMBER(OFFSET('Sanitation Data'!$H$4,0,10*ROW('Sanitation Data'!H38))),'Data Summary'!DE44="Yes"),100-OFFSET('Sanitation Data'!$H$4,0,10*ROW('Sanitation Data'!H38)),NA())</f>
        <v>#N/A</v>
      </c>
      <c r="AQ44" s="100" t="e">
        <f ca="true">+IF(AND(ISNUMBER(OFFSET('Sanitation Data'!$H$6,0,10*ROW('Sanitation Data'!H38))),'Data Summary'!DF44="Yes"),OFFSET('Sanitation Data'!$H$6,0,10*ROW('Sanitation Data'!H38)),NA())</f>
        <v>#N/A</v>
      </c>
      <c r="AR44" s="100" t="e">
        <f ca="true">+IF(AND(ISNUMBER(OFFSET('Sanitation Data'!$H$10,0,10*ROW('Sanitation Data'!H38))),'Data Summary'!DG44="Yes"),OFFSET('Sanitation Data'!$H$10,0,10*ROW('Sanitation Data'!H38)),NA())</f>
        <v>#N/A</v>
      </c>
      <c r="AS44" s="100" t="e">
        <f ca="true">+IF(AND(ISNUMBER(OFFSET('Sanitation Data'!$H$11,0,10*ROW('Sanitation Data'!H38))),'Data Summary'!DH44="Yes"),OFFSET('Sanitation Data'!$H$11,0,10*ROW('Sanitation Data'!H38)),NA())</f>
        <v>#N/A</v>
      </c>
      <c r="AT44" s="100" t="e">
        <f ca="true">+IF(AND(ISNUMBER(OFFSET('Sanitation Data'!$H$12,0,10*ROW('Sanitation Data'!H38))),'Data Summary'!DI44="Yes"),OFFSET('Sanitation Data'!$H$12,0,10*ROW('Sanitation Data'!H38)),NA())</f>
        <v>#N/A</v>
      </c>
      <c r="AU44" s="100" t="e">
        <f ca="true">+IF(AND(ISNUMBER(OFFSET('Sanitation Data'!$I$4,0,10*ROW('Sanitation Data'!I38))),'Data Summary'!DJ44="Yes"),100-OFFSET('Sanitation Data'!$I$4,0,10*ROW('Sanitation Data'!I38)),NA())</f>
        <v>#N/A</v>
      </c>
      <c r="AV44" s="100" t="e">
        <f ca="true">+IF(AND(ISNUMBER(OFFSET('Sanitation Data'!$I$6,0,10*ROW('Sanitation Data'!I38))),'Data Summary'!DK44="Yes"),OFFSET('Sanitation Data'!$I$6,0,10*ROW('Sanitation Data'!I38)),NA())</f>
        <v>#N/A</v>
      </c>
      <c r="AW44" s="100" t="e">
        <f ca="true">+IF(AND(ISNUMBER(OFFSET('Sanitation Data'!$I$10,0,10*ROW('Sanitation Data'!I38))),'Data Summary'!DL44="Yes"),OFFSET('Sanitation Data'!$I$10,0,10*ROW('Sanitation Data'!I38)),NA())</f>
        <v>#N/A</v>
      </c>
      <c r="AX44" s="100" t="e">
        <f ca="true">+IF(AND(ISNUMBER(OFFSET('Sanitation Data'!$I$11,0,10*ROW('Sanitation Data'!I38))),'Data Summary'!DM44="Yes"),OFFSET('Sanitation Data'!$I$11,0,10*ROW('Sanitation Data'!I38)),NA())</f>
        <v>#N/A</v>
      </c>
      <c r="AY44" s="100" t="e">
        <f ca="true">+IF(AND(ISNUMBER(OFFSET('Sanitation Data'!$I$12,0,10*ROW('Sanitation Data'!I38))),'Data Summary'!DN44="Yes"),OFFSET('Sanitation Data'!$I$12,0,10*ROW('Sanitation Data'!I38)),NA())</f>
        <v>#N/A</v>
      </c>
      <c r="AZ44" s="101" t="e">
        <f ca="true">+IF(AND(ISNUMBER(OFFSET('Hygiene Data'!$D$5,0,10*ROW('Hygiene Data'!D38))),'Data Summary'!DO44="Yes"),OFFSET('Hygiene Data'!$D$5,0,10*ROW('Hygiene Data'!D38)),NA())</f>
        <v>#N/A</v>
      </c>
      <c r="BA44" s="101" t="e">
        <f ca="true">+IF(AND(ISNUMBER(OFFSET('Hygiene Data'!$D$7,0,10*ROW('Hygiene Data'!D38))),'Data Summary'!DP44="Yes"),OFFSET('Hygiene Data'!$D$7,0,10*ROW('Hygiene Data'!D38)),NA())</f>
        <v>#N/A</v>
      </c>
      <c r="BB44" s="101" t="e">
        <f ca="true">+IF(AND(ISNUMBER(OFFSET('Hygiene Data'!$D$9,0,10*ROW('Hygiene Data'!D38))),'Data Summary'!DQ44="Yes"),OFFSET('Hygiene Data'!$D$9,0,10*ROW('Hygiene Data'!D38)),NA())</f>
        <v>#N/A</v>
      </c>
      <c r="BC44" s="101" t="e">
        <f ca="true">+IF(AND(ISNUMBER(OFFSET('Hygiene Data'!$E$5,0,10*ROW('Hygiene Data'!E38))),'Data Summary'!DR44="Yes"),OFFSET('Hygiene Data'!$E$5,0,10*ROW('Hygiene Data'!E38)),NA())</f>
        <v>#N/A</v>
      </c>
      <c r="BD44" s="101" t="e">
        <f ca="true">+IF(AND(ISNUMBER(OFFSET('Hygiene Data'!$E$7,0,10*ROW('Hygiene Data'!E38))),'Data Summary'!DS44="Yes"),OFFSET('Hygiene Data'!$E$7,0,10*ROW('Hygiene Data'!E38)),NA())</f>
        <v>#N/A</v>
      </c>
      <c r="BE44" s="101" t="e">
        <f ca="true">+IF(AND(ISNUMBER(OFFSET('Hygiene Data'!$E$9,0,10*ROW('Hygiene Data'!E38))),'Data Summary'!DT44="Yes"),OFFSET('Hygiene Data'!$E$9,0,10*ROW('Hygiene Data'!E38)),NA())</f>
        <v>#N/A</v>
      </c>
      <c r="BF44" s="101" t="e">
        <f ca="true">+IF(AND(ISNUMBER(OFFSET('Hygiene Data'!$F$5,0,10*ROW('Hygiene Data'!F38))),'Data Summary'!DU44="Yes"),OFFSET('Hygiene Data'!$F$5,0,10*ROW('Hygiene Data'!F38)),NA())</f>
        <v>#N/A</v>
      </c>
      <c r="BG44" s="101" t="e">
        <f ca="true">+IF(AND(ISNUMBER(OFFSET('Hygiene Data'!$F$7,0,10*ROW('Hygiene Data'!F38))),'Data Summary'!DV44="Yes"),OFFSET('Hygiene Data'!$F$7,0,10*ROW('Hygiene Data'!F38)),NA())</f>
        <v>#N/A</v>
      </c>
      <c r="BH44" s="101" t="e">
        <f ca="true">+IF(AND(ISNUMBER(OFFSET('Hygiene Data'!$F$9,0,10*ROW('Hygiene Data'!F38))),'Data Summary'!DW44="Yes"),OFFSET('Hygiene Data'!$F$9,0,10*ROW('Hygiene Data'!F38)),NA())</f>
        <v>#N/A</v>
      </c>
      <c r="BI44" s="101" t="e">
        <f ca="true">+IF(AND(ISNUMBER(OFFSET('Hygiene Data'!$G$5,0,10*ROW('Hygiene Data'!G38))),'Data Summary'!DX44="Yes"),OFFSET('Hygiene Data'!$G$5,0,10*ROW('Hygiene Data'!G38)),NA())</f>
        <v>#N/A</v>
      </c>
      <c r="BJ44" s="101" t="e">
        <f ca="true">+IF(AND(ISNUMBER(OFFSET('Hygiene Data'!$G$7,0,10*ROW('Hygiene Data'!G38))),'Data Summary'!DY44="Yes"),OFFSET('Hygiene Data'!$G$7,0,10*ROW('Hygiene Data'!G38)),NA())</f>
        <v>#N/A</v>
      </c>
      <c r="BK44" s="101" t="e">
        <f ca="true">+IF(AND(ISNUMBER(OFFSET('Hygiene Data'!$G$9,0,10*ROW('Hygiene Data'!G38))),'Data Summary'!DZ44="Yes"),OFFSET('Hygiene Data'!$G$9,0,10*ROW('Hygiene Data'!G38)),NA())</f>
        <v>#N/A</v>
      </c>
      <c r="BL44" s="101" t="e">
        <f ca="true">+IF(AND(ISNUMBER(OFFSET('Hygiene Data'!$H$5,0,10*ROW('Hygiene Data'!H38))),'Data Summary'!EA44="Yes"),OFFSET('Hygiene Data'!$H$5,0,10*ROW('Hygiene Data'!H38)),NA())</f>
        <v>#N/A</v>
      </c>
      <c r="BM44" s="101" t="e">
        <f ca="true">+IF(AND(ISNUMBER(OFFSET('Hygiene Data'!$H$7,0,10*ROW('Hygiene Data'!H38))),'Data Summary'!EB44="Yes"),OFFSET('Hygiene Data'!$H$7,0,10*ROW('Hygiene Data'!H38)),NA())</f>
        <v>#N/A</v>
      </c>
      <c r="BN44" s="101" t="e">
        <f ca="true">+IF(AND(ISNUMBER(OFFSET('Hygiene Data'!$H$9,0,10*ROW('Hygiene Data'!H38))),'Data Summary'!EC44="Yes"),OFFSET('Hygiene Data'!$H$9,0,10*ROW('Hygiene Data'!H38)),NA())</f>
        <v>#N/A</v>
      </c>
      <c r="BO44" s="101" t="e">
        <f ca="true">+IF(AND(ISNUMBER(OFFSET('Hygiene Data'!$I$5,0,10*ROW('Hygiene Data'!I38))),'Data Summary'!ED44="Yes"),OFFSET('Hygiene Data'!$I$5,0,10*ROW('Hygiene Data'!I38)),NA())</f>
        <v>#N/A</v>
      </c>
      <c r="BP44" s="101" t="e">
        <f ca="true">+IF(AND(ISNUMBER(OFFSET('Hygiene Data'!$I$7,0,10*ROW('Hygiene Data'!I38))),'Data Summary'!EE44="Yes"),OFFSET('Hygiene Data'!$I$7,0,10*ROW('Hygiene Data'!I38)),NA())</f>
        <v>#N/A</v>
      </c>
      <c r="BQ44" s="101" t="e">
        <f ca="true">+IF(AND(ISNUMBER(OFFSET('Hygiene Data'!$I$9,0,10*ROW('Hygiene Data'!I38))),'Data Summary'!EF44="Yes"),OFFSET('Hygiene Data'!$I$9,0,10*ROW('Hygiene Data'!I38)),NA())</f>
        <v>#N/A</v>
      </c>
    </row>
    <row xmlns:x14ac="http://schemas.microsoft.com/office/spreadsheetml/2009/9/ac" r="45" x14ac:dyDescent="0.2">
      <c r="A45" s="414" t="e">
        <f ca="true">+RIGHT('Data Summary'!A45,LEN('Data Summary'!A45)-9)</f>
        <v>#VALUE!</v>
      </c>
      <c r="B45" s="38" t="str">
        <f ca="true">+IF(ISTEXT('Data Summary'!B45),'Data Summary'!B45,"")</f>
        <v/>
      </c>
      <c r="C45" s="365" t="e">
        <f ca="true">+VALUE('Data Summary'!C45)</f>
        <v>#VALUE!</v>
      </c>
      <c r="D45" s="99" t="e">
        <f ca="true">+IF(AND(ISNUMBER(OFFSET('Water Data'!$D$4,0,10*ROW('Water Data'!D39))),'Data Summary'!BS45="Yes"),100-OFFSET('Water Data'!$D$4,0,10*ROW('Water Data'!D39)),NA())</f>
        <v>#N/A</v>
      </c>
      <c r="E45" s="99" t="e">
        <f ca="true">+IF(AND(ISNUMBER(OFFSET('Water Data'!$D$6,0,10*ROW('Water Data'!D39))),'Data Summary'!BT45="Yes"),OFFSET('Water Data'!$D$6,0,10*ROW('Water Data'!D39)),NA())</f>
        <v>#N/A</v>
      </c>
      <c r="F45" s="99" t="e">
        <f ca="true">+IF(AND(ISNUMBER(OFFSET('Water Data'!$D$9,0,10*ROW('Water Data'!D39))),'Data Summary'!BU45="Yes"),OFFSET('Water Data'!$D$9,0,10*ROW('Water Data'!D39)),NA())</f>
        <v>#N/A</v>
      </c>
      <c r="G45" s="99" t="e">
        <f ca="true">+IF(AND(ISNUMBER(OFFSET('Water Data'!$E$4,0,10*ROW('Water Data'!E39))),'Data Summary'!BV45="Yes"),100-OFFSET('Water Data'!$E$4,0,10*ROW('Water Data'!E39)),NA())</f>
        <v>#N/A</v>
      </c>
      <c r="H45" s="99" t="e">
        <f ca="true">+IF(AND(ISNUMBER(OFFSET('Water Data'!$E$6,0,10*ROW('Water Data'!E39))),'Data Summary'!BW45="Yes"),OFFSET('Water Data'!$E$6,0,10*ROW('Water Data'!E39)),NA())</f>
        <v>#N/A</v>
      </c>
      <c r="I45" s="99" t="e">
        <f ca="true">+IF(AND(ISNUMBER(OFFSET('Water Data'!$E$9,0,10*ROW('Water Data'!E39))),'Data Summary'!BX45="Yes"),OFFSET('Water Data'!$E$9,0,10*ROW('Water Data'!E39)),NA())</f>
        <v>#N/A</v>
      </c>
      <c r="J45" s="99" t="e">
        <f ca="true">+IF(AND(ISNUMBER(OFFSET('Water Data'!$F$4,0,10*ROW('Water Data'!F39))),'Data Summary'!BY45="Yes"),100-OFFSET('Water Data'!$F$4,0,10*ROW('Water Data'!F39)),NA())</f>
        <v>#N/A</v>
      </c>
      <c r="K45" s="99" t="e">
        <f ca="true">+IF(AND(ISNUMBER(OFFSET('Water Data'!$F$6,0,10*ROW('Water Data'!F39))),'Data Summary'!BZ45="Yes"),OFFSET('Water Data'!$F$6,0,10*ROW('Water Data'!F39)),NA())</f>
        <v>#N/A</v>
      </c>
      <c r="L45" s="99" t="e">
        <f ca="true">+IF(AND(ISNUMBER(OFFSET('Water Data'!$F$9,0,10*ROW('Water Data'!F39))),'Data Summary'!CA45="Yes"),OFFSET('Water Data'!$F$9,0,10*ROW('Water Data'!F39)),NA())</f>
        <v>#N/A</v>
      </c>
      <c r="M45" s="99" t="e">
        <f ca="true">+IF(AND(ISNUMBER(OFFSET('Water Data'!$G$4,0,10*ROW('Water Data'!G39))),'Data Summary'!CB45="Yes"),100-OFFSET('Water Data'!$G$4,0,10*ROW('Water Data'!G39)),NA())</f>
        <v>#N/A</v>
      </c>
      <c r="N45" s="99" t="e">
        <f ca="true">+IF(AND(ISNUMBER(OFFSET('Water Data'!$G$6,0,10*ROW('Water Data'!G39))),'Data Summary'!CC45="Yes"),OFFSET('Water Data'!$G$6,0,10*ROW('Water Data'!G39)),NA())</f>
        <v>#N/A</v>
      </c>
      <c r="O45" s="99" t="e">
        <f ca="true">+IF(AND(ISNUMBER(OFFSET('Water Data'!$G$9,0,10*ROW('Water Data'!G39))),'Data Summary'!CD45="Yes"),OFFSET('Water Data'!$G$9,0,10*ROW('Water Data'!G39)),NA())</f>
        <v>#N/A</v>
      </c>
      <c r="P45" s="99" t="e">
        <f ca="true">+IF(AND(ISNUMBER(OFFSET('Water Data'!$H$4,0,10*ROW('Water Data'!H39))),'Data Summary'!CE45="Yes"),100-OFFSET('Water Data'!$H$4,0,10*ROW('Water Data'!H39)),NA())</f>
        <v>#N/A</v>
      </c>
      <c r="Q45" s="99" t="e">
        <f ca="true">+IF(AND(ISNUMBER(OFFSET('Water Data'!$H$6,0,10*ROW('Water Data'!H39))),'Data Summary'!CF45="Yes"),OFFSET('Water Data'!$H$6,0,10*ROW('Water Data'!H39)),NA())</f>
        <v>#N/A</v>
      </c>
      <c r="R45" s="99" t="e">
        <f ca="true">+IF(AND(ISNUMBER(OFFSET('Water Data'!$H$9,0,10*ROW('Water Data'!H39))),'Data Summary'!CG45="Yes"),OFFSET('Water Data'!$H$9,0,10*ROW('Water Data'!H39)),NA())</f>
        <v>#N/A</v>
      </c>
      <c r="S45" s="99" t="e">
        <f ca="true">+IF(AND(ISNUMBER(OFFSET('Water Data'!$I$4,0,10*ROW('Water Data'!I39))),'Data Summary'!CH45="Yes"),100-OFFSET('Water Data'!$I$4,0,10*ROW('Water Data'!I39)),NA())</f>
        <v>#N/A</v>
      </c>
      <c r="T45" s="99" t="e">
        <f ca="true">+IF(AND(ISNUMBER(OFFSET('Water Data'!$I$6,0,10*ROW('Water Data'!I39))),'Data Summary'!CI45="Yes"),OFFSET('Water Data'!$I$6,0,10*ROW('Water Data'!I39)),NA())</f>
        <v>#N/A</v>
      </c>
      <c r="U45" s="99" t="e">
        <f ca="true">+IF(AND(ISNUMBER(OFFSET('Water Data'!$I$9,0,10*ROW('Water Data'!I39))),'Data Summary'!CJ45="Yes"),OFFSET('Water Data'!$I$9,0,10*ROW('Water Data'!I39)),NA())</f>
        <v>#N/A</v>
      </c>
      <c r="V45" s="100" t="e">
        <f ca="true">+IF(AND(ISNUMBER(OFFSET('Sanitation Data'!$D$4,0,10*ROW('Sanitation Data'!D39))),'Data Summary'!CK45="Yes"),100-OFFSET('Sanitation Data'!$D$4,0,10*ROW('Sanitation Data'!D39)),NA())</f>
        <v>#N/A</v>
      </c>
      <c r="W45" s="100" t="e">
        <f ca="true">+IF(AND(ISNUMBER(OFFSET('Sanitation Data'!$D$6,0,10*ROW('Sanitation Data'!D39))),'Data Summary'!CL45="Yes"),OFFSET('Sanitation Data'!$D$6,0,10*ROW('Sanitation Data'!D39)),NA())</f>
        <v>#N/A</v>
      </c>
      <c r="X45" s="100" t="e">
        <f ca="true">+IF(AND(ISNUMBER(OFFSET('Sanitation Data'!$D$10,0,10*ROW('Sanitation Data'!D39))),'Data Summary'!CM45="Yes"),OFFSET('Sanitation Data'!$D$10,0,10*ROW('Sanitation Data'!D39)),NA())</f>
        <v>#N/A</v>
      </c>
      <c r="Y45" s="100" t="e">
        <f ca="true">+IF(AND(ISNUMBER(OFFSET('Sanitation Data'!$D$11,0,10*ROW('Sanitation Data'!D39))),'Data Summary'!CN45="Yes"),OFFSET('Sanitation Data'!$D$11,0,10*ROW('Sanitation Data'!D39)),NA())</f>
        <v>#N/A</v>
      </c>
      <c r="Z45" s="100" t="e">
        <f ca="true">+IF(AND(ISNUMBER(OFFSET('Sanitation Data'!$D$12,0,10*ROW('Sanitation Data'!D39))),'Data Summary'!CO45="Yes"),OFFSET('Sanitation Data'!$D$12,0,10*ROW('Sanitation Data'!D39)),NA())</f>
        <v>#N/A</v>
      </c>
      <c r="AA45" s="100" t="e">
        <f ca="true">+IF(AND(ISNUMBER(OFFSET('Sanitation Data'!$E$4,0,10*ROW('Sanitation Data'!E39))),'Data Summary'!CP45="Yes"),100-OFFSET('Sanitation Data'!$E$4,0,10*ROW('Sanitation Data'!E39)),NA())</f>
        <v>#N/A</v>
      </c>
      <c r="AB45" s="100" t="e">
        <f ca="true">+IF(AND(ISNUMBER(OFFSET('Sanitation Data'!$E$6,0,10*ROW('Sanitation Data'!E39))),'Data Summary'!CQ45="Yes"),OFFSET('Sanitation Data'!$E$6,0,10*ROW('Sanitation Data'!E39)),NA())</f>
        <v>#N/A</v>
      </c>
      <c r="AC45" s="100" t="e">
        <f ca="true">+IF(AND(ISNUMBER(OFFSET('Sanitation Data'!$E$10,0,10*ROW('Sanitation Data'!E39))),'Data Summary'!CR45="Yes"),OFFSET('Sanitation Data'!$E$10,0,10*ROW('Sanitation Data'!E39)),NA())</f>
        <v>#N/A</v>
      </c>
      <c r="AD45" s="100" t="e">
        <f ca="true">+IF(AND(ISNUMBER(OFFSET('Sanitation Data'!$E$11,0,10*ROW('Sanitation Data'!E39))),'Data Summary'!CS45="Yes"),OFFSET('Sanitation Data'!$E$11,0,10*ROW('Sanitation Data'!E39)),NA())</f>
        <v>#N/A</v>
      </c>
      <c r="AE45" s="100" t="e">
        <f ca="true">+IF(AND(ISNUMBER(OFFSET('Sanitation Data'!$E$12,0,10*ROW('Sanitation Data'!E39))),'Data Summary'!CT45="Yes"),OFFSET('Sanitation Data'!$E$12,0,10*ROW('Sanitation Data'!E39)),NA())</f>
        <v>#N/A</v>
      </c>
      <c r="AF45" s="100" t="e">
        <f ca="true">+IF(AND(ISNUMBER(OFFSET('Sanitation Data'!$F$4,0,10*ROW('Sanitation Data'!F39))),'Data Summary'!CU45="Yes"),100-OFFSET('Sanitation Data'!$F$4,0,10*ROW('Sanitation Data'!F39)),NA())</f>
        <v>#N/A</v>
      </c>
      <c r="AG45" s="100" t="e">
        <f ca="true">+IF(AND(ISNUMBER(OFFSET('Sanitation Data'!$F$6,0,10*ROW('Sanitation Data'!F39))),'Data Summary'!CV45="Yes"),OFFSET('Sanitation Data'!$F$6,0,10*ROW('Sanitation Data'!F39)),NA())</f>
        <v>#N/A</v>
      </c>
      <c r="AH45" s="100" t="e">
        <f ca="true">+IF(AND(ISNUMBER(OFFSET('Sanitation Data'!$F$10,0,10*ROW('Sanitation Data'!F39))),'Data Summary'!CW45="Yes"),OFFSET('Sanitation Data'!$F$10,0,10*ROW('Sanitation Data'!F39)),NA())</f>
        <v>#N/A</v>
      </c>
      <c r="AI45" s="100" t="e">
        <f ca="true">+IF(AND(ISNUMBER(OFFSET('Sanitation Data'!$F$11,0,10*ROW('Sanitation Data'!F39))),'Data Summary'!CX45="Yes"),OFFSET('Sanitation Data'!$F$11,0,10*ROW('Sanitation Data'!F39)),NA())</f>
        <v>#N/A</v>
      </c>
      <c r="AJ45" s="100" t="e">
        <f ca="true">+IF(AND(ISNUMBER(OFFSET('Sanitation Data'!$F$12,0,10*ROW('Sanitation Data'!F39))),'Data Summary'!CY45="Yes"),OFFSET('Sanitation Data'!$F$12,0,10*ROW('Sanitation Data'!F39)),NA())</f>
        <v>#N/A</v>
      </c>
      <c r="AK45" s="100" t="e">
        <f ca="true">+IF(AND(ISNUMBER(OFFSET('Sanitation Data'!$G$4,0,10*ROW('Sanitation Data'!G39))),'Data Summary'!CZ45="Yes"),100-OFFSET('Sanitation Data'!$G$4,0,10*ROW('Sanitation Data'!G39)),NA())</f>
        <v>#N/A</v>
      </c>
      <c r="AL45" s="100" t="e">
        <f ca="true">+IF(AND(ISNUMBER(OFFSET('Sanitation Data'!$G$6,0,10*ROW('Sanitation Data'!G39))),'Data Summary'!DA45="Yes"),OFFSET('Sanitation Data'!$G$6,0,10*ROW('Sanitation Data'!G39)),NA())</f>
        <v>#N/A</v>
      </c>
      <c r="AM45" s="100" t="e">
        <f ca="true">+IF(AND(ISNUMBER(OFFSET('Sanitation Data'!$G$10,0,10*ROW('Sanitation Data'!G39))),'Data Summary'!DB45="Yes"),OFFSET('Sanitation Data'!$G$10,0,10*ROW('Sanitation Data'!G39)),NA())</f>
        <v>#N/A</v>
      </c>
      <c r="AN45" s="100" t="e">
        <f ca="true">+IF(AND(ISNUMBER(OFFSET('Sanitation Data'!$G$11,0,10*ROW('Sanitation Data'!G39))),'Data Summary'!DC45="Yes"),OFFSET('Sanitation Data'!$G$11,0,10*ROW('Sanitation Data'!G39)),NA())</f>
        <v>#N/A</v>
      </c>
      <c r="AO45" s="100" t="e">
        <f ca="true">+IF(AND(ISNUMBER(OFFSET('Sanitation Data'!$G$12,0,10*ROW('Sanitation Data'!G39))),'Data Summary'!DD45="Yes"),OFFSET('Sanitation Data'!$G$12,0,10*ROW('Sanitation Data'!G39)),NA())</f>
        <v>#N/A</v>
      </c>
      <c r="AP45" s="100" t="e">
        <f ca="true">+IF(AND(ISNUMBER(OFFSET('Sanitation Data'!$H$4,0,10*ROW('Sanitation Data'!H39))),'Data Summary'!DE45="Yes"),100-OFFSET('Sanitation Data'!$H$4,0,10*ROW('Sanitation Data'!H39)),NA())</f>
        <v>#N/A</v>
      </c>
      <c r="AQ45" s="100" t="e">
        <f ca="true">+IF(AND(ISNUMBER(OFFSET('Sanitation Data'!$H$6,0,10*ROW('Sanitation Data'!H39))),'Data Summary'!DF45="Yes"),OFFSET('Sanitation Data'!$H$6,0,10*ROW('Sanitation Data'!H39)),NA())</f>
        <v>#N/A</v>
      </c>
      <c r="AR45" s="100" t="e">
        <f ca="true">+IF(AND(ISNUMBER(OFFSET('Sanitation Data'!$H$10,0,10*ROW('Sanitation Data'!H39))),'Data Summary'!DG45="Yes"),OFFSET('Sanitation Data'!$H$10,0,10*ROW('Sanitation Data'!H39)),NA())</f>
        <v>#N/A</v>
      </c>
      <c r="AS45" s="100" t="e">
        <f ca="true">+IF(AND(ISNUMBER(OFFSET('Sanitation Data'!$H$11,0,10*ROW('Sanitation Data'!H39))),'Data Summary'!DH45="Yes"),OFFSET('Sanitation Data'!$H$11,0,10*ROW('Sanitation Data'!H39)),NA())</f>
        <v>#N/A</v>
      </c>
      <c r="AT45" s="100" t="e">
        <f ca="true">+IF(AND(ISNUMBER(OFFSET('Sanitation Data'!$H$12,0,10*ROW('Sanitation Data'!H39))),'Data Summary'!DI45="Yes"),OFFSET('Sanitation Data'!$H$12,0,10*ROW('Sanitation Data'!H39)),NA())</f>
        <v>#N/A</v>
      </c>
      <c r="AU45" s="100" t="e">
        <f ca="true">+IF(AND(ISNUMBER(OFFSET('Sanitation Data'!$I$4,0,10*ROW('Sanitation Data'!I39))),'Data Summary'!DJ45="Yes"),100-OFFSET('Sanitation Data'!$I$4,0,10*ROW('Sanitation Data'!I39)),NA())</f>
        <v>#N/A</v>
      </c>
      <c r="AV45" s="100" t="e">
        <f ca="true">+IF(AND(ISNUMBER(OFFSET('Sanitation Data'!$I$6,0,10*ROW('Sanitation Data'!I39))),'Data Summary'!DK45="Yes"),OFFSET('Sanitation Data'!$I$6,0,10*ROW('Sanitation Data'!I39)),NA())</f>
        <v>#N/A</v>
      </c>
      <c r="AW45" s="100" t="e">
        <f ca="true">+IF(AND(ISNUMBER(OFFSET('Sanitation Data'!$I$10,0,10*ROW('Sanitation Data'!I39))),'Data Summary'!DL45="Yes"),OFFSET('Sanitation Data'!$I$10,0,10*ROW('Sanitation Data'!I39)),NA())</f>
        <v>#N/A</v>
      </c>
      <c r="AX45" s="100" t="e">
        <f ca="true">+IF(AND(ISNUMBER(OFFSET('Sanitation Data'!$I$11,0,10*ROW('Sanitation Data'!I39))),'Data Summary'!DM45="Yes"),OFFSET('Sanitation Data'!$I$11,0,10*ROW('Sanitation Data'!I39)),NA())</f>
        <v>#N/A</v>
      </c>
      <c r="AY45" s="100" t="e">
        <f ca="true">+IF(AND(ISNUMBER(OFFSET('Sanitation Data'!$I$12,0,10*ROW('Sanitation Data'!I39))),'Data Summary'!DN45="Yes"),OFFSET('Sanitation Data'!$I$12,0,10*ROW('Sanitation Data'!I39)),NA())</f>
        <v>#N/A</v>
      </c>
      <c r="AZ45" s="101" t="e">
        <f ca="true">+IF(AND(ISNUMBER(OFFSET('Hygiene Data'!$D$5,0,10*ROW('Hygiene Data'!D39))),'Data Summary'!DO45="Yes"),OFFSET('Hygiene Data'!$D$5,0,10*ROW('Hygiene Data'!D39)),NA())</f>
        <v>#N/A</v>
      </c>
      <c r="BA45" s="101" t="e">
        <f ca="true">+IF(AND(ISNUMBER(OFFSET('Hygiene Data'!$D$7,0,10*ROW('Hygiene Data'!D39))),'Data Summary'!DP45="Yes"),OFFSET('Hygiene Data'!$D$7,0,10*ROW('Hygiene Data'!D39)),NA())</f>
        <v>#N/A</v>
      </c>
      <c r="BB45" s="101" t="e">
        <f ca="true">+IF(AND(ISNUMBER(OFFSET('Hygiene Data'!$D$9,0,10*ROW('Hygiene Data'!D39))),'Data Summary'!DQ45="Yes"),OFFSET('Hygiene Data'!$D$9,0,10*ROW('Hygiene Data'!D39)),NA())</f>
        <v>#N/A</v>
      </c>
      <c r="BC45" s="101" t="e">
        <f ca="true">+IF(AND(ISNUMBER(OFFSET('Hygiene Data'!$E$5,0,10*ROW('Hygiene Data'!E39))),'Data Summary'!DR45="Yes"),OFFSET('Hygiene Data'!$E$5,0,10*ROW('Hygiene Data'!E39)),NA())</f>
        <v>#N/A</v>
      </c>
      <c r="BD45" s="101" t="e">
        <f ca="true">+IF(AND(ISNUMBER(OFFSET('Hygiene Data'!$E$7,0,10*ROW('Hygiene Data'!E39))),'Data Summary'!DS45="Yes"),OFFSET('Hygiene Data'!$E$7,0,10*ROW('Hygiene Data'!E39)),NA())</f>
        <v>#N/A</v>
      </c>
      <c r="BE45" s="101" t="e">
        <f ca="true">+IF(AND(ISNUMBER(OFFSET('Hygiene Data'!$E$9,0,10*ROW('Hygiene Data'!E39))),'Data Summary'!DT45="Yes"),OFFSET('Hygiene Data'!$E$9,0,10*ROW('Hygiene Data'!E39)),NA())</f>
        <v>#N/A</v>
      </c>
      <c r="BF45" s="101" t="e">
        <f ca="true">+IF(AND(ISNUMBER(OFFSET('Hygiene Data'!$F$5,0,10*ROW('Hygiene Data'!F39))),'Data Summary'!DU45="Yes"),OFFSET('Hygiene Data'!$F$5,0,10*ROW('Hygiene Data'!F39)),NA())</f>
        <v>#N/A</v>
      </c>
      <c r="BG45" s="101" t="e">
        <f ca="true">+IF(AND(ISNUMBER(OFFSET('Hygiene Data'!$F$7,0,10*ROW('Hygiene Data'!F39))),'Data Summary'!DV45="Yes"),OFFSET('Hygiene Data'!$F$7,0,10*ROW('Hygiene Data'!F39)),NA())</f>
        <v>#N/A</v>
      </c>
      <c r="BH45" s="101" t="e">
        <f ca="true">+IF(AND(ISNUMBER(OFFSET('Hygiene Data'!$F$9,0,10*ROW('Hygiene Data'!F39))),'Data Summary'!DW45="Yes"),OFFSET('Hygiene Data'!$F$9,0,10*ROW('Hygiene Data'!F39)),NA())</f>
        <v>#N/A</v>
      </c>
      <c r="BI45" s="101" t="e">
        <f ca="true">+IF(AND(ISNUMBER(OFFSET('Hygiene Data'!$G$5,0,10*ROW('Hygiene Data'!G39))),'Data Summary'!DX45="Yes"),OFFSET('Hygiene Data'!$G$5,0,10*ROW('Hygiene Data'!G39)),NA())</f>
        <v>#N/A</v>
      </c>
      <c r="BJ45" s="101" t="e">
        <f ca="true">+IF(AND(ISNUMBER(OFFSET('Hygiene Data'!$G$7,0,10*ROW('Hygiene Data'!G39))),'Data Summary'!DY45="Yes"),OFFSET('Hygiene Data'!$G$7,0,10*ROW('Hygiene Data'!G39)),NA())</f>
        <v>#N/A</v>
      </c>
      <c r="BK45" s="101" t="e">
        <f ca="true">+IF(AND(ISNUMBER(OFFSET('Hygiene Data'!$G$9,0,10*ROW('Hygiene Data'!G39))),'Data Summary'!DZ45="Yes"),OFFSET('Hygiene Data'!$G$9,0,10*ROW('Hygiene Data'!G39)),NA())</f>
        <v>#N/A</v>
      </c>
      <c r="BL45" s="101" t="e">
        <f ca="true">+IF(AND(ISNUMBER(OFFSET('Hygiene Data'!$H$5,0,10*ROW('Hygiene Data'!H39))),'Data Summary'!EA45="Yes"),OFFSET('Hygiene Data'!$H$5,0,10*ROW('Hygiene Data'!H39)),NA())</f>
        <v>#N/A</v>
      </c>
      <c r="BM45" s="101" t="e">
        <f ca="true">+IF(AND(ISNUMBER(OFFSET('Hygiene Data'!$H$7,0,10*ROW('Hygiene Data'!H39))),'Data Summary'!EB45="Yes"),OFFSET('Hygiene Data'!$H$7,0,10*ROW('Hygiene Data'!H39)),NA())</f>
        <v>#N/A</v>
      </c>
      <c r="BN45" s="101" t="e">
        <f ca="true">+IF(AND(ISNUMBER(OFFSET('Hygiene Data'!$H$9,0,10*ROW('Hygiene Data'!H39))),'Data Summary'!EC45="Yes"),OFFSET('Hygiene Data'!$H$9,0,10*ROW('Hygiene Data'!H39)),NA())</f>
        <v>#N/A</v>
      </c>
      <c r="BO45" s="101" t="e">
        <f ca="true">+IF(AND(ISNUMBER(OFFSET('Hygiene Data'!$I$5,0,10*ROW('Hygiene Data'!I39))),'Data Summary'!ED45="Yes"),OFFSET('Hygiene Data'!$I$5,0,10*ROW('Hygiene Data'!I39)),NA())</f>
        <v>#N/A</v>
      </c>
      <c r="BP45" s="101" t="e">
        <f ca="true">+IF(AND(ISNUMBER(OFFSET('Hygiene Data'!$I$7,0,10*ROW('Hygiene Data'!I39))),'Data Summary'!EE45="Yes"),OFFSET('Hygiene Data'!$I$7,0,10*ROW('Hygiene Data'!I39)),NA())</f>
        <v>#N/A</v>
      </c>
      <c r="BQ45" s="101" t="e">
        <f ca="true">+IF(AND(ISNUMBER(OFFSET('Hygiene Data'!$I$9,0,10*ROW('Hygiene Data'!I39))),'Data Summary'!EF45="Yes"),OFFSET('Hygiene Data'!$I$9,0,10*ROW('Hygiene Data'!I39)),NA())</f>
        <v>#N/A</v>
      </c>
    </row>
    <row xmlns:x14ac="http://schemas.microsoft.com/office/spreadsheetml/2009/9/ac" r="46" x14ac:dyDescent="0.2">
      <c r="A46" s="414" t="e">
        <f ca="true">+RIGHT('Data Summary'!A46,LEN('Data Summary'!A46)-9)</f>
        <v>#VALUE!</v>
      </c>
      <c r="B46" s="38" t="str">
        <f ca="true">+IF(ISTEXT('Data Summary'!B46),'Data Summary'!B46,"")</f>
        <v/>
      </c>
      <c r="C46" s="365" t="e">
        <f ca="true">+VALUE('Data Summary'!C46)</f>
        <v>#VALUE!</v>
      </c>
      <c r="D46" s="99" t="e">
        <f ca="true">+IF(AND(ISNUMBER(OFFSET('Water Data'!$D$4,0,10*ROW('Water Data'!D40))),'Data Summary'!BS46="Yes"),100-OFFSET('Water Data'!$D$4,0,10*ROW('Water Data'!D40)),NA())</f>
        <v>#N/A</v>
      </c>
      <c r="E46" s="99" t="e">
        <f ca="true">+IF(AND(ISNUMBER(OFFSET('Water Data'!$D$6,0,10*ROW('Water Data'!D40))),'Data Summary'!BT46="Yes"),OFFSET('Water Data'!$D$6,0,10*ROW('Water Data'!D40)),NA())</f>
        <v>#N/A</v>
      </c>
      <c r="F46" s="99" t="e">
        <f ca="true">+IF(AND(ISNUMBER(OFFSET('Water Data'!$D$9,0,10*ROW('Water Data'!D40))),'Data Summary'!BU46="Yes"),OFFSET('Water Data'!$D$9,0,10*ROW('Water Data'!D40)),NA())</f>
        <v>#N/A</v>
      </c>
      <c r="G46" s="99" t="e">
        <f ca="true">+IF(AND(ISNUMBER(OFFSET('Water Data'!$E$4,0,10*ROW('Water Data'!E40))),'Data Summary'!BV46="Yes"),100-OFFSET('Water Data'!$E$4,0,10*ROW('Water Data'!E40)),NA())</f>
        <v>#N/A</v>
      </c>
      <c r="H46" s="99" t="e">
        <f ca="true">+IF(AND(ISNUMBER(OFFSET('Water Data'!$E$6,0,10*ROW('Water Data'!E40))),'Data Summary'!BW46="Yes"),OFFSET('Water Data'!$E$6,0,10*ROW('Water Data'!E40)),NA())</f>
        <v>#N/A</v>
      </c>
      <c r="I46" s="99" t="e">
        <f ca="true">+IF(AND(ISNUMBER(OFFSET('Water Data'!$E$9,0,10*ROW('Water Data'!E40))),'Data Summary'!BX46="Yes"),OFFSET('Water Data'!$E$9,0,10*ROW('Water Data'!E40)),NA())</f>
        <v>#N/A</v>
      </c>
      <c r="J46" s="99" t="e">
        <f ca="true">+IF(AND(ISNUMBER(OFFSET('Water Data'!$F$4,0,10*ROW('Water Data'!F40))),'Data Summary'!BY46="Yes"),100-OFFSET('Water Data'!$F$4,0,10*ROW('Water Data'!F40)),NA())</f>
        <v>#N/A</v>
      </c>
      <c r="K46" s="99" t="e">
        <f ca="true">+IF(AND(ISNUMBER(OFFSET('Water Data'!$F$6,0,10*ROW('Water Data'!F40))),'Data Summary'!BZ46="Yes"),OFFSET('Water Data'!$F$6,0,10*ROW('Water Data'!F40)),NA())</f>
        <v>#N/A</v>
      </c>
      <c r="L46" s="99" t="e">
        <f ca="true">+IF(AND(ISNUMBER(OFFSET('Water Data'!$F$9,0,10*ROW('Water Data'!F40))),'Data Summary'!CA46="Yes"),OFFSET('Water Data'!$F$9,0,10*ROW('Water Data'!F40)),NA())</f>
        <v>#N/A</v>
      </c>
      <c r="M46" s="99" t="e">
        <f ca="true">+IF(AND(ISNUMBER(OFFSET('Water Data'!$G$4,0,10*ROW('Water Data'!G40))),'Data Summary'!CB46="Yes"),100-OFFSET('Water Data'!$G$4,0,10*ROW('Water Data'!G40)),NA())</f>
        <v>#N/A</v>
      </c>
      <c r="N46" s="99" t="e">
        <f ca="true">+IF(AND(ISNUMBER(OFFSET('Water Data'!$G$6,0,10*ROW('Water Data'!G40))),'Data Summary'!CC46="Yes"),OFFSET('Water Data'!$G$6,0,10*ROW('Water Data'!G40)),NA())</f>
        <v>#N/A</v>
      </c>
      <c r="O46" s="99" t="e">
        <f ca="true">+IF(AND(ISNUMBER(OFFSET('Water Data'!$G$9,0,10*ROW('Water Data'!G40))),'Data Summary'!CD46="Yes"),OFFSET('Water Data'!$G$9,0,10*ROW('Water Data'!G40)),NA())</f>
        <v>#N/A</v>
      </c>
      <c r="P46" s="99" t="e">
        <f ca="true">+IF(AND(ISNUMBER(OFFSET('Water Data'!$H$4,0,10*ROW('Water Data'!H40))),'Data Summary'!CE46="Yes"),100-OFFSET('Water Data'!$H$4,0,10*ROW('Water Data'!H40)),NA())</f>
        <v>#N/A</v>
      </c>
      <c r="Q46" s="99" t="e">
        <f ca="true">+IF(AND(ISNUMBER(OFFSET('Water Data'!$H$6,0,10*ROW('Water Data'!H40))),'Data Summary'!CF46="Yes"),OFFSET('Water Data'!$H$6,0,10*ROW('Water Data'!H40)),NA())</f>
        <v>#N/A</v>
      </c>
      <c r="R46" s="99" t="e">
        <f ca="true">+IF(AND(ISNUMBER(OFFSET('Water Data'!$H$9,0,10*ROW('Water Data'!H40))),'Data Summary'!CG46="Yes"),OFFSET('Water Data'!$H$9,0,10*ROW('Water Data'!H40)),NA())</f>
        <v>#N/A</v>
      </c>
      <c r="S46" s="99" t="e">
        <f ca="true">+IF(AND(ISNUMBER(OFFSET('Water Data'!$I$4,0,10*ROW('Water Data'!I40))),'Data Summary'!CH46="Yes"),100-OFFSET('Water Data'!$I$4,0,10*ROW('Water Data'!I40)),NA())</f>
        <v>#N/A</v>
      </c>
      <c r="T46" s="99" t="e">
        <f ca="true">+IF(AND(ISNUMBER(OFFSET('Water Data'!$I$6,0,10*ROW('Water Data'!I40))),'Data Summary'!CI46="Yes"),OFFSET('Water Data'!$I$6,0,10*ROW('Water Data'!I40)),NA())</f>
        <v>#N/A</v>
      </c>
      <c r="U46" s="99" t="e">
        <f ca="true">+IF(AND(ISNUMBER(OFFSET('Water Data'!$I$9,0,10*ROW('Water Data'!I40))),'Data Summary'!CJ46="Yes"),OFFSET('Water Data'!$I$9,0,10*ROW('Water Data'!I40)),NA())</f>
        <v>#N/A</v>
      </c>
      <c r="V46" s="100" t="e">
        <f ca="true">+IF(AND(ISNUMBER(OFFSET('Sanitation Data'!$D$4,0,10*ROW('Sanitation Data'!D40))),'Data Summary'!CK46="Yes"),100-OFFSET('Sanitation Data'!$D$4,0,10*ROW('Sanitation Data'!D40)),NA())</f>
        <v>#N/A</v>
      </c>
      <c r="W46" s="100" t="e">
        <f ca="true">+IF(AND(ISNUMBER(OFFSET('Sanitation Data'!$D$6,0,10*ROW('Sanitation Data'!D40))),'Data Summary'!CL46="Yes"),OFFSET('Sanitation Data'!$D$6,0,10*ROW('Sanitation Data'!D40)),NA())</f>
        <v>#N/A</v>
      </c>
      <c r="X46" s="100" t="e">
        <f ca="true">+IF(AND(ISNUMBER(OFFSET('Sanitation Data'!$D$10,0,10*ROW('Sanitation Data'!D40))),'Data Summary'!CM46="Yes"),OFFSET('Sanitation Data'!$D$10,0,10*ROW('Sanitation Data'!D40)),NA())</f>
        <v>#N/A</v>
      </c>
      <c r="Y46" s="100" t="e">
        <f ca="true">+IF(AND(ISNUMBER(OFFSET('Sanitation Data'!$D$11,0,10*ROW('Sanitation Data'!D40))),'Data Summary'!CN46="Yes"),OFFSET('Sanitation Data'!$D$11,0,10*ROW('Sanitation Data'!D40)),NA())</f>
        <v>#N/A</v>
      </c>
      <c r="Z46" s="100" t="e">
        <f ca="true">+IF(AND(ISNUMBER(OFFSET('Sanitation Data'!$D$12,0,10*ROW('Sanitation Data'!D40))),'Data Summary'!CO46="Yes"),OFFSET('Sanitation Data'!$D$12,0,10*ROW('Sanitation Data'!D40)),NA())</f>
        <v>#N/A</v>
      </c>
      <c r="AA46" s="100" t="e">
        <f ca="true">+IF(AND(ISNUMBER(OFFSET('Sanitation Data'!$E$4,0,10*ROW('Sanitation Data'!E40))),'Data Summary'!CP46="Yes"),100-OFFSET('Sanitation Data'!$E$4,0,10*ROW('Sanitation Data'!E40)),NA())</f>
        <v>#N/A</v>
      </c>
      <c r="AB46" s="100" t="e">
        <f ca="true">+IF(AND(ISNUMBER(OFFSET('Sanitation Data'!$E$6,0,10*ROW('Sanitation Data'!E40))),'Data Summary'!CQ46="Yes"),OFFSET('Sanitation Data'!$E$6,0,10*ROW('Sanitation Data'!E40)),NA())</f>
        <v>#N/A</v>
      </c>
      <c r="AC46" s="100" t="e">
        <f ca="true">+IF(AND(ISNUMBER(OFFSET('Sanitation Data'!$E$10,0,10*ROW('Sanitation Data'!E40))),'Data Summary'!CR46="Yes"),OFFSET('Sanitation Data'!$E$10,0,10*ROW('Sanitation Data'!E40)),NA())</f>
        <v>#N/A</v>
      </c>
      <c r="AD46" s="100" t="e">
        <f ca="true">+IF(AND(ISNUMBER(OFFSET('Sanitation Data'!$E$11,0,10*ROW('Sanitation Data'!E40))),'Data Summary'!CS46="Yes"),OFFSET('Sanitation Data'!$E$11,0,10*ROW('Sanitation Data'!E40)),NA())</f>
        <v>#N/A</v>
      </c>
      <c r="AE46" s="100" t="e">
        <f ca="true">+IF(AND(ISNUMBER(OFFSET('Sanitation Data'!$E$12,0,10*ROW('Sanitation Data'!E40))),'Data Summary'!CT46="Yes"),OFFSET('Sanitation Data'!$E$12,0,10*ROW('Sanitation Data'!E40)),NA())</f>
        <v>#N/A</v>
      </c>
      <c r="AF46" s="100" t="e">
        <f ca="true">+IF(AND(ISNUMBER(OFFSET('Sanitation Data'!$F$4,0,10*ROW('Sanitation Data'!F40))),'Data Summary'!CU46="Yes"),100-OFFSET('Sanitation Data'!$F$4,0,10*ROW('Sanitation Data'!F40)),NA())</f>
        <v>#N/A</v>
      </c>
      <c r="AG46" s="100" t="e">
        <f ca="true">+IF(AND(ISNUMBER(OFFSET('Sanitation Data'!$F$6,0,10*ROW('Sanitation Data'!F40))),'Data Summary'!CV46="Yes"),OFFSET('Sanitation Data'!$F$6,0,10*ROW('Sanitation Data'!F40)),NA())</f>
        <v>#N/A</v>
      </c>
      <c r="AH46" s="100" t="e">
        <f ca="true">+IF(AND(ISNUMBER(OFFSET('Sanitation Data'!$F$10,0,10*ROW('Sanitation Data'!F40))),'Data Summary'!CW46="Yes"),OFFSET('Sanitation Data'!$F$10,0,10*ROW('Sanitation Data'!F40)),NA())</f>
        <v>#N/A</v>
      </c>
      <c r="AI46" s="100" t="e">
        <f ca="true">+IF(AND(ISNUMBER(OFFSET('Sanitation Data'!$F$11,0,10*ROW('Sanitation Data'!F40))),'Data Summary'!CX46="Yes"),OFFSET('Sanitation Data'!$F$11,0,10*ROW('Sanitation Data'!F40)),NA())</f>
        <v>#N/A</v>
      </c>
      <c r="AJ46" s="100" t="e">
        <f ca="true">+IF(AND(ISNUMBER(OFFSET('Sanitation Data'!$F$12,0,10*ROW('Sanitation Data'!F40))),'Data Summary'!CY46="Yes"),OFFSET('Sanitation Data'!$F$12,0,10*ROW('Sanitation Data'!F40)),NA())</f>
        <v>#N/A</v>
      </c>
      <c r="AK46" s="100" t="e">
        <f ca="true">+IF(AND(ISNUMBER(OFFSET('Sanitation Data'!$G$4,0,10*ROW('Sanitation Data'!G40))),'Data Summary'!CZ46="Yes"),100-OFFSET('Sanitation Data'!$G$4,0,10*ROW('Sanitation Data'!G40)),NA())</f>
        <v>#N/A</v>
      </c>
      <c r="AL46" s="100" t="e">
        <f ca="true">+IF(AND(ISNUMBER(OFFSET('Sanitation Data'!$G$6,0,10*ROW('Sanitation Data'!G40))),'Data Summary'!DA46="Yes"),OFFSET('Sanitation Data'!$G$6,0,10*ROW('Sanitation Data'!G40)),NA())</f>
        <v>#N/A</v>
      </c>
      <c r="AM46" s="100" t="e">
        <f ca="true">+IF(AND(ISNUMBER(OFFSET('Sanitation Data'!$G$10,0,10*ROW('Sanitation Data'!G40))),'Data Summary'!DB46="Yes"),OFFSET('Sanitation Data'!$G$10,0,10*ROW('Sanitation Data'!G40)),NA())</f>
        <v>#N/A</v>
      </c>
      <c r="AN46" s="100" t="e">
        <f ca="true">+IF(AND(ISNUMBER(OFFSET('Sanitation Data'!$G$11,0,10*ROW('Sanitation Data'!G40))),'Data Summary'!DC46="Yes"),OFFSET('Sanitation Data'!$G$11,0,10*ROW('Sanitation Data'!G40)),NA())</f>
        <v>#N/A</v>
      </c>
      <c r="AO46" s="100" t="e">
        <f ca="true">+IF(AND(ISNUMBER(OFFSET('Sanitation Data'!$G$12,0,10*ROW('Sanitation Data'!G40))),'Data Summary'!DD46="Yes"),OFFSET('Sanitation Data'!$G$12,0,10*ROW('Sanitation Data'!G40)),NA())</f>
        <v>#N/A</v>
      </c>
      <c r="AP46" s="100" t="e">
        <f ca="true">+IF(AND(ISNUMBER(OFFSET('Sanitation Data'!$H$4,0,10*ROW('Sanitation Data'!H40))),'Data Summary'!DE46="Yes"),100-OFFSET('Sanitation Data'!$H$4,0,10*ROW('Sanitation Data'!H40)),NA())</f>
        <v>#N/A</v>
      </c>
      <c r="AQ46" s="100" t="e">
        <f ca="true">+IF(AND(ISNUMBER(OFFSET('Sanitation Data'!$H$6,0,10*ROW('Sanitation Data'!H40))),'Data Summary'!DF46="Yes"),OFFSET('Sanitation Data'!$H$6,0,10*ROW('Sanitation Data'!H40)),NA())</f>
        <v>#N/A</v>
      </c>
      <c r="AR46" s="100" t="e">
        <f ca="true">+IF(AND(ISNUMBER(OFFSET('Sanitation Data'!$H$10,0,10*ROW('Sanitation Data'!H40))),'Data Summary'!DG46="Yes"),OFFSET('Sanitation Data'!$H$10,0,10*ROW('Sanitation Data'!H40)),NA())</f>
        <v>#N/A</v>
      </c>
      <c r="AS46" s="100" t="e">
        <f ca="true">+IF(AND(ISNUMBER(OFFSET('Sanitation Data'!$H$11,0,10*ROW('Sanitation Data'!H40))),'Data Summary'!DH46="Yes"),OFFSET('Sanitation Data'!$H$11,0,10*ROW('Sanitation Data'!H40)),NA())</f>
        <v>#N/A</v>
      </c>
      <c r="AT46" s="100" t="e">
        <f ca="true">+IF(AND(ISNUMBER(OFFSET('Sanitation Data'!$H$12,0,10*ROW('Sanitation Data'!H40))),'Data Summary'!DI46="Yes"),OFFSET('Sanitation Data'!$H$12,0,10*ROW('Sanitation Data'!H40)),NA())</f>
        <v>#N/A</v>
      </c>
      <c r="AU46" s="100" t="e">
        <f ca="true">+IF(AND(ISNUMBER(OFFSET('Sanitation Data'!$I$4,0,10*ROW('Sanitation Data'!I40))),'Data Summary'!DJ46="Yes"),100-OFFSET('Sanitation Data'!$I$4,0,10*ROW('Sanitation Data'!I40)),NA())</f>
        <v>#N/A</v>
      </c>
      <c r="AV46" s="100" t="e">
        <f ca="true">+IF(AND(ISNUMBER(OFFSET('Sanitation Data'!$I$6,0,10*ROW('Sanitation Data'!I40))),'Data Summary'!DK46="Yes"),OFFSET('Sanitation Data'!$I$6,0,10*ROW('Sanitation Data'!I40)),NA())</f>
        <v>#N/A</v>
      </c>
      <c r="AW46" s="100" t="e">
        <f ca="true">+IF(AND(ISNUMBER(OFFSET('Sanitation Data'!$I$10,0,10*ROW('Sanitation Data'!I40))),'Data Summary'!DL46="Yes"),OFFSET('Sanitation Data'!$I$10,0,10*ROW('Sanitation Data'!I40)),NA())</f>
        <v>#N/A</v>
      </c>
      <c r="AX46" s="100" t="e">
        <f ca="true">+IF(AND(ISNUMBER(OFFSET('Sanitation Data'!$I$11,0,10*ROW('Sanitation Data'!I40))),'Data Summary'!DM46="Yes"),OFFSET('Sanitation Data'!$I$11,0,10*ROW('Sanitation Data'!I40)),NA())</f>
        <v>#N/A</v>
      </c>
      <c r="AY46" s="100" t="e">
        <f ca="true">+IF(AND(ISNUMBER(OFFSET('Sanitation Data'!$I$12,0,10*ROW('Sanitation Data'!I40))),'Data Summary'!DN46="Yes"),OFFSET('Sanitation Data'!$I$12,0,10*ROW('Sanitation Data'!I40)),NA())</f>
        <v>#N/A</v>
      </c>
      <c r="AZ46" s="101" t="e">
        <f ca="true">+IF(AND(ISNUMBER(OFFSET('Hygiene Data'!$D$5,0,10*ROW('Hygiene Data'!D40))),'Data Summary'!DO46="Yes"),OFFSET('Hygiene Data'!$D$5,0,10*ROW('Hygiene Data'!D40)),NA())</f>
        <v>#N/A</v>
      </c>
      <c r="BA46" s="101" t="e">
        <f ca="true">+IF(AND(ISNUMBER(OFFSET('Hygiene Data'!$D$7,0,10*ROW('Hygiene Data'!D40))),'Data Summary'!DP46="Yes"),OFFSET('Hygiene Data'!$D$7,0,10*ROW('Hygiene Data'!D40)),NA())</f>
        <v>#N/A</v>
      </c>
      <c r="BB46" s="101" t="e">
        <f ca="true">+IF(AND(ISNUMBER(OFFSET('Hygiene Data'!$D$9,0,10*ROW('Hygiene Data'!D40))),'Data Summary'!DQ46="Yes"),OFFSET('Hygiene Data'!$D$9,0,10*ROW('Hygiene Data'!D40)),NA())</f>
        <v>#N/A</v>
      </c>
      <c r="BC46" s="101" t="e">
        <f ca="true">+IF(AND(ISNUMBER(OFFSET('Hygiene Data'!$E$5,0,10*ROW('Hygiene Data'!E40))),'Data Summary'!DR46="Yes"),OFFSET('Hygiene Data'!$E$5,0,10*ROW('Hygiene Data'!E40)),NA())</f>
        <v>#N/A</v>
      </c>
      <c r="BD46" s="101" t="e">
        <f ca="true">+IF(AND(ISNUMBER(OFFSET('Hygiene Data'!$E$7,0,10*ROW('Hygiene Data'!E40))),'Data Summary'!DS46="Yes"),OFFSET('Hygiene Data'!$E$7,0,10*ROW('Hygiene Data'!E40)),NA())</f>
        <v>#N/A</v>
      </c>
      <c r="BE46" s="101" t="e">
        <f ca="true">+IF(AND(ISNUMBER(OFFSET('Hygiene Data'!$E$9,0,10*ROW('Hygiene Data'!E40))),'Data Summary'!DT46="Yes"),OFFSET('Hygiene Data'!$E$9,0,10*ROW('Hygiene Data'!E40)),NA())</f>
        <v>#N/A</v>
      </c>
      <c r="BF46" s="101" t="e">
        <f ca="true">+IF(AND(ISNUMBER(OFFSET('Hygiene Data'!$F$5,0,10*ROW('Hygiene Data'!F40))),'Data Summary'!DU46="Yes"),OFFSET('Hygiene Data'!$F$5,0,10*ROW('Hygiene Data'!F40)),NA())</f>
        <v>#N/A</v>
      </c>
      <c r="BG46" s="101" t="e">
        <f ca="true">+IF(AND(ISNUMBER(OFFSET('Hygiene Data'!$F$7,0,10*ROW('Hygiene Data'!F40))),'Data Summary'!DV46="Yes"),OFFSET('Hygiene Data'!$F$7,0,10*ROW('Hygiene Data'!F40)),NA())</f>
        <v>#N/A</v>
      </c>
      <c r="BH46" s="101" t="e">
        <f ca="true">+IF(AND(ISNUMBER(OFFSET('Hygiene Data'!$F$9,0,10*ROW('Hygiene Data'!F40))),'Data Summary'!DW46="Yes"),OFFSET('Hygiene Data'!$F$9,0,10*ROW('Hygiene Data'!F40)),NA())</f>
        <v>#N/A</v>
      </c>
      <c r="BI46" s="101" t="e">
        <f ca="true">+IF(AND(ISNUMBER(OFFSET('Hygiene Data'!$G$5,0,10*ROW('Hygiene Data'!G40))),'Data Summary'!DX46="Yes"),OFFSET('Hygiene Data'!$G$5,0,10*ROW('Hygiene Data'!G40)),NA())</f>
        <v>#N/A</v>
      </c>
      <c r="BJ46" s="101" t="e">
        <f ca="true">+IF(AND(ISNUMBER(OFFSET('Hygiene Data'!$G$7,0,10*ROW('Hygiene Data'!G40))),'Data Summary'!DY46="Yes"),OFFSET('Hygiene Data'!$G$7,0,10*ROW('Hygiene Data'!G40)),NA())</f>
        <v>#N/A</v>
      </c>
      <c r="BK46" s="101" t="e">
        <f ca="true">+IF(AND(ISNUMBER(OFFSET('Hygiene Data'!$G$9,0,10*ROW('Hygiene Data'!G40))),'Data Summary'!DZ46="Yes"),OFFSET('Hygiene Data'!$G$9,0,10*ROW('Hygiene Data'!G40)),NA())</f>
        <v>#N/A</v>
      </c>
      <c r="BL46" s="101" t="e">
        <f ca="true">+IF(AND(ISNUMBER(OFFSET('Hygiene Data'!$H$5,0,10*ROW('Hygiene Data'!H40))),'Data Summary'!EA46="Yes"),OFFSET('Hygiene Data'!$H$5,0,10*ROW('Hygiene Data'!H40)),NA())</f>
        <v>#N/A</v>
      </c>
      <c r="BM46" s="101" t="e">
        <f ca="true">+IF(AND(ISNUMBER(OFFSET('Hygiene Data'!$H$7,0,10*ROW('Hygiene Data'!H40))),'Data Summary'!EB46="Yes"),OFFSET('Hygiene Data'!$H$7,0,10*ROW('Hygiene Data'!H40)),NA())</f>
        <v>#N/A</v>
      </c>
      <c r="BN46" s="101" t="e">
        <f ca="true">+IF(AND(ISNUMBER(OFFSET('Hygiene Data'!$H$9,0,10*ROW('Hygiene Data'!H40))),'Data Summary'!EC46="Yes"),OFFSET('Hygiene Data'!$H$9,0,10*ROW('Hygiene Data'!H40)),NA())</f>
        <v>#N/A</v>
      </c>
      <c r="BO46" s="101" t="e">
        <f ca="true">+IF(AND(ISNUMBER(OFFSET('Hygiene Data'!$I$5,0,10*ROW('Hygiene Data'!I40))),'Data Summary'!ED46="Yes"),OFFSET('Hygiene Data'!$I$5,0,10*ROW('Hygiene Data'!I40)),NA())</f>
        <v>#N/A</v>
      </c>
      <c r="BP46" s="101" t="e">
        <f ca="true">+IF(AND(ISNUMBER(OFFSET('Hygiene Data'!$I$7,0,10*ROW('Hygiene Data'!I40))),'Data Summary'!EE46="Yes"),OFFSET('Hygiene Data'!$I$7,0,10*ROW('Hygiene Data'!I40)),NA())</f>
        <v>#N/A</v>
      </c>
      <c r="BQ46" s="101" t="e">
        <f ca="true">+IF(AND(ISNUMBER(OFFSET('Hygiene Data'!$I$9,0,10*ROW('Hygiene Data'!I40))),'Data Summary'!EF46="Yes"),OFFSET('Hygiene Data'!$I$9,0,10*ROW('Hygiene Data'!I40)),NA())</f>
        <v>#N/A</v>
      </c>
    </row>
    <row xmlns:x14ac="http://schemas.microsoft.com/office/spreadsheetml/2009/9/ac" r="47" x14ac:dyDescent="0.2">
      <c r="A47" s="414" t="e">
        <f ca="true">+RIGHT('Data Summary'!A47,LEN('Data Summary'!A47)-9)</f>
        <v>#VALUE!</v>
      </c>
      <c r="B47" s="38" t="str">
        <f ca="true">+IF(ISTEXT('Data Summary'!B47),'Data Summary'!B47,"")</f>
        <v/>
      </c>
      <c r="C47" s="365" t="e">
        <f ca="true">+VALUE('Data Summary'!C47)</f>
        <v>#VALUE!</v>
      </c>
      <c r="D47" s="99" t="e">
        <f ca="true">+IF(AND(ISNUMBER(OFFSET('Water Data'!$D$4,0,10*ROW('Water Data'!D41))),'Data Summary'!BS47="Yes"),100-OFFSET('Water Data'!$D$4,0,10*ROW('Water Data'!D41)),NA())</f>
        <v>#N/A</v>
      </c>
      <c r="E47" s="99" t="e">
        <f ca="true">+IF(AND(ISNUMBER(OFFSET('Water Data'!$D$6,0,10*ROW('Water Data'!D41))),'Data Summary'!BT47="Yes"),OFFSET('Water Data'!$D$6,0,10*ROW('Water Data'!D41)),NA())</f>
        <v>#N/A</v>
      </c>
      <c r="F47" s="99" t="e">
        <f ca="true">+IF(AND(ISNUMBER(OFFSET('Water Data'!$D$9,0,10*ROW('Water Data'!D41))),'Data Summary'!BU47="Yes"),OFFSET('Water Data'!$D$9,0,10*ROW('Water Data'!D41)),NA())</f>
        <v>#N/A</v>
      </c>
      <c r="G47" s="99" t="e">
        <f ca="true">+IF(AND(ISNUMBER(OFFSET('Water Data'!$E$4,0,10*ROW('Water Data'!E41))),'Data Summary'!BV47="Yes"),100-OFFSET('Water Data'!$E$4,0,10*ROW('Water Data'!E41)),NA())</f>
        <v>#N/A</v>
      </c>
      <c r="H47" s="99" t="e">
        <f ca="true">+IF(AND(ISNUMBER(OFFSET('Water Data'!$E$6,0,10*ROW('Water Data'!E41))),'Data Summary'!BW47="Yes"),OFFSET('Water Data'!$E$6,0,10*ROW('Water Data'!E41)),NA())</f>
        <v>#N/A</v>
      </c>
      <c r="I47" s="99" t="e">
        <f ca="true">+IF(AND(ISNUMBER(OFFSET('Water Data'!$E$9,0,10*ROW('Water Data'!E41))),'Data Summary'!BX47="Yes"),OFFSET('Water Data'!$E$9,0,10*ROW('Water Data'!E41)),NA())</f>
        <v>#N/A</v>
      </c>
      <c r="J47" s="99" t="e">
        <f ca="true">+IF(AND(ISNUMBER(OFFSET('Water Data'!$F$4,0,10*ROW('Water Data'!F41))),'Data Summary'!BY47="Yes"),100-OFFSET('Water Data'!$F$4,0,10*ROW('Water Data'!F41)),NA())</f>
        <v>#N/A</v>
      </c>
      <c r="K47" s="99" t="e">
        <f ca="true">+IF(AND(ISNUMBER(OFFSET('Water Data'!$F$6,0,10*ROW('Water Data'!F41))),'Data Summary'!BZ47="Yes"),OFFSET('Water Data'!$F$6,0,10*ROW('Water Data'!F41)),NA())</f>
        <v>#N/A</v>
      </c>
      <c r="L47" s="99" t="e">
        <f ca="true">+IF(AND(ISNUMBER(OFFSET('Water Data'!$F$9,0,10*ROW('Water Data'!F41))),'Data Summary'!CA47="Yes"),OFFSET('Water Data'!$F$9,0,10*ROW('Water Data'!F41)),NA())</f>
        <v>#N/A</v>
      </c>
      <c r="M47" s="99" t="e">
        <f ca="true">+IF(AND(ISNUMBER(OFFSET('Water Data'!$G$4,0,10*ROW('Water Data'!G41))),'Data Summary'!CB47="Yes"),100-OFFSET('Water Data'!$G$4,0,10*ROW('Water Data'!G41)),NA())</f>
        <v>#N/A</v>
      </c>
      <c r="N47" s="99" t="e">
        <f ca="true">+IF(AND(ISNUMBER(OFFSET('Water Data'!$G$6,0,10*ROW('Water Data'!G41))),'Data Summary'!CC47="Yes"),OFFSET('Water Data'!$G$6,0,10*ROW('Water Data'!G41)),NA())</f>
        <v>#N/A</v>
      </c>
      <c r="O47" s="99" t="e">
        <f ca="true">+IF(AND(ISNUMBER(OFFSET('Water Data'!$G$9,0,10*ROW('Water Data'!G41))),'Data Summary'!CD47="Yes"),OFFSET('Water Data'!$G$9,0,10*ROW('Water Data'!G41)),NA())</f>
        <v>#N/A</v>
      </c>
      <c r="P47" s="99" t="e">
        <f ca="true">+IF(AND(ISNUMBER(OFFSET('Water Data'!$H$4,0,10*ROW('Water Data'!H41))),'Data Summary'!CE47="Yes"),100-OFFSET('Water Data'!$H$4,0,10*ROW('Water Data'!H41)),NA())</f>
        <v>#N/A</v>
      </c>
      <c r="Q47" s="99" t="e">
        <f ca="true">+IF(AND(ISNUMBER(OFFSET('Water Data'!$H$6,0,10*ROW('Water Data'!H41))),'Data Summary'!CF47="Yes"),OFFSET('Water Data'!$H$6,0,10*ROW('Water Data'!H41)),NA())</f>
        <v>#N/A</v>
      </c>
      <c r="R47" s="99" t="e">
        <f ca="true">+IF(AND(ISNUMBER(OFFSET('Water Data'!$H$9,0,10*ROW('Water Data'!H41))),'Data Summary'!CG47="Yes"),OFFSET('Water Data'!$H$9,0,10*ROW('Water Data'!H41)),NA())</f>
        <v>#N/A</v>
      </c>
      <c r="S47" s="99" t="e">
        <f ca="true">+IF(AND(ISNUMBER(OFFSET('Water Data'!$I$4,0,10*ROW('Water Data'!I41))),'Data Summary'!CH47="Yes"),100-OFFSET('Water Data'!$I$4,0,10*ROW('Water Data'!I41)),NA())</f>
        <v>#N/A</v>
      </c>
      <c r="T47" s="99" t="e">
        <f ca="true">+IF(AND(ISNUMBER(OFFSET('Water Data'!$I$6,0,10*ROW('Water Data'!I41))),'Data Summary'!CI47="Yes"),OFFSET('Water Data'!$I$6,0,10*ROW('Water Data'!I41)),NA())</f>
        <v>#N/A</v>
      </c>
      <c r="U47" s="99" t="e">
        <f ca="true">+IF(AND(ISNUMBER(OFFSET('Water Data'!$I$9,0,10*ROW('Water Data'!I41))),'Data Summary'!CJ47="Yes"),OFFSET('Water Data'!$I$9,0,10*ROW('Water Data'!I41)),NA())</f>
        <v>#N/A</v>
      </c>
      <c r="V47" s="100" t="e">
        <f ca="true">+IF(AND(ISNUMBER(OFFSET('Sanitation Data'!$D$4,0,10*ROW('Sanitation Data'!D41))),'Data Summary'!CK47="Yes"),100-OFFSET('Sanitation Data'!$D$4,0,10*ROW('Sanitation Data'!D41)),NA())</f>
        <v>#N/A</v>
      </c>
      <c r="W47" s="100" t="e">
        <f ca="true">+IF(AND(ISNUMBER(OFFSET('Sanitation Data'!$D$6,0,10*ROW('Sanitation Data'!D41))),'Data Summary'!CL47="Yes"),OFFSET('Sanitation Data'!$D$6,0,10*ROW('Sanitation Data'!D41)),NA())</f>
        <v>#N/A</v>
      </c>
      <c r="X47" s="100" t="e">
        <f ca="true">+IF(AND(ISNUMBER(OFFSET('Sanitation Data'!$D$10,0,10*ROW('Sanitation Data'!D41))),'Data Summary'!CM47="Yes"),OFFSET('Sanitation Data'!$D$10,0,10*ROW('Sanitation Data'!D41)),NA())</f>
        <v>#N/A</v>
      </c>
      <c r="Y47" s="100" t="e">
        <f ca="true">+IF(AND(ISNUMBER(OFFSET('Sanitation Data'!$D$11,0,10*ROW('Sanitation Data'!D41))),'Data Summary'!CN47="Yes"),OFFSET('Sanitation Data'!$D$11,0,10*ROW('Sanitation Data'!D41)),NA())</f>
        <v>#N/A</v>
      </c>
      <c r="Z47" s="100" t="e">
        <f ca="true">+IF(AND(ISNUMBER(OFFSET('Sanitation Data'!$D$12,0,10*ROW('Sanitation Data'!D41))),'Data Summary'!CO47="Yes"),OFFSET('Sanitation Data'!$D$12,0,10*ROW('Sanitation Data'!D41)),NA())</f>
        <v>#N/A</v>
      </c>
      <c r="AA47" s="100" t="e">
        <f ca="true">+IF(AND(ISNUMBER(OFFSET('Sanitation Data'!$E$4,0,10*ROW('Sanitation Data'!E41))),'Data Summary'!CP47="Yes"),100-OFFSET('Sanitation Data'!$E$4,0,10*ROW('Sanitation Data'!E41)),NA())</f>
        <v>#N/A</v>
      </c>
      <c r="AB47" s="100" t="e">
        <f ca="true">+IF(AND(ISNUMBER(OFFSET('Sanitation Data'!$E$6,0,10*ROW('Sanitation Data'!E41))),'Data Summary'!CQ47="Yes"),OFFSET('Sanitation Data'!$E$6,0,10*ROW('Sanitation Data'!E41)),NA())</f>
        <v>#N/A</v>
      </c>
      <c r="AC47" s="100" t="e">
        <f ca="true">+IF(AND(ISNUMBER(OFFSET('Sanitation Data'!$E$10,0,10*ROW('Sanitation Data'!E41))),'Data Summary'!CR47="Yes"),OFFSET('Sanitation Data'!$E$10,0,10*ROW('Sanitation Data'!E41)),NA())</f>
        <v>#N/A</v>
      </c>
      <c r="AD47" s="100" t="e">
        <f ca="true">+IF(AND(ISNUMBER(OFFSET('Sanitation Data'!$E$11,0,10*ROW('Sanitation Data'!E41))),'Data Summary'!CS47="Yes"),OFFSET('Sanitation Data'!$E$11,0,10*ROW('Sanitation Data'!E41)),NA())</f>
        <v>#N/A</v>
      </c>
      <c r="AE47" s="100" t="e">
        <f ca="true">+IF(AND(ISNUMBER(OFFSET('Sanitation Data'!$E$12,0,10*ROW('Sanitation Data'!E41))),'Data Summary'!CT47="Yes"),OFFSET('Sanitation Data'!$E$12,0,10*ROW('Sanitation Data'!E41)),NA())</f>
        <v>#N/A</v>
      </c>
      <c r="AF47" s="100" t="e">
        <f ca="true">+IF(AND(ISNUMBER(OFFSET('Sanitation Data'!$F$4,0,10*ROW('Sanitation Data'!F41))),'Data Summary'!CU47="Yes"),100-OFFSET('Sanitation Data'!$F$4,0,10*ROW('Sanitation Data'!F41)),NA())</f>
        <v>#N/A</v>
      </c>
      <c r="AG47" s="100" t="e">
        <f ca="true">+IF(AND(ISNUMBER(OFFSET('Sanitation Data'!$F$6,0,10*ROW('Sanitation Data'!F41))),'Data Summary'!CV47="Yes"),OFFSET('Sanitation Data'!$F$6,0,10*ROW('Sanitation Data'!F41)),NA())</f>
        <v>#N/A</v>
      </c>
      <c r="AH47" s="100" t="e">
        <f ca="true">+IF(AND(ISNUMBER(OFFSET('Sanitation Data'!$F$10,0,10*ROW('Sanitation Data'!F41))),'Data Summary'!CW47="Yes"),OFFSET('Sanitation Data'!$F$10,0,10*ROW('Sanitation Data'!F41)),NA())</f>
        <v>#N/A</v>
      </c>
      <c r="AI47" s="100" t="e">
        <f ca="true">+IF(AND(ISNUMBER(OFFSET('Sanitation Data'!$F$11,0,10*ROW('Sanitation Data'!F41))),'Data Summary'!CX47="Yes"),OFFSET('Sanitation Data'!$F$11,0,10*ROW('Sanitation Data'!F41)),NA())</f>
        <v>#N/A</v>
      </c>
      <c r="AJ47" s="100" t="e">
        <f ca="true">+IF(AND(ISNUMBER(OFFSET('Sanitation Data'!$F$12,0,10*ROW('Sanitation Data'!F41))),'Data Summary'!CY47="Yes"),OFFSET('Sanitation Data'!$F$12,0,10*ROW('Sanitation Data'!F41)),NA())</f>
        <v>#N/A</v>
      </c>
      <c r="AK47" s="100" t="e">
        <f ca="true">+IF(AND(ISNUMBER(OFFSET('Sanitation Data'!$G$4,0,10*ROW('Sanitation Data'!G41))),'Data Summary'!CZ47="Yes"),100-OFFSET('Sanitation Data'!$G$4,0,10*ROW('Sanitation Data'!G41)),NA())</f>
        <v>#N/A</v>
      </c>
      <c r="AL47" s="100" t="e">
        <f ca="true">+IF(AND(ISNUMBER(OFFSET('Sanitation Data'!$G$6,0,10*ROW('Sanitation Data'!G41))),'Data Summary'!DA47="Yes"),OFFSET('Sanitation Data'!$G$6,0,10*ROW('Sanitation Data'!G41)),NA())</f>
        <v>#N/A</v>
      </c>
      <c r="AM47" s="100" t="e">
        <f ca="true">+IF(AND(ISNUMBER(OFFSET('Sanitation Data'!$G$10,0,10*ROW('Sanitation Data'!G41))),'Data Summary'!DB47="Yes"),OFFSET('Sanitation Data'!$G$10,0,10*ROW('Sanitation Data'!G41)),NA())</f>
        <v>#N/A</v>
      </c>
      <c r="AN47" s="100" t="e">
        <f ca="true">+IF(AND(ISNUMBER(OFFSET('Sanitation Data'!$G$11,0,10*ROW('Sanitation Data'!G41))),'Data Summary'!DC47="Yes"),OFFSET('Sanitation Data'!$G$11,0,10*ROW('Sanitation Data'!G41)),NA())</f>
        <v>#N/A</v>
      </c>
      <c r="AO47" s="100" t="e">
        <f ca="true">+IF(AND(ISNUMBER(OFFSET('Sanitation Data'!$G$12,0,10*ROW('Sanitation Data'!G41))),'Data Summary'!DD47="Yes"),OFFSET('Sanitation Data'!$G$12,0,10*ROW('Sanitation Data'!G41)),NA())</f>
        <v>#N/A</v>
      </c>
      <c r="AP47" s="100" t="e">
        <f ca="true">+IF(AND(ISNUMBER(OFFSET('Sanitation Data'!$H$4,0,10*ROW('Sanitation Data'!H41))),'Data Summary'!DE47="Yes"),100-OFFSET('Sanitation Data'!$H$4,0,10*ROW('Sanitation Data'!H41)),NA())</f>
        <v>#N/A</v>
      </c>
      <c r="AQ47" s="100" t="e">
        <f ca="true">+IF(AND(ISNUMBER(OFFSET('Sanitation Data'!$H$6,0,10*ROW('Sanitation Data'!H41))),'Data Summary'!DF47="Yes"),OFFSET('Sanitation Data'!$H$6,0,10*ROW('Sanitation Data'!H41)),NA())</f>
        <v>#N/A</v>
      </c>
      <c r="AR47" s="100" t="e">
        <f ca="true">+IF(AND(ISNUMBER(OFFSET('Sanitation Data'!$H$10,0,10*ROW('Sanitation Data'!H41))),'Data Summary'!DG47="Yes"),OFFSET('Sanitation Data'!$H$10,0,10*ROW('Sanitation Data'!H41)),NA())</f>
        <v>#N/A</v>
      </c>
      <c r="AS47" s="100" t="e">
        <f ca="true">+IF(AND(ISNUMBER(OFFSET('Sanitation Data'!$H$11,0,10*ROW('Sanitation Data'!H41))),'Data Summary'!DH47="Yes"),OFFSET('Sanitation Data'!$H$11,0,10*ROW('Sanitation Data'!H41)),NA())</f>
        <v>#N/A</v>
      </c>
      <c r="AT47" s="100" t="e">
        <f ca="true">+IF(AND(ISNUMBER(OFFSET('Sanitation Data'!$H$12,0,10*ROW('Sanitation Data'!H41))),'Data Summary'!DI47="Yes"),OFFSET('Sanitation Data'!$H$12,0,10*ROW('Sanitation Data'!H41)),NA())</f>
        <v>#N/A</v>
      </c>
      <c r="AU47" s="100" t="e">
        <f ca="true">+IF(AND(ISNUMBER(OFFSET('Sanitation Data'!$I$4,0,10*ROW('Sanitation Data'!I41))),'Data Summary'!DJ47="Yes"),100-OFFSET('Sanitation Data'!$I$4,0,10*ROW('Sanitation Data'!I41)),NA())</f>
        <v>#N/A</v>
      </c>
      <c r="AV47" s="100" t="e">
        <f ca="true">+IF(AND(ISNUMBER(OFFSET('Sanitation Data'!$I$6,0,10*ROW('Sanitation Data'!I41))),'Data Summary'!DK47="Yes"),OFFSET('Sanitation Data'!$I$6,0,10*ROW('Sanitation Data'!I41)),NA())</f>
        <v>#N/A</v>
      </c>
      <c r="AW47" s="100" t="e">
        <f ca="true">+IF(AND(ISNUMBER(OFFSET('Sanitation Data'!$I$10,0,10*ROW('Sanitation Data'!I41))),'Data Summary'!DL47="Yes"),OFFSET('Sanitation Data'!$I$10,0,10*ROW('Sanitation Data'!I41)),NA())</f>
        <v>#N/A</v>
      </c>
      <c r="AX47" s="100" t="e">
        <f ca="true">+IF(AND(ISNUMBER(OFFSET('Sanitation Data'!$I$11,0,10*ROW('Sanitation Data'!I41))),'Data Summary'!DM47="Yes"),OFFSET('Sanitation Data'!$I$11,0,10*ROW('Sanitation Data'!I41)),NA())</f>
        <v>#N/A</v>
      </c>
      <c r="AY47" s="100" t="e">
        <f ca="true">+IF(AND(ISNUMBER(OFFSET('Sanitation Data'!$I$12,0,10*ROW('Sanitation Data'!I41))),'Data Summary'!DN47="Yes"),OFFSET('Sanitation Data'!$I$12,0,10*ROW('Sanitation Data'!I41)),NA())</f>
        <v>#N/A</v>
      </c>
      <c r="AZ47" s="101" t="e">
        <f ca="true">+IF(AND(ISNUMBER(OFFSET('Hygiene Data'!$D$5,0,10*ROW('Hygiene Data'!D41))),'Data Summary'!DO47="Yes"),OFFSET('Hygiene Data'!$D$5,0,10*ROW('Hygiene Data'!D41)),NA())</f>
        <v>#N/A</v>
      </c>
      <c r="BA47" s="101" t="e">
        <f ca="true">+IF(AND(ISNUMBER(OFFSET('Hygiene Data'!$D$7,0,10*ROW('Hygiene Data'!D41))),'Data Summary'!DP47="Yes"),OFFSET('Hygiene Data'!$D$7,0,10*ROW('Hygiene Data'!D41)),NA())</f>
        <v>#N/A</v>
      </c>
      <c r="BB47" s="101" t="e">
        <f ca="true">+IF(AND(ISNUMBER(OFFSET('Hygiene Data'!$D$9,0,10*ROW('Hygiene Data'!D41))),'Data Summary'!DQ47="Yes"),OFFSET('Hygiene Data'!$D$9,0,10*ROW('Hygiene Data'!D41)),NA())</f>
        <v>#N/A</v>
      </c>
      <c r="BC47" s="101" t="e">
        <f ca="true">+IF(AND(ISNUMBER(OFFSET('Hygiene Data'!$E$5,0,10*ROW('Hygiene Data'!E41))),'Data Summary'!DR47="Yes"),OFFSET('Hygiene Data'!$E$5,0,10*ROW('Hygiene Data'!E41)),NA())</f>
        <v>#N/A</v>
      </c>
      <c r="BD47" s="101" t="e">
        <f ca="true">+IF(AND(ISNUMBER(OFFSET('Hygiene Data'!$E$7,0,10*ROW('Hygiene Data'!E41))),'Data Summary'!DS47="Yes"),OFFSET('Hygiene Data'!$E$7,0,10*ROW('Hygiene Data'!E41)),NA())</f>
        <v>#N/A</v>
      </c>
      <c r="BE47" s="101" t="e">
        <f ca="true">+IF(AND(ISNUMBER(OFFSET('Hygiene Data'!$E$9,0,10*ROW('Hygiene Data'!E41))),'Data Summary'!DT47="Yes"),OFFSET('Hygiene Data'!$E$9,0,10*ROW('Hygiene Data'!E41)),NA())</f>
        <v>#N/A</v>
      </c>
      <c r="BF47" s="101" t="e">
        <f ca="true">+IF(AND(ISNUMBER(OFFSET('Hygiene Data'!$F$5,0,10*ROW('Hygiene Data'!F41))),'Data Summary'!DU47="Yes"),OFFSET('Hygiene Data'!$F$5,0,10*ROW('Hygiene Data'!F41)),NA())</f>
        <v>#N/A</v>
      </c>
      <c r="BG47" s="101" t="e">
        <f ca="true">+IF(AND(ISNUMBER(OFFSET('Hygiene Data'!$F$7,0,10*ROW('Hygiene Data'!F41))),'Data Summary'!DV47="Yes"),OFFSET('Hygiene Data'!$F$7,0,10*ROW('Hygiene Data'!F41)),NA())</f>
        <v>#N/A</v>
      </c>
      <c r="BH47" s="101" t="e">
        <f ca="true">+IF(AND(ISNUMBER(OFFSET('Hygiene Data'!$F$9,0,10*ROW('Hygiene Data'!F41))),'Data Summary'!DW47="Yes"),OFFSET('Hygiene Data'!$F$9,0,10*ROW('Hygiene Data'!F41)),NA())</f>
        <v>#N/A</v>
      </c>
      <c r="BI47" s="101" t="e">
        <f ca="true">+IF(AND(ISNUMBER(OFFSET('Hygiene Data'!$G$5,0,10*ROW('Hygiene Data'!G41))),'Data Summary'!DX47="Yes"),OFFSET('Hygiene Data'!$G$5,0,10*ROW('Hygiene Data'!G41)),NA())</f>
        <v>#N/A</v>
      </c>
      <c r="BJ47" s="101" t="e">
        <f ca="true">+IF(AND(ISNUMBER(OFFSET('Hygiene Data'!$G$7,0,10*ROW('Hygiene Data'!G41))),'Data Summary'!DY47="Yes"),OFFSET('Hygiene Data'!$G$7,0,10*ROW('Hygiene Data'!G41)),NA())</f>
        <v>#N/A</v>
      </c>
      <c r="BK47" s="101" t="e">
        <f ca="true">+IF(AND(ISNUMBER(OFFSET('Hygiene Data'!$G$9,0,10*ROW('Hygiene Data'!G41))),'Data Summary'!DZ47="Yes"),OFFSET('Hygiene Data'!$G$9,0,10*ROW('Hygiene Data'!G41)),NA())</f>
        <v>#N/A</v>
      </c>
      <c r="BL47" s="101" t="e">
        <f ca="true">+IF(AND(ISNUMBER(OFFSET('Hygiene Data'!$H$5,0,10*ROW('Hygiene Data'!H41))),'Data Summary'!EA47="Yes"),OFFSET('Hygiene Data'!$H$5,0,10*ROW('Hygiene Data'!H41)),NA())</f>
        <v>#N/A</v>
      </c>
      <c r="BM47" s="101" t="e">
        <f ca="true">+IF(AND(ISNUMBER(OFFSET('Hygiene Data'!$H$7,0,10*ROW('Hygiene Data'!H41))),'Data Summary'!EB47="Yes"),OFFSET('Hygiene Data'!$H$7,0,10*ROW('Hygiene Data'!H41)),NA())</f>
        <v>#N/A</v>
      </c>
      <c r="BN47" s="101" t="e">
        <f ca="true">+IF(AND(ISNUMBER(OFFSET('Hygiene Data'!$H$9,0,10*ROW('Hygiene Data'!H41))),'Data Summary'!EC47="Yes"),OFFSET('Hygiene Data'!$H$9,0,10*ROW('Hygiene Data'!H41)),NA())</f>
        <v>#N/A</v>
      </c>
      <c r="BO47" s="101" t="e">
        <f ca="true">+IF(AND(ISNUMBER(OFFSET('Hygiene Data'!$I$5,0,10*ROW('Hygiene Data'!I41))),'Data Summary'!ED47="Yes"),OFFSET('Hygiene Data'!$I$5,0,10*ROW('Hygiene Data'!I41)),NA())</f>
        <v>#N/A</v>
      </c>
      <c r="BP47" s="101" t="e">
        <f ca="true">+IF(AND(ISNUMBER(OFFSET('Hygiene Data'!$I$7,0,10*ROW('Hygiene Data'!I41))),'Data Summary'!EE47="Yes"),OFFSET('Hygiene Data'!$I$7,0,10*ROW('Hygiene Data'!I41)),NA())</f>
        <v>#N/A</v>
      </c>
      <c r="BQ47" s="101" t="e">
        <f ca="true">+IF(AND(ISNUMBER(OFFSET('Hygiene Data'!$I$9,0,10*ROW('Hygiene Data'!I41))),'Data Summary'!EF47="Yes"),OFFSET('Hygiene Data'!$I$9,0,10*ROW('Hygiene Data'!I41)),NA())</f>
        <v>#N/A</v>
      </c>
    </row>
    <row xmlns:x14ac="http://schemas.microsoft.com/office/spreadsheetml/2009/9/ac" r="48" x14ac:dyDescent="0.2">
      <c r="A48" s="414" t="e">
        <f ca="true">+RIGHT('Data Summary'!A48,LEN('Data Summary'!A48)-9)</f>
        <v>#VALUE!</v>
      </c>
      <c r="B48" s="38" t="str">
        <f ca="true">+IF(ISTEXT('Data Summary'!B48),'Data Summary'!B48,"")</f>
        <v/>
      </c>
      <c r="C48" s="365" t="e">
        <f ca="true">+VALUE('Data Summary'!C48)</f>
        <v>#VALUE!</v>
      </c>
      <c r="D48" s="99" t="e">
        <f ca="true">+IF(AND(ISNUMBER(OFFSET('Water Data'!$D$4,0,10*ROW('Water Data'!D42))),'Data Summary'!BS48="Yes"),100-OFFSET('Water Data'!$D$4,0,10*ROW('Water Data'!D42)),NA())</f>
        <v>#N/A</v>
      </c>
      <c r="E48" s="99" t="e">
        <f ca="true">+IF(AND(ISNUMBER(OFFSET('Water Data'!$D$6,0,10*ROW('Water Data'!D42))),'Data Summary'!BT48="Yes"),OFFSET('Water Data'!$D$6,0,10*ROW('Water Data'!D42)),NA())</f>
        <v>#N/A</v>
      </c>
      <c r="F48" s="99" t="e">
        <f ca="true">+IF(AND(ISNUMBER(OFFSET('Water Data'!$D$9,0,10*ROW('Water Data'!D42))),'Data Summary'!BU48="Yes"),OFFSET('Water Data'!$D$9,0,10*ROW('Water Data'!D42)),NA())</f>
        <v>#N/A</v>
      </c>
      <c r="G48" s="99" t="e">
        <f ca="true">+IF(AND(ISNUMBER(OFFSET('Water Data'!$E$4,0,10*ROW('Water Data'!E42))),'Data Summary'!BV48="Yes"),100-OFFSET('Water Data'!$E$4,0,10*ROW('Water Data'!E42)),NA())</f>
        <v>#N/A</v>
      </c>
      <c r="H48" s="99" t="e">
        <f ca="true">+IF(AND(ISNUMBER(OFFSET('Water Data'!$E$6,0,10*ROW('Water Data'!E42))),'Data Summary'!BW48="Yes"),OFFSET('Water Data'!$E$6,0,10*ROW('Water Data'!E42)),NA())</f>
        <v>#N/A</v>
      </c>
      <c r="I48" s="99" t="e">
        <f ca="true">+IF(AND(ISNUMBER(OFFSET('Water Data'!$E$9,0,10*ROW('Water Data'!E42))),'Data Summary'!BX48="Yes"),OFFSET('Water Data'!$E$9,0,10*ROW('Water Data'!E42)),NA())</f>
        <v>#N/A</v>
      </c>
      <c r="J48" s="99" t="e">
        <f ca="true">+IF(AND(ISNUMBER(OFFSET('Water Data'!$F$4,0,10*ROW('Water Data'!F42))),'Data Summary'!BY48="Yes"),100-OFFSET('Water Data'!$F$4,0,10*ROW('Water Data'!F42)),NA())</f>
        <v>#N/A</v>
      </c>
      <c r="K48" s="99" t="e">
        <f ca="true">+IF(AND(ISNUMBER(OFFSET('Water Data'!$F$6,0,10*ROW('Water Data'!F42))),'Data Summary'!BZ48="Yes"),OFFSET('Water Data'!$F$6,0,10*ROW('Water Data'!F42)),NA())</f>
        <v>#N/A</v>
      </c>
      <c r="L48" s="99" t="e">
        <f ca="true">+IF(AND(ISNUMBER(OFFSET('Water Data'!$F$9,0,10*ROW('Water Data'!F42))),'Data Summary'!CA48="Yes"),OFFSET('Water Data'!$F$9,0,10*ROW('Water Data'!F42)),NA())</f>
        <v>#N/A</v>
      </c>
      <c r="M48" s="99" t="e">
        <f ca="true">+IF(AND(ISNUMBER(OFFSET('Water Data'!$G$4,0,10*ROW('Water Data'!G42))),'Data Summary'!CB48="Yes"),100-OFFSET('Water Data'!$G$4,0,10*ROW('Water Data'!G42)),NA())</f>
        <v>#N/A</v>
      </c>
      <c r="N48" s="99" t="e">
        <f ca="true">+IF(AND(ISNUMBER(OFFSET('Water Data'!$G$6,0,10*ROW('Water Data'!G42))),'Data Summary'!CC48="Yes"),OFFSET('Water Data'!$G$6,0,10*ROW('Water Data'!G42)),NA())</f>
        <v>#N/A</v>
      </c>
      <c r="O48" s="99" t="e">
        <f ca="true">+IF(AND(ISNUMBER(OFFSET('Water Data'!$G$9,0,10*ROW('Water Data'!G42))),'Data Summary'!CD48="Yes"),OFFSET('Water Data'!$G$9,0,10*ROW('Water Data'!G42)),NA())</f>
        <v>#N/A</v>
      </c>
      <c r="P48" s="99" t="e">
        <f ca="true">+IF(AND(ISNUMBER(OFFSET('Water Data'!$H$4,0,10*ROW('Water Data'!H42))),'Data Summary'!CE48="Yes"),100-OFFSET('Water Data'!$H$4,0,10*ROW('Water Data'!H42)),NA())</f>
        <v>#N/A</v>
      </c>
      <c r="Q48" s="99" t="e">
        <f ca="true">+IF(AND(ISNUMBER(OFFSET('Water Data'!$H$6,0,10*ROW('Water Data'!H42))),'Data Summary'!CF48="Yes"),OFFSET('Water Data'!$H$6,0,10*ROW('Water Data'!H42)),NA())</f>
        <v>#N/A</v>
      </c>
      <c r="R48" s="99" t="e">
        <f ca="true">+IF(AND(ISNUMBER(OFFSET('Water Data'!$H$9,0,10*ROW('Water Data'!H42))),'Data Summary'!CG48="Yes"),OFFSET('Water Data'!$H$9,0,10*ROW('Water Data'!H42)),NA())</f>
        <v>#N/A</v>
      </c>
      <c r="S48" s="99" t="e">
        <f ca="true">+IF(AND(ISNUMBER(OFFSET('Water Data'!$I$4,0,10*ROW('Water Data'!I42))),'Data Summary'!CH48="Yes"),100-OFFSET('Water Data'!$I$4,0,10*ROW('Water Data'!I42)),NA())</f>
        <v>#N/A</v>
      </c>
      <c r="T48" s="99" t="e">
        <f ca="true">+IF(AND(ISNUMBER(OFFSET('Water Data'!$I$6,0,10*ROW('Water Data'!I42))),'Data Summary'!CI48="Yes"),OFFSET('Water Data'!$I$6,0,10*ROW('Water Data'!I42)),NA())</f>
        <v>#N/A</v>
      </c>
      <c r="U48" s="99" t="e">
        <f ca="true">+IF(AND(ISNUMBER(OFFSET('Water Data'!$I$9,0,10*ROW('Water Data'!I42))),'Data Summary'!CJ48="Yes"),OFFSET('Water Data'!$I$9,0,10*ROW('Water Data'!I42)),NA())</f>
        <v>#N/A</v>
      </c>
      <c r="V48" s="100" t="e">
        <f ca="true">+IF(AND(ISNUMBER(OFFSET('Sanitation Data'!$D$4,0,10*ROW('Sanitation Data'!D42))),'Data Summary'!CK48="Yes"),100-OFFSET('Sanitation Data'!$D$4,0,10*ROW('Sanitation Data'!D42)),NA())</f>
        <v>#N/A</v>
      </c>
      <c r="W48" s="100" t="e">
        <f ca="true">+IF(AND(ISNUMBER(OFFSET('Sanitation Data'!$D$6,0,10*ROW('Sanitation Data'!D42))),'Data Summary'!CL48="Yes"),OFFSET('Sanitation Data'!$D$6,0,10*ROW('Sanitation Data'!D42)),NA())</f>
        <v>#N/A</v>
      </c>
      <c r="X48" s="100" t="e">
        <f ca="true">+IF(AND(ISNUMBER(OFFSET('Sanitation Data'!$D$10,0,10*ROW('Sanitation Data'!D42))),'Data Summary'!CM48="Yes"),OFFSET('Sanitation Data'!$D$10,0,10*ROW('Sanitation Data'!D42)),NA())</f>
        <v>#N/A</v>
      </c>
      <c r="Y48" s="100" t="e">
        <f ca="true">+IF(AND(ISNUMBER(OFFSET('Sanitation Data'!$D$11,0,10*ROW('Sanitation Data'!D42))),'Data Summary'!CN48="Yes"),OFFSET('Sanitation Data'!$D$11,0,10*ROW('Sanitation Data'!D42)),NA())</f>
        <v>#N/A</v>
      </c>
      <c r="Z48" s="100" t="e">
        <f ca="true">+IF(AND(ISNUMBER(OFFSET('Sanitation Data'!$D$12,0,10*ROW('Sanitation Data'!D42))),'Data Summary'!CO48="Yes"),OFFSET('Sanitation Data'!$D$12,0,10*ROW('Sanitation Data'!D42)),NA())</f>
        <v>#N/A</v>
      </c>
      <c r="AA48" s="100" t="e">
        <f ca="true">+IF(AND(ISNUMBER(OFFSET('Sanitation Data'!$E$4,0,10*ROW('Sanitation Data'!E42))),'Data Summary'!CP48="Yes"),100-OFFSET('Sanitation Data'!$E$4,0,10*ROW('Sanitation Data'!E42)),NA())</f>
        <v>#N/A</v>
      </c>
      <c r="AB48" s="100" t="e">
        <f ca="true">+IF(AND(ISNUMBER(OFFSET('Sanitation Data'!$E$6,0,10*ROW('Sanitation Data'!E42))),'Data Summary'!CQ48="Yes"),OFFSET('Sanitation Data'!$E$6,0,10*ROW('Sanitation Data'!E42)),NA())</f>
        <v>#N/A</v>
      </c>
      <c r="AC48" s="100" t="e">
        <f ca="true">+IF(AND(ISNUMBER(OFFSET('Sanitation Data'!$E$10,0,10*ROW('Sanitation Data'!E42))),'Data Summary'!CR48="Yes"),OFFSET('Sanitation Data'!$E$10,0,10*ROW('Sanitation Data'!E42)),NA())</f>
        <v>#N/A</v>
      </c>
      <c r="AD48" s="100" t="e">
        <f ca="true">+IF(AND(ISNUMBER(OFFSET('Sanitation Data'!$E$11,0,10*ROW('Sanitation Data'!E42))),'Data Summary'!CS48="Yes"),OFFSET('Sanitation Data'!$E$11,0,10*ROW('Sanitation Data'!E42)),NA())</f>
        <v>#N/A</v>
      </c>
      <c r="AE48" s="100" t="e">
        <f ca="true">+IF(AND(ISNUMBER(OFFSET('Sanitation Data'!$E$12,0,10*ROW('Sanitation Data'!E42))),'Data Summary'!CT48="Yes"),OFFSET('Sanitation Data'!$E$12,0,10*ROW('Sanitation Data'!E42)),NA())</f>
        <v>#N/A</v>
      </c>
      <c r="AF48" s="100" t="e">
        <f ca="true">+IF(AND(ISNUMBER(OFFSET('Sanitation Data'!$F$4,0,10*ROW('Sanitation Data'!F42))),'Data Summary'!CU48="Yes"),100-OFFSET('Sanitation Data'!$F$4,0,10*ROW('Sanitation Data'!F42)),NA())</f>
        <v>#N/A</v>
      </c>
      <c r="AG48" s="100" t="e">
        <f ca="true">+IF(AND(ISNUMBER(OFFSET('Sanitation Data'!$F$6,0,10*ROW('Sanitation Data'!F42))),'Data Summary'!CV48="Yes"),OFFSET('Sanitation Data'!$F$6,0,10*ROW('Sanitation Data'!F42)),NA())</f>
        <v>#N/A</v>
      </c>
      <c r="AH48" s="100" t="e">
        <f ca="true">+IF(AND(ISNUMBER(OFFSET('Sanitation Data'!$F$10,0,10*ROW('Sanitation Data'!F42))),'Data Summary'!CW48="Yes"),OFFSET('Sanitation Data'!$F$10,0,10*ROW('Sanitation Data'!F42)),NA())</f>
        <v>#N/A</v>
      </c>
      <c r="AI48" s="100" t="e">
        <f ca="true">+IF(AND(ISNUMBER(OFFSET('Sanitation Data'!$F$11,0,10*ROW('Sanitation Data'!F42))),'Data Summary'!CX48="Yes"),OFFSET('Sanitation Data'!$F$11,0,10*ROW('Sanitation Data'!F42)),NA())</f>
        <v>#N/A</v>
      </c>
      <c r="AJ48" s="100" t="e">
        <f ca="true">+IF(AND(ISNUMBER(OFFSET('Sanitation Data'!$F$12,0,10*ROW('Sanitation Data'!F42))),'Data Summary'!CY48="Yes"),OFFSET('Sanitation Data'!$F$12,0,10*ROW('Sanitation Data'!F42)),NA())</f>
        <v>#N/A</v>
      </c>
      <c r="AK48" s="100" t="e">
        <f ca="true">+IF(AND(ISNUMBER(OFFSET('Sanitation Data'!$G$4,0,10*ROW('Sanitation Data'!G42))),'Data Summary'!CZ48="Yes"),100-OFFSET('Sanitation Data'!$G$4,0,10*ROW('Sanitation Data'!G42)),NA())</f>
        <v>#N/A</v>
      </c>
      <c r="AL48" s="100" t="e">
        <f ca="true">+IF(AND(ISNUMBER(OFFSET('Sanitation Data'!$G$6,0,10*ROW('Sanitation Data'!G42))),'Data Summary'!DA48="Yes"),OFFSET('Sanitation Data'!$G$6,0,10*ROW('Sanitation Data'!G42)),NA())</f>
        <v>#N/A</v>
      </c>
      <c r="AM48" s="100" t="e">
        <f ca="true">+IF(AND(ISNUMBER(OFFSET('Sanitation Data'!$G$10,0,10*ROW('Sanitation Data'!G42))),'Data Summary'!DB48="Yes"),OFFSET('Sanitation Data'!$G$10,0,10*ROW('Sanitation Data'!G42)),NA())</f>
        <v>#N/A</v>
      </c>
      <c r="AN48" s="100" t="e">
        <f ca="true">+IF(AND(ISNUMBER(OFFSET('Sanitation Data'!$G$11,0,10*ROW('Sanitation Data'!G42))),'Data Summary'!DC48="Yes"),OFFSET('Sanitation Data'!$G$11,0,10*ROW('Sanitation Data'!G42)),NA())</f>
        <v>#N/A</v>
      </c>
      <c r="AO48" s="100" t="e">
        <f ca="true">+IF(AND(ISNUMBER(OFFSET('Sanitation Data'!$G$12,0,10*ROW('Sanitation Data'!G42))),'Data Summary'!DD48="Yes"),OFFSET('Sanitation Data'!$G$12,0,10*ROW('Sanitation Data'!G42)),NA())</f>
        <v>#N/A</v>
      </c>
      <c r="AP48" s="100" t="e">
        <f ca="true">+IF(AND(ISNUMBER(OFFSET('Sanitation Data'!$H$4,0,10*ROW('Sanitation Data'!H42))),'Data Summary'!DE48="Yes"),100-OFFSET('Sanitation Data'!$H$4,0,10*ROW('Sanitation Data'!H42)),NA())</f>
        <v>#N/A</v>
      </c>
      <c r="AQ48" s="100" t="e">
        <f ca="true">+IF(AND(ISNUMBER(OFFSET('Sanitation Data'!$H$6,0,10*ROW('Sanitation Data'!H42))),'Data Summary'!DF48="Yes"),OFFSET('Sanitation Data'!$H$6,0,10*ROW('Sanitation Data'!H42)),NA())</f>
        <v>#N/A</v>
      </c>
      <c r="AR48" s="100" t="e">
        <f ca="true">+IF(AND(ISNUMBER(OFFSET('Sanitation Data'!$H$10,0,10*ROW('Sanitation Data'!H42))),'Data Summary'!DG48="Yes"),OFFSET('Sanitation Data'!$H$10,0,10*ROW('Sanitation Data'!H42)),NA())</f>
        <v>#N/A</v>
      </c>
      <c r="AS48" s="100" t="e">
        <f ca="true">+IF(AND(ISNUMBER(OFFSET('Sanitation Data'!$H$11,0,10*ROW('Sanitation Data'!H42))),'Data Summary'!DH48="Yes"),OFFSET('Sanitation Data'!$H$11,0,10*ROW('Sanitation Data'!H42)),NA())</f>
        <v>#N/A</v>
      </c>
      <c r="AT48" s="100" t="e">
        <f ca="true">+IF(AND(ISNUMBER(OFFSET('Sanitation Data'!$H$12,0,10*ROW('Sanitation Data'!H42))),'Data Summary'!DI48="Yes"),OFFSET('Sanitation Data'!$H$12,0,10*ROW('Sanitation Data'!H42)),NA())</f>
        <v>#N/A</v>
      </c>
      <c r="AU48" s="100" t="e">
        <f ca="true">+IF(AND(ISNUMBER(OFFSET('Sanitation Data'!$I$4,0,10*ROW('Sanitation Data'!I42))),'Data Summary'!DJ48="Yes"),100-OFFSET('Sanitation Data'!$I$4,0,10*ROW('Sanitation Data'!I42)),NA())</f>
        <v>#N/A</v>
      </c>
      <c r="AV48" s="100" t="e">
        <f ca="true">+IF(AND(ISNUMBER(OFFSET('Sanitation Data'!$I$6,0,10*ROW('Sanitation Data'!I42))),'Data Summary'!DK48="Yes"),OFFSET('Sanitation Data'!$I$6,0,10*ROW('Sanitation Data'!I42)),NA())</f>
        <v>#N/A</v>
      </c>
      <c r="AW48" s="100" t="e">
        <f ca="true">+IF(AND(ISNUMBER(OFFSET('Sanitation Data'!$I$10,0,10*ROW('Sanitation Data'!I42))),'Data Summary'!DL48="Yes"),OFFSET('Sanitation Data'!$I$10,0,10*ROW('Sanitation Data'!I42)),NA())</f>
        <v>#N/A</v>
      </c>
      <c r="AX48" s="100" t="e">
        <f ca="true">+IF(AND(ISNUMBER(OFFSET('Sanitation Data'!$I$11,0,10*ROW('Sanitation Data'!I42))),'Data Summary'!DM48="Yes"),OFFSET('Sanitation Data'!$I$11,0,10*ROW('Sanitation Data'!I42)),NA())</f>
        <v>#N/A</v>
      </c>
      <c r="AY48" s="100" t="e">
        <f ca="true">+IF(AND(ISNUMBER(OFFSET('Sanitation Data'!$I$12,0,10*ROW('Sanitation Data'!I42))),'Data Summary'!DN48="Yes"),OFFSET('Sanitation Data'!$I$12,0,10*ROW('Sanitation Data'!I42)),NA())</f>
        <v>#N/A</v>
      </c>
      <c r="AZ48" s="101" t="e">
        <f ca="true">+IF(AND(ISNUMBER(OFFSET('Hygiene Data'!$D$5,0,10*ROW('Hygiene Data'!D42))),'Data Summary'!DO48="Yes"),OFFSET('Hygiene Data'!$D$5,0,10*ROW('Hygiene Data'!D42)),NA())</f>
        <v>#N/A</v>
      </c>
      <c r="BA48" s="101" t="e">
        <f ca="true">+IF(AND(ISNUMBER(OFFSET('Hygiene Data'!$D$7,0,10*ROW('Hygiene Data'!D42))),'Data Summary'!DP48="Yes"),OFFSET('Hygiene Data'!$D$7,0,10*ROW('Hygiene Data'!D42)),NA())</f>
        <v>#N/A</v>
      </c>
      <c r="BB48" s="101" t="e">
        <f ca="true">+IF(AND(ISNUMBER(OFFSET('Hygiene Data'!$D$9,0,10*ROW('Hygiene Data'!D42))),'Data Summary'!DQ48="Yes"),OFFSET('Hygiene Data'!$D$9,0,10*ROW('Hygiene Data'!D42)),NA())</f>
        <v>#N/A</v>
      </c>
      <c r="BC48" s="101" t="e">
        <f ca="true">+IF(AND(ISNUMBER(OFFSET('Hygiene Data'!$E$5,0,10*ROW('Hygiene Data'!E42))),'Data Summary'!DR48="Yes"),OFFSET('Hygiene Data'!$E$5,0,10*ROW('Hygiene Data'!E42)),NA())</f>
        <v>#N/A</v>
      </c>
      <c r="BD48" s="101" t="e">
        <f ca="true">+IF(AND(ISNUMBER(OFFSET('Hygiene Data'!$E$7,0,10*ROW('Hygiene Data'!E42))),'Data Summary'!DS48="Yes"),OFFSET('Hygiene Data'!$E$7,0,10*ROW('Hygiene Data'!E42)),NA())</f>
        <v>#N/A</v>
      </c>
      <c r="BE48" s="101" t="e">
        <f ca="true">+IF(AND(ISNUMBER(OFFSET('Hygiene Data'!$E$9,0,10*ROW('Hygiene Data'!E42))),'Data Summary'!DT48="Yes"),OFFSET('Hygiene Data'!$E$9,0,10*ROW('Hygiene Data'!E42)),NA())</f>
        <v>#N/A</v>
      </c>
      <c r="BF48" s="101" t="e">
        <f ca="true">+IF(AND(ISNUMBER(OFFSET('Hygiene Data'!$F$5,0,10*ROW('Hygiene Data'!F42))),'Data Summary'!DU48="Yes"),OFFSET('Hygiene Data'!$F$5,0,10*ROW('Hygiene Data'!F42)),NA())</f>
        <v>#N/A</v>
      </c>
      <c r="BG48" s="101" t="e">
        <f ca="true">+IF(AND(ISNUMBER(OFFSET('Hygiene Data'!$F$7,0,10*ROW('Hygiene Data'!F42))),'Data Summary'!DV48="Yes"),OFFSET('Hygiene Data'!$F$7,0,10*ROW('Hygiene Data'!F42)),NA())</f>
        <v>#N/A</v>
      </c>
      <c r="BH48" s="101" t="e">
        <f ca="true">+IF(AND(ISNUMBER(OFFSET('Hygiene Data'!$F$9,0,10*ROW('Hygiene Data'!F42))),'Data Summary'!DW48="Yes"),OFFSET('Hygiene Data'!$F$9,0,10*ROW('Hygiene Data'!F42)),NA())</f>
        <v>#N/A</v>
      </c>
      <c r="BI48" s="101" t="e">
        <f ca="true">+IF(AND(ISNUMBER(OFFSET('Hygiene Data'!$G$5,0,10*ROW('Hygiene Data'!G42))),'Data Summary'!DX48="Yes"),OFFSET('Hygiene Data'!$G$5,0,10*ROW('Hygiene Data'!G42)),NA())</f>
        <v>#N/A</v>
      </c>
      <c r="BJ48" s="101" t="e">
        <f ca="true">+IF(AND(ISNUMBER(OFFSET('Hygiene Data'!$G$7,0,10*ROW('Hygiene Data'!G42))),'Data Summary'!DY48="Yes"),OFFSET('Hygiene Data'!$G$7,0,10*ROW('Hygiene Data'!G42)),NA())</f>
        <v>#N/A</v>
      </c>
      <c r="BK48" s="101" t="e">
        <f ca="true">+IF(AND(ISNUMBER(OFFSET('Hygiene Data'!$G$9,0,10*ROW('Hygiene Data'!G42))),'Data Summary'!DZ48="Yes"),OFFSET('Hygiene Data'!$G$9,0,10*ROW('Hygiene Data'!G42)),NA())</f>
        <v>#N/A</v>
      </c>
      <c r="BL48" s="101" t="e">
        <f ca="true">+IF(AND(ISNUMBER(OFFSET('Hygiene Data'!$H$5,0,10*ROW('Hygiene Data'!H42))),'Data Summary'!EA48="Yes"),OFFSET('Hygiene Data'!$H$5,0,10*ROW('Hygiene Data'!H42)),NA())</f>
        <v>#N/A</v>
      </c>
      <c r="BM48" s="101" t="e">
        <f ca="true">+IF(AND(ISNUMBER(OFFSET('Hygiene Data'!$H$7,0,10*ROW('Hygiene Data'!H42))),'Data Summary'!EB48="Yes"),OFFSET('Hygiene Data'!$H$7,0,10*ROW('Hygiene Data'!H42)),NA())</f>
        <v>#N/A</v>
      </c>
      <c r="BN48" s="101" t="e">
        <f ca="true">+IF(AND(ISNUMBER(OFFSET('Hygiene Data'!$H$9,0,10*ROW('Hygiene Data'!H42))),'Data Summary'!EC48="Yes"),OFFSET('Hygiene Data'!$H$9,0,10*ROW('Hygiene Data'!H42)),NA())</f>
        <v>#N/A</v>
      </c>
      <c r="BO48" s="101" t="e">
        <f ca="true">+IF(AND(ISNUMBER(OFFSET('Hygiene Data'!$I$5,0,10*ROW('Hygiene Data'!I42))),'Data Summary'!ED48="Yes"),OFFSET('Hygiene Data'!$I$5,0,10*ROW('Hygiene Data'!I42)),NA())</f>
        <v>#N/A</v>
      </c>
      <c r="BP48" s="101" t="e">
        <f ca="true">+IF(AND(ISNUMBER(OFFSET('Hygiene Data'!$I$7,0,10*ROW('Hygiene Data'!I42))),'Data Summary'!EE48="Yes"),OFFSET('Hygiene Data'!$I$7,0,10*ROW('Hygiene Data'!I42)),NA())</f>
        <v>#N/A</v>
      </c>
      <c r="BQ48" s="101" t="e">
        <f ca="true">+IF(AND(ISNUMBER(OFFSET('Hygiene Data'!$I$9,0,10*ROW('Hygiene Data'!I42))),'Data Summary'!EF48="Yes"),OFFSET('Hygiene Data'!$I$9,0,10*ROW('Hygiene Data'!I42)),NA())</f>
        <v>#N/A</v>
      </c>
    </row>
    <row xmlns:x14ac="http://schemas.microsoft.com/office/spreadsheetml/2009/9/ac" r="49" x14ac:dyDescent="0.2">
      <c r="A49" s="414" t="e">
        <f ca="true">+RIGHT('Data Summary'!A49,LEN('Data Summary'!A49)-9)</f>
        <v>#VALUE!</v>
      </c>
      <c r="B49" s="38" t="str">
        <f ca="true">+IF(ISTEXT('Data Summary'!B49),'Data Summary'!B49,"")</f>
        <v/>
      </c>
      <c r="C49" s="365" t="e">
        <f ca="true">+VALUE('Data Summary'!C49)</f>
        <v>#VALUE!</v>
      </c>
      <c r="D49" s="99" t="e">
        <f ca="true">+IF(AND(ISNUMBER(OFFSET('Water Data'!$D$4,0,10*ROW('Water Data'!D43))),'Data Summary'!BS49="Yes"),100-OFFSET('Water Data'!$D$4,0,10*ROW('Water Data'!D43)),NA())</f>
        <v>#N/A</v>
      </c>
      <c r="E49" s="99" t="e">
        <f ca="true">+IF(AND(ISNUMBER(OFFSET('Water Data'!$D$6,0,10*ROW('Water Data'!D43))),'Data Summary'!BT49="Yes"),OFFSET('Water Data'!$D$6,0,10*ROW('Water Data'!D43)),NA())</f>
        <v>#N/A</v>
      </c>
      <c r="F49" s="99" t="e">
        <f ca="true">+IF(AND(ISNUMBER(OFFSET('Water Data'!$D$9,0,10*ROW('Water Data'!D43))),'Data Summary'!BU49="Yes"),OFFSET('Water Data'!$D$9,0,10*ROW('Water Data'!D43)),NA())</f>
        <v>#N/A</v>
      </c>
      <c r="G49" s="99" t="e">
        <f ca="true">+IF(AND(ISNUMBER(OFFSET('Water Data'!$E$4,0,10*ROW('Water Data'!E43))),'Data Summary'!BV49="Yes"),100-OFFSET('Water Data'!$E$4,0,10*ROW('Water Data'!E43)),NA())</f>
        <v>#N/A</v>
      </c>
      <c r="H49" s="99" t="e">
        <f ca="true">+IF(AND(ISNUMBER(OFFSET('Water Data'!$E$6,0,10*ROW('Water Data'!E43))),'Data Summary'!BW49="Yes"),OFFSET('Water Data'!$E$6,0,10*ROW('Water Data'!E43)),NA())</f>
        <v>#N/A</v>
      </c>
      <c r="I49" s="99" t="e">
        <f ca="true">+IF(AND(ISNUMBER(OFFSET('Water Data'!$E$9,0,10*ROW('Water Data'!E43))),'Data Summary'!BX49="Yes"),OFFSET('Water Data'!$E$9,0,10*ROW('Water Data'!E43)),NA())</f>
        <v>#N/A</v>
      </c>
      <c r="J49" s="99" t="e">
        <f ca="true">+IF(AND(ISNUMBER(OFFSET('Water Data'!$F$4,0,10*ROW('Water Data'!F43))),'Data Summary'!BY49="Yes"),100-OFFSET('Water Data'!$F$4,0,10*ROW('Water Data'!F43)),NA())</f>
        <v>#N/A</v>
      </c>
      <c r="K49" s="99" t="e">
        <f ca="true">+IF(AND(ISNUMBER(OFFSET('Water Data'!$F$6,0,10*ROW('Water Data'!F43))),'Data Summary'!BZ49="Yes"),OFFSET('Water Data'!$F$6,0,10*ROW('Water Data'!F43)),NA())</f>
        <v>#N/A</v>
      </c>
      <c r="L49" s="99" t="e">
        <f ca="true">+IF(AND(ISNUMBER(OFFSET('Water Data'!$F$9,0,10*ROW('Water Data'!F43))),'Data Summary'!CA49="Yes"),OFFSET('Water Data'!$F$9,0,10*ROW('Water Data'!F43)),NA())</f>
        <v>#N/A</v>
      </c>
      <c r="M49" s="99" t="e">
        <f ca="true">+IF(AND(ISNUMBER(OFFSET('Water Data'!$G$4,0,10*ROW('Water Data'!G43))),'Data Summary'!CB49="Yes"),100-OFFSET('Water Data'!$G$4,0,10*ROW('Water Data'!G43)),NA())</f>
        <v>#N/A</v>
      </c>
      <c r="N49" s="99" t="e">
        <f ca="true">+IF(AND(ISNUMBER(OFFSET('Water Data'!$G$6,0,10*ROW('Water Data'!G43))),'Data Summary'!CC49="Yes"),OFFSET('Water Data'!$G$6,0,10*ROW('Water Data'!G43)),NA())</f>
        <v>#N/A</v>
      </c>
      <c r="O49" s="99" t="e">
        <f ca="true">+IF(AND(ISNUMBER(OFFSET('Water Data'!$G$9,0,10*ROW('Water Data'!G43))),'Data Summary'!CD49="Yes"),OFFSET('Water Data'!$G$9,0,10*ROW('Water Data'!G43)),NA())</f>
        <v>#N/A</v>
      </c>
      <c r="P49" s="99" t="e">
        <f ca="true">+IF(AND(ISNUMBER(OFFSET('Water Data'!$H$4,0,10*ROW('Water Data'!H43))),'Data Summary'!CE49="Yes"),100-OFFSET('Water Data'!$H$4,0,10*ROW('Water Data'!H43)),NA())</f>
        <v>#N/A</v>
      </c>
      <c r="Q49" s="99" t="e">
        <f ca="true">+IF(AND(ISNUMBER(OFFSET('Water Data'!$H$6,0,10*ROW('Water Data'!H43))),'Data Summary'!CF49="Yes"),OFFSET('Water Data'!$H$6,0,10*ROW('Water Data'!H43)),NA())</f>
        <v>#N/A</v>
      </c>
      <c r="R49" s="99" t="e">
        <f ca="true">+IF(AND(ISNUMBER(OFFSET('Water Data'!$H$9,0,10*ROW('Water Data'!H43))),'Data Summary'!CG49="Yes"),OFFSET('Water Data'!$H$9,0,10*ROW('Water Data'!H43)),NA())</f>
        <v>#N/A</v>
      </c>
      <c r="S49" s="99" t="e">
        <f ca="true">+IF(AND(ISNUMBER(OFFSET('Water Data'!$I$4,0,10*ROW('Water Data'!I43))),'Data Summary'!CH49="Yes"),100-OFFSET('Water Data'!$I$4,0,10*ROW('Water Data'!I43)),NA())</f>
        <v>#N/A</v>
      </c>
      <c r="T49" s="99" t="e">
        <f ca="true">+IF(AND(ISNUMBER(OFFSET('Water Data'!$I$6,0,10*ROW('Water Data'!I43))),'Data Summary'!CI49="Yes"),OFFSET('Water Data'!$I$6,0,10*ROW('Water Data'!I43)),NA())</f>
        <v>#N/A</v>
      </c>
      <c r="U49" s="99" t="e">
        <f ca="true">+IF(AND(ISNUMBER(OFFSET('Water Data'!$I$9,0,10*ROW('Water Data'!I43))),'Data Summary'!CJ49="Yes"),OFFSET('Water Data'!$I$9,0,10*ROW('Water Data'!I43)),NA())</f>
        <v>#N/A</v>
      </c>
      <c r="V49" s="100" t="e">
        <f ca="true">+IF(AND(ISNUMBER(OFFSET('Sanitation Data'!$D$4,0,10*ROW('Sanitation Data'!D43))),'Data Summary'!CK49="Yes"),100-OFFSET('Sanitation Data'!$D$4,0,10*ROW('Sanitation Data'!D43)),NA())</f>
        <v>#N/A</v>
      </c>
      <c r="W49" s="100" t="e">
        <f ca="true">+IF(AND(ISNUMBER(OFFSET('Sanitation Data'!$D$6,0,10*ROW('Sanitation Data'!D43))),'Data Summary'!CL49="Yes"),OFFSET('Sanitation Data'!$D$6,0,10*ROW('Sanitation Data'!D43)),NA())</f>
        <v>#N/A</v>
      </c>
      <c r="X49" s="100" t="e">
        <f ca="true">+IF(AND(ISNUMBER(OFFSET('Sanitation Data'!$D$10,0,10*ROW('Sanitation Data'!D43))),'Data Summary'!CM49="Yes"),OFFSET('Sanitation Data'!$D$10,0,10*ROW('Sanitation Data'!D43)),NA())</f>
        <v>#N/A</v>
      </c>
      <c r="Y49" s="100" t="e">
        <f ca="true">+IF(AND(ISNUMBER(OFFSET('Sanitation Data'!$D$11,0,10*ROW('Sanitation Data'!D43))),'Data Summary'!CN49="Yes"),OFFSET('Sanitation Data'!$D$11,0,10*ROW('Sanitation Data'!D43)),NA())</f>
        <v>#N/A</v>
      </c>
      <c r="Z49" s="100" t="e">
        <f ca="true">+IF(AND(ISNUMBER(OFFSET('Sanitation Data'!$D$12,0,10*ROW('Sanitation Data'!D43))),'Data Summary'!CO49="Yes"),OFFSET('Sanitation Data'!$D$12,0,10*ROW('Sanitation Data'!D43)),NA())</f>
        <v>#N/A</v>
      </c>
      <c r="AA49" s="100" t="e">
        <f ca="true">+IF(AND(ISNUMBER(OFFSET('Sanitation Data'!$E$4,0,10*ROW('Sanitation Data'!E43))),'Data Summary'!CP49="Yes"),100-OFFSET('Sanitation Data'!$E$4,0,10*ROW('Sanitation Data'!E43)),NA())</f>
        <v>#N/A</v>
      </c>
      <c r="AB49" s="100" t="e">
        <f ca="true">+IF(AND(ISNUMBER(OFFSET('Sanitation Data'!$E$6,0,10*ROW('Sanitation Data'!E43))),'Data Summary'!CQ49="Yes"),OFFSET('Sanitation Data'!$E$6,0,10*ROW('Sanitation Data'!E43)),NA())</f>
        <v>#N/A</v>
      </c>
      <c r="AC49" s="100" t="e">
        <f ca="true">+IF(AND(ISNUMBER(OFFSET('Sanitation Data'!$E$10,0,10*ROW('Sanitation Data'!E43))),'Data Summary'!CR49="Yes"),OFFSET('Sanitation Data'!$E$10,0,10*ROW('Sanitation Data'!E43)),NA())</f>
        <v>#N/A</v>
      </c>
      <c r="AD49" s="100" t="e">
        <f ca="true">+IF(AND(ISNUMBER(OFFSET('Sanitation Data'!$E$11,0,10*ROW('Sanitation Data'!E43))),'Data Summary'!CS49="Yes"),OFFSET('Sanitation Data'!$E$11,0,10*ROW('Sanitation Data'!E43)),NA())</f>
        <v>#N/A</v>
      </c>
      <c r="AE49" s="100" t="e">
        <f ca="true">+IF(AND(ISNUMBER(OFFSET('Sanitation Data'!$E$12,0,10*ROW('Sanitation Data'!E43))),'Data Summary'!CT49="Yes"),OFFSET('Sanitation Data'!$E$12,0,10*ROW('Sanitation Data'!E43)),NA())</f>
        <v>#N/A</v>
      </c>
      <c r="AF49" s="100" t="e">
        <f ca="true">+IF(AND(ISNUMBER(OFFSET('Sanitation Data'!$F$4,0,10*ROW('Sanitation Data'!F43))),'Data Summary'!CU49="Yes"),100-OFFSET('Sanitation Data'!$F$4,0,10*ROW('Sanitation Data'!F43)),NA())</f>
        <v>#N/A</v>
      </c>
      <c r="AG49" s="100" t="e">
        <f ca="true">+IF(AND(ISNUMBER(OFFSET('Sanitation Data'!$F$6,0,10*ROW('Sanitation Data'!F43))),'Data Summary'!CV49="Yes"),OFFSET('Sanitation Data'!$F$6,0,10*ROW('Sanitation Data'!F43)),NA())</f>
        <v>#N/A</v>
      </c>
      <c r="AH49" s="100" t="e">
        <f ca="true">+IF(AND(ISNUMBER(OFFSET('Sanitation Data'!$F$10,0,10*ROW('Sanitation Data'!F43))),'Data Summary'!CW49="Yes"),OFFSET('Sanitation Data'!$F$10,0,10*ROW('Sanitation Data'!F43)),NA())</f>
        <v>#N/A</v>
      </c>
      <c r="AI49" s="100" t="e">
        <f ca="true">+IF(AND(ISNUMBER(OFFSET('Sanitation Data'!$F$11,0,10*ROW('Sanitation Data'!F43))),'Data Summary'!CX49="Yes"),OFFSET('Sanitation Data'!$F$11,0,10*ROW('Sanitation Data'!F43)),NA())</f>
        <v>#N/A</v>
      </c>
      <c r="AJ49" s="100" t="e">
        <f ca="true">+IF(AND(ISNUMBER(OFFSET('Sanitation Data'!$F$12,0,10*ROW('Sanitation Data'!F43))),'Data Summary'!CY49="Yes"),OFFSET('Sanitation Data'!$F$12,0,10*ROW('Sanitation Data'!F43)),NA())</f>
        <v>#N/A</v>
      </c>
      <c r="AK49" s="100" t="e">
        <f ca="true">+IF(AND(ISNUMBER(OFFSET('Sanitation Data'!$G$4,0,10*ROW('Sanitation Data'!G43))),'Data Summary'!CZ49="Yes"),100-OFFSET('Sanitation Data'!$G$4,0,10*ROW('Sanitation Data'!G43)),NA())</f>
        <v>#N/A</v>
      </c>
      <c r="AL49" s="100" t="e">
        <f ca="true">+IF(AND(ISNUMBER(OFFSET('Sanitation Data'!$G$6,0,10*ROW('Sanitation Data'!G43))),'Data Summary'!DA49="Yes"),OFFSET('Sanitation Data'!$G$6,0,10*ROW('Sanitation Data'!G43)),NA())</f>
        <v>#N/A</v>
      </c>
      <c r="AM49" s="100" t="e">
        <f ca="true">+IF(AND(ISNUMBER(OFFSET('Sanitation Data'!$G$10,0,10*ROW('Sanitation Data'!G43))),'Data Summary'!DB49="Yes"),OFFSET('Sanitation Data'!$G$10,0,10*ROW('Sanitation Data'!G43)),NA())</f>
        <v>#N/A</v>
      </c>
      <c r="AN49" s="100" t="e">
        <f ca="true">+IF(AND(ISNUMBER(OFFSET('Sanitation Data'!$G$11,0,10*ROW('Sanitation Data'!G43))),'Data Summary'!DC49="Yes"),OFFSET('Sanitation Data'!$G$11,0,10*ROW('Sanitation Data'!G43)),NA())</f>
        <v>#N/A</v>
      </c>
      <c r="AO49" s="100" t="e">
        <f ca="true">+IF(AND(ISNUMBER(OFFSET('Sanitation Data'!$G$12,0,10*ROW('Sanitation Data'!G43))),'Data Summary'!DD49="Yes"),OFFSET('Sanitation Data'!$G$12,0,10*ROW('Sanitation Data'!G43)),NA())</f>
        <v>#N/A</v>
      </c>
      <c r="AP49" s="100" t="e">
        <f ca="true">+IF(AND(ISNUMBER(OFFSET('Sanitation Data'!$H$4,0,10*ROW('Sanitation Data'!H43))),'Data Summary'!DE49="Yes"),100-OFFSET('Sanitation Data'!$H$4,0,10*ROW('Sanitation Data'!H43)),NA())</f>
        <v>#N/A</v>
      </c>
      <c r="AQ49" s="100" t="e">
        <f ca="true">+IF(AND(ISNUMBER(OFFSET('Sanitation Data'!$H$6,0,10*ROW('Sanitation Data'!H43))),'Data Summary'!DF49="Yes"),OFFSET('Sanitation Data'!$H$6,0,10*ROW('Sanitation Data'!H43)),NA())</f>
        <v>#N/A</v>
      </c>
      <c r="AR49" s="100" t="e">
        <f ca="true">+IF(AND(ISNUMBER(OFFSET('Sanitation Data'!$H$10,0,10*ROW('Sanitation Data'!H43))),'Data Summary'!DG49="Yes"),OFFSET('Sanitation Data'!$H$10,0,10*ROW('Sanitation Data'!H43)),NA())</f>
        <v>#N/A</v>
      </c>
      <c r="AS49" s="100" t="e">
        <f ca="true">+IF(AND(ISNUMBER(OFFSET('Sanitation Data'!$H$11,0,10*ROW('Sanitation Data'!H43))),'Data Summary'!DH49="Yes"),OFFSET('Sanitation Data'!$H$11,0,10*ROW('Sanitation Data'!H43)),NA())</f>
        <v>#N/A</v>
      </c>
      <c r="AT49" s="100" t="e">
        <f ca="true">+IF(AND(ISNUMBER(OFFSET('Sanitation Data'!$H$12,0,10*ROW('Sanitation Data'!H43))),'Data Summary'!DI49="Yes"),OFFSET('Sanitation Data'!$H$12,0,10*ROW('Sanitation Data'!H43)),NA())</f>
        <v>#N/A</v>
      </c>
      <c r="AU49" s="100" t="e">
        <f ca="true">+IF(AND(ISNUMBER(OFFSET('Sanitation Data'!$I$4,0,10*ROW('Sanitation Data'!I43))),'Data Summary'!DJ49="Yes"),100-OFFSET('Sanitation Data'!$I$4,0,10*ROW('Sanitation Data'!I43)),NA())</f>
        <v>#N/A</v>
      </c>
      <c r="AV49" s="100" t="e">
        <f ca="true">+IF(AND(ISNUMBER(OFFSET('Sanitation Data'!$I$6,0,10*ROW('Sanitation Data'!I43))),'Data Summary'!DK49="Yes"),OFFSET('Sanitation Data'!$I$6,0,10*ROW('Sanitation Data'!I43)),NA())</f>
        <v>#N/A</v>
      </c>
      <c r="AW49" s="100" t="e">
        <f ca="true">+IF(AND(ISNUMBER(OFFSET('Sanitation Data'!$I$10,0,10*ROW('Sanitation Data'!I43))),'Data Summary'!DL49="Yes"),OFFSET('Sanitation Data'!$I$10,0,10*ROW('Sanitation Data'!I43)),NA())</f>
        <v>#N/A</v>
      </c>
      <c r="AX49" s="100" t="e">
        <f ca="true">+IF(AND(ISNUMBER(OFFSET('Sanitation Data'!$I$11,0,10*ROW('Sanitation Data'!I43))),'Data Summary'!DM49="Yes"),OFFSET('Sanitation Data'!$I$11,0,10*ROW('Sanitation Data'!I43)),NA())</f>
        <v>#N/A</v>
      </c>
      <c r="AY49" s="100" t="e">
        <f ca="true">+IF(AND(ISNUMBER(OFFSET('Sanitation Data'!$I$12,0,10*ROW('Sanitation Data'!I43))),'Data Summary'!DN49="Yes"),OFFSET('Sanitation Data'!$I$12,0,10*ROW('Sanitation Data'!I43)),NA())</f>
        <v>#N/A</v>
      </c>
      <c r="AZ49" s="101" t="e">
        <f ca="true">+IF(AND(ISNUMBER(OFFSET('Hygiene Data'!$D$5,0,10*ROW('Hygiene Data'!D43))),'Data Summary'!DO49="Yes"),OFFSET('Hygiene Data'!$D$5,0,10*ROW('Hygiene Data'!D43)),NA())</f>
        <v>#N/A</v>
      </c>
      <c r="BA49" s="101" t="e">
        <f ca="true">+IF(AND(ISNUMBER(OFFSET('Hygiene Data'!$D$7,0,10*ROW('Hygiene Data'!D43))),'Data Summary'!DP49="Yes"),OFFSET('Hygiene Data'!$D$7,0,10*ROW('Hygiene Data'!D43)),NA())</f>
        <v>#N/A</v>
      </c>
      <c r="BB49" s="101" t="e">
        <f ca="true">+IF(AND(ISNUMBER(OFFSET('Hygiene Data'!$D$9,0,10*ROW('Hygiene Data'!D43))),'Data Summary'!DQ49="Yes"),OFFSET('Hygiene Data'!$D$9,0,10*ROW('Hygiene Data'!D43)),NA())</f>
        <v>#N/A</v>
      </c>
      <c r="BC49" s="101" t="e">
        <f ca="true">+IF(AND(ISNUMBER(OFFSET('Hygiene Data'!$E$5,0,10*ROW('Hygiene Data'!E43))),'Data Summary'!DR49="Yes"),OFFSET('Hygiene Data'!$E$5,0,10*ROW('Hygiene Data'!E43)),NA())</f>
        <v>#N/A</v>
      </c>
      <c r="BD49" s="101" t="e">
        <f ca="true">+IF(AND(ISNUMBER(OFFSET('Hygiene Data'!$E$7,0,10*ROW('Hygiene Data'!E43))),'Data Summary'!DS49="Yes"),OFFSET('Hygiene Data'!$E$7,0,10*ROW('Hygiene Data'!E43)),NA())</f>
        <v>#N/A</v>
      </c>
      <c r="BE49" s="101" t="e">
        <f ca="true">+IF(AND(ISNUMBER(OFFSET('Hygiene Data'!$E$9,0,10*ROW('Hygiene Data'!E43))),'Data Summary'!DT49="Yes"),OFFSET('Hygiene Data'!$E$9,0,10*ROW('Hygiene Data'!E43)),NA())</f>
        <v>#N/A</v>
      </c>
      <c r="BF49" s="101" t="e">
        <f ca="true">+IF(AND(ISNUMBER(OFFSET('Hygiene Data'!$F$5,0,10*ROW('Hygiene Data'!F43))),'Data Summary'!DU49="Yes"),OFFSET('Hygiene Data'!$F$5,0,10*ROW('Hygiene Data'!F43)),NA())</f>
        <v>#N/A</v>
      </c>
      <c r="BG49" s="101" t="e">
        <f ca="true">+IF(AND(ISNUMBER(OFFSET('Hygiene Data'!$F$7,0,10*ROW('Hygiene Data'!F43))),'Data Summary'!DV49="Yes"),OFFSET('Hygiene Data'!$F$7,0,10*ROW('Hygiene Data'!F43)),NA())</f>
        <v>#N/A</v>
      </c>
      <c r="BH49" s="101" t="e">
        <f ca="true">+IF(AND(ISNUMBER(OFFSET('Hygiene Data'!$F$9,0,10*ROW('Hygiene Data'!F43))),'Data Summary'!DW49="Yes"),OFFSET('Hygiene Data'!$F$9,0,10*ROW('Hygiene Data'!F43)),NA())</f>
        <v>#N/A</v>
      </c>
      <c r="BI49" s="101" t="e">
        <f ca="true">+IF(AND(ISNUMBER(OFFSET('Hygiene Data'!$G$5,0,10*ROW('Hygiene Data'!G43))),'Data Summary'!DX49="Yes"),OFFSET('Hygiene Data'!$G$5,0,10*ROW('Hygiene Data'!G43)),NA())</f>
        <v>#N/A</v>
      </c>
      <c r="BJ49" s="101" t="e">
        <f ca="true">+IF(AND(ISNUMBER(OFFSET('Hygiene Data'!$G$7,0,10*ROW('Hygiene Data'!G43))),'Data Summary'!DY49="Yes"),OFFSET('Hygiene Data'!$G$7,0,10*ROW('Hygiene Data'!G43)),NA())</f>
        <v>#N/A</v>
      </c>
      <c r="BK49" s="101" t="e">
        <f ca="true">+IF(AND(ISNUMBER(OFFSET('Hygiene Data'!$G$9,0,10*ROW('Hygiene Data'!G43))),'Data Summary'!DZ49="Yes"),OFFSET('Hygiene Data'!$G$9,0,10*ROW('Hygiene Data'!G43)),NA())</f>
        <v>#N/A</v>
      </c>
      <c r="BL49" s="101" t="e">
        <f ca="true">+IF(AND(ISNUMBER(OFFSET('Hygiene Data'!$H$5,0,10*ROW('Hygiene Data'!H43))),'Data Summary'!EA49="Yes"),OFFSET('Hygiene Data'!$H$5,0,10*ROW('Hygiene Data'!H43)),NA())</f>
        <v>#N/A</v>
      </c>
      <c r="BM49" s="101" t="e">
        <f ca="true">+IF(AND(ISNUMBER(OFFSET('Hygiene Data'!$H$7,0,10*ROW('Hygiene Data'!H43))),'Data Summary'!EB49="Yes"),OFFSET('Hygiene Data'!$H$7,0,10*ROW('Hygiene Data'!H43)),NA())</f>
        <v>#N/A</v>
      </c>
      <c r="BN49" s="101" t="e">
        <f ca="true">+IF(AND(ISNUMBER(OFFSET('Hygiene Data'!$H$9,0,10*ROW('Hygiene Data'!H43))),'Data Summary'!EC49="Yes"),OFFSET('Hygiene Data'!$H$9,0,10*ROW('Hygiene Data'!H43)),NA())</f>
        <v>#N/A</v>
      </c>
      <c r="BO49" s="101" t="e">
        <f ca="true">+IF(AND(ISNUMBER(OFFSET('Hygiene Data'!$I$5,0,10*ROW('Hygiene Data'!I43))),'Data Summary'!ED49="Yes"),OFFSET('Hygiene Data'!$I$5,0,10*ROW('Hygiene Data'!I43)),NA())</f>
        <v>#N/A</v>
      </c>
      <c r="BP49" s="101" t="e">
        <f ca="true">+IF(AND(ISNUMBER(OFFSET('Hygiene Data'!$I$7,0,10*ROW('Hygiene Data'!I43))),'Data Summary'!EE49="Yes"),OFFSET('Hygiene Data'!$I$7,0,10*ROW('Hygiene Data'!I43)),NA())</f>
        <v>#N/A</v>
      </c>
      <c r="BQ49" s="101" t="e">
        <f ca="true">+IF(AND(ISNUMBER(OFFSET('Hygiene Data'!$I$9,0,10*ROW('Hygiene Data'!I43))),'Data Summary'!EF49="Yes"),OFFSET('Hygiene Data'!$I$9,0,10*ROW('Hygiene Data'!I43)),NA())</f>
        <v>#N/A</v>
      </c>
    </row>
    <row xmlns:x14ac="http://schemas.microsoft.com/office/spreadsheetml/2009/9/ac" r="50" x14ac:dyDescent="0.2">
      <c r="A50" s="414" t="e">
        <f ca="true">+RIGHT('Data Summary'!A50,LEN('Data Summary'!A50)-9)</f>
        <v>#VALUE!</v>
      </c>
      <c r="B50" s="38" t="str">
        <f ca="true">+IF(ISTEXT('Data Summary'!B50),'Data Summary'!B50,"")</f>
        <v/>
      </c>
      <c r="C50" s="365" t="e">
        <f ca="true">+VALUE('Data Summary'!C50)</f>
        <v>#VALUE!</v>
      </c>
      <c r="D50" s="99" t="e">
        <f ca="true">+IF(AND(ISNUMBER(OFFSET('Water Data'!$D$4,0,10*ROW('Water Data'!D44))),'Data Summary'!BS50="Yes"),100-OFFSET('Water Data'!$D$4,0,10*ROW('Water Data'!D44)),NA())</f>
        <v>#N/A</v>
      </c>
      <c r="E50" s="99" t="e">
        <f ca="true">+IF(AND(ISNUMBER(OFFSET('Water Data'!$D$6,0,10*ROW('Water Data'!D44))),'Data Summary'!BT50="Yes"),OFFSET('Water Data'!$D$6,0,10*ROW('Water Data'!D44)),NA())</f>
        <v>#N/A</v>
      </c>
      <c r="F50" s="99" t="e">
        <f ca="true">+IF(AND(ISNUMBER(OFFSET('Water Data'!$D$9,0,10*ROW('Water Data'!D44))),'Data Summary'!BU50="Yes"),OFFSET('Water Data'!$D$9,0,10*ROW('Water Data'!D44)),NA())</f>
        <v>#N/A</v>
      </c>
      <c r="G50" s="99" t="e">
        <f ca="true">+IF(AND(ISNUMBER(OFFSET('Water Data'!$E$4,0,10*ROW('Water Data'!E44))),'Data Summary'!BV50="Yes"),100-OFFSET('Water Data'!$E$4,0,10*ROW('Water Data'!E44)),NA())</f>
        <v>#N/A</v>
      </c>
      <c r="H50" s="99" t="e">
        <f ca="true">+IF(AND(ISNUMBER(OFFSET('Water Data'!$E$6,0,10*ROW('Water Data'!E44))),'Data Summary'!BW50="Yes"),OFFSET('Water Data'!$E$6,0,10*ROW('Water Data'!E44)),NA())</f>
        <v>#N/A</v>
      </c>
      <c r="I50" s="99" t="e">
        <f ca="true">+IF(AND(ISNUMBER(OFFSET('Water Data'!$E$9,0,10*ROW('Water Data'!E44))),'Data Summary'!BX50="Yes"),OFFSET('Water Data'!$E$9,0,10*ROW('Water Data'!E44)),NA())</f>
        <v>#N/A</v>
      </c>
      <c r="J50" s="99" t="e">
        <f ca="true">+IF(AND(ISNUMBER(OFFSET('Water Data'!$F$4,0,10*ROW('Water Data'!F44))),'Data Summary'!BY50="Yes"),100-OFFSET('Water Data'!$F$4,0,10*ROW('Water Data'!F44)),NA())</f>
        <v>#N/A</v>
      </c>
      <c r="K50" s="99" t="e">
        <f ca="true">+IF(AND(ISNUMBER(OFFSET('Water Data'!$F$6,0,10*ROW('Water Data'!F44))),'Data Summary'!BZ50="Yes"),OFFSET('Water Data'!$F$6,0,10*ROW('Water Data'!F44)),NA())</f>
        <v>#N/A</v>
      </c>
      <c r="L50" s="99" t="e">
        <f ca="true">+IF(AND(ISNUMBER(OFFSET('Water Data'!$F$9,0,10*ROW('Water Data'!F44))),'Data Summary'!CA50="Yes"),OFFSET('Water Data'!$F$9,0,10*ROW('Water Data'!F44)),NA())</f>
        <v>#N/A</v>
      </c>
      <c r="M50" s="99" t="e">
        <f ca="true">+IF(AND(ISNUMBER(OFFSET('Water Data'!$G$4,0,10*ROW('Water Data'!G44))),'Data Summary'!CB50="Yes"),100-OFFSET('Water Data'!$G$4,0,10*ROW('Water Data'!G44)),NA())</f>
        <v>#N/A</v>
      </c>
      <c r="N50" s="99" t="e">
        <f ca="true">+IF(AND(ISNUMBER(OFFSET('Water Data'!$G$6,0,10*ROW('Water Data'!G44))),'Data Summary'!CC50="Yes"),OFFSET('Water Data'!$G$6,0,10*ROW('Water Data'!G44)),NA())</f>
        <v>#N/A</v>
      </c>
      <c r="O50" s="99" t="e">
        <f ca="true">+IF(AND(ISNUMBER(OFFSET('Water Data'!$G$9,0,10*ROW('Water Data'!G44))),'Data Summary'!CD50="Yes"),OFFSET('Water Data'!$G$9,0,10*ROW('Water Data'!G44)),NA())</f>
        <v>#N/A</v>
      </c>
      <c r="P50" s="99" t="e">
        <f ca="true">+IF(AND(ISNUMBER(OFFSET('Water Data'!$H$4,0,10*ROW('Water Data'!H44))),'Data Summary'!CE50="Yes"),100-OFFSET('Water Data'!$H$4,0,10*ROW('Water Data'!H44)),NA())</f>
        <v>#N/A</v>
      </c>
      <c r="Q50" s="99" t="e">
        <f ca="true">+IF(AND(ISNUMBER(OFFSET('Water Data'!$H$6,0,10*ROW('Water Data'!H44))),'Data Summary'!CF50="Yes"),OFFSET('Water Data'!$H$6,0,10*ROW('Water Data'!H44)),NA())</f>
        <v>#N/A</v>
      </c>
      <c r="R50" s="99" t="e">
        <f ca="true">+IF(AND(ISNUMBER(OFFSET('Water Data'!$H$9,0,10*ROW('Water Data'!H44))),'Data Summary'!CG50="Yes"),OFFSET('Water Data'!$H$9,0,10*ROW('Water Data'!H44)),NA())</f>
        <v>#N/A</v>
      </c>
      <c r="S50" s="99" t="e">
        <f ca="true">+IF(AND(ISNUMBER(OFFSET('Water Data'!$I$4,0,10*ROW('Water Data'!I44))),'Data Summary'!CH50="Yes"),100-OFFSET('Water Data'!$I$4,0,10*ROW('Water Data'!I44)),NA())</f>
        <v>#N/A</v>
      </c>
      <c r="T50" s="99" t="e">
        <f ca="true">+IF(AND(ISNUMBER(OFFSET('Water Data'!$I$6,0,10*ROW('Water Data'!I44))),'Data Summary'!CI50="Yes"),OFFSET('Water Data'!$I$6,0,10*ROW('Water Data'!I44)),NA())</f>
        <v>#N/A</v>
      </c>
      <c r="U50" s="99" t="e">
        <f ca="true">+IF(AND(ISNUMBER(OFFSET('Water Data'!$I$9,0,10*ROW('Water Data'!I44))),'Data Summary'!CJ50="Yes"),OFFSET('Water Data'!$I$9,0,10*ROW('Water Data'!I44)),NA())</f>
        <v>#N/A</v>
      </c>
      <c r="V50" s="100" t="e">
        <f ca="true">+IF(AND(ISNUMBER(OFFSET('Sanitation Data'!$D$4,0,10*ROW('Sanitation Data'!D44))),'Data Summary'!CK50="Yes"),100-OFFSET('Sanitation Data'!$D$4,0,10*ROW('Sanitation Data'!D44)),NA())</f>
        <v>#N/A</v>
      </c>
      <c r="W50" s="100" t="e">
        <f ca="true">+IF(AND(ISNUMBER(OFFSET('Sanitation Data'!$D$6,0,10*ROW('Sanitation Data'!D44))),'Data Summary'!CL50="Yes"),OFFSET('Sanitation Data'!$D$6,0,10*ROW('Sanitation Data'!D44)),NA())</f>
        <v>#N/A</v>
      </c>
      <c r="X50" s="100" t="e">
        <f ca="true">+IF(AND(ISNUMBER(OFFSET('Sanitation Data'!$D$10,0,10*ROW('Sanitation Data'!D44))),'Data Summary'!CM50="Yes"),OFFSET('Sanitation Data'!$D$10,0,10*ROW('Sanitation Data'!D44)),NA())</f>
        <v>#N/A</v>
      </c>
      <c r="Y50" s="100" t="e">
        <f ca="true">+IF(AND(ISNUMBER(OFFSET('Sanitation Data'!$D$11,0,10*ROW('Sanitation Data'!D44))),'Data Summary'!CN50="Yes"),OFFSET('Sanitation Data'!$D$11,0,10*ROW('Sanitation Data'!D44)),NA())</f>
        <v>#N/A</v>
      </c>
      <c r="Z50" s="100" t="e">
        <f ca="true">+IF(AND(ISNUMBER(OFFSET('Sanitation Data'!$D$12,0,10*ROW('Sanitation Data'!D44))),'Data Summary'!CO50="Yes"),OFFSET('Sanitation Data'!$D$12,0,10*ROW('Sanitation Data'!D44)),NA())</f>
        <v>#N/A</v>
      </c>
      <c r="AA50" s="100" t="e">
        <f ca="true">+IF(AND(ISNUMBER(OFFSET('Sanitation Data'!$E$4,0,10*ROW('Sanitation Data'!E44))),'Data Summary'!CP50="Yes"),100-OFFSET('Sanitation Data'!$E$4,0,10*ROW('Sanitation Data'!E44)),NA())</f>
        <v>#N/A</v>
      </c>
      <c r="AB50" s="100" t="e">
        <f ca="true">+IF(AND(ISNUMBER(OFFSET('Sanitation Data'!$E$6,0,10*ROW('Sanitation Data'!E44))),'Data Summary'!CQ50="Yes"),OFFSET('Sanitation Data'!$E$6,0,10*ROW('Sanitation Data'!E44)),NA())</f>
        <v>#N/A</v>
      </c>
      <c r="AC50" s="100" t="e">
        <f ca="true">+IF(AND(ISNUMBER(OFFSET('Sanitation Data'!$E$10,0,10*ROW('Sanitation Data'!E44))),'Data Summary'!CR50="Yes"),OFFSET('Sanitation Data'!$E$10,0,10*ROW('Sanitation Data'!E44)),NA())</f>
        <v>#N/A</v>
      </c>
      <c r="AD50" s="100" t="e">
        <f ca="true">+IF(AND(ISNUMBER(OFFSET('Sanitation Data'!$E$11,0,10*ROW('Sanitation Data'!E44))),'Data Summary'!CS50="Yes"),OFFSET('Sanitation Data'!$E$11,0,10*ROW('Sanitation Data'!E44)),NA())</f>
        <v>#N/A</v>
      </c>
      <c r="AE50" s="100" t="e">
        <f ca="true">+IF(AND(ISNUMBER(OFFSET('Sanitation Data'!$E$12,0,10*ROW('Sanitation Data'!E44))),'Data Summary'!CT50="Yes"),OFFSET('Sanitation Data'!$E$12,0,10*ROW('Sanitation Data'!E44)),NA())</f>
        <v>#N/A</v>
      </c>
      <c r="AF50" s="100" t="e">
        <f ca="true">+IF(AND(ISNUMBER(OFFSET('Sanitation Data'!$F$4,0,10*ROW('Sanitation Data'!F44))),'Data Summary'!CU50="Yes"),100-OFFSET('Sanitation Data'!$F$4,0,10*ROW('Sanitation Data'!F44)),NA())</f>
        <v>#N/A</v>
      </c>
      <c r="AG50" s="100" t="e">
        <f ca="true">+IF(AND(ISNUMBER(OFFSET('Sanitation Data'!$F$6,0,10*ROW('Sanitation Data'!F44))),'Data Summary'!CV50="Yes"),OFFSET('Sanitation Data'!$F$6,0,10*ROW('Sanitation Data'!F44)),NA())</f>
        <v>#N/A</v>
      </c>
      <c r="AH50" s="100" t="e">
        <f ca="true">+IF(AND(ISNUMBER(OFFSET('Sanitation Data'!$F$10,0,10*ROW('Sanitation Data'!F44))),'Data Summary'!CW50="Yes"),OFFSET('Sanitation Data'!$F$10,0,10*ROW('Sanitation Data'!F44)),NA())</f>
        <v>#N/A</v>
      </c>
      <c r="AI50" s="100" t="e">
        <f ca="true">+IF(AND(ISNUMBER(OFFSET('Sanitation Data'!$F$11,0,10*ROW('Sanitation Data'!F44))),'Data Summary'!CX50="Yes"),OFFSET('Sanitation Data'!$F$11,0,10*ROW('Sanitation Data'!F44)),NA())</f>
        <v>#N/A</v>
      </c>
      <c r="AJ50" s="100" t="e">
        <f ca="true">+IF(AND(ISNUMBER(OFFSET('Sanitation Data'!$F$12,0,10*ROW('Sanitation Data'!F44))),'Data Summary'!CY50="Yes"),OFFSET('Sanitation Data'!$F$12,0,10*ROW('Sanitation Data'!F44)),NA())</f>
        <v>#N/A</v>
      </c>
      <c r="AK50" s="100" t="e">
        <f ca="true">+IF(AND(ISNUMBER(OFFSET('Sanitation Data'!$G$4,0,10*ROW('Sanitation Data'!G44))),'Data Summary'!CZ50="Yes"),100-OFFSET('Sanitation Data'!$G$4,0,10*ROW('Sanitation Data'!G44)),NA())</f>
        <v>#N/A</v>
      </c>
      <c r="AL50" s="100" t="e">
        <f ca="true">+IF(AND(ISNUMBER(OFFSET('Sanitation Data'!$G$6,0,10*ROW('Sanitation Data'!G44))),'Data Summary'!DA50="Yes"),OFFSET('Sanitation Data'!$G$6,0,10*ROW('Sanitation Data'!G44)),NA())</f>
        <v>#N/A</v>
      </c>
      <c r="AM50" s="100" t="e">
        <f ca="true">+IF(AND(ISNUMBER(OFFSET('Sanitation Data'!$G$10,0,10*ROW('Sanitation Data'!G44))),'Data Summary'!DB50="Yes"),OFFSET('Sanitation Data'!$G$10,0,10*ROW('Sanitation Data'!G44)),NA())</f>
        <v>#N/A</v>
      </c>
      <c r="AN50" s="100" t="e">
        <f ca="true">+IF(AND(ISNUMBER(OFFSET('Sanitation Data'!$G$11,0,10*ROW('Sanitation Data'!G44))),'Data Summary'!DC50="Yes"),OFFSET('Sanitation Data'!$G$11,0,10*ROW('Sanitation Data'!G44)),NA())</f>
        <v>#N/A</v>
      </c>
      <c r="AO50" s="100" t="e">
        <f ca="true">+IF(AND(ISNUMBER(OFFSET('Sanitation Data'!$G$12,0,10*ROW('Sanitation Data'!G44))),'Data Summary'!DD50="Yes"),OFFSET('Sanitation Data'!$G$12,0,10*ROW('Sanitation Data'!G44)),NA())</f>
        <v>#N/A</v>
      </c>
      <c r="AP50" s="100" t="e">
        <f ca="true">+IF(AND(ISNUMBER(OFFSET('Sanitation Data'!$H$4,0,10*ROW('Sanitation Data'!H44))),'Data Summary'!DE50="Yes"),100-OFFSET('Sanitation Data'!$H$4,0,10*ROW('Sanitation Data'!H44)),NA())</f>
        <v>#N/A</v>
      </c>
      <c r="AQ50" s="100" t="e">
        <f ca="true">+IF(AND(ISNUMBER(OFFSET('Sanitation Data'!$H$6,0,10*ROW('Sanitation Data'!H44))),'Data Summary'!DF50="Yes"),OFFSET('Sanitation Data'!$H$6,0,10*ROW('Sanitation Data'!H44)),NA())</f>
        <v>#N/A</v>
      </c>
      <c r="AR50" s="100" t="e">
        <f ca="true">+IF(AND(ISNUMBER(OFFSET('Sanitation Data'!$H$10,0,10*ROW('Sanitation Data'!H44))),'Data Summary'!DG50="Yes"),OFFSET('Sanitation Data'!$H$10,0,10*ROW('Sanitation Data'!H44)),NA())</f>
        <v>#N/A</v>
      </c>
      <c r="AS50" s="100" t="e">
        <f ca="true">+IF(AND(ISNUMBER(OFFSET('Sanitation Data'!$H$11,0,10*ROW('Sanitation Data'!H44))),'Data Summary'!DH50="Yes"),OFFSET('Sanitation Data'!$H$11,0,10*ROW('Sanitation Data'!H44)),NA())</f>
        <v>#N/A</v>
      </c>
      <c r="AT50" s="100" t="e">
        <f ca="true">+IF(AND(ISNUMBER(OFFSET('Sanitation Data'!$H$12,0,10*ROW('Sanitation Data'!H44))),'Data Summary'!DI50="Yes"),OFFSET('Sanitation Data'!$H$12,0,10*ROW('Sanitation Data'!H44)),NA())</f>
        <v>#N/A</v>
      </c>
      <c r="AU50" s="100" t="e">
        <f ca="true">+IF(AND(ISNUMBER(OFFSET('Sanitation Data'!$I$4,0,10*ROW('Sanitation Data'!I44))),'Data Summary'!DJ50="Yes"),100-OFFSET('Sanitation Data'!$I$4,0,10*ROW('Sanitation Data'!I44)),NA())</f>
        <v>#N/A</v>
      </c>
      <c r="AV50" s="100" t="e">
        <f ca="true">+IF(AND(ISNUMBER(OFFSET('Sanitation Data'!$I$6,0,10*ROW('Sanitation Data'!I44))),'Data Summary'!DK50="Yes"),OFFSET('Sanitation Data'!$I$6,0,10*ROW('Sanitation Data'!I44)),NA())</f>
        <v>#N/A</v>
      </c>
      <c r="AW50" s="100" t="e">
        <f ca="true">+IF(AND(ISNUMBER(OFFSET('Sanitation Data'!$I$10,0,10*ROW('Sanitation Data'!I44))),'Data Summary'!DL50="Yes"),OFFSET('Sanitation Data'!$I$10,0,10*ROW('Sanitation Data'!I44)),NA())</f>
        <v>#N/A</v>
      </c>
      <c r="AX50" s="100" t="e">
        <f ca="true">+IF(AND(ISNUMBER(OFFSET('Sanitation Data'!$I$11,0,10*ROW('Sanitation Data'!I44))),'Data Summary'!DM50="Yes"),OFFSET('Sanitation Data'!$I$11,0,10*ROW('Sanitation Data'!I44)),NA())</f>
        <v>#N/A</v>
      </c>
      <c r="AY50" s="100" t="e">
        <f ca="true">+IF(AND(ISNUMBER(OFFSET('Sanitation Data'!$I$12,0,10*ROW('Sanitation Data'!I44))),'Data Summary'!DN50="Yes"),OFFSET('Sanitation Data'!$I$12,0,10*ROW('Sanitation Data'!I44)),NA())</f>
        <v>#N/A</v>
      </c>
      <c r="AZ50" s="101" t="e">
        <f ca="true">+IF(AND(ISNUMBER(OFFSET('Hygiene Data'!$D$5,0,10*ROW('Hygiene Data'!D44))),'Data Summary'!DO50="Yes"),OFFSET('Hygiene Data'!$D$5,0,10*ROW('Hygiene Data'!D44)),NA())</f>
        <v>#N/A</v>
      </c>
      <c r="BA50" s="101" t="e">
        <f ca="true">+IF(AND(ISNUMBER(OFFSET('Hygiene Data'!$D$7,0,10*ROW('Hygiene Data'!D44))),'Data Summary'!DP50="Yes"),OFFSET('Hygiene Data'!$D$7,0,10*ROW('Hygiene Data'!D44)),NA())</f>
        <v>#N/A</v>
      </c>
      <c r="BB50" s="101" t="e">
        <f ca="true">+IF(AND(ISNUMBER(OFFSET('Hygiene Data'!$D$9,0,10*ROW('Hygiene Data'!D44))),'Data Summary'!DQ50="Yes"),OFFSET('Hygiene Data'!$D$9,0,10*ROW('Hygiene Data'!D44)),NA())</f>
        <v>#N/A</v>
      </c>
      <c r="BC50" s="101" t="e">
        <f ca="true">+IF(AND(ISNUMBER(OFFSET('Hygiene Data'!$E$5,0,10*ROW('Hygiene Data'!E44))),'Data Summary'!DR50="Yes"),OFFSET('Hygiene Data'!$E$5,0,10*ROW('Hygiene Data'!E44)),NA())</f>
        <v>#N/A</v>
      </c>
      <c r="BD50" s="101" t="e">
        <f ca="true">+IF(AND(ISNUMBER(OFFSET('Hygiene Data'!$E$7,0,10*ROW('Hygiene Data'!E44))),'Data Summary'!DS50="Yes"),OFFSET('Hygiene Data'!$E$7,0,10*ROW('Hygiene Data'!E44)),NA())</f>
        <v>#N/A</v>
      </c>
      <c r="BE50" s="101" t="e">
        <f ca="true">+IF(AND(ISNUMBER(OFFSET('Hygiene Data'!$E$9,0,10*ROW('Hygiene Data'!E44))),'Data Summary'!DT50="Yes"),OFFSET('Hygiene Data'!$E$9,0,10*ROW('Hygiene Data'!E44)),NA())</f>
        <v>#N/A</v>
      </c>
      <c r="BF50" s="101" t="e">
        <f ca="true">+IF(AND(ISNUMBER(OFFSET('Hygiene Data'!$F$5,0,10*ROW('Hygiene Data'!F44))),'Data Summary'!DU50="Yes"),OFFSET('Hygiene Data'!$F$5,0,10*ROW('Hygiene Data'!F44)),NA())</f>
        <v>#N/A</v>
      </c>
      <c r="BG50" s="101" t="e">
        <f ca="true">+IF(AND(ISNUMBER(OFFSET('Hygiene Data'!$F$7,0,10*ROW('Hygiene Data'!F44))),'Data Summary'!DV50="Yes"),OFFSET('Hygiene Data'!$F$7,0,10*ROW('Hygiene Data'!F44)),NA())</f>
        <v>#N/A</v>
      </c>
      <c r="BH50" s="101" t="e">
        <f ca="true">+IF(AND(ISNUMBER(OFFSET('Hygiene Data'!$F$9,0,10*ROW('Hygiene Data'!F44))),'Data Summary'!DW50="Yes"),OFFSET('Hygiene Data'!$F$9,0,10*ROW('Hygiene Data'!F44)),NA())</f>
        <v>#N/A</v>
      </c>
      <c r="BI50" s="101" t="e">
        <f ca="true">+IF(AND(ISNUMBER(OFFSET('Hygiene Data'!$G$5,0,10*ROW('Hygiene Data'!G44))),'Data Summary'!DX50="Yes"),OFFSET('Hygiene Data'!$G$5,0,10*ROW('Hygiene Data'!G44)),NA())</f>
        <v>#N/A</v>
      </c>
      <c r="BJ50" s="101" t="e">
        <f ca="true">+IF(AND(ISNUMBER(OFFSET('Hygiene Data'!$G$7,0,10*ROW('Hygiene Data'!G44))),'Data Summary'!DY50="Yes"),OFFSET('Hygiene Data'!$G$7,0,10*ROW('Hygiene Data'!G44)),NA())</f>
        <v>#N/A</v>
      </c>
      <c r="BK50" s="101" t="e">
        <f ca="true">+IF(AND(ISNUMBER(OFFSET('Hygiene Data'!$G$9,0,10*ROW('Hygiene Data'!G44))),'Data Summary'!DZ50="Yes"),OFFSET('Hygiene Data'!$G$9,0,10*ROW('Hygiene Data'!G44)),NA())</f>
        <v>#N/A</v>
      </c>
      <c r="BL50" s="101" t="e">
        <f ca="true">+IF(AND(ISNUMBER(OFFSET('Hygiene Data'!$H$5,0,10*ROW('Hygiene Data'!H44))),'Data Summary'!EA50="Yes"),OFFSET('Hygiene Data'!$H$5,0,10*ROW('Hygiene Data'!H44)),NA())</f>
        <v>#N/A</v>
      </c>
      <c r="BM50" s="101" t="e">
        <f ca="true">+IF(AND(ISNUMBER(OFFSET('Hygiene Data'!$H$7,0,10*ROW('Hygiene Data'!H44))),'Data Summary'!EB50="Yes"),OFFSET('Hygiene Data'!$H$7,0,10*ROW('Hygiene Data'!H44)),NA())</f>
        <v>#N/A</v>
      </c>
      <c r="BN50" s="101" t="e">
        <f ca="true">+IF(AND(ISNUMBER(OFFSET('Hygiene Data'!$H$9,0,10*ROW('Hygiene Data'!H44))),'Data Summary'!EC50="Yes"),OFFSET('Hygiene Data'!$H$9,0,10*ROW('Hygiene Data'!H44)),NA())</f>
        <v>#N/A</v>
      </c>
      <c r="BO50" s="101" t="e">
        <f ca="true">+IF(AND(ISNUMBER(OFFSET('Hygiene Data'!$I$5,0,10*ROW('Hygiene Data'!I44))),'Data Summary'!ED50="Yes"),OFFSET('Hygiene Data'!$I$5,0,10*ROW('Hygiene Data'!I44)),NA())</f>
        <v>#N/A</v>
      </c>
      <c r="BP50" s="101" t="e">
        <f ca="true">+IF(AND(ISNUMBER(OFFSET('Hygiene Data'!$I$7,0,10*ROW('Hygiene Data'!I44))),'Data Summary'!EE50="Yes"),OFFSET('Hygiene Data'!$I$7,0,10*ROW('Hygiene Data'!I44)),NA())</f>
        <v>#N/A</v>
      </c>
      <c r="BQ50" s="101" t="e">
        <f ca="true">+IF(AND(ISNUMBER(OFFSET('Hygiene Data'!$I$9,0,10*ROW('Hygiene Data'!I44))),'Data Summary'!EF50="Yes"),OFFSET('Hygiene Data'!$I$9,0,10*ROW('Hygiene Data'!I44)),NA())</f>
        <v>#N/A</v>
      </c>
    </row>
    <row xmlns:x14ac="http://schemas.microsoft.com/office/spreadsheetml/2009/9/ac" r="51" x14ac:dyDescent="0.2">
      <c r="A51" s="414" t="e">
        <f ca="true">+RIGHT('Data Summary'!A51,LEN('Data Summary'!A51)-9)</f>
        <v>#VALUE!</v>
      </c>
      <c r="B51" s="38" t="str">
        <f ca="true">+IF(ISTEXT('Data Summary'!B51),'Data Summary'!B51,"")</f>
        <v/>
      </c>
      <c r="C51" s="365" t="e">
        <f ca="true">+VALUE('Data Summary'!C51)</f>
        <v>#VALUE!</v>
      </c>
      <c r="D51" s="99" t="e">
        <f ca="true">+IF(AND(ISNUMBER(OFFSET('Water Data'!$D$4,0,10*ROW('Water Data'!D45))),'Data Summary'!BS51="Yes"),100-OFFSET('Water Data'!$D$4,0,10*ROW('Water Data'!D45)),NA())</f>
        <v>#N/A</v>
      </c>
      <c r="E51" s="99" t="e">
        <f ca="true">+IF(AND(ISNUMBER(OFFSET('Water Data'!$D$6,0,10*ROW('Water Data'!D45))),'Data Summary'!BT51="Yes"),OFFSET('Water Data'!$D$6,0,10*ROW('Water Data'!D45)),NA())</f>
        <v>#N/A</v>
      </c>
      <c r="F51" s="99" t="e">
        <f ca="true">+IF(AND(ISNUMBER(OFFSET('Water Data'!$D$9,0,10*ROW('Water Data'!D45))),'Data Summary'!BU51="Yes"),OFFSET('Water Data'!$D$9,0,10*ROW('Water Data'!D45)),NA())</f>
        <v>#N/A</v>
      </c>
      <c r="G51" s="99" t="e">
        <f ca="true">+IF(AND(ISNUMBER(OFFSET('Water Data'!$E$4,0,10*ROW('Water Data'!E45))),'Data Summary'!BV51="Yes"),100-OFFSET('Water Data'!$E$4,0,10*ROW('Water Data'!E45)),NA())</f>
        <v>#N/A</v>
      </c>
      <c r="H51" s="99" t="e">
        <f ca="true">+IF(AND(ISNUMBER(OFFSET('Water Data'!$E$6,0,10*ROW('Water Data'!E45))),'Data Summary'!BW51="Yes"),OFFSET('Water Data'!$E$6,0,10*ROW('Water Data'!E45)),NA())</f>
        <v>#N/A</v>
      </c>
      <c r="I51" s="99" t="e">
        <f ca="true">+IF(AND(ISNUMBER(OFFSET('Water Data'!$E$9,0,10*ROW('Water Data'!E45))),'Data Summary'!BX51="Yes"),OFFSET('Water Data'!$E$9,0,10*ROW('Water Data'!E45)),NA())</f>
        <v>#N/A</v>
      </c>
      <c r="J51" s="99" t="e">
        <f ca="true">+IF(AND(ISNUMBER(OFFSET('Water Data'!$F$4,0,10*ROW('Water Data'!F45))),'Data Summary'!BY51="Yes"),100-OFFSET('Water Data'!$F$4,0,10*ROW('Water Data'!F45)),NA())</f>
        <v>#N/A</v>
      </c>
      <c r="K51" s="99" t="e">
        <f ca="true">+IF(AND(ISNUMBER(OFFSET('Water Data'!$F$6,0,10*ROW('Water Data'!F45))),'Data Summary'!BZ51="Yes"),OFFSET('Water Data'!$F$6,0,10*ROW('Water Data'!F45)),NA())</f>
        <v>#N/A</v>
      </c>
      <c r="L51" s="99" t="e">
        <f ca="true">+IF(AND(ISNUMBER(OFFSET('Water Data'!$F$9,0,10*ROW('Water Data'!F45))),'Data Summary'!CA51="Yes"),OFFSET('Water Data'!$F$9,0,10*ROW('Water Data'!F45)),NA())</f>
        <v>#N/A</v>
      </c>
      <c r="M51" s="99" t="e">
        <f ca="true">+IF(AND(ISNUMBER(OFFSET('Water Data'!$G$4,0,10*ROW('Water Data'!G45))),'Data Summary'!CB51="Yes"),100-OFFSET('Water Data'!$G$4,0,10*ROW('Water Data'!G45)),NA())</f>
        <v>#N/A</v>
      </c>
      <c r="N51" s="99" t="e">
        <f ca="true">+IF(AND(ISNUMBER(OFFSET('Water Data'!$G$6,0,10*ROW('Water Data'!G45))),'Data Summary'!CC51="Yes"),OFFSET('Water Data'!$G$6,0,10*ROW('Water Data'!G45)),NA())</f>
        <v>#N/A</v>
      </c>
      <c r="O51" s="99" t="e">
        <f ca="true">+IF(AND(ISNUMBER(OFFSET('Water Data'!$G$9,0,10*ROW('Water Data'!G45))),'Data Summary'!CD51="Yes"),OFFSET('Water Data'!$G$9,0,10*ROW('Water Data'!G45)),NA())</f>
        <v>#N/A</v>
      </c>
      <c r="P51" s="99" t="e">
        <f ca="true">+IF(AND(ISNUMBER(OFFSET('Water Data'!$H$4,0,10*ROW('Water Data'!H45))),'Data Summary'!CE51="Yes"),100-OFFSET('Water Data'!$H$4,0,10*ROW('Water Data'!H45)),NA())</f>
        <v>#N/A</v>
      </c>
      <c r="Q51" s="99" t="e">
        <f ca="true">+IF(AND(ISNUMBER(OFFSET('Water Data'!$H$6,0,10*ROW('Water Data'!H45))),'Data Summary'!CF51="Yes"),OFFSET('Water Data'!$H$6,0,10*ROW('Water Data'!H45)),NA())</f>
        <v>#N/A</v>
      </c>
      <c r="R51" s="99" t="e">
        <f ca="true">+IF(AND(ISNUMBER(OFFSET('Water Data'!$H$9,0,10*ROW('Water Data'!H45))),'Data Summary'!CG51="Yes"),OFFSET('Water Data'!$H$9,0,10*ROW('Water Data'!H45)),NA())</f>
        <v>#N/A</v>
      </c>
      <c r="S51" s="99" t="e">
        <f ca="true">+IF(AND(ISNUMBER(OFFSET('Water Data'!$I$4,0,10*ROW('Water Data'!I45))),'Data Summary'!CH51="Yes"),100-OFFSET('Water Data'!$I$4,0,10*ROW('Water Data'!I45)),NA())</f>
        <v>#N/A</v>
      </c>
      <c r="T51" s="99" t="e">
        <f ca="true">+IF(AND(ISNUMBER(OFFSET('Water Data'!$I$6,0,10*ROW('Water Data'!I45))),'Data Summary'!CI51="Yes"),OFFSET('Water Data'!$I$6,0,10*ROW('Water Data'!I45)),NA())</f>
        <v>#N/A</v>
      </c>
      <c r="U51" s="99" t="e">
        <f ca="true">+IF(AND(ISNUMBER(OFFSET('Water Data'!$I$9,0,10*ROW('Water Data'!I45))),'Data Summary'!CJ51="Yes"),OFFSET('Water Data'!$I$9,0,10*ROW('Water Data'!I45)),NA())</f>
        <v>#N/A</v>
      </c>
      <c r="V51" s="100" t="e">
        <f ca="true">+IF(AND(ISNUMBER(OFFSET('Sanitation Data'!$D$4,0,10*ROW('Sanitation Data'!D45))),'Data Summary'!CK51="Yes"),100-OFFSET('Sanitation Data'!$D$4,0,10*ROW('Sanitation Data'!D45)),NA())</f>
        <v>#N/A</v>
      </c>
      <c r="W51" s="100" t="e">
        <f ca="true">+IF(AND(ISNUMBER(OFFSET('Sanitation Data'!$D$6,0,10*ROW('Sanitation Data'!D45))),'Data Summary'!CL51="Yes"),OFFSET('Sanitation Data'!$D$6,0,10*ROW('Sanitation Data'!D45)),NA())</f>
        <v>#N/A</v>
      </c>
      <c r="X51" s="100" t="e">
        <f ca="true">+IF(AND(ISNUMBER(OFFSET('Sanitation Data'!$D$10,0,10*ROW('Sanitation Data'!D45))),'Data Summary'!CM51="Yes"),OFFSET('Sanitation Data'!$D$10,0,10*ROW('Sanitation Data'!D45)),NA())</f>
        <v>#N/A</v>
      </c>
      <c r="Y51" s="100" t="e">
        <f ca="true">+IF(AND(ISNUMBER(OFFSET('Sanitation Data'!$D$11,0,10*ROW('Sanitation Data'!D45))),'Data Summary'!CN51="Yes"),OFFSET('Sanitation Data'!$D$11,0,10*ROW('Sanitation Data'!D45)),NA())</f>
        <v>#N/A</v>
      </c>
      <c r="Z51" s="100" t="e">
        <f ca="true">+IF(AND(ISNUMBER(OFFSET('Sanitation Data'!$D$12,0,10*ROW('Sanitation Data'!D45))),'Data Summary'!CO51="Yes"),OFFSET('Sanitation Data'!$D$12,0,10*ROW('Sanitation Data'!D45)),NA())</f>
        <v>#N/A</v>
      </c>
      <c r="AA51" s="100" t="e">
        <f ca="true">+IF(AND(ISNUMBER(OFFSET('Sanitation Data'!$E$4,0,10*ROW('Sanitation Data'!E45))),'Data Summary'!CP51="Yes"),100-OFFSET('Sanitation Data'!$E$4,0,10*ROW('Sanitation Data'!E45)),NA())</f>
        <v>#N/A</v>
      </c>
      <c r="AB51" s="100" t="e">
        <f ca="true">+IF(AND(ISNUMBER(OFFSET('Sanitation Data'!$E$6,0,10*ROW('Sanitation Data'!E45))),'Data Summary'!CQ51="Yes"),OFFSET('Sanitation Data'!$E$6,0,10*ROW('Sanitation Data'!E45)),NA())</f>
        <v>#N/A</v>
      </c>
      <c r="AC51" s="100" t="e">
        <f ca="true">+IF(AND(ISNUMBER(OFFSET('Sanitation Data'!$E$10,0,10*ROW('Sanitation Data'!E45))),'Data Summary'!CR51="Yes"),OFFSET('Sanitation Data'!$E$10,0,10*ROW('Sanitation Data'!E45)),NA())</f>
        <v>#N/A</v>
      </c>
      <c r="AD51" s="100" t="e">
        <f ca="true">+IF(AND(ISNUMBER(OFFSET('Sanitation Data'!$E$11,0,10*ROW('Sanitation Data'!E45))),'Data Summary'!CS51="Yes"),OFFSET('Sanitation Data'!$E$11,0,10*ROW('Sanitation Data'!E45)),NA())</f>
        <v>#N/A</v>
      </c>
      <c r="AE51" s="100" t="e">
        <f ca="true">+IF(AND(ISNUMBER(OFFSET('Sanitation Data'!$E$12,0,10*ROW('Sanitation Data'!E45))),'Data Summary'!CT51="Yes"),OFFSET('Sanitation Data'!$E$12,0,10*ROW('Sanitation Data'!E45)),NA())</f>
        <v>#N/A</v>
      </c>
      <c r="AF51" s="100" t="e">
        <f ca="true">+IF(AND(ISNUMBER(OFFSET('Sanitation Data'!$F$4,0,10*ROW('Sanitation Data'!F45))),'Data Summary'!CU51="Yes"),100-OFFSET('Sanitation Data'!$F$4,0,10*ROW('Sanitation Data'!F45)),NA())</f>
        <v>#N/A</v>
      </c>
      <c r="AG51" s="100" t="e">
        <f ca="true">+IF(AND(ISNUMBER(OFFSET('Sanitation Data'!$F$6,0,10*ROW('Sanitation Data'!F45))),'Data Summary'!CV51="Yes"),OFFSET('Sanitation Data'!$F$6,0,10*ROW('Sanitation Data'!F45)),NA())</f>
        <v>#N/A</v>
      </c>
      <c r="AH51" s="100" t="e">
        <f ca="true">+IF(AND(ISNUMBER(OFFSET('Sanitation Data'!$F$10,0,10*ROW('Sanitation Data'!F45))),'Data Summary'!CW51="Yes"),OFFSET('Sanitation Data'!$F$10,0,10*ROW('Sanitation Data'!F45)),NA())</f>
        <v>#N/A</v>
      </c>
      <c r="AI51" s="100" t="e">
        <f ca="true">+IF(AND(ISNUMBER(OFFSET('Sanitation Data'!$F$11,0,10*ROW('Sanitation Data'!F45))),'Data Summary'!CX51="Yes"),OFFSET('Sanitation Data'!$F$11,0,10*ROW('Sanitation Data'!F45)),NA())</f>
        <v>#N/A</v>
      </c>
      <c r="AJ51" s="100" t="e">
        <f ca="true">+IF(AND(ISNUMBER(OFFSET('Sanitation Data'!$F$12,0,10*ROW('Sanitation Data'!F45))),'Data Summary'!CY51="Yes"),OFFSET('Sanitation Data'!$F$12,0,10*ROW('Sanitation Data'!F45)),NA())</f>
        <v>#N/A</v>
      </c>
      <c r="AK51" s="100" t="e">
        <f ca="true">+IF(AND(ISNUMBER(OFFSET('Sanitation Data'!$G$4,0,10*ROW('Sanitation Data'!G45))),'Data Summary'!CZ51="Yes"),100-OFFSET('Sanitation Data'!$G$4,0,10*ROW('Sanitation Data'!G45)),NA())</f>
        <v>#N/A</v>
      </c>
      <c r="AL51" s="100" t="e">
        <f ca="true">+IF(AND(ISNUMBER(OFFSET('Sanitation Data'!$G$6,0,10*ROW('Sanitation Data'!G45))),'Data Summary'!DA51="Yes"),OFFSET('Sanitation Data'!$G$6,0,10*ROW('Sanitation Data'!G45)),NA())</f>
        <v>#N/A</v>
      </c>
      <c r="AM51" s="100" t="e">
        <f ca="true">+IF(AND(ISNUMBER(OFFSET('Sanitation Data'!$G$10,0,10*ROW('Sanitation Data'!G45))),'Data Summary'!DB51="Yes"),OFFSET('Sanitation Data'!$G$10,0,10*ROW('Sanitation Data'!G45)),NA())</f>
        <v>#N/A</v>
      </c>
      <c r="AN51" s="100" t="e">
        <f ca="true">+IF(AND(ISNUMBER(OFFSET('Sanitation Data'!$G$11,0,10*ROW('Sanitation Data'!G45))),'Data Summary'!DC51="Yes"),OFFSET('Sanitation Data'!$G$11,0,10*ROW('Sanitation Data'!G45)),NA())</f>
        <v>#N/A</v>
      </c>
      <c r="AO51" s="100" t="e">
        <f ca="true">+IF(AND(ISNUMBER(OFFSET('Sanitation Data'!$G$12,0,10*ROW('Sanitation Data'!G45))),'Data Summary'!DD51="Yes"),OFFSET('Sanitation Data'!$G$12,0,10*ROW('Sanitation Data'!G45)),NA())</f>
        <v>#N/A</v>
      </c>
      <c r="AP51" s="100" t="e">
        <f ca="true">+IF(AND(ISNUMBER(OFFSET('Sanitation Data'!$H$4,0,10*ROW('Sanitation Data'!H45))),'Data Summary'!DE51="Yes"),100-OFFSET('Sanitation Data'!$H$4,0,10*ROW('Sanitation Data'!H45)),NA())</f>
        <v>#N/A</v>
      </c>
      <c r="AQ51" s="100" t="e">
        <f ca="true">+IF(AND(ISNUMBER(OFFSET('Sanitation Data'!$H$6,0,10*ROW('Sanitation Data'!H45))),'Data Summary'!DF51="Yes"),OFFSET('Sanitation Data'!$H$6,0,10*ROW('Sanitation Data'!H45)),NA())</f>
        <v>#N/A</v>
      </c>
      <c r="AR51" s="100" t="e">
        <f ca="true">+IF(AND(ISNUMBER(OFFSET('Sanitation Data'!$H$10,0,10*ROW('Sanitation Data'!H45))),'Data Summary'!DG51="Yes"),OFFSET('Sanitation Data'!$H$10,0,10*ROW('Sanitation Data'!H45)),NA())</f>
        <v>#N/A</v>
      </c>
      <c r="AS51" s="100" t="e">
        <f ca="true">+IF(AND(ISNUMBER(OFFSET('Sanitation Data'!$H$11,0,10*ROW('Sanitation Data'!H45))),'Data Summary'!DH51="Yes"),OFFSET('Sanitation Data'!$H$11,0,10*ROW('Sanitation Data'!H45)),NA())</f>
        <v>#N/A</v>
      </c>
      <c r="AT51" s="100" t="e">
        <f ca="true">+IF(AND(ISNUMBER(OFFSET('Sanitation Data'!$H$12,0,10*ROW('Sanitation Data'!H45))),'Data Summary'!DI51="Yes"),OFFSET('Sanitation Data'!$H$12,0,10*ROW('Sanitation Data'!H45)),NA())</f>
        <v>#N/A</v>
      </c>
      <c r="AU51" s="100" t="e">
        <f ca="true">+IF(AND(ISNUMBER(OFFSET('Sanitation Data'!$I$4,0,10*ROW('Sanitation Data'!I45))),'Data Summary'!DJ51="Yes"),100-OFFSET('Sanitation Data'!$I$4,0,10*ROW('Sanitation Data'!I45)),NA())</f>
        <v>#N/A</v>
      </c>
      <c r="AV51" s="100" t="e">
        <f ca="true">+IF(AND(ISNUMBER(OFFSET('Sanitation Data'!$I$6,0,10*ROW('Sanitation Data'!I45))),'Data Summary'!DK51="Yes"),OFFSET('Sanitation Data'!$I$6,0,10*ROW('Sanitation Data'!I45)),NA())</f>
        <v>#N/A</v>
      </c>
      <c r="AW51" s="100" t="e">
        <f ca="true">+IF(AND(ISNUMBER(OFFSET('Sanitation Data'!$I$10,0,10*ROW('Sanitation Data'!I45))),'Data Summary'!DL51="Yes"),OFFSET('Sanitation Data'!$I$10,0,10*ROW('Sanitation Data'!I45)),NA())</f>
        <v>#N/A</v>
      </c>
      <c r="AX51" s="100" t="e">
        <f ca="true">+IF(AND(ISNUMBER(OFFSET('Sanitation Data'!$I$11,0,10*ROW('Sanitation Data'!I45))),'Data Summary'!DM51="Yes"),OFFSET('Sanitation Data'!$I$11,0,10*ROW('Sanitation Data'!I45)),NA())</f>
        <v>#N/A</v>
      </c>
      <c r="AY51" s="100" t="e">
        <f ca="true">+IF(AND(ISNUMBER(OFFSET('Sanitation Data'!$I$12,0,10*ROW('Sanitation Data'!I45))),'Data Summary'!DN51="Yes"),OFFSET('Sanitation Data'!$I$12,0,10*ROW('Sanitation Data'!I45)),NA())</f>
        <v>#N/A</v>
      </c>
      <c r="AZ51" s="101" t="e">
        <f ca="true">+IF(AND(ISNUMBER(OFFSET('Hygiene Data'!$D$5,0,10*ROW('Hygiene Data'!D45))),'Data Summary'!DO51="Yes"),OFFSET('Hygiene Data'!$D$5,0,10*ROW('Hygiene Data'!D45)),NA())</f>
        <v>#N/A</v>
      </c>
      <c r="BA51" s="101" t="e">
        <f ca="true">+IF(AND(ISNUMBER(OFFSET('Hygiene Data'!$D$7,0,10*ROW('Hygiene Data'!D45))),'Data Summary'!DP51="Yes"),OFFSET('Hygiene Data'!$D$7,0,10*ROW('Hygiene Data'!D45)),NA())</f>
        <v>#N/A</v>
      </c>
      <c r="BB51" s="101" t="e">
        <f ca="true">+IF(AND(ISNUMBER(OFFSET('Hygiene Data'!$D$9,0,10*ROW('Hygiene Data'!D45))),'Data Summary'!DQ51="Yes"),OFFSET('Hygiene Data'!$D$9,0,10*ROW('Hygiene Data'!D45)),NA())</f>
        <v>#N/A</v>
      </c>
      <c r="BC51" s="101" t="e">
        <f ca="true">+IF(AND(ISNUMBER(OFFSET('Hygiene Data'!$E$5,0,10*ROW('Hygiene Data'!E45))),'Data Summary'!DR51="Yes"),OFFSET('Hygiene Data'!$E$5,0,10*ROW('Hygiene Data'!E45)),NA())</f>
        <v>#N/A</v>
      </c>
      <c r="BD51" s="101" t="e">
        <f ca="true">+IF(AND(ISNUMBER(OFFSET('Hygiene Data'!$E$7,0,10*ROW('Hygiene Data'!E45))),'Data Summary'!DS51="Yes"),OFFSET('Hygiene Data'!$E$7,0,10*ROW('Hygiene Data'!E45)),NA())</f>
        <v>#N/A</v>
      </c>
      <c r="BE51" s="101" t="e">
        <f ca="true">+IF(AND(ISNUMBER(OFFSET('Hygiene Data'!$E$9,0,10*ROW('Hygiene Data'!E45))),'Data Summary'!DT51="Yes"),OFFSET('Hygiene Data'!$E$9,0,10*ROW('Hygiene Data'!E45)),NA())</f>
        <v>#N/A</v>
      </c>
      <c r="BF51" s="101" t="e">
        <f ca="true">+IF(AND(ISNUMBER(OFFSET('Hygiene Data'!$F$5,0,10*ROW('Hygiene Data'!F45))),'Data Summary'!DU51="Yes"),OFFSET('Hygiene Data'!$F$5,0,10*ROW('Hygiene Data'!F45)),NA())</f>
        <v>#N/A</v>
      </c>
      <c r="BG51" s="101" t="e">
        <f ca="true">+IF(AND(ISNUMBER(OFFSET('Hygiene Data'!$F$7,0,10*ROW('Hygiene Data'!F45))),'Data Summary'!DV51="Yes"),OFFSET('Hygiene Data'!$F$7,0,10*ROW('Hygiene Data'!F45)),NA())</f>
        <v>#N/A</v>
      </c>
      <c r="BH51" s="101" t="e">
        <f ca="true">+IF(AND(ISNUMBER(OFFSET('Hygiene Data'!$F$9,0,10*ROW('Hygiene Data'!F45))),'Data Summary'!DW51="Yes"),OFFSET('Hygiene Data'!$F$9,0,10*ROW('Hygiene Data'!F45)),NA())</f>
        <v>#N/A</v>
      </c>
      <c r="BI51" s="101" t="e">
        <f ca="true">+IF(AND(ISNUMBER(OFFSET('Hygiene Data'!$G$5,0,10*ROW('Hygiene Data'!G45))),'Data Summary'!DX51="Yes"),OFFSET('Hygiene Data'!$G$5,0,10*ROW('Hygiene Data'!G45)),NA())</f>
        <v>#N/A</v>
      </c>
      <c r="BJ51" s="101" t="e">
        <f ca="true">+IF(AND(ISNUMBER(OFFSET('Hygiene Data'!$G$7,0,10*ROW('Hygiene Data'!G45))),'Data Summary'!DY51="Yes"),OFFSET('Hygiene Data'!$G$7,0,10*ROW('Hygiene Data'!G45)),NA())</f>
        <v>#N/A</v>
      </c>
      <c r="BK51" s="101" t="e">
        <f ca="true">+IF(AND(ISNUMBER(OFFSET('Hygiene Data'!$G$9,0,10*ROW('Hygiene Data'!G45))),'Data Summary'!DZ51="Yes"),OFFSET('Hygiene Data'!$G$9,0,10*ROW('Hygiene Data'!G45)),NA())</f>
        <v>#N/A</v>
      </c>
      <c r="BL51" s="101" t="e">
        <f ca="true">+IF(AND(ISNUMBER(OFFSET('Hygiene Data'!$H$5,0,10*ROW('Hygiene Data'!H45))),'Data Summary'!EA51="Yes"),OFFSET('Hygiene Data'!$H$5,0,10*ROW('Hygiene Data'!H45)),NA())</f>
        <v>#N/A</v>
      </c>
      <c r="BM51" s="101" t="e">
        <f ca="true">+IF(AND(ISNUMBER(OFFSET('Hygiene Data'!$H$7,0,10*ROW('Hygiene Data'!H45))),'Data Summary'!EB51="Yes"),OFFSET('Hygiene Data'!$H$7,0,10*ROW('Hygiene Data'!H45)),NA())</f>
        <v>#N/A</v>
      </c>
      <c r="BN51" s="101" t="e">
        <f ca="true">+IF(AND(ISNUMBER(OFFSET('Hygiene Data'!$H$9,0,10*ROW('Hygiene Data'!H45))),'Data Summary'!EC51="Yes"),OFFSET('Hygiene Data'!$H$9,0,10*ROW('Hygiene Data'!H45)),NA())</f>
        <v>#N/A</v>
      </c>
      <c r="BO51" s="101" t="e">
        <f ca="true">+IF(AND(ISNUMBER(OFFSET('Hygiene Data'!$I$5,0,10*ROW('Hygiene Data'!I45))),'Data Summary'!ED51="Yes"),OFFSET('Hygiene Data'!$I$5,0,10*ROW('Hygiene Data'!I45)),NA())</f>
        <v>#N/A</v>
      </c>
      <c r="BP51" s="101" t="e">
        <f ca="true">+IF(AND(ISNUMBER(OFFSET('Hygiene Data'!$I$7,0,10*ROW('Hygiene Data'!I45))),'Data Summary'!EE51="Yes"),OFFSET('Hygiene Data'!$I$7,0,10*ROW('Hygiene Data'!I45)),NA())</f>
        <v>#N/A</v>
      </c>
      <c r="BQ51" s="101" t="e">
        <f ca="true">+IF(AND(ISNUMBER(OFFSET('Hygiene Data'!$I$9,0,10*ROW('Hygiene Data'!I45))),'Data Summary'!EF51="Yes"),OFFSET('Hygiene Data'!$I$9,0,10*ROW('Hygiene Data'!I45)),NA())</f>
        <v>#N/A</v>
      </c>
    </row>
    <row xmlns:x14ac="http://schemas.microsoft.com/office/spreadsheetml/2009/9/ac" r="52" x14ac:dyDescent="0.2">
      <c r="A52" s="414" t="e">
        <f ca="true">+RIGHT('Data Summary'!A52,LEN('Data Summary'!A52)-9)</f>
        <v>#VALUE!</v>
      </c>
      <c r="B52" s="38" t="str">
        <f ca="true">+IF(ISTEXT('Data Summary'!B52),'Data Summary'!B52,"")</f>
        <v/>
      </c>
      <c r="C52" s="365" t="e">
        <f ca="true">+VALUE('Data Summary'!C52)</f>
        <v>#VALUE!</v>
      </c>
      <c r="D52" s="99" t="e">
        <f ca="true">+IF(AND(ISNUMBER(OFFSET('Water Data'!$D$4,0,10*ROW('Water Data'!D46))),'Data Summary'!BS52="Yes"),100-OFFSET('Water Data'!$D$4,0,10*ROW('Water Data'!D46)),NA())</f>
        <v>#N/A</v>
      </c>
      <c r="E52" s="99" t="e">
        <f ca="true">+IF(AND(ISNUMBER(OFFSET('Water Data'!$D$6,0,10*ROW('Water Data'!D46))),'Data Summary'!BT52="Yes"),OFFSET('Water Data'!$D$6,0,10*ROW('Water Data'!D46)),NA())</f>
        <v>#N/A</v>
      </c>
      <c r="F52" s="99" t="e">
        <f ca="true">+IF(AND(ISNUMBER(OFFSET('Water Data'!$D$9,0,10*ROW('Water Data'!D46))),'Data Summary'!BU52="Yes"),OFFSET('Water Data'!$D$9,0,10*ROW('Water Data'!D46)),NA())</f>
        <v>#N/A</v>
      </c>
      <c r="G52" s="99" t="e">
        <f ca="true">+IF(AND(ISNUMBER(OFFSET('Water Data'!$E$4,0,10*ROW('Water Data'!E46))),'Data Summary'!BV52="Yes"),100-OFFSET('Water Data'!$E$4,0,10*ROW('Water Data'!E46)),NA())</f>
        <v>#N/A</v>
      </c>
      <c r="H52" s="99" t="e">
        <f ca="true">+IF(AND(ISNUMBER(OFFSET('Water Data'!$E$6,0,10*ROW('Water Data'!E46))),'Data Summary'!BW52="Yes"),OFFSET('Water Data'!$E$6,0,10*ROW('Water Data'!E46)),NA())</f>
        <v>#N/A</v>
      </c>
      <c r="I52" s="99" t="e">
        <f ca="true">+IF(AND(ISNUMBER(OFFSET('Water Data'!$E$9,0,10*ROW('Water Data'!E46))),'Data Summary'!BX52="Yes"),OFFSET('Water Data'!$E$9,0,10*ROW('Water Data'!E46)),NA())</f>
        <v>#N/A</v>
      </c>
      <c r="J52" s="99" t="e">
        <f ca="true">+IF(AND(ISNUMBER(OFFSET('Water Data'!$F$4,0,10*ROW('Water Data'!F46))),'Data Summary'!BY52="Yes"),100-OFFSET('Water Data'!$F$4,0,10*ROW('Water Data'!F46)),NA())</f>
        <v>#N/A</v>
      </c>
      <c r="K52" s="99" t="e">
        <f ca="true">+IF(AND(ISNUMBER(OFFSET('Water Data'!$F$6,0,10*ROW('Water Data'!F46))),'Data Summary'!BZ52="Yes"),OFFSET('Water Data'!$F$6,0,10*ROW('Water Data'!F46)),NA())</f>
        <v>#N/A</v>
      </c>
      <c r="L52" s="99" t="e">
        <f ca="true">+IF(AND(ISNUMBER(OFFSET('Water Data'!$F$9,0,10*ROW('Water Data'!F46))),'Data Summary'!CA52="Yes"),OFFSET('Water Data'!$F$9,0,10*ROW('Water Data'!F46)),NA())</f>
        <v>#N/A</v>
      </c>
      <c r="M52" s="99" t="e">
        <f ca="true">+IF(AND(ISNUMBER(OFFSET('Water Data'!$G$4,0,10*ROW('Water Data'!G46))),'Data Summary'!CB52="Yes"),100-OFFSET('Water Data'!$G$4,0,10*ROW('Water Data'!G46)),NA())</f>
        <v>#N/A</v>
      </c>
      <c r="N52" s="99" t="e">
        <f ca="true">+IF(AND(ISNUMBER(OFFSET('Water Data'!$G$6,0,10*ROW('Water Data'!G46))),'Data Summary'!CC52="Yes"),OFFSET('Water Data'!$G$6,0,10*ROW('Water Data'!G46)),NA())</f>
        <v>#N/A</v>
      </c>
      <c r="O52" s="99" t="e">
        <f ca="true">+IF(AND(ISNUMBER(OFFSET('Water Data'!$G$9,0,10*ROW('Water Data'!G46))),'Data Summary'!CD52="Yes"),OFFSET('Water Data'!$G$9,0,10*ROW('Water Data'!G46)),NA())</f>
        <v>#N/A</v>
      </c>
      <c r="P52" s="99" t="e">
        <f ca="true">+IF(AND(ISNUMBER(OFFSET('Water Data'!$H$4,0,10*ROW('Water Data'!H46))),'Data Summary'!CE52="Yes"),100-OFFSET('Water Data'!$H$4,0,10*ROW('Water Data'!H46)),NA())</f>
        <v>#N/A</v>
      </c>
      <c r="Q52" s="99" t="e">
        <f ca="true">+IF(AND(ISNUMBER(OFFSET('Water Data'!$H$6,0,10*ROW('Water Data'!H46))),'Data Summary'!CF52="Yes"),OFFSET('Water Data'!$H$6,0,10*ROW('Water Data'!H46)),NA())</f>
        <v>#N/A</v>
      </c>
      <c r="R52" s="99" t="e">
        <f ca="true">+IF(AND(ISNUMBER(OFFSET('Water Data'!$H$9,0,10*ROW('Water Data'!H46))),'Data Summary'!CG52="Yes"),OFFSET('Water Data'!$H$9,0,10*ROW('Water Data'!H46)),NA())</f>
        <v>#N/A</v>
      </c>
      <c r="S52" s="99" t="e">
        <f ca="true">+IF(AND(ISNUMBER(OFFSET('Water Data'!$I$4,0,10*ROW('Water Data'!I46))),'Data Summary'!CH52="Yes"),100-OFFSET('Water Data'!$I$4,0,10*ROW('Water Data'!I46)),NA())</f>
        <v>#N/A</v>
      </c>
      <c r="T52" s="99" t="e">
        <f ca="true">+IF(AND(ISNUMBER(OFFSET('Water Data'!$I$6,0,10*ROW('Water Data'!I46))),'Data Summary'!CI52="Yes"),OFFSET('Water Data'!$I$6,0,10*ROW('Water Data'!I46)),NA())</f>
        <v>#N/A</v>
      </c>
      <c r="U52" s="99" t="e">
        <f ca="true">+IF(AND(ISNUMBER(OFFSET('Water Data'!$I$9,0,10*ROW('Water Data'!I46))),'Data Summary'!CJ52="Yes"),OFFSET('Water Data'!$I$9,0,10*ROW('Water Data'!I46)),NA())</f>
        <v>#N/A</v>
      </c>
      <c r="V52" s="100" t="e">
        <f ca="true">+IF(AND(ISNUMBER(OFFSET('Sanitation Data'!$D$4,0,10*ROW('Sanitation Data'!D46))),'Data Summary'!CK52="Yes"),100-OFFSET('Sanitation Data'!$D$4,0,10*ROW('Sanitation Data'!D46)),NA())</f>
        <v>#N/A</v>
      </c>
      <c r="W52" s="100" t="e">
        <f ca="true">+IF(AND(ISNUMBER(OFFSET('Sanitation Data'!$D$6,0,10*ROW('Sanitation Data'!D46))),'Data Summary'!CL52="Yes"),OFFSET('Sanitation Data'!$D$6,0,10*ROW('Sanitation Data'!D46)),NA())</f>
        <v>#N/A</v>
      </c>
      <c r="X52" s="100" t="e">
        <f ca="true">+IF(AND(ISNUMBER(OFFSET('Sanitation Data'!$D$10,0,10*ROW('Sanitation Data'!D46))),'Data Summary'!CM52="Yes"),OFFSET('Sanitation Data'!$D$10,0,10*ROW('Sanitation Data'!D46)),NA())</f>
        <v>#N/A</v>
      </c>
      <c r="Y52" s="100" t="e">
        <f ca="true">+IF(AND(ISNUMBER(OFFSET('Sanitation Data'!$D$11,0,10*ROW('Sanitation Data'!D46))),'Data Summary'!CN52="Yes"),OFFSET('Sanitation Data'!$D$11,0,10*ROW('Sanitation Data'!D46)),NA())</f>
        <v>#N/A</v>
      </c>
      <c r="Z52" s="100" t="e">
        <f ca="true">+IF(AND(ISNUMBER(OFFSET('Sanitation Data'!$D$12,0,10*ROW('Sanitation Data'!D46))),'Data Summary'!CO52="Yes"),OFFSET('Sanitation Data'!$D$12,0,10*ROW('Sanitation Data'!D46)),NA())</f>
        <v>#N/A</v>
      </c>
      <c r="AA52" s="100" t="e">
        <f ca="true">+IF(AND(ISNUMBER(OFFSET('Sanitation Data'!$E$4,0,10*ROW('Sanitation Data'!E46))),'Data Summary'!CP52="Yes"),100-OFFSET('Sanitation Data'!$E$4,0,10*ROW('Sanitation Data'!E46)),NA())</f>
        <v>#N/A</v>
      </c>
      <c r="AB52" s="100" t="e">
        <f ca="true">+IF(AND(ISNUMBER(OFFSET('Sanitation Data'!$E$6,0,10*ROW('Sanitation Data'!E46))),'Data Summary'!CQ52="Yes"),OFFSET('Sanitation Data'!$E$6,0,10*ROW('Sanitation Data'!E46)),NA())</f>
        <v>#N/A</v>
      </c>
      <c r="AC52" s="100" t="e">
        <f ca="true">+IF(AND(ISNUMBER(OFFSET('Sanitation Data'!$E$10,0,10*ROW('Sanitation Data'!E46))),'Data Summary'!CR52="Yes"),OFFSET('Sanitation Data'!$E$10,0,10*ROW('Sanitation Data'!E46)),NA())</f>
        <v>#N/A</v>
      </c>
      <c r="AD52" s="100" t="e">
        <f ca="true">+IF(AND(ISNUMBER(OFFSET('Sanitation Data'!$E$11,0,10*ROW('Sanitation Data'!E46))),'Data Summary'!CS52="Yes"),OFFSET('Sanitation Data'!$E$11,0,10*ROW('Sanitation Data'!E46)),NA())</f>
        <v>#N/A</v>
      </c>
      <c r="AE52" s="100" t="e">
        <f ca="true">+IF(AND(ISNUMBER(OFFSET('Sanitation Data'!$E$12,0,10*ROW('Sanitation Data'!E46))),'Data Summary'!CT52="Yes"),OFFSET('Sanitation Data'!$E$12,0,10*ROW('Sanitation Data'!E46)),NA())</f>
        <v>#N/A</v>
      </c>
      <c r="AF52" s="100" t="e">
        <f ca="true">+IF(AND(ISNUMBER(OFFSET('Sanitation Data'!$F$4,0,10*ROW('Sanitation Data'!F46))),'Data Summary'!CU52="Yes"),100-OFFSET('Sanitation Data'!$F$4,0,10*ROW('Sanitation Data'!F46)),NA())</f>
        <v>#N/A</v>
      </c>
      <c r="AG52" s="100" t="e">
        <f ca="true">+IF(AND(ISNUMBER(OFFSET('Sanitation Data'!$F$6,0,10*ROW('Sanitation Data'!F46))),'Data Summary'!CV52="Yes"),OFFSET('Sanitation Data'!$F$6,0,10*ROW('Sanitation Data'!F46)),NA())</f>
        <v>#N/A</v>
      </c>
      <c r="AH52" s="100" t="e">
        <f ca="true">+IF(AND(ISNUMBER(OFFSET('Sanitation Data'!$F$10,0,10*ROW('Sanitation Data'!F46))),'Data Summary'!CW52="Yes"),OFFSET('Sanitation Data'!$F$10,0,10*ROW('Sanitation Data'!F46)),NA())</f>
        <v>#N/A</v>
      </c>
      <c r="AI52" s="100" t="e">
        <f ca="true">+IF(AND(ISNUMBER(OFFSET('Sanitation Data'!$F$11,0,10*ROW('Sanitation Data'!F46))),'Data Summary'!CX52="Yes"),OFFSET('Sanitation Data'!$F$11,0,10*ROW('Sanitation Data'!F46)),NA())</f>
        <v>#N/A</v>
      </c>
      <c r="AJ52" s="100" t="e">
        <f ca="true">+IF(AND(ISNUMBER(OFFSET('Sanitation Data'!$F$12,0,10*ROW('Sanitation Data'!F46))),'Data Summary'!CY52="Yes"),OFFSET('Sanitation Data'!$F$12,0,10*ROW('Sanitation Data'!F46)),NA())</f>
        <v>#N/A</v>
      </c>
      <c r="AK52" s="100" t="e">
        <f ca="true">+IF(AND(ISNUMBER(OFFSET('Sanitation Data'!$G$4,0,10*ROW('Sanitation Data'!G46))),'Data Summary'!CZ52="Yes"),100-OFFSET('Sanitation Data'!$G$4,0,10*ROW('Sanitation Data'!G46)),NA())</f>
        <v>#N/A</v>
      </c>
      <c r="AL52" s="100" t="e">
        <f ca="true">+IF(AND(ISNUMBER(OFFSET('Sanitation Data'!$G$6,0,10*ROW('Sanitation Data'!G46))),'Data Summary'!DA52="Yes"),OFFSET('Sanitation Data'!$G$6,0,10*ROW('Sanitation Data'!G46)),NA())</f>
        <v>#N/A</v>
      </c>
      <c r="AM52" s="100" t="e">
        <f ca="true">+IF(AND(ISNUMBER(OFFSET('Sanitation Data'!$G$10,0,10*ROW('Sanitation Data'!G46))),'Data Summary'!DB52="Yes"),OFFSET('Sanitation Data'!$G$10,0,10*ROW('Sanitation Data'!G46)),NA())</f>
        <v>#N/A</v>
      </c>
      <c r="AN52" s="100" t="e">
        <f ca="true">+IF(AND(ISNUMBER(OFFSET('Sanitation Data'!$G$11,0,10*ROW('Sanitation Data'!G46))),'Data Summary'!DC52="Yes"),OFFSET('Sanitation Data'!$G$11,0,10*ROW('Sanitation Data'!G46)),NA())</f>
        <v>#N/A</v>
      </c>
      <c r="AO52" s="100" t="e">
        <f ca="true">+IF(AND(ISNUMBER(OFFSET('Sanitation Data'!$G$12,0,10*ROW('Sanitation Data'!G46))),'Data Summary'!DD52="Yes"),OFFSET('Sanitation Data'!$G$12,0,10*ROW('Sanitation Data'!G46)),NA())</f>
        <v>#N/A</v>
      </c>
      <c r="AP52" s="100" t="e">
        <f ca="true">+IF(AND(ISNUMBER(OFFSET('Sanitation Data'!$H$4,0,10*ROW('Sanitation Data'!H46))),'Data Summary'!DE52="Yes"),100-OFFSET('Sanitation Data'!$H$4,0,10*ROW('Sanitation Data'!H46)),NA())</f>
        <v>#N/A</v>
      </c>
      <c r="AQ52" s="100" t="e">
        <f ca="true">+IF(AND(ISNUMBER(OFFSET('Sanitation Data'!$H$6,0,10*ROW('Sanitation Data'!H46))),'Data Summary'!DF52="Yes"),OFFSET('Sanitation Data'!$H$6,0,10*ROW('Sanitation Data'!H46)),NA())</f>
        <v>#N/A</v>
      </c>
      <c r="AR52" s="100" t="e">
        <f ca="true">+IF(AND(ISNUMBER(OFFSET('Sanitation Data'!$H$10,0,10*ROW('Sanitation Data'!H46))),'Data Summary'!DG52="Yes"),OFFSET('Sanitation Data'!$H$10,0,10*ROW('Sanitation Data'!H46)),NA())</f>
        <v>#N/A</v>
      </c>
      <c r="AS52" s="100" t="e">
        <f ca="true">+IF(AND(ISNUMBER(OFFSET('Sanitation Data'!$H$11,0,10*ROW('Sanitation Data'!H46))),'Data Summary'!DH52="Yes"),OFFSET('Sanitation Data'!$H$11,0,10*ROW('Sanitation Data'!H46)),NA())</f>
        <v>#N/A</v>
      </c>
      <c r="AT52" s="100" t="e">
        <f ca="true">+IF(AND(ISNUMBER(OFFSET('Sanitation Data'!$H$12,0,10*ROW('Sanitation Data'!H46))),'Data Summary'!DI52="Yes"),OFFSET('Sanitation Data'!$H$12,0,10*ROW('Sanitation Data'!H46)),NA())</f>
        <v>#N/A</v>
      </c>
      <c r="AU52" s="100" t="e">
        <f ca="true">+IF(AND(ISNUMBER(OFFSET('Sanitation Data'!$I$4,0,10*ROW('Sanitation Data'!I46))),'Data Summary'!DJ52="Yes"),100-OFFSET('Sanitation Data'!$I$4,0,10*ROW('Sanitation Data'!I46)),NA())</f>
        <v>#N/A</v>
      </c>
      <c r="AV52" s="100" t="e">
        <f ca="true">+IF(AND(ISNUMBER(OFFSET('Sanitation Data'!$I$6,0,10*ROW('Sanitation Data'!I46))),'Data Summary'!DK52="Yes"),OFFSET('Sanitation Data'!$I$6,0,10*ROW('Sanitation Data'!I46)),NA())</f>
        <v>#N/A</v>
      </c>
      <c r="AW52" s="100" t="e">
        <f ca="true">+IF(AND(ISNUMBER(OFFSET('Sanitation Data'!$I$10,0,10*ROW('Sanitation Data'!I46))),'Data Summary'!DL52="Yes"),OFFSET('Sanitation Data'!$I$10,0,10*ROW('Sanitation Data'!I46)),NA())</f>
        <v>#N/A</v>
      </c>
      <c r="AX52" s="100" t="e">
        <f ca="true">+IF(AND(ISNUMBER(OFFSET('Sanitation Data'!$I$11,0,10*ROW('Sanitation Data'!I46))),'Data Summary'!DM52="Yes"),OFFSET('Sanitation Data'!$I$11,0,10*ROW('Sanitation Data'!I46)),NA())</f>
        <v>#N/A</v>
      </c>
      <c r="AY52" s="100" t="e">
        <f ca="true">+IF(AND(ISNUMBER(OFFSET('Sanitation Data'!$I$12,0,10*ROW('Sanitation Data'!I46))),'Data Summary'!DN52="Yes"),OFFSET('Sanitation Data'!$I$12,0,10*ROW('Sanitation Data'!I46)),NA())</f>
        <v>#N/A</v>
      </c>
      <c r="AZ52" s="101" t="e">
        <f ca="true">+IF(AND(ISNUMBER(OFFSET('Hygiene Data'!$D$5,0,10*ROW('Hygiene Data'!D46))),'Data Summary'!DO52="Yes"),OFFSET('Hygiene Data'!$D$5,0,10*ROW('Hygiene Data'!D46)),NA())</f>
        <v>#N/A</v>
      </c>
      <c r="BA52" s="101" t="e">
        <f ca="true">+IF(AND(ISNUMBER(OFFSET('Hygiene Data'!$D$7,0,10*ROW('Hygiene Data'!D46))),'Data Summary'!DP52="Yes"),OFFSET('Hygiene Data'!$D$7,0,10*ROW('Hygiene Data'!D46)),NA())</f>
        <v>#N/A</v>
      </c>
      <c r="BB52" s="101" t="e">
        <f ca="true">+IF(AND(ISNUMBER(OFFSET('Hygiene Data'!$D$9,0,10*ROW('Hygiene Data'!D46))),'Data Summary'!DQ52="Yes"),OFFSET('Hygiene Data'!$D$9,0,10*ROW('Hygiene Data'!D46)),NA())</f>
        <v>#N/A</v>
      </c>
      <c r="BC52" s="101" t="e">
        <f ca="true">+IF(AND(ISNUMBER(OFFSET('Hygiene Data'!$E$5,0,10*ROW('Hygiene Data'!E46))),'Data Summary'!DR52="Yes"),OFFSET('Hygiene Data'!$E$5,0,10*ROW('Hygiene Data'!E46)),NA())</f>
        <v>#N/A</v>
      </c>
      <c r="BD52" s="101" t="e">
        <f ca="true">+IF(AND(ISNUMBER(OFFSET('Hygiene Data'!$E$7,0,10*ROW('Hygiene Data'!E46))),'Data Summary'!DS52="Yes"),OFFSET('Hygiene Data'!$E$7,0,10*ROW('Hygiene Data'!E46)),NA())</f>
        <v>#N/A</v>
      </c>
      <c r="BE52" s="101" t="e">
        <f ca="true">+IF(AND(ISNUMBER(OFFSET('Hygiene Data'!$E$9,0,10*ROW('Hygiene Data'!E46))),'Data Summary'!DT52="Yes"),OFFSET('Hygiene Data'!$E$9,0,10*ROW('Hygiene Data'!E46)),NA())</f>
        <v>#N/A</v>
      </c>
      <c r="BF52" s="101" t="e">
        <f ca="true">+IF(AND(ISNUMBER(OFFSET('Hygiene Data'!$F$5,0,10*ROW('Hygiene Data'!F46))),'Data Summary'!DU52="Yes"),OFFSET('Hygiene Data'!$F$5,0,10*ROW('Hygiene Data'!F46)),NA())</f>
        <v>#N/A</v>
      </c>
      <c r="BG52" s="101" t="e">
        <f ca="true">+IF(AND(ISNUMBER(OFFSET('Hygiene Data'!$F$7,0,10*ROW('Hygiene Data'!F46))),'Data Summary'!DV52="Yes"),OFFSET('Hygiene Data'!$F$7,0,10*ROW('Hygiene Data'!F46)),NA())</f>
        <v>#N/A</v>
      </c>
      <c r="BH52" s="101" t="e">
        <f ca="true">+IF(AND(ISNUMBER(OFFSET('Hygiene Data'!$F$9,0,10*ROW('Hygiene Data'!F46))),'Data Summary'!DW52="Yes"),OFFSET('Hygiene Data'!$F$9,0,10*ROW('Hygiene Data'!F46)),NA())</f>
        <v>#N/A</v>
      </c>
      <c r="BI52" s="101" t="e">
        <f ca="true">+IF(AND(ISNUMBER(OFFSET('Hygiene Data'!$G$5,0,10*ROW('Hygiene Data'!G46))),'Data Summary'!DX52="Yes"),OFFSET('Hygiene Data'!$G$5,0,10*ROW('Hygiene Data'!G46)),NA())</f>
        <v>#N/A</v>
      </c>
      <c r="BJ52" s="101" t="e">
        <f ca="true">+IF(AND(ISNUMBER(OFFSET('Hygiene Data'!$G$7,0,10*ROW('Hygiene Data'!G46))),'Data Summary'!DY52="Yes"),OFFSET('Hygiene Data'!$G$7,0,10*ROW('Hygiene Data'!G46)),NA())</f>
        <v>#N/A</v>
      </c>
      <c r="BK52" s="101" t="e">
        <f ca="true">+IF(AND(ISNUMBER(OFFSET('Hygiene Data'!$G$9,0,10*ROW('Hygiene Data'!G46))),'Data Summary'!DZ52="Yes"),OFFSET('Hygiene Data'!$G$9,0,10*ROW('Hygiene Data'!G46)),NA())</f>
        <v>#N/A</v>
      </c>
      <c r="BL52" s="101" t="e">
        <f ca="true">+IF(AND(ISNUMBER(OFFSET('Hygiene Data'!$H$5,0,10*ROW('Hygiene Data'!H46))),'Data Summary'!EA52="Yes"),OFFSET('Hygiene Data'!$H$5,0,10*ROW('Hygiene Data'!H46)),NA())</f>
        <v>#N/A</v>
      </c>
      <c r="BM52" s="101" t="e">
        <f ca="true">+IF(AND(ISNUMBER(OFFSET('Hygiene Data'!$H$7,0,10*ROW('Hygiene Data'!H46))),'Data Summary'!EB52="Yes"),OFFSET('Hygiene Data'!$H$7,0,10*ROW('Hygiene Data'!H46)),NA())</f>
        <v>#N/A</v>
      </c>
      <c r="BN52" s="101" t="e">
        <f ca="true">+IF(AND(ISNUMBER(OFFSET('Hygiene Data'!$H$9,0,10*ROW('Hygiene Data'!H46))),'Data Summary'!EC52="Yes"),OFFSET('Hygiene Data'!$H$9,0,10*ROW('Hygiene Data'!H46)),NA())</f>
        <v>#N/A</v>
      </c>
      <c r="BO52" s="101" t="e">
        <f ca="true">+IF(AND(ISNUMBER(OFFSET('Hygiene Data'!$I$5,0,10*ROW('Hygiene Data'!I46))),'Data Summary'!ED52="Yes"),OFFSET('Hygiene Data'!$I$5,0,10*ROW('Hygiene Data'!I46)),NA())</f>
        <v>#N/A</v>
      </c>
      <c r="BP52" s="101" t="e">
        <f ca="true">+IF(AND(ISNUMBER(OFFSET('Hygiene Data'!$I$7,0,10*ROW('Hygiene Data'!I46))),'Data Summary'!EE52="Yes"),OFFSET('Hygiene Data'!$I$7,0,10*ROW('Hygiene Data'!I46)),NA())</f>
        <v>#N/A</v>
      </c>
      <c r="BQ52" s="101" t="e">
        <f ca="true">+IF(AND(ISNUMBER(OFFSET('Hygiene Data'!$I$9,0,10*ROW('Hygiene Data'!I46))),'Data Summary'!EF52="Yes"),OFFSET('Hygiene Data'!$I$9,0,10*ROW('Hygiene Data'!I46)),NA())</f>
        <v>#N/A</v>
      </c>
    </row>
    <row xmlns:x14ac="http://schemas.microsoft.com/office/spreadsheetml/2009/9/ac" r="53" x14ac:dyDescent="0.2">
      <c r="A53" s="414" t="e">
        <f ca="true">+RIGHT('Data Summary'!A53,LEN('Data Summary'!A53)-9)</f>
        <v>#VALUE!</v>
      </c>
      <c r="B53" s="38" t="str">
        <f ca="true">+IF(ISTEXT('Data Summary'!B53),'Data Summary'!B53,"")</f>
        <v/>
      </c>
      <c r="C53" s="365" t="e">
        <f ca="true">+VALUE('Data Summary'!C53)</f>
        <v>#VALUE!</v>
      </c>
      <c r="D53" s="99" t="e">
        <f ca="true">+IF(AND(ISNUMBER(OFFSET('Water Data'!$D$4,0,10*ROW('Water Data'!D47))),'Data Summary'!BS53="Yes"),100-OFFSET('Water Data'!$D$4,0,10*ROW('Water Data'!D47)),NA())</f>
        <v>#N/A</v>
      </c>
      <c r="E53" s="99" t="e">
        <f ca="true">+IF(AND(ISNUMBER(OFFSET('Water Data'!$D$6,0,10*ROW('Water Data'!D47))),'Data Summary'!BT53="Yes"),OFFSET('Water Data'!$D$6,0,10*ROW('Water Data'!D47)),NA())</f>
        <v>#N/A</v>
      </c>
      <c r="F53" s="99" t="e">
        <f ca="true">+IF(AND(ISNUMBER(OFFSET('Water Data'!$D$9,0,10*ROW('Water Data'!D47))),'Data Summary'!BU53="Yes"),OFFSET('Water Data'!$D$9,0,10*ROW('Water Data'!D47)),NA())</f>
        <v>#N/A</v>
      </c>
      <c r="G53" s="99" t="e">
        <f ca="true">+IF(AND(ISNUMBER(OFFSET('Water Data'!$E$4,0,10*ROW('Water Data'!E47))),'Data Summary'!BV53="Yes"),100-OFFSET('Water Data'!$E$4,0,10*ROW('Water Data'!E47)),NA())</f>
        <v>#N/A</v>
      </c>
      <c r="H53" s="99" t="e">
        <f ca="true">+IF(AND(ISNUMBER(OFFSET('Water Data'!$E$6,0,10*ROW('Water Data'!E47))),'Data Summary'!BW53="Yes"),OFFSET('Water Data'!$E$6,0,10*ROW('Water Data'!E47)),NA())</f>
        <v>#N/A</v>
      </c>
      <c r="I53" s="99" t="e">
        <f ca="true">+IF(AND(ISNUMBER(OFFSET('Water Data'!$E$9,0,10*ROW('Water Data'!E47))),'Data Summary'!BX53="Yes"),OFFSET('Water Data'!$E$9,0,10*ROW('Water Data'!E47)),NA())</f>
        <v>#N/A</v>
      </c>
      <c r="J53" s="99" t="e">
        <f ca="true">+IF(AND(ISNUMBER(OFFSET('Water Data'!$F$4,0,10*ROW('Water Data'!F47))),'Data Summary'!BY53="Yes"),100-OFFSET('Water Data'!$F$4,0,10*ROW('Water Data'!F47)),NA())</f>
        <v>#N/A</v>
      </c>
      <c r="K53" s="99" t="e">
        <f ca="true">+IF(AND(ISNUMBER(OFFSET('Water Data'!$F$6,0,10*ROW('Water Data'!F47))),'Data Summary'!BZ53="Yes"),OFFSET('Water Data'!$F$6,0,10*ROW('Water Data'!F47)),NA())</f>
        <v>#N/A</v>
      </c>
      <c r="L53" s="99" t="e">
        <f ca="true">+IF(AND(ISNUMBER(OFFSET('Water Data'!$F$9,0,10*ROW('Water Data'!F47))),'Data Summary'!CA53="Yes"),OFFSET('Water Data'!$F$9,0,10*ROW('Water Data'!F47)),NA())</f>
        <v>#N/A</v>
      </c>
      <c r="M53" s="99" t="e">
        <f ca="true">+IF(AND(ISNUMBER(OFFSET('Water Data'!$G$4,0,10*ROW('Water Data'!G47))),'Data Summary'!CB53="Yes"),100-OFFSET('Water Data'!$G$4,0,10*ROW('Water Data'!G47)),NA())</f>
        <v>#N/A</v>
      </c>
      <c r="N53" s="99" t="e">
        <f ca="true">+IF(AND(ISNUMBER(OFFSET('Water Data'!$G$6,0,10*ROW('Water Data'!G47))),'Data Summary'!CC53="Yes"),OFFSET('Water Data'!$G$6,0,10*ROW('Water Data'!G47)),NA())</f>
        <v>#N/A</v>
      </c>
      <c r="O53" s="99" t="e">
        <f ca="true">+IF(AND(ISNUMBER(OFFSET('Water Data'!$G$9,0,10*ROW('Water Data'!G47))),'Data Summary'!CD53="Yes"),OFFSET('Water Data'!$G$9,0,10*ROW('Water Data'!G47)),NA())</f>
        <v>#N/A</v>
      </c>
      <c r="P53" s="99" t="e">
        <f ca="true">+IF(AND(ISNUMBER(OFFSET('Water Data'!$H$4,0,10*ROW('Water Data'!H47))),'Data Summary'!CE53="Yes"),100-OFFSET('Water Data'!$H$4,0,10*ROW('Water Data'!H47)),NA())</f>
        <v>#N/A</v>
      </c>
      <c r="Q53" s="99" t="e">
        <f ca="true">+IF(AND(ISNUMBER(OFFSET('Water Data'!$H$6,0,10*ROW('Water Data'!H47))),'Data Summary'!CF53="Yes"),OFFSET('Water Data'!$H$6,0,10*ROW('Water Data'!H47)),NA())</f>
        <v>#N/A</v>
      </c>
      <c r="R53" s="99" t="e">
        <f ca="true">+IF(AND(ISNUMBER(OFFSET('Water Data'!$H$9,0,10*ROW('Water Data'!H47))),'Data Summary'!CG53="Yes"),OFFSET('Water Data'!$H$9,0,10*ROW('Water Data'!H47)),NA())</f>
        <v>#N/A</v>
      </c>
      <c r="S53" s="99" t="e">
        <f ca="true">+IF(AND(ISNUMBER(OFFSET('Water Data'!$I$4,0,10*ROW('Water Data'!I47))),'Data Summary'!CH53="Yes"),100-OFFSET('Water Data'!$I$4,0,10*ROW('Water Data'!I47)),NA())</f>
        <v>#N/A</v>
      </c>
      <c r="T53" s="99" t="e">
        <f ca="true">+IF(AND(ISNUMBER(OFFSET('Water Data'!$I$6,0,10*ROW('Water Data'!I47))),'Data Summary'!CI53="Yes"),OFFSET('Water Data'!$I$6,0,10*ROW('Water Data'!I47)),NA())</f>
        <v>#N/A</v>
      </c>
      <c r="U53" s="99" t="e">
        <f ca="true">+IF(AND(ISNUMBER(OFFSET('Water Data'!$I$9,0,10*ROW('Water Data'!I47))),'Data Summary'!CJ53="Yes"),OFFSET('Water Data'!$I$9,0,10*ROW('Water Data'!I47)),NA())</f>
        <v>#N/A</v>
      </c>
      <c r="V53" s="100" t="e">
        <f ca="true">+IF(AND(ISNUMBER(OFFSET('Sanitation Data'!$D$4,0,10*ROW('Sanitation Data'!D47))),'Data Summary'!CK53="Yes"),100-OFFSET('Sanitation Data'!$D$4,0,10*ROW('Sanitation Data'!D47)),NA())</f>
        <v>#N/A</v>
      </c>
      <c r="W53" s="100" t="e">
        <f ca="true">+IF(AND(ISNUMBER(OFFSET('Sanitation Data'!$D$6,0,10*ROW('Sanitation Data'!D47))),'Data Summary'!CL53="Yes"),OFFSET('Sanitation Data'!$D$6,0,10*ROW('Sanitation Data'!D47)),NA())</f>
        <v>#N/A</v>
      </c>
      <c r="X53" s="100" t="e">
        <f ca="true">+IF(AND(ISNUMBER(OFFSET('Sanitation Data'!$D$10,0,10*ROW('Sanitation Data'!D47))),'Data Summary'!CM53="Yes"),OFFSET('Sanitation Data'!$D$10,0,10*ROW('Sanitation Data'!D47)),NA())</f>
        <v>#N/A</v>
      </c>
      <c r="Y53" s="100" t="e">
        <f ca="true">+IF(AND(ISNUMBER(OFFSET('Sanitation Data'!$D$11,0,10*ROW('Sanitation Data'!D47))),'Data Summary'!CN53="Yes"),OFFSET('Sanitation Data'!$D$11,0,10*ROW('Sanitation Data'!D47)),NA())</f>
        <v>#N/A</v>
      </c>
      <c r="Z53" s="100" t="e">
        <f ca="true">+IF(AND(ISNUMBER(OFFSET('Sanitation Data'!$D$12,0,10*ROW('Sanitation Data'!D47))),'Data Summary'!CO53="Yes"),OFFSET('Sanitation Data'!$D$12,0,10*ROW('Sanitation Data'!D47)),NA())</f>
        <v>#N/A</v>
      </c>
      <c r="AA53" s="100" t="e">
        <f ca="true">+IF(AND(ISNUMBER(OFFSET('Sanitation Data'!$E$4,0,10*ROW('Sanitation Data'!E47))),'Data Summary'!CP53="Yes"),100-OFFSET('Sanitation Data'!$E$4,0,10*ROW('Sanitation Data'!E47)),NA())</f>
        <v>#N/A</v>
      </c>
      <c r="AB53" s="100" t="e">
        <f ca="true">+IF(AND(ISNUMBER(OFFSET('Sanitation Data'!$E$6,0,10*ROW('Sanitation Data'!E47))),'Data Summary'!CQ53="Yes"),OFFSET('Sanitation Data'!$E$6,0,10*ROW('Sanitation Data'!E47)),NA())</f>
        <v>#N/A</v>
      </c>
      <c r="AC53" s="100" t="e">
        <f ca="true">+IF(AND(ISNUMBER(OFFSET('Sanitation Data'!$E$10,0,10*ROW('Sanitation Data'!E47))),'Data Summary'!CR53="Yes"),OFFSET('Sanitation Data'!$E$10,0,10*ROW('Sanitation Data'!E47)),NA())</f>
        <v>#N/A</v>
      </c>
      <c r="AD53" s="100" t="e">
        <f ca="true">+IF(AND(ISNUMBER(OFFSET('Sanitation Data'!$E$11,0,10*ROW('Sanitation Data'!E47))),'Data Summary'!CS53="Yes"),OFFSET('Sanitation Data'!$E$11,0,10*ROW('Sanitation Data'!E47)),NA())</f>
        <v>#N/A</v>
      </c>
      <c r="AE53" s="100" t="e">
        <f ca="true">+IF(AND(ISNUMBER(OFFSET('Sanitation Data'!$E$12,0,10*ROW('Sanitation Data'!E47))),'Data Summary'!CT53="Yes"),OFFSET('Sanitation Data'!$E$12,0,10*ROW('Sanitation Data'!E47)),NA())</f>
        <v>#N/A</v>
      </c>
      <c r="AF53" s="100" t="e">
        <f ca="true">+IF(AND(ISNUMBER(OFFSET('Sanitation Data'!$F$4,0,10*ROW('Sanitation Data'!F47))),'Data Summary'!CU53="Yes"),100-OFFSET('Sanitation Data'!$F$4,0,10*ROW('Sanitation Data'!F47)),NA())</f>
        <v>#N/A</v>
      </c>
      <c r="AG53" s="100" t="e">
        <f ca="true">+IF(AND(ISNUMBER(OFFSET('Sanitation Data'!$F$6,0,10*ROW('Sanitation Data'!F47))),'Data Summary'!CV53="Yes"),OFFSET('Sanitation Data'!$F$6,0,10*ROW('Sanitation Data'!F47)),NA())</f>
        <v>#N/A</v>
      </c>
      <c r="AH53" s="100" t="e">
        <f ca="true">+IF(AND(ISNUMBER(OFFSET('Sanitation Data'!$F$10,0,10*ROW('Sanitation Data'!F47))),'Data Summary'!CW53="Yes"),OFFSET('Sanitation Data'!$F$10,0,10*ROW('Sanitation Data'!F47)),NA())</f>
        <v>#N/A</v>
      </c>
      <c r="AI53" s="100" t="e">
        <f ca="true">+IF(AND(ISNUMBER(OFFSET('Sanitation Data'!$F$11,0,10*ROW('Sanitation Data'!F47))),'Data Summary'!CX53="Yes"),OFFSET('Sanitation Data'!$F$11,0,10*ROW('Sanitation Data'!F47)),NA())</f>
        <v>#N/A</v>
      </c>
      <c r="AJ53" s="100" t="e">
        <f ca="true">+IF(AND(ISNUMBER(OFFSET('Sanitation Data'!$F$12,0,10*ROW('Sanitation Data'!F47))),'Data Summary'!CY53="Yes"),OFFSET('Sanitation Data'!$F$12,0,10*ROW('Sanitation Data'!F47)),NA())</f>
        <v>#N/A</v>
      </c>
      <c r="AK53" s="100" t="e">
        <f ca="true">+IF(AND(ISNUMBER(OFFSET('Sanitation Data'!$G$4,0,10*ROW('Sanitation Data'!G47))),'Data Summary'!CZ53="Yes"),100-OFFSET('Sanitation Data'!$G$4,0,10*ROW('Sanitation Data'!G47)),NA())</f>
        <v>#N/A</v>
      </c>
      <c r="AL53" s="100" t="e">
        <f ca="true">+IF(AND(ISNUMBER(OFFSET('Sanitation Data'!$G$6,0,10*ROW('Sanitation Data'!G47))),'Data Summary'!DA53="Yes"),OFFSET('Sanitation Data'!$G$6,0,10*ROW('Sanitation Data'!G47)),NA())</f>
        <v>#N/A</v>
      </c>
      <c r="AM53" s="100" t="e">
        <f ca="true">+IF(AND(ISNUMBER(OFFSET('Sanitation Data'!$G$10,0,10*ROW('Sanitation Data'!G47))),'Data Summary'!DB53="Yes"),OFFSET('Sanitation Data'!$G$10,0,10*ROW('Sanitation Data'!G47)),NA())</f>
        <v>#N/A</v>
      </c>
      <c r="AN53" s="100" t="e">
        <f ca="true">+IF(AND(ISNUMBER(OFFSET('Sanitation Data'!$G$11,0,10*ROW('Sanitation Data'!G47))),'Data Summary'!DC53="Yes"),OFFSET('Sanitation Data'!$G$11,0,10*ROW('Sanitation Data'!G47)),NA())</f>
        <v>#N/A</v>
      </c>
      <c r="AO53" s="100" t="e">
        <f ca="true">+IF(AND(ISNUMBER(OFFSET('Sanitation Data'!$G$12,0,10*ROW('Sanitation Data'!G47))),'Data Summary'!DD53="Yes"),OFFSET('Sanitation Data'!$G$12,0,10*ROW('Sanitation Data'!G47)),NA())</f>
        <v>#N/A</v>
      </c>
      <c r="AP53" s="100" t="e">
        <f ca="true">+IF(AND(ISNUMBER(OFFSET('Sanitation Data'!$H$4,0,10*ROW('Sanitation Data'!H47))),'Data Summary'!DE53="Yes"),100-OFFSET('Sanitation Data'!$H$4,0,10*ROW('Sanitation Data'!H47)),NA())</f>
        <v>#N/A</v>
      </c>
      <c r="AQ53" s="100" t="e">
        <f ca="true">+IF(AND(ISNUMBER(OFFSET('Sanitation Data'!$H$6,0,10*ROW('Sanitation Data'!H47))),'Data Summary'!DF53="Yes"),OFFSET('Sanitation Data'!$H$6,0,10*ROW('Sanitation Data'!H47)),NA())</f>
        <v>#N/A</v>
      </c>
      <c r="AR53" s="100" t="e">
        <f ca="true">+IF(AND(ISNUMBER(OFFSET('Sanitation Data'!$H$10,0,10*ROW('Sanitation Data'!H47))),'Data Summary'!DG53="Yes"),OFFSET('Sanitation Data'!$H$10,0,10*ROW('Sanitation Data'!H47)),NA())</f>
        <v>#N/A</v>
      </c>
      <c r="AS53" s="100" t="e">
        <f ca="true">+IF(AND(ISNUMBER(OFFSET('Sanitation Data'!$H$11,0,10*ROW('Sanitation Data'!H47))),'Data Summary'!DH53="Yes"),OFFSET('Sanitation Data'!$H$11,0,10*ROW('Sanitation Data'!H47)),NA())</f>
        <v>#N/A</v>
      </c>
      <c r="AT53" s="100" t="e">
        <f ca="true">+IF(AND(ISNUMBER(OFFSET('Sanitation Data'!$H$12,0,10*ROW('Sanitation Data'!H47))),'Data Summary'!DI53="Yes"),OFFSET('Sanitation Data'!$H$12,0,10*ROW('Sanitation Data'!H47)),NA())</f>
        <v>#N/A</v>
      </c>
      <c r="AU53" s="100" t="e">
        <f ca="true">+IF(AND(ISNUMBER(OFFSET('Sanitation Data'!$I$4,0,10*ROW('Sanitation Data'!I47))),'Data Summary'!DJ53="Yes"),100-OFFSET('Sanitation Data'!$I$4,0,10*ROW('Sanitation Data'!I47)),NA())</f>
        <v>#N/A</v>
      </c>
      <c r="AV53" s="100" t="e">
        <f ca="true">+IF(AND(ISNUMBER(OFFSET('Sanitation Data'!$I$6,0,10*ROW('Sanitation Data'!I47))),'Data Summary'!DK53="Yes"),OFFSET('Sanitation Data'!$I$6,0,10*ROW('Sanitation Data'!I47)),NA())</f>
        <v>#N/A</v>
      </c>
      <c r="AW53" s="100" t="e">
        <f ca="true">+IF(AND(ISNUMBER(OFFSET('Sanitation Data'!$I$10,0,10*ROW('Sanitation Data'!I47))),'Data Summary'!DL53="Yes"),OFFSET('Sanitation Data'!$I$10,0,10*ROW('Sanitation Data'!I47)),NA())</f>
        <v>#N/A</v>
      </c>
      <c r="AX53" s="100" t="e">
        <f ca="true">+IF(AND(ISNUMBER(OFFSET('Sanitation Data'!$I$11,0,10*ROW('Sanitation Data'!I47))),'Data Summary'!DM53="Yes"),OFFSET('Sanitation Data'!$I$11,0,10*ROW('Sanitation Data'!I47)),NA())</f>
        <v>#N/A</v>
      </c>
      <c r="AY53" s="100" t="e">
        <f ca="true">+IF(AND(ISNUMBER(OFFSET('Sanitation Data'!$I$12,0,10*ROW('Sanitation Data'!I47))),'Data Summary'!DN53="Yes"),OFFSET('Sanitation Data'!$I$12,0,10*ROW('Sanitation Data'!I47)),NA())</f>
        <v>#N/A</v>
      </c>
      <c r="AZ53" s="101" t="e">
        <f ca="true">+IF(AND(ISNUMBER(OFFSET('Hygiene Data'!$D$5,0,10*ROW('Hygiene Data'!D47))),'Data Summary'!DO53="Yes"),OFFSET('Hygiene Data'!$D$5,0,10*ROW('Hygiene Data'!D47)),NA())</f>
        <v>#N/A</v>
      </c>
      <c r="BA53" s="101" t="e">
        <f ca="true">+IF(AND(ISNUMBER(OFFSET('Hygiene Data'!$D$7,0,10*ROW('Hygiene Data'!D47))),'Data Summary'!DP53="Yes"),OFFSET('Hygiene Data'!$D$7,0,10*ROW('Hygiene Data'!D47)),NA())</f>
        <v>#N/A</v>
      </c>
      <c r="BB53" s="101" t="e">
        <f ca="true">+IF(AND(ISNUMBER(OFFSET('Hygiene Data'!$D$9,0,10*ROW('Hygiene Data'!D47))),'Data Summary'!DQ53="Yes"),OFFSET('Hygiene Data'!$D$9,0,10*ROW('Hygiene Data'!D47)),NA())</f>
        <v>#N/A</v>
      </c>
      <c r="BC53" s="101" t="e">
        <f ca="true">+IF(AND(ISNUMBER(OFFSET('Hygiene Data'!$E$5,0,10*ROW('Hygiene Data'!E47))),'Data Summary'!DR53="Yes"),OFFSET('Hygiene Data'!$E$5,0,10*ROW('Hygiene Data'!E47)),NA())</f>
        <v>#N/A</v>
      </c>
      <c r="BD53" s="101" t="e">
        <f ca="true">+IF(AND(ISNUMBER(OFFSET('Hygiene Data'!$E$7,0,10*ROW('Hygiene Data'!E47))),'Data Summary'!DS53="Yes"),OFFSET('Hygiene Data'!$E$7,0,10*ROW('Hygiene Data'!E47)),NA())</f>
        <v>#N/A</v>
      </c>
      <c r="BE53" s="101" t="e">
        <f ca="true">+IF(AND(ISNUMBER(OFFSET('Hygiene Data'!$E$9,0,10*ROW('Hygiene Data'!E47))),'Data Summary'!DT53="Yes"),OFFSET('Hygiene Data'!$E$9,0,10*ROW('Hygiene Data'!E47)),NA())</f>
        <v>#N/A</v>
      </c>
      <c r="BF53" s="101" t="e">
        <f ca="true">+IF(AND(ISNUMBER(OFFSET('Hygiene Data'!$F$5,0,10*ROW('Hygiene Data'!F47))),'Data Summary'!DU53="Yes"),OFFSET('Hygiene Data'!$F$5,0,10*ROW('Hygiene Data'!F47)),NA())</f>
        <v>#N/A</v>
      </c>
      <c r="BG53" s="101" t="e">
        <f ca="true">+IF(AND(ISNUMBER(OFFSET('Hygiene Data'!$F$7,0,10*ROW('Hygiene Data'!F47))),'Data Summary'!DV53="Yes"),OFFSET('Hygiene Data'!$F$7,0,10*ROW('Hygiene Data'!F47)),NA())</f>
        <v>#N/A</v>
      </c>
      <c r="BH53" s="101" t="e">
        <f ca="true">+IF(AND(ISNUMBER(OFFSET('Hygiene Data'!$F$9,0,10*ROW('Hygiene Data'!F47))),'Data Summary'!DW53="Yes"),OFFSET('Hygiene Data'!$F$9,0,10*ROW('Hygiene Data'!F47)),NA())</f>
        <v>#N/A</v>
      </c>
      <c r="BI53" s="101" t="e">
        <f ca="true">+IF(AND(ISNUMBER(OFFSET('Hygiene Data'!$G$5,0,10*ROW('Hygiene Data'!G47))),'Data Summary'!DX53="Yes"),OFFSET('Hygiene Data'!$G$5,0,10*ROW('Hygiene Data'!G47)),NA())</f>
        <v>#N/A</v>
      </c>
      <c r="BJ53" s="101" t="e">
        <f ca="true">+IF(AND(ISNUMBER(OFFSET('Hygiene Data'!$G$7,0,10*ROW('Hygiene Data'!G47))),'Data Summary'!DY53="Yes"),OFFSET('Hygiene Data'!$G$7,0,10*ROW('Hygiene Data'!G47)),NA())</f>
        <v>#N/A</v>
      </c>
      <c r="BK53" s="101" t="e">
        <f ca="true">+IF(AND(ISNUMBER(OFFSET('Hygiene Data'!$G$9,0,10*ROW('Hygiene Data'!G47))),'Data Summary'!DZ53="Yes"),OFFSET('Hygiene Data'!$G$9,0,10*ROW('Hygiene Data'!G47)),NA())</f>
        <v>#N/A</v>
      </c>
      <c r="BL53" s="101" t="e">
        <f ca="true">+IF(AND(ISNUMBER(OFFSET('Hygiene Data'!$H$5,0,10*ROW('Hygiene Data'!H47))),'Data Summary'!EA53="Yes"),OFFSET('Hygiene Data'!$H$5,0,10*ROW('Hygiene Data'!H47)),NA())</f>
        <v>#N/A</v>
      </c>
      <c r="BM53" s="101" t="e">
        <f ca="true">+IF(AND(ISNUMBER(OFFSET('Hygiene Data'!$H$7,0,10*ROW('Hygiene Data'!H47))),'Data Summary'!EB53="Yes"),OFFSET('Hygiene Data'!$H$7,0,10*ROW('Hygiene Data'!H47)),NA())</f>
        <v>#N/A</v>
      </c>
      <c r="BN53" s="101" t="e">
        <f ca="true">+IF(AND(ISNUMBER(OFFSET('Hygiene Data'!$H$9,0,10*ROW('Hygiene Data'!H47))),'Data Summary'!EC53="Yes"),OFFSET('Hygiene Data'!$H$9,0,10*ROW('Hygiene Data'!H47)),NA())</f>
        <v>#N/A</v>
      </c>
      <c r="BO53" s="101" t="e">
        <f ca="true">+IF(AND(ISNUMBER(OFFSET('Hygiene Data'!$I$5,0,10*ROW('Hygiene Data'!I47))),'Data Summary'!ED53="Yes"),OFFSET('Hygiene Data'!$I$5,0,10*ROW('Hygiene Data'!I47)),NA())</f>
        <v>#N/A</v>
      </c>
      <c r="BP53" s="101" t="e">
        <f ca="true">+IF(AND(ISNUMBER(OFFSET('Hygiene Data'!$I$7,0,10*ROW('Hygiene Data'!I47))),'Data Summary'!EE53="Yes"),OFFSET('Hygiene Data'!$I$7,0,10*ROW('Hygiene Data'!I47)),NA())</f>
        <v>#N/A</v>
      </c>
      <c r="BQ53" s="101" t="e">
        <f ca="true">+IF(AND(ISNUMBER(OFFSET('Hygiene Data'!$I$9,0,10*ROW('Hygiene Data'!I47))),'Data Summary'!EF53="Yes"),OFFSET('Hygiene Data'!$I$9,0,10*ROW('Hygiene Data'!I47)),NA())</f>
        <v>#N/A</v>
      </c>
    </row>
    <row xmlns:x14ac="http://schemas.microsoft.com/office/spreadsheetml/2009/9/ac" r="54" x14ac:dyDescent="0.2">
      <c r="A54" s="414" t="e">
        <f ca="true">+RIGHT('Data Summary'!A54,LEN('Data Summary'!A54)-9)</f>
        <v>#VALUE!</v>
      </c>
      <c r="B54" s="38" t="str">
        <f ca="true">+IF(ISTEXT('Data Summary'!B54),'Data Summary'!B54,"")</f>
        <v/>
      </c>
      <c r="C54" s="365" t="e">
        <f ca="true">+VALUE('Data Summary'!C54)</f>
        <v>#VALUE!</v>
      </c>
      <c r="D54" s="99" t="e">
        <f ca="true">+IF(AND(ISNUMBER(OFFSET('Water Data'!$D$4,0,10*ROW('Water Data'!D48))),'Data Summary'!BS54="Yes"),100-OFFSET('Water Data'!$D$4,0,10*ROW('Water Data'!D48)),NA())</f>
        <v>#N/A</v>
      </c>
      <c r="E54" s="99" t="e">
        <f ca="true">+IF(AND(ISNUMBER(OFFSET('Water Data'!$D$6,0,10*ROW('Water Data'!D48))),'Data Summary'!BT54="Yes"),OFFSET('Water Data'!$D$6,0,10*ROW('Water Data'!D48)),NA())</f>
        <v>#N/A</v>
      </c>
      <c r="F54" s="99" t="e">
        <f ca="true">+IF(AND(ISNUMBER(OFFSET('Water Data'!$D$9,0,10*ROW('Water Data'!D48))),'Data Summary'!BU54="Yes"),OFFSET('Water Data'!$D$9,0,10*ROW('Water Data'!D48)),NA())</f>
        <v>#N/A</v>
      </c>
      <c r="G54" s="99" t="e">
        <f ca="true">+IF(AND(ISNUMBER(OFFSET('Water Data'!$E$4,0,10*ROW('Water Data'!E48))),'Data Summary'!BV54="Yes"),100-OFFSET('Water Data'!$E$4,0,10*ROW('Water Data'!E48)),NA())</f>
        <v>#N/A</v>
      </c>
      <c r="H54" s="99" t="e">
        <f ca="true">+IF(AND(ISNUMBER(OFFSET('Water Data'!$E$6,0,10*ROW('Water Data'!E48))),'Data Summary'!BW54="Yes"),OFFSET('Water Data'!$E$6,0,10*ROW('Water Data'!E48)),NA())</f>
        <v>#N/A</v>
      </c>
      <c r="I54" s="99" t="e">
        <f ca="true">+IF(AND(ISNUMBER(OFFSET('Water Data'!$E$9,0,10*ROW('Water Data'!E48))),'Data Summary'!BX54="Yes"),OFFSET('Water Data'!$E$9,0,10*ROW('Water Data'!E48)),NA())</f>
        <v>#N/A</v>
      </c>
      <c r="J54" s="99" t="e">
        <f ca="true">+IF(AND(ISNUMBER(OFFSET('Water Data'!$F$4,0,10*ROW('Water Data'!F48))),'Data Summary'!BY54="Yes"),100-OFFSET('Water Data'!$F$4,0,10*ROW('Water Data'!F48)),NA())</f>
        <v>#N/A</v>
      </c>
      <c r="K54" s="99" t="e">
        <f ca="true">+IF(AND(ISNUMBER(OFFSET('Water Data'!$F$6,0,10*ROW('Water Data'!F48))),'Data Summary'!BZ54="Yes"),OFFSET('Water Data'!$F$6,0,10*ROW('Water Data'!F48)),NA())</f>
        <v>#N/A</v>
      </c>
      <c r="L54" s="99" t="e">
        <f ca="true">+IF(AND(ISNUMBER(OFFSET('Water Data'!$F$9,0,10*ROW('Water Data'!F48))),'Data Summary'!CA54="Yes"),OFFSET('Water Data'!$F$9,0,10*ROW('Water Data'!F48)),NA())</f>
        <v>#N/A</v>
      </c>
      <c r="M54" s="99" t="e">
        <f ca="true">+IF(AND(ISNUMBER(OFFSET('Water Data'!$G$4,0,10*ROW('Water Data'!G48))),'Data Summary'!CB54="Yes"),100-OFFSET('Water Data'!$G$4,0,10*ROW('Water Data'!G48)),NA())</f>
        <v>#N/A</v>
      </c>
      <c r="N54" s="99" t="e">
        <f ca="true">+IF(AND(ISNUMBER(OFFSET('Water Data'!$G$6,0,10*ROW('Water Data'!G48))),'Data Summary'!CC54="Yes"),OFFSET('Water Data'!$G$6,0,10*ROW('Water Data'!G48)),NA())</f>
        <v>#N/A</v>
      </c>
      <c r="O54" s="99" t="e">
        <f ca="true">+IF(AND(ISNUMBER(OFFSET('Water Data'!$G$9,0,10*ROW('Water Data'!G48))),'Data Summary'!CD54="Yes"),OFFSET('Water Data'!$G$9,0,10*ROW('Water Data'!G48)),NA())</f>
        <v>#N/A</v>
      </c>
      <c r="P54" s="99" t="e">
        <f ca="true">+IF(AND(ISNUMBER(OFFSET('Water Data'!$H$4,0,10*ROW('Water Data'!H48))),'Data Summary'!CE54="Yes"),100-OFFSET('Water Data'!$H$4,0,10*ROW('Water Data'!H48)),NA())</f>
        <v>#N/A</v>
      </c>
      <c r="Q54" s="99" t="e">
        <f ca="true">+IF(AND(ISNUMBER(OFFSET('Water Data'!$H$6,0,10*ROW('Water Data'!H48))),'Data Summary'!CF54="Yes"),OFFSET('Water Data'!$H$6,0,10*ROW('Water Data'!H48)),NA())</f>
        <v>#N/A</v>
      </c>
      <c r="R54" s="99" t="e">
        <f ca="true">+IF(AND(ISNUMBER(OFFSET('Water Data'!$H$9,0,10*ROW('Water Data'!H48))),'Data Summary'!CG54="Yes"),OFFSET('Water Data'!$H$9,0,10*ROW('Water Data'!H48)),NA())</f>
        <v>#N/A</v>
      </c>
      <c r="S54" s="99" t="e">
        <f ca="true">+IF(AND(ISNUMBER(OFFSET('Water Data'!$I$4,0,10*ROW('Water Data'!I48))),'Data Summary'!CH54="Yes"),100-OFFSET('Water Data'!$I$4,0,10*ROW('Water Data'!I48)),NA())</f>
        <v>#N/A</v>
      </c>
      <c r="T54" s="99" t="e">
        <f ca="true">+IF(AND(ISNUMBER(OFFSET('Water Data'!$I$6,0,10*ROW('Water Data'!I48))),'Data Summary'!CI54="Yes"),OFFSET('Water Data'!$I$6,0,10*ROW('Water Data'!I48)),NA())</f>
        <v>#N/A</v>
      </c>
      <c r="U54" s="99" t="e">
        <f ca="true">+IF(AND(ISNUMBER(OFFSET('Water Data'!$I$9,0,10*ROW('Water Data'!I48))),'Data Summary'!CJ54="Yes"),OFFSET('Water Data'!$I$9,0,10*ROW('Water Data'!I48)),NA())</f>
        <v>#N/A</v>
      </c>
      <c r="V54" s="100" t="e">
        <f ca="true">+IF(AND(ISNUMBER(OFFSET('Sanitation Data'!$D$4,0,10*ROW('Sanitation Data'!D48))),'Data Summary'!CK54="Yes"),100-OFFSET('Sanitation Data'!$D$4,0,10*ROW('Sanitation Data'!D48)),NA())</f>
        <v>#N/A</v>
      </c>
      <c r="W54" s="100" t="e">
        <f ca="true">+IF(AND(ISNUMBER(OFFSET('Sanitation Data'!$D$6,0,10*ROW('Sanitation Data'!D48))),'Data Summary'!CL54="Yes"),OFFSET('Sanitation Data'!$D$6,0,10*ROW('Sanitation Data'!D48)),NA())</f>
        <v>#N/A</v>
      </c>
      <c r="X54" s="100" t="e">
        <f ca="true">+IF(AND(ISNUMBER(OFFSET('Sanitation Data'!$D$10,0,10*ROW('Sanitation Data'!D48))),'Data Summary'!CM54="Yes"),OFFSET('Sanitation Data'!$D$10,0,10*ROW('Sanitation Data'!D48)),NA())</f>
        <v>#N/A</v>
      </c>
      <c r="Y54" s="100" t="e">
        <f ca="true">+IF(AND(ISNUMBER(OFFSET('Sanitation Data'!$D$11,0,10*ROW('Sanitation Data'!D48))),'Data Summary'!CN54="Yes"),OFFSET('Sanitation Data'!$D$11,0,10*ROW('Sanitation Data'!D48)),NA())</f>
        <v>#N/A</v>
      </c>
      <c r="Z54" s="100" t="e">
        <f ca="true">+IF(AND(ISNUMBER(OFFSET('Sanitation Data'!$D$12,0,10*ROW('Sanitation Data'!D48))),'Data Summary'!CO54="Yes"),OFFSET('Sanitation Data'!$D$12,0,10*ROW('Sanitation Data'!D48)),NA())</f>
        <v>#N/A</v>
      </c>
      <c r="AA54" s="100" t="e">
        <f ca="true">+IF(AND(ISNUMBER(OFFSET('Sanitation Data'!$E$4,0,10*ROW('Sanitation Data'!E48))),'Data Summary'!CP54="Yes"),100-OFFSET('Sanitation Data'!$E$4,0,10*ROW('Sanitation Data'!E48)),NA())</f>
        <v>#N/A</v>
      </c>
      <c r="AB54" s="100" t="e">
        <f ca="true">+IF(AND(ISNUMBER(OFFSET('Sanitation Data'!$E$6,0,10*ROW('Sanitation Data'!E48))),'Data Summary'!CQ54="Yes"),OFFSET('Sanitation Data'!$E$6,0,10*ROW('Sanitation Data'!E48)),NA())</f>
        <v>#N/A</v>
      </c>
      <c r="AC54" s="100" t="e">
        <f ca="true">+IF(AND(ISNUMBER(OFFSET('Sanitation Data'!$E$10,0,10*ROW('Sanitation Data'!E48))),'Data Summary'!CR54="Yes"),OFFSET('Sanitation Data'!$E$10,0,10*ROW('Sanitation Data'!E48)),NA())</f>
        <v>#N/A</v>
      </c>
      <c r="AD54" s="100" t="e">
        <f ca="true">+IF(AND(ISNUMBER(OFFSET('Sanitation Data'!$E$11,0,10*ROW('Sanitation Data'!E48))),'Data Summary'!CS54="Yes"),OFFSET('Sanitation Data'!$E$11,0,10*ROW('Sanitation Data'!E48)),NA())</f>
        <v>#N/A</v>
      </c>
      <c r="AE54" s="100" t="e">
        <f ca="true">+IF(AND(ISNUMBER(OFFSET('Sanitation Data'!$E$12,0,10*ROW('Sanitation Data'!E48))),'Data Summary'!CT54="Yes"),OFFSET('Sanitation Data'!$E$12,0,10*ROW('Sanitation Data'!E48)),NA())</f>
        <v>#N/A</v>
      </c>
      <c r="AF54" s="100" t="e">
        <f ca="true">+IF(AND(ISNUMBER(OFFSET('Sanitation Data'!$F$4,0,10*ROW('Sanitation Data'!F48))),'Data Summary'!CU54="Yes"),100-OFFSET('Sanitation Data'!$F$4,0,10*ROW('Sanitation Data'!F48)),NA())</f>
        <v>#N/A</v>
      </c>
      <c r="AG54" s="100" t="e">
        <f ca="true">+IF(AND(ISNUMBER(OFFSET('Sanitation Data'!$F$6,0,10*ROW('Sanitation Data'!F48))),'Data Summary'!CV54="Yes"),OFFSET('Sanitation Data'!$F$6,0,10*ROW('Sanitation Data'!F48)),NA())</f>
        <v>#N/A</v>
      </c>
      <c r="AH54" s="100" t="e">
        <f ca="true">+IF(AND(ISNUMBER(OFFSET('Sanitation Data'!$F$10,0,10*ROW('Sanitation Data'!F48))),'Data Summary'!CW54="Yes"),OFFSET('Sanitation Data'!$F$10,0,10*ROW('Sanitation Data'!F48)),NA())</f>
        <v>#N/A</v>
      </c>
      <c r="AI54" s="100" t="e">
        <f ca="true">+IF(AND(ISNUMBER(OFFSET('Sanitation Data'!$F$11,0,10*ROW('Sanitation Data'!F48))),'Data Summary'!CX54="Yes"),OFFSET('Sanitation Data'!$F$11,0,10*ROW('Sanitation Data'!F48)),NA())</f>
        <v>#N/A</v>
      </c>
      <c r="AJ54" s="100" t="e">
        <f ca="true">+IF(AND(ISNUMBER(OFFSET('Sanitation Data'!$F$12,0,10*ROW('Sanitation Data'!F48))),'Data Summary'!CY54="Yes"),OFFSET('Sanitation Data'!$F$12,0,10*ROW('Sanitation Data'!F48)),NA())</f>
        <v>#N/A</v>
      </c>
      <c r="AK54" s="100" t="e">
        <f ca="true">+IF(AND(ISNUMBER(OFFSET('Sanitation Data'!$G$4,0,10*ROW('Sanitation Data'!G48))),'Data Summary'!CZ54="Yes"),100-OFFSET('Sanitation Data'!$G$4,0,10*ROW('Sanitation Data'!G48)),NA())</f>
        <v>#N/A</v>
      </c>
      <c r="AL54" s="100" t="e">
        <f ca="true">+IF(AND(ISNUMBER(OFFSET('Sanitation Data'!$G$6,0,10*ROW('Sanitation Data'!G48))),'Data Summary'!DA54="Yes"),OFFSET('Sanitation Data'!$G$6,0,10*ROW('Sanitation Data'!G48)),NA())</f>
        <v>#N/A</v>
      </c>
      <c r="AM54" s="100" t="e">
        <f ca="true">+IF(AND(ISNUMBER(OFFSET('Sanitation Data'!$G$10,0,10*ROW('Sanitation Data'!G48))),'Data Summary'!DB54="Yes"),OFFSET('Sanitation Data'!$G$10,0,10*ROW('Sanitation Data'!G48)),NA())</f>
        <v>#N/A</v>
      </c>
      <c r="AN54" s="100" t="e">
        <f ca="true">+IF(AND(ISNUMBER(OFFSET('Sanitation Data'!$G$11,0,10*ROW('Sanitation Data'!G48))),'Data Summary'!DC54="Yes"),OFFSET('Sanitation Data'!$G$11,0,10*ROW('Sanitation Data'!G48)),NA())</f>
        <v>#N/A</v>
      </c>
      <c r="AO54" s="100" t="e">
        <f ca="true">+IF(AND(ISNUMBER(OFFSET('Sanitation Data'!$G$12,0,10*ROW('Sanitation Data'!G48))),'Data Summary'!DD54="Yes"),OFFSET('Sanitation Data'!$G$12,0,10*ROW('Sanitation Data'!G48)),NA())</f>
        <v>#N/A</v>
      </c>
      <c r="AP54" s="100" t="e">
        <f ca="true">+IF(AND(ISNUMBER(OFFSET('Sanitation Data'!$H$4,0,10*ROW('Sanitation Data'!H48))),'Data Summary'!DE54="Yes"),100-OFFSET('Sanitation Data'!$H$4,0,10*ROW('Sanitation Data'!H48)),NA())</f>
        <v>#N/A</v>
      </c>
      <c r="AQ54" s="100" t="e">
        <f ca="true">+IF(AND(ISNUMBER(OFFSET('Sanitation Data'!$H$6,0,10*ROW('Sanitation Data'!H48))),'Data Summary'!DF54="Yes"),OFFSET('Sanitation Data'!$H$6,0,10*ROW('Sanitation Data'!H48)),NA())</f>
        <v>#N/A</v>
      </c>
      <c r="AR54" s="100" t="e">
        <f ca="true">+IF(AND(ISNUMBER(OFFSET('Sanitation Data'!$H$10,0,10*ROW('Sanitation Data'!H48))),'Data Summary'!DG54="Yes"),OFFSET('Sanitation Data'!$H$10,0,10*ROW('Sanitation Data'!H48)),NA())</f>
        <v>#N/A</v>
      </c>
      <c r="AS54" s="100" t="e">
        <f ca="true">+IF(AND(ISNUMBER(OFFSET('Sanitation Data'!$H$11,0,10*ROW('Sanitation Data'!H48))),'Data Summary'!DH54="Yes"),OFFSET('Sanitation Data'!$H$11,0,10*ROW('Sanitation Data'!H48)),NA())</f>
        <v>#N/A</v>
      </c>
      <c r="AT54" s="100" t="e">
        <f ca="true">+IF(AND(ISNUMBER(OFFSET('Sanitation Data'!$H$12,0,10*ROW('Sanitation Data'!H48))),'Data Summary'!DI54="Yes"),OFFSET('Sanitation Data'!$H$12,0,10*ROW('Sanitation Data'!H48)),NA())</f>
        <v>#N/A</v>
      </c>
      <c r="AU54" s="100" t="e">
        <f ca="true">+IF(AND(ISNUMBER(OFFSET('Sanitation Data'!$I$4,0,10*ROW('Sanitation Data'!I48))),'Data Summary'!DJ54="Yes"),100-OFFSET('Sanitation Data'!$I$4,0,10*ROW('Sanitation Data'!I48)),NA())</f>
        <v>#N/A</v>
      </c>
      <c r="AV54" s="100" t="e">
        <f ca="true">+IF(AND(ISNUMBER(OFFSET('Sanitation Data'!$I$6,0,10*ROW('Sanitation Data'!I48))),'Data Summary'!DK54="Yes"),OFFSET('Sanitation Data'!$I$6,0,10*ROW('Sanitation Data'!I48)),NA())</f>
        <v>#N/A</v>
      </c>
      <c r="AW54" s="100" t="e">
        <f ca="true">+IF(AND(ISNUMBER(OFFSET('Sanitation Data'!$I$10,0,10*ROW('Sanitation Data'!I48))),'Data Summary'!DL54="Yes"),OFFSET('Sanitation Data'!$I$10,0,10*ROW('Sanitation Data'!I48)),NA())</f>
        <v>#N/A</v>
      </c>
      <c r="AX54" s="100" t="e">
        <f ca="true">+IF(AND(ISNUMBER(OFFSET('Sanitation Data'!$I$11,0,10*ROW('Sanitation Data'!I48))),'Data Summary'!DM54="Yes"),OFFSET('Sanitation Data'!$I$11,0,10*ROW('Sanitation Data'!I48)),NA())</f>
        <v>#N/A</v>
      </c>
      <c r="AY54" s="100" t="e">
        <f ca="true">+IF(AND(ISNUMBER(OFFSET('Sanitation Data'!$I$12,0,10*ROW('Sanitation Data'!I48))),'Data Summary'!DN54="Yes"),OFFSET('Sanitation Data'!$I$12,0,10*ROW('Sanitation Data'!I48)),NA())</f>
        <v>#N/A</v>
      </c>
      <c r="AZ54" s="101" t="e">
        <f ca="true">+IF(AND(ISNUMBER(OFFSET('Hygiene Data'!$D$5,0,10*ROW('Hygiene Data'!D48))),'Data Summary'!DO54="Yes"),OFFSET('Hygiene Data'!$D$5,0,10*ROW('Hygiene Data'!D48)),NA())</f>
        <v>#N/A</v>
      </c>
      <c r="BA54" s="101" t="e">
        <f ca="true">+IF(AND(ISNUMBER(OFFSET('Hygiene Data'!$D$7,0,10*ROW('Hygiene Data'!D48))),'Data Summary'!DP54="Yes"),OFFSET('Hygiene Data'!$D$7,0,10*ROW('Hygiene Data'!D48)),NA())</f>
        <v>#N/A</v>
      </c>
      <c r="BB54" s="101" t="e">
        <f ca="true">+IF(AND(ISNUMBER(OFFSET('Hygiene Data'!$D$9,0,10*ROW('Hygiene Data'!D48))),'Data Summary'!DQ54="Yes"),OFFSET('Hygiene Data'!$D$9,0,10*ROW('Hygiene Data'!D48)),NA())</f>
        <v>#N/A</v>
      </c>
      <c r="BC54" s="101" t="e">
        <f ca="true">+IF(AND(ISNUMBER(OFFSET('Hygiene Data'!$E$5,0,10*ROW('Hygiene Data'!E48))),'Data Summary'!DR54="Yes"),OFFSET('Hygiene Data'!$E$5,0,10*ROW('Hygiene Data'!E48)),NA())</f>
        <v>#N/A</v>
      </c>
      <c r="BD54" s="101" t="e">
        <f ca="true">+IF(AND(ISNUMBER(OFFSET('Hygiene Data'!$E$7,0,10*ROW('Hygiene Data'!E48))),'Data Summary'!DS54="Yes"),OFFSET('Hygiene Data'!$E$7,0,10*ROW('Hygiene Data'!E48)),NA())</f>
        <v>#N/A</v>
      </c>
      <c r="BE54" s="101" t="e">
        <f ca="true">+IF(AND(ISNUMBER(OFFSET('Hygiene Data'!$E$9,0,10*ROW('Hygiene Data'!E48))),'Data Summary'!DT54="Yes"),OFFSET('Hygiene Data'!$E$9,0,10*ROW('Hygiene Data'!E48)),NA())</f>
        <v>#N/A</v>
      </c>
      <c r="BF54" s="101" t="e">
        <f ca="true">+IF(AND(ISNUMBER(OFFSET('Hygiene Data'!$F$5,0,10*ROW('Hygiene Data'!F48))),'Data Summary'!DU54="Yes"),OFFSET('Hygiene Data'!$F$5,0,10*ROW('Hygiene Data'!F48)),NA())</f>
        <v>#N/A</v>
      </c>
      <c r="BG54" s="101" t="e">
        <f ca="true">+IF(AND(ISNUMBER(OFFSET('Hygiene Data'!$F$7,0,10*ROW('Hygiene Data'!F48))),'Data Summary'!DV54="Yes"),OFFSET('Hygiene Data'!$F$7,0,10*ROW('Hygiene Data'!F48)),NA())</f>
        <v>#N/A</v>
      </c>
      <c r="BH54" s="101" t="e">
        <f ca="true">+IF(AND(ISNUMBER(OFFSET('Hygiene Data'!$F$9,0,10*ROW('Hygiene Data'!F48))),'Data Summary'!DW54="Yes"),OFFSET('Hygiene Data'!$F$9,0,10*ROW('Hygiene Data'!F48)),NA())</f>
        <v>#N/A</v>
      </c>
      <c r="BI54" s="101" t="e">
        <f ca="true">+IF(AND(ISNUMBER(OFFSET('Hygiene Data'!$G$5,0,10*ROW('Hygiene Data'!G48))),'Data Summary'!DX54="Yes"),OFFSET('Hygiene Data'!$G$5,0,10*ROW('Hygiene Data'!G48)),NA())</f>
        <v>#N/A</v>
      </c>
      <c r="BJ54" s="101" t="e">
        <f ca="true">+IF(AND(ISNUMBER(OFFSET('Hygiene Data'!$G$7,0,10*ROW('Hygiene Data'!G48))),'Data Summary'!DY54="Yes"),OFFSET('Hygiene Data'!$G$7,0,10*ROW('Hygiene Data'!G48)),NA())</f>
        <v>#N/A</v>
      </c>
      <c r="BK54" s="101" t="e">
        <f ca="true">+IF(AND(ISNUMBER(OFFSET('Hygiene Data'!$G$9,0,10*ROW('Hygiene Data'!G48))),'Data Summary'!DZ54="Yes"),OFFSET('Hygiene Data'!$G$9,0,10*ROW('Hygiene Data'!G48)),NA())</f>
        <v>#N/A</v>
      </c>
      <c r="BL54" s="101" t="e">
        <f ca="true">+IF(AND(ISNUMBER(OFFSET('Hygiene Data'!$H$5,0,10*ROW('Hygiene Data'!H48))),'Data Summary'!EA54="Yes"),OFFSET('Hygiene Data'!$H$5,0,10*ROW('Hygiene Data'!H48)),NA())</f>
        <v>#N/A</v>
      </c>
      <c r="BM54" s="101" t="e">
        <f ca="true">+IF(AND(ISNUMBER(OFFSET('Hygiene Data'!$H$7,0,10*ROW('Hygiene Data'!H48))),'Data Summary'!EB54="Yes"),OFFSET('Hygiene Data'!$H$7,0,10*ROW('Hygiene Data'!H48)),NA())</f>
        <v>#N/A</v>
      </c>
      <c r="BN54" s="101" t="e">
        <f ca="true">+IF(AND(ISNUMBER(OFFSET('Hygiene Data'!$H$9,0,10*ROW('Hygiene Data'!H48))),'Data Summary'!EC54="Yes"),OFFSET('Hygiene Data'!$H$9,0,10*ROW('Hygiene Data'!H48)),NA())</f>
        <v>#N/A</v>
      </c>
      <c r="BO54" s="101" t="e">
        <f ca="true">+IF(AND(ISNUMBER(OFFSET('Hygiene Data'!$I$5,0,10*ROW('Hygiene Data'!I48))),'Data Summary'!ED54="Yes"),OFFSET('Hygiene Data'!$I$5,0,10*ROW('Hygiene Data'!I48)),NA())</f>
        <v>#N/A</v>
      </c>
      <c r="BP54" s="101" t="e">
        <f ca="true">+IF(AND(ISNUMBER(OFFSET('Hygiene Data'!$I$7,0,10*ROW('Hygiene Data'!I48))),'Data Summary'!EE54="Yes"),OFFSET('Hygiene Data'!$I$7,0,10*ROW('Hygiene Data'!I48)),NA())</f>
        <v>#N/A</v>
      </c>
      <c r="BQ54" s="101" t="e">
        <f ca="true">+IF(AND(ISNUMBER(OFFSET('Hygiene Data'!$I$9,0,10*ROW('Hygiene Data'!I48))),'Data Summary'!EF54="Yes"),OFFSET('Hygiene Data'!$I$9,0,10*ROW('Hygiene Data'!I48)),NA())</f>
        <v>#N/A</v>
      </c>
    </row>
    <row xmlns:x14ac="http://schemas.microsoft.com/office/spreadsheetml/2009/9/ac" r="55" x14ac:dyDescent="0.2">
      <c r="A55" s="414" t="e">
        <f ca="true">+RIGHT('Data Summary'!A55,LEN('Data Summary'!A55)-9)</f>
        <v>#VALUE!</v>
      </c>
      <c r="B55" s="38" t="str">
        <f ca="true">+IF(ISTEXT('Data Summary'!B55),'Data Summary'!B55,"")</f>
        <v/>
      </c>
      <c r="C55" s="365" t="e">
        <f ca="true">+VALUE('Data Summary'!C55)</f>
        <v>#VALUE!</v>
      </c>
      <c r="D55" s="99" t="e">
        <f ca="true">+IF(AND(ISNUMBER(OFFSET('Water Data'!$D$4,0,10*ROW('Water Data'!D49))),'Data Summary'!BS55="Yes"),100-OFFSET('Water Data'!$D$4,0,10*ROW('Water Data'!D49)),NA())</f>
        <v>#N/A</v>
      </c>
      <c r="E55" s="99" t="e">
        <f ca="true">+IF(AND(ISNUMBER(OFFSET('Water Data'!$D$6,0,10*ROW('Water Data'!D49))),'Data Summary'!BT55="Yes"),OFFSET('Water Data'!$D$6,0,10*ROW('Water Data'!D49)),NA())</f>
        <v>#N/A</v>
      </c>
      <c r="F55" s="99" t="e">
        <f ca="true">+IF(AND(ISNUMBER(OFFSET('Water Data'!$D$9,0,10*ROW('Water Data'!D49))),'Data Summary'!BU55="Yes"),OFFSET('Water Data'!$D$9,0,10*ROW('Water Data'!D49)),NA())</f>
        <v>#N/A</v>
      </c>
      <c r="G55" s="99" t="e">
        <f ca="true">+IF(AND(ISNUMBER(OFFSET('Water Data'!$E$4,0,10*ROW('Water Data'!E49))),'Data Summary'!BV55="Yes"),100-OFFSET('Water Data'!$E$4,0,10*ROW('Water Data'!E49)),NA())</f>
        <v>#N/A</v>
      </c>
      <c r="H55" s="99" t="e">
        <f ca="true">+IF(AND(ISNUMBER(OFFSET('Water Data'!$E$6,0,10*ROW('Water Data'!E49))),'Data Summary'!BW55="Yes"),OFFSET('Water Data'!$E$6,0,10*ROW('Water Data'!E49)),NA())</f>
        <v>#N/A</v>
      </c>
      <c r="I55" s="99" t="e">
        <f ca="true">+IF(AND(ISNUMBER(OFFSET('Water Data'!$E$9,0,10*ROW('Water Data'!E49))),'Data Summary'!BX55="Yes"),OFFSET('Water Data'!$E$9,0,10*ROW('Water Data'!E49)),NA())</f>
        <v>#N/A</v>
      </c>
      <c r="J55" s="99" t="e">
        <f ca="true">+IF(AND(ISNUMBER(OFFSET('Water Data'!$F$4,0,10*ROW('Water Data'!F49))),'Data Summary'!BY55="Yes"),100-OFFSET('Water Data'!$F$4,0,10*ROW('Water Data'!F49)),NA())</f>
        <v>#N/A</v>
      </c>
      <c r="K55" s="99" t="e">
        <f ca="true">+IF(AND(ISNUMBER(OFFSET('Water Data'!$F$6,0,10*ROW('Water Data'!F49))),'Data Summary'!BZ55="Yes"),OFFSET('Water Data'!$F$6,0,10*ROW('Water Data'!F49)),NA())</f>
        <v>#N/A</v>
      </c>
      <c r="L55" s="99" t="e">
        <f ca="true">+IF(AND(ISNUMBER(OFFSET('Water Data'!$F$9,0,10*ROW('Water Data'!F49))),'Data Summary'!CA55="Yes"),OFFSET('Water Data'!$F$9,0,10*ROW('Water Data'!F49)),NA())</f>
        <v>#N/A</v>
      </c>
      <c r="M55" s="99" t="e">
        <f ca="true">+IF(AND(ISNUMBER(OFFSET('Water Data'!$G$4,0,10*ROW('Water Data'!G49))),'Data Summary'!CB55="Yes"),100-OFFSET('Water Data'!$G$4,0,10*ROW('Water Data'!G49)),NA())</f>
        <v>#N/A</v>
      </c>
      <c r="N55" s="99" t="e">
        <f ca="true">+IF(AND(ISNUMBER(OFFSET('Water Data'!$G$6,0,10*ROW('Water Data'!G49))),'Data Summary'!CC55="Yes"),OFFSET('Water Data'!$G$6,0,10*ROW('Water Data'!G49)),NA())</f>
        <v>#N/A</v>
      </c>
      <c r="O55" s="99" t="e">
        <f ca="true">+IF(AND(ISNUMBER(OFFSET('Water Data'!$G$9,0,10*ROW('Water Data'!G49))),'Data Summary'!CD55="Yes"),OFFSET('Water Data'!$G$9,0,10*ROW('Water Data'!G49)),NA())</f>
        <v>#N/A</v>
      </c>
      <c r="P55" s="99" t="e">
        <f ca="true">+IF(AND(ISNUMBER(OFFSET('Water Data'!$H$4,0,10*ROW('Water Data'!H49))),'Data Summary'!CE55="Yes"),100-OFFSET('Water Data'!$H$4,0,10*ROW('Water Data'!H49)),NA())</f>
        <v>#N/A</v>
      </c>
      <c r="Q55" s="99" t="e">
        <f ca="true">+IF(AND(ISNUMBER(OFFSET('Water Data'!$H$6,0,10*ROW('Water Data'!H49))),'Data Summary'!CF55="Yes"),OFFSET('Water Data'!$H$6,0,10*ROW('Water Data'!H49)),NA())</f>
        <v>#N/A</v>
      </c>
      <c r="R55" s="99" t="e">
        <f ca="true">+IF(AND(ISNUMBER(OFFSET('Water Data'!$H$9,0,10*ROW('Water Data'!H49))),'Data Summary'!CG55="Yes"),OFFSET('Water Data'!$H$9,0,10*ROW('Water Data'!H49)),NA())</f>
        <v>#N/A</v>
      </c>
      <c r="S55" s="99" t="e">
        <f ca="true">+IF(AND(ISNUMBER(OFFSET('Water Data'!$I$4,0,10*ROW('Water Data'!I49))),'Data Summary'!CH55="Yes"),100-OFFSET('Water Data'!$I$4,0,10*ROW('Water Data'!I49)),NA())</f>
        <v>#N/A</v>
      </c>
      <c r="T55" s="99" t="e">
        <f ca="true">+IF(AND(ISNUMBER(OFFSET('Water Data'!$I$6,0,10*ROW('Water Data'!I49))),'Data Summary'!CI55="Yes"),OFFSET('Water Data'!$I$6,0,10*ROW('Water Data'!I49)),NA())</f>
        <v>#N/A</v>
      </c>
      <c r="U55" s="99" t="e">
        <f ca="true">+IF(AND(ISNUMBER(OFFSET('Water Data'!$I$9,0,10*ROW('Water Data'!I49))),'Data Summary'!CJ55="Yes"),OFFSET('Water Data'!$I$9,0,10*ROW('Water Data'!I49)),NA())</f>
        <v>#N/A</v>
      </c>
      <c r="V55" s="100" t="e">
        <f ca="true">+IF(AND(ISNUMBER(OFFSET('Sanitation Data'!$D$4,0,10*ROW('Sanitation Data'!D49))),'Data Summary'!CK55="Yes"),100-OFFSET('Sanitation Data'!$D$4,0,10*ROW('Sanitation Data'!D49)),NA())</f>
        <v>#N/A</v>
      </c>
      <c r="W55" s="100" t="e">
        <f ca="true">+IF(AND(ISNUMBER(OFFSET('Sanitation Data'!$D$6,0,10*ROW('Sanitation Data'!D49))),'Data Summary'!CL55="Yes"),OFFSET('Sanitation Data'!$D$6,0,10*ROW('Sanitation Data'!D49)),NA())</f>
        <v>#N/A</v>
      </c>
      <c r="X55" s="100" t="e">
        <f ca="true">+IF(AND(ISNUMBER(OFFSET('Sanitation Data'!$D$10,0,10*ROW('Sanitation Data'!D49))),'Data Summary'!CM55="Yes"),OFFSET('Sanitation Data'!$D$10,0,10*ROW('Sanitation Data'!D49)),NA())</f>
        <v>#N/A</v>
      </c>
      <c r="Y55" s="100" t="e">
        <f ca="true">+IF(AND(ISNUMBER(OFFSET('Sanitation Data'!$D$11,0,10*ROW('Sanitation Data'!D49))),'Data Summary'!CN55="Yes"),OFFSET('Sanitation Data'!$D$11,0,10*ROW('Sanitation Data'!D49)),NA())</f>
        <v>#N/A</v>
      </c>
      <c r="Z55" s="100" t="e">
        <f ca="true">+IF(AND(ISNUMBER(OFFSET('Sanitation Data'!$D$12,0,10*ROW('Sanitation Data'!D49))),'Data Summary'!CO55="Yes"),OFFSET('Sanitation Data'!$D$12,0,10*ROW('Sanitation Data'!D49)),NA())</f>
        <v>#N/A</v>
      </c>
      <c r="AA55" s="100" t="e">
        <f ca="true">+IF(AND(ISNUMBER(OFFSET('Sanitation Data'!$E$4,0,10*ROW('Sanitation Data'!E49))),'Data Summary'!CP55="Yes"),100-OFFSET('Sanitation Data'!$E$4,0,10*ROW('Sanitation Data'!E49)),NA())</f>
        <v>#N/A</v>
      </c>
      <c r="AB55" s="100" t="e">
        <f ca="true">+IF(AND(ISNUMBER(OFFSET('Sanitation Data'!$E$6,0,10*ROW('Sanitation Data'!E49))),'Data Summary'!CQ55="Yes"),OFFSET('Sanitation Data'!$E$6,0,10*ROW('Sanitation Data'!E49)),NA())</f>
        <v>#N/A</v>
      </c>
      <c r="AC55" s="100" t="e">
        <f ca="true">+IF(AND(ISNUMBER(OFFSET('Sanitation Data'!$E$10,0,10*ROW('Sanitation Data'!E49))),'Data Summary'!CR55="Yes"),OFFSET('Sanitation Data'!$E$10,0,10*ROW('Sanitation Data'!E49)),NA())</f>
        <v>#N/A</v>
      </c>
      <c r="AD55" s="100" t="e">
        <f ca="true">+IF(AND(ISNUMBER(OFFSET('Sanitation Data'!$E$11,0,10*ROW('Sanitation Data'!E49))),'Data Summary'!CS55="Yes"),OFFSET('Sanitation Data'!$E$11,0,10*ROW('Sanitation Data'!E49)),NA())</f>
        <v>#N/A</v>
      </c>
      <c r="AE55" s="100" t="e">
        <f ca="true">+IF(AND(ISNUMBER(OFFSET('Sanitation Data'!$E$12,0,10*ROW('Sanitation Data'!E49))),'Data Summary'!CT55="Yes"),OFFSET('Sanitation Data'!$E$12,0,10*ROW('Sanitation Data'!E49)),NA())</f>
        <v>#N/A</v>
      </c>
      <c r="AF55" s="100" t="e">
        <f ca="true">+IF(AND(ISNUMBER(OFFSET('Sanitation Data'!$F$4,0,10*ROW('Sanitation Data'!F49))),'Data Summary'!CU55="Yes"),100-OFFSET('Sanitation Data'!$F$4,0,10*ROW('Sanitation Data'!F49)),NA())</f>
        <v>#N/A</v>
      </c>
      <c r="AG55" s="100" t="e">
        <f ca="true">+IF(AND(ISNUMBER(OFFSET('Sanitation Data'!$F$6,0,10*ROW('Sanitation Data'!F49))),'Data Summary'!CV55="Yes"),OFFSET('Sanitation Data'!$F$6,0,10*ROW('Sanitation Data'!F49)),NA())</f>
        <v>#N/A</v>
      </c>
      <c r="AH55" s="100" t="e">
        <f ca="true">+IF(AND(ISNUMBER(OFFSET('Sanitation Data'!$F$10,0,10*ROW('Sanitation Data'!F49))),'Data Summary'!CW55="Yes"),OFFSET('Sanitation Data'!$F$10,0,10*ROW('Sanitation Data'!F49)),NA())</f>
        <v>#N/A</v>
      </c>
      <c r="AI55" s="100" t="e">
        <f ca="true">+IF(AND(ISNUMBER(OFFSET('Sanitation Data'!$F$11,0,10*ROW('Sanitation Data'!F49))),'Data Summary'!CX55="Yes"),OFFSET('Sanitation Data'!$F$11,0,10*ROW('Sanitation Data'!F49)),NA())</f>
        <v>#N/A</v>
      </c>
      <c r="AJ55" s="100" t="e">
        <f ca="true">+IF(AND(ISNUMBER(OFFSET('Sanitation Data'!$F$12,0,10*ROW('Sanitation Data'!F49))),'Data Summary'!CY55="Yes"),OFFSET('Sanitation Data'!$F$12,0,10*ROW('Sanitation Data'!F49)),NA())</f>
        <v>#N/A</v>
      </c>
      <c r="AK55" s="100" t="e">
        <f ca="true">+IF(AND(ISNUMBER(OFFSET('Sanitation Data'!$G$4,0,10*ROW('Sanitation Data'!G49))),'Data Summary'!CZ55="Yes"),100-OFFSET('Sanitation Data'!$G$4,0,10*ROW('Sanitation Data'!G49)),NA())</f>
        <v>#N/A</v>
      </c>
      <c r="AL55" s="100" t="e">
        <f ca="true">+IF(AND(ISNUMBER(OFFSET('Sanitation Data'!$G$6,0,10*ROW('Sanitation Data'!G49))),'Data Summary'!DA55="Yes"),OFFSET('Sanitation Data'!$G$6,0,10*ROW('Sanitation Data'!G49)),NA())</f>
        <v>#N/A</v>
      </c>
      <c r="AM55" s="100" t="e">
        <f ca="true">+IF(AND(ISNUMBER(OFFSET('Sanitation Data'!$G$10,0,10*ROW('Sanitation Data'!G49))),'Data Summary'!DB55="Yes"),OFFSET('Sanitation Data'!$G$10,0,10*ROW('Sanitation Data'!G49)),NA())</f>
        <v>#N/A</v>
      </c>
      <c r="AN55" s="100" t="e">
        <f ca="true">+IF(AND(ISNUMBER(OFFSET('Sanitation Data'!$G$11,0,10*ROW('Sanitation Data'!G49))),'Data Summary'!DC55="Yes"),OFFSET('Sanitation Data'!$G$11,0,10*ROW('Sanitation Data'!G49)),NA())</f>
        <v>#N/A</v>
      </c>
      <c r="AO55" s="100" t="e">
        <f ca="true">+IF(AND(ISNUMBER(OFFSET('Sanitation Data'!$G$12,0,10*ROW('Sanitation Data'!G49))),'Data Summary'!DD55="Yes"),OFFSET('Sanitation Data'!$G$12,0,10*ROW('Sanitation Data'!G49)),NA())</f>
        <v>#N/A</v>
      </c>
      <c r="AP55" s="100" t="e">
        <f ca="true">+IF(AND(ISNUMBER(OFFSET('Sanitation Data'!$H$4,0,10*ROW('Sanitation Data'!H49))),'Data Summary'!DE55="Yes"),100-OFFSET('Sanitation Data'!$H$4,0,10*ROW('Sanitation Data'!H49)),NA())</f>
        <v>#N/A</v>
      </c>
      <c r="AQ55" s="100" t="e">
        <f ca="true">+IF(AND(ISNUMBER(OFFSET('Sanitation Data'!$H$6,0,10*ROW('Sanitation Data'!H49))),'Data Summary'!DF55="Yes"),OFFSET('Sanitation Data'!$H$6,0,10*ROW('Sanitation Data'!H49)),NA())</f>
        <v>#N/A</v>
      </c>
      <c r="AR55" s="100" t="e">
        <f ca="true">+IF(AND(ISNUMBER(OFFSET('Sanitation Data'!$H$10,0,10*ROW('Sanitation Data'!H49))),'Data Summary'!DG55="Yes"),OFFSET('Sanitation Data'!$H$10,0,10*ROW('Sanitation Data'!H49)),NA())</f>
        <v>#N/A</v>
      </c>
      <c r="AS55" s="100" t="e">
        <f ca="true">+IF(AND(ISNUMBER(OFFSET('Sanitation Data'!$H$11,0,10*ROW('Sanitation Data'!H49))),'Data Summary'!DH55="Yes"),OFFSET('Sanitation Data'!$H$11,0,10*ROW('Sanitation Data'!H49)),NA())</f>
        <v>#N/A</v>
      </c>
      <c r="AT55" s="100" t="e">
        <f ca="true">+IF(AND(ISNUMBER(OFFSET('Sanitation Data'!$H$12,0,10*ROW('Sanitation Data'!H49))),'Data Summary'!DI55="Yes"),OFFSET('Sanitation Data'!$H$12,0,10*ROW('Sanitation Data'!H49)),NA())</f>
        <v>#N/A</v>
      </c>
      <c r="AU55" s="100" t="e">
        <f ca="true">+IF(AND(ISNUMBER(OFFSET('Sanitation Data'!$I$4,0,10*ROW('Sanitation Data'!I49))),'Data Summary'!DJ55="Yes"),100-OFFSET('Sanitation Data'!$I$4,0,10*ROW('Sanitation Data'!I49)),NA())</f>
        <v>#N/A</v>
      </c>
      <c r="AV55" s="100" t="e">
        <f ca="true">+IF(AND(ISNUMBER(OFFSET('Sanitation Data'!$I$6,0,10*ROW('Sanitation Data'!I49))),'Data Summary'!DK55="Yes"),OFFSET('Sanitation Data'!$I$6,0,10*ROW('Sanitation Data'!I49)),NA())</f>
        <v>#N/A</v>
      </c>
      <c r="AW55" s="100" t="e">
        <f ca="true">+IF(AND(ISNUMBER(OFFSET('Sanitation Data'!$I$10,0,10*ROW('Sanitation Data'!I49))),'Data Summary'!DL55="Yes"),OFFSET('Sanitation Data'!$I$10,0,10*ROW('Sanitation Data'!I49)),NA())</f>
        <v>#N/A</v>
      </c>
      <c r="AX55" s="100" t="e">
        <f ca="true">+IF(AND(ISNUMBER(OFFSET('Sanitation Data'!$I$11,0,10*ROW('Sanitation Data'!I49))),'Data Summary'!DM55="Yes"),OFFSET('Sanitation Data'!$I$11,0,10*ROW('Sanitation Data'!I49)),NA())</f>
        <v>#N/A</v>
      </c>
      <c r="AY55" s="100" t="e">
        <f ca="true">+IF(AND(ISNUMBER(OFFSET('Sanitation Data'!$I$12,0,10*ROW('Sanitation Data'!I49))),'Data Summary'!DN55="Yes"),OFFSET('Sanitation Data'!$I$12,0,10*ROW('Sanitation Data'!I49)),NA())</f>
        <v>#N/A</v>
      </c>
      <c r="AZ55" s="101" t="e">
        <f ca="true">+IF(AND(ISNUMBER(OFFSET('Hygiene Data'!$D$5,0,10*ROW('Hygiene Data'!D49))),'Data Summary'!DO55="Yes"),OFFSET('Hygiene Data'!$D$5,0,10*ROW('Hygiene Data'!D49)),NA())</f>
        <v>#N/A</v>
      </c>
      <c r="BA55" s="101" t="e">
        <f ca="true">+IF(AND(ISNUMBER(OFFSET('Hygiene Data'!$D$7,0,10*ROW('Hygiene Data'!D49))),'Data Summary'!DP55="Yes"),OFFSET('Hygiene Data'!$D$7,0,10*ROW('Hygiene Data'!D49)),NA())</f>
        <v>#N/A</v>
      </c>
      <c r="BB55" s="101" t="e">
        <f ca="true">+IF(AND(ISNUMBER(OFFSET('Hygiene Data'!$D$9,0,10*ROW('Hygiene Data'!D49))),'Data Summary'!DQ55="Yes"),OFFSET('Hygiene Data'!$D$9,0,10*ROW('Hygiene Data'!D49)),NA())</f>
        <v>#N/A</v>
      </c>
      <c r="BC55" s="101" t="e">
        <f ca="true">+IF(AND(ISNUMBER(OFFSET('Hygiene Data'!$E$5,0,10*ROW('Hygiene Data'!E49))),'Data Summary'!DR55="Yes"),OFFSET('Hygiene Data'!$E$5,0,10*ROW('Hygiene Data'!E49)),NA())</f>
        <v>#N/A</v>
      </c>
      <c r="BD55" s="101" t="e">
        <f ca="true">+IF(AND(ISNUMBER(OFFSET('Hygiene Data'!$E$7,0,10*ROW('Hygiene Data'!E49))),'Data Summary'!DS55="Yes"),OFFSET('Hygiene Data'!$E$7,0,10*ROW('Hygiene Data'!E49)),NA())</f>
        <v>#N/A</v>
      </c>
      <c r="BE55" s="101" t="e">
        <f ca="true">+IF(AND(ISNUMBER(OFFSET('Hygiene Data'!$E$9,0,10*ROW('Hygiene Data'!E49))),'Data Summary'!DT55="Yes"),OFFSET('Hygiene Data'!$E$9,0,10*ROW('Hygiene Data'!E49)),NA())</f>
        <v>#N/A</v>
      </c>
      <c r="BF55" s="101" t="e">
        <f ca="true">+IF(AND(ISNUMBER(OFFSET('Hygiene Data'!$F$5,0,10*ROW('Hygiene Data'!F49))),'Data Summary'!DU55="Yes"),OFFSET('Hygiene Data'!$F$5,0,10*ROW('Hygiene Data'!F49)),NA())</f>
        <v>#N/A</v>
      </c>
      <c r="BG55" s="101" t="e">
        <f ca="true">+IF(AND(ISNUMBER(OFFSET('Hygiene Data'!$F$7,0,10*ROW('Hygiene Data'!F49))),'Data Summary'!DV55="Yes"),OFFSET('Hygiene Data'!$F$7,0,10*ROW('Hygiene Data'!F49)),NA())</f>
        <v>#N/A</v>
      </c>
      <c r="BH55" s="101" t="e">
        <f ca="true">+IF(AND(ISNUMBER(OFFSET('Hygiene Data'!$F$9,0,10*ROW('Hygiene Data'!F49))),'Data Summary'!DW55="Yes"),OFFSET('Hygiene Data'!$F$9,0,10*ROW('Hygiene Data'!F49)),NA())</f>
        <v>#N/A</v>
      </c>
      <c r="BI55" s="101" t="e">
        <f ca="true">+IF(AND(ISNUMBER(OFFSET('Hygiene Data'!$G$5,0,10*ROW('Hygiene Data'!G49))),'Data Summary'!DX55="Yes"),OFFSET('Hygiene Data'!$G$5,0,10*ROW('Hygiene Data'!G49)),NA())</f>
        <v>#N/A</v>
      </c>
      <c r="BJ55" s="101" t="e">
        <f ca="true">+IF(AND(ISNUMBER(OFFSET('Hygiene Data'!$G$7,0,10*ROW('Hygiene Data'!G49))),'Data Summary'!DY55="Yes"),OFFSET('Hygiene Data'!$G$7,0,10*ROW('Hygiene Data'!G49)),NA())</f>
        <v>#N/A</v>
      </c>
      <c r="BK55" s="101" t="e">
        <f ca="true">+IF(AND(ISNUMBER(OFFSET('Hygiene Data'!$G$9,0,10*ROW('Hygiene Data'!G49))),'Data Summary'!DZ55="Yes"),OFFSET('Hygiene Data'!$G$9,0,10*ROW('Hygiene Data'!G49)),NA())</f>
        <v>#N/A</v>
      </c>
      <c r="BL55" s="101" t="e">
        <f ca="true">+IF(AND(ISNUMBER(OFFSET('Hygiene Data'!$H$5,0,10*ROW('Hygiene Data'!H49))),'Data Summary'!EA55="Yes"),OFFSET('Hygiene Data'!$H$5,0,10*ROW('Hygiene Data'!H49)),NA())</f>
        <v>#N/A</v>
      </c>
      <c r="BM55" s="101" t="e">
        <f ca="true">+IF(AND(ISNUMBER(OFFSET('Hygiene Data'!$H$7,0,10*ROW('Hygiene Data'!H49))),'Data Summary'!EB55="Yes"),OFFSET('Hygiene Data'!$H$7,0,10*ROW('Hygiene Data'!H49)),NA())</f>
        <v>#N/A</v>
      </c>
      <c r="BN55" s="101" t="e">
        <f ca="true">+IF(AND(ISNUMBER(OFFSET('Hygiene Data'!$H$9,0,10*ROW('Hygiene Data'!H49))),'Data Summary'!EC55="Yes"),OFFSET('Hygiene Data'!$H$9,0,10*ROW('Hygiene Data'!H49)),NA())</f>
        <v>#N/A</v>
      </c>
      <c r="BO55" s="101" t="e">
        <f ca="true">+IF(AND(ISNUMBER(OFFSET('Hygiene Data'!$I$5,0,10*ROW('Hygiene Data'!I49))),'Data Summary'!ED55="Yes"),OFFSET('Hygiene Data'!$I$5,0,10*ROW('Hygiene Data'!I49)),NA())</f>
        <v>#N/A</v>
      </c>
      <c r="BP55" s="101" t="e">
        <f ca="true">+IF(AND(ISNUMBER(OFFSET('Hygiene Data'!$I$7,0,10*ROW('Hygiene Data'!I49))),'Data Summary'!EE55="Yes"),OFFSET('Hygiene Data'!$I$7,0,10*ROW('Hygiene Data'!I49)),NA())</f>
        <v>#N/A</v>
      </c>
      <c r="BQ55" s="101" t="e">
        <f ca="true">+IF(AND(ISNUMBER(OFFSET('Hygiene Data'!$I$9,0,10*ROW('Hygiene Data'!I49))),'Data Summary'!EF55="Yes"),OFFSET('Hygiene Data'!$I$9,0,10*ROW('Hygiene Data'!I49)),NA())</f>
        <v>#N/A</v>
      </c>
    </row>
    <row xmlns:x14ac="http://schemas.microsoft.com/office/spreadsheetml/2009/9/ac" r="56" x14ac:dyDescent="0.2">
      <c r="A56" s="414" t="e">
        <f ca="true">+RIGHT('Data Summary'!A56,LEN('Data Summary'!A56)-9)</f>
        <v>#VALUE!</v>
      </c>
      <c r="B56" s="38" t="str">
        <f ca="true">+IF(ISTEXT('Data Summary'!B56),'Data Summary'!B56,"")</f>
        <v/>
      </c>
      <c r="C56" s="365" t="e">
        <f ca="true">+VALUE('Data Summary'!C56)</f>
        <v>#VALUE!</v>
      </c>
      <c r="D56" s="99" t="e">
        <f ca="true">+IF(AND(ISNUMBER(OFFSET('Water Data'!$D$4,0,10*ROW('Water Data'!D50))),'Data Summary'!BS56="Yes"),100-OFFSET('Water Data'!$D$4,0,10*ROW('Water Data'!D50)),NA())</f>
        <v>#N/A</v>
      </c>
      <c r="E56" s="99" t="e">
        <f ca="true">+IF(AND(ISNUMBER(OFFSET('Water Data'!$D$6,0,10*ROW('Water Data'!D50))),'Data Summary'!BT56="Yes"),OFFSET('Water Data'!$D$6,0,10*ROW('Water Data'!D50)),NA())</f>
        <v>#N/A</v>
      </c>
      <c r="F56" s="99" t="e">
        <f ca="true">+IF(AND(ISNUMBER(OFFSET('Water Data'!$D$9,0,10*ROW('Water Data'!D50))),'Data Summary'!BU56="Yes"),OFFSET('Water Data'!$D$9,0,10*ROW('Water Data'!D50)),NA())</f>
        <v>#N/A</v>
      </c>
      <c r="G56" s="99" t="e">
        <f ca="true">+IF(AND(ISNUMBER(OFFSET('Water Data'!$E$4,0,10*ROW('Water Data'!E50))),'Data Summary'!BV56="Yes"),100-OFFSET('Water Data'!$E$4,0,10*ROW('Water Data'!E50)),NA())</f>
        <v>#N/A</v>
      </c>
      <c r="H56" s="99" t="e">
        <f ca="true">+IF(AND(ISNUMBER(OFFSET('Water Data'!$E$6,0,10*ROW('Water Data'!E50))),'Data Summary'!BW56="Yes"),OFFSET('Water Data'!$E$6,0,10*ROW('Water Data'!E50)),NA())</f>
        <v>#N/A</v>
      </c>
      <c r="I56" s="99" t="e">
        <f ca="true">+IF(AND(ISNUMBER(OFFSET('Water Data'!$E$9,0,10*ROW('Water Data'!E50))),'Data Summary'!BX56="Yes"),OFFSET('Water Data'!$E$9,0,10*ROW('Water Data'!E50)),NA())</f>
        <v>#N/A</v>
      </c>
      <c r="J56" s="99" t="e">
        <f ca="true">+IF(AND(ISNUMBER(OFFSET('Water Data'!$F$4,0,10*ROW('Water Data'!F50))),'Data Summary'!BY56="Yes"),100-OFFSET('Water Data'!$F$4,0,10*ROW('Water Data'!F50)),NA())</f>
        <v>#N/A</v>
      </c>
      <c r="K56" s="99" t="e">
        <f ca="true">+IF(AND(ISNUMBER(OFFSET('Water Data'!$F$6,0,10*ROW('Water Data'!F50))),'Data Summary'!BZ56="Yes"),OFFSET('Water Data'!$F$6,0,10*ROW('Water Data'!F50)),NA())</f>
        <v>#N/A</v>
      </c>
      <c r="L56" s="99" t="e">
        <f ca="true">+IF(AND(ISNUMBER(OFFSET('Water Data'!$F$9,0,10*ROW('Water Data'!F50))),'Data Summary'!CA56="Yes"),OFFSET('Water Data'!$F$9,0,10*ROW('Water Data'!F50)),NA())</f>
        <v>#N/A</v>
      </c>
      <c r="M56" s="99" t="e">
        <f ca="true">+IF(AND(ISNUMBER(OFFSET('Water Data'!$G$4,0,10*ROW('Water Data'!G50))),'Data Summary'!CB56="Yes"),100-OFFSET('Water Data'!$G$4,0,10*ROW('Water Data'!G50)),NA())</f>
        <v>#N/A</v>
      </c>
      <c r="N56" s="99" t="e">
        <f ca="true">+IF(AND(ISNUMBER(OFFSET('Water Data'!$G$6,0,10*ROW('Water Data'!G50))),'Data Summary'!CC56="Yes"),OFFSET('Water Data'!$G$6,0,10*ROW('Water Data'!G50)),NA())</f>
        <v>#N/A</v>
      </c>
      <c r="O56" s="99" t="e">
        <f ca="true">+IF(AND(ISNUMBER(OFFSET('Water Data'!$G$9,0,10*ROW('Water Data'!G50))),'Data Summary'!CD56="Yes"),OFFSET('Water Data'!$G$9,0,10*ROW('Water Data'!G50)),NA())</f>
        <v>#N/A</v>
      </c>
      <c r="P56" s="99" t="e">
        <f ca="true">+IF(AND(ISNUMBER(OFFSET('Water Data'!$H$4,0,10*ROW('Water Data'!H50))),'Data Summary'!CE56="Yes"),100-OFFSET('Water Data'!$H$4,0,10*ROW('Water Data'!H50)),NA())</f>
        <v>#N/A</v>
      </c>
      <c r="Q56" s="99" t="e">
        <f ca="true">+IF(AND(ISNUMBER(OFFSET('Water Data'!$H$6,0,10*ROW('Water Data'!H50))),'Data Summary'!CF56="Yes"),OFFSET('Water Data'!$H$6,0,10*ROW('Water Data'!H50)),NA())</f>
        <v>#N/A</v>
      </c>
      <c r="R56" s="99" t="e">
        <f ca="true">+IF(AND(ISNUMBER(OFFSET('Water Data'!$H$9,0,10*ROW('Water Data'!H50))),'Data Summary'!CG56="Yes"),OFFSET('Water Data'!$H$9,0,10*ROW('Water Data'!H50)),NA())</f>
        <v>#N/A</v>
      </c>
      <c r="S56" s="99" t="e">
        <f ca="true">+IF(AND(ISNUMBER(OFFSET('Water Data'!$I$4,0,10*ROW('Water Data'!I50))),'Data Summary'!CH56="Yes"),100-OFFSET('Water Data'!$I$4,0,10*ROW('Water Data'!I50)),NA())</f>
        <v>#N/A</v>
      </c>
      <c r="T56" s="99" t="e">
        <f ca="true">+IF(AND(ISNUMBER(OFFSET('Water Data'!$I$6,0,10*ROW('Water Data'!I50))),'Data Summary'!CI56="Yes"),OFFSET('Water Data'!$I$6,0,10*ROW('Water Data'!I50)),NA())</f>
        <v>#N/A</v>
      </c>
      <c r="U56" s="99" t="e">
        <f ca="true">+IF(AND(ISNUMBER(OFFSET('Water Data'!$I$9,0,10*ROW('Water Data'!I50))),'Data Summary'!CJ56="Yes"),OFFSET('Water Data'!$I$9,0,10*ROW('Water Data'!I50)),NA())</f>
        <v>#N/A</v>
      </c>
      <c r="V56" s="100" t="e">
        <f ca="true">+IF(AND(ISNUMBER(OFFSET('Sanitation Data'!$D$4,0,10*ROW('Sanitation Data'!D50))),'Data Summary'!CK56="Yes"),100-OFFSET('Sanitation Data'!$D$4,0,10*ROW('Sanitation Data'!D50)),NA())</f>
        <v>#N/A</v>
      </c>
      <c r="W56" s="100" t="e">
        <f ca="true">+IF(AND(ISNUMBER(OFFSET('Sanitation Data'!$D$6,0,10*ROW('Sanitation Data'!D50))),'Data Summary'!CL56="Yes"),OFFSET('Sanitation Data'!$D$6,0,10*ROW('Sanitation Data'!D50)),NA())</f>
        <v>#N/A</v>
      </c>
      <c r="X56" s="100" t="e">
        <f ca="true">+IF(AND(ISNUMBER(OFFSET('Sanitation Data'!$D$10,0,10*ROW('Sanitation Data'!D50))),'Data Summary'!CM56="Yes"),OFFSET('Sanitation Data'!$D$10,0,10*ROW('Sanitation Data'!D50)),NA())</f>
        <v>#N/A</v>
      </c>
      <c r="Y56" s="100" t="e">
        <f ca="true">+IF(AND(ISNUMBER(OFFSET('Sanitation Data'!$D$11,0,10*ROW('Sanitation Data'!D50))),'Data Summary'!CN56="Yes"),OFFSET('Sanitation Data'!$D$11,0,10*ROW('Sanitation Data'!D50)),NA())</f>
        <v>#N/A</v>
      </c>
      <c r="Z56" s="100" t="e">
        <f ca="true">+IF(AND(ISNUMBER(OFFSET('Sanitation Data'!$D$12,0,10*ROW('Sanitation Data'!D50))),'Data Summary'!CO56="Yes"),OFFSET('Sanitation Data'!$D$12,0,10*ROW('Sanitation Data'!D50)),NA())</f>
        <v>#N/A</v>
      </c>
      <c r="AA56" s="100" t="e">
        <f ca="true">+IF(AND(ISNUMBER(OFFSET('Sanitation Data'!$E$4,0,10*ROW('Sanitation Data'!E50))),'Data Summary'!CP56="Yes"),100-OFFSET('Sanitation Data'!$E$4,0,10*ROW('Sanitation Data'!E50)),NA())</f>
        <v>#N/A</v>
      </c>
      <c r="AB56" s="100" t="e">
        <f ca="true">+IF(AND(ISNUMBER(OFFSET('Sanitation Data'!$E$6,0,10*ROW('Sanitation Data'!E50))),'Data Summary'!CQ56="Yes"),OFFSET('Sanitation Data'!$E$6,0,10*ROW('Sanitation Data'!E50)),NA())</f>
        <v>#N/A</v>
      </c>
      <c r="AC56" s="100" t="e">
        <f ca="true">+IF(AND(ISNUMBER(OFFSET('Sanitation Data'!$E$10,0,10*ROW('Sanitation Data'!E50))),'Data Summary'!CR56="Yes"),OFFSET('Sanitation Data'!$E$10,0,10*ROW('Sanitation Data'!E50)),NA())</f>
        <v>#N/A</v>
      </c>
      <c r="AD56" s="100" t="e">
        <f ca="true">+IF(AND(ISNUMBER(OFFSET('Sanitation Data'!$E$11,0,10*ROW('Sanitation Data'!E50))),'Data Summary'!CS56="Yes"),OFFSET('Sanitation Data'!$E$11,0,10*ROW('Sanitation Data'!E50)),NA())</f>
        <v>#N/A</v>
      </c>
      <c r="AE56" s="100" t="e">
        <f ca="true">+IF(AND(ISNUMBER(OFFSET('Sanitation Data'!$E$12,0,10*ROW('Sanitation Data'!E50))),'Data Summary'!CT56="Yes"),OFFSET('Sanitation Data'!$E$12,0,10*ROW('Sanitation Data'!E50)),NA())</f>
        <v>#N/A</v>
      </c>
      <c r="AF56" s="100" t="e">
        <f ca="true">+IF(AND(ISNUMBER(OFFSET('Sanitation Data'!$F$4,0,10*ROW('Sanitation Data'!F50))),'Data Summary'!CU56="Yes"),100-OFFSET('Sanitation Data'!$F$4,0,10*ROW('Sanitation Data'!F50)),NA())</f>
        <v>#N/A</v>
      </c>
      <c r="AG56" s="100" t="e">
        <f ca="true">+IF(AND(ISNUMBER(OFFSET('Sanitation Data'!$F$6,0,10*ROW('Sanitation Data'!F50))),'Data Summary'!CV56="Yes"),OFFSET('Sanitation Data'!$F$6,0,10*ROW('Sanitation Data'!F50)),NA())</f>
        <v>#N/A</v>
      </c>
      <c r="AH56" s="100" t="e">
        <f ca="true">+IF(AND(ISNUMBER(OFFSET('Sanitation Data'!$F$10,0,10*ROW('Sanitation Data'!F50))),'Data Summary'!CW56="Yes"),OFFSET('Sanitation Data'!$F$10,0,10*ROW('Sanitation Data'!F50)),NA())</f>
        <v>#N/A</v>
      </c>
      <c r="AI56" s="100" t="e">
        <f ca="true">+IF(AND(ISNUMBER(OFFSET('Sanitation Data'!$F$11,0,10*ROW('Sanitation Data'!F50))),'Data Summary'!CX56="Yes"),OFFSET('Sanitation Data'!$F$11,0,10*ROW('Sanitation Data'!F50)),NA())</f>
        <v>#N/A</v>
      </c>
      <c r="AJ56" s="100" t="e">
        <f ca="true">+IF(AND(ISNUMBER(OFFSET('Sanitation Data'!$F$12,0,10*ROW('Sanitation Data'!F50))),'Data Summary'!CY56="Yes"),OFFSET('Sanitation Data'!$F$12,0,10*ROW('Sanitation Data'!F50)),NA())</f>
        <v>#N/A</v>
      </c>
      <c r="AK56" s="100" t="e">
        <f ca="true">+IF(AND(ISNUMBER(OFFSET('Sanitation Data'!$G$4,0,10*ROW('Sanitation Data'!G50))),'Data Summary'!CZ56="Yes"),100-OFFSET('Sanitation Data'!$G$4,0,10*ROW('Sanitation Data'!G50)),NA())</f>
        <v>#N/A</v>
      </c>
      <c r="AL56" s="100" t="e">
        <f ca="true">+IF(AND(ISNUMBER(OFFSET('Sanitation Data'!$G$6,0,10*ROW('Sanitation Data'!G50))),'Data Summary'!DA56="Yes"),OFFSET('Sanitation Data'!$G$6,0,10*ROW('Sanitation Data'!G50)),NA())</f>
        <v>#N/A</v>
      </c>
      <c r="AM56" s="100" t="e">
        <f ca="true">+IF(AND(ISNUMBER(OFFSET('Sanitation Data'!$G$10,0,10*ROW('Sanitation Data'!G50))),'Data Summary'!DB56="Yes"),OFFSET('Sanitation Data'!$G$10,0,10*ROW('Sanitation Data'!G50)),NA())</f>
        <v>#N/A</v>
      </c>
      <c r="AN56" s="100" t="e">
        <f ca="true">+IF(AND(ISNUMBER(OFFSET('Sanitation Data'!$G$11,0,10*ROW('Sanitation Data'!G50))),'Data Summary'!DC56="Yes"),OFFSET('Sanitation Data'!$G$11,0,10*ROW('Sanitation Data'!G50)),NA())</f>
        <v>#N/A</v>
      </c>
      <c r="AO56" s="100" t="e">
        <f ca="true">+IF(AND(ISNUMBER(OFFSET('Sanitation Data'!$G$12,0,10*ROW('Sanitation Data'!G50))),'Data Summary'!DD56="Yes"),OFFSET('Sanitation Data'!$G$12,0,10*ROW('Sanitation Data'!G50)),NA())</f>
        <v>#N/A</v>
      </c>
      <c r="AP56" s="100" t="e">
        <f ca="true">+IF(AND(ISNUMBER(OFFSET('Sanitation Data'!$H$4,0,10*ROW('Sanitation Data'!H50))),'Data Summary'!DE56="Yes"),100-OFFSET('Sanitation Data'!$H$4,0,10*ROW('Sanitation Data'!H50)),NA())</f>
        <v>#N/A</v>
      </c>
      <c r="AQ56" s="100" t="e">
        <f ca="true">+IF(AND(ISNUMBER(OFFSET('Sanitation Data'!$H$6,0,10*ROW('Sanitation Data'!H50))),'Data Summary'!DF56="Yes"),OFFSET('Sanitation Data'!$H$6,0,10*ROW('Sanitation Data'!H50)),NA())</f>
        <v>#N/A</v>
      </c>
      <c r="AR56" s="100" t="e">
        <f ca="true">+IF(AND(ISNUMBER(OFFSET('Sanitation Data'!$H$10,0,10*ROW('Sanitation Data'!H50))),'Data Summary'!DG56="Yes"),OFFSET('Sanitation Data'!$H$10,0,10*ROW('Sanitation Data'!H50)),NA())</f>
        <v>#N/A</v>
      </c>
      <c r="AS56" s="100" t="e">
        <f ca="true">+IF(AND(ISNUMBER(OFFSET('Sanitation Data'!$H$11,0,10*ROW('Sanitation Data'!H50))),'Data Summary'!DH56="Yes"),OFFSET('Sanitation Data'!$H$11,0,10*ROW('Sanitation Data'!H50)),NA())</f>
        <v>#N/A</v>
      </c>
      <c r="AT56" s="100" t="e">
        <f ca="true">+IF(AND(ISNUMBER(OFFSET('Sanitation Data'!$H$12,0,10*ROW('Sanitation Data'!H50))),'Data Summary'!DI56="Yes"),OFFSET('Sanitation Data'!$H$12,0,10*ROW('Sanitation Data'!H50)),NA())</f>
        <v>#N/A</v>
      </c>
      <c r="AU56" s="100" t="e">
        <f ca="true">+IF(AND(ISNUMBER(OFFSET('Sanitation Data'!$I$4,0,10*ROW('Sanitation Data'!I50))),'Data Summary'!DJ56="Yes"),100-OFFSET('Sanitation Data'!$I$4,0,10*ROW('Sanitation Data'!I50)),NA())</f>
        <v>#N/A</v>
      </c>
      <c r="AV56" s="100" t="e">
        <f ca="true">+IF(AND(ISNUMBER(OFFSET('Sanitation Data'!$I$6,0,10*ROW('Sanitation Data'!I50))),'Data Summary'!DK56="Yes"),OFFSET('Sanitation Data'!$I$6,0,10*ROW('Sanitation Data'!I50)),NA())</f>
        <v>#N/A</v>
      </c>
      <c r="AW56" s="100" t="e">
        <f ca="true">+IF(AND(ISNUMBER(OFFSET('Sanitation Data'!$I$10,0,10*ROW('Sanitation Data'!I50))),'Data Summary'!DL56="Yes"),OFFSET('Sanitation Data'!$I$10,0,10*ROW('Sanitation Data'!I50)),NA())</f>
        <v>#N/A</v>
      </c>
      <c r="AX56" s="100" t="e">
        <f ca="true">+IF(AND(ISNUMBER(OFFSET('Sanitation Data'!$I$11,0,10*ROW('Sanitation Data'!I50))),'Data Summary'!DM56="Yes"),OFFSET('Sanitation Data'!$I$11,0,10*ROW('Sanitation Data'!I50)),NA())</f>
        <v>#N/A</v>
      </c>
      <c r="AY56" s="100" t="e">
        <f ca="true">+IF(AND(ISNUMBER(OFFSET('Sanitation Data'!$I$12,0,10*ROW('Sanitation Data'!I50))),'Data Summary'!DN56="Yes"),OFFSET('Sanitation Data'!$I$12,0,10*ROW('Sanitation Data'!I50)),NA())</f>
        <v>#N/A</v>
      </c>
      <c r="AZ56" s="101" t="e">
        <f ca="true">+IF(AND(ISNUMBER(OFFSET('Hygiene Data'!$D$5,0,10*ROW('Hygiene Data'!D50))),'Data Summary'!DO56="Yes"),OFFSET('Hygiene Data'!$D$5,0,10*ROW('Hygiene Data'!D50)),NA())</f>
        <v>#N/A</v>
      </c>
      <c r="BA56" s="101" t="e">
        <f ca="true">+IF(AND(ISNUMBER(OFFSET('Hygiene Data'!$D$7,0,10*ROW('Hygiene Data'!D50))),'Data Summary'!DP56="Yes"),OFFSET('Hygiene Data'!$D$7,0,10*ROW('Hygiene Data'!D50)),NA())</f>
        <v>#N/A</v>
      </c>
      <c r="BB56" s="101" t="e">
        <f ca="true">+IF(AND(ISNUMBER(OFFSET('Hygiene Data'!$D$9,0,10*ROW('Hygiene Data'!D50))),'Data Summary'!DQ56="Yes"),OFFSET('Hygiene Data'!$D$9,0,10*ROW('Hygiene Data'!D50)),NA())</f>
        <v>#N/A</v>
      </c>
      <c r="BC56" s="101" t="e">
        <f ca="true">+IF(AND(ISNUMBER(OFFSET('Hygiene Data'!$E$5,0,10*ROW('Hygiene Data'!E50))),'Data Summary'!DR56="Yes"),OFFSET('Hygiene Data'!$E$5,0,10*ROW('Hygiene Data'!E50)),NA())</f>
        <v>#N/A</v>
      </c>
      <c r="BD56" s="101" t="e">
        <f ca="true">+IF(AND(ISNUMBER(OFFSET('Hygiene Data'!$E$7,0,10*ROW('Hygiene Data'!E50))),'Data Summary'!DS56="Yes"),OFFSET('Hygiene Data'!$E$7,0,10*ROW('Hygiene Data'!E50)),NA())</f>
        <v>#N/A</v>
      </c>
      <c r="BE56" s="101" t="e">
        <f ca="true">+IF(AND(ISNUMBER(OFFSET('Hygiene Data'!$E$9,0,10*ROW('Hygiene Data'!E50))),'Data Summary'!DT56="Yes"),OFFSET('Hygiene Data'!$E$9,0,10*ROW('Hygiene Data'!E50)),NA())</f>
        <v>#N/A</v>
      </c>
      <c r="BF56" s="101" t="e">
        <f ca="true">+IF(AND(ISNUMBER(OFFSET('Hygiene Data'!$F$5,0,10*ROW('Hygiene Data'!F50))),'Data Summary'!DU56="Yes"),OFFSET('Hygiene Data'!$F$5,0,10*ROW('Hygiene Data'!F50)),NA())</f>
        <v>#N/A</v>
      </c>
      <c r="BG56" s="101" t="e">
        <f ca="true">+IF(AND(ISNUMBER(OFFSET('Hygiene Data'!$F$7,0,10*ROW('Hygiene Data'!F50))),'Data Summary'!DV56="Yes"),OFFSET('Hygiene Data'!$F$7,0,10*ROW('Hygiene Data'!F50)),NA())</f>
        <v>#N/A</v>
      </c>
      <c r="BH56" s="101" t="e">
        <f ca="true">+IF(AND(ISNUMBER(OFFSET('Hygiene Data'!$F$9,0,10*ROW('Hygiene Data'!F50))),'Data Summary'!DW56="Yes"),OFFSET('Hygiene Data'!$F$9,0,10*ROW('Hygiene Data'!F50)),NA())</f>
        <v>#N/A</v>
      </c>
      <c r="BI56" s="101" t="e">
        <f ca="true">+IF(AND(ISNUMBER(OFFSET('Hygiene Data'!$G$5,0,10*ROW('Hygiene Data'!G50))),'Data Summary'!DX56="Yes"),OFFSET('Hygiene Data'!$G$5,0,10*ROW('Hygiene Data'!G50)),NA())</f>
        <v>#N/A</v>
      </c>
      <c r="BJ56" s="101" t="e">
        <f ca="true">+IF(AND(ISNUMBER(OFFSET('Hygiene Data'!$G$7,0,10*ROW('Hygiene Data'!G50))),'Data Summary'!DY56="Yes"),OFFSET('Hygiene Data'!$G$7,0,10*ROW('Hygiene Data'!G50)),NA())</f>
        <v>#N/A</v>
      </c>
      <c r="BK56" s="101" t="e">
        <f ca="true">+IF(AND(ISNUMBER(OFFSET('Hygiene Data'!$G$9,0,10*ROW('Hygiene Data'!G50))),'Data Summary'!DZ56="Yes"),OFFSET('Hygiene Data'!$G$9,0,10*ROW('Hygiene Data'!G50)),NA())</f>
        <v>#N/A</v>
      </c>
      <c r="BL56" s="101" t="e">
        <f ca="true">+IF(AND(ISNUMBER(OFFSET('Hygiene Data'!$H$5,0,10*ROW('Hygiene Data'!H50))),'Data Summary'!EA56="Yes"),OFFSET('Hygiene Data'!$H$5,0,10*ROW('Hygiene Data'!H50)),NA())</f>
        <v>#N/A</v>
      </c>
      <c r="BM56" s="101" t="e">
        <f ca="true">+IF(AND(ISNUMBER(OFFSET('Hygiene Data'!$H$7,0,10*ROW('Hygiene Data'!H50))),'Data Summary'!EB56="Yes"),OFFSET('Hygiene Data'!$H$7,0,10*ROW('Hygiene Data'!H50)),NA())</f>
        <v>#N/A</v>
      </c>
      <c r="BN56" s="101" t="e">
        <f ca="true">+IF(AND(ISNUMBER(OFFSET('Hygiene Data'!$H$9,0,10*ROW('Hygiene Data'!H50))),'Data Summary'!EC56="Yes"),OFFSET('Hygiene Data'!$H$9,0,10*ROW('Hygiene Data'!H50)),NA())</f>
        <v>#N/A</v>
      </c>
      <c r="BO56" s="101" t="e">
        <f ca="true">+IF(AND(ISNUMBER(OFFSET('Hygiene Data'!$I$5,0,10*ROW('Hygiene Data'!I50))),'Data Summary'!ED56="Yes"),OFFSET('Hygiene Data'!$I$5,0,10*ROW('Hygiene Data'!I50)),NA())</f>
        <v>#N/A</v>
      </c>
      <c r="BP56" s="101" t="e">
        <f ca="true">+IF(AND(ISNUMBER(OFFSET('Hygiene Data'!$I$7,0,10*ROW('Hygiene Data'!I50))),'Data Summary'!EE56="Yes"),OFFSET('Hygiene Data'!$I$7,0,10*ROW('Hygiene Data'!I50)),NA())</f>
        <v>#N/A</v>
      </c>
      <c r="BQ56" s="101" t="e">
        <f ca="true">+IF(AND(ISNUMBER(OFFSET('Hygiene Data'!$I$9,0,10*ROW('Hygiene Data'!I50))),'Data Summary'!EF56="Yes"),OFFSET('Hygiene Data'!$I$9,0,10*ROW('Hygiene Data'!I50)),NA())</f>
        <v>#N/A</v>
      </c>
    </row>
    <row xmlns:x14ac="http://schemas.microsoft.com/office/spreadsheetml/2009/9/ac" r="57" x14ac:dyDescent="0.2">
      <c r="A57" s="414" t="e">
        <f ca="true">+RIGHT('Data Summary'!A57,LEN('Data Summary'!A57)-9)</f>
        <v>#VALUE!</v>
      </c>
      <c r="B57" s="38" t="str">
        <f ca="true">+IF(ISTEXT('Data Summary'!B57),'Data Summary'!B57,"")</f>
        <v/>
      </c>
      <c r="C57" s="365" t="e">
        <f ca="true">+VALUE('Data Summary'!C57)</f>
        <v>#VALUE!</v>
      </c>
      <c r="D57" s="99" t="e">
        <f ca="true">+IF(AND(ISNUMBER(OFFSET('Water Data'!$D$4,0,10*ROW('Water Data'!D51))),'Data Summary'!BS57="Yes"),100-OFFSET('Water Data'!$D$4,0,10*ROW('Water Data'!D51)),NA())</f>
        <v>#N/A</v>
      </c>
      <c r="E57" s="99" t="e">
        <f ca="true">+IF(AND(ISNUMBER(OFFSET('Water Data'!$D$6,0,10*ROW('Water Data'!D51))),'Data Summary'!BT57="Yes"),OFFSET('Water Data'!$D$6,0,10*ROW('Water Data'!D51)),NA())</f>
        <v>#N/A</v>
      </c>
      <c r="F57" s="99" t="e">
        <f ca="true">+IF(AND(ISNUMBER(OFFSET('Water Data'!$D$9,0,10*ROW('Water Data'!D51))),'Data Summary'!BU57="Yes"),OFFSET('Water Data'!$D$9,0,10*ROW('Water Data'!D51)),NA())</f>
        <v>#N/A</v>
      </c>
      <c r="G57" s="99" t="e">
        <f ca="true">+IF(AND(ISNUMBER(OFFSET('Water Data'!$E$4,0,10*ROW('Water Data'!E51))),'Data Summary'!BV57="Yes"),100-OFFSET('Water Data'!$E$4,0,10*ROW('Water Data'!E51)),NA())</f>
        <v>#N/A</v>
      </c>
      <c r="H57" s="99" t="e">
        <f ca="true">+IF(AND(ISNUMBER(OFFSET('Water Data'!$E$6,0,10*ROW('Water Data'!E51))),'Data Summary'!BW57="Yes"),OFFSET('Water Data'!$E$6,0,10*ROW('Water Data'!E51)),NA())</f>
        <v>#N/A</v>
      </c>
      <c r="I57" s="99" t="e">
        <f ca="true">+IF(AND(ISNUMBER(OFFSET('Water Data'!$E$9,0,10*ROW('Water Data'!E51))),'Data Summary'!BX57="Yes"),OFFSET('Water Data'!$E$9,0,10*ROW('Water Data'!E51)),NA())</f>
        <v>#N/A</v>
      </c>
      <c r="J57" s="99" t="e">
        <f ca="true">+IF(AND(ISNUMBER(OFFSET('Water Data'!$F$4,0,10*ROW('Water Data'!F51))),'Data Summary'!BY57="Yes"),100-OFFSET('Water Data'!$F$4,0,10*ROW('Water Data'!F51)),NA())</f>
        <v>#N/A</v>
      </c>
      <c r="K57" s="99" t="e">
        <f ca="true">+IF(AND(ISNUMBER(OFFSET('Water Data'!$F$6,0,10*ROW('Water Data'!F51))),'Data Summary'!BZ57="Yes"),OFFSET('Water Data'!$F$6,0,10*ROW('Water Data'!F51)),NA())</f>
        <v>#N/A</v>
      </c>
      <c r="L57" s="99" t="e">
        <f ca="true">+IF(AND(ISNUMBER(OFFSET('Water Data'!$F$9,0,10*ROW('Water Data'!F51))),'Data Summary'!CA57="Yes"),OFFSET('Water Data'!$F$9,0,10*ROW('Water Data'!F51)),NA())</f>
        <v>#N/A</v>
      </c>
      <c r="M57" s="99" t="e">
        <f ca="true">+IF(AND(ISNUMBER(OFFSET('Water Data'!$G$4,0,10*ROW('Water Data'!G51))),'Data Summary'!CB57="Yes"),100-OFFSET('Water Data'!$G$4,0,10*ROW('Water Data'!G51)),NA())</f>
        <v>#N/A</v>
      </c>
      <c r="N57" s="99" t="e">
        <f ca="true">+IF(AND(ISNUMBER(OFFSET('Water Data'!$G$6,0,10*ROW('Water Data'!G51))),'Data Summary'!CC57="Yes"),OFFSET('Water Data'!$G$6,0,10*ROW('Water Data'!G51)),NA())</f>
        <v>#N/A</v>
      </c>
      <c r="O57" s="99" t="e">
        <f ca="true">+IF(AND(ISNUMBER(OFFSET('Water Data'!$G$9,0,10*ROW('Water Data'!G51))),'Data Summary'!CD57="Yes"),OFFSET('Water Data'!$G$9,0,10*ROW('Water Data'!G51)),NA())</f>
        <v>#N/A</v>
      </c>
      <c r="P57" s="99" t="e">
        <f ca="true">+IF(AND(ISNUMBER(OFFSET('Water Data'!$H$4,0,10*ROW('Water Data'!H51))),'Data Summary'!CE57="Yes"),100-OFFSET('Water Data'!$H$4,0,10*ROW('Water Data'!H51)),NA())</f>
        <v>#N/A</v>
      </c>
      <c r="Q57" s="99" t="e">
        <f ca="true">+IF(AND(ISNUMBER(OFFSET('Water Data'!$H$6,0,10*ROW('Water Data'!H51))),'Data Summary'!CF57="Yes"),OFFSET('Water Data'!$H$6,0,10*ROW('Water Data'!H51)),NA())</f>
        <v>#N/A</v>
      </c>
      <c r="R57" s="99" t="e">
        <f ca="true">+IF(AND(ISNUMBER(OFFSET('Water Data'!$H$9,0,10*ROW('Water Data'!H51))),'Data Summary'!CG57="Yes"),OFFSET('Water Data'!$H$9,0,10*ROW('Water Data'!H51)),NA())</f>
        <v>#N/A</v>
      </c>
      <c r="S57" s="99" t="e">
        <f ca="true">+IF(AND(ISNUMBER(OFFSET('Water Data'!$I$4,0,10*ROW('Water Data'!I51))),'Data Summary'!CH57="Yes"),100-OFFSET('Water Data'!$I$4,0,10*ROW('Water Data'!I51)),NA())</f>
        <v>#N/A</v>
      </c>
      <c r="T57" s="99" t="e">
        <f ca="true">+IF(AND(ISNUMBER(OFFSET('Water Data'!$I$6,0,10*ROW('Water Data'!I51))),'Data Summary'!CI57="Yes"),OFFSET('Water Data'!$I$6,0,10*ROW('Water Data'!I51)),NA())</f>
        <v>#N/A</v>
      </c>
      <c r="U57" s="99" t="e">
        <f ca="true">+IF(AND(ISNUMBER(OFFSET('Water Data'!$I$9,0,10*ROW('Water Data'!I51))),'Data Summary'!CJ57="Yes"),OFFSET('Water Data'!$I$9,0,10*ROW('Water Data'!I51)),NA())</f>
        <v>#N/A</v>
      </c>
      <c r="V57" s="100" t="e">
        <f ca="true">+IF(AND(ISNUMBER(OFFSET('Sanitation Data'!$D$4,0,10*ROW('Sanitation Data'!D51))),'Data Summary'!CK57="Yes"),100-OFFSET('Sanitation Data'!$D$4,0,10*ROW('Sanitation Data'!D51)),NA())</f>
        <v>#N/A</v>
      </c>
      <c r="W57" s="100" t="e">
        <f ca="true">+IF(AND(ISNUMBER(OFFSET('Sanitation Data'!$D$6,0,10*ROW('Sanitation Data'!D51))),'Data Summary'!CL57="Yes"),OFFSET('Sanitation Data'!$D$6,0,10*ROW('Sanitation Data'!D51)),NA())</f>
        <v>#N/A</v>
      </c>
      <c r="X57" s="100" t="e">
        <f ca="true">+IF(AND(ISNUMBER(OFFSET('Sanitation Data'!$D$10,0,10*ROW('Sanitation Data'!D51))),'Data Summary'!CM57="Yes"),OFFSET('Sanitation Data'!$D$10,0,10*ROW('Sanitation Data'!D51)),NA())</f>
        <v>#N/A</v>
      </c>
      <c r="Y57" s="100" t="e">
        <f ca="true">+IF(AND(ISNUMBER(OFFSET('Sanitation Data'!$D$11,0,10*ROW('Sanitation Data'!D51))),'Data Summary'!CN57="Yes"),OFFSET('Sanitation Data'!$D$11,0,10*ROW('Sanitation Data'!D51)),NA())</f>
        <v>#N/A</v>
      </c>
      <c r="Z57" s="100" t="e">
        <f ca="true">+IF(AND(ISNUMBER(OFFSET('Sanitation Data'!$D$12,0,10*ROW('Sanitation Data'!D51))),'Data Summary'!CO57="Yes"),OFFSET('Sanitation Data'!$D$12,0,10*ROW('Sanitation Data'!D51)),NA())</f>
        <v>#N/A</v>
      </c>
      <c r="AA57" s="100" t="e">
        <f ca="true">+IF(AND(ISNUMBER(OFFSET('Sanitation Data'!$E$4,0,10*ROW('Sanitation Data'!E51))),'Data Summary'!CP57="Yes"),100-OFFSET('Sanitation Data'!$E$4,0,10*ROW('Sanitation Data'!E51)),NA())</f>
        <v>#N/A</v>
      </c>
      <c r="AB57" s="100" t="e">
        <f ca="true">+IF(AND(ISNUMBER(OFFSET('Sanitation Data'!$E$6,0,10*ROW('Sanitation Data'!E51))),'Data Summary'!CQ57="Yes"),OFFSET('Sanitation Data'!$E$6,0,10*ROW('Sanitation Data'!E51)),NA())</f>
        <v>#N/A</v>
      </c>
      <c r="AC57" s="100" t="e">
        <f ca="true">+IF(AND(ISNUMBER(OFFSET('Sanitation Data'!$E$10,0,10*ROW('Sanitation Data'!E51))),'Data Summary'!CR57="Yes"),OFFSET('Sanitation Data'!$E$10,0,10*ROW('Sanitation Data'!E51)),NA())</f>
        <v>#N/A</v>
      </c>
      <c r="AD57" s="100" t="e">
        <f ca="true">+IF(AND(ISNUMBER(OFFSET('Sanitation Data'!$E$11,0,10*ROW('Sanitation Data'!E51))),'Data Summary'!CS57="Yes"),OFFSET('Sanitation Data'!$E$11,0,10*ROW('Sanitation Data'!E51)),NA())</f>
        <v>#N/A</v>
      </c>
      <c r="AE57" s="100" t="e">
        <f ca="true">+IF(AND(ISNUMBER(OFFSET('Sanitation Data'!$E$12,0,10*ROW('Sanitation Data'!E51))),'Data Summary'!CT57="Yes"),OFFSET('Sanitation Data'!$E$12,0,10*ROW('Sanitation Data'!E51)),NA())</f>
        <v>#N/A</v>
      </c>
      <c r="AF57" s="100" t="e">
        <f ca="true">+IF(AND(ISNUMBER(OFFSET('Sanitation Data'!$F$4,0,10*ROW('Sanitation Data'!F51))),'Data Summary'!CU57="Yes"),100-OFFSET('Sanitation Data'!$F$4,0,10*ROW('Sanitation Data'!F51)),NA())</f>
        <v>#N/A</v>
      </c>
      <c r="AG57" s="100" t="e">
        <f ca="true">+IF(AND(ISNUMBER(OFFSET('Sanitation Data'!$F$6,0,10*ROW('Sanitation Data'!F51))),'Data Summary'!CV57="Yes"),OFFSET('Sanitation Data'!$F$6,0,10*ROW('Sanitation Data'!F51)),NA())</f>
        <v>#N/A</v>
      </c>
      <c r="AH57" s="100" t="e">
        <f ca="true">+IF(AND(ISNUMBER(OFFSET('Sanitation Data'!$F$10,0,10*ROW('Sanitation Data'!F51))),'Data Summary'!CW57="Yes"),OFFSET('Sanitation Data'!$F$10,0,10*ROW('Sanitation Data'!F51)),NA())</f>
        <v>#N/A</v>
      </c>
      <c r="AI57" s="100" t="e">
        <f ca="true">+IF(AND(ISNUMBER(OFFSET('Sanitation Data'!$F$11,0,10*ROW('Sanitation Data'!F51))),'Data Summary'!CX57="Yes"),OFFSET('Sanitation Data'!$F$11,0,10*ROW('Sanitation Data'!F51)),NA())</f>
        <v>#N/A</v>
      </c>
      <c r="AJ57" s="100" t="e">
        <f ca="true">+IF(AND(ISNUMBER(OFFSET('Sanitation Data'!$F$12,0,10*ROW('Sanitation Data'!F51))),'Data Summary'!CY57="Yes"),OFFSET('Sanitation Data'!$F$12,0,10*ROW('Sanitation Data'!F51)),NA())</f>
        <v>#N/A</v>
      </c>
      <c r="AK57" s="100" t="e">
        <f ca="true">+IF(AND(ISNUMBER(OFFSET('Sanitation Data'!$G$4,0,10*ROW('Sanitation Data'!G51))),'Data Summary'!CZ57="Yes"),100-OFFSET('Sanitation Data'!$G$4,0,10*ROW('Sanitation Data'!G51)),NA())</f>
        <v>#N/A</v>
      </c>
      <c r="AL57" s="100" t="e">
        <f ca="true">+IF(AND(ISNUMBER(OFFSET('Sanitation Data'!$G$6,0,10*ROW('Sanitation Data'!G51))),'Data Summary'!DA57="Yes"),OFFSET('Sanitation Data'!$G$6,0,10*ROW('Sanitation Data'!G51)),NA())</f>
        <v>#N/A</v>
      </c>
      <c r="AM57" s="100" t="e">
        <f ca="true">+IF(AND(ISNUMBER(OFFSET('Sanitation Data'!$G$10,0,10*ROW('Sanitation Data'!G51))),'Data Summary'!DB57="Yes"),OFFSET('Sanitation Data'!$G$10,0,10*ROW('Sanitation Data'!G51)),NA())</f>
        <v>#N/A</v>
      </c>
      <c r="AN57" s="100" t="e">
        <f ca="true">+IF(AND(ISNUMBER(OFFSET('Sanitation Data'!$G$11,0,10*ROW('Sanitation Data'!G51))),'Data Summary'!DC57="Yes"),OFFSET('Sanitation Data'!$G$11,0,10*ROW('Sanitation Data'!G51)),NA())</f>
        <v>#N/A</v>
      </c>
      <c r="AO57" s="100" t="e">
        <f ca="true">+IF(AND(ISNUMBER(OFFSET('Sanitation Data'!$G$12,0,10*ROW('Sanitation Data'!G51))),'Data Summary'!DD57="Yes"),OFFSET('Sanitation Data'!$G$12,0,10*ROW('Sanitation Data'!G51)),NA())</f>
        <v>#N/A</v>
      </c>
      <c r="AP57" s="100" t="e">
        <f ca="true">+IF(AND(ISNUMBER(OFFSET('Sanitation Data'!$H$4,0,10*ROW('Sanitation Data'!H51))),'Data Summary'!DE57="Yes"),100-OFFSET('Sanitation Data'!$H$4,0,10*ROW('Sanitation Data'!H51)),NA())</f>
        <v>#N/A</v>
      </c>
      <c r="AQ57" s="100" t="e">
        <f ca="true">+IF(AND(ISNUMBER(OFFSET('Sanitation Data'!$H$6,0,10*ROW('Sanitation Data'!H51))),'Data Summary'!DF57="Yes"),OFFSET('Sanitation Data'!$H$6,0,10*ROW('Sanitation Data'!H51)),NA())</f>
        <v>#N/A</v>
      </c>
      <c r="AR57" s="100" t="e">
        <f ca="true">+IF(AND(ISNUMBER(OFFSET('Sanitation Data'!$H$10,0,10*ROW('Sanitation Data'!H51))),'Data Summary'!DG57="Yes"),OFFSET('Sanitation Data'!$H$10,0,10*ROW('Sanitation Data'!H51)),NA())</f>
        <v>#N/A</v>
      </c>
      <c r="AS57" s="100" t="e">
        <f ca="true">+IF(AND(ISNUMBER(OFFSET('Sanitation Data'!$H$11,0,10*ROW('Sanitation Data'!H51))),'Data Summary'!DH57="Yes"),OFFSET('Sanitation Data'!$H$11,0,10*ROW('Sanitation Data'!H51)),NA())</f>
        <v>#N/A</v>
      </c>
      <c r="AT57" s="100" t="e">
        <f ca="true">+IF(AND(ISNUMBER(OFFSET('Sanitation Data'!$H$12,0,10*ROW('Sanitation Data'!H51))),'Data Summary'!DI57="Yes"),OFFSET('Sanitation Data'!$H$12,0,10*ROW('Sanitation Data'!H51)),NA())</f>
        <v>#N/A</v>
      </c>
      <c r="AU57" s="100" t="e">
        <f ca="true">+IF(AND(ISNUMBER(OFFSET('Sanitation Data'!$I$4,0,10*ROW('Sanitation Data'!I51))),'Data Summary'!DJ57="Yes"),100-OFFSET('Sanitation Data'!$I$4,0,10*ROW('Sanitation Data'!I51)),NA())</f>
        <v>#N/A</v>
      </c>
      <c r="AV57" s="100" t="e">
        <f ca="true">+IF(AND(ISNUMBER(OFFSET('Sanitation Data'!$I$6,0,10*ROW('Sanitation Data'!I51))),'Data Summary'!DK57="Yes"),OFFSET('Sanitation Data'!$I$6,0,10*ROW('Sanitation Data'!I51)),NA())</f>
        <v>#N/A</v>
      </c>
      <c r="AW57" s="100" t="e">
        <f ca="true">+IF(AND(ISNUMBER(OFFSET('Sanitation Data'!$I$10,0,10*ROW('Sanitation Data'!I51))),'Data Summary'!DL57="Yes"),OFFSET('Sanitation Data'!$I$10,0,10*ROW('Sanitation Data'!I51)),NA())</f>
        <v>#N/A</v>
      </c>
      <c r="AX57" s="100" t="e">
        <f ca="true">+IF(AND(ISNUMBER(OFFSET('Sanitation Data'!$I$11,0,10*ROW('Sanitation Data'!I51))),'Data Summary'!DM57="Yes"),OFFSET('Sanitation Data'!$I$11,0,10*ROW('Sanitation Data'!I51)),NA())</f>
        <v>#N/A</v>
      </c>
      <c r="AY57" s="100" t="e">
        <f ca="true">+IF(AND(ISNUMBER(OFFSET('Sanitation Data'!$I$12,0,10*ROW('Sanitation Data'!I51))),'Data Summary'!DN57="Yes"),OFFSET('Sanitation Data'!$I$12,0,10*ROW('Sanitation Data'!I51)),NA())</f>
        <v>#N/A</v>
      </c>
      <c r="AZ57" s="101" t="e">
        <f ca="true">+IF(AND(ISNUMBER(OFFSET('Hygiene Data'!$D$5,0,10*ROW('Hygiene Data'!D51))),'Data Summary'!DO57="Yes"),OFFSET('Hygiene Data'!$D$5,0,10*ROW('Hygiene Data'!D51)),NA())</f>
        <v>#N/A</v>
      </c>
      <c r="BA57" s="101" t="e">
        <f ca="true">+IF(AND(ISNUMBER(OFFSET('Hygiene Data'!$D$7,0,10*ROW('Hygiene Data'!D51))),'Data Summary'!DP57="Yes"),OFFSET('Hygiene Data'!$D$7,0,10*ROW('Hygiene Data'!D51)),NA())</f>
        <v>#N/A</v>
      </c>
      <c r="BB57" s="101" t="e">
        <f ca="true">+IF(AND(ISNUMBER(OFFSET('Hygiene Data'!$D$9,0,10*ROW('Hygiene Data'!D51))),'Data Summary'!DQ57="Yes"),OFFSET('Hygiene Data'!$D$9,0,10*ROW('Hygiene Data'!D51)),NA())</f>
        <v>#N/A</v>
      </c>
      <c r="BC57" s="101" t="e">
        <f ca="true">+IF(AND(ISNUMBER(OFFSET('Hygiene Data'!$E$5,0,10*ROW('Hygiene Data'!E51))),'Data Summary'!DR57="Yes"),OFFSET('Hygiene Data'!$E$5,0,10*ROW('Hygiene Data'!E51)),NA())</f>
        <v>#N/A</v>
      </c>
      <c r="BD57" s="101" t="e">
        <f ca="true">+IF(AND(ISNUMBER(OFFSET('Hygiene Data'!$E$7,0,10*ROW('Hygiene Data'!E51))),'Data Summary'!DS57="Yes"),OFFSET('Hygiene Data'!$E$7,0,10*ROW('Hygiene Data'!E51)),NA())</f>
        <v>#N/A</v>
      </c>
      <c r="BE57" s="101" t="e">
        <f ca="true">+IF(AND(ISNUMBER(OFFSET('Hygiene Data'!$E$9,0,10*ROW('Hygiene Data'!E51))),'Data Summary'!DT57="Yes"),OFFSET('Hygiene Data'!$E$9,0,10*ROW('Hygiene Data'!E51)),NA())</f>
        <v>#N/A</v>
      </c>
      <c r="BF57" s="101" t="e">
        <f ca="true">+IF(AND(ISNUMBER(OFFSET('Hygiene Data'!$F$5,0,10*ROW('Hygiene Data'!F51))),'Data Summary'!DU57="Yes"),OFFSET('Hygiene Data'!$F$5,0,10*ROW('Hygiene Data'!F51)),NA())</f>
        <v>#N/A</v>
      </c>
      <c r="BG57" s="101" t="e">
        <f ca="true">+IF(AND(ISNUMBER(OFFSET('Hygiene Data'!$F$7,0,10*ROW('Hygiene Data'!F51))),'Data Summary'!DV57="Yes"),OFFSET('Hygiene Data'!$F$7,0,10*ROW('Hygiene Data'!F51)),NA())</f>
        <v>#N/A</v>
      </c>
      <c r="BH57" s="101" t="e">
        <f ca="true">+IF(AND(ISNUMBER(OFFSET('Hygiene Data'!$F$9,0,10*ROW('Hygiene Data'!F51))),'Data Summary'!DW57="Yes"),OFFSET('Hygiene Data'!$F$9,0,10*ROW('Hygiene Data'!F51)),NA())</f>
        <v>#N/A</v>
      </c>
      <c r="BI57" s="101" t="e">
        <f ca="true">+IF(AND(ISNUMBER(OFFSET('Hygiene Data'!$G$5,0,10*ROW('Hygiene Data'!G51))),'Data Summary'!DX57="Yes"),OFFSET('Hygiene Data'!$G$5,0,10*ROW('Hygiene Data'!G51)),NA())</f>
        <v>#N/A</v>
      </c>
      <c r="BJ57" s="101" t="e">
        <f ca="true">+IF(AND(ISNUMBER(OFFSET('Hygiene Data'!$G$7,0,10*ROW('Hygiene Data'!G51))),'Data Summary'!DY57="Yes"),OFFSET('Hygiene Data'!$G$7,0,10*ROW('Hygiene Data'!G51)),NA())</f>
        <v>#N/A</v>
      </c>
      <c r="BK57" s="101" t="e">
        <f ca="true">+IF(AND(ISNUMBER(OFFSET('Hygiene Data'!$G$9,0,10*ROW('Hygiene Data'!G51))),'Data Summary'!DZ57="Yes"),OFFSET('Hygiene Data'!$G$9,0,10*ROW('Hygiene Data'!G51)),NA())</f>
        <v>#N/A</v>
      </c>
      <c r="BL57" s="101" t="e">
        <f ca="true">+IF(AND(ISNUMBER(OFFSET('Hygiene Data'!$H$5,0,10*ROW('Hygiene Data'!H51))),'Data Summary'!EA57="Yes"),OFFSET('Hygiene Data'!$H$5,0,10*ROW('Hygiene Data'!H51)),NA())</f>
        <v>#N/A</v>
      </c>
      <c r="BM57" s="101" t="e">
        <f ca="true">+IF(AND(ISNUMBER(OFFSET('Hygiene Data'!$H$7,0,10*ROW('Hygiene Data'!H51))),'Data Summary'!EB57="Yes"),OFFSET('Hygiene Data'!$H$7,0,10*ROW('Hygiene Data'!H51)),NA())</f>
        <v>#N/A</v>
      </c>
      <c r="BN57" s="101" t="e">
        <f ca="true">+IF(AND(ISNUMBER(OFFSET('Hygiene Data'!$H$9,0,10*ROW('Hygiene Data'!H51))),'Data Summary'!EC57="Yes"),OFFSET('Hygiene Data'!$H$9,0,10*ROW('Hygiene Data'!H51)),NA())</f>
        <v>#N/A</v>
      </c>
      <c r="BO57" s="101" t="e">
        <f ca="true">+IF(AND(ISNUMBER(OFFSET('Hygiene Data'!$I$5,0,10*ROW('Hygiene Data'!I51))),'Data Summary'!ED57="Yes"),OFFSET('Hygiene Data'!$I$5,0,10*ROW('Hygiene Data'!I51)),NA())</f>
        <v>#N/A</v>
      </c>
      <c r="BP57" s="101" t="e">
        <f ca="true">+IF(AND(ISNUMBER(OFFSET('Hygiene Data'!$I$7,0,10*ROW('Hygiene Data'!I51))),'Data Summary'!EE57="Yes"),OFFSET('Hygiene Data'!$I$7,0,10*ROW('Hygiene Data'!I51)),NA())</f>
        <v>#N/A</v>
      </c>
      <c r="BQ57" s="101" t="e">
        <f ca="true">+IF(AND(ISNUMBER(OFFSET('Hygiene Data'!$I$9,0,10*ROW('Hygiene Data'!I51))),'Data Summary'!EF57="Yes"),OFFSET('Hygiene Data'!$I$9,0,10*ROW('Hygiene Data'!I51)),NA())</f>
        <v>#N/A</v>
      </c>
    </row>
    <row xmlns:x14ac="http://schemas.microsoft.com/office/spreadsheetml/2009/9/ac" r="58" x14ac:dyDescent="0.2">
      <c r="A58" s="414" t="e">
        <f ca="true">+RIGHT('Data Summary'!A58,LEN('Data Summary'!A58)-9)</f>
        <v>#VALUE!</v>
      </c>
      <c r="B58" s="38" t="str">
        <f ca="true">+IF(ISTEXT('Data Summary'!B58),'Data Summary'!B58,"")</f>
        <v/>
      </c>
      <c r="C58" s="365" t="e">
        <f ca="true">+VALUE('Data Summary'!C58)</f>
        <v>#VALUE!</v>
      </c>
      <c r="D58" s="99" t="e">
        <f ca="true">+IF(AND(ISNUMBER(OFFSET('Water Data'!$D$4,0,10*ROW('Water Data'!D52))),'Data Summary'!BS58="Yes"),100-OFFSET('Water Data'!$D$4,0,10*ROW('Water Data'!D52)),NA())</f>
        <v>#N/A</v>
      </c>
      <c r="E58" s="99" t="e">
        <f ca="true">+IF(AND(ISNUMBER(OFFSET('Water Data'!$D$6,0,10*ROW('Water Data'!D52))),'Data Summary'!BT58="Yes"),OFFSET('Water Data'!$D$6,0,10*ROW('Water Data'!D52)),NA())</f>
        <v>#N/A</v>
      </c>
      <c r="F58" s="99" t="e">
        <f ca="true">+IF(AND(ISNUMBER(OFFSET('Water Data'!$D$9,0,10*ROW('Water Data'!D52))),'Data Summary'!BU58="Yes"),OFFSET('Water Data'!$D$9,0,10*ROW('Water Data'!D52)),NA())</f>
        <v>#N/A</v>
      </c>
      <c r="G58" s="99" t="e">
        <f ca="true">+IF(AND(ISNUMBER(OFFSET('Water Data'!$E$4,0,10*ROW('Water Data'!E52))),'Data Summary'!BV58="Yes"),100-OFFSET('Water Data'!$E$4,0,10*ROW('Water Data'!E52)),NA())</f>
        <v>#N/A</v>
      </c>
      <c r="H58" s="99" t="e">
        <f ca="true">+IF(AND(ISNUMBER(OFFSET('Water Data'!$E$6,0,10*ROW('Water Data'!E52))),'Data Summary'!BW58="Yes"),OFFSET('Water Data'!$E$6,0,10*ROW('Water Data'!E52)),NA())</f>
        <v>#N/A</v>
      </c>
      <c r="I58" s="99" t="e">
        <f ca="true">+IF(AND(ISNUMBER(OFFSET('Water Data'!$E$9,0,10*ROW('Water Data'!E52))),'Data Summary'!BX58="Yes"),OFFSET('Water Data'!$E$9,0,10*ROW('Water Data'!E52)),NA())</f>
        <v>#N/A</v>
      </c>
      <c r="J58" s="99" t="e">
        <f ca="true">+IF(AND(ISNUMBER(OFFSET('Water Data'!$F$4,0,10*ROW('Water Data'!F52))),'Data Summary'!BY58="Yes"),100-OFFSET('Water Data'!$F$4,0,10*ROW('Water Data'!F52)),NA())</f>
        <v>#N/A</v>
      </c>
      <c r="K58" s="99" t="e">
        <f ca="true">+IF(AND(ISNUMBER(OFFSET('Water Data'!$F$6,0,10*ROW('Water Data'!F52))),'Data Summary'!BZ58="Yes"),OFFSET('Water Data'!$F$6,0,10*ROW('Water Data'!F52)),NA())</f>
        <v>#N/A</v>
      </c>
      <c r="L58" s="99" t="e">
        <f ca="true">+IF(AND(ISNUMBER(OFFSET('Water Data'!$F$9,0,10*ROW('Water Data'!F52))),'Data Summary'!CA58="Yes"),OFFSET('Water Data'!$F$9,0,10*ROW('Water Data'!F52)),NA())</f>
        <v>#N/A</v>
      </c>
      <c r="M58" s="99" t="e">
        <f ca="true">+IF(AND(ISNUMBER(OFFSET('Water Data'!$G$4,0,10*ROW('Water Data'!G52))),'Data Summary'!CB58="Yes"),100-OFFSET('Water Data'!$G$4,0,10*ROW('Water Data'!G52)),NA())</f>
        <v>#N/A</v>
      </c>
      <c r="N58" s="99" t="e">
        <f ca="true">+IF(AND(ISNUMBER(OFFSET('Water Data'!$G$6,0,10*ROW('Water Data'!G52))),'Data Summary'!CC58="Yes"),OFFSET('Water Data'!$G$6,0,10*ROW('Water Data'!G52)),NA())</f>
        <v>#N/A</v>
      </c>
      <c r="O58" s="99" t="e">
        <f ca="true">+IF(AND(ISNUMBER(OFFSET('Water Data'!$G$9,0,10*ROW('Water Data'!G52))),'Data Summary'!CD58="Yes"),OFFSET('Water Data'!$G$9,0,10*ROW('Water Data'!G52)),NA())</f>
        <v>#N/A</v>
      </c>
      <c r="P58" s="99" t="e">
        <f ca="true">+IF(AND(ISNUMBER(OFFSET('Water Data'!$H$4,0,10*ROW('Water Data'!H52))),'Data Summary'!CE58="Yes"),100-OFFSET('Water Data'!$H$4,0,10*ROW('Water Data'!H52)),NA())</f>
        <v>#N/A</v>
      </c>
      <c r="Q58" s="99" t="e">
        <f ca="true">+IF(AND(ISNUMBER(OFFSET('Water Data'!$H$6,0,10*ROW('Water Data'!H52))),'Data Summary'!CF58="Yes"),OFFSET('Water Data'!$H$6,0,10*ROW('Water Data'!H52)),NA())</f>
        <v>#N/A</v>
      </c>
      <c r="R58" s="99" t="e">
        <f ca="true">+IF(AND(ISNUMBER(OFFSET('Water Data'!$H$9,0,10*ROW('Water Data'!H52))),'Data Summary'!CG58="Yes"),OFFSET('Water Data'!$H$9,0,10*ROW('Water Data'!H52)),NA())</f>
        <v>#N/A</v>
      </c>
      <c r="S58" s="99" t="e">
        <f ca="true">+IF(AND(ISNUMBER(OFFSET('Water Data'!$I$4,0,10*ROW('Water Data'!I52))),'Data Summary'!CH58="Yes"),100-OFFSET('Water Data'!$I$4,0,10*ROW('Water Data'!I52)),NA())</f>
        <v>#N/A</v>
      </c>
      <c r="T58" s="99" t="e">
        <f ca="true">+IF(AND(ISNUMBER(OFFSET('Water Data'!$I$6,0,10*ROW('Water Data'!I52))),'Data Summary'!CI58="Yes"),OFFSET('Water Data'!$I$6,0,10*ROW('Water Data'!I52)),NA())</f>
        <v>#N/A</v>
      </c>
      <c r="U58" s="99" t="e">
        <f ca="true">+IF(AND(ISNUMBER(OFFSET('Water Data'!$I$9,0,10*ROW('Water Data'!I52))),'Data Summary'!CJ58="Yes"),OFFSET('Water Data'!$I$9,0,10*ROW('Water Data'!I52)),NA())</f>
        <v>#N/A</v>
      </c>
      <c r="V58" s="100" t="e">
        <f ca="true">+IF(AND(ISNUMBER(OFFSET('Sanitation Data'!$D$4,0,10*ROW('Sanitation Data'!D52))),'Data Summary'!CK58="Yes"),100-OFFSET('Sanitation Data'!$D$4,0,10*ROW('Sanitation Data'!D52)),NA())</f>
        <v>#N/A</v>
      </c>
      <c r="W58" s="100" t="e">
        <f ca="true">+IF(AND(ISNUMBER(OFFSET('Sanitation Data'!$D$6,0,10*ROW('Sanitation Data'!D52))),'Data Summary'!CL58="Yes"),OFFSET('Sanitation Data'!$D$6,0,10*ROW('Sanitation Data'!D52)),NA())</f>
        <v>#N/A</v>
      </c>
      <c r="X58" s="100" t="e">
        <f ca="true">+IF(AND(ISNUMBER(OFFSET('Sanitation Data'!$D$10,0,10*ROW('Sanitation Data'!D52))),'Data Summary'!CM58="Yes"),OFFSET('Sanitation Data'!$D$10,0,10*ROW('Sanitation Data'!D52)),NA())</f>
        <v>#N/A</v>
      </c>
      <c r="Y58" s="100" t="e">
        <f ca="true">+IF(AND(ISNUMBER(OFFSET('Sanitation Data'!$D$11,0,10*ROW('Sanitation Data'!D52))),'Data Summary'!CN58="Yes"),OFFSET('Sanitation Data'!$D$11,0,10*ROW('Sanitation Data'!D52)),NA())</f>
        <v>#N/A</v>
      </c>
      <c r="Z58" s="100" t="e">
        <f ca="true">+IF(AND(ISNUMBER(OFFSET('Sanitation Data'!$D$12,0,10*ROW('Sanitation Data'!D52))),'Data Summary'!CO58="Yes"),OFFSET('Sanitation Data'!$D$12,0,10*ROW('Sanitation Data'!D52)),NA())</f>
        <v>#N/A</v>
      </c>
      <c r="AA58" s="100" t="e">
        <f ca="true">+IF(AND(ISNUMBER(OFFSET('Sanitation Data'!$E$4,0,10*ROW('Sanitation Data'!E52))),'Data Summary'!CP58="Yes"),100-OFFSET('Sanitation Data'!$E$4,0,10*ROW('Sanitation Data'!E52)),NA())</f>
        <v>#N/A</v>
      </c>
      <c r="AB58" s="100" t="e">
        <f ca="true">+IF(AND(ISNUMBER(OFFSET('Sanitation Data'!$E$6,0,10*ROW('Sanitation Data'!E52))),'Data Summary'!CQ58="Yes"),OFFSET('Sanitation Data'!$E$6,0,10*ROW('Sanitation Data'!E52)),NA())</f>
        <v>#N/A</v>
      </c>
      <c r="AC58" s="100" t="e">
        <f ca="true">+IF(AND(ISNUMBER(OFFSET('Sanitation Data'!$E$10,0,10*ROW('Sanitation Data'!E52))),'Data Summary'!CR58="Yes"),OFFSET('Sanitation Data'!$E$10,0,10*ROW('Sanitation Data'!E52)),NA())</f>
        <v>#N/A</v>
      </c>
      <c r="AD58" s="100" t="e">
        <f ca="true">+IF(AND(ISNUMBER(OFFSET('Sanitation Data'!$E$11,0,10*ROW('Sanitation Data'!E52))),'Data Summary'!CS58="Yes"),OFFSET('Sanitation Data'!$E$11,0,10*ROW('Sanitation Data'!E52)),NA())</f>
        <v>#N/A</v>
      </c>
      <c r="AE58" s="100" t="e">
        <f ca="true">+IF(AND(ISNUMBER(OFFSET('Sanitation Data'!$E$12,0,10*ROW('Sanitation Data'!E52))),'Data Summary'!CT58="Yes"),OFFSET('Sanitation Data'!$E$12,0,10*ROW('Sanitation Data'!E52)),NA())</f>
        <v>#N/A</v>
      </c>
      <c r="AF58" s="100" t="e">
        <f ca="true">+IF(AND(ISNUMBER(OFFSET('Sanitation Data'!$F$4,0,10*ROW('Sanitation Data'!F52))),'Data Summary'!CU58="Yes"),100-OFFSET('Sanitation Data'!$F$4,0,10*ROW('Sanitation Data'!F52)),NA())</f>
        <v>#N/A</v>
      </c>
      <c r="AG58" s="100" t="e">
        <f ca="true">+IF(AND(ISNUMBER(OFFSET('Sanitation Data'!$F$6,0,10*ROW('Sanitation Data'!F52))),'Data Summary'!CV58="Yes"),OFFSET('Sanitation Data'!$F$6,0,10*ROW('Sanitation Data'!F52)),NA())</f>
        <v>#N/A</v>
      </c>
      <c r="AH58" s="100" t="e">
        <f ca="true">+IF(AND(ISNUMBER(OFFSET('Sanitation Data'!$F$10,0,10*ROW('Sanitation Data'!F52))),'Data Summary'!CW58="Yes"),OFFSET('Sanitation Data'!$F$10,0,10*ROW('Sanitation Data'!F52)),NA())</f>
        <v>#N/A</v>
      </c>
      <c r="AI58" s="100" t="e">
        <f ca="true">+IF(AND(ISNUMBER(OFFSET('Sanitation Data'!$F$11,0,10*ROW('Sanitation Data'!F52))),'Data Summary'!CX58="Yes"),OFFSET('Sanitation Data'!$F$11,0,10*ROW('Sanitation Data'!F52)),NA())</f>
        <v>#N/A</v>
      </c>
      <c r="AJ58" s="100" t="e">
        <f ca="true">+IF(AND(ISNUMBER(OFFSET('Sanitation Data'!$F$12,0,10*ROW('Sanitation Data'!F52))),'Data Summary'!CY58="Yes"),OFFSET('Sanitation Data'!$F$12,0,10*ROW('Sanitation Data'!F52)),NA())</f>
        <v>#N/A</v>
      </c>
      <c r="AK58" s="100" t="e">
        <f ca="true">+IF(AND(ISNUMBER(OFFSET('Sanitation Data'!$G$4,0,10*ROW('Sanitation Data'!G52))),'Data Summary'!CZ58="Yes"),100-OFFSET('Sanitation Data'!$G$4,0,10*ROW('Sanitation Data'!G52)),NA())</f>
        <v>#N/A</v>
      </c>
      <c r="AL58" s="100" t="e">
        <f ca="true">+IF(AND(ISNUMBER(OFFSET('Sanitation Data'!$G$6,0,10*ROW('Sanitation Data'!G52))),'Data Summary'!DA58="Yes"),OFFSET('Sanitation Data'!$G$6,0,10*ROW('Sanitation Data'!G52)),NA())</f>
        <v>#N/A</v>
      </c>
      <c r="AM58" s="100" t="e">
        <f ca="true">+IF(AND(ISNUMBER(OFFSET('Sanitation Data'!$G$10,0,10*ROW('Sanitation Data'!G52))),'Data Summary'!DB58="Yes"),OFFSET('Sanitation Data'!$G$10,0,10*ROW('Sanitation Data'!G52)),NA())</f>
        <v>#N/A</v>
      </c>
      <c r="AN58" s="100" t="e">
        <f ca="true">+IF(AND(ISNUMBER(OFFSET('Sanitation Data'!$G$11,0,10*ROW('Sanitation Data'!G52))),'Data Summary'!DC58="Yes"),OFFSET('Sanitation Data'!$G$11,0,10*ROW('Sanitation Data'!G52)),NA())</f>
        <v>#N/A</v>
      </c>
      <c r="AO58" s="100" t="e">
        <f ca="true">+IF(AND(ISNUMBER(OFFSET('Sanitation Data'!$G$12,0,10*ROW('Sanitation Data'!G52))),'Data Summary'!DD58="Yes"),OFFSET('Sanitation Data'!$G$12,0,10*ROW('Sanitation Data'!G52)),NA())</f>
        <v>#N/A</v>
      </c>
      <c r="AP58" s="100" t="e">
        <f ca="true">+IF(AND(ISNUMBER(OFFSET('Sanitation Data'!$H$4,0,10*ROW('Sanitation Data'!H52))),'Data Summary'!DE58="Yes"),100-OFFSET('Sanitation Data'!$H$4,0,10*ROW('Sanitation Data'!H52)),NA())</f>
        <v>#N/A</v>
      </c>
      <c r="AQ58" s="100" t="e">
        <f ca="true">+IF(AND(ISNUMBER(OFFSET('Sanitation Data'!$H$6,0,10*ROW('Sanitation Data'!H52))),'Data Summary'!DF58="Yes"),OFFSET('Sanitation Data'!$H$6,0,10*ROW('Sanitation Data'!H52)),NA())</f>
        <v>#N/A</v>
      </c>
      <c r="AR58" s="100" t="e">
        <f ca="true">+IF(AND(ISNUMBER(OFFSET('Sanitation Data'!$H$10,0,10*ROW('Sanitation Data'!H52))),'Data Summary'!DG58="Yes"),OFFSET('Sanitation Data'!$H$10,0,10*ROW('Sanitation Data'!H52)),NA())</f>
        <v>#N/A</v>
      </c>
      <c r="AS58" s="100" t="e">
        <f ca="true">+IF(AND(ISNUMBER(OFFSET('Sanitation Data'!$H$11,0,10*ROW('Sanitation Data'!H52))),'Data Summary'!DH58="Yes"),OFFSET('Sanitation Data'!$H$11,0,10*ROW('Sanitation Data'!H52)),NA())</f>
        <v>#N/A</v>
      </c>
      <c r="AT58" s="100" t="e">
        <f ca="true">+IF(AND(ISNUMBER(OFFSET('Sanitation Data'!$H$12,0,10*ROW('Sanitation Data'!H52))),'Data Summary'!DI58="Yes"),OFFSET('Sanitation Data'!$H$12,0,10*ROW('Sanitation Data'!H52)),NA())</f>
        <v>#N/A</v>
      </c>
      <c r="AU58" s="100" t="e">
        <f ca="true">+IF(AND(ISNUMBER(OFFSET('Sanitation Data'!$I$4,0,10*ROW('Sanitation Data'!I52))),'Data Summary'!DJ58="Yes"),100-OFFSET('Sanitation Data'!$I$4,0,10*ROW('Sanitation Data'!I52)),NA())</f>
        <v>#N/A</v>
      </c>
      <c r="AV58" s="100" t="e">
        <f ca="true">+IF(AND(ISNUMBER(OFFSET('Sanitation Data'!$I$6,0,10*ROW('Sanitation Data'!I52))),'Data Summary'!DK58="Yes"),OFFSET('Sanitation Data'!$I$6,0,10*ROW('Sanitation Data'!I52)),NA())</f>
        <v>#N/A</v>
      </c>
      <c r="AW58" s="100" t="e">
        <f ca="true">+IF(AND(ISNUMBER(OFFSET('Sanitation Data'!$I$10,0,10*ROW('Sanitation Data'!I52))),'Data Summary'!DL58="Yes"),OFFSET('Sanitation Data'!$I$10,0,10*ROW('Sanitation Data'!I52)),NA())</f>
        <v>#N/A</v>
      </c>
      <c r="AX58" s="100" t="e">
        <f ca="true">+IF(AND(ISNUMBER(OFFSET('Sanitation Data'!$I$11,0,10*ROW('Sanitation Data'!I52))),'Data Summary'!DM58="Yes"),OFFSET('Sanitation Data'!$I$11,0,10*ROW('Sanitation Data'!I52)),NA())</f>
        <v>#N/A</v>
      </c>
      <c r="AY58" s="100" t="e">
        <f ca="true">+IF(AND(ISNUMBER(OFFSET('Sanitation Data'!$I$12,0,10*ROW('Sanitation Data'!I52))),'Data Summary'!DN58="Yes"),OFFSET('Sanitation Data'!$I$12,0,10*ROW('Sanitation Data'!I52)),NA())</f>
        <v>#N/A</v>
      </c>
      <c r="AZ58" s="101" t="e">
        <f ca="true">+IF(AND(ISNUMBER(OFFSET('Hygiene Data'!$D$5,0,10*ROW('Hygiene Data'!D52))),'Data Summary'!DO58="Yes"),OFFSET('Hygiene Data'!$D$5,0,10*ROW('Hygiene Data'!D52)),NA())</f>
        <v>#N/A</v>
      </c>
      <c r="BA58" s="101" t="e">
        <f ca="true">+IF(AND(ISNUMBER(OFFSET('Hygiene Data'!$D$7,0,10*ROW('Hygiene Data'!D52))),'Data Summary'!DP58="Yes"),OFFSET('Hygiene Data'!$D$7,0,10*ROW('Hygiene Data'!D52)),NA())</f>
        <v>#N/A</v>
      </c>
      <c r="BB58" s="101" t="e">
        <f ca="true">+IF(AND(ISNUMBER(OFFSET('Hygiene Data'!$D$9,0,10*ROW('Hygiene Data'!D52))),'Data Summary'!DQ58="Yes"),OFFSET('Hygiene Data'!$D$9,0,10*ROW('Hygiene Data'!D52)),NA())</f>
        <v>#N/A</v>
      </c>
      <c r="BC58" s="101" t="e">
        <f ca="true">+IF(AND(ISNUMBER(OFFSET('Hygiene Data'!$E$5,0,10*ROW('Hygiene Data'!E52))),'Data Summary'!DR58="Yes"),OFFSET('Hygiene Data'!$E$5,0,10*ROW('Hygiene Data'!E52)),NA())</f>
        <v>#N/A</v>
      </c>
      <c r="BD58" s="101" t="e">
        <f ca="true">+IF(AND(ISNUMBER(OFFSET('Hygiene Data'!$E$7,0,10*ROW('Hygiene Data'!E52))),'Data Summary'!DS58="Yes"),OFFSET('Hygiene Data'!$E$7,0,10*ROW('Hygiene Data'!E52)),NA())</f>
        <v>#N/A</v>
      </c>
      <c r="BE58" s="101" t="e">
        <f ca="true">+IF(AND(ISNUMBER(OFFSET('Hygiene Data'!$E$9,0,10*ROW('Hygiene Data'!E52))),'Data Summary'!DT58="Yes"),OFFSET('Hygiene Data'!$E$9,0,10*ROW('Hygiene Data'!E52)),NA())</f>
        <v>#N/A</v>
      </c>
      <c r="BF58" s="101" t="e">
        <f ca="true">+IF(AND(ISNUMBER(OFFSET('Hygiene Data'!$F$5,0,10*ROW('Hygiene Data'!F52))),'Data Summary'!DU58="Yes"),OFFSET('Hygiene Data'!$F$5,0,10*ROW('Hygiene Data'!F52)),NA())</f>
        <v>#N/A</v>
      </c>
      <c r="BG58" s="101" t="e">
        <f ca="true">+IF(AND(ISNUMBER(OFFSET('Hygiene Data'!$F$7,0,10*ROW('Hygiene Data'!F52))),'Data Summary'!DV58="Yes"),OFFSET('Hygiene Data'!$F$7,0,10*ROW('Hygiene Data'!F52)),NA())</f>
        <v>#N/A</v>
      </c>
      <c r="BH58" s="101" t="e">
        <f ca="true">+IF(AND(ISNUMBER(OFFSET('Hygiene Data'!$F$9,0,10*ROW('Hygiene Data'!F52))),'Data Summary'!DW58="Yes"),OFFSET('Hygiene Data'!$F$9,0,10*ROW('Hygiene Data'!F52)),NA())</f>
        <v>#N/A</v>
      </c>
      <c r="BI58" s="101" t="e">
        <f ca="true">+IF(AND(ISNUMBER(OFFSET('Hygiene Data'!$G$5,0,10*ROW('Hygiene Data'!G52))),'Data Summary'!DX58="Yes"),OFFSET('Hygiene Data'!$G$5,0,10*ROW('Hygiene Data'!G52)),NA())</f>
        <v>#N/A</v>
      </c>
      <c r="BJ58" s="101" t="e">
        <f ca="true">+IF(AND(ISNUMBER(OFFSET('Hygiene Data'!$G$7,0,10*ROW('Hygiene Data'!G52))),'Data Summary'!DY58="Yes"),OFFSET('Hygiene Data'!$G$7,0,10*ROW('Hygiene Data'!G52)),NA())</f>
        <v>#N/A</v>
      </c>
      <c r="BK58" s="101" t="e">
        <f ca="true">+IF(AND(ISNUMBER(OFFSET('Hygiene Data'!$G$9,0,10*ROW('Hygiene Data'!G52))),'Data Summary'!DZ58="Yes"),OFFSET('Hygiene Data'!$G$9,0,10*ROW('Hygiene Data'!G52)),NA())</f>
        <v>#N/A</v>
      </c>
      <c r="BL58" s="101" t="e">
        <f ca="true">+IF(AND(ISNUMBER(OFFSET('Hygiene Data'!$H$5,0,10*ROW('Hygiene Data'!H52))),'Data Summary'!EA58="Yes"),OFFSET('Hygiene Data'!$H$5,0,10*ROW('Hygiene Data'!H52)),NA())</f>
        <v>#N/A</v>
      </c>
      <c r="BM58" s="101" t="e">
        <f ca="true">+IF(AND(ISNUMBER(OFFSET('Hygiene Data'!$H$7,0,10*ROW('Hygiene Data'!H52))),'Data Summary'!EB58="Yes"),OFFSET('Hygiene Data'!$H$7,0,10*ROW('Hygiene Data'!H52)),NA())</f>
        <v>#N/A</v>
      </c>
      <c r="BN58" s="101" t="e">
        <f ca="true">+IF(AND(ISNUMBER(OFFSET('Hygiene Data'!$H$9,0,10*ROW('Hygiene Data'!H52))),'Data Summary'!EC58="Yes"),OFFSET('Hygiene Data'!$H$9,0,10*ROW('Hygiene Data'!H52)),NA())</f>
        <v>#N/A</v>
      </c>
      <c r="BO58" s="101" t="e">
        <f ca="true">+IF(AND(ISNUMBER(OFFSET('Hygiene Data'!$I$5,0,10*ROW('Hygiene Data'!I52))),'Data Summary'!ED58="Yes"),OFFSET('Hygiene Data'!$I$5,0,10*ROW('Hygiene Data'!I52)),NA())</f>
        <v>#N/A</v>
      </c>
      <c r="BP58" s="101" t="e">
        <f ca="true">+IF(AND(ISNUMBER(OFFSET('Hygiene Data'!$I$7,0,10*ROW('Hygiene Data'!I52))),'Data Summary'!EE58="Yes"),OFFSET('Hygiene Data'!$I$7,0,10*ROW('Hygiene Data'!I52)),NA())</f>
        <v>#N/A</v>
      </c>
      <c r="BQ58" s="101" t="e">
        <f ca="true">+IF(AND(ISNUMBER(OFFSET('Hygiene Data'!$I$9,0,10*ROW('Hygiene Data'!I52))),'Data Summary'!EF58="Yes"),OFFSET('Hygiene Data'!$I$9,0,10*ROW('Hygiene Data'!I52)),NA())</f>
        <v>#N/A</v>
      </c>
    </row>
    <row xmlns:x14ac="http://schemas.microsoft.com/office/spreadsheetml/2009/9/ac" r="59" x14ac:dyDescent="0.2">
      <c r="A59" s="414" t="e">
        <f ca="true">+RIGHT('Data Summary'!A59,LEN('Data Summary'!A59)-9)</f>
        <v>#VALUE!</v>
      </c>
      <c r="B59" s="38" t="str">
        <f ca="true">+IF(ISTEXT('Data Summary'!B59),'Data Summary'!B59,"")</f>
        <v/>
      </c>
      <c r="C59" s="365" t="e">
        <f ca="true">+VALUE('Data Summary'!C59)</f>
        <v>#VALUE!</v>
      </c>
      <c r="D59" s="99" t="e">
        <f ca="true">+IF(AND(ISNUMBER(OFFSET('Water Data'!$D$4,0,10*ROW('Water Data'!D53))),'Data Summary'!BS59="Yes"),100-OFFSET('Water Data'!$D$4,0,10*ROW('Water Data'!D53)),NA())</f>
        <v>#N/A</v>
      </c>
      <c r="E59" s="99" t="e">
        <f ca="true">+IF(AND(ISNUMBER(OFFSET('Water Data'!$D$6,0,10*ROW('Water Data'!D53))),'Data Summary'!BT59="Yes"),OFFSET('Water Data'!$D$6,0,10*ROW('Water Data'!D53)),NA())</f>
        <v>#N/A</v>
      </c>
      <c r="F59" s="99" t="e">
        <f ca="true">+IF(AND(ISNUMBER(OFFSET('Water Data'!$D$9,0,10*ROW('Water Data'!D53))),'Data Summary'!BU59="Yes"),OFFSET('Water Data'!$D$9,0,10*ROW('Water Data'!D53)),NA())</f>
        <v>#N/A</v>
      </c>
      <c r="G59" s="99" t="e">
        <f ca="true">+IF(AND(ISNUMBER(OFFSET('Water Data'!$E$4,0,10*ROW('Water Data'!E53))),'Data Summary'!BV59="Yes"),100-OFFSET('Water Data'!$E$4,0,10*ROW('Water Data'!E53)),NA())</f>
        <v>#N/A</v>
      </c>
      <c r="H59" s="99" t="e">
        <f ca="true">+IF(AND(ISNUMBER(OFFSET('Water Data'!$E$6,0,10*ROW('Water Data'!E53))),'Data Summary'!BW59="Yes"),OFFSET('Water Data'!$E$6,0,10*ROW('Water Data'!E53)),NA())</f>
        <v>#N/A</v>
      </c>
      <c r="I59" s="99" t="e">
        <f ca="true">+IF(AND(ISNUMBER(OFFSET('Water Data'!$E$9,0,10*ROW('Water Data'!E53))),'Data Summary'!BX59="Yes"),OFFSET('Water Data'!$E$9,0,10*ROW('Water Data'!E53)),NA())</f>
        <v>#N/A</v>
      </c>
      <c r="J59" s="99" t="e">
        <f ca="true">+IF(AND(ISNUMBER(OFFSET('Water Data'!$F$4,0,10*ROW('Water Data'!F53))),'Data Summary'!BY59="Yes"),100-OFFSET('Water Data'!$F$4,0,10*ROW('Water Data'!F53)),NA())</f>
        <v>#N/A</v>
      </c>
      <c r="K59" s="99" t="e">
        <f ca="true">+IF(AND(ISNUMBER(OFFSET('Water Data'!$F$6,0,10*ROW('Water Data'!F53))),'Data Summary'!BZ59="Yes"),OFFSET('Water Data'!$F$6,0,10*ROW('Water Data'!F53)),NA())</f>
        <v>#N/A</v>
      </c>
      <c r="L59" s="99" t="e">
        <f ca="true">+IF(AND(ISNUMBER(OFFSET('Water Data'!$F$9,0,10*ROW('Water Data'!F53))),'Data Summary'!CA59="Yes"),OFFSET('Water Data'!$F$9,0,10*ROW('Water Data'!F53)),NA())</f>
        <v>#N/A</v>
      </c>
      <c r="M59" s="99" t="e">
        <f ca="true">+IF(AND(ISNUMBER(OFFSET('Water Data'!$G$4,0,10*ROW('Water Data'!G53))),'Data Summary'!CB59="Yes"),100-OFFSET('Water Data'!$G$4,0,10*ROW('Water Data'!G53)),NA())</f>
        <v>#N/A</v>
      </c>
      <c r="N59" s="99" t="e">
        <f ca="true">+IF(AND(ISNUMBER(OFFSET('Water Data'!$G$6,0,10*ROW('Water Data'!G53))),'Data Summary'!CC59="Yes"),OFFSET('Water Data'!$G$6,0,10*ROW('Water Data'!G53)),NA())</f>
        <v>#N/A</v>
      </c>
      <c r="O59" s="99" t="e">
        <f ca="true">+IF(AND(ISNUMBER(OFFSET('Water Data'!$G$9,0,10*ROW('Water Data'!G53))),'Data Summary'!CD59="Yes"),OFFSET('Water Data'!$G$9,0,10*ROW('Water Data'!G53)),NA())</f>
        <v>#N/A</v>
      </c>
      <c r="P59" s="99" t="e">
        <f ca="true">+IF(AND(ISNUMBER(OFFSET('Water Data'!$H$4,0,10*ROW('Water Data'!H53))),'Data Summary'!CE59="Yes"),100-OFFSET('Water Data'!$H$4,0,10*ROW('Water Data'!H53)),NA())</f>
        <v>#N/A</v>
      </c>
      <c r="Q59" s="99" t="e">
        <f ca="true">+IF(AND(ISNUMBER(OFFSET('Water Data'!$H$6,0,10*ROW('Water Data'!H53))),'Data Summary'!CF59="Yes"),OFFSET('Water Data'!$H$6,0,10*ROW('Water Data'!H53)),NA())</f>
        <v>#N/A</v>
      </c>
      <c r="R59" s="99" t="e">
        <f ca="true">+IF(AND(ISNUMBER(OFFSET('Water Data'!$H$9,0,10*ROW('Water Data'!H53))),'Data Summary'!CG59="Yes"),OFFSET('Water Data'!$H$9,0,10*ROW('Water Data'!H53)),NA())</f>
        <v>#N/A</v>
      </c>
      <c r="S59" s="99" t="e">
        <f ca="true">+IF(AND(ISNUMBER(OFFSET('Water Data'!$I$4,0,10*ROW('Water Data'!I53))),'Data Summary'!CH59="Yes"),100-OFFSET('Water Data'!$I$4,0,10*ROW('Water Data'!I53)),NA())</f>
        <v>#N/A</v>
      </c>
      <c r="T59" s="99" t="e">
        <f ca="true">+IF(AND(ISNUMBER(OFFSET('Water Data'!$I$6,0,10*ROW('Water Data'!I53))),'Data Summary'!CI59="Yes"),OFFSET('Water Data'!$I$6,0,10*ROW('Water Data'!I53)),NA())</f>
        <v>#N/A</v>
      </c>
      <c r="U59" s="99" t="e">
        <f ca="true">+IF(AND(ISNUMBER(OFFSET('Water Data'!$I$9,0,10*ROW('Water Data'!I53))),'Data Summary'!CJ59="Yes"),OFFSET('Water Data'!$I$9,0,10*ROW('Water Data'!I53)),NA())</f>
        <v>#N/A</v>
      </c>
      <c r="V59" s="100" t="e">
        <f ca="true">+IF(AND(ISNUMBER(OFFSET('Sanitation Data'!$D$4,0,10*ROW('Sanitation Data'!D53))),'Data Summary'!CK59="Yes"),100-OFFSET('Sanitation Data'!$D$4,0,10*ROW('Sanitation Data'!D53)),NA())</f>
        <v>#N/A</v>
      </c>
      <c r="W59" s="100" t="e">
        <f ca="true">+IF(AND(ISNUMBER(OFFSET('Sanitation Data'!$D$6,0,10*ROW('Sanitation Data'!D53))),'Data Summary'!CL59="Yes"),OFFSET('Sanitation Data'!$D$6,0,10*ROW('Sanitation Data'!D53)),NA())</f>
        <v>#N/A</v>
      </c>
      <c r="X59" s="100" t="e">
        <f ca="true">+IF(AND(ISNUMBER(OFFSET('Sanitation Data'!$D$10,0,10*ROW('Sanitation Data'!D53))),'Data Summary'!CM59="Yes"),OFFSET('Sanitation Data'!$D$10,0,10*ROW('Sanitation Data'!D53)),NA())</f>
        <v>#N/A</v>
      </c>
      <c r="Y59" s="100" t="e">
        <f ca="true">+IF(AND(ISNUMBER(OFFSET('Sanitation Data'!$D$11,0,10*ROW('Sanitation Data'!D53))),'Data Summary'!CN59="Yes"),OFFSET('Sanitation Data'!$D$11,0,10*ROW('Sanitation Data'!D53)),NA())</f>
        <v>#N/A</v>
      </c>
      <c r="Z59" s="100" t="e">
        <f ca="true">+IF(AND(ISNUMBER(OFFSET('Sanitation Data'!$D$12,0,10*ROW('Sanitation Data'!D53))),'Data Summary'!CO59="Yes"),OFFSET('Sanitation Data'!$D$12,0,10*ROW('Sanitation Data'!D53)),NA())</f>
        <v>#N/A</v>
      </c>
      <c r="AA59" s="100" t="e">
        <f ca="true">+IF(AND(ISNUMBER(OFFSET('Sanitation Data'!$E$4,0,10*ROW('Sanitation Data'!E53))),'Data Summary'!CP59="Yes"),100-OFFSET('Sanitation Data'!$E$4,0,10*ROW('Sanitation Data'!E53)),NA())</f>
        <v>#N/A</v>
      </c>
      <c r="AB59" s="100" t="e">
        <f ca="true">+IF(AND(ISNUMBER(OFFSET('Sanitation Data'!$E$6,0,10*ROW('Sanitation Data'!E53))),'Data Summary'!CQ59="Yes"),OFFSET('Sanitation Data'!$E$6,0,10*ROW('Sanitation Data'!E53)),NA())</f>
        <v>#N/A</v>
      </c>
      <c r="AC59" s="100" t="e">
        <f ca="true">+IF(AND(ISNUMBER(OFFSET('Sanitation Data'!$E$10,0,10*ROW('Sanitation Data'!E53))),'Data Summary'!CR59="Yes"),OFFSET('Sanitation Data'!$E$10,0,10*ROW('Sanitation Data'!E53)),NA())</f>
        <v>#N/A</v>
      </c>
      <c r="AD59" s="100" t="e">
        <f ca="true">+IF(AND(ISNUMBER(OFFSET('Sanitation Data'!$E$11,0,10*ROW('Sanitation Data'!E53))),'Data Summary'!CS59="Yes"),OFFSET('Sanitation Data'!$E$11,0,10*ROW('Sanitation Data'!E53)),NA())</f>
        <v>#N/A</v>
      </c>
      <c r="AE59" s="100" t="e">
        <f ca="true">+IF(AND(ISNUMBER(OFFSET('Sanitation Data'!$E$12,0,10*ROW('Sanitation Data'!E53))),'Data Summary'!CT59="Yes"),OFFSET('Sanitation Data'!$E$12,0,10*ROW('Sanitation Data'!E53)),NA())</f>
        <v>#N/A</v>
      </c>
      <c r="AF59" s="100" t="e">
        <f ca="true">+IF(AND(ISNUMBER(OFFSET('Sanitation Data'!$F$4,0,10*ROW('Sanitation Data'!F53))),'Data Summary'!CU59="Yes"),100-OFFSET('Sanitation Data'!$F$4,0,10*ROW('Sanitation Data'!F53)),NA())</f>
        <v>#N/A</v>
      </c>
      <c r="AG59" s="100" t="e">
        <f ca="true">+IF(AND(ISNUMBER(OFFSET('Sanitation Data'!$F$6,0,10*ROW('Sanitation Data'!F53))),'Data Summary'!CV59="Yes"),OFFSET('Sanitation Data'!$F$6,0,10*ROW('Sanitation Data'!F53)),NA())</f>
        <v>#N/A</v>
      </c>
      <c r="AH59" s="100" t="e">
        <f ca="true">+IF(AND(ISNUMBER(OFFSET('Sanitation Data'!$F$10,0,10*ROW('Sanitation Data'!F53))),'Data Summary'!CW59="Yes"),OFFSET('Sanitation Data'!$F$10,0,10*ROW('Sanitation Data'!F53)),NA())</f>
        <v>#N/A</v>
      </c>
      <c r="AI59" s="100" t="e">
        <f ca="true">+IF(AND(ISNUMBER(OFFSET('Sanitation Data'!$F$11,0,10*ROW('Sanitation Data'!F53))),'Data Summary'!CX59="Yes"),OFFSET('Sanitation Data'!$F$11,0,10*ROW('Sanitation Data'!F53)),NA())</f>
        <v>#N/A</v>
      </c>
      <c r="AJ59" s="100" t="e">
        <f ca="true">+IF(AND(ISNUMBER(OFFSET('Sanitation Data'!$F$12,0,10*ROW('Sanitation Data'!F53))),'Data Summary'!CY59="Yes"),OFFSET('Sanitation Data'!$F$12,0,10*ROW('Sanitation Data'!F53)),NA())</f>
        <v>#N/A</v>
      </c>
      <c r="AK59" s="100" t="e">
        <f ca="true">+IF(AND(ISNUMBER(OFFSET('Sanitation Data'!$G$4,0,10*ROW('Sanitation Data'!G53))),'Data Summary'!CZ59="Yes"),100-OFFSET('Sanitation Data'!$G$4,0,10*ROW('Sanitation Data'!G53)),NA())</f>
        <v>#N/A</v>
      </c>
      <c r="AL59" s="100" t="e">
        <f ca="true">+IF(AND(ISNUMBER(OFFSET('Sanitation Data'!$G$6,0,10*ROW('Sanitation Data'!G53))),'Data Summary'!DA59="Yes"),OFFSET('Sanitation Data'!$G$6,0,10*ROW('Sanitation Data'!G53)),NA())</f>
        <v>#N/A</v>
      </c>
      <c r="AM59" s="100" t="e">
        <f ca="true">+IF(AND(ISNUMBER(OFFSET('Sanitation Data'!$G$10,0,10*ROW('Sanitation Data'!G53))),'Data Summary'!DB59="Yes"),OFFSET('Sanitation Data'!$G$10,0,10*ROW('Sanitation Data'!G53)),NA())</f>
        <v>#N/A</v>
      </c>
      <c r="AN59" s="100" t="e">
        <f ca="true">+IF(AND(ISNUMBER(OFFSET('Sanitation Data'!$G$11,0,10*ROW('Sanitation Data'!G53))),'Data Summary'!DC59="Yes"),OFFSET('Sanitation Data'!$G$11,0,10*ROW('Sanitation Data'!G53)),NA())</f>
        <v>#N/A</v>
      </c>
      <c r="AO59" s="100" t="e">
        <f ca="true">+IF(AND(ISNUMBER(OFFSET('Sanitation Data'!$G$12,0,10*ROW('Sanitation Data'!G53))),'Data Summary'!DD59="Yes"),OFFSET('Sanitation Data'!$G$12,0,10*ROW('Sanitation Data'!G53)),NA())</f>
        <v>#N/A</v>
      </c>
      <c r="AP59" s="100" t="e">
        <f ca="true">+IF(AND(ISNUMBER(OFFSET('Sanitation Data'!$H$4,0,10*ROW('Sanitation Data'!H53))),'Data Summary'!DE59="Yes"),100-OFFSET('Sanitation Data'!$H$4,0,10*ROW('Sanitation Data'!H53)),NA())</f>
        <v>#N/A</v>
      </c>
      <c r="AQ59" s="100" t="e">
        <f ca="true">+IF(AND(ISNUMBER(OFFSET('Sanitation Data'!$H$6,0,10*ROW('Sanitation Data'!H53))),'Data Summary'!DF59="Yes"),OFFSET('Sanitation Data'!$H$6,0,10*ROW('Sanitation Data'!H53)),NA())</f>
        <v>#N/A</v>
      </c>
      <c r="AR59" s="100" t="e">
        <f ca="true">+IF(AND(ISNUMBER(OFFSET('Sanitation Data'!$H$10,0,10*ROW('Sanitation Data'!H53))),'Data Summary'!DG59="Yes"),OFFSET('Sanitation Data'!$H$10,0,10*ROW('Sanitation Data'!H53)),NA())</f>
        <v>#N/A</v>
      </c>
      <c r="AS59" s="100" t="e">
        <f ca="true">+IF(AND(ISNUMBER(OFFSET('Sanitation Data'!$H$11,0,10*ROW('Sanitation Data'!H53))),'Data Summary'!DH59="Yes"),OFFSET('Sanitation Data'!$H$11,0,10*ROW('Sanitation Data'!H53)),NA())</f>
        <v>#N/A</v>
      </c>
      <c r="AT59" s="100" t="e">
        <f ca="true">+IF(AND(ISNUMBER(OFFSET('Sanitation Data'!$H$12,0,10*ROW('Sanitation Data'!H53))),'Data Summary'!DI59="Yes"),OFFSET('Sanitation Data'!$H$12,0,10*ROW('Sanitation Data'!H53)),NA())</f>
        <v>#N/A</v>
      </c>
      <c r="AU59" s="100" t="e">
        <f ca="true">+IF(AND(ISNUMBER(OFFSET('Sanitation Data'!$I$4,0,10*ROW('Sanitation Data'!I53))),'Data Summary'!DJ59="Yes"),100-OFFSET('Sanitation Data'!$I$4,0,10*ROW('Sanitation Data'!I53)),NA())</f>
        <v>#N/A</v>
      </c>
      <c r="AV59" s="100" t="e">
        <f ca="true">+IF(AND(ISNUMBER(OFFSET('Sanitation Data'!$I$6,0,10*ROW('Sanitation Data'!I53))),'Data Summary'!DK59="Yes"),OFFSET('Sanitation Data'!$I$6,0,10*ROW('Sanitation Data'!I53)),NA())</f>
        <v>#N/A</v>
      </c>
      <c r="AW59" s="100" t="e">
        <f ca="true">+IF(AND(ISNUMBER(OFFSET('Sanitation Data'!$I$10,0,10*ROW('Sanitation Data'!I53))),'Data Summary'!DL59="Yes"),OFFSET('Sanitation Data'!$I$10,0,10*ROW('Sanitation Data'!I53)),NA())</f>
        <v>#N/A</v>
      </c>
      <c r="AX59" s="100" t="e">
        <f ca="true">+IF(AND(ISNUMBER(OFFSET('Sanitation Data'!$I$11,0,10*ROW('Sanitation Data'!I53))),'Data Summary'!DM59="Yes"),OFFSET('Sanitation Data'!$I$11,0,10*ROW('Sanitation Data'!I53)),NA())</f>
        <v>#N/A</v>
      </c>
      <c r="AY59" s="100" t="e">
        <f ca="true">+IF(AND(ISNUMBER(OFFSET('Sanitation Data'!$I$12,0,10*ROW('Sanitation Data'!I53))),'Data Summary'!DN59="Yes"),OFFSET('Sanitation Data'!$I$12,0,10*ROW('Sanitation Data'!I53)),NA())</f>
        <v>#N/A</v>
      </c>
      <c r="AZ59" s="101" t="e">
        <f ca="true">+IF(AND(ISNUMBER(OFFSET('Hygiene Data'!$D$5,0,10*ROW('Hygiene Data'!D53))),'Data Summary'!DO59="Yes"),OFFSET('Hygiene Data'!$D$5,0,10*ROW('Hygiene Data'!D53)),NA())</f>
        <v>#N/A</v>
      </c>
      <c r="BA59" s="101" t="e">
        <f ca="true">+IF(AND(ISNUMBER(OFFSET('Hygiene Data'!$D$7,0,10*ROW('Hygiene Data'!D53))),'Data Summary'!DP59="Yes"),OFFSET('Hygiene Data'!$D$7,0,10*ROW('Hygiene Data'!D53)),NA())</f>
        <v>#N/A</v>
      </c>
      <c r="BB59" s="101" t="e">
        <f ca="true">+IF(AND(ISNUMBER(OFFSET('Hygiene Data'!$D$9,0,10*ROW('Hygiene Data'!D53))),'Data Summary'!DQ59="Yes"),OFFSET('Hygiene Data'!$D$9,0,10*ROW('Hygiene Data'!D53)),NA())</f>
        <v>#N/A</v>
      </c>
      <c r="BC59" s="101" t="e">
        <f ca="true">+IF(AND(ISNUMBER(OFFSET('Hygiene Data'!$E$5,0,10*ROW('Hygiene Data'!E53))),'Data Summary'!DR59="Yes"),OFFSET('Hygiene Data'!$E$5,0,10*ROW('Hygiene Data'!E53)),NA())</f>
        <v>#N/A</v>
      </c>
      <c r="BD59" s="101" t="e">
        <f ca="true">+IF(AND(ISNUMBER(OFFSET('Hygiene Data'!$E$7,0,10*ROW('Hygiene Data'!E53))),'Data Summary'!DS59="Yes"),OFFSET('Hygiene Data'!$E$7,0,10*ROW('Hygiene Data'!E53)),NA())</f>
        <v>#N/A</v>
      </c>
      <c r="BE59" s="101" t="e">
        <f ca="true">+IF(AND(ISNUMBER(OFFSET('Hygiene Data'!$E$9,0,10*ROW('Hygiene Data'!E53))),'Data Summary'!DT59="Yes"),OFFSET('Hygiene Data'!$E$9,0,10*ROW('Hygiene Data'!E53)),NA())</f>
        <v>#N/A</v>
      </c>
      <c r="BF59" s="101" t="e">
        <f ca="true">+IF(AND(ISNUMBER(OFFSET('Hygiene Data'!$F$5,0,10*ROW('Hygiene Data'!F53))),'Data Summary'!DU59="Yes"),OFFSET('Hygiene Data'!$F$5,0,10*ROW('Hygiene Data'!F53)),NA())</f>
        <v>#N/A</v>
      </c>
      <c r="BG59" s="101" t="e">
        <f ca="true">+IF(AND(ISNUMBER(OFFSET('Hygiene Data'!$F$7,0,10*ROW('Hygiene Data'!F53))),'Data Summary'!DV59="Yes"),OFFSET('Hygiene Data'!$F$7,0,10*ROW('Hygiene Data'!F53)),NA())</f>
        <v>#N/A</v>
      </c>
      <c r="BH59" s="101" t="e">
        <f ca="true">+IF(AND(ISNUMBER(OFFSET('Hygiene Data'!$F$9,0,10*ROW('Hygiene Data'!F53))),'Data Summary'!DW59="Yes"),OFFSET('Hygiene Data'!$F$9,0,10*ROW('Hygiene Data'!F53)),NA())</f>
        <v>#N/A</v>
      </c>
      <c r="BI59" s="101" t="e">
        <f ca="true">+IF(AND(ISNUMBER(OFFSET('Hygiene Data'!$G$5,0,10*ROW('Hygiene Data'!G53))),'Data Summary'!DX59="Yes"),OFFSET('Hygiene Data'!$G$5,0,10*ROW('Hygiene Data'!G53)),NA())</f>
        <v>#N/A</v>
      </c>
      <c r="BJ59" s="101" t="e">
        <f ca="true">+IF(AND(ISNUMBER(OFFSET('Hygiene Data'!$G$7,0,10*ROW('Hygiene Data'!G53))),'Data Summary'!DY59="Yes"),OFFSET('Hygiene Data'!$G$7,0,10*ROW('Hygiene Data'!G53)),NA())</f>
        <v>#N/A</v>
      </c>
      <c r="BK59" s="101" t="e">
        <f ca="true">+IF(AND(ISNUMBER(OFFSET('Hygiene Data'!$G$9,0,10*ROW('Hygiene Data'!G53))),'Data Summary'!DZ59="Yes"),OFFSET('Hygiene Data'!$G$9,0,10*ROW('Hygiene Data'!G53)),NA())</f>
        <v>#N/A</v>
      </c>
      <c r="BL59" s="101" t="e">
        <f ca="true">+IF(AND(ISNUMBER(OFFSET('Hygiene Data'!$H$5,0,10*ROW('Hygiene Data'!H53))),'Data Summary'!EA59="Yes"),OFFSET('Hygiene Data'!$H$5,0,10*ROW('Hygiene Data'!H53)),NA())</f>
        <v>#N/A</v>
      </c>
      <c r="BM59" s="101" t="e">
        <f ca="true">+IF(AND(ISNUMBER(OFFSET('Hygiene Data'!$H$7,0,10*ROW('Hygiene Data'!H53))),'Data Summary'!EB59="Yes"),OFFSET('Hygiene Data'!$H$7,0,10*ROW('Hygiene Data'!H53)),NA())</f>
        <v>#N/A</v>
      </c>
      <c r="BN59" s="101" t="e">
        <f ca="true">+IF(AND(ISNUMBER(OFFSET('Hygiene Data'!$H$9,0,10*ROW('Hygiene Data'!H53))),'Data Summary'!EC59="Yes"),OFFSET('Hygiene Data'!$H$9,0,10*ROW('Hygiene Data'!H53)),NA())</f>
        <v>#N/A</v>
      </c>
      <c r="BO59" s="101" t="e">
        <f ca="true">+IF(AND(ISNUMBER(OFFSET('Hygiene Data'!$I$5,0,10*ROW('Hygiene Data'!I53))),'Data Summary'!ED59="Yes"),OFFSET('Hygiene Data'!$I$5,0,10*ROW('Hygiene Data'!I53)),NA())</f>
        <v>#N/A</v>
      </c>
      <c r="BP59" s="101" t="e">
        <f ca="true">+IF(AND(ISNUMBER(OFFSET('Hygiene Data'!$I$7,0,10*ROW('Hygiene Data'!I53))),'Data Summary'!EE59="Yes"),OFFSET('Hygiene Data'!$I$7,0,10*ROW('Hygiene Data'!I53)),NA())</f>
        <v>#N/A</v>
      </c>
      <c r="BQ59" s="101" t="e">
        <f ca="true">+IF(AND(ISNUMBER(OFFSET('Hygiene Data'!$I$9,0,10*ROW('Hygiene Data'!I53))),'Data Summary'!EF59="Yes"),OFFSET('Hygiene Data'!$I$9,0,10*ROW('Hygiene Data'!I53)),NA())</f>
        <v>#N/A</v>
      </c>
    </row>
    <row xmlns:x14ac="http://schemas.microsoft.com/office/spreadsheetml/2009/9/ac" r="60" x14ac:dyDescent="0.2">
      <c r="A60" s="414" t="e">
        <f ca="true">+RIGHT('Data Summary'!A60,LEN('Data Summary'!A60)-9)</f>
        <v>#VALUE!</v>
      </c>
      <c r="B60" s="38" t="str">
        <f ca="true">+IF(ISTEXT('Data Summary'!B60),'Data Summary'!B60,"")</f>
        <v/>
      </c>
      <c r="C60" s="365" t="e">
        <f ca="true">+VALUE('Data Summary'!C60)</f>
        <v>#VALUE!</v>
      </c>
      <c r="D60" s="99" t="e">
        <f ca="true">+IF(AND(ISNUMBER(OFFSET('Water Data'!$D$4,0,10*ROW('Water Data'!D54))),'Data Summary'!BS60="Yes"),100-OFFSET('Water Data'!$D$4,0,10*ROW('Water Data'!D54)),NA())</f>
        <v>#N/A</v>
      </c>
      <c r="E60" s="99" t="e">
        <f ca="true">+IF(AND(ISNUMBER(OFFSET('Water Data'!$D$6,0,10*ROW('Water Data'!D54))),'Data Summary'!BT60="Yes"),OFFSET('Water Data'!$D$6,0,10*ROW('Water Data'!D54)),NA())</f>
        <v>#N/A</v>
      </c>
      <c r="F60" s="99" t="e">
        <f ca="true">+IF(AND(ISNUMBER(OFFSET('Water Data'!$D$9,0,10*ROW('Water Data'!D54))),'Data Summary'!BU60="Yes"),OFFSET('Water Data'!$D$9,0,10*ROW('Water Data'!D54)),NA())</f>
        <v>#N/A</v>
      </c>
      <c r="G60" s="99" t="e">
        <f ca="true">+IF(AND(ISNUMBER(OFFSET('Water Data'!$E$4,0,10*ROW('Water Data'!E54))),'Data Summary'!BV60="Yes"),100-OFFSET('Water Data'!$E$4,0,10*ROW('Water Data'!E54)),NA())</f>
        <v>#N/A</v>
      </c>
      <c r="H60" s="99" t="e">
        <f ca="true">+IF(AND(ISNUMBER(OFFSET('Water Data'!$E$6,0,10*ROW('Water Data'!E54))),'Data Summary'!BW60="Yes"),OFFSET('Water Data'!$E$6,0,10*ROW('Water Data'!E54)),NA())</f>
        <v>#N/A</v>
      </c>
      <c r="I60" s="99" t="e">
        <f ca="true">+IF(AND(ISNUMBER(OFFSET('Water Data'!$E$9,0,10*ROW('Water Data'!E54))),'Data Summary'!BX60="Yes"),OFFSET('Water Data'!$E$9,0,10*ROW('Water Data'!E54)),NA())</f>
        <v>#N/A</v>
      </c>
      <c r="J60" s="99" t="e">
        <f ca="true">+IF(AND(ISNUMBER(OFFSET('Water Data'!$F$4,0,10*ROW('Water Data'!F54))),'Data Summary'!BY60="Yes"),100-OFFSET('Water Data'!$F$4,0,10*ROW('Water Data'!F54)),NA())</f>
        <v>#N/A</v>
      </c>
      <c r="K60" s="99" t="e">
        <f ca="true">+IF(AND(ISNUMBER(OFFSET('Water Data'!$F$6,0,10*ROW('Water Data'!F54))),'Data Summary'!BZ60="Yes"),OFFSET('Water Data'!$F$6,0,10*ROW('Water Data'!F54)),NA())</f>
        <v>#N/A</v>
      </c>
      <c r="L60" s="99" t="e">
        <f ca="true">+IF(AND(ISNUMBER(OFFSET('Water Data'!$F$9,0,10*ROW('Water Data'!F54))),'Data Summary'!CA60="Yes"),OFFSET('Water Data'!$F$9,0,10*ROW('Water Data'!F54)),NA())</f>
        <v>#N/A</v>
      </c>
      <c r="M60" s="99" t="e">
        <f ca="true">+IF(AND(ISNUMBER(OFFSET('Water Data'!$G$4,0,10*ROW('Water Data'!G54))),'Data Summary'!CB60="Yes"),100-OFFSET('Water Data'!$G$4,0,10*ROW('Water Data'!G54)),NA())</f>
        <v>#N/A</v>
      </c>
      <c r="N60" s="99" t="e">
        <f ca="true">+IF(AND(ISNUMBER(OFFSET('Water Data'!$G$6,0,10*ROW('Water Data'!G54))),'Data Summary'!CC60="Yes"),OFFSET('Water Data'!$G$6,0,10*ROW('Water Data'!G54)),NA())</f>
        <v>#N/A</v>
      </c>
      <c r="O60" s="99" t="e">
        <f ca="true">+IF(AND(ISNUMBER(OFFSET('Water Data'!$G$9,0,10*ROW('Water Data'!G54))),'Data Summary'!CD60="Yes"),OFFSET('Water Data'!$G$9,0,10*ROW('Water Data'!G54)),NA())</f>
        <v>#N/A</v>
      </c>
      <c r="P60" s="99" t="e">
        <f ca="true">+IF(AND(ISNUMBER(OFFSET('Water Data'!$H$4,0,10*ROW('Water Data'!H54))),'Data Summary'!CE60="Yes"),100-OFFSET('Water Data'!$H$4,0,10*ROW('Water Data'!H54)),NA())</f>
        <v>#N/A</v>
      </c>
      <c r="Q60" s="99" t="e">
        <f ca="true">+IF(AND(ISNUMBER(OFFSET('Water Data'!$H$6,0,10*ROW('Water Data'!H54))),'Data Summary'!CF60="Yes"),OFFSET('Water Data'!$H$6,0,10*ROW('Water Data'!H54)),NA())</f>
        <v>#N/A</v>
      </c>
      <c r="R60" s="99" t="e">
        <f ca="true">+IF(AND(ISNUMBER(OFFSET('Water Data'!$H$9,0,10*ROW('Water Data'!H54))),'Data Summary'!CG60="Yes"),OFFSET('Water Data'!$H$9,0,10*ROW('Water Data'!H54)),NA())</f>
        <v>#N/A</v>
      </c>
      <c r="S60" s="99" t="e">
        <f ca="true">+IF(AND(ISNUMBER(OFFSET('Water Data'!$I$4,0,10*ROW('Water Data'!I54))),'Data Summary'!CH60="Yes"),100-OFFSET('Water Data'!$I$4,0,10*ROW('Water Data'!I54)),NA())</f>
        <v>#N/A</v>
      </c>
      <c r="T60" s="99" t="e">
        <f ca="true">+IF(AND(ISNUMBER(OFFSET('Water Data'!$I$6,0,10*ROW('Water Data'!I54))),'Data Summary'!CI60="Yes"),OFFSET('Water Data'!$I$6,0,10*ROW('Water Data'!I54)),NA())</f>
        <v>#N/A</v>
      </c>
      <c r="U60" s="99" t="e">
        <f ca="true">+IF(AND(ISNUMBER(OFFSET('Water Data'!$I$9,0,10*ROW('Water Data'!I54))),'Data Summary'!CJ60="Yes"),OFFSET('Water Data'!$I$9,0,10*ROW('Water Data'!I54)),NA())</f>
        <v>#N/A</v>
      </c>
      <c r="V60" s="100" t="e">
        <f ca="true">+IF(AND(ISNUMBER(OFFSET('Sanitation Data'!$D$4,0,10*ROW('Sanitation Data'!D54))),'Data Summary'!CK60="Yes"),100-OFFSET('Sanitation Data'!$D$4,0,10*ROW('Sanitation Data'!D54)),NA())</f>
        <v>#N/A</v>
      </c>
      <c r="W60" s="100" t="e">
        <f ca="true">+IF(AND(ISNUMBER(OFFSET('Sanitation Data'!$D$6,0,10*ROW('Sanitation Data'!D54))),'Data Summary'!CL60="Yes"),OFFSET('Sanitation Data'!$D$6,0,10*ROW('Sanitation Data'!D54)),NA())</f>
        <v>#N/A</v>
      </c>
      <c r="X60" s="100" t="e">
        <f ca="true">+IF(AND(ISNUMBER(OFFSET('Sanitation Data'!$D$10,0,10*ROW('Sanitation Data'!D54))),'Data Summary'!CM60="Yes"),OFFSET('Sanitation Data'!$D$10,0,10*ROW('Sanitation Data'!D54)),NA())</f>
        <v>#N/A</v>
      </c>
      <c r="Y60" s="100" t="e">
        <f ca="true">+IF(AND(ISNUMBER(OFFSET('Sanitation Data'!$D$11,0,10*ROW('Sanitation Data'!D54))),'Data Summary'!CN60="Yes"),OFFSET('Sanitation Data'!$D$11,0,10*ROW('Sanitation Data'!D54)),NA())</f>
        <v>#N/A</v>
      </c>
      <c r="Z60" s="100" t="e">
        <f ca="true">+IF(AND(ISNUMBER(OFFSET('Sanitation Data'!$D$12,0,10*ROW('Sanitation Data'!D54))),'Data Summary'!CO60="Yes"),OFFSET('Sanitation Data'!$D$12,0,10*ROW('Sanitation Data'!D54)),NA())</f>
        <v>#N/A</v>
      </c>
      <c r="AA60" s="100" t="e">
        <f ca="true">+IF(AND(ISNUMBER(OFFSET('Sanitation Data'!$E$4,0,10*ROW('Sanitation Data'!E54))),'Data Summary'!CP60="Yes"),100-OFFSET('Sanitation Data'!$E$4,0,10*ROW('Sanitation Data'!E54)),NA())</f>
        <v>#N/A</v>
      </c>
      <c r="AB60" s="100" t="e">
        <f ca="true">+IF(AND(ISNUMBER(OFFSET('Sanitation Data'!$E$6,0,10*ROW('Sanitation Data'!E54))),'Data Summary'!CQ60="Yes"),OFFSET('Sanitation Data'!$E$6,0,10*ROW('Sanitation Data'!E54)),NA())</f>
        <v>#N/A</v>
      </c>
      <c r="AC60" s="100" t="e">
        <f ca="true">+IF(AND(ISNUMBER(OFFSET('Sanitation Data'!$E$10,0,10*ROW('Sanitation Data'!E54))),'Data Summary'!CR60="Yes"),OFFSET('Sanitation Data'!$E$10,0,10*ROW('Sanitation Data'!E54)),NA())</f>
        <v>#N/A</v>
      </c>
      <c r="AD60" s="100" t="e">
        <f ca="true">+IF(AND(ISNUMBER(OFFSET('Sanitation Data'!$E$11,0,10*ROW('Sanitation Data'!E54))),'Data Summary'!CS60="Yes"),OFFSET('Sanitation Data'!$E$11,0,10*ROW('Sanitation Data'!E54)),NA())</f>
        <v>#N/A</v>
      </c>
      <c r="AE60" s="100" t="e">
        <f ca="true">+IF(AND(ISNUMBER(OFFSET('Sanitation Data'!$E$12,0,10*ROW('Sanitation Data'!E54))),'Data Summary'!CT60="Yes"),OFFSET('Sanitation Data'!$E$12,0,10*ROW('Sanitation Data'!E54)),NA())</f>
        <v>#N/A</v>
      </c>
      <c r="AF60" s="100" t="e">
        <f ca="true">+IF(AND(ISNUMBER(OFFSET('Sanitation Data'!$F$4,0,10*ROW('Sanitation Data'!F54))),'Data Summary'!CU60="Yes"),100-OFFSET('Sanitation Data'!$F$4,0,10*ROW('Sanitation Data'!F54)),NA())</f>
        <v>#N/A</v>
      </c>
      <c r="AG60" s="100" t="e">
        <f ca="true">+IF(AND(ISNUMBER(OFFSET('Sanitation Data'!$F$6,0,10*ROW('Sanitation Data'!F54))),'Data Summary'!CV60="Yes"),OFFSET('Sanitation Data'!$F$6,0,10*ROW('Sanitation Data'!F54)),NA())</f>
        <v>#N/A</v>
      </c>
      <c r="AH60" s="100" t="e">
        <f ca="true">+IF(AND(ISNUMBER(OFFSET('Sanitation Data'!$F$10,0,10*ROW('Sanitation Data'!F54))),'Data Summary'!CW60="Yes"),OFFSET('Sanitation Data'!$F$10,0,10*ROW('Sanitation Data'!F54)),NA())</f>
        <v>#N/A</v>
      </c>
      <c r="AI60" s="100" t="e">
        <f ca="true">+IF(AND(ISNUMBER(OFFSET('Sanitation Data'!$F$11,0,10*ROW('Sanitation Data'!F54))),'Data Summary'!CX60="Yes"),OFFSET('Sanitation Data'!$F$11,0,10*ROW('Sanitation Data'!F54)),NA())</f>
        <v>#N/A</v>
      </c>
      <c r="AJ60" s="100" t="e">
        <f ca="true">+IF(AND(ISNUMBER(OFFSET('Sanitation Data'!$F$12,0,10*ROW('Sanitation Data'!F54))),'Data Summary'!CY60="Yes"),OFFSET('Sanitation Data'!$F$12,0,10*ROW('Sanitation Data'!F54)),NA())</f>
        <v>#N/A</v>
      </c>
      <c r="AK60" s="100" t="e">
        <f ca="true">+IF(AND(ISNUMBER(OFFSET('Sanitation Data'!$G$4,0,10*ROW('Sanitation Data'!G54))),'Data Summary'!CZ60="Yes"),100-OFFSET('Sanitation Data'!$G$4,0,10*ROW('Sanitation Data'!G54)),NA())</f>
        <v>#N/A</v>
      </c>
      <c r="AL60" s="100" t="e">
        <f ca="true">+IF(AND(ISNUMBER(OFFSET('Sanitation Data'!$G$6,0,10*ROW('Sanitation Data'!G54))),'Data Summary'!DA60="Yes"),OFFSET('Sanitation Data'!$G$6,0,10*ROW('Sanitation Data'!G54)),NA())</f>
        <v>#N/A</v>
      </c>
      <c r="AM60" s="100" t="e">
        <f ca="true">+IF(AND(ISNUMBER(OFFSET('Sanitation Data'!$G$10,0,10*ROW('Sanitation Data'!G54))),'Data Summary'!DB60="Yes"),OFFSET('Sanitation Data'!$G$10,0,10*ROW('Sanitation Data'!G54)),NA())</f>
        <v>#N/A</v>
      </c>
      <c r="AN60" s="100" t="e">
        <f ca="true">+IF(AND(ISNUMBER(OFFSET('Sanitation Data'!$G$11,0,10*ROW('Sanitation Data'!G54))),'Data Summary'!DC60="Yes"),OFFSET('Sanitation Data'!$G$11,0,10*ROW('Sanitation Data'!G54)),NA())</f>
        <v>#N/A</v>
      </c>
      <c r="AO60" s="100" t="e">
        <f ca="true">+IF(AND(ISNUMBER(OFFSET('Sanitation Data'!$G$12,0,10*ROW('Sanitation Data'!G54))),'Data Summary'!DD60="Yes"),OFFSET('Sanitation Data'!$G$12,0,10*ROW('Sanitation Data'!G54)),NA())</f>
        <v>#N/A</v>
      </c>
      <c r="AP60" s="100" t="e">
        <f ca="true">+IF(AND(ISNUMBER(OFFSET('Sanitation Data'!$H$4,0,10*ROW('Sanitation Data'!H54))),'Data Summary'!DE60="Yes"),100-OFFSET('Sanitation Data'!$H$4,0,10*ROW('Sanitation Data'!H54)),NA())</f>
        <v>#N/A</v>
      </c>
      <c r="AQ60" s="100" t="e">
        <f ca="true">+IF(AND(ISNUMBER(OFFSET('Sanitation Data'!$H$6,0,10*ROW('Sanitation Data'!H54))),'Data Summary'!DF60="Yes"),OFFSET('Sanitation Data'!$H$6,0,10*ROW('Sanitation Data'!H54)),NA())</f>
        <v>#N/A</v>
      </c>
      <c r="AR60" s="100" t="e">
        <f ca="true">+IF(AND(ISNUMBER(OFFSET('Sanitation Data'!$H$10,0,10*ROW('Sanitation Data'!H54))),'Data Summary'!DG60="Yes"),OFFSET('Sanitation Data'!$H$10,0,10*ROW('Sanitation Data'!H54)),NA())</f>
        <v>#N/A</v>
      </c>
      <c r="AS60" s="100" t="e">
        <f ca="true">+IF(AND(ISNUMBER(OFFSET('Sanitation Data'!$H$11,0,10*ROW('Sanitation Data'!H54))),'Data Summary'!DH60="Yes"),OFFSET('Sanitation Data'!$H$11,0,10*ROW('Sanitation Data'!H54)),NA())</f>
        <v>#N/A</v>
      </c>
      <c r="AT60" s="100" t="e">
        <f ca="true">+IF(AND(ISNUMBER(OFFSET('Sanitation Data'!$H$12,0,10*ROW('Sanitation Data'!H54))),'Data Summary'!DI60="Yes"),OFFSET('Sanitation Data'!$H$12,0,10*ROW('Sanitation Data'!H54)),NA())</f>
        <v>#N/A</v>
      </c>
      <c r="AU60" s="100" t="e">
        <f ca="true">+IF(AND(ISNUMBER(OFFSET('Sanitation Data'!$I$4,0,10*ROW('Sanitation Data'!I54))),'Data Summary'!DJ60="Yes"),100-OFFSET('Sanitation Data'!$I$4,0,10*ROW('Sanitation Data'!I54)),NA())</f>
        <v>#N/A</v>
      </c>
      <c r="AV60" s="100" t="e">
        <f ca="true">+IF(AND(ISNUMBER(OFFSET('Sanitation Data'!$I$6,0,10*ROW('Sanitation Data'!I54))),'Data Summary'!DK60="Yes"),OFFSET('Sanitation Data'!$I$6,0,10*ROW('Sanitation Data'!I54)),NA())</f>
        <v>#N/A</v>
      </c>
      <c r="AW60" s="100" t="e">
        <f ca="true">+IF(AND(ISNUMBER(OFFSET('Sanitation Data'!$I$10,0,10*ROW('Sanitation Data'!I54))),'Data Summary'!DL60="Yes"),OFFSET('Sanitation Data'!$I$10,0,10*ROW('Sanitation Data'!I54)),NA())</f>
        <v>#N/A</v>
      </c>
      <c r="AX60" s="100" t="e">
        <f ca="true">+IF(AND(ISNUMBER(OFFSET('Sanitation Data'!$I$11,0,10*ROW('Sanitation Data'!I54))),'Data Summary'!DM60="Yes"),OFFSET('Sanitation Data'!$I$11,0,10*ROW('Sanitation Data'!I54)),NA())</f>
        <v>#N/A</v>
      </c>
      <c r="AY60" s="100" t="e">
        <f ca="true">+IF(AND(ISNUMBER(OFFSET('Sanitation Data'!$I$12,0,10*ROW('Sanitation Data'!I54))),'Data Summary'!DN60="Yes"),OFFSET('Sanitation Data'!$I$12,0,10*ROW('Sanitation Data'!I54)),NA())</f>
        <v>#N/A</v>
      </c>
      <c r="AZ60" s="101" t="e">
        <f ca="true">+IF(AND(ISNUMBER(OFFSET('Hygiene Data'!$D$5,0,10*ROW('Hygiene Data'!D54))),'Data Summary'!DO60="Yes"),OFFSET('Hygiene Data'!$D$5,0,10*ROW('Hygiene Data'!D54)),NA())</f>
        <v>#N/A</v>
      </c>
      <c r="BA60" s="101" t="e">
        <f ca="true">+IF(AND(ISNUMBER(OFFSET('Hygiene Data'!$D$7,0,10*ROW('Hygiene Data'!D54))),'Data Summary'!DP60="Yes"),OFFSET('Hygiene Data'!$D$7,0,10*ROW('Hygiene Data'!D54)),NA())</f>
        <v>#N/A</v>
      </c>
      <c r="BB60" s="101" t="e">
        <f ca="true">+IF(AND(ISNUMBER(OFFSET('Hygiene Data'!$D$9,0,10*ROW('Hygiene Data'!D54))),'Data Summary'!DQ60="Yes"),OFFSET('Hygiene Data'!$D$9,0,10*ROW('Hygiene Data'!D54)),NA())</f>
        <v>#N/A</v>
      </c>
      <c r="BC60" s="101" t="e">
        <f ca="true">+IF(AND(ISNUMBER(OFFSET('Hygiene Data'!$E$5,0,10*ROW('Hygiene Data'!E54))),'Data Summary'!DR60="Yes"),OFFSET('Hygiene Data'!$E$5,0,10*ROW('Hygiene Data'!E54)),NA())</f>
        <v>#N/A</v>
      </c>
      <c r="BD60" s="101" t="e">
        <f ca="true">+IF(AND(ISNUMBER(OFFSET('Hygiene Data'!$E$7,0,10*ROW('Hygiene Data'!E54))),'Data Summary'!DS60="Yes"),OFFSET('Hygiene Data'!$E$7,0,10*ROW('Hygiene Data'!E54)),NA())</f>
        <v>#N/A</v>
      </c>
      <c r="BE60" s="101" t="e">
        <f ca="true">+IF(AND(ISNUMBER(OFFSET('Hygiene Data'!$E$9,0,10*ROW('Hygiene Data'!E54))),'Data Summary'!DT60="Yes"),OFFSET('Hygiene Data'!$E$9,0,10*ROW('Hygiene Data'!E54)),NA())</f>
        <v>#N/A</v>
      </c>
      <c r="BF60" s="101" t="e">
        <f ca="true">+IF(AND(ISNUMBER(OFFSET('Hygiene Data'!$F$5,0,10*ROW('Hygiene Data'!F54))),'Data Summary'!DU60="Yes"),OFFSET('Hygiene Data'!$F$5,0,10*ROW('Hygiene Data'!F54)),NA())</f>
        <v>#N/A</v>
      </c>
      <c r="BG60" s="101" t="e">
        <f ca="true">+IF(AND(ISNUMBER(OFFSET('Hygiene Data'!$F$7,0,10*ROW('Hygiene Data'!F54))),'Data Summary'!DV60="Yes"),OFFSET('Hygiene Data'!$F$7,0,10*ROW('Hygiene Data'!F54)),NA())</f>
        <v>#N/A</v>
      </c>
      <c r="BH60" s="101" t="e">
        <f ca="true">+IF(AND(ISNUMBER(OFFSET('Hygiene Data'!$F$9,0,10*ROW('Hygiene Data'!F54))),'Data Summary'!DW60="Yes"),OFFSET('Hygiene Data'!$F$9,0,10*ROW('Hygiene Data'!F54)),NA())</f>
        <v>#N/A</v>
      </c>
      <c r="BI60" s="101" t="e">
        <f ca="true">+IF(AND(ISNUMBER(OFFSET('Hygiene Data'!$G$5,0,10*ROW('Hygiene Data'!G54))),'Data Summary'!DX60="Yes"),OFFSET('Hygiene Data'!$G$5,0,10*ROW('Hygiene Data'!G54)),NA())</f>
        <v>#N/A</v>
      </c>
      <c r="BJ60" s="101" t="e">
        <f ca="true">+IF(AND(ISNUMBER(OFFSET('Hygiene Data'!$G$7,0,10*ROW('Hygiene Data'!G54))),'Data Summary'!DY60="Yes"),OFFSET('Hygiene Data'!$G$7,0,10*ROW('Hygiene Data'!G54)),NA())</f>
        <v>#N/A</v>
      </c>
      <c r="BK60" s="101" t="e">
        <f ca="true">+IF(AND(ISNUMBER(OFFSET('Hygiene Data'!$G$9,0,10*ROW('Hygiene Data'!G54))),'Data Summary'!DZ60="Yes"),OFFSET('Hygiene Data'!$G$9,0,10*ROW('Hygiene Data'!G54)),NA())</f>
        <v>#N/A</v>
      </c>
      <c r="BL60" s="101" t="e">
        <f ca="true">+IF(AND(ISNUMBER(OFFSET('Hygiene Data'!$H$5,0,10*ROW('Hygiene Data'!H54))),'Data Summary'!EA60="Yes"),OFFSET('Hygiene Data'!$H$5,0,10*ROW('Hygiene Data'!H54)),NA())</f>
        <v>#N/A</v>
      </c>
      <c r="BM60" s="101" t="e">
        <f ca="true">+IF(AND(ISNUMBER(OFFSET('Hygiene Data'!$H$7,0,10*ROW('Hygiene Data'!H54))),'Data Summary'!EB60="Yes"),OFFSET('Hygiene Data'!$H$7,0,10*ROW('Hygiene Data'!H54)),NA())</f>
        <v>#N/A</v>
      </c>
      <c r="BN60" s="101" t="e">
        <f ca="true">+IF(AND(ISNUMBER(OFFSET('Hygiene Data'!$H$9,0,10*ROW('Hygiene Data'!H54))),'Data Summary'!EC60="Yes"),OFFSET('Hygiene Data'!$H$9,0,10*ROW('Hygiene Data'!H54)),NA())</f>
        <v>#N/A</v>
      </c>
      <c r="BO60" s="101" t="e">
        <f ca="true">+IF(AND(ISNUMBER(OFFSET('Hygiene Data'!$I$5,0,10*ROW('Hygiene Data'!I54))),'Data Summary'!ED60="Yes"),OFFSET('Hygiene Data'!$I$5,0,10*ROW('Hygiene Data'!I54)),NA())</f>
        <v>#N/A</v>
      </c>
      <c r="BP60" s="101" t="e">
        <f ca="true">+IF(AND(ISNUMBER(OFFSET('Hygiene Data'!$I$7,0,10*ROW('Hygiene Data'!I54))),'Data Summary'!EE60="Yes"),OFFSET('Hygiene Data'!$I$7,0,10*ROW('Hygiene Data'!I54)),NA())</f>
        <v>#N/A</v>
      </c>
      <c r="BQ60" s="101" t="e">
        <f ca="true">+IF(AND(ISNUMBER(OFFSET('Hygiene Data'!$I$9,0,10*ROW('Hygiene Data'!I54))),'Data Summary'!EF60="Yes"),OFFSET('Hygiene Data'!$I$9,0,10*ROW('Hygiene Data'!I54)),NA())</f>
        <v>#N/A</v>
      </c>
    </row>
    <row xmlns:x14ac="http://schemas.microsoft.com/office/spreadsheetml/2009/9/ac" r="61" x14ac:dyDescent="0.2">
      <c r="A61" s="414" t="e">
        <f ca="true">+RIGHT('Data Summary'!A61,LEN('Data Summary'!A61)-9)</f>
        <v>#VALUE!</v>
      </c>
      <c r="B61" s="38" t="str">
        <f ca="true">+IF(ISTEXT('Data Summary'!B61),'Data Summary'!B61,"")</f>
        <v/>
      </c>
      <c r="C61" s="365" t="e">
        <f ca="true">+VALUE('Data Summary'!C61)</f>
        <v>#VALUE!</v>
      </c>
      <c r="D61" s="99" t="e">
        <f ca="true">+IF(AND(ISNUMBER(OFFSET('Water Data'!$D$4,0,10*ROW('Water Data'!D55))),'Data Summary'!BS61="Yes"),100-OFFSET('Water Data'!$D$4,0,10*ROW('Water Data'!D55)),NA())</f>
        <v>#N/A</v>
      </c>
      <c r="E61" s="99" t="e">
        <f ca="true">+IF(AND(ISNUMBER(OFFSET('Water Data'!$D$6,0,10*ROW('Water Data'!D55))),'Data Summary'!BT61="Yes"),OFFSET('Water Data'!$D$6,0,10*ROW('Water Data'!D55)),NA())</f>
        <v>#N/A</v>
      </c>
      <c r="F61" s="99" t="e">
        <f ca="true">+IF(AND(ISNUMBER(OFFSET('Water Data'!$D$9,0,10*ROW('Water Data'!D55))),'Data Summary'!BU61="Yes"),OFFSET('Water Data'!$D$9,0,10*ROW('Water Data'!D55)),NA())</f>
        <v>#N/A</v>
      </c>
      <c r="G61" s="99" t="e">
        <f ca="true">+IF(AND(ISNUMBER(OFFSET('Water Data'!$E$4,0,10*ROW('Water Data'!E55))),'Data Summary'!BV61="Yes"),100-OFFSET('Water Data'!$E$4,0,10*ROW('Water Data'!E55)),NA())</f>
        <v>#N/A</v>
      </c>
      <c r="H61" s="99" t="e">
        <f ca="true">+IF(AND(ISNUMBER(OFFSET('Water Data'!$E$6,0,10*ROW('Water Data'!E55))),'Data Summary'!BW61="Yes"),OFFSET('Water Data'!$E$6,0,10*ROW('Water Data'!E55)),NA())</f>
        <v>#N/A</v>
      </c>
      <c r="I61" s="99" t="e">
        <f ca="true">+IF(AND(ISNUMBER(OFFSET('Water Data'!$E$9,0,10*ROW('Water Data'!E55))),'Data Summary'!BX61="Yes"),OFFSET('Water Data'!$E$9,0,10*ROW('Water Data'!E55)),NA())</f>
        <v>#N/A</v>
      </c>
      <c r="J61" s="99" t="e">
        <f ca="true">+IF(AND(ISNUMBER(OFFSET('Water Data'!$F$4,0,10*ROW('Water Data'!F55))),'Data Summary'!BY61="Yes"),100-OFFSET('Water Data'!$F$4,0,10*ROW('Water Data'!F55)),NA())</f>
        <v>#N/A</v>
      </c>
      <c r="K61" s="99" t="e">
        <f ca="true">+IF(AND(ISNUMBER(OFFSET('Water Data'!$F$6,0,10*ROW('Water Data'!F55))),'Data Summary'!BZ61="Yes"),OFFSET('Water Data'!$F$6,0,10*ROW('Water Data'!F55)),NA())</f>
        <v>#N/A</v>
      </c>
      <c r="L61" s="99" t="e">
        <f ca="true">+IF(AND(ISNUMBER(OFFSET('Water Data'!$F$9,0,10*ROW('Water Data'!F55))),'Data Summary'!CA61="Yes"),OFFSET('Water Data'!$F$9,0,10*ROW('Water Data'!F55)),NA())</f>
        <v>#N/A</v>
      </c>
      <c r="M61" s="99" t="e">
        <f ca="true">+IF(AND(ISNUMBER(OFFSET('Water Data'!$G$4,0,10*ROW('Water Data'!G55))),'Data Summary'!CB61="Yes"),100-OFFSET('Water Data'!$G$4,0,10*ROW('Water Data'!G55)),NA())</f>
        <v>#N/A</v>
      </c>
      <c r="N61" s="99" t="e">
        <f ca="true">+IF(AND(ISNUMBER(OFFSET('Water Data'!$G$6,0,10*ROW('Water Data'!G55))),'Data Summary'!CC61="Yes"),OFFSET('Water Data'!$G$6,0,10*ROW('Water Data'!G55)),NA())</f>
        <v>#N/A</v>
      </c>
      <c r="O61" s="99" t="e">
        <f ca="true">+IF(AND(ISNUMBER(OFFSET('Water Data'!$G$9,0,10*ROW('Water Data'!G55))),'Data Summary'!CD61="Yes"),OFFSET('Water Data'!$G$9,0,10*ROW('Water Data'!G55)),NA())</f>
        <v>#N/A</v>
      </c>
      <c r="P61" s="99" t="e">
        <f ca="true">+IF(AND(ISNUMBER(OFFSET('Water Data'!$H$4,0,10*ROW('Water Data'!H55))),'Data Summary'!CE61="Yes"),100-OFFSET('Water Data'!$H$4,0,10*ROW('Water Data'!H55)),NA())</f>
        <v>#N/A</v>
      </c>
      <c r="Q61" s="99" t="e">
        <f ca="true">+IF(AND(ISNUMBER(OFFSET('Water Data'!$H$6,0,10*ROW('Water Data'!H55))),'Data Summary'!CF61="Yes"),OFFSET('Water Data'!$H$6,0,10*ROW('Water Data'!H55)),NA())</f>
        <v>#N/A</v>
      </c>
      <c r="R61" s="99" t="e">
        <f ca="true">+IF(AND(ISNUMBER(OFFSET('Water Data'!$H$9,0,10*ROW('Water Data'!H55))),'Data Summary'!CG61="Yes"),OFFSET('Water Data'!$H$9,0,10*ROW('Water Data'!H55)),NA())</f>
        <v>#N/A</v>
      </c>
      <c r="S61" s="99" t="e">
        <f ca="true">+IF(AND(ISNUMBER(OFFSET('Water Data'!$I$4,0,10*ROW('Water Data'!I55))),'Data Summary'!CH61="Yes"),100-OFFSET('Water Data'!$I$4,0,10*ROW('Water Data'!I55)),NA())</f>
        <v>#N/A</v>
      </c>
      <c r="T61" s="99" t="e">
        <f ca="true">+IF(AND(ISNUMBER(OFFSET('Water Data'!$I$6,0,10*ROW('Water Data'!I55))),'Data Summary'!CI61="Yes"),OFFSET('Water Data'!$I$6,0,10*ROW('Water Data'!I55)),NA())</f>
        <v>#N/A</v>
      </c>
      <c r="U61" s="99" t="e">
        <f ca="true">+IF(AND(ISNUMBER(OFFSET('Water Data'!$I$9,0,10*ROW('Water Data'!I55))),'Data Summary'!CJ61="Yes"),OFFSET('Water Data'!$I$9,0,10*ROW('Water Data'!I55)),NA())</f>
        <v>#N/A</v>
      </c>
      <c r="V61" s="100" t="e">
        <f ca="true">+IF(AND(ISNUMBER(OFFSET('Sanitation Data'!$D$4,0,10*ROW('Sanitation Data'!D55))),'Data Summary'!CK61="Yes"),100-OFFSET('Sanitation Data'!$D$4,0,10*ROW('Sanitation Data'!D55)),NA())</f>
        <v>#N/A</v>
      </c>
      <c r="W61" s="100" t="e">
        <f ca="true">+IF(AND(ISNUMBER(OFFSET('Sanitation Data'!$D$6,0,10*ROW('Sanitation Data'!D55))),'Data Summary'!CL61="Yes"),OFFSET('Sanitation Data'!$D$6,0,10*ROW('Sanitation Data'!D55)),NA())</f>
        <v>#N/A</v>
      </c>
      <c r="X61" s="100" t="e">
        <f ca="true">+IF(AND(ISNUMBER(OFFSET('Sanitation Data'!$D$10,0,10*ROW('Sanitation Data'!D55))),'Data Summary'!CM61="Yes"),OFFSET('Sanitation Data'!$D$10,0,10*ROW('Sanitation Data'!D55)),NA())</f>
        <v>#N/A</v>
      </c>
      <c r="Y61" s="100" t="e">
        <f ca="true">+IF(AND(ISNUMBER(OFFSET('Sanitation Data'!$D$11,0,10*ROW('Sanitation Data'!D55))),'Data Summary'!CN61="Yes"),OFFSET('Sanitation Data'!$D$11,0,10*ROW('Sanitation Data'!D55)),NA())</f>
        <v>#N/A</v>
      </c>
      <c r="Z61" s="100" t="e">
        <f ca="true">+IF(AND(ISNUMBER(OFFSET('Sanitation Data'!$D$12,0,10*ROW('Sanitation Data'!D55))),'Data Summary'!CO61="Yes"),OFFSET('Sanitation Data'!$D$12,0,10*ROW('Sanitation Data'!D55)),NA())</f>
        <v>#N/A</v>
      </c>
      <c r="AA61" s="100" t="e">
        <f ca="true">+IF(AND(ISNUMBER(OFFSET('Sanitation Data'!$E$4,0,10*ROW('Sanitation Data'!E55))),'Data Summary'!CP61="Yes"),100-OFFSET('Sanitation Data'!$E$4,0,10*ROW('Sanitation Data'!E55)),NA())</f>
        <v>#N/A</v>
      </c>
      <c r="AB61" s="100" t="e">
        <f ca="true">+IF(AND(ISNUMBER(OFFSET('Sanitation Data'!$E$6,0,10*ROW('Sanitation Data'!E55))),'Data Summary'!CQ61="Yes"),OFFSET('Sanitation Data'!$E$6,0,10*ROW('Sanitation Data'!E55)),NA())</f>
        <v>#N/A</v>
      </c>
      <c r="AC61" s="100" t="e">
        <f ca="true">+IF(AND(ISNUMBER(OFFSET('Sanitation Data'!$E$10,0,10*ROW('Sanitation Data'!E55))),'Data Summary'!CR61="Yes"),OFFSET('Sanitation Data'!$E$10,0,10*ROW('Sanitation Data'!E55)),NA())</f>
        <v>#N/A</v>
      </c>
      <c r="AD61" s="100" t="e">
        <f ca="true">+IF(AND(ISNUMBER(OFFSET('Sanitation Data'!$E$11,0,10*ROW('Sanitation Data'!E55))),'Data Summary'!CS61="Yes"),OFFSET('Sanitation Data'!$E$11,0,10*ROW('Sanitation Data'!E55)),NA())</f>
        <v>#N/A</v>
      </c>
      <c r="AE61" s="100" t="e">
        <f ca="true">+IF(AND(ISNUMBER(OFFSET('Sanitation Data'!$E$12,0,10*ROW('Sanitation Data'!E55))),'Data Summary'!CT61="Yes"),OFFSET('Sanitation Data'!$E$12,0,10*ROW('Sanitation Data'!E55)),NA())</f>
        <v>#N/A</v>
      </c>
      <c r="AF61" s="100" t="e">
        <f ca="true">+IF(AND(ISNUMBER(OFFSET('Sanitation Data'!$F$4,0,10*ROW('Sanitation Data'!F55))),'Data Summary'!CU61="Yes"),100-OFFSET('Sanitation Data'!$F$4,0,10*ROW('Sanitation Data'!F55)),NA())</f>
        <v>#N/A</v>
      </c>
      <c r="AG61" s="100" t="e">
        <f ca="true">+IF(AND(ISNUMBER(OFFSET('Sanitation Data'!$F$6,0,10*ROW('Sanitation Data'!F55))),'Data Summary'!CV61="Yes"),OFFSET('Sanitation Data'!$F$6,0,10*ROW('Sanitation Data'!F55)),NA())</f>
        <v>#N/A</v>
      </c>
      <c r="AH61" s="100" t="e">
        <f ca="true">+IF(AND(ISNUMBER(OFFSET('Sanitation Data'!$F$10,0,10*ROW('Sanitation Data'!F55))),'Data Summary'!CW61="Yes"),OFFSET('Sanitation Data'!$F$10,0,10*ROW('Sanitation Data'!F55)),NA())</f>
        <v>#N/A</v>
      </c>
      <c r="AI61" s="100" t="e">
        <f ca="true">+IF(AND(ISNUMBER(OFFSET('Sanitation Data'!$F$11,0,10*ROW('Sanitation Data'!F55))),'Data Summary'!CX61="Yes"),OFFSET('Sanitation Data'!$F$11,0,10*ROW('Sanitation Data'!F55)),NA())</f>
        <v>#N/A</v>
      </c>
      <c r="AJ61" s="100" t="e">
        <f ca="true">+IF(AND(ISNUMBER(OFFSET('Sanitation Data'!$F$12,0,10*ROW('Sanitation Data'!F55))),'Data Summary'!CY61="Yes"),OFFSET('Sanitation Data'!$F$12,0,10*ROW('Sanitation Data'!F55)),NA())</f>
        <v>#N/A</v>
      </c>
      <c r="AK61" s="100" t="e">
        <f ca="true">+IF(AND(ISNUMBER(OFFSET('Sanitation Data'!$G$4,0,10*ROW('Sanitation Data'!G55))),'Data Summary'!CZ61="Yes"),100-OFFSET('Sanitation Data'!$G$4,0,10*ROW('Sanitation Data'!G55)),NA())</f>
        <v>#N/A</v>
      </c>
      <c r="AL61" s="100" t="e">
        <f ca="true">+IF(AND(ISNUMBER(OFFSET('Sanitation Data'!$G$6,0,10*ROW('Sanitation Data'!G55))),'Data Summary'!DA61="Yes"),OFFSET('Sanitation Data'!$G$6,0,10*ROW('Sanitation Data'!G55)),NA())</f>
        <v>#N/A</v>
      </c>
      <c r="AM61" s="100" t="e">
        <f ca="true">+IF(AND(ISNUMBER(OFFSET('Sanitation Data'!$G$10,0,10*ROW('Sanitation Data'!G55))),'Data Summary'!DB61="Yes"),OFFSET('Sanitation Data'!$G$10,0,10*ROW('Sanitation Data'!G55)),NA())</f>
        <v>#N/A</v>
      </c>
      <c r="AN61" s="100" t="e">
        <f ca="true">+IF(AND(ISNUMBER(OFFSET('Sanitation Data'!$G$11,0,10*ROW('Sanitation Data'!G55))),'Data Summary'!DC61="Yes"),OFFSET('Sanitation Data'!$G$11,0,10*ROW('Sanitation Data'!G55)),NA())</f>
        <v>#N/A</v>
      </c>
      <c r="AO61" s="100" t="e">
        <f ca="true">+IF(AND(ISNUMBER(OFFSET('Sanitation Data'!$G$12,0,10*ROW('Sanitation Data'!G55))),'Data Summary'!DD61="Yes"),OFFSET('Sanitation Data'!$G$12,0,10*ROW('Sanitation Data'!G55)),NA())</f>
        <v>#N/A</v>
      </c>
      <c r="AP61" s="100" t="e">
        <f ca="true">+IF(AND(ISNUMBER(OFFSET('Sanitation Data'!$H$4,0,10*ROW('Sanitation Data'!H55))),'Data Summary'!DE61="Yes"),100-OFFSET('Sanitation Data'!$H$4,0,10*ROW('Sanitation Data'!H55)),NA())</f>
        <v>#N/A</v>
      </c>
      <c r="AQ61" s="100" t="e">
        <f ca="true">+IF(AND(ISNUMBER(OFFSET('Sanitation Data'!$H$6,0,10*ROW('Sanitation Data'!H55))),'Data Summary'!DF61="Yes"),OFFSET('Sanitation Data'!$H$6,0,10*ROW('Sanitation Data'!H55)),NA())</f>
        <v>#N/A</v>
      </c>
      <c r="AR61" s="100" t="e">
        <f ca="true">+IF(AND(ISNUMBER(OFFSET('Sanitation Data'!$H$10,0,10*ROW('Sanitation Data'!H55))),'Data Summary'!DG61="Yes"),OFFSET('Sanitation Data'!$H$10,0,10*ROW('Sanitation Data'!H55)),NA())</f>
        <v>#N/A</v>
      </c>
      <c r="AS61" s="100" t="e">
        <f ca="true">+IF(AND(ISNUMBER(OFFSET('Sanitation Data'!$H$11,0,10*ROW('Sanitation Data'!H55))),'Data Summary'!DH61="Yes"),OFFSET('Sanitation Data'!$H$11,0,10*ROW('Sanitation Data'!H55)),NA())</f>
        <v>#N/A</v>
      </c>
      <c r="AT61" s="100" t="e">
        <f ca="true">+IF(AND(ISNUMBER(OFFSET('Sanitation Data'!$H$12,0,10*ROW('Sanitation Data'!H55))),'Data Summary'!DI61="Yes"),OFFSET('Sanitation Data'!$H$12,0,10*ROW('Sanitation Data'!H55)),NA())</f>
        <v>#N/A</v>
      </c>
      <c r="AU61" s="100" t="e">
        <f ca="true">+IF(AND(ISNUMBER(OFFSET('Sanitation Data'!$I$4,0,10*ROW('Sanitation Data'!I55))),'Data Summary'!DJ61="Yes"),100-OFFSET('Sanitation Data'!$I$4,0,10*ROW('Sanitation Data'!I55)),NA())</f>
        <v>#N/A</v>
      </c>
      <c r="AV61" s="100" t="e">
        <f ca="true">+IF(AND(ISNUMBER(OFFSET('Sanitation Data'!$I$6,0,10*ROW('Sanitation Data'!I55))),'Data Summary'!DK61="Yes"),OFFSET('Sanitation Data'!$I$6,0,10*ROW('Sanitation Data'!I55)),NA())</f>
        <v>#N/A</v>
      </c>
      <c r="AW61" s="100" t="e">
        <f ca="true">+IF(AND(ISNUMBER(OFFSET('Sanitation Data'!$I$10,0,10*ROW('Sanitation Data'!I55))),'Data Summary'!DL61="Yes"),OFFSET('Sanitation Data'!$I$10,0,10*ROW('Sanitation Data'!I55)),NA())</f>
        <v>#N/A</v>
      </c>
      <c r="AX61" s="100" t="e">
        <f ca="true">+IF(AND(ISNUMBER(OFFSET('Sanitation Data'!$I$11,0,10*ROW('Sanitation Data'!I55))),'Data Summary'!DM61="Yes"),OFFSET('Sanitation Data'!$I$11,0,10*ROW('Sanitation Data'!I55)),NA())</f>
        <v>#N/A</v>
      </c>
      <c r="AY61" s="100" t="e">
        <f ca="true">+IF(AND(ISNUMBER(OFFSET('Sanitation Data'!$I$12,0,10*ROW('Sanitation Data'!I55))),'Data Summary'!DN61="Yes"),OFFSET('Sanitation Data'!$I$12,0,10*ROW('Sanitation Data'!I55)),NA())</f>
        <v>#N/A</v>
      </c>
      <c r="AZ61" s="101" t="e">
        <f ca="true">+IF(AND(ISNUMBER(OFFSET('Hygiene Data'!$D$5,0,10*ROW('Hygiene Data'!D55))),'Data Summary'!DO61="Yes"),OFFSET('Hygiene Data'!$D$5,0,10*ROW('Hygiene Data'!D55)),NA())</f>
        <v>#N/A</v>
      </c>
      <c r="BA61" s="101" t="e">
        <f ca="true">+IF(AND(ISNUMBER(OFFSET('Hygiene Data'!$D$7,0,10*ROW('Hygiene Data'!D55))),'Data Summary'!DP61="Yes"),OFFSET('Hygiene Data'!$D$7,0,10*ROW('Hygiene Data'!D55)),NA())</f>
        <v>#N/A</v>
      </c>
      <c r="BB61" s="101" t="e">
        <f ca="true">+IF(AND(ISNUMBER(OFFSET('Hygiene Data'!$D$9,0,10*ROW('Hygiene Data'!D55))),'Data Summary'!DQ61="Yes"),OFFSET('Hygiene Data'!$D$9,0,10*ROW('Hygiene Data'!D55)),NA())</f>
        <v>#N/A</v>
      </c>
      <c r="BC61" s="101" t="e">
        <f ca="true">+IF(AND(ISNUMBER(OFFSET('Hygiene Data'!$E$5,0,10*ROW('Hygiene Data'!E55))),'Data Summary'!DR61="Yes"),OFFSET('Hygiene Data'!$E$5,0,10*ROW('Hygiene Data'!E55)),NA())</f>
        <v>#N/A</v>
      </c>
      <c r="BD61" s="101" t="e">
        <f ca="true">+IF(AND(ISNUMBER(OFFSET('Hygiene Data'!$E$7,0,10*ROW('Hygiene Data'!E55))),'Data Summary'!DS61="Yes"),OFFSET('Hygiene Data'!$E$7,0,10*ROW('Hygiene Data'!E55)),NA())</f>
        <v>#N/A</v>
      </c>
      <c r="BE61" s="101" t="e">
        <f ca="true">+IF(AND(ISNUMBER(OFFSET('Hygiene Data'!$E$9,0,10*ROW('Hygiene Data'!E55))),'Data Summary'!DT61="Yes"),OFFSET('Hygiene Data'!$E$9,0,10*ROW('Hygiene Data'!E55)),NA())</f>
        <v>#N/A</v>
      </c>
      <c r="BF61" s="101" t="e">
        <f ca="true">+IF(AND(ISNUMBER(OFFSET('Hygiene Data'!$F$5,0,10*ROW('Hygiene Data'!F55))),'Data Summary'!DU61="Yes"),OFFSET('Hygiene Data'!$F$5,0,10*ROW('Hygiene Data'!F55)),NA())</f>
        <v>#N/A</v>
      </c>
      <c r="BG61" s="101" t="e">
        <f ca="true">+IF(AND(ISNUMBER(OFFSET('Hygiene Data'!$F$7,0,10*ROW('Hygiene Data'!F55))),'Data Summary'!DV61="Yes"),OFFSET('Hygiene Data'!$F$7,0,10*ROW('Hygiene Data'!F55)),NA())</f>
        <v>#N/A</v>
      </c>
      <c r="BH61" s="101" t="e">
        <f ca="true">+IF(AND(ISNUMBER(OFFSET('Hygiene Data'!$F$9,0,10*ROW('Hygiene Data'!F55))),'Data Summary'!DW61="Yes"),OFFSET('Hygiene Data'!$F$9,0,10*ROW('Hygiene Data'!F55)),NA())</f>
        <v>#N/A</v>
      </c>
      <c r="BI61" s="101" t="e">
        <f ca="true">+IF(AND(ISNUMBER(OFFSET('Hygiene Data'!$G$5,0,10*ROW('Hygiene Data'!G55))),'Data Summary'!DX61="Yes"),OFFSET('Hygiene Data'!$G$5,0,10*ROW('Hygiene Data'!G55)),NA())</f>
        <v>#N/A</v>
      </c>
      <c r="BJ61" s="101" t="e">
        <f ca="true">+IF(AND(ISNUMBER(OFFSET('Hygiene Data'!$G$7,0,10*ROW('Hygiene Data'!G55))),'Data Summary'!DY61="Yes"),OFFSET('Hygiene Data'!$G$7,0,10*ROW('Hygiene Data'!G55)),NA())</f>
        <v>#N/A</v>
      </c>
      <c r="BK61" s="101" t="e">
        <f ca="true">+IF(AND(ISNUMBER(OFFSET('Hygiene Data'!$G$9,0,10*ROW('Hygiene Data'!G55))),'Data Summary'!DZ61="Yes"),OFFSET('Hygiene Data'!$G$9,0,10*ROW('Hygiene Data'!G55)),NA())</f>
        <v>#N/A</v>
      </c>
      <c r="BL61" s="101" t="e">
        <f ca="true">+IF(AND(ISNUMBER(OFFSET('Hygiene Data'!$H$5,0,10*ROW('Hygiene Data'!H55))),'Data Summary'!EA61="Yes"),OFFSET('Hygiene Data'!$H$5,0,10*ROW('Hygiene Data'!H55)),NA())</f>
        <v>#N/A</v>
      </c>
      <c r="BM61" s="101" t="e">
        <f ca="true">+IF(AND(ISNUMBER(OFFSET('Hygiene Data'!$H$7,0,10*ROW('Hygiene Data'!H55))),'Data Summary'!EB61="Yes"),OFFSET('Hygiene Data'!$H$7,0,10*ROW('Hygiene Data'!H55)),NA())</f>
        <v>#N/A</v>
      </c>
      <c r="BN61" s="101" t="e">
        <f ca="true">+IF(AND(ISNUMBER(OFFSET('Hygiene Data'!$H$9,0,10*ROW('Hygiene Data'!H55))),'Data Summary'!EC61="Yes"),OFFSET('Hygiene Data'!$H$9,0,10*ROW('Hygiene Data'!H55)),NA())</f>
        <v>#N/A</v>
      </c>
      <c r="BO61" s="101" t="e">
        <f ca="true">+IF(AND(ISNUMBER(OFFSET('Hygiene Data'!$I$5,0,10*ROW('Hygiene Data'!I55))),'Data Summary'!ED61="Yes"),OFFSET('Hygiene Data'!$I$5,0,10*ROW('Hygiene Data'!I55)),NA())</f>
        <v>#N/A</v>
      </c>
      <c r="BP61" s="101" t="e">
        <f ca="true">+IF(AND(ISNUMBER(OFFSET('Hygiene Data'!$I$7,0,10*ROW('Hygiene Data'!I55))),'Data Summary'!EE61="Yes"),OFFSET('Hygiene Data'!$I$7,0,10*ROW('Hygiene Data'!I55)),NA())</f>
        <v>#N/A</v>
      </c>
      <c r="BQ61" s="101" t="e">
        <f ca="true">+IF(AND(ISNUMBER(OFFSET('Hygiene Data'!$I$9,0,10*ROW('Hygiene Data'!I55))),'Data Summary'!EF61="Yes"),OFFSET('Hygiene Data'!$I$9,0,10*ROW('Hygiene Data'!I55)),NA())</f>
        <v>#N/A</v>
      </c>
    </row>
    <row xmlns:x14ac="http://schemas.microsoft.com/office/spreadsheetml/2009/9/ac" r="62" x14ac:dyDescent="0.2">
      <c r="A62" s="414" t="e">
        <f ca="true">+RIGHT('Data Summary'!A62,LEN('Data Summary'!A62)-9)</f>
        <v>#VALUE!</v>
      </c>
      <c r="B62" s="38" t="str">
        <f ca="true">+IF(ISTEXT('Data Summary'!B62),'Data Summary'!B62,"")</f>
        <v/>
      </c>
      <c r="C62" s="365" t="e">
        <f ca="true">+VALUE('Data Summary'!C62)</f>
        <v>#VALUE!</v>
      </c>
      <c r="D62" s="99" t="e">
        <f ca="true">+IF(AND(ISNUMBER(OFFSET('Water Data'!$D$4,0,10*ROW('Water Data'!D56))),'Data Summary'!BS62="Yes"),100-OFFSET('Water Data'!$D$4,0,10*ROW('Water Data'!D56)),NA())</f>
        <v>#N/A</v>
      </c>
      <c r="E62" s="99" t="e">
        <f ca="true">+IF(AND(ISNUMBER(OFFSET('Water Data'!$D$6,0,10*ROW('Water Data'!D56))),'Data Summary'!BT62="Yes"),OFFSET('Water Data'!$D$6,0,10*ROW('Water Data'!D56)),NA())</f>
        <v>#N/A</v>
      </c>
      <c r="F62" s="99" t="e">
        <f ca="true">+IF(AND(ISNUMBER(OFFSET('Water Data'!$D$9,0,10*ROW('Water Data'!D56))),'Data Summary'!BU62="Yes"),OFFSET('Water Data'!$D$9,0,10*ROW('Water Data'!D56)),NA())</f>
        <v>#N/A</v>
      </c>
      <c r="G62" s="99" t="e">
        <f ca="true">+IF(AND(ISNUMBER(OFFSET('Water Data'!$E$4,0,10*ROW('Water Data'!E56))),'Data Summary'!BV62="Yes"),100-OFFSET('Water Data'!$E$4,0,10*ROW('Water Data'!E56)),NA())</f>
        <v>#N/A</v>
      </c>
      <c r="H62" s="99" t="e">
        <f ca="true">+IF(AND(ISNUMBER(OFFSET('Water Data'!$E$6,0,10*ROW('Water Data'!E56))),'Data Summary'!BW62="Yes"),OFFSET('Water Data'!$E$6,0,10*ROW('Water Data'!E56)),NA())</f>
        <v>#N/A</v>
      </c>
      <c r="I62" s="99" t="e">
        <f ca="true">+IF(AND(ISNUMBER(OFFSET('Water Data'!$E$9,0,10*ROW('Water Data'!E56))),'Data Summary'!BX62="Yes"),OFFSET('Water Data'!$E$9,0,10*ROW('Water Data'!E56)),NA())</f>
        <v>#N/A</v>
      </c>
      <c r="J62" s="99" t="e">
        <f ca="true">+IF(AND(ISNUMBER(OFFSET('Water Data'!$F$4,0,10*ROW('Water Data'!F56))),'Data Summary'!BY62="Yes"),100-OFFSET('Water Data'!$F$4,0,10*ROW('Water Data'!F56)),NA())</f>
        <v>#N/A</v>
      </c>
      <c r="K62" s="99" t="e">
        <f ca="true">+IF(AND(ISNUMBER(OFFSET('Water Data'!$F$6,0,10*ROW('Water Data'!F56))),'Data Summary'!BZ62="Yes"),OFFSET('Water Data'!$F$6,0,10*ROW('Water Data'!F56)),NA())</f>
        <v>#N/A</v>
      </c>
      <c r="L62" s="99" t="e">
        <f ca="true">+IF(AND(ISNUMBER(OFFSET('Water Data'!$F$9,0,10*ROW('Water Data'!F56))),'Data Summary'!CA62="Yes"),OFFSET('Water Data'!$F$9,0,10*ROW('Water Data'!F56)),NA())</f>
        <v>#N/A</v>
      </c>
      <c r="M62" s="99" t="e">
        <f ca="true">+IF(AND(ISNUMBER(OFFSET('Water Data'!$G$4,0,10*ROW('Water Data'!G56))),'Data Summary'!CB62="Yes"),100-OFFSET('Water Data'!$G$4,0,10*ROW('Water Data'!G56)),NA())</f>
        <v>#N/A</v>
      </c>
      <c r="N62" s="99" t="e">
        <f ca="true">+IF(AND(ISNUMBER(OFFSET('Water Data'!$G$6,0,10*ROW('Water Data'!G56))),'Data Summary'!CC62="Yes"),OFFSET('Water Data'!$G$6,0,10*ROW('Water Data'!G56)),NA())</f>
        <v>#N/A</v>
      </c>
      <c r="O62" s="99" t="e">
        <f ca="true">+IF(AND(ISNUMBER(OFFSET('Water Data'!$G$9,0,10*ROW('Water Data'!G56))),'Data Summary'!CD62="Yes"),OFFSET('Water Data'!$G$9,0,10*ROW('Water Data'!G56)),NA())</f>
        <v>#N/A</v>
      </c>
      <c r="P62" s="99" t="e">
        <f ca="true">+IF(AND(ISNUMBER(OFFSET('Water Data'!$H$4,0,10*ROW('Water Data'!H56))),'Data Summary'!CE62="Yes"),100-OFFSET('Water Data'!$H$4,0,10*ROW('Water Data'!H56)),NA())</f>
        <v>#N/A</v>
      </c>
      <c r="Q62" s="99" t="e">
        <f ca="true">+IF(AND(ISNUMBER(OFFSET('Water Data'!$H$6,0,10*ROW('Water Data'!H56))),'Data Summary'!CF62="Yes"),OFFSET('Water Data'!$H$6,0,10*ROW('Water Data'!H56)),NA())</f>
        <v>#N/A</v>
      </c>
      <c r="R62" s="99" t="e">
        <f ca="true">+IF(AND(ISNUMBER(OFFSET('Water Data'!$H$9,0,10*ROW('Water Data'!H56))),'Data Summary'!CG62="Yes"),OFFSET('Water Data'!$H$9,0,10*ROW('Water Data'!H56)),NA())</f>
        <v>#N/A</v>
      </c>
      <c r="S62" s="99" t="e">
        <f ca="true">+IF(AND(ISNUMBER(OFFSET('Water Data'!$I$4,0,10*ROW('Water Data'!I56))),'Data Summary'!CH62="Yes"),100-OFFSET('Water Data'!$I$4,0,10*ROW('Water Data'!I56)),NA())</f>
        <v>#N/A</v>
      </c>
      <c r="T62" s="99" t="e">
        <f ca="true">+IF(AND(ISNUMBER(OFFSET('Water Data'!$I$6,0,10*ROW('Water Data'!I56))),'Data Summary'!CI62="Yes"),OFFSET('Water Data'!$I$6,0,10*ROW('Water Data'!I56)),NA())</f>
        <v>#N/A</v>
      </c>
      <c r="U62" s="99" t="e">
        <f ca="true">+IF(AND(ISNUMBER(OFFSET('Water Data'!$I$9,0,10*ROW('Water Data'!I56))),'Data Summary'!CJ62="Yes"),OFFSET('Water Data'!$I$9,0,10*ROW('Water Data'!I56)),NA())</f>
        <v>#N/A</v>
      </c>
      <c r="V62" s="100" t="e">
        <f ca="true">+IF(AND(ISNUMBER(OFFSET('Sanitation Data'!$D$4,0,10*ROW('Sanitation Data'!D56))),'Data Summary'!CK62="Yes"),100-OFFSET('Sanitation Data'!$D$4,0,10*ROW('Sanitation Data'!D56)),NA())</f>
        <v>#N/A</v>
      </c>
      <c r="W62" s="100" t="e">
        <f ca="true">+IF(AND(ISNUMBER(OFFSET('Sanitation Data'!$D$6,0,10*ROW('Sanitation Data'!D56))),'Data Summary'!CL62="Yes"),OFFSET('Sanitation Data'!$D$6,0,10*ROW('Sanitation Data'!D56)),NA())</f>
        <v>#N/A</v>
      </c>
      <c r="X62" s="100" t="e">
        <f ca="true">+IF(AND(ISNUMBER(OFFSET('Sanitation Data'!$D$10,0,10*ROW('Sanitation Data'!D56))),'Data Summary'!CM62="Yes"),OFFSET('Sanitation Data'!$D$10,0,10*ROW('Sanitation Data'!D56)),NA())</f>
        <v>#N/A</v>
      </c>
      <c r="Y62" s="100" t="e">
        <f ca="true">+IF(AND(ISNUMBER(OFFSET('Sanitation Data'!$D$11,0,10*ROW('Sanitation Data'!D56))),'Data Summary'!CN62="Yes"),OFFSET('Sanitation Data'!$D$11,0,10*ROW('Sanitation Data'!D56)),NA())</f>
        <v>#N/A</v>
      </c>
      <c r="Z62" s="100" t="e">
        <f ca="true">+IF(AND(ISNUMBER(OFFSET('Sanitation Data'!$D$12,0,10*ROW('Sanitation Data'!D56))),'Data Summary'!CO62="Yes"),OFFSET('Sanitation Data'!$D$12,0,10*ROW('Sanitation Data'!D56)),NA())</f>
        <v>#N/A</v>
      </c>
      <c r="AA62" s="100" t="e">
        <f ca="true">+IF(AND(ISNUMBER(OFFSET('Sanitation Data'!$E$4,0,10*ROW('Sanitation Data'!E56))),'Data Summary'!CP62="Yes"),100-OFFSET('Sanitation Data'!$E$4,0,10*ROW('Sanitation Data'!E56)),NA())</f>
        <v>#N/A</v>
      </c>
      <c r="AB62" s="100" t="e">
        <f ca="true">+IF(AND(ISNUMBER(OFFSET('Sanitation Data'!$E$6,0,10*ROW('Sanitation Data'!E56))),'Data Summary'!CQ62="Yes"),OFFSET('Sanitation Data'!$E$6,0,10*ROW('Sanitation Data'!E56)),NA())</f>
        <v>#N/A</v>
      </c>
      <c r="AC62" s="100" t="e">
        <f ca="true">+IF(AND(ISNUMBER(OFFSET('Sanitation Data'!$E$10,0,10*ROW('Sanitation Data'!E56))),'Data Summary'!CR62="Yes"),OFFSET('Sanitation Data'!$E$10,0,10*ROW('Sanitation Data'!E56)),NA())</f>
        <v>#N/A</v>
      </c>
      <c r="AD62" s="100" t="e">
        <f ca="true">+IF(AND(ISNUMBER(OFFSET('Sanitation Data'!$E$11,0,10*ROW('Sanitation Data'!E56))),'Data Summary'!CS62="Yes"),OFFSET('Sanitation Data'!$E$11,0,10*ROW('Sanitation Data'!E56)),NA())</f>
        <v>#N/A</v>
      </c>
      <c r="AE62" s="100" t="e">
        <f ca="true">+IF(AND(ISNUMBER(OFFSET('Sanitation Data'!$E$12,0,10*ROW('Sanitation Data'!E56))),'Data Summary'!CT62="Yes"),OFFSET('Sanitation Data'!$E$12,0,10*ROW('Sanitation Data'!E56)),NA())</f>
        <v>#N/A</v>
      </c>
      <c r="AF62" s="100" t="e">
        <f ca="true">+IF(AND(ISNUMBER(OFFSET('Sanitation Data'!$F$4,0,10*ROW('Sanitation Data'!F56))),'Data Summary'!CU62="Yes"),100-OFFSET('Sanitation Data'!$F$4,0,10*ROW('Sanitation Data'!F56)),NA())</f>
        <v>#N/A</v>
      </c>
      <c r="AG62" s="100" t="e">
        <f ca="true">+IF(AND(ISNUMBER(OFFSET('Sanitation Data'!$F$6,0,10*ROW('Sanitation Data'!F56))),'Data Summary'!CV62="Yes"),OFFSET('Sanitation Data'!$F$6,0,10*ROW('Sanitation Data'!F56)),NA())</f>
        <v>#N/A</v>
      </c>
      <c r="AH62" s="100" t="e">
        <f ca="true">+IF(AND(ISNUMBER(OFFSET('Sanitation Data'!$F$10,0,10*ROW('Sanitation Data'!F56))),'Data Summary'!CW62="Yes"),OFFSET('Sanitation Data'!$F$10,0,10*ROW('Sanitation Data'!F56)),NA())</f>
        <v>#N/A</v>
      </c>
      <c r="AI62" s="100" t="e">
        <f ca="true">+IF(AND(ISNUMBER(OFFSET('Sanitation Data'!$F$11,0,10*ROW('Sanitation Data'!F56))),'Data Summary'!CX62="Yes"),OFFSET('Sanitation Data'!$F$11,0,10*ROW('Sanitation Data'!F56)),NA())</f>
        <v>#N/A</v>
      </c>
      <c r="AJ62" s="100" t="e">
        <f ca="true">+IF(AND(ISNUMBER(OFFSET('Sanitation Data'!$F$12,0,10*ROW('Sanitation Data'!F56))),'Data Summary'!CY62="Yes"),OFFSET('Sanitation Data'!$F$12,0,10*ROW('Sanitation Data'!F56)),NA())</f>
        <v>#N/A</v>
      </c>
      <c r="AK62" s="100" t="e">
        <f ca="true">+IF(AND(ISNUMBER(OFFSET('Sanitation Data'!$G$4,0,10*ROW('Sanitation Data'!G56))),'Data Summary'!CZ62="Yes"),100-OFFSET('Sanitation Data'!$G$4,0,10*ROW('Sanitation Data'!G56)),NA())</f>
        <v>#N/A</v>
      </c>
      <c r="AL62" s="100" t="e">
        <f ca="true">+IF(AND(ISNUMBER(OFFSET('Sanitation Data'!$G$6,0,10*ROW('Sanitation Data'!G56))),'Data Summary'!DA62="Yes"),OFFSET('Sanitation Data'!$G$6,0,10*ROW('Sanitation Data'!G56)),NA())</f>
        <v>#N/A</v>
      </c>
      <c r="AM62" s="100" t="e">
        <f ca="true">+IF(AND(ISNUMBER(OFFSET('Sanitation Data'!$G$10,0,10*ROW('Sanitation Data'!G56))),'Data Summary'!DB62="Yes"),OFFSET('Sanitation Data'!$G$10,0,10*ROW('Sanitation Data'!G56)),NA())</f>
        <v>#N/A</v>
      </c>
      <c r="AN62" s="100" t="e">
        <f ca="true">+IF(AND(ISNUMBER(OFFSET('Sanitation Data'!$G$11,0,10*ROW('Sanitation Data'!G56))),'Data Summary'!DC62="Yes"),OFFSET('Sanitation Data'!$G$11,0,10*ROW('Sanitation Data'!G56)),NA())</f>
        <v>#N/A</v>
      </c>
      <c r="AO62" s="100" t="e">
        <f ca="true">+IF(AND(ISNUMBER(OFFSET('Sanitation Data'!$G$12,0,10*ROW('Sanitation Data'!G56))),'Data Summary'!DD62="Yes"),OFFSET('Sanitation Data'!$G$12,0,10*ROW('Sanitation Data'!G56)),NA())</f>
        <v>#N/A</v>
      </c>
      <c r="AP62" s="100" t="e">
        <f ca="true">+IF(AND(ISNUMBER(OFFSET('Sanitation Data'!$H$4,0,10*ROW('Sanitation Data'!H56))),'Data Summary'!DE62="Yes"),100-OFFSET('Sanitation Data'!$H$4,0,10*ROW('Sanitation Data'!H56)),NA())</f>
        <v>#N/A</v>
      </c>
      <c r="AQ62" s="100" t="e">
        <f ca="true">+IF(AND(ISNUMBER(OFFSET('Sanitation Data'!$H$6,0,10*ROW('Sanitation Data'!H56))),'Data Summary'!DF62="Yes"),OFFSET('Sanitation Data'!$H$6,0,10*ROW('Sanitation Data'!H56)),NA())</f>
        <v>#N/A</v>
      </c>
      <c r="AR62" s="100" t="e">
        <f ca="true">+IF(AND(ISNUMBER(OFFSET('Sanitation Data'!$H$10,0,10*ROW('Sanitation Data'!H56))),'Data Summary'!DG62="Yes"),OFFSET('Sanitation Data'!$H$10,0,10*ROW('Sanitation Data'!H56)),NA())</f>
        <v>#N/A</v>
      </c>
      <c r="AS62" s="100" t="e">
        <f ca="true">+IF(AND(ISNUMBER(OFFSET('Sanitation Data'!$H$11,0,10*ROW('Sanitation Data'!H56))),'Data Summary'!DH62="Yes"),OFFSET('Sanitation Data'!$H$11,0,10*ROW('Sanitation Data'!H56)),NA())</f>
        <v>#N/A</v>
      </c>
      <c r="AT62" s="100" t="e">
        <f ca="true">+IF(AND(ISNUMBER(OFFSET('Sanitation Data'!$H$12,0,10*ROW('Sanitation Data'!H56))),'Data Summary'!DI62="Yes"),OFFSET('Sanitation Data'!$H$12,0,10*ROW('Sanitation Data'!H56)),NA())</f>
        <v>#N/A</v>
      </c>
      <c r="AU62" s="100" t="e">
        <f ca="true">+IF(AND(ISNUMBER(OFFSET('Sanitation Data'!$I$4,0,10*ROW('Sanitation Data'!I56))),'Data Summary'!DJ62="Yes"),100-OFFSET('Sanitation Data'!$I$4,0,10*ROW('Sanitation Data'!I56)),NA())</f>
        <v>#N/A</v>
      </c>
      <c r="AV62" s="100" t="e">
        <f ca="true">+IF(AND(ISNUMBER(OFFSET('Sanitation Data'!$I$6,0,10*ROW('Sanitation Data'!I56))),'Data Summary'!DK62="Yes"),OFFSET('Sanitation Data'!$I$6,0,10*ROW('Sanitation Data'!I56)),NA())</f>
        <v>#N/A</v>
      </c>
      <c r="AW62" s="100" t="e">
        <f ca="true">+IF(AND(ISNUMBER(OFFSET('Sanitation Data'!$I$10,0,10*ROW('Sanitation Data'!I56))),'Data Summary'!DL62="Yes"),OFFSET('Sanitation Data'!$I$10,0,10*ROW('Sanitation Data'!I56)),NA())</f>
        <v>#N/A</v>
      </c>
      <c r="AX62" s="100" t="e">
        <f ca="true">+IF(AND(ISNUMBER(OFFSET('Sanitation Data'!$I$11,0,10*ROW('Sanitation Data'!I56))),'Data Summary'!DM62="Yes"),OFFSET('Sanitation Data'!$I$11,0,10*ROW('Sanitation Data'!I56)),NA())</f>
        <v>#N/A</v>
      </c>
      <c r="AY62" s="100" t="e">
        <f ca="true">+IF(AND(ISNUMBER(OFFSET('Sanitation Data'!$I$12,0,10*ROW('Sanitation Data'!I56))),'Data Summary'!DN62="Yes"),OFFSET('Sanitation Data'!$I$12,0,10*ROW('Sanitation Data'!I56)),NA())</f>
        <v>#N/A</v>
      </c>
      <c r="AZ62" s="101" t="e">
        <f ca="true">+IF(AND(ISNUMBER(OFFSET('Hygiene Data'!$D$5,0,10*ROW('Hygiene Data'!D56))),'Data Summary'!DO62="Yes"),OFFSET('Hygiene Data'!$D$5,0,10*ROW('Hygiene Data'!D56)),NA())</f>
        <v>#N/A</v>
      </c>
      <c r="BA62" s="101" t="e">
        <f ca="true">+IF(AND(ISNUMBER(OFFSET('Hygiene Data'!$D$7,0,10*ROW('Hygiene Data'!D56))),'Data Summary'!DP62="Yes"),OFFSET('Hygiene Data'!$D$7,0,10*ROW('Hygiene Data'!D56)),NA())</f>
        <v>#N/A</v>
      </c>
      <c r="BB62" s="101" t="e">
        <f ca="true">+IF(AND(ISNUMBER(OFFSET('Hygiene Data'!$D$9,0,10*ROW('Hygiene Data'!D56))),'Data Summary'!DQ62="Yes"),OFFSET('Hygiene Data'!$D$9,0,10*ROW('Hygiene Data'!D56)),NA())</f>
        <v>#N/A</v>
      </c>
      <c r="BC62" s="101" t="e">
        <f ca="true">+IF(AND(ISNUMBER(OFFSET('Hygiene Data'!$E$5,0,10*ROW('Hygiene Data'!E56))),'Data Summary'!DR62="Yes"),OFFSET('Hygiene Data'!$E$5,0,10*ROW('Hygiene Data'!E56)),NA())</f>
        <v>#N/A</v>
      </c>
      <c r="BD62" s="101" t="e">
        <f ca="true">+IF(AND(ISNUMBER(OFFSET('Hygiene Data'!$E$7,0,10*ROW('Hygiene Data'!E56))),'Data Summary'!DS62="Yes"),OFFSET('Hygiene Data'!$E$7,0,10*ROW('Hygiene Data'!E56)),NA())</f>
        <v>#N/A</v>
      </c>
      <c r="BE62" s="101" t="e">
        <f ca="true">+IF(AND(ISNUMBER(OFFSET('Hygiene Data'!$E$9,0,10*ROW('Hygiene Data'!E56))),'Data Summary'!DT62="Yes"),OFFSET('Hygiene Data'!$E$9,0,10*ROW('Hygiene Data'!E56)),NA())</f>
        <v>#N/A</v>
      </c>
      <c r="BF62" s="101" t="e">
        <f ca="true">+IF(AND(ISNUMBER(OFFSET('Hygiene Data'!$F$5,0,10*ROW('Hygiene Data'!F56))),'Data Summary'!DU62="Yes"),OFFSET('Hygiene Data'!$F$5,0,10*ROW('Hygiene Data'!F56)),NA())</f>
        <v>#N/A</v>
      </c>
      <c r="BG62" s="101" t="e">
        <f ca="true">+IF(AND(ISNUMBER(OFFSET('Hygiene Data'!$F$7,0,10*ROW('Hygiene Data'!F56))),'Data Summary'!DV62="Yes"),OFFSET('Hygiene Data'!$F$7,0,10*ROW('Hygiene Data'!F56)),NA())</f>
        <v>#N/A</v>
      </c>
      <c r="BH62" s="101" t="e">
        <f ca="true">+IF(AND(ISNUMBER(OFFSET('Hygiene Data'!$F$9,0,10*ROW('Hygiene Data'!F56))),'Data Summary'!DW62="Yes"),OFFSET('Hygiene Data'!$F$9,0,10*ROW('Hygiene Data'!F56)),NA())</f>
        <v>#N/A</v>
      </c>
      <c r="BI62" s="101" t="e">
        <f ca="true">+IF(AND(ISNUMBER(OFFSET('Hygiene Data'!$G$5,0,10*ROW('Hygiene Data'!G56))),'Data Summary'!DX62="Yes"),OFFSET('Hygiene Data'!$G$5,0,10*ROW('Hygiene Data'!G56)),NA())</f>
        <v>#N/A</v>
      </c>
      <c r="BJ62" s="101" t="e">
        <f ca="true">+IF(AND(ISNUMBER(OFFSET('Hygiene Data'!$G$7,0,10*ROW('Hygiene Data'!G56))),'Data Summary'!DY62="Yes"),OFFSET('Hygiene Data'!$G$7,0,10*ROW('Hygiene Data'!G56)),NA())</f>
        <v>#N/A</v>
      </c>
      <c r="BK62" s="101" t="e">
        <f ca="true">+IF(AND(ISNUMBER(OFFSET('Hygiene Data'!$G$9,0,10*ROW('Hygiene Data'!G56))),'Data Summary'!DZ62="Yes"),OFFSET('Hygiene Data'!$G$9,0,10*ROW('Hygiene Data'!G56)),NA())</f>
        <v>#N/A</v>
      </c>
      <c r="BL62" s="101" t="e">
        <f ca="true">+IF(AND(ISNUMBER(OFFSET('Hygiene Data'!$H$5,0,10*ROW('Hygiene Data'!H56))),'Data Summary'!EA62="Yes"),OFFSET('Hygiene Data'!$H$5,0,10*ROW('Hygiene Data'!H56)),NA())</f>
        <v>#N/A</v>
      </c>
      <c r="BM62" s="101" t="e">
        <f ca="true">+IF(AND(ISNUMBER(OFFSET('Hygiene Data'!$H$7,0,10*ROW('Hygiene Data'!H56))),'Data Summary'!EB62="Yes"),OFFSET('Hygiene Data'!$H$7,0,10*ROW('Hygiene Data'!H56)),NA())</f>
        <v>#N/A</v>
      </c>
      <c r="BN62" s="101" t="e">
        <f ca="true">+IF(AND(ISNUMBER(OFFSET('Hygiene Data'!$H$9,0,10*ROW('Hygiene Data'!H56))),'Data Summary'!EC62="Yes"),OFFSET('Hygiene Data'!$H$9,0,10*ROW('Hygiene Data'!H56)),NA())</f>
        <v>#N/A</v>
      </c>
      <c r="BO62" s="101" t="e">
        <f ca="true">+IF(AND(ISNUMBER(OFFSET('Hygiene Data'!$I$5,0,10*ROW('Hygiene Data'!I56))),'Data Summary'!ED62="Yes"),OFFSET('Hygiene Data'!$I$5,0,10*ROW('Hygiene Data'!I56)),NA())</f>
        <v>#N/A</v>
      </c>
      <c r="BP62" s="101" t="e">
        <f ca="true">+IF(AND(ISNUMBER(OFFSET('Hygiene Data'!$I$7,0,10*ROW('Hygiene Data'!I56))),'Data Summary'!EE62="Yes"),OFFSET('Hygiene Data'!$I$7,0,10*ROW('Hygiene Data'!I56)),NA())</f>
        <v>#N/A</v>
      </c>
      <c r="BQ62" s="101" t="e">
        <f ca="true">+IF(AND(ISNUMBER(OFFSET('Hygiene Data'!$I$9,0,10*ROW('Hygiene Data'!I56))),'Data Summary'!EF62="Yes"),OFFSET('Hygiene Data'!$I$9,0,10*ROW('Hygiene Data'!I56)),NA())</f>
        <v>#N/A</v>
      </c>
    </row>
    <row xmlns:x14ac="http://schemas.microsoft.com/office/spreadsheetml/2009/9/ac" r="63" x14ac:dyDescent="0.2">
      <c r="A63" s="414" t="e">
        <f ca="true">+RIGHT('Data Summary'!A63,LEN('Data Summary'!A63)-9)</f>
        <v>#VALUE!</v>
      </c>
      <c r="B63" s="38" t="str">
        <f ca="true">+IF(ISTEXT('Data Summary'!B63),'Data Summary'!B63,"")</f>
        <v/>
      </c>
      <c r="C63" s="365" t="e">
        <f ca="true">+VALUE('Data Summary'!C63)</f>
        <v>#VALUE!</v>
      </c>
      <c r="D63" s="99" t="e">
        <f ca="true">+IF(AND(ISNUMBER(OFFSET('Water Data'!$D$4,0,10*ROW('Water Data'!D57))),'Data Summary'!BS63="Yes"),100-OFFSET('Water Data'!$D$4,0,10*ROW('Water Data'!D57)),NA())</f>
        <v>#N/A</v>
      </c>
      <c r="E63" s="99" t="e">
        <f ca="true">+IF(AND(ISNUMBER(OFFSET('Water Data'!$D$6,0,10*ROW('Water Data'!D57))),'Data Summary'!BT63="Yes"),OFFSET('Water Data'!$D$6,0,10*ROW('Water Data'!D57)),NA())</f>
        <v>#N/A</v>
      </c>
      <c r="F63" s="99" t="e">
        <f ca="true">+IF(AND(ISNUMBER(OFFSET('Water Data'!$D$9,0,10*ROW('Water Data'!D57))),'Data Summary'!BU63="Yes"),OFFSET('Water Data'!$D$9,0,10*ROW('Water Data'!D57)),NA())</f>
        <v>#N/A</v>
      </c>
      <c r="G63" s="99" t="e">
        <f ca="true">+IF(AND(ISNUMBER(OFFSET('Water Data'!$E$4,0,10*ROW('Water Data'!E57))),'Data Summary'!BV63="Yes"),100-OFFSET('Water Data'!$E$4,0,10*ROW('Water Data'!E57)),NA())</f>
        <v>#N/A</v>
      </c>
      <c r="H63" s="99" t="e">
        <f ca="true">+IF(AND(ISNUMBER(OFFSET('Water Data'!$E$6,0,10*ROW('Water Data'!E57))),'Data Summary'!BW63="Yes"),OFFSET('Water Data'!$E$6,0,10*ROW('Water Data'!E57)),NA())</f>
        <v>#N/A</v>
      </c>
      <c r="I63" s="99" t="e">
        <f ca="true">+IF(AND(ISNUMBER(OFFSET('Water Data'!$E$9,0,10*ROW('Water Data'!E57))),'Data Summary'!BX63="Yes"),OFFSET('Water Data'!$E$9,0,10*ROW('Water Data'!E57)),NA())</f>
        <v>#N/A</v>
      </c>
      <c r="J63" s="99" t="e">
        <f ca="true">+IF(AND(ISNUMBER(OFFSET('Water Data'!$F$4,0,10*ROW('Water Data'!F57))),'Data Summary'!BY63="Yes"),100-OFFSET('Water Data'!$F$4,0,10*ROW('Water Data'!F57)),NA())</f>
        <v>#N/A</v>
      </c>
      <c r="K63" s="99" t="e">
        <f ca="true">+IF(AND(ISNUMBER(OFFSET('Water Data'!$F$6,0,10*ROW('Water Data'!F57))),'Data Summary'!BZ63="Yes"),OFFSET('Water Data'!$F$6,0,10*ROW('Water Data'!F57)),NA())</f>
        <v>#N/A</v>
      </c>
      <c r="L63" s="99" t="e">
        <f ca="true">+IF(AND(ISNUMBER(OFFSET('Water Data'!$F$9,0,10*ROW('Water Data'!F57))),'Data Summary'!CA63="Yes"),OFFSET('Water Data'!$F$9,0,10*ROW('Water Data'!F57)),NA())</f>
        <v>#N/A</v>
      </c>
      <c r="M63" s="99" t="e">
        <f ca="true">+IF(AND(ISNUMBER(OFFSET('Water Data'!$G$4,0,10*ROW('Water Data'!G57))),'Data Summary'!CB63="Yes"),100-OFFSET('Water Data'!$G$4,0,10*ROW('Water Data'!G57)),NA())</f>
        <v>#N/A</v>
      </c>
      <c r="N63" s="99" t="e">
        <f ca="true">+IF(AND(ISNUMBER(OFFSET('Water Data'!$G$6,0,10*ROW('Water Data'!G57))),'Data Summary'!CC63="Yes"),OFFSET('Water Data'!$G$6,0,10*ROW('Water Data'!G57)),NA())</f>
        <v>#N/A</v>
      </c>
      <c r="O63" s="99" t="e">
        <f ca="true">+IF(AND(ISNUMBER(OFFSET('Water Data'!$G$9,0,10*ROW('Water Data'!G57))),'Data Summary'!CD63="Yes"),OFFSET('Water Data'!$G$9,0,10*ROW('Water Data'!G57)),NA())</f>
        <v>#N/A</v>
      </c>
      <c r="P63" s="99" t="e">
        <f ca="true">+IF(AND(ISNUMBER(OFFSET('Water Data'!$H$4,0,10*ROW('Water Data'!H57))),'Data Summary'!CE63="Yes"),100-OFFSET('Water Data'!$H$4,0,10*ROW('Water Data'!H57)),NA())</f>
        <v>#N/A</v>
      </c>
      <c r="Q63" s="99" t="e">
        <f ca="true">+IF(AND(ISNUMBER(OFFSET('Water Data'!$H$6,0,10*ROW('Water Data'!H57))),'Data Summary'!CF63="Yes"),OFFSET('Water Data'!$H$6,0,10*ROW('Water Data'!H57)),NA())</f>
        <v>#N/A</v>
      </c>
      <c r="R63" s="99" t="e">
        <f ca="true">+IF(AND(ISNUMBER(OFFSET('Water Data'!$H$9,0,10*ROW('Water Data'!H57))),'Data Summary'!CG63="Yes"),OFFSET('Water Data'!$H$9,0,10*ROW('Water Data'!H57)),NA())</f>
        <v>#N/A</v>
      </c>
      <c r="S63" s="99" t="e">
        <f ca="true">+IF(AND(ISNUMBER(OFFSET('Water Data'!$I$4,0,10*ROW('Water Data'!I57))),'Data Summary'!CH63="Yes"),100-OFFSET('Water Data'!$I$4,0,10*ROW('Water Data'!I57)),NA())</f>
        <v>#N/A</v>
      </c>
      <c r="T63" s="99" t="e">
        <f ca="true">+IF(AND(ISNUMBER(OFFSET('Water Data'!$I$6,0,10*ROW('Water Data'!I57))),'Data Summary'!CI63="Yes"),OFFSET('Water Data'!$I$6,0,10*ROW('Water Data'!I57)),NA())</f>
        <v>#N/A</v>
      </c>
      <c r="U63" s="99" t="e">
        <f ca="true">+IF(AND(ISNUMBER(OFFSET('Water Data'!$I$9,0,10*ROW('Water Data'!I57))),'Data Summary'!CJ63="Yes"),OFFSET('Water Data'!$I$9,0,10*ROW('Water Data'!I57)),NA())</f>
        <v>#N/A</v>
      </c>
      <c r="V63" s="100" t="e">
        <f ca="true">+IF(AND(ISNUMBER(OFFSET('Sanitation Data'!$D$4,0,10*ROW('Sanitation Data'!D57))),'Data Summary'!CK63="Yes"),100-OFFSET('Sanitation Data'!$D$4,0,10*ROW('Sanitation Data'!D57)),NA())</f>
        <v>#N/A</v>
      </c>
      <c r="W63" s="100" t="e">
        <f ca="true">+IF(AND(ISNUMBER(OFFSET('Sanitation Data'!$D$6,0,10*ROW('Sanitation Data'!D57))),'Data Summary'!CL63="Yes"),OFFSET('Sanitation Data'!$D$6,0,10*ROW('Sanitation Data'!D57)),NA())</f>
        <v>#N/A</v>
      </c>
      <c r="X63" s="100" t="e">
        <f ca="true">+IF(AND(ISNUMBER(OFFSET('Sanitation Data'!$D$10,0,10*ROW('Sanitation Data'!D57))),'Data Summary'!CM63="Yes"),OFFSET('Sanitation Data'!$D$10,0,10*ROW('Sanitation Data'!D57)),NA())</f>
        <v>#N/A</v>
      </c>
      <c r="Y63" s="100" t="e">
        <f ca="true">+IF(AND(ISNUMBER(OFFSET('Sanitation Data'!$D$11,0,10*ROW('Sanitation Data'!D57))),'Data Summary'!CN63="Yes"),OFFSET('Sanitation Data'!$D$11,0,10*ROW('Sanitation Data'!D57)),NA())</f>
        <v>#N/A</v>
      </c>
      <c r="Z63" s="100" t="e">
        <f ca="true">+IF(AND(ISNUMBER(OFFSET('Sanitation Data'!$D$12,0,10*ROW('Sanitation Data'!D57))),'Data Summary'!CO63="Yes"),OFFSET('Sanitation Data'!$D$12,0,10*ROW('Sanitation Data'!D57)),NA())</f>
        <v>#N/A</v>
      </c>
      <c r="AA63" s="100" t="e">
        <f ca="true">+IF(AND(ISNUMBER(OFFSET('Sanitation Data'!$E$4,0,10*ROW('Sanitation Data'!E57))),'Data Summary'!CP63="Yes"),100-OFFSET('Sanitation Data'!$E$4,0,10*ROW('Sanitation Data'!E57)),NA())</f>
        <v>#N/A</v>
      </c>
      <c r="AB63" s="100" t="e">
        <f ca="true">+IF(AND(ISNUMBER(OFFSET('Sanitation Data'!$E$6,0,10*ROW('Sanitation Data'!E57))),'Data Summary'!CQ63="Yes"),OFFSET('Sanitation Data'!$E$6,0,10*ROW('Sanitation Data'!E57)),NA())</f>
        <v>#N/A</v>
      </c>
      <c r="AC63" s="100" t="e">
        <f ca="true">+IF(AND(ISNUMBER(OFFSET('Sanitation Data'!$E$10,0,10*ROW('Sanitation Data'!E57))),'Data Summary'!CR63="Yes"),OFFSET('Sanitation Data'!$E$10,0,10*ROW('Sanitation Data'!E57)),NA())</f>
        <v>#N/A</v>
      </c>
      <c r="AD63" s="100" t="e">
        <f ca="true">+IF(AND(ISNUMBER(OFFSET('Sanitation Data'!$E$11,0,10*ROW('Sanitation Data'!E57))),'Data Summary'!CS63="Yes"),OFFSET('Sanitation Data'!$E$11,0,10*ROW('Sanitation Data'!E57)),NA())</f>
        <v>#N/A</v>
      </c>
      <c r="AE63" s="100" t="e">
        <f ca="true">+IF(AND(ISNUMBER(OFFSET('Sanitation Data'!$E$12,0,10*ROW('Sanitation Data'!E57))),'Data Summary'!CT63="Yes"),OFFSET('Sanitation Data'!$E$12,0,10*ROW('Sanitation Data'!E57)),NA())</f>
        <v>#N/A</v>
      </c>
      <c r="AF63" s="100" t="e">
        <f ca="true">+IF(AND(ISNUMBER(OFFSET('Sanitation Data'!$F$4,0,10*ROW('Sanitation Data'!F57))),'Data Summary'!CU63="Yes"),100-OFFSET('Sanitation Data'!$F$4,0,10*ROW('Sanitation Data'!F57)),NA())</f>
        <v>#N/A</v>
      </c>
      <c r="AG63" s="100" t="e">
        <f ca="true">+IF(AND(ISNUMBER(OFFSET('Sanitation Data'!$F$6,0,10*ROW('Sanitation Data'!F57))),'Data Summary'!CV63="Yes"),OFFSET('Sanitation Data'!$F$6,0,10*ROW('Sanitation Data'!F57)),NA())</f>
        <v>#N/A</v>
      </c>
      <c r="AH63" s="100" t="e">
        <f ca="true">+IF(AND(ISNUMBER(OFFSET('Sanitation Data'!$F$10,0,10*ROW('Sanitation Data'!F57))),'Data Summary'!CW63="Yes"),OFFSET('Sanitation Data'!$F$10,0,10*ROW('Sanitation Data'!F57)),NA())</f>
        <v>#N/A</v>
      </c>
      <c r="AI63" s="100" t="e">
        <f ca="true">+IF(AND(ISNUMBER(OFFSET('Sanitation Data'!$F$11,0,10*ROW('Sanitation Data'!F57))),'Data Summary'!CX63="Yes"),OFFSET('Sanitation Data'!$F$11,0,10*ROW('Sanitation Data'!F57)),NA())</f>
        <v>#N/A</v>
      </c>
      <c r="AJ63" s="100" t="e">
        <f ca="true">+IF(AND(ISNUMBER(OFFSET('Sanitation Data'!$F$12,0,10*ROW('Sanitation Data'!F57))),'Data Summary'!CY63="Yes"),OFFSET('Sanitation Data'!$F$12,0,10*ROW('Sanitation Data'!F57)),NA())</f>
        <v>#N/A</v>
      </c>
      <c r="AK63" s="100" t="e">
        <f ca="true">+IF(AND(ISNUMBER(OFFSET('Sanitation Data'!$G$4,0,10*ROW('Sanitation Data'!G57))),'Data Summary'!CZ63="Yes"),100-OFFSET('Sanitation Data'!$G$4,0,10*ROW('Sanitation Data'!G57)),NA())</f>
        <v>#N/A</v>
      </c>
      <c r="AL63" s="100" t="e">
        <f ca="true">+IF(AND(ISNUMBER(OFFSET('Sanitation Data'!$G$6,0,10*ROW('Sanitation Data'!G57))),'Data Summary'!DA63="Yes"),OFFSET('Sanitation Data'!$G$6,0,10*ROW('Sanitation Data'!G57)),NA())</f>
        <v>#N/A</v>
      </c>
      <c r="AM63" s="100" t="e">
        <f ca="true">+IF(AND(ISNUMBER(OFFSET('Sanitation Data'!$G$10,0,10*ROW('Sanitation Data'!G57))),'Data Summary'!DB63="Yes"),OFFSET('Sanitation Data'!$G$10,0,10*ROW('Sanitation Data'!G57)),NA())</f>
        <v>#N/A</v>
      </c>
      <c r="AN63" s="100" t="e">
        <f ca="true">+IF(AND(ISNUMBER(OFFSET('Sanitation Data'!$G$11,0,10*ROW('Sanitation Data'!G57))),'Data Summary'!DC63="Yes"),OFFSET('Sanitation Data'!$G$11,0,10*ROW('Sanitation Data'!G57)),NA())</f>
        <v>#N/A</v>
      </c>
      <c r="AO63" s="100" t="e">
        <f ca="true">+IF(AND(ISNUMBER(OFFSET('Sanitation Data'!$G$12,0,10*ROW('Sanitation Data'!G57))),'Data Summary'!DD63="Yes"),OFFSET('Sanitation Data'!$G$12,0,10*ROW('Sanitation Data'!G57)),NA())</f>
        <v>#N/A</v>
      </c>
      <c r="AP63" s="100" t="e">
        <f ca="true">+IF(AND(ISNUMBER(OFFSET('Sanitation Data'!$H$4,0,10*ROW('Sanitation Data'!H57))),'Data Summary'!DE63="Yes"),100-OFFSET('Sanitation Data'!$H$4,0,10*ROW('Sanitation Data'!H57)),NA())</f>
        <v>#N/A</v>
      </c>
      <c r="AQ63" s="100" t="e">
        <f ca="true">+IF(AND(ISNUMBER(OFFSET('Sanitation Data'!$H$6,0,10*ROW('Sanitation Data'!H57))),'Data Summary'!DF63="Yes"),OFFSET('Sanitation Data'!$H$6,0,10*ROW('Sanitation Data'!H57)),NA())</f>
        <v>#N/A</v>
      </c>
      <c r="AR63" s="100" t="e">
        <f ca="true">+IF(AND(ISNUMBER(OFFSET('Sanitation Data'!$H$10,0,10*ROW('Sanitation Data'!H57))),'Data Summary'!DG63="Yes"),OFFSET('Sanitation Data'!$H$10,0,10*ROW('Sanitation Data'!H57)),NA())</f>
        <v>#N/A</v>
      </c>
      <c r="AS63" s="100" t="e">
        <f ca="true">+IF(AND(ISNUMBER(OFFSET('Sanitation Data'!$H$11,0,10*ROW('Sanitation Data'!H57))),'Data Summary'!DH63="Yes"),OFFSET('Sanitation Data'!$H$11,0,10*ROW('Sanitation Data'!H57)),NA())</f>
        <v>#N/A</v>
      </c>
      <c r="AT63" s="100" t="e">
        <f ca="true">+IF(AND(ISNUMBER(OFFSET('Sanitation Data'!$H$12,0,10*ROW('Sanitation Data'!H57))),'Data Summary'!DI63="Yes"),OFFSET('Sanitation Data'!$H$12,0,10*ROW('Sanitation Data'!H57)),NA())</f>
        <v>#N/A</v>
      </c>
      <c r="AU63" s="100" t="e">
        <f ca="true">+IF(AND(ISNUMBER(OFFSET('Sanitation Data'!$I$4,0,10*ROW('Sanitation Data'!I57))),'Data Summary'!DJ63="Yes"),100-OFFSET('Sanitation Data'!$I$4,0,10*ROW('Sanitation Data'!I57)),NA())</f>
        <v>#N/A</v>
      </c>
      <c r="AV63" s="100" t="e">
        <f ca="true">+IF(AND(ISNUMBER(OFFSET('Sanitation Data'!$I$6,0,10*ROW('Sanitation Data'!I57))),'Data Summary'!DK63="Yes"),OFFSET('Sanitation Data'!$I$6,0,10*ROW('Sanitation Data'!I57)),NA())</f>
        <v>#N/A</v>
      </c>
      <c r="AW63" s="100" t="e">
        <f ca="true">+IF(AND(ISNUMBER(OFFSET('Sanitation Data'!$I$10,0,10*ROW('Sanitation Data'!I57))),'Data Summary'!DL63="Yes"),OFFSET('Sanitation Data'!$I$10,0,10*ROW('Sanitation Data'!I57)),NA())</f>
        <v>#N/A</v>
      </c>
      <c r="AX63" s="100" t="e">
        <f ca="true">+IF(AND(ISNUMBER(OFFSET('Sanitation Data'!$I$11,0,10*ROW('Sanitation Data'!I57))),'Data Summary'!DM63="Yes"),OFFSET('Sanitation Data'!$I$11,0,10*ROW('Sanitation Data'!I57)),NA())</f>
        <v>#N/A</v>
      </c>
      <c r="AY63" s="100" t="e">
        <f ca="true">+IF(AND(ISNUMBER(OFFSET('Sanitation Data'!$I$12,0,10*ROW('Sanitation Data'!I57))),'Data Summary'!DN63="Yes"),OFFSET('Sanitation Data'!$I$12,0,10*ROW('Sanitation Data'!I57)),NA())</f>
        <v>#N/A</v>
      </c>
      <c r="AZ63" s="101" t="e">
        <f ca="true">+IF(AND(ISNUMBER(OFFSET('Hygiene Data'!$D$5,0,10*ROW('Hygiene Data'!D57))),'Data Summary'!DO63="Yes"),OFFSET('Hygiene Data'!$D$5,0,10*ROW('Hygiene Data'!D57)),NA())</f>
        <v>#N/A</v>
      </c>
      <c r="BA63" s="101" t="e">
        <f ca="true">+IF(AND(ISNUMBER(OFFSET('Hygiene Data'!$D$7,0,10*ROW('Hygiene Data'!D57))),'Data Summary'!DP63="Yes"),OFFSET('Hygiene Data'!$D$7,0,10*ROW('Hygiene Data'!D57)),NA())</f>
        <v>#N/A</v>
      </c>
      <c r="BB63" s="101" t="e">
        <f ca="true">+IF(AND(ISNUMBER(OFFSET('Hygiene Data'!$D$9,0,10*ROW('Hygiene Data'!D57))),'Data Summary'!DQ63="Yes"),OFFSET('Hygiene Data'!$D$9,0,10*ROW('Hygiene Data'!D57)),NA())</f>
        <v>#N/A</v>
      </c>
      <c r="BC63" s="101" t="e">
        <f ca="true">+IF(AND(ISNUMBER(OFFSET('Hygiene Data'!$E$5,0,10*ROW('Hygiene Data'!E57))),'Data Summary'!DR63="Yes"),OFFSET('Hygiene Data'!$E$5,0,10*ROW('Hygiene Data'!E57)),NA())</f>
        <v>#N/A</v>
      </c>
      <c r="BD63" s="101" t="e">
        <f ca="true">+IF(AND(ISNUMBER(OFFSET('Hygiene Data'!$E$7,0,10*ROW('Hygiene Data'!E57))),'Data Summary'!DS63="Yes"),OFFSET('Hygiene Data'!$E$7,0,10*ROW('Hygiene Data'!E57)),NA())</f>
        <v>#N/A</v>
      </c>
      <c r="BE63" s="101" t="e">
        <f ca="true">+IF(AND(ISNUMBER(OFFSET('Hygiene Data'!$E$9,0,10*ROW('Hygiene Data'!E57))),'Data Summary'!DT63="Yes"),OFFSET('Hygiene Data'!$E$9,0,10*ROW('Hygiene Data'!E57)),NA())</f>
        <v>#N/A</v>
      </c>
      <c r="BF63" s="101" t="e">
        <f ca="true">+IF(AND(ISNUMBER(OFFSET('Hygiene Data'!$F$5,0,10*ROW('Hygiene Data'!F57))),'Data Summary'!DU63="Yes"),OFFSET('Hygiene Data'!$F$5,0,10*ROW('Hygiene Data'!F57)),NA())</f>
        <v>#N/A</v>
      </c>
      <c r="BG63" s="101" t="e">
        <f ca="true">+IF(AND(ISNUMBER(OFFSET('Hygiene Data'!$F$7,0,10*ROW('Hygiene Data'!F57))),'Data Summary'!DV63="Yes"),OFFSET('Hygiene Data'!$F$7,0,10*ROW('Hygiene Data'!F57)),NA())</f>
        <v>#N/A</v>
      </c>
      <c r="BH63" s="101" t="e">
        <f ca="true">+IF(AND(ISNUMBER(OFFSET('Hygiene Data'!$F$9,0,10*ROW('Hygiene Data'!F57))),'Data Summary'!DW63="Yes"),OFFSET('Hygiene Data'!$F$9,0,10*ROW('Hygiene Data'!F57)),NA())</f>
        <v>#N/A</v>
      </c>
      <c r="BI63" s="101" t="e">
        <f ca="true">+IF(AND(ISNUMBER(OFFSET('Hygiene Data'!$G$5,0,10*ROW('Hygiene Data'!G57))),'Data Summary'!DX63="Yes"),OFFSET('Hygiene Data'!$G$5,0,10*ROW('Hygiene Data'!G57)),NA())</f>
        <v>#N/A</v>
      </c>
      <c r="BJ63" s="101" t="e">
        <f ca="true">+IF(AND(ISNUMBER(OFFSET('Hygiene Data'!$G$7,0,10*ROW('Hygiene Data'!G57))),'Data Summary'!DY63="Yes"),OFFSET('Hygiene Data'!$G$7,0,10*ROW('Hygiene Data'!G57)),NA())</f>
        <v>#N/A</v>
      </c>
      <c r="BK63" s="101" t="e">
        <f ca="true">+IF(AND(ISNUMBER(OFFSET('Hygiene Data'!$G$9,0,10*ROW('Hygiene Data'!G57))),'Data Summary'!DZ63="Yes"),OFFSET('Hygiene Data'!$G$9,0,10*ROW('Hygiene Data'!G57)),NA())</f>
        <v>#N/A</v>
      </c>
      <c r="BL63" s="101" t="e">
        <f ca="true">+IF(AND(ISNUMBER(OFFSET('Hygiene Data'!$H$5,0,10*ROW('Hygiene Data'!H57))),'Data Summary'!EA63="Yes"),OFFSET('Hygiene Data'!$H$5,0,10*ROW('Hygiene Data'!H57)),NA())</f>
        <v>#N/A</v>
      </c>
      <c r="BM63" s="101" t="e">
        <f ca="true">+IF(AND(ISNUMBER(OFFSET('Hygiene Data'!$H$7,0,10*ROW('Hygiene Data'!H57))),'Data Summary'!EB63="Yes"),OFFSET('Hygiene Data'!$H$7,0,10*ROW('Hygiene Data'!H57)),NA())</f>
        <v>#N/A</v>
      </c>
      <c r="BN63" s="101" t="e">
        <f ca="true">+IF(AND(ISNUMBER(OFFSET('Hygiene Data'!$H$9,0,10*ROW('Hygiene Data'!H57))),'Data Summary'!EC63="Yes"),OFFSET('Hygiene Data'!$H$9,0,10*ROW('Hygiene Data'!H57)),NA())</f>
        <v>#N/A</v>
      </c>
      <c r="BO63" s="101" t="e">
        <f ca="true">+IF(AND(ISNUMBER(OFFSET('Hygiene Data'!$I$5,0,10*ROW('Hygiene Data'!I57))),'Data Summary'!ED63="Yes"),OFFSET('Hygiene Data'!$I$5,0,10*ROW('Hygiene Data'!I57)),NA())</f>
        <v>#N/A</v>
      </c>
      <c r="BP63" s="101" t="e">
        <f ca="true">+IF(AND(ISNUMBER(OFFSET('Hygiene Data'!$I$7,0,10*ROW('Hygiene Data'!I57))),'Data Summary'!EE63="Yes"),OFFSET('Hygiene Data'!$I$7,0,10*ROW('Hygiene Data'!I57)),NA())</f>
        <v>#N/A</v>
      </c>
      <c r="BQ63" s="101" t="e">
        <f ca="true">+IF(AND(ISNUMBER(OFFSET('Hygiene Data'!$I$9,0,10*ROW('Hygiene Data'!I57))),'Data Summary'!EF63="Yes"),OFFSET('Hygiene Data'!$I$9,0,10*ROW('Hygiene Data'!I57)),NA())</f>
        <v>#N/A</v>
      </c>
    </row>
    <row xmlns:x14ac="http://schemas.microsoft.com/office/spreadsheetml/2009/9/ac" r="64" x14ac:dyDescent="0.2">
      <c r="A64" s="414" t="e">
        <f ca="true">+RIGHT('Data Summary'!A64,LEN('Data Summary'!A64)-9)</f>
        <v>#VALUE!</v>
      </c>
      <c r="B64" s="38" t="str">
        <f ca="true">+IF(ISTEXT('Data Summary'!B64),'Data Summary'!B64,"")</f>
        <v/>
      </c>
      <c r="C64" s="365" t="e">
        <f ca="true">+VALUE('Data Summary'!C64)</f>
        <v>#VALUE!</v>
      </c>
      <c r="D64" s="99" t="e">
        <f ca="true">+IF(AND(ISNUMBER(OFFSET('Water Data'!$D$4,0,10*ROW('Water Data'!D58))),'Data Summary'!BS64="Yes"),100-OFFSET('Water Data'!$D$4,0,10*ROW('Water Data'!D58)),NA())</f>
        <v>#N/A</v>
      </c>
      <c r="E64" s="99" t="e">
        <f ca="true">+IF(AND(ISNUMBER(OFFSET('Water Data'!$D$6,0,10*ROW('Water Data'!D58))),'Data Summary'!BT64="Yes"),OFFSET('Water Data'!$D$6,0,10*ROW('Water Data'!D58)),NA())</f>
        <v>#N/A</v>
      </c>
      <c r="F64" s="99" t="e">
        <f ca="true">+IF(AND(ISNUMBER(OFFSET('Water Data'!$D$9,0,10*ROW('Water Data'!D58))),'Data Summary'!BU64="Yes"),OFFSET('Water Data'!$D$9,0,10*ROW('Water Data'!D58)),NA())</f>
        <v>#N/A</v>
      </c>
      <c r="G64" s="99" t="e">
        <f ca="true">+IF(AND(ISNUMBER(OFFSET('Water Data'!$E$4,0,10*ROW('Water Data'!E58))),'Data Summary'!BV64="Yes"),100-OFFSET('Water Data'!$E$4,0,10*ROW('Water Data'!E58)),NA())</f>
        <v>#N/A</v>
      </c>
      <c r="H64" s="99" t="e">
        <f ca="true">+IF(AND(ISNUMBER(OFFSET('Water Data'!$E$6,0,10*ROW('Water Data'!E58))),'Data Summary'!BW64="Yes"),OFFSET('Water Data'!$E$6,0,10*ROW('Water Data'!E58)),NA())</f>
        <v>#N/A</v>
      </c>
      <c r="I64" s="99" t="e">
        <f ca="true">+IF(AND(ISNUMBER(OFFSET('Water Data'!$E$9,0,10*ROW('Water Data'!E58))),'Data Summary'!BX64="Yes"),OFFSET('Water Data'!$E$9,0,10*ROW('Water Data'!E58)),NA())</f>
        <v>#N/A</v>
      </c>
      <c r="J64" s="99" t="e">
        <f ca="true">+IF(AND(ISNUMBER(OFFSET('Water Data'!$F$4,0,10*ROW('Water Data'!F58))),'Data Summary'!BY64="Yes"),100-OFFSET('Water Data'!$F$4,0,10*ROW('Water Data'!F58)),NA())</f>
        <v>#N/A</v>
      </c>
      <c r="K64" s="99" t="e">
        <f ca="true">+IF(AND(ISNUMBER(OFFSET('Water Data'!$F$6,0,10*ROW('Water Data'!F58))),'Data Summary'!BZ64="Yes"),OFFSET('Water Data'!$F$6,0,10*ROW('Water Data'!F58)),NA())</f>
        <v>#N/A</v>
      </c>
      <c r="L64" s="99" t="e">
        <f ca="true">+IF(AND(ISNUMBER(OFFSET('Water Data'!$F$9,0,10*ROW('Water Data'!F58))),'Data Summary'!CA64="Yes"),OFFSET('Water Data'!$F$9,0,10*ROW('Water Data'!F58)),NA())</f>
        <v>#N/A</v>
      </c>
      <c r="M64" s="99" t="e">
        <f ca="true">+IF(AND(ISNUMBER(OFFSET('Water Data'!$G$4,0,10*ROW('Water Data'!G58))),'Data Summary'!CB64="Yes"),100-OFFSET('Water Data'!$G$4,0,10*ROW('Water Data'!G58)),NA())</f>
        <v>#N/A</v>
      </c>
      <c r="N64" s="99" t="e">
        <f ca="true">+IF(AND(ISNUMBER(OFFSET('Water Data'!$G$6,0,10*ROW('Water Data'!G58))),'Data Summary'!CC64="Yes"),OFFSET('Water Data'!$G$6,0,10*ROW('Water Data'!G58)),NA())</f>
        <v>#N/A</v>
      </c>
      <c r="O64" s="99" t="e">
        <f ca="true">+IF(AND(ISNUMBER(OFFSET('Water Data'!$G$9,0,10*ROW('Water Data'!G58))),'Data Summary'!CD64="Yes"),OFFSET('Water Data'!$G$9,0,10*ROW('Water Data'!G58)),NA())</f>
        <v>#N/A</v>
      </c>
      <c r="P64" s="99" t="e">
        <f ca="true">+IF(AND(ISNUMBER(OFFSET('Water Data'!$H$4,0,10*ROW('Water Data'!H58))),'Data Summary'!CE64="Yes"),100-OFFSET('Water Data'!$H$4,0,10*ROW('Water Data'!H58)),NA())</f>
        <v>#N/A</v>
      </c>
      <c r="Q64" s="99" t="e">
        <f ca="true">+IF(AND(ISNUMBER(OFFSET('Water Data'!$H$6,0,10*ROW('Water Data'!H58))),'Data Summary'!CF64="Yes"),OFFSET('Water Data'!$H$6,0,10*ROW('Water Data'!H58)),NA())</f>
        <v>#N/A</v>
      </c>
      <c r="R64" s="99" t="e">
        <f ca="true">+IF(AND(ISNUMBER(OFFSET('Water Data'!$H$9,0,10*ROW('Water Data'!H58))),'Data Summary'!CG64="Yes"),OFFSET('Water Data'!$H$9,0,10*ROW('Water Data'!H58)),NA())</f>
        <v>#N/A</v>
      </c>
      <c r="S64" s="99" t="e">
        <f ca="true">+IF(AND(ISNUMBER(OFFSET('Water Data'!$I$4,0,10*ROW('Water Data'!I58))),'Data Summary'!CH64="Yes"),100-OFFSET('Water Data'!$I$4,0,10*ROW('Water Data'!I58)),NA())</f>
        <v>#N/A</v>
      </c>
      <c r="T64" s="99" t="e">
        <f ca="true">+IF(AND(ISNUMBER(OFFSET('Water Data'!$I$6,0,10*ROW('Water Data'!I58))),'Data Summary'!CI64="Yes"),OFFSET('Water Data'!$I$6,0,10*ROW('Water Data'!I58)),NA())</f>
        <v>#N/A</v>
      </c>
      <c r="U64" s="99" t="e">
        <f ca="true">+IF(AND(ISNUMBER(OFFSET('Water Data'!$I$9,0,10*ROW('Water Data'!I58))),'Data Summary'!CJ64="Yes"),OFFSET('Water Data'!$I$9,0,10*ROW('Water Data'!I58)),NA())</f>
        <v>#N/A</v>
      </c>
      <c r="V64" s="100" t="e">
        <f ca="true">+IF(AND(ISNUMBER(OFFSET('Sanitation Data'!$D$4,0,10*ROW('Sanitation Data'!D58))),'Data Summary'!CK64="Yes"),100-OFFSET('Sanitation Data'!$D$4,0,10*ROW('Sanitation Data'!D58)),NA())</f>
        <v>#N/A</v>
      </c>
      <c r="W64" s="100" t="e">
        <f ca="true">+IF(AND(ISNUMBER(OFFSET('Sanitation Data'!$D$6,0,10*ROW('Sanitation Data'!D58))),'Data Summary'!CL64="Yes"),OFFSET('Sanitation Data'!$D$6,0,10*ROW('Sanitation Data'!D58)),NA())</f>
        <v>#N/A</v>
      </c>
      <c r="X64" s="100" t="e">
        <f ca="true">+IF(AND(ISNUMBER(OFFSET('Sanitation Data'!$D$10,0,10*ROW('Sanitation Data'!D58))),'Data Summary'!CM64="Yes"),OFFSET('Sanitation Data'!$D$10,0,10*ROW('Sanitation Data'!D58)),NA())</f>
        <v>#N/A</v>
      </c>
      <c r="Y64" s="100" t="e">
        <f ca="true">+IF(AND(ISNUMBER(OFFSET('Sanitation Data'!$D$11,0,10*ROW('Sanitation Data'!D58))),'Data Summary'!CN64="Yes"),OFFSET('Sanitation Data'!$D$11,0,10*ROW('Sanitation Data'!D58)),NA())</f>
        <v>#N/A</v>
      </c>
      <c r="Z64" s="100" t="e">
        <f ca="true">+IF(AND(ISNUMBER(OFFSET('Sanitation Data'!$D$12,0,10*ROW('Sanitation Data'!D58))),'Data Summary'!CO64="Yes"),OFFSET('Sanitation Data'!$D$12,0,10*ROW('Sanitation Data'!D58)),NA())</f>
        <v>#N/A</v>
      </c>
      <c r="AA64" s="100" t="e">
        <f ca="true">+IF(AND(ISNUMBER(OFFSET('Sanitation Data'!$E$4,0,10*ROW('Sanitation Data'!E58))),'Data Summary'!CP64="Yes"),100-OFFSET('Sanitation Data'!$E$4,0,10*ROW('Sanitation Data'!E58)),NA())</f>
        <v>#N/A</v>
      </c>
      <c r="AB64" s="100" t="e">
        <f ca="true">+IF(AND(ISNUMBER(OFFSET('Sanitation Data'!$E$6,0,10*ROW('Sanitation Data'!E58))),'Data Summary'!CQ64="Yes"),OFFSET('Sanitation Data'!$E$6,0,10*ROW('Sanitation Data'!E58)),NA())</f>
        <v>#N/A</v>
      </c>
      <c r="AC64" s="100" t="e">
        <f ca="true">+IF(AND(ISNUMBER(OFFSET('Sanitation Data'!$E$10,0,10*ROW('Sanitation Data'!E58))),'Data Summary'!CR64="Yes"),OFFSET('Sanitation Data'!$E$10,0,10*ROW('Sanitation Data'!E58)),NA())</f>
        <v>#N/A</v>
      </c>
      <c r="AD64" s="100" t="e">
        <f ca="true">+IF(AND(ISNUMBER(OFFSET('Sanitation Data'!$E$11,0,10*ROW('Sanitation Data'!E58))),'Data Summary'!CS64="Yes"),OFFSET('Sanitation Data'!$E$11,0,10*ROW('Sanitation Data'!E58)),NA())</f>
        <v>#N/A</v>
      </c>
      <c r="AE64" s="100" t="e">
        <f ca="true">+IF(AND(ISNUMBER(OFFSET('Sanitation Data'!$E$12,0,10*ROW('Sanitation Data'!E58))),'Data Summary'!CT64="Yes"),OFFSET('Sanitation Data'!$E$12,0,10*ROW('Sanitation Data'!E58)),NA())</f>
        <v>#N/A</v>
      </c>
      <c r="AF64" s="100" t="e">
        <f ca="true">+IF(AND(ISNUMBER(OFFSET('Sanitation Data'!$F$4,0,10*ROW('Sanitation Data'!F58))),'Data Summary'!CU64="Yes"),100-OFFSET('Sanitation Data'!$F$4,0,10*ROW('Sanitation Data'!F58)),NA())</f>
        <v>#N/A</v>
      </c>
      <c r="AG64" s="100" t="e">
        <f ca="true">+IF(AND(ISNUMBER(OFFSET('Sanitation Data'!$F$6,0,10*ROW('Sanitation Data'!F58))),'Data Summary'!CV64="Yes"),OFFSET('Sanitation Data'!$F$6,0,10*ROW('Sanitation Data'!F58)),NA())</f>
        <v>#N/A</v>
      </c>
      <c r="AH64" s="100" t="e">
        <f ca="true">+IF(AND(ISNUMBER(OFFSET('Sanitation Data'!$F$10,0,10*ROW('Sanitation Data'!F58))),'Data Summary'!CW64="Yes"),OFFSET('Sanitation Data'!$F$10,0,10*ROW('Sanitation Data'!F58)),NA())</f>
        <v>#N/A</v>
      </c>
      <c r="AI64" s="100" t="e">
        <f ca="true">+IF(AND(ISNUMBER(OFFSET('Sanitation Data'!$F$11,0,10*ROW('Sanitation Data'!F58))),'Data Summary'!CX64="Yes"),OFFSET('Sanitation Data'!$F$11,0,10*ROW('Sanitation Data'!F58)),NA())</f>
        <v>#N/A</v>
      </c>
      <c r="AJ64" s="100" t="e">
        <f ca="true">+IF(AND(ISNUMBER(OFFSET('Sanitation Data'!$F$12,0,10*ROW('Sanitation Data'!F58))),'Data Summary'!CY64="Yes"),OFFSET('Sanitation Data'!$F$12,0,10*ROW('Sanitation Data'!F58)),NA())</f>
        <v>#N/A</v>
      </c>
      <c r="AK64" s="100" t="e">
        <f ca="true">+IF(AND(ISNUMBER(OFFSET('Sanitation Data'!$G$4,0,10*ROW('Sanitation Data'!G58))),'Data Summary'!CZ64="Yes"),100-OFFSET('Sanitation Data'!$G$4,0,10*ROW('Sanitation Data'!G58)),NA())</f>
        <v>#N/A</v>
      </c>
      <c r="AL64" s="100" t="e">
        <f ca="true">+IF(AND(ISNUMBER(OFFSET('Sanitation Data'!$G$6,0,10*ROW('Sanitation Data'!G58))),'Data Summary'!DA64="Yes"),OFFSET('Sanitation Data'!$G$6,0,10*ROW('Sanitation Data'!G58)),NA())</f>
        <v>#N/A</v>
      </c>
      <c r="AM64" s="100" t="e">
        <f ca="true">+IF(AND(ISNUMBER(OFFSET('Sanitation Data'!$G$10,0,10*ROW('Sanitation Data'!G58))),'Data Summary'!DB64="Yes"),OFFSET('Sanitation Data'!$G$10,0,10*ROW('Sanitation Data'!G58)),NA())</f>
        <v>#N/A</v>
      </c>
      <c r="AN64" s="100" t="e">
        <f ca="true">+IF(AND(ISNUMBER(OFFSET('Sanitation Data'!$G$11,0,10*ROW('Sanitation Data'!G58))),'Data Summary'!DC64="Yes"),OFFSET('Sanitation Data'!$G$11,0,10*ROW('Sanitation Data'!G58)),NA())</f>
        <v>#N/A</v>
      </c>
      <c r="AO64" s="100" t="e">
        <f ca="true">+IF(AND(ISNUMBER(OFFSET('Sanitation Data'!$G$12,0,10*ROW('Sanitation Data'!G58))),'Data Summary'!DD64="Yes"),OFFSET('Sanitation Data'!$G$12,0,10*ROW('Sanitation Data'!G58)),NA())</f>
        <v>#N/A</v>
      </c>
      <c r="AP64" s="100" t="e">
        <f ca="true">+IF(AND(ISNUMBER(OFFSET('Sanitation Data'!$H$4,0,10*ROW('Sanitation Data'!H58))),'Data Summary'!DE64="Yes"),100-OFFSET('Sanitation Data'!$H$4,0,10*ROW('Sanitation Data'!H58)),NA())</f>
        <v>#N/A</v>
      </c>
      <c r="AQ64" s="100" t="e">
        <f ca="true">+IF(AND(ISNUMBER(OFFSET('Sanitation Data'!$H$6,0,10*ROW('Sanitation Data'!H58))),'Data Summary'!DF64="Yes"),OFFSET('Sanitation Data'!$H$6,0,10*ROW('Sanitation Data'!H58)),NA())</f>
        <v>#N/A</v>
      </c>
      <c r="AR64" s="100" t="e">
        <f ca="true">+IF(AND(ISNUMBER(OFFSET('Sanitation Data'!$H$10,0,10*ROW('Sanitation Data'!H58))),'Data Summary'!DG64="Yes"),OFFSET('Sanitation Data'!$H$10,0,10*ROW('Sanitation Data'!H58)),NA())</f>
        <v>#N/A</v>
      </c>
      <c r="AS64" s="100" t="e">
        <f ca="true">+IF(AND(ISNUMBER(OFFSET('Sanitation Data'!$H$11,0,10*ROW('Sanitation Data'!H58))),'Data Summary'!DH64="Yes"),OFFSET('Sanitation Data'!$H$11,0,10*ROW('Sanitation Data'!H58)),NA())</f>
        <v>#N/A</v>
      </c>
      <c r="AT64" s="100" t="e">
        <f ca="true">+IF(AND(ISNUMBER(OFFSET('Sanitation Data'!$H$12,0,10*ROW('Sanitation Data'!H58))),'Data Summary'!DI64="Yes"),OFFSET('Sanitation Data'!$H$12,0,10*ROW('Sanitation Data'!H58)),NA())</f>
        <v>#N/A</v>
      </c>
      <c r="AU64" s="100" t="e">
        <f ca="true">+IF(AND(ISNUMBER(OFFSET('Sanitation Data'!$I$4,0,10*ROW('Sanitation Data'!I58))),'Data Summary'!DJ64="Yes"),100-OFFSET('Sanitation Data'!$I$4,0,10*ROW('Sanitation Data'!I58)),NA())</f>
        <v>#N/A</v>
      </c>
      <c r="AV64" s="100" t="e">
        <f ca="true">+IF(AND(ISNUMBER(OFFSET('Sanitation Data'!$I$6,0,10*ROW('Sanitation Data'!I58))),'Data Summary'!DK64="Yes"),OFFSET('Sanitation Data'!$I$6,0,10*ROW('Sanitation Data'!I58)),NA())</f>
        <v>#N/A</v>
      </c>
      <c r="AW64" s="100" t="e">
        <f ca="true">+IF(AND(ISNUMBER(OFFSET('Sanitation Data'!$I$10,0,10*ROW('Sanitation Data'!I58))),'Data Summary'!DL64="Yes"),OFFSET('Sanitation Data'!$I$10,0,10*ROW('Sanitation Data'!I58)),NA())</f>
        <v>#N/A</v>
      </c>
      <c r="AX64" s="100" t="e">
        <f ca="true">+IF(AND(ISNUMBER(OFFSET('Sanitation Data'!$I$11,0,10*ROW('Sanitation Data'!I58))),'Data Summary'!DM64="Yes"),OFFSET('Sanitation Data'!$I$11,0,10*ROW('Sanitation Data'!I58)),NA())</f>
        <v>#N/A</v>
      </c>
      <c r="AY64" s="100" t="e">
        <f ca="true">+IF(AND(ISNUMBER(OFFSET('Sanitation Data'!$I$12,0,10*ROW('Sanitation Data'!I58))),'Data Summary'!DN64="Yes"),OFFSET('Sanitation Data'!$I$12,0,10*ROW('Sanitation Data'!I58)),NA())</f>
        <v>#N/A</v>
      </c>
      <c r="AZ64" s="101" t="e">
        <f ca="true">+IF(AND(ISNUMBER(OFFSET('Hygiene Data'!$D$5,0,10*ROW('Hygiene Data'!D58))),'Data Summary'!DO64="Yes"),OFFSET('Hygiene Data'!$D$5,0,10*ROW('Hygiene Data'!D58)),NA())</f>
        <v>#N/A</v>
      </c>
      <c r="BA64" s="101" t="e">
        <f ca="true">+IF(AND(ISNUMBER(OFFSET('Hygiene Data'!$D$7,0,10*ROW('Hygiene Data'!D58))),'Data Summary'!DP64="Yes"),OFFSET('Hygiene Data'!$D$7,0,10*ROW('Hygiene Data'!D58)),NA())</f>
        <v>#N/A</v>
      </c>
      <c r="BB64" s="101" t="e">
        <f ca="true">+IF(AND(ISNUMBER(OFFSET('Hygiene Data'!$D$9,0,10*ROW('Hygiene Data'!D58))),'Data Summary'!DQ64="Yes"),OFFSET('Hygiene Data'!$D$9,0,10*ROW('Hygiene Data'!D58)),NA())</f>
        <v>#N/A</v>
      </c>
      <c r="BC64" s="101" t="e">
        <f ca="true">+IF(AND(ISNUMBER(OFFSET('Hygiene Data'!$E$5,0,10*ROW('Hygiene Data'!E58))),'Data Summary'!DR64="Yes"),OFFSET('Hygiene Data'!$E$5,0,10*ROW('Hygiene Data'!E58)),NA())</f>
        <v>#N/A</v>
      </c>
      <c r="BD64" s="101" t="e">
        <f ca="true">+IF(AND(ISNUMBER(OFFSET('Hygiene Data'!$E$7,0,10*ROW('Hygiene Data'!E58))),'Data Summary'!DS64="Yes"),OFFSET('Hygiene Data'!$E$7,0,10*ROW('Hygiene Data'!E58)),NA())</f>
        <v>#N/A</v>
      </c>
      <c r="BE64" s="101" t="e">
        <f ca="true">+IF(AND(ISNUMBER(OFFSET('Hygiene Data'!$E$9,0,10*ROW('Hygiene Data'!E58))),'Data Summary'!DT64="Yes"),OFFSET('Hygiene Data'!$E$9,0,10*ROW('Hygiene Data'!E58)),NA())</f>
        <v>#N/A</v>
      </c>
      <c r="BF64" s="101" t="e">
        <f ca="true">+IF(AND(ISNUMBER(OFFSET('Hygiene Data'!$F$5,0,10*ROW('Hygiene Data'!F58))),'Data Summary'!DU64="Yes"),OFFSET('Hygiene Data'!$F$5,0,10*ROW('Hygiene Data'!F58)),NA())</f>
        <v>#N/A</v>
      </c>
      <c r="BG64" s="101" t="e">
        <f ca="true">+IF(AND(ISNUMBER(OFFSET('Hygiene Data'!$F$7,0,10*ROW('Hygiene Data'!F58))),'Data Summary'!DV64="Yes"),OFFSET('Hygiene Data'!$F$7,0,10*ROW('Hygiene Data'!F58)),NA())</f>
        <v>#N/A</v>
      </c>
      <c r="BH64" s="101" t="e">
        <f ca="true">+IF(AND(ISNUMBER(OFFSET('Hygiene Data'!$F$9,0,10*ROW('Hygiene Data'!F58))),'Data Summary'!DW64="Yes"),OFFSET('Hygiene Data'!$F$9,0,10*ROW('Hygiene Data'!F58)),NA())</f>
        <v>#N/A</v>
      </c>
      <c r="BI64" s="101" t="e">
        <f ca="true">+IF(AND(ISNUMBER(OFFSET('Hygiene Data'!$G$5,0,10*ROW('Hygiene Data'!G58))),'Data Summary'!DX64="Yes"),OFFSET('Hygiene Data'!$G$5,0,10*ROW('Hygiene Data'!G58)),NA())</f>
        <v>#N/A</v>
      </c>
      <c r="BJ64" s="101" t="e">
        <f ca="true">+IF(AND(ISNUMBER(OFFSET('Hygiene Data'!$G$7,0,10*ROW('Hygiene Data'!G58))),'Data Summary'!DY64="Yes"),OFFSET('Hygiene Data'!$G$7,0,10*ROW('Hygiene Data'!G58)),NA())</f>
        <v>#N/A</v>
      </c>
      <c r="BK64" s="101" t="e">
        <f ca="true">+IF(AND(ISNUMBER(OFFSET('Hygiene Data'!$G$9,0,10*ROW('Hygiene Data'!G58))),'Data Summary'!DZ64="Yes"),OFFSET('Hygiene Data'!$G$9,0,10*ROW('Hygiene Data'!G58)),NA())</f>
        <v>#N/A</v>
      </c>
      <c r="BL64" s="101" t="e">
        <f ca="true">+IF(AND(ISNUMBER(OFFSET('Hygiene Data'!$H$5,0,10*ROW('Hygiene Data'!H58))),'Data Summary'!EA64="Yes"),OFFSET('Hygiene Data'!$H$5,0,10*ROW('Hygiene Data'!H58)),NA())</f>
        <v>#N/A</v>
      </c>
      <c r="BM64" s="101" t="e">
        <f ca="true">+IF(AND(ISNUMBER(OFFSET('Hygiene Data'!$H$7,0,10*ROW('Hygiene Data'!H58))),'Data Summary'!EB64="Yes"),OFFSET('Hygiene Data'!$H$7,0,10*ROW('Hygiene Data'!H58)),NA())</f>
        <v>#N/A</v>
      </c>
      <c r="BN64" s="101" t="e">
        <f ca="true">+IF(AND(ISNUMBER(OFFSET('Hygiene Data'!$H$9,0,10*ROW('Hygiene Data'!H58))),'Data Summary'!EC64="Yes"),OFFSET('Hygiene Data'!$H$9,0,10*ROW('Hygiene Data'!H58)),NA())</f>
        <v>#N/A</v>
      </c>
      <c r="BO64" s="101" t="e">
        <f ca="true">+IF(AND(ISNUMBER(OFFSET('Hygiene Data'!$I$5,0,10*ROW('Hygiene Data'!I58))),'Data Summary'!ED64="Yes"),OFFSET('Hygiene Data'!$I$5,0,10*ROW('Hygiene Data'!I58)),NA())</f>
        <v>#N/A</v>
      </c>
      <c r="BP64" s="101" t="e">
        <f ca="true">+IF(AND(ISNUMBER(OFFSET('Hygiene Data'!$I$7,0,10*ROW('Hygiene Data'!I58))),'Data Summary'!EE64="Yes"),OFFSET('Hygiene Data'!$I$7,0,10*ROW('Hygiene Data'!I58)),NA())</f>
        <v>#N/A</v>
      </c>
      <c r="BQ64" s="101" t="e">
        <f ca="true">+IF(AND(ISNUMBER(OFFSET('Hygiene Data'!$I$9,0,10*ROW('Hygiene Data'!I58))),'Data Summary'!EF64="Yes"),OFFSET('Hygiene Data'!$I$9,0,10*ROW('Hygiene Data'!I58)),NA())</f>
        <v>#N/A</v>
      </c>
    </row>
    <row xmlns:x14ac="http://schemas.microsoft.com/office/spreadsheetml/2009/9/ac" r="65" x14ac:dyDescent="0.2">
      <c r="A65" s="414" t="e">
        <f ca="true">+RIGHT('Data Summary'!A65,LEN('Data Summary'!A65)-9)</f>
        <v>#VALUE!</v>
      </c>
      <c r="B65" s="38" t="str">
        <f ca="true">+IF(ISTEXT('Data Summary'!B65),'Data Summary'!B65,"")</f>
        <v/>
      </c>
      <c r="C65" s="365" t="e">
        <f ca="true">+VALUE('Data Summary'!C65)</f>
        <v>#VALUE!</v>
      </c>
      <c r="D65" s="99" t="e">
        <f ca="true">+IF(AND(ISNUMBER(OFFSET('Water Data'!$D$4,0,10*ROW('Water Data'!D59))),'Data Summary'!BS65="Yes"),100-OFFSET('Water Data'!$D$4,0,10*ROW('Water Data'!D59)),NA())</f>
        <v>#N/A</v>
      </c>
      <c r="E65" s="99" t="e">
        <f ca="true">+IF(AND(ISNUMBER(OFFSET('Water Data'!$D$6,0,10*ROW('Water Data'!D59))),'Data Summary'!BT65="Yes"),OFFSET('Water Data'!$D$6,0,10*ROW('Water Data'!D59)),NA())</f>
        <v>#N/A</v>
      </c>
      <c r="F65" s="99" t="e">
        <f ca="true">+IF(AND(ISNUMBER(OFFSET('Water Data'!$D$9,0,10*ROW('Water Data'!D59))),'Data Summary'!BU65="Yes"),OFFSET('Water Data'!$D$9,0,10*ROW('Water Data'!D59)),NA())</f>
        <v>#N/A</v>
      </c>
      <c r="G65" s="99" t="e">
        <f ca="true">+IF(AND(ISNUMBER(OFFSET('Water Data'!$E$4,0,10*ROW('Water Data'!E59))),'Data Summary'!BV65="Yes"),100-OFFSET('Water Data'!$E$4,0,10*ROW('Water Data'!E59)),NA())</f>
        <v>#N/A</v>
      </c>
      <c r="H65" s="99" t="e">
        <f ca="true">+IF(AND(ISNUMBER(OFFSET('Water Data'!$E$6,0,10*ROW('Water Data'!E59))),'Data Summary'!BW65="Yes"),OFFSET('Water Data'!$E$6,0,10*ROW('Water Data'!E59)),NA())</f>
        <v>#N/A</v>
      </c>
      <c r="I65" s="99" t="e">
        <f ca="true">+IF(AND(ISNUMBER(OFFSET('Water Data'!$E$9,0,10*ROW('Water Data'!E59))),'Data Summary'!BX65="Yes"),OFFSET('Water Data'!$E$9,0,10*ROW('Water Data'!E59)),NA())</f>
        <v>#N/A</v>
      </c>
      <c r="J65" s="99" t="e">
        <f ca="true">+IF(AND(ISNUMBER(OFFSET('Water Data'!$F$4,0,10*ROW('Water Data'!F59))),'Data Summary'!BY65="Yes"),100-OFFSET('Water Data'!$F$4,0,10*ROW('Water Data'!F59)),NA())</f>
        <v>#N/A</v>
      </c>
      <c r="K65" s="99" t="e">
        <f ca="true">+IF(AND(ISNUMBER(OFFSET('Water Data'!$F$6,0,10*ROW('Water Data'!F59))),'Data Summary'!BZ65="Yes"),OFFSET('Water Data'!$F$6,0,10*ROW('Water Data'!F59)),NA())</f>
        <v>#N/A</v>
      </c>
      <c r="L65" s="99" t="e">
        <f ca="true">+IF(AND(ISNUMBER(OFFSET('Water Data'!$F$9,0,10*ROW('Water Data'!F59))),'Data Summary'!CA65="Yes"),OFFSET('Water Data'!$F$9,0,10*ROW('Water Data'!F59)),NA())</f>
        <v>#N/A</v>
      </c>
      <c r="M65" s="99" t="e">
        <f ca="true">+IF(AND(ISNUMBER(OFFSET('Water Data'!$G$4,0,10*ROW('Water Data'!G59))),'Data Summary'!CB65="Yes"),100-OFFSET('Water Data'!$G$4,0,10*ROW('Water Data'!G59)),NA())</f>
        <v>#N/A</v>
      </c>
      <c r="N65" s="99" t="e">
        <f ca="true">+IF(AND(ISNUMBER(OFFSET('Water Data'!$G$6,0,10*ROW('Water Data'!G59))),'Data Summary'!CC65="Yes"),OFFSET('Water Data'!$G$6,0,10*ROW('Water Data'!G59)),NA())</f>
        <v>#N/A</v>
      </c>
      <c r="O65" s="99" t="e">
        <f ca="true">+IF(AND(ISNUMBER(OFFSET('Water Data'!$G$9,0,10*ROW('Water Data'!G59))),'Data Summary'!CD65="Yes"),OFFSET('Water Data'!$G$9,0,10*ROW('Water Data'!G59)),NA())</f>
        <v>#N/A</v>
      </c>
      <c r="P65" s="99" t="e">
        <f ca="true">+IF(AND(ISNUMBER(OFFSET('Water Data'!$H$4,0,10*ROW('Water Data'!H59))),'Data Summary'!CE65="Yes"),100-OFFSET('Water Data'!$H$4,0,10*ROW('Water Data'!H59)),NA())</f>
        <v>#N/A</v>
      </c>
      <c r="Q65" s="99" t="e">
        <f ca="true">+IF(AND(ISNUMBER(OFFSET('Water Data'!$H$6,0,10*ROW('Water Data'!H59))),'Data Summary'!CF65="Yes"),OFFSET('Water Data'!$H$6,0,10*ROW('Water Data'!H59)),NA())</f>
        <v>#N/A</v>
      </c>
      <c r="R65" s="99" t="e">
        <f ca="true">+IF(AND(ISNUMBER(OFFSET('Water Data'!$H$9,0,10*ROW('Water Data'!H59))),'Data Summary'!CG65="Yes"),OFFSET('Water Data'!$H$9,0,10*ROW('Water Data'!H59)),NA())</f>
        <v>#N/A</v>
      </c>
      <c r="S65" s="99" t="e">
        <f ca="true">+IF(AND(ISNUMBER(OFFSET('Water Data'!$I$4,0,10*ROW('Water Data'!I59))),'Data Summary'!CH65="Yes"),100-OFFSET('Water Data'!$I$4,0,10*ROW('Water Data'!I59)),NA())</f>
        <v>#N/A</v>
      </c>
      <c r="T65" s="99" t="e">
        <f ca="true">+IF(AND(ISNUMBER(OFFSET('Water Data'!$I$6,0,10*ROW('Water Data'!I59))),'Data Summary'!CI65="Yes"),OFFSET('Water Data'!$I$6,0,10*ROW('Water Data'!I59)),NA())</f>
        <v>#N/A</v>
      </c>
      <c r="U65" s="99" t="e">
        <f ca="true">+IF(AND(ISNUMBER(OFFSET('Water Data'!$I$9,0,10*ROW('Water Data'!I59))),'Data Summary'!CJ65="Yes"),OFFSET('Water Data'!$I$9,0,10*ROW('Water Data'!I59)),NA())</f>
        <v>#N/A</v>
      </c>
      <c r="V65" s="100" t="e">
        <f ca="true">+IF(AND(ISNUMBER(OFFSET('Sanitation Data'!$D$4,0,10*ROW('Sanitation Data'!D59))),'Data Summary'!CK65="Yes"),100-OFFSET('Sanitation Data'!$D$4,0,10*ROW('Sanitation Data'!D59)),NA())</f>
        <v>#N/A</v>
      </c>
      <c r="W65" s="100" t="e">
        <f ca="true">+IF(AND(ISNUMBER(OFFSET('Sanitation Data'!$D$6,0,10*ROW('Sanitation Data'!D59))),'Data Summary'!CL65="Yes"),OFFSET('Sanitation Data'!$D$6,0,10*ROW('Sanitation Data'!D59)),NA())</f>
        <v>#N/A</v>
      </c>
      <c r="X65" s="100" t="e">
        <f ca="true">+IF(AND(ISNUMBER(OFFSET('Sanitation Data'!$D$10,0,10*ROW('Sanitation Data'!D59))),'Data Summary'!CM65="Yes"),OFFSET('Sanitation Data'!$D$10,0,10*ROW('Sanitation Data'!D59)),NA())</f>
        <v>#N/A</v>
      </c>
      <c r="Y65" s="100" t="e">
        <f ca="true">+IF(AND(ISNUMBER(OFFSET('Sanitation Data'!$D$11,0,10*ROW('Sanitation Data'!D59))),'Data Summary'!CN65="Yes"),OFFSET('Sanitation Data'!$D$11,0,10*ROW('Sanitation Data'!D59)),NA())</f>
        <v>#N/A</v>
      </c>
      <c r="Z65" s="100" t="e">
        <f ca="true">+IF(AND(ISNUMBER(OFFSET('Sanitation Data'!$D$12,0,10*ROW('Sanitation Data'!D59))),'Data Summary'!CO65="Yes"),OFFSET('Sanitation Data'!$D$12,0,10*ROW('Sanitation Data'!D59)),NA())</f>
        <v>#N/A</v>
      </c>
      <c r="AA65" s="100" t="e">
        <f ca="true">+IF(AND(ISNUMBER(OFFSET('Sanitation Data'!$E$4,0,10*ROW('Sanitation Data'!E59))),'Data Summary'!CP65="Yes"),100-OFFSET('Sanitation Data'!$E$4,0,10*ROW('Sanitation Data'!E59)),NA())</f>
        <v>#N/A</v>
      </c>
      <c r="AB65" s="100" t="e">
        <f ca="true">+IF(AND(ISNUMBER(OFFSET('Sanitation Data'!$E$6,0,10*ROW('Sanitation Data'!E59))),'Data Summary'!CQ65="Yes"),OFFSET('Sanitation Data'!$E$6,0,10*ROW('Sanitation Data'!E59)),NA())</f>
        <v>#N/A</v>
      </c>
      <c r="AC65" s="100" t="e">
        <f ca="true">+IF(AND(ISNUMBER(OFFSET('Sanitation Data'!$E$10,0,10*ROW('Sanitation Data'!E59))),'Data Summary'!CR65="Yes"),OFFSET('Sanitation Data'!$E$10,0,10*ROW('Sanitation Data'!E59)),NA())</f>
        <v>#N/A</v>
      </c>
      <c r="AD65" s="100" t="e">
        <f ca="true">+IF(AND(ISNUMBER(OFFSET('Sanitation Data'!$E$11,0,10*ROW('Sanitation Data'!E59))),'Data Summary'!CS65="Yes"),OFFSET('Sanitation Data'!$E$11,0,10*ROW('Sanitation Data'!E59)),NA())</f>
        <v>#N/A</v>
      </c>
      <c r="AE65" s="100" t="e">
        <f ca="true">+IF(AND(ISNUMBER(OFFSET('Sanitation Data'!$E$12,0,10*ROW('Sanitation Data'!E59))),'Data Summary'!CT65="Yes"),OFFSET('Sanitation Data'!$E$12,0,10*ROW('Sanitation Data'!E59)),NA())</f>
        <v>#N/A</v>
      </c>
      <c r="AF65" s="100" t="e">
        <f ca="true">+IF(AND(ISNUMBER(OFFSET('Sanitation Data'!$F$4,0,10*ROW('Sanitation Data'!F59))),'Data Summary'!CU65="Yes"),100-OFFSET('Sanitation Data'!$F$4,0,10*ROW('Sanitation Data'!F59)),NA())</f>
        <v>#N/A</v>
      </c>
      <c r="AG65" s="100" t="e">
        <f ca="true">+IF(AND(ISNUMBER(OFFSET('Sanitation Data'!$F$6,0,10*ROW('Sanitation Data'!F59))),'Data Summary'!CV65="Yes"),OFFSET('Sanitation Data'!$F$6,0,10*ROW('Sanitation Data'!F59)),NA())</f>
        <v>#N/A</v>
      </c>
      <c r="AH65" s="100" t="e">
        <f ca="true">+IF(AND(ISNUMBER(OFFSET('Sanitation Data'!$F$10,0,10*ROW('Sanitation Data'!F59))),'Data Summary'!CW65="Yes"),OFFSET('Sanitation Data'!$F$10,0,10*ROW('Sanitation Data'!F59)),NA())</f>
        <v>#N/A</v>
      </c>
      <c r="AI65" s="100" t="e">
        <f ca="true">+IF(AND(ISNUMBER(OFFSET('Sanitation Data'!$F$11,0,10*ROW('Sanitation Data'!F59))),'Data Summary'!CX65="Yes"),OFFSET('Sanitation Data'!$F$11,0,10*ROW('Sanitation Data'!F59)),NA())</f>
        <v>#N/A</v>
      </c>
      <c r="AJ65" s="100" t="e">
        <f ca="true">+IF(AND(ISNUMBER(OFFSET('Sanitation Data'!$F$12,0,10*ROW('Sanitation Data'!F59))),'Data Summary'!CY65="Yes"),OFFSET('Sanitation Data'!$F$12,0,10*ROW('Sanitation Data'!F59)),NA())</f>
        <v>#N/A</v>
      </c>
      <c r="AK65" s="100" t="e">
        <f ca="true">+IF(AND(ISNUMBER(OFFSET('Sanitation Data'!$G$4,0,10*ROW('Sanitation Data'!G59))),'Data Summary'!CZ65="Yes"),100-OFFSET('Sanitation Data'!$G$4,0,10*ROW('Sanitation Data'!G59)),NA())</f>
        <v>#N/A</v>
      </c>
      <c r="AL65" s="100" t="e">
        <f ca="true">+IF(AND(ISNUMBER(OFFSET('Sanitation Data'!$G$6,0,10*ROW('Sanitation Data'!G59))),'Data Summary'!DA65="Yes"),OFFSET('Sanitation Data'!$G$6,0,10*ROW('Sanitation Data'!G59)),NA())</f>
        <v>#N/A</v>
      </c>
      <c r="AM65" s="100" t="e">
        <f ca="true">+IF(AND(ISNUMBER(OFFSET('Sanitation Data'!$G$10,0,10*ROW('Sanitation Data'!G59))),'Data Summary'!DB65="Yes"),OFFSET('Sanitation Data'!$G$10,0,10*ROW('Sanitation Data'!G59)),NA())</f>
        <v>#N/A</v>
      </c>
      <c r="AN65" s="100" t="e">
        <f ca="true">+IF(AND(ISNUMBER(OFFSET('Sanitation Data'!$G$11,0,10*ROW('Sanitation Data'!G59))),'Data Summary'!DC65="Yes"),OFFSET('Sanitation Data'!$G$11,0,10*ROW('Sanitation Data'!G59)),NA())</f>
        <v>#N/A</v>
      </c>
      <c r="AO65" s="100" t="e">
        <f ca="true">+IF(AND(ISNUMBER(OFFSET('Sanitation Data'!$G$12,0,10*ROW('Sanitation Data'!G59))),'Data Summary'!DD65="Yes"),OFFSET('Sanitation Data'!$G$12,0,10*ROW('Sanitation Data'!G59)),NA())</f>
        <v>#N/A</v>
      </c>
      <c r="AP65" s="100" t="e">
        <f ca="true">+IF(AND(ISNUMBER(OFFSET('Sanitation Data'!$H$4,0,10*ROW('Sanitation Data'!H59))),'Data Summary'!DE65="Yes"),100-OFFSET('Sanitation Data'!$H$4,0,10*ROW('Sanitation Data'!H59)),NA())</f>
        <v>#N/A</v>
      </c>
      <c r="AQ65" s="100" t="e">
        <f ca="true">+IF(AND(ISNUMBER(OFFSET('Sanitation Data'!$H$6,0,10*ROW('Sanitation Data'!H59))),'Data Summary'!DF65="Yes"),OFFSET('Sanitation Data'!$H$6,0,10*ROW('Sanitation Data'!H59)),NA())</f>
        <v>#N/A</v>
      </c>
      <c r="AR65" s="100" t="e">
        <f ca="true">+IF(AND(ISNUMBER(OFFSET('Sanitation Data'!$H$10,0,10*ROW('Sanitation Data'!H59))),'Data Summary'!DG65="Yes"),OFFSET('Sanitation Data'!$H$10,0,10*ROW('Sanitation Data'!H59)),NA())</f>
        <v>#N/A</v>
      </c>
      <c r="AS65" s="100" t="e">
        <f ca="true">+IF(AND(ISNUMBER(OFFSET('Sanitation Data'!$H$11,0,10*ROW('Sanitation Data'!H59))),'Data Summary'!DH65="Yes"),OFFSET('Sanitation Data'!$H$11,0,10*ROW('Sanitation Data'!H59)),NA())</f>
        <v>#N/A</v>
      </c>
      <c r="AT65" s="100" t="e">
        <f ca="true">+IF(AND(ISNUMBER(OFFSET('Sanitation Data'!$H$12,0,10*ROW('Sanitation Data'!H59))),'Data Summary'!DI65="Yes"),OFFSET('Sanitation Data'!$H$12,0,10*ROW('Sanitation Data'!H59)),NA())</f>
        <v>#N/A</v>
      </c>
      <c r="AU65" s="100" t="e">
        <f ca="true">+IF(AND(ISNUMBER(OFFSET('Sanitation Data'!$I$4,0,10*ROW('Sanitation Data'!I59))),'Data Summary'!DJ65="Yes"),100-OFFSET('Sanitation Data'!$I$4,0,10*ROW('Sanitation Data'!I59)),NA())</f>
        <v>#N/A</v>
      </c>
      <c r="AV65" s="100" t="e">
        <f ca="true">+IF(AND(ISNUMBER(OFFSET('Sanitation Data'!$I$6,0,10*ROW('Sanitation Data'!I59))),'Data Summary'!DK65="Yes"),OFFSET('Sanitation Data'!$I$6,0,10*ROW('Sanitation Data'!I59)),NA())</f>
        <v>#N/A</v>
      </c>
      <c r="AW65" s="100" t="e">
        <f ca="true">+IF(AND(ISNUMBER(OFFSET('Sanitation Data'!$I$10,0,10*ROW('Sanitation Data'!I59))),'Data Summary'!DL65="Yes"),OFFSET('Sanitation Data'!$I$10,0,10*ROW('Sanitation Data'!I59)),NA())</f>
        <v>#N/A</v>
      </c>
      <c r="AX65" s="100" t="e">
        <f ca="true">+IF(AND(ISNUMBER(OFFSET('Sanitation Data'!$I$11,0,10*ROW('Sanitation Data'!I59))),'Data Summary'!DM65="Yes"),OFFSET('Sanitation Data'!$I$11,0,10*ROW('Sanitation Data'!I59)),NA())</f>
        <v>#N/A</v>
      </c>
      <c r="AY65" s="100" t="e">
        <f ca="true">+IF(AND(ISNUMBER(OFFSET('Sanitation Data'!$I$12,0,10*ROW('Sanitation Data'!I59))),'Data Summary'!DN65="Yes"),OFFSET('Sanitation Data'!$I$12,0,10*ROW('Sanitation Data'!I59)),NA())</f>
        <v>#N/A</v>
      </c>
      <c r="AZ65" s="101" t="e">
        <f ca="true">+IF(AND(ISNUMBER(OFFSET('Hygiene Data'!$D$5,0,10*ROW('Hygiene Data'!D59))),'Data Summary'!DO65="Yes"),OFFSET('Hygiene Data'!$D$5,0,10*ROW('Hygiene Data'!D59)),NA())</f>
        <v>#N/A</v>
      </c>
      <c r="BA65" s="101" t="e">
        <f ca="true">+IF(AND(ISNUMBER(OFFSET('Hygiene Data'!$D$7,0,10*ROW('Hygiene Data'!D59))),'Data Summary'!DP65="Yes"),OFFSET('Hygiene Data'!$D$7,0,10*ROW('Hygiene Data'!D59)),NA())</f>
        <v>#N/A</v>
      </c>
      <c r="BB65" s="101" t="e">
        <f ca="true">+IF(AND(ISNUMBER(OFFSET('Hygiene Data'!$D$9,0,10*ROW('Hygiene Data'!D59))),'Data Summary'!DQ65="Yes"),OFFSET('Hygiene Data'!$D$9,0,10*ROW('Hygiene Data'!D59)),NA())</f>
        <v>#N/A</v>
      </c>
      <c r="BC65" s="101" t="e">
        <f ca="true">+IF(AND(ISNUMBER(OFFSET('Hygiene Data'!$E$5,0,10*ROW('Hygiene Data'!E59))),'Data Summary'!DR65="Yes"),OFFSET('Hygiene Data'!$E$5,0,10*ROW('Hygiene Data'!E59)),NA())</f>
        <v>#N/A</v>
      </c>
      <c r="BD65" s="101" t="e">
        <f ca="true">+IF(AND(ISNUMBER(OFFSET('Hygiene Data'!$E$7,0,10*ROW('Hygiene Data'!E59))),'Data Summary'!DS65="Yes"),OFFSET('Hygiene Data'!$E$7,0,10*ROW('Hygiene Data'!E59)),NA())</f>
        <v>#N/A</v>
      </c>
      <c r="BE65" s="101" t="e">
        <f ca="true">+IF(AND(ISNUMBER(OFFSET('Hygiene Data'!$E$9,0,10*ROW('Hygiene Data'!E59))),'Data Summary'!DT65="Yes"),OFFSET('Hygiene Data'!$E$9,0,10*ROW('Hygiene Data'!E59)),NA())</f>
        <v>#N/A</v>
      </c>
      <c r="BF65" s="101" t="e">
        <f ca="true">+IF(AND(ISNUMBER(OFFSET('Hygiene Data'!$F$5,0,10*ROW('Hygiene Data'!F59))),'Data Summary'!DU65="Yes"),OFFSET('Hygiene Data'!$F$5,0,10*ROW('Hygiene Data'!F59)),NA())</f>
        <v>#N/A</v>
      </c>
      <c r="BG65" s="101" t="e">
        <f ca="true">+IF(AND(ISNUMBER(OFFSET('Hygiene Data'!$F$7,0,10*ROW('Hygiene Data'!F59))),'Data Summary'!DV65="Yes"),OFFSET('Hygiene Data'!$F$7,0,10*ROW('Hygiene Data'!F59)),NA())</f>
        <v>#N/A</v>
      </c>
      <c r="BH65" s="101" t="e">
        <f ca="true">+IF(AND(ISNUMBER(OFFSET('Hygiene Data'!$F$9,0,10*ROW('Hygiene Data'!F59))),'Data Summary'!DW65="Yes"),OFFSET('Hygiene Data'!$F$9,0,10*ROW('Hygiene Data'!F59)),NA())</f>
        <v>#N/A</v>
      </c>
      <c r="BI65" s="101" t="e">
        <f ca="true">+IF(AND(ISNUMBER(OFFSET('Hygiene Data'!$G$5,0,10*ROW('Hygiene Data'!G59))),'Data Summary'!DX65="Yes"),OFFSET('Hygiene Data'!$G$5,0,10*ROW('Hygiene Data'!G59)),NA())</f>
        <v>#N/A</v>
      </c>
      <c r="BJ65" s="101" t="e">
        <f ca="true">+IF(AND(ISNUMBER(OFFSET('Hygiene Data'!$G$7,0,10*ROW('Hygiene Data'!G59))),'Data Summary'!DY65="Yes"),OFFSET('Hygiene Data'!$G$7,0,10*ROW('Hygiene Data'!G59)),NA())</f>
        <v>#N/A</v>
      </c>
      <c r="BK65" s="101" t="e">
        <f ca="true">+IF(AND(ISNUMBER(OFFSET('Hygiene Data'!$G$9,0,10*ROW('Hygiene Data'!G59))),'Data Summary'!DZ65="Yes"),OFFSET('Hygiene Data'!$G$9,0,10*ROW('Hygiene Data'!G59)),NA())</f>
        <v>#N/A</v>
      </c>
      <c r="BL65" s="101" t="e">
        <f ca="true">+IF(AND(ISNUMBER(OFFSET('Hygiene Data'!$H$5,0,10*ROW('Hygiene Data'!H59))),'Data Summary'!EA65="Yes"),OFFSET('Hygiene Data'!$H$5,0,10*ROW('Hygiene Data'!H59)),NA())</f>
        <v>#N/A</v>
      </c>
      <c r="BM65" s="101" t="e">
        <f ca="true">+IF(AND(ISNUMBER(OFFSET('Hygiene Data'!$H$7,0,10*ROW('Hygiene Data'!H59))),'Data Summary'!EB65="Yes"),OFFSET('Hygiene Data'!$H$7,0,10*ROW('Hygiene Data'!H59)),NA())</f>
        <v>#N/A</v>
      </c>
      <c r="BN65" s="101" t="e">
        <f ca="true">+IF(AND(ISNUMBER(OFFSET('Hygiene Data'!$H$9,0,10*ROW('Hygiene Data'!H59))),'Data Summary'!EC65="Yes"),OFFSET('Hygiene Data'!$H$9,0,10*ROW('Hygiene Data'!H59)),NA())</f>
        <v>#N/A</v>
      </c>
      <c r="BO65" s="101" t="e">
        <f ca="true">+IF(AND(ISNUMBER(OFFSET('Hygiene Data'!$I$5,0,10*ROW('Hygiene Data'!I59))),'Data Summary'!ED65="Yes"),OFFSET('Hygiene Data'!$I$5,0,10*ROW('Hygiene Data'!I59)),NA())</f>
        <v>#N/A</v>
      </c>
      <c r="BP65" s="101" t="e">
        <f ca="true">+IF(AND(ISNUMBER(OFFSET('Hygiene Data'!$I$7,0,10*ROW('Hygiene Data'!I59))),'Data Summary'!EE65="Yes"),OFFSET('Hygiene Data'!$I$7,0,10*ROW('Hygiene Data'!I59)),NA())</f>
        <v>#N/A</v>
      </c>
      <c r="BQ65" s="101" t="e">
        <f ca="true">+IF(AND(ISNUMBER(OFFSET('Hygiene Data'!$I$9,0,10*ROW('Hygiene Data'!I59))),'Data Summary'!EF65="Yes"),OFFSET('Hygiene Data'!$I$9,0,10*ROW('Hygiene Data'!I59)),NA())</f>
        <v>#N/A</v>
      </c>
    </row>
    <row xmlns:x14ac="http://schemas.microsoft.com/office/spreadsheetml/2009/9/ac" r="66" x14ac:dyDescent="0.2">
      <c r="A66" s="414" t="e">
        <f ca="true">+RIGHT('Data Summary'!A66,LEN('Data Summary'!A66)-9)</f>
        <v>#VALUE!</v>
      </c>
      <c r="B66" s="38" t="str">
        <f ca="true">+IF(ISTEXT('Data Summary'!B66),'Data Summary'!B66,"")</f>
        <v/>
      </c>
      <c r="C66" s="365" t="e">
        <f ca="true">+VALUE('Data Summary'!C66)</f>
        <v>#VALUE!</v>
      </c>
      <c r="D66" s="99" t="e">
        <f ca="true">+IF(AND(ISNUMBER(OFFSET('Water Data'!$D$4,0,10*ROW('Water Data'!D60))),'Data Summary'!BS66="Yes"),100-OFFSET('Water Data'!$D$4,0,10*ROW('Water Data'!D60)),NA())</f>
        <v>#N/A</v>
      </c>
      <c r="E66" s="99" t="e">
        <f ca="true">+IF(AND(ISNUMBER(OFFSET('Water Data'!$D$6,0,10*ROW('Water Data'!D60))),'Data Summary'!BT66="Yes"),OFFSET('Water Data'!$D$6,0,10*ROW('Water Data'!D60)),NA())</f>
        <v>#N/A</v>
      </c>
      <c r="F66" s="99" t="e">
        <f ca="true">+IF(AND(ISNUMBER(OFFSET('Water Data'!$D$9,0,10*ROW('Water Data'!D60))),'Data Summary'!BU66="Yes"),OFFSET('Water Data'!$D$9,0,10*ROW('Water Data'!D60)),NA())</f>
        <v>#N/A</v>
      </c>
      <c r="G66" s="99" t="e">
        <f ca="true">+IF(AND(ISNUMBER(OFFSET('Water Data'!$E$4,0,10*ROW('Water Data'!E60))),'Data Summary'!BV66="Yes"),100-OFFSET('Water Data'!$E$4,0,10*ROW('Water Data'!E60)),NA())</f>
        <v>#N/A</v>
      </c>
      <c r="H66" s="99" t="e">
        <f ca="true">+IF(AND(ISNUMBER(OFFSET('Water Data'!$E$6,0,10*ROW('Water Data'!E60))),'Data Summary'!BW66="Yes"),OFFSET('Water Data'!$E$6,0,10*ROW('Water Data'!E60)),NA())</f>
        <v>#N/A</v>
      </c>
      <c r="I66" s="99" t="e">
        <f ca="true">+IF(AND(ISNUMBER(OFFSET('Water Data'!$E$9,0,10*ROW('Water Data'!E60))),'Data Summary'!BX66="Yes"),OFFSET('Water Data'!$E$9,0,10*ROW('Water Data'!E60)),NA())</f>
        <v>#N/A</v>
      </c>
      <c r="J66" s="99" t="e">
        <f ca="true">+IF(AND(ISNUMBER(OFFSET('Water Data'!$F$4,0,10*ROW('Water Data'!F60))),'Data Summary'!BY66="Yes"),100-OFFSET('Water Data'!$F$4,0,10*ROW('Water Data'!F60)),NA())</f>
        <v>#N/A</v>
      </c>
      <c r="K66" s="99" t="e">
        <f ca="true">+IF(AND(ISNUMBER(OFFSET('Water Data'!$F$6,0,10*ROW('Water Data'!F60))),'Data Summary'!BZ66="Yes"),OFFSET('Water Data'!$F$6,0,10*ROW('Water Data'!F60)),NA())</f>
        <v>#N/A</v>
      </c>
      <c r="L66" s="99" t="e">
        <f ca="true">+IF(AND(ISNUMBER(OFFSET('Water Data'!$F$9,0,10*ROW('Water Data'!F60))),'Data Summary'!CA66="Yes"),OFFSET('Water Data'!$F$9,0,10*ROW('Water Data'!F60)),NA())</f>
        <v>#N/A</v>
      </c>
      <c r="M66" s="99" t="e">
        <f ca="true">+IF(AND(ISNUMBER(OFFSET('Water Data'!$G$4,0,10*ROW('Water Data'!G60))),'Data Summary'!CB66="Yes"),100-OFFSET('Water Data'!$G$4,0,10*ROW('Water Data'!G60)),NA())</f>
        <v>#N/A</v>
      </c>
      <c r="N66" s="99" t="e">
        <f ca="true">+IF(AND(ISNUMBER(OFFSET('Water Data'!$G$6,0,10*ROW('Water Data'!G60))),'Data Summary'!CC66="Yes"),OFFSET('Water Data'!$G$6,0,10*ROW('Water Data'!G60)),NA())</f>
        <v>#N/A</v>
      </c>
      <c r="O66" s="99" t="e">
        <f ca="true">+IF(AND(ISNUMBER(OFFSET('Water Data'!$G$9,0,10*ROW('Water Data'!G60))),'Data Summary'!CD66="Yes"),OFFSET('Water Data'!$G$9,0,10*ROW('Water Data'!G60)),NA())</f>
        <v>#N/A</v>
      </c>
      <c r="P66" s="99" t="e">
        <f ca="true">+IF(AND(ISNUMBER(OFFSET('Water Data'!$H$4,0,10*ROW('Water Data'!H60))),'Data Summary'!CE66="Yes"),100-OFFSET('Water Data'!$H$4,0,10*ROW('Water Data'!H60)),NA())</f>
        <v>#N/A</v>
      </c>
      <c r="Q66" s="99" t="e">
        <f ca="true">+IF(AND(ISNUMBER(OFFSET('Water Data'!$H$6,0,10*ROW('Water Data'!H60))),'Data Summary'!CF66="Yes"),OFFSET('Water Data'!$H$6,0,10*ROW('Water Data'!H60)),NA())</f>
        <v>#N/A</v>
      </c>
      <c r="R66" s="99" t="e">
        <f ca="true">+IF(AND(ISNUMBER(OFFSET('Water Data'!$H$9,0,10*ROW('Water Data'!H60))),'Data Summary'!CG66="Yes"),OFFSET('Water Data'!$H$9,0,10*ROW('Water Data'!H60)),NA())</f>
        <v>#N/A</v>
      </c>
      <c r="S66" s="99" t="e">
        <f ca="true">+IF(AND(ISNUMBER(OFFSET('Water Data'!$I$4,0,10*ROW('Water Data'!I60))),'Data Summary'!CH66="Yes"),100-OFFSET('Water Data'!$I$4,0,10*ROW('Water Data'!I60)),NA())</f>
        <v>#N/A</v>
      </c>
      <c r="T66" s="99" t="e">
        <f ca="true">+IF(AND(ISNUMBER(OFFSET('Water Data'!$I$6,0,10*ROW('Water Data'!I60))),'Data Summary'!CI66="Yes"),OFFSET('Water Data'!$I$6,0,10*ROW('Water Data'!I60)),NA())</f>
        <v>#N/A</v>
      </c>
      <c r="U66" s="99" t="e">
        <f ca="true">+IF(AND(ISNUMBER(OFFSET('Water Data'!$I$9,0,10*ROW('Water Data'!I60))),'Data Summary'!CJ66="Yes"),OFFSET('Water Data'!$I$9,0,10*ROW('Water Data'!I60)),NA())</f>
        <v>#N/A</v>
      </c>
      <c r="V66" s="100" t="e">
        <f ca="true">+IF(AND(ISNUMBER(OFFSET('Sanitation Data'!$D$4,0,10*ROW('Sanitation Data'!D60))),'Data Summary'!CK66="Yes"),100-OFFSET('Sanitation Data'!$D$4,0,10*ROW('Sanitation Data'!D60)),NA())</f>
        <v>#N/A</v>
      </c>
      <c r="W66" s="100" t="e">
        <f ca="true">+IF(AND(ISNUMBER(OFFSET('Sanitation Data'!$D$6,0,10*ROW('Sanitation Data'!D60))),'Data Summary'!CL66="Yes"),OFFSET('Sanitation Data'!$D$6,0,10*ROW('Sanitation Data'!D60)),NA())</f>
        <v>#N/A</v>
      </c>
      <c r="X66" s="100" t="e">
        <f ca="true">+IF(AND(ISNUMBER(OFFSET('Sanitation Data'!$D$10,0,10*ROW('Sanitation Data'!D60))),'Data Summary'!CM66="Yes"),OFFSET('Sanitation Data'!$D$10,0,10*ROW('Sanitation Data'!D60)),NA())</f>
        <v>#N/A</v>
      </c>
      <c r="Y66" s="100" t="e">
        <f ca="true">+IF(AND(ISNUMBER(OFFSET('Sanitation Data'!$D$11,0,10*ROW('Sanitation Data'!D60))),'Data Summary'!CN66="Yes"),OFFSET('Sanitation Data'!$D$11,0,10*ROW('Sanitation Data'!D60)),NA())</f>
        <v>#N/A</v>
      </c>
      <c r="Z66" s="100" t="e">
        <f ca="true">+IF(AND(ISNUMBER(OFFSET('Sanitation Data'!$D$12,0,10*ROW('Sanitation Data'!D60))),'Data Summary'!CO66="Yes"),OFFSET('Sanitation Data'!$D$12,0,10*ROW('Sanitation Data'!D60)),NA())</f>
        <v>#N/A</v>
      </c>
      <c r="AA66" s="100" t="e">
        <f ca="true">+IF(AND(ISNUMBER(OFFSET('Sanitation Data'!$E$4,0,10*ROW('Sanitation Data'!E60))),'Data Summary'!CP66="Yes"),100-OFFSET('Sanitation Data'!$E$4,0,10*ROW('Sanitation Data'!E60)),NA())</f>
        <v>#N/A</v>
      </c>
      <c r="AB66" s="100" t="e">
        <f ca="true">+IF(AND(ISNUMBER(OFFSET('Sanitation Data'!$E$6,0,10*ROW('Sanitation Data'!E60))),'Data Summary'!CQ66="Yes"),OFFSET('Sanitation Data'!$E$6,0,10*ROW('Sanitation Data'!E60)),NA())</f>
        <v>#N/A</v>
      </c>
      <c r="AC66" s="100" t="e">
        <f ca="true">+IF(AND(ISNUMBER(OFFSET('Sanitation Data'!$E$10,0,10*ROW('Sanitation Data'!E60))),'Data Summary'!CR66="Yes"),OFFSET('Sanitation Data'!$E$10,0,10*ROW('Sanitation Data'!E60)),NA())</f>
        <v>#N/A</v>
      </c>
      <c r="AD66" s="100" t="e">
        <f ca="true">+IF(AND(ISNUMBER(OFFSET('Sanitation Data'!$E$11,0,10*ROW('Sanitation Data'!E60))),'Data Summary'!CS66="Yes"),OFFSET('Sanitation Data'!$E$11,0,10*ROW('Sanitation Data'!E60)),NA())</f>
        <v>#N/A</v>
      </c>
      <c r="AE66" s="100" t="e">
        <f ca="true">+IF(AND(ISNUMBER(OFFSET('Sanitation Data'!$E$12,0,10*ROW('Sanitation Data'!E60))),'Data Summary'!CT66="Yes"),OFFSET('Sanitation Data'!$E$12,0,10*ROW('Sanitation Data'!E60)),NA())</f>
        <v>#N/A</v>
      </c>
      <c r="AF66" s="100" t="e">
        <f ca="true">+IF(AND(ISNUMBER(OFFSET('Sanitation Data'!$F$4,0,10*ROW('Sanitation Data'!F60))),'Data Summary'!CU66="Yes"),100-OFFSET('Sanitation Data'!$F$4,0,10*ROW('Sanitation Data'!F60)),NA())</f>
        <v>#N/A</v>
      </c>
      <c r="AG66" s="100" t="e">
        <f ca="true">+IF(AND(ISNUMBER(OFFSET('Sanitation Data'!$F$6,0,10*ROW('Sanitation Data'!F60))),'Data Summary'!CV66="Yes"),OFFSET('Sanitation Data'!$F$6,0,10*ROW('Sanitation Data'!F60)),NA())</f>
        <v>#N/A</v>
      </c>
      <c r="AH66" s="100" t="e">
        <f ca="true">+IF(AND(ISNUMBER(OFFSET('Sanitation Data'!$F$10,0,10*ROW('Sanitation Data'!F60))),'Data Summary'!CW66="Yes"),OFFSET('Sanitation Data'!$F$10,0,10*ROW('Sanitation Data'!F60)),NA())</f>
        <v>#N/A</v>
      </c>
      <c r="AI66" s="100" t="e">
        <f ca="true">+IF(AND(ISNUMBER(OFFSET('Sanitation Data'!$F$11,0,10*ROW('Sanitation Data'!F60))),'Data Summary'!CX66="Yes"),OFFSET('Sanitation Data'!$F$11,0,10*ROW('Sanitation Data'!F60)),NA())</f>
        <v>#N/A</v>
      </c>
      <c r="AJ66" s="100" t="e">
        <f ca="true">+IF(AND(ISNUMBER(OFFSET('Sanitation Data'!$F$12,0,10*ROW('Sanitation Data'!F60))),'Data Summary'!CY66="Yes"),OFFSET('Sanitation Data'!$F$12,0,10*ROW('Sanitation Data'!F60)),NA())</f>
        <v>#N/A</v>
      </c>
      <c r="AK66" s="100" t="e">
        <f ca="true">+IF(AND(ISNUMBER(OFFSET('Sanitation Data'!$G$4,0,10*ROW('Sanitation Data'!G60))),'Data Summary'!CZ66="Yes"),100-OFFSET('Sanitation Data'!$G$4,0,10*ROW('Sanitation Data'!G60)),NA())</f>
        <v>#N/A</v>
      </c>
      <c r="AL66" s="100" t="e">
        <f ca="true">+IF(AND(ISNUMBER(OFFSET('Sanitation Data'!$G$6,0,10*ROW('Sanitation Data'!G60))),'Data Summary'!DA66="Yes"),OFFSET('Sanitation Data'!$G$6,0,10*ROW('Sanitation Data'!G60)),NA())</f>
        <v>#N/A</v>
      </c>
      <c r="AM66" s="100" t="e">
        <f ca="true">+IF(AND(ISNUMBER(OFFSET('Sanitation Data'!$G$10,0,10*ROW('Sanitation Data'!G60))),'Data Summary'!DB66="Yes"),OFFSET('Sanitation Data'!$G$10,0,10*ROW('Sanitation Data'!G60)),NA())</f>
        <v>#N/A</v>
      </c>
      <c r="AN66" s="100" t="e">
        <f ca="true">+IF(AND(ISNUMBER(OFFSET('Sanitation Data'!$G$11,0,10*ROW('Sanitation Data'!G60))),'Data Summary'!DC66="Yes"),OFFSET('Sanitation Data'!$G$11,0,10*ROW('Sanitation Data'!G60)),NA())</f>
        <v>#N/A</v>
      </c>
      <c r="AO66" s="100" t="e">
        <f ca="true">+IF(AND(ISNUMBER(OFFSET('Sanitation Data'!$G$12,0,10*ROW('Sanitation Data'!G60))),'Data Summary'!DD66="Yes"),OFFSET('Sanitation Data'!$G$12,0,10*ROW('Sanitation Data'!G60)),NA())</f>
        <v>#N/A</v>
      </c>
      <c r="AP66" s="100" t="e">
        <f ca="true">+IF(AND(ISNUMBER(OFFSET('Sanitation Data'!$H$4,0,10*ROW('Sanitation Data'!H60))),'Data Summary'!DE66="Yes"),100-OFFSET('Sanitation Data'!$H$4,0,10*ROW('Sanitation Data'!H60)),NA())</f>
        <v>#N/A</v>
      </c>
      <c r="AQ66" s="100" t="e">
        <f ca="true">+IF(AND(ISNUMBER(OFFSET('Sanitation Data'!$H$6,0,10*ROW('Sanitation Data'!H60))),'Data Summary'!DF66="Yes"),OFFSET('Sanitation Data'!$H$6,0,10*ROW('Sanitation Data'!H60)),NA())</f>
        <v>#N/A</v>
      </c>
      <c r="AR66" s="100" t="e">
        <f ca="true">+IF(AND(ISNUMBER(OFFSET('Sanitation Data'!$H$10,0,10*ROW('Sanitation Data'!H60))),'Data Summary'!DG66="Yes"),OFFSET('Sanitation Data'!$H$10,0,10*ROW('Sanitation Data'!H60)),NA())</f>
        <v>#N/A</v>
      </c>
      <c r="AS66" s="100" t="e">
        <f ca="true">+IF(AND(ISNUMBER(OFFSET('Sanitation Data'!$H$11,0,10*ROW('Sanitation Data'!H60))),'Data Summary'!DH66="Yes"),OFFSET('Sanitation Data'!$H$11,0,10*ROW('Sanitation Data'!H60)),NA())</f>
        <v>#N/A</v>
      </c>
      <c r="AT66" s="100" t="e">
        <f ca="true">+IF(AND(ISNUMBER(OFFSET('Sanitation Data'!$H$12,0,10*ROW('Sanitation Data'!H60))),'Data Summary'!DI66="Yes"),OFFSET('Sanitation Data'!$H$12,0,10*ROW('Sanitation Data'!H60)),NA())</f>
        <v>#N/A</v>
      </c>
      <c r="AU66" s="100" t="e">
        <f ca="true">+IF(AND(ISNUMBER(OFFSET('Sanitation Data'!$I$4,0,10*ROW('Sanitation Data'!I60))),'Data Summary'!DJ66="Yes"),100-OFFSET('Sanitation Data'!$I$4,0,10*ROW('Sanitation Data'!I60)),NA())</f>
        <v>#N/A</v>
      </c>
      <c r="AV66" s="100" t="e">
        <f ca="true">+IF(AND(ISNUMBER(OFFSET('Sanitation Data'!$I$6,0,10*ROW('Sanitation Data'!I60))),'Data Summary'!DK66="Yes"),OFFSET('Sanitation Data'!$I$6,0,10*ROW('Sanitation Data'!I60)),NA())</f>
        <v>#N/A</v>
      </c>
      <c r="AW66" s="100" t="e">
        <f ca="true">+IF(AND(ISNUMBER(OFFSET('Sanitation Data'!$I$10,0,10*ROW('Sanitation Data'!I60))),'Data Summary'!DL66="Yes"),OFFSET('Sanitation Data'!$I$10,0,10*ROW('Sanitation Data'!I60)),NA())</f>
        <v>#N/A</v>
      </c>
      <c r="AX66" s="100" t="e">
        <f ca="true">+IF(AND(ISNUMBER(OFFSET('Sanitation Data'!$I$11,0,10*ROW('Sanitation Data'!I60))),'Data Summary'!DM66="Yes"),OFFSET('Sanitation Data'!$I$11,0,10*ROW('Sanitation Data'!I60)),NA())</f>
        <v>#N/A</v>
      </c>
      <c r="AY66" s="100" t="e">
        <f ca="true">+IF(AND(ISNUMBER(OFFSET('Sanitation Data'!$I$12,0,10*ROW('Sanitation Data'!I60))),'Data Summary'!DN66="Yes"),OFFSET('Sanitation Data'!$I$12,0,10*ROW('Sanitation Data'!I60)),NA())</f>
        <v>#N/A</v>
      </c>
      <c r="AZ66" s="101" t="e">
        <f ca="true">+IF(AND(ISNUMBER(OFFSET('Hygiene Data'!$D$5,0,10*ROW('Hygiene Data'!D60))),'Data Summary'!DO66="Yes"),OFFSET('Hygiene Data'!$D$5,0,10*ROW('Hygiene Data'!D60)),NA())</f>
        <v>#N/A</v>
      </c>
      <c r="BA66" s="101" t="e">
        <f ca="true">+IF(AND(ISNUMBER(OFFSET('Hygiene Data'!$D$7,0,10*ROW('Hygiene Data'!D60))),'Data Summary'!DP66="Yes"),OFFSET('Hygiene Data'!$D$7,0,10*ROW('Hygiene Data'!D60)),NA())</f>
        <v>#N/A</v>
      </c>
      <c r="BB66" s="101" t="e">
        <f ca="true">+IF(AND(ISNUMBER(OFFSET('Hygiene Data'!$D$9,0,10*ROW('Hygiene Data'!D60))),'Data Summary'!DQ66="Yes"),OFFSET('Hygiene Data'!$D$9,0,10*ROW('Hygiene Data'!D60)),NA())</f>
        <v>#N/A</v>
      </c>
      <c r="BC66" s="101" t="e">
        <f ca="true">+IF(AND(ISNUMBER(OFFSET('Hygiene Data'!$E$5,0,10*ROW('Hygiene Data'!E60))),'Data Summary'!DR66="Yes"),OFFSET('Hygiene Data'!$E$5,0,10*ROW('Hygiene Data'!E60)),NA())</f>
        <v>#N/A</v>
      </c>
      <c r="BD66" s="101" t="e">
        <f ca="true">+IF(AND(ISNUMBER(OFFSET('Hygiene Data'!$E$7,0,10*ROW('Hygiene Data'!E60))),'Data Summary'!DS66="Yes"),OFFSET('Hygiene Data'!$E$7,0,10*ROW('Hygiene Data'!E60)),NA())</f>
        <v>#N/A</v>
      </c>
      <c r="BE66" s="101" t="e">
        <f ca="true">+IF(AND(ISNUMBER(OFFSET('Hygiene Data'!$E$9,0,10*ROW('Hygiene Data'!E60))),'Data Summary'!DT66="Yes"),OFFSET('Hygiene Data'!$E$9,0,10*ROW('Hygiene Data'!E60)),NA())</f>
        <v>#N/A</v>
      </c>
      <c r="BF66" s="101" t="e">
        <f ca="true">+IF(AND(ISNUMBER(OFFSET('Hygiene Data'!$F$5,0,10*ROW('Hygiene Data'!F60))),'Data Summary'!DU66="Yes"),OFFSET('Hygiene Data'!$F$5,0,10*ROW('Hygiene Data'!F60)),NA())</f>
        <v>#N/A</v>
      </c>
      <c r="BG66" s="101" t="e">
        <f ca="true">+IF(AND(ISNUMBER(OFFSET('Hygiene Data'!$F$7,0,10*ROW('Hygiene Data'!F60))),'Data Summary'!DV66="Yes"),OFFSET('Hygiene Data'!$F$7,0,10*ROW('Hygiene Data'!F60)),NA())</f>
        <v>#N/A</v>
      </c>
      <c r="BH66" s="101" t="e">
        <f ca="true">+IF(AND(ISNUMBER(OFFSET('Hygiene Data'!$F$9,0,10*ROW('Hygiene Data'!F60))),'Data Summary'!DW66="Yes"),OFFSET('Hygiene Data'!$F$9,0,10*ROW('Hygiene Data'!F60)),NA())</f>
        <v>#N/A</v>
      </c>
      <c r="BI66" s="101" t="e">
        <f ca="true">+IF(AND(ISNUMBER(OFFSET('Hygiene Data'!$G$5,0,10*ROW('Hygiene Data'!G60))),'Data Summary'!DX66="Yes"),OFFSET('Hygiene Data'!$G$5,0,10*ROW('Hygiene Data'!G60)),NA())</f>
        <v>#N/A</v>
      </c>
      <c r="BJ66" s="101" t="e">
        <f ca="true">+IF(AND(ISNUMBER(OFFSET('Hygiene Data'!$G$7,0,10*ROW('Hygiene Data'!G60))),'Data Summary'!DY66="Yes"),OFFSET('Hygiene Data'!$G$7,0,10*ROW('Hygiene Data'!G60)),NA())</f>
        <v>#N/A</v>
      </c>
      <c r="BK66" s="101" t="e">
        <f ca="true">+IF(AND(ISNUMBER(OFFSET('Hygiene Data'!$G$9,0,10*ROW('Hygiene Data'!G60))),'Data Summary'!DZ66="Yes"),OFFSET('Hygiene Data'!$G$9,0,10*ROW('Hygiene Data'!G60)),NA())</f>
        <v>#N/A</v>
      </c>
      <c r="BL66" s="101" t="e">
        <f ca="true">+IF(AND(ISNUMBER(OFFSET('Hygiene Data'!$H$5,0,10*ROW('Hygiene Data'!H60))),'Data Summary'!EA66="Yes"),OFFSET('Hygiene Data'!$H$5,0,10*ROW('Hygiene Data'!H60)),NA())</f>
        <v>#N/A</v>
      </c>
      <c r="BM66" s="101" t="e">
        <f ca="true">+IF(AND(ISNUMBER(OFFSET('Hygiene Data'!$H$7,0,10*ROW('Hygiene Data'!H60))),'Data Summary'!EB66="Yes"),OFFSET('Hygiene Data'!$H$7,0,10*ROW('Hygiene Data'!H60)),NA())</f>
        <v>#N/A</v>
      </c>
      <c r="BN66" s="101" t="e">
        <f ca="true">+IF(AND(ISNUMBER(OFFSET('Hygiene Data'!$H$9,0,10*ROW('Hygiene Data'!H60))),'Data Summary'!EC66="Yes"),OFFSET('Hygiene Data'!$H$9,0,10*ROW('Hygiene Data'!H60)),NA())</f>
        <v>#N/A</v>
      </c>
      <c r="BO66" s="101" t="e">
        <f ca="true">+IF(AND(ISNUMBER(OFFSET('Hygiene Data'!$I$5,0,10*ROW('Hygiene Data'!I60))),'Data Summary'!ED66="Yes"),OFFSET('Hygiene Data'!$I$5,0,10*ROW('Hygiene Data'!I60)),NA())</f>
        <v>#N/A</v>
      </c>
      <c r="BP66" s="101" t="e">
        <f ca="true">+IF(AND(ISNUMBER(OFFSET('Hygiene Data'!$I$7,0,10*ROW('Hygiene Data'!I60))),'Data Summary'!EE66="Yes"),OFFSET('Hygiene Data'!$I$7,0,10*ROW('Hygiene Data'!I60)),NA())</f>
        <v>#N/A</v>
      </c>
      <c r="BQ66" s="101" t="e">
        <f ca="true">+IF(AND(ISNUMBER(OFFSET('Hygiene Data'!$I$9,0,10*ROW('Hygiene Data'!I60))),'Data Summary'!EF66="Yes"),OFFSET('Hygiene Data'!$I$9,0,10*ROW('Hygiene Data'!I60)),NA())</f>
        <v>#N/A</v>
      </c>
    </row>
    <row xmlns:x14ac="http://schemas.microsoft.com/office/spreadsheetml/2009/9/ac" r="67" x14ac:dyDescent="0.2">
      <c r="A67" s="414" t="e">
        <f ca="true">+RIGHT('Data Summary'!A67,LEN('Data Summary'!A67)-9)</f>
        <v>#VALUE!</v>
      </c>
      <c r="B67" s="38" t="str">
        <f ca="true">+IF(ISTEXT('Data Summary'!B67),'Data Summary'!B67,"")</f>
        <v/>
      </c>
      <c r="C67" s="365" t="e">
        <f ca="true">+VALUE('Data Summary'!C67)</f>
        <v>#VALUE!</v>
      </c>
      <c r="D67" s="99" t="e">
        <f ca="true">+IF(AND(ISNUMBER(OFFSET('Water Data'!$D$4,0,10*ROW('Water Data'!D61))),'Data Summary'!BS67="Yes"),100-OFFSET('Water Data'!$D$4,0,10*ROW('Water Data'!D61)),NA())</f>
        <v>#N/A</v>
      </c>
      <c r="E67" s="99" t="e">
        <f ca="true">+IF(AND(ISNUMBER(OFFSET('Water Data'!$D$6,0,10*ROW('Water Data'!D61))),'Data Summary'!BT67="Yes"),OFFSET('Water Data'!$D$6,0,10*ROW('Water Data'!D61)),NA())</f>
        <v>#N/A</v>
      </c>
      <c r="F67" s="99" t="e">
        <f ca="true">+IF(AND(ISNUMBER(OFFSET('Water Data'!$D$9,0,10*ROW('Water Data'!D61))),'Data Summary'!BU67="Yes"),OFFSET('Water Data'!$D$9,0,10*ROW('Water Data'!D61)),NA())</f>
        <v>#N/A</v>
      </c>
      <c r="G67" s="99" t="e">
        <f ca="true">+IF(AND(ISNUMBER(OFFSET('Water Data'!$E$4,0,10*ROW('Water Data'!E61))),'Data Summary'!BV67="Yes"),100-OFFSET('Water Data'!$E$4,0,10*ROW('Water Data'!E61)),NA())</f>
        <v>#N/A</v>
      </c>
      <c r="H67" s="99" t="e">
        <f ca="true">+IF(AND(ISNUMBER(OFFSET('Water Data'!$E$6,0,10*ROW('Water Data'!E61))),'Data Summary'!BW67="Yes"),OFFSET('Water Data'!$E$6,0,10*ROW('Water Data'!E61)),NA())</f>
        <v>#N/A</v>
      </c>
      <c r="I67" s="99" t="e">
        <f ca="true">+IF(AND(ISNUMBER(OFFSET('Water Data'!$E$9,0,10*ROW('Water Data'!E61))),'Data Summary'!BX67="Yes"),OFFSET('Water Data'!$E$9,0,10*ROW('Water Data'!E61)),NA())</f>
        <v>#N/A</v>
      </c>
      <c r="J67" s="99" t="e">
        <f ca="true">+IF(AND(ISNUMBER(OFFSET('Water Data'!$F$4,0,10*ROW('Water Data'!F61))),'Data Summary'!BY67="Yes"),100-OFFSET('Water Data'!$F$4,0,10*ROW('Water Data'!F61)),NA())</f>
        <v>#N/A</v>
      </c>
      <c r="K67" s="99" t="e">
        <f ca="true">+IF(AND(ISNUMBER(OFFSET('Water Data'!$F$6,0,10*ROW('Water Data'!F61))),'Data Summary'!BZ67="Yes"),OFFSET('Water Data'!$F$6,0,10*ROW('Water Data'!F61)),NA())</f>
        <v>#N/A</v>
      </c>
      <c r="L67" s="99" t="e">
        <f ca="true">+IF(AND(ISNUMBER(OFFSET('Water Data'!$F$9,0,10*ROW('Water Data'!F61))),'Data Summary'!CA67="Yes"),OFFSET('Water Data'!$F$9,0,10*ROW('Water Data'!F61)),NA())</f>
        <v>#N/A</v>
      </c>
      <c r="M67" s="99" t="e">
        <f ca="true">+IF(AND(ISNUMBER(OFFSET('Water Data'!$G$4,0,10*ROW('Water Data'!G61))),'Data Summary'!CB67="Yes"),100-OFFSET('Water Data'!$G$4,0,10*ROW('Water Data'!G61)),NA())</f>
        <v>#N/A</v>
      </c>
      <c r="N67" s="99" t="e">
        <f ca="true">+IF(AND(ISNUMBER(OFFSET('Water Data'!$G$6,0,10*ROW('Water Data'!G61))),'Data Summary'!CC67="Yes"),OFFSET('Water Data'!$G$6,0,10*ROW('Water Data'!G61)),NA())</f>
        <v>#N/A</v>
      </c>
      <c r="O67" s="99" t="e">
        <f ca="true">+IF(AND(ISNUMBER(OFFSET('Water Data'!$G$9,0,10*ROW('Water Data'!G61))),'Data Summary'!CD67="Yes"),OFFSET('Water Data'!$G$9,0,10*ROW('Water Data'!G61)),NA())</f>
        <v>#N/A</v>
      </c>
      <c r="P67" s="99" t="e">
        <f ca="true">+IF(AND(ISNUMBER(OFFSET('Water Data'!$H$4,0,10*ROW('Water Data'!H61))),'Data Summary'!CE67="Yes"),100-OFFSET('Water Data'!$H$4,0,10*ROW('Water Data'!H61)),NA())</f>
        <v>#N/A</v>
      </c>
      <c r="Q67" s="99" t="e">
        <f ca="true">+IF(AND(ISNUMBER(OFFSET('Water Data'!$H$6,0,10*ROW('Water Data'!H61))),'Data Summary'!CF67="Yes"),OFFSET('Water Data'!$H$6,0,10*ROW('Water Data'!H61)),NA())</f>
        <v>#N/A</v>
      </c>
      <c r="R67" s="99" t="e">
        <f ca="true">+IF(AND(ISNUMBER(OFFSET('Water Data'!$H$9,0,10*ROW('Water Data'!H61))),'Data Summary'!CG67="Yes"),OFFSET('Water Data'!$H$9,0,10*ROW('Water Data'!H61)),NA())</f>
        <v>#N/A</v>
      </c>
      <c r="S67" s="99" t="e">
        <f ca="true">+IF(AND(ISNUMBER(OFFSET('Water Data'!$I$4,0,10*ROW('Water Data'!I61))),'Data Summary'!CH67="Yes"),100-OFFSET('Water Data'!$I$4,0,10*ROW('Water Data'!I61)),NA())</f>
        <v>#N/A</v>
      </c>
      <c r="T67" s="99" t="e">
        <f ca="true">+IF(AND(ISNUMBER(OFFSET('Water Data'!$I$6,0,10*ROW('Water Data'!I61))),'Data Summary'!CI67="Yes"),OFFSET('Water Data'!$I$6,0,10*ROW('Water Data'!I61)),NA())</f>
        <v>#N/A</v>
      </c>
      <c r="U67" s="99" t="e">
        <f ca="true">+IF(AND(ISNUMBER(OFFSET('Water Data'!$I$9,0,10*ROW('Water Data'!I61))),'Data Summary'!CJ67="Yes"),OFFSET('Water Data'!$I$9,0,10*ROW('Water Data'!I61)),NA())</f>
        <v>#N/A</v>
      </c>
      <c r="V67" s="100" t="e">
        <f ca="true">+IF(AND(ISNUMBER(OFFSET('Sanitation Data'!$D$4,0,10*ROW('Sanitation Data'!D61))),'Data Summary'!CK67="Yes"),100-OFFSET('Sanitation Data'!$D$4,0,10*ROW('Sanitation Data'!D61)),NA())</f>
        <v>#N/A</v>
      </c>
      <c r="W67" s="100" t="e">
        <f ca="true">+IF(AND(ISNUMBER(OFFSET('Sanitation Data'!$D$6,0,10*ROW('Sanitation Data'!D61))),'Data Summary'!CL67="Yes"),OFFSET('Sanitation Data'!$D$6,0,10*ROW('Sanitation Data'!D61)),NA())</f>
        <v>#N/A</v>
      </c>
      <c r="X67" s="100" t="e">
        <f ca="true">+IF(AND(ISNUMBER(OFFSET('Sanitation Data'!$D$10,0,10*ROW('Sanitation Data'!D61))),'Data Summary'!CM67="Yes"),OFFSET('Sanitation Data'!$D$10,0,10*ROW('Sanitation Data'!D61)),NA())</f>
        <v>#N/A</v>
      </c>
      <c r="Y67" s="100" t="e">
        <f ca="true">+IF(AND(ISNUMBER(OFFSET('Sanitation Data'!$D$11,0,10*ROW('Sanitation Data'!D61))),'Data Summary'!CN67="Yes"),OFFSET('Sanitation Data'!$D$11,0,10*ROW('Sanitation Data'!D61)),NA())</f>
        <v>#N/A</v>
      </c>
      <c r="Z67" s="100" t="e">
        <f ca="true">+IF(AND(ISNUMBER(OFFSET('Sanitation Data'!$D$12,0,10*ROW('Sanitation Data'!D61))),'Data Summary'!CO67="Yes"),OFFSET('Sanitation Data'!$D$12,0,10*ROW('Sanitation Data'!D61)),NA())</f>
        <v>#N/A</v>
      </c>
      <c r="AA67" s="100" t="e">
        <f ca="true">+IF(AND(ISNUMBER(OFFSET('Sanitation Data'!$E$4,0,10*ROW('Sanitation Data'!E61))),'Data Summary'!CP67="Yes"),100-OFFSET('Sanitation Data'!$E$4,0,10*ROW('Sanitation Data'!E61)),NA())</f>
        <v>#N/A</v>
      </c>
      <c r="AB67" s="100" t="e">
        <f ca="true">+IF(AND(ISNUMBER(OFFSET('Sanitation Data'!$E$6,0,10*ROW('Sanitation Data'!E61))),'Data Summary'!CQ67="Yes"),OFFSET('Sanitation Data'!$E$6,0,10*ROW('Sanitation Data'!E61)),NA())</f>
        <v>#N/A</v>
      </c>
      <c r="AC67" s="100" t="e">
        <f ca="true">+IF(AND(ISNUMBER(OFFSET('Sanitation Data'!$E$10,0,10*ROW('Sanitation Data'!E61))),'Data Summary'!CR67="Yes"),OFFSET('Sanitation Data'!$E$10,0,10*ROW('Sanitation Data'!E61)),NA())</f>
        <v>#N/A</v>
      </c>
      <c r="AD67" s="100" t="e">
        <f ca="true">+IF(AND(ISNUMBER(OFFSET('Sanitation Data'!$E$11,0,10*ROW('Sanitation Data'!E61))),'Data Summary'!CS67="Yes"),OFFSET('Sanitation Data'!$E$11,0,10*ROW('Sanitation Data'!E61)),NA())</f>
        <v>#N/A</v>
      </c>
      <c r="AE67" s="100" t="e">
        <f ca="true">+IF(AND(ISNUMBER(OFFSET('Sanitation Data'!$E$12,0,10*ROW('Sanitation Data'!E61))),'Data Summary'!CT67="Yes"),OFFSET('Sanitation Data'!$E$12,0,10*ROW('Sanitation Data'!E61)),NA())</f>
        <v>#N/A</v>
      </c>
      <c r="AF67" s="100" t="e">
        <f ca="true">+IF(AND(ISNUMBER(OFFSET('Sanitation Data'!$F$4,0,10*ROW('Sanitation Data'!F61))),'Data Summary'!CU67="Yes"),100-OFFSET('Sanitation Data'!$F$4,0,10*ROW('Sanitation Data'!F61)),NA())</f>
        <v>#N/A</v>
      </c>
      <c r="AG67" s="100" t="e">
        <f ca="true">+IF(AND(ISNUMBER(OFFSET('Sanitation Data'!$F$6,0,10*ROW('Sanitation Data'!F61))),'Data Summary'!CV67="Yes"),OFFSET('Sanitation Data'!$F$6,0,10*ROW('Sanitation Data'!F61)),NA())</f>
        <v>#N/A</v>
      </c>
      <c r="AH67" s="100" t="e">
        <f ca="true">+IF(AND(ISNUMBER(OFFSET('Sanitation Data'!$F$10,0,10*ROW('Sanitation Data'!F61))),'Data Summary'!CW67="Yes"),OFFSET('Sanitation Data'!$F$10,0,10*ROW('Sanitation Data'!F61)),NA())</f>
        <v>#N/A</v>
      </c>
      <c r="AI67" s="100" t="e">
        <f ca="true">+IF(AND(ISNUMBER(OFFSET('Sanitation Data'!$F$11,0,10*ROW('Sanitation Data'!F61))),'Data Summary'!CX67="Yes"),OFFSET('Sanitation Data'!$F$11,0,10*ROW('Sanitation Data'!F61)),NA())</f>
        <v>#N/A</v>
      </c>
      <c r="AJ67" s="100" t="e">
        <f ca="true">+IF(AND(ISNUMBER(OFFSET('Sanitation Data'!$F$12,0,10*ROW('Sanitation Data'!F61))),'Data Summary'!CY67="Yes"),OFFSET('Sanitation Data'!$F$12,0,10*ROW('Sanitation Data'!F61)),NA())</f>
        <v>#N/A</v>
      </c>
      <c r="AK67" s="100" t="e">
        <f ca="true">+IF(AND(ISNUMBER(OFFSET('Sanitation Data'!$G$4,0,10*ROW('Sanitation Data'!G61))),'Data Summary'!CZ67="Yes"),100-OFFSET('Sanitation Data'!$G$4,0,10*ROW('Sanitation Data'!G61)),NA())</f>
        <v>#N/A</v>
      </c>
      <c r="AL67" s="100" t="e">
        <f ca="true">+IF(AND(ISNUMBER(OFFSET('Sanitation Data'!$G$6,0,10*ROW('Sanitation Data'!G61))),'Data Summary'!DA67="Yes"),OFFSET('Sanitation Data'!$G$6,0,10*ROW('Sanitation Data'!G61)),NA())</f>
        <v>#N/A</v>
      </c>
      <c r="AM67" s="100" t="e">
        <f ca="true">+IF(AND(ISNUMBER(OFFSET('Sanitation Data'!$G$10,0,10*ROW('Sanitation Data'!G61))),'Data Summary'!DB67="Yes"),OFFSET('Sanitation Data'!$G$10,0,10*ROW('Sanitation Data'!G61)),NA())</f>
        <v>#N/A</v>
      </c>
      <c r="AN67" s="100" t="e">
        <f ca="true">+IF(AND(ISNUMBER(OFFSET('Sanitation Data'!$G$11,0,10*ROW('Sanitation Data'!G61))),'Data Summary'!DC67="Yes"),OFFSET('Sanitation Data'!$G$11,0,10*ROW('Sanitation Data'!G61)),NA())</f>
        <v>#N/A</v>
      </c>
      <c r="AO67" s="100" t="e">
        <f ca="true">+IF(AND(ISNUMBER(OFFSET('Sanitation Data'!$G$12,0,10*ROW('Sanitation Data'!G61))),'Data Summary'!DD67="Yes"),OFFSET('Sanitation Data'!$G$12,0,10*ROW('Sanitation Data'!G61)),NA())</f>
        <v>#N/A</v>
      </c>
      <c r="AP67" s="100" t="e">
        <f ca="true">+IF(AND(ISNUMBER(OFFSET('Sanitation Data'!$H$4,0,10*ROW('Sanitation Data'!H61))),'Data Summary'!DE67="Yes"),100-OFFSET('Sanitation Data'!$H$4,0,10*ROW('Sanitation Data'!H61)),NA())</f>
        <v>#N/A</v>
      </c>
      <c r="AQ67" s="100" t="e">
        <f ca="true">+IF(AND(ISNUMBER(OFFSET('Sanitation Data'!$H$6,0,10*ROW('Sanitation Data'!H61))),'Data Summary'!DF67="Yes"),OFFSET('Sanitation Data'!$H$6,0,10*ROW('Sanitation Data'!H61)),NA())</f>
        <v>#N/A</v>
      </c>
      <c r="AR67" s="100" t="e">
        <f ca="true">+IF(AND(ISNUMBER(OFFSET('Sanitation Data'!$H$10,0,10*ROW('Sanitation Data'!H61))),'Data Summary'!DG67="Yes"),OFFSET('Sanitation Data'!$H$10,0,10*ROW('Sanitation Data'!H61)),NA())</f>
        <v>#N/A</v>
      </c>
      <c r="AS67" s="100" t="e">
        <f ca="true">+IF(AND(ISNUMBER(OFFSET('Sanitation Data'!$H$11,0,10*ROW('Sanitation Data'!H61))),'Data Summary'!DH67="Yes"),OFFSET('Sanitation Data'!$H$11,0,10*ROW('Sanitation Data'!H61)),NA())</f>
        <v>#N/A</v>
      </c>
      <c r="AT67" s="100" t="e">
        <f ca="true">+IF(AND(ISNUMBER(OFFSET('Sanitation Data'!$H$12,0,10*ROW('Sanitation Data'!H61))),'Data Summary'!DI67="Yes"),OFFSET('Sanitation Data'!$H$12,0,10*ROW('Sanitation Data'!H61)),NA())</f>
        <v>#N/A</v>
      </c>
      <c r="AU67" s="100" t="e">
        <f ca="true">+IF(AND(ISNUMBER(OFFSET('Sanitation Data'!$I$4,0,10*ROW('Sanitation Data'!I61))),'Data Summary'!DJ67="Yes"),100-OFFSET('Sanitation Data'!$I$4,0,10*ROW('Sanitation Data'!I61)),NA())</f>
        <v>#N/A</v>
      </c>
      <c r="AV67" s="100" t="e">
        <f ca="true">+IF(AND(ISNUMBER(OFFSET('Sanitation Data'!$I$6,0,10*ROW('Sanitation Data'!I61))),'Data Summary'!DK67="Yes"),OFFSET('Sanitation Data'!$I$6,0,10*ROW('Sanitation Data'!I61)),NA())</f>
        <v>#N/A</v>
      </c>
      <c r="AW67" s="100" t="e">
        <f ca="true">+IF(AND(ISNUMBER(OFFSET('Sanitation Data'!$I$10,0,10*ROW('Sanitation Data'!I61))),'Data Summary'!DL67="Yes"),OFFSET('Sanitation Data'!$I$10,0,10*ROW('Sanitation Data'!I61)),NA())</f>
        <v>#N/A</v>
      </c>
      <c r="AX67" s="100" t="e">
        <f ca="true">+IF(AND(ISNUMBER(OFFSET('Sanitation Data'!$I$11,0,10*ROW('Sanitation Data'!I61))),'Data Summary'!DM67="Yes"),OFFSET('Sanitation Data'!$I$11,0,10*ROW('Sanitation Data'!I61)),NA())</f>
        <v>#N/A</v>
      </c>
      <c r="AY67" s="100" t="e">
        <f ca="true">+IF(AND(ISNUMBER(OFFSET('Sanitation Data'!$I$12,0,10*ROW('Sanitation Data'!I61))),'Data Summary'!DN67="Yes"),OFFSET('Sanitation Data'!$I$12,0,10*ROW('Sanitation Data'!I61)),NA())</f>
        <v>#N/A</v>
      </c>
      <c r="AZ67" s="101" t="e">
        <f ca="true">+IF(AND(ISNUMBER(OFFSET('Hygiene Data'!$D$5,0,10*ROW('Hygiene Data'!D61))),'Data Summary'!DO67="Yes"),OFFSET('Hygiene Data'!$D$5,0,10*ROW('Hygiene Data'!D61)),NA())</f>
        <v>#N/A</v>
      </c>
      <c r="BA67" s="101" t="e">
        <f ca="true">+IF(AND(ISNUMBER(OFFSET('Hygiene Data'!$D$7,0,10*ROW('Hygiene Data'!D61))),'Data Summary'!DP67="Yes"),OFFSET('Hygiene Data'!$D$7,0,10*ROW('Hygiene Data'!D61)),NA())</f>
        <v>#N/A</v>
      </c>
      <c r="BB67" s="101" t="e">
        <f ca="true">+IF(AND(ISNUMBER(OFFSET('Hygiene Data'!$D$9,0,10*ROW('Hygiene Data'!D61))),'Data Summary'!DQ67="Yes"),OFFSET('Hygiene Data'!$D$9,0,10*ROW('Hygiene Data'!D61)),NA())</f>
        <v>#N/A</v>
      </c>
      <c r="BC67" s="101" t="e">
        <f ca="true">+IF(AND(ISNUMBER(OFFSET('Hygiene Data'!$E$5,0,10*ROW('Hygiene Data'!E61))),'Data Summary'!DR67="Yes"),OFFSET('Hygiene Data'!$E$5,0,10*ROW('Hygiene Data'!E61)),NA())</f>
        <v>#N/A</v>
      </c>
      <c r="BD67" s="101" t="e">
        <f ca="true">+IF(AND(ISNUMBER(OFFSET('Hygiene Data'!$E$7,0,10*ROW('Hygiene Data'!E61))),'Data Summary'!DS67="Yes"),OFFSET('Hygiene Data'!$E$7,0,10*ROW('Hygiene Data'!E61)),NA())</f>
        <v>#N/A</v>
      </c>
      <c r="BE67" s="101" t="e">
        <f ca="true">+IF(AND(ISNUMBER(OFFSET('Hygiene Data'!$E$9,0,10*ROW('Hygiene Data'!E61))),'Data Summary'!DT67="Yes"),OFFSET('Hygiene Data'!$E$9,0,10*ROW('Hygiene Data'!E61)),NA())</f>
        <v>#N/A</v>
      </c>
      <c r="BF67" s="101" t="e">
        <f ca="true">+IF(AND(ISNUMBER(OFFSET('Hygiene Data'!$F$5,0,10*ROW('Hygiene Data'!F61))),'Data Summary'!DU67="Yes"),OFFSET('Hygiene Data'!$F$5,0,10*ROW('Hygiene Data'!F61)),NA())</f>
        <v>#N/A</v>
      </c>
      <c r="BG67" s="101" t="e">
        <f ca="true">+IF(AND(ISNUMBER(OFFSET('Hygiene Data'!$F$7,0,10*ROW('Hygiene Data'!F61))),'Data Summary'!DV67="Yes"),OFFSET('Hygiene Data'!$F$7,0,10*ROW('Hygiene Data'!F61)),NA())</f>
        <v>#N/A</v>
      </c>
      <c r="BH67" s="101" t="e">
        <f ca="true">+IF(AND(ISNUMBER(OFFSET('Hygiene Data'!$F$9,0,10*ROW('Hygiene Data'!F61))),'Data Summary'!DW67="Yes"),OFFSET('Hygiene Data'!$F$9,0,10*ROW('Hygiene Data'!F61)),NA())</f>
        <v>#N/A</v>
      </c>
      <c r="BI67" s="101" t="e">
        <f ca="true">+IF(AND(ISNUMBER(OFFSET('Hygiene Data'!$G$5,0,10*ROW('Hygiene Data'!G61))),'Data Summary'!DX67="Yes"),OFFSET('Hygiene Data'!$G$5,0,10*ROW('Hygiene Data'!G61)),NA())</f>
        <v>#N/A</v>
      </c>
      <c r="BJ67" s="101" t="e">
        <f ca="true">+IF(AND(ISNUMBER(OFFSET('Hygiene Data'!$G$7,0,10*ROW('Hygiene Data'!G61))),'Data Summary'!DY67="Yes"),OFFSET('Hygiene Data'!$G$7,0,10*ROW('Hygiene Data'!G61)),NA())</f>
        <v>#N/A</v>
      </c>
      <c r="BK67" s="101" t="e">
        <f ca="true">+IF(AND(ISNUMBER(OFFSET('Hygiene Data'!$G$9,0,10*ROW('Hygiene Data'!G61))),'Data Summary'!DZ67="Yes"),OFFSET('Hygiene Data'!$G$9,0,10*ROW('Hygiene Data'!G61)),NA())</f>
        <v>#N/A</v>
      </c>
      <c r="BL67" s="101" t="e">
        <f ca="true">+IF(AND(ISNUMBER(OFFSET('Hygiene Data'!$H$5,0,10*ROW('Hygiene Data'!H61))),'Data Summary'!EA67="Yes"),OFFSET('Hygiene Data'!$H$5,0,10*ROW('Hygiene Data'!H61)),NA())</f>
        <v>#N/A</v>
      </c>
      <c r="BM67" s="101" t="e">
        <f ca="true">+IF(AND(ISNUMBER(OFFSET('Hygiene Data'!$H$7,0,10*ROW('Hygiene Data'!H61))),'Data Summary'!EB67="Yes"),OFFSET('Hygiene Data'!$H$7,0,10*ROW('Hygiene Data'!H61)),NA())</f>
        <v>#N/A</v>
      </c>
      <c r="BN67" s="101" t="e">
        <f ca="true">+IF(AND(ISNUMBER(OFFSET('Hygiene Data'!$H$9,0,10*ROW('Hygiene Data'!H61))),'Data Summary'!EC67="Yes"),OFFSET('Hygiene Data'!$H$9,0,10*ROW('Hygiene Data'!H61)),NA())</f>
        <v>#N/A</v>
      </c>
      <c r="BO67" s="101" t="e">
        <f ca="true">+IF(AND(ISNUMBER(OFFSET('Hygiene Data'!$I$5,0,10*ROW('Hygiene Data'!I61))),'Data Summary'!ED67="Yes"),OFFSET('Hygiene Data'!$I$5,0,10*ROW('Hygiene Data'!I61)),NA())</f>
        <v>#N/A</v>
      </c>
      <c r="BP67" s="101" t="e">
        <f ca="true">+IF(AND(ISNUMBER(OFFSET('Hygiene Data'!$I$7,0,10*ROW('Hygiene Data'!I61))),'Data Summary'!EE67="Yes"),OFFSET('Hygiene Data'!$I$7,0,10*ROW('Hygiene Data'!I61)),NA())</f>
        <v>#N/A</v>
      </c>
      <c r="BQ67" s="101" t="e">
        <f ca="true">+IF(AND(ISNUMBER(OFFSET('Hygiene Data'!$I$9,0,10*ROW('Hygiene Data'!I61))),'Data Summary'!EF67="Yes"),OFFSET('Hygiene Data'!$I$9,0,10*ROW('Hygiene Data'!I61)),NA())</f>
        <v>#N/A</v>
      </c>
    </row>
    <row xmlns:x14ac="http://schemas.microsoft.com/office/spreadsheetml/2009/9/ac" r="68" x14ac:dyDescent="0.2">
      <c r="A68" s="414" t="e">
        <f ca="true">+RIGHT('Data Summary'!A68,LEN('Data Summary'!A68)-9)</f>
        <v>#VALUE!</v>
      </c>
      <c r="B68" s="38" t="str">
        <f ca="true">+IF(ISTEXT('Data Summary'!B68),'Data Summary'!B68,"")</f>
        <v/>
      </c>
      <c r="C68" s="365" t="e">
        <f ca="true">+VALUE('Data Summary'!C68)</f>
        <v>#VALUE!</v>
      </c>
      <c r="D68" s="99" t="e">
        <f ca="true">+IF(AND(ISNUMBER(OFFSET('Water Data'!$D$4,0,10*ROW('Water Data'!D62))),'Data Summary'!BS68="Yes"),100-OFFSET('Water Data'!$D$4,0,10*ROW('Water Data'!D62)),NA())</f>
        <v>#N/A</v>
      </c>
      <c r="E68" s="99" t="e">
        <f ca="true">+IF(AND(ISNUMBER(OFFSET('Water Data'!$D$6,0,10*ROW('Water Data'!D62))),'Data Summary'!BT68="Yes"),OFFSET('Water Data'!$D$6,0,10*ROW('Water Data'!D62)),NA())</f>
        <v>#N/A</v>
      </c>
      <c r="F68" s="99" t="e">
        <f ca="true">+IF(AND(ISNUMBER(OFFSET('Water Data'!$D$9,0,10*ROW('Water Data'!D62))),'Data Summary'!BU68="Yes"),OFFSET('Water Data'!$D$9,0,10*ROW('Water Data'!D62)),NA())</f>
        <v>#N/A</v>
      </c>
      <c r="G68" s="99" t="e">
        <f ca="true">+IF(AND(ISNUMBER(OFFSET('Water Data'!$E$4,0,10*ROW('Water Data'!E62))),'Data Summary'!BV68="Yes"),100-OFFSET('Water Data'!$E$4,0,10*ROW('Water Data'!E62)),NA())</f>
        <v>#N/A</v>
      </c>
      <c r="H68" s="99" t="e">
        <f ca="true">+IF(AND(ISNUMBER(OFFSET('Water Data'!$E$6,0,10*ROW('Water Data'!E62))),'Data Summary'!BW68="Yes"),OFFSET('Water Data'!$E$6,0,10*ROW('Water Data'!E62)),NA())</f>
        <v>#N/A</v>
      </c>
      <c r="I68" s="99" t="e">
        <f ca="true">+IF(AND(ISNUMBER(OFFSET('Water Data'!$E$9,0,10*ROW('Water Data'!E62))),'Data Summary'!BX68="Yes"),OFFSET('Water Data'!$E$9,0,10*ROW('Water Data'!E62)),NA())</f>
        <v>#N/A</v>
      </c>
      <c r="J68" s="99" t="e">
        <f ca="true">+IF(AND(ISNUMBER(OFFSET('Water Data'!$F$4,0,10*ROW('Water Data'!F62))),'Data Summary'!BY68="Yes"),100-OFFSET('Water Data'!$F$4,0,10*ROW('Water Data'!F62)),NA())</f>
        <v>#N/A</v>
      </c>
      <c r="K68" s="99" t="e">
        <f ca="true">+IF(AND(ISNUMBER(OFFSET('Water Data'!$F$6,0,10*ROW('Water Data'!F62))),'Data Summary'!BZ68="Yes"),OFFSET('Water Data'!$F$6,0,10*ROW('Water Data'!F62)),NA())</f>
        <v>#N/A</v>
      </c>
      <c r="L68" s="99" t="e">
        <f ca="true">+IF(AND(ISNUMBER(OFFSET('Water Data'!$F$9,0,10*ROW('Water Data'!F62))),'Data Summary'!CA68="Yes"),OFFSET('Water Data'!$F$9,0,10*ROW('Water Data'!F62)),NA())</f>
        <v>#N/A</v>
      </c>
      <c r="M68" s="99" t="e">
        <f ca="true">+IF(AND(ISNUMBER(OFFSET('Water Data'!$G$4,0,10*ROW('Water Data'!G62))),'Data Summary'!CB68="Yes"),100-OFFSET('Water Data'!$G$4,0,10*ROW('Water Data'!G62)),NA())</f>
        <v>#N/A</v>
      </c>
      <c r="N68" s="99" t="e">
        <f ca="true">+IF(AND(ISNUMBER(OFFSET('Water Data'!$G$6,0,10*ROW('Water Data'!G62))),'Data Summary'!CC68="Yes"),OFFSET('Water Data'!$G$6,0,10*ROW('Water Data'!G62)),NA())</f>
        <v>#N/A</v>
      </c>
      <c r="O68" s="99" t="e">
        <f ca="true">+IF(AND(ISNUMBER(OFFSET('Water Data'!$G$9,0,10*ROW('Water Data'!G62))),'Data Summary'!CD68="Yes"),OFFSET('Water Data'!$G$9,0,10*ROW('Water Data'!G62)),NA())</f>
        <v>#N/A</v>
      </c>
      <c r="P68" s="99" t="e">
        <f ca="true">+IF(AND(ISNUMBER(OFFSET('Water Data'!$H$4,0,10*ROW('Water Data'!H62))),'Data Summary'!CE68="Yes"),100-OFFSET('Water Data'!$H$4,0,10*ROW('Water Data'!H62)),NA())</f>
        <v>#N/A</v>
      </c>
      <c r="Q68" s="99" t="e">
        <f ca="true">+IF(AND(ISNUMBER(OFFSET('Water Data'!$H$6,0,10*ROW('Water Data'!H62))),'Data Summary'!CF68="Yes"),OFFSET('Water Data'!$H$6,0,10*ROW('Water Data'!H62)),NA())</f>
        <v>#N/A</v>
      </c>
      <c r="R68" s="99" t="e">
        <f ca="true">+IF(AND(ISNUMBER(OFFSET('Water Data'!$H$9,0,10*ROW('Water Data'!H62))),'Data Summary'!CG68="Yes"),OFFSET('Water Data'!$H$9,0,10*ROW('Water Data'!H62)),NA())</f>
        <v>#N/A</v>
      </c>
      <c r="S68" s="99" t="e">
        <f ca="true">+IF(AND(ISNUMBER(OFFSET('Water Data'!$I$4,0,10*ROW('Water Data'!I62))),'Data Summary'!CH68="Yes"),100-OFFSET('Water Data'!$I$4,0,10*ROW('Water Data'!I62)),NA())</f>
        <v>#N/A</v>
      </c>
      <c r="T68" s="99" t="e">
        <f ca="true">+IF(AND(ISNUMBER(OFFSET('Water Data'!$I$6,0,10*ROW('Water Data'!I62))),'Data Summary'!CI68="Yes"),OFFSET('Water Data'!$I$6,0,10*ROW('Water Data'!I62)),NA())</f>
        <v>#N/A</v>
      </c>
      <c r="U68" s="99" t="e">
        <f ca="true">+IF(AND(ISNUMBER(OFFSET('Water Data'!$I$9,0,10*ROW('Water Data'!I62))),'Data Summary'!CJ68="Yes"),OFFSET('Water Data'!$I$9,0,10*ROW('Water Data'!I62)),NA())</f>
        <v>#N/A</v>
      </c>
      <c r="V68" s="100" t="e">
        <f ca="true">+IF(AND(ISNUMBER(OFFSET('Sanitation Data'!$D$4,0,10*ROW('Sanitation Data'!D62))),'Data Summary'!CK68="Yes"),100-OFFSET('Sanitation Data'!$D$4,0,10*ROW('Sanitation Data'!D62)),NA())</f>
        <v>#N/A</v>
      </c>
      <c r="W68" s="100" t="e">
        <f ca="true">+IF(AND(ISNUMBER(OFFSET('Sanitation Data'!$D$6,0,10*ROW('Sanitation Data'!D62))),'Data Summary'!CL68="Yes"),OFFSET('Sanitation Data'!$D$6,0,10*ROW('Sanitation Data'!D62)),NA())</f>
        <v>#N/A</v>
      </c>
      <c r="X68" s="100" t="e">
        <f ca="true">+IF(AND(ISNUMBER(OFFSET('Sanitation Data'!$D$10,0,10*ROW('Sanitation Data'!D62))),'Data Summary'!CM68="Yes"),OFFSET('Sanitation Data'!$D$10,0,10*ROW('Sanitation Data'!D62)),NA())</f>
        <v>#N/A</v>
      </c>
      <c r="Y68" s="100" t="e">
        <f ca="true">+IF(AND(ISNUMBER(OFFSET('Sanitation Data'!$D$11,0,10*ROW('Sanitation Data'!D62))),'Data Summary'!CN68="Yes"),OFFSET('Sanitation Data'!$D$11,0,10*ROW('Sanitation Data'!D62)),NA())</f>
        <v>#N/A</v>
      </c>
      <c r="Z68" s="100" t="e">
        <f ca="true">+IF(AND(ISNUMBER(OFFSET('Sanitation Data'!$D$12,0,10*ROW('Sanitation Data'!D62))),'Data Summary'!CO68="Yes"),OFFSET('Sanitation Data'!$D$12,0,10*ROW('Sanitation Data'!D62)),NA())</f>
        <v>#N/A</v>
      </c>
      <c r="AA68" s="100" t="e">
        <f ca="true">+IF(AND(ISNUMBER(OFFSET('Sanitation Data'!$E$4,0,10*ROW('Sanitation Data'!E62))),'Data Summary'!CP68="Yes"),100-OFFSET('Sanitation Data'!$E$4,0,10*ROW('Sanitation Data'!E62)),NA())</f>
        <v>#N/A</v>
      </c>
      <c r="AB68" s="100" t="e">
        <f ca="true">+IF(AND(ISNUMBER(OFFSET('Sanitation Data'!$E$6,0,10*ROW('Sanitation Data'!E62))),'Data Summary'!CQ68="Yes"),OFFSET('Sanitation Data'!$E$6,0,10*ROW('Sanitation Data'!E62)),NA())</f>
        <v>#N/A</v>
      </c>
      <c r="AC68" s="100" t="e">
        <f ca="true">+IF(AND(ISNUMBER(OFFSET('Sanitation Data'!$E$10,0,10*ROW('Sanitation Data'!E62))),'Data Summary'!CR68="Yes"),OFFSET('Sanitation Data'!$E$10,0,10*ROW('Sanitation Data'!E62)),NA())</f>
        <v>#N/A</v>
      </c>
      <c r="AD68" s="100" t="e">
        <f ca="true">+IF(AND(ISNUMBER(OFFSET('Sanitation Data'!$E$11,0,10*ROW('Sanitation Data'!E62))),'Data Summary'!CS68="Yes"),OFFSET('Sanitation Data'!$E$11,0,10*ROW('Sanitation Data'!E62)),NA())</f>
        <v>#N/A</v>
      </c>
      <c r="AE68" s="100" t="e">
        <f ca="true">+IF(AND(ISNUMBER(OFFSET('Sanitation Data'!$E$12,0,10*ROW('Sanitation Data'!E62))),'Data Summary'!CT68="Yes"),OFFSET('Sanitation Data'!$E$12,0,10*ROW('Sanitation Data'!E62)),NA())</f>
        <v>#N/A</v>
      </c>
      <c r="AF68" s="100" t="e">
        <f ca="true">+IF(AND(ISNUMBER(OFFSET('Sanitation Data'!$F$4,0,10*ROW('Sanitation Data'!F62))),'Data Summary'!CU68="Yes"),100-OFFSET('Sanitation Data'!$F$4,0,10*ROW('Sanitation Data'!F62)),NA())</f>
        <v>#N/A</v>
      </c>
      <c r="AG68" s="100" t="e">
        <f ca="true">+IF(AND(ISNUMBER(OFFSET('Sanitation Data'!$F$6,0,10*ROW('Sanitation Data'!F62))),'Data Summary'!CV68="Yes"),OFFSET('Sanitation Data'!$F$6,0,10*ROW('Sanitation Data'!F62)),NA())</f>
        <v>#N/A</v>
      </c>
      <c r="AH68" s="100" t="e">
        <f ca="true">+IF(AND(ISNUMBER(OFFSET('Sanitation Data'!$F$10,0,10*ROW('Sanitation Data'!F62))),'Data Summary'!CW68="Yes"),OFFSET('Sanitation Data'!$F$10,0,10*ROW('Sanitation Data'!F62)),NA())</f>
        <v>#N/A</v>
      </c>
      <c r="AI68" s="100" t="e">
        <f ca="true">+IF(AND(ISNUMBER(OFFSET('Sanitation Data'!$F$11,0,10*ROW('Sanitation Data'!F62))),'Data Summary'!CX68="Yes"),OFFSET('Sanitation Data'!$F$11,0,10*ROW('Sanitation Data'!F62)),NA())</f>
        <v>#N/A</v>
      </c>
      <c r="AJ68" s="100" t="e">
        <f ca="true">+IF(AND(ISNUMBER(OFFSET('Sanitation Data'!$F$12,0,10*ROW('Sanitation Data'!F62))),'Data Summary'!CY68="Yes"),OFFSET('Sanitation Data'!$F$12,0,10*ROW('Sanitation Data'!F62)),NA())</f>
        <v>#N/A</v>
      </c>
      <c r="AK68" s="100" t="e">
        <f ca="true">+IF(AND(ISNUMBER(OFFSET('Sanitation Data'!$G$4,0,10*ROW('Sanitation Data'!G62))),'Data Summary'!CZ68="Yes"),100-OFFSET('Sanitation Data'!$G$4,0,10*ROW('Sanitation Data'!G62)),NA())</f>
        <v>#N/A</v>
      </c>
      <c r="AL68" s="100" t="e">
        <f ca="true">+IF(AND(ISNUMBER(OFFSET('Sanitation Data'!$G$6,0,10*ROW('Sanitation Data'!G62))),'Data Summary'!DA68="Yes"),OFFSET('Sanitation Data'!$G$6,0,10*ROW('Sanitation Data'!G62)),NA())</f>
        <v>#N/A</v>
      </c>
      <c r="AM68" s="100" t="e">
        <f ca="true">+IF(AND(ISNUMBER(OFFSET('Sanitation Data'!$G$10,0,10*ROW('Sanitation Data'!G62))),'Data Summary'!DB68="Yes"),OFFSET('Sanitation Data'!$G$10,0,10*ROW('Sanitation Data'!G62)),NA())</f>
        <v>#N/A</v>
      </c>
      <c r="AN68" s="100" t="e">
        <f ca="true">+IF(AND(ISNUMBER(OFFSET('Sanitation Data'!$G$11,0,10*ROW('Sanitation Data'!G62))),'Data Summary'!DC68="Yes"),OFFSET('Sanitation Data'!$G$11,0,10*ROW('Sanitation Data'!G62)),NA())</f>
        <v>#N/A</v>
      </c>
      <c r="AO68" s="100" t="e">
        <f ca="true">+IF(AND(ISNUMBER(OFFSET('Sanitation Data'!$G$12,0,10*ROW('Sanitation Data'!G62))),'Data Summary'!DD68="Yes"),OFFSET('Sanitation Data'!$G$12,0,10*ROW('Sanitation Data'!G62)),NA())</f>
        <v>#N/A</v>
      </c>
      <c r="AP68" s="100" t="e">
        <f ca="true">+IF(AND(ISNUMBER(OFFSET('Sanitation Data'!$H$4,0,10*ROW('Sanitation Data'!H62))),'Data Summary'!DE68="Yes"),100-OFFSET('Sanitation Data'!$H$4,0,10*ROW('Sanitation Data'!H62)),NA())</f>
        <v>#N/A</v>
      </c>
      <c r="AQ68" s="100" t="e">
        <f ca="true">+IF(AND(ISNUMBER(OFFSET('Sanitation Data'!$H$6,0,10*ROW('Sanitation Data'!H62))),'Data Summary'!DF68="Yes"),OFFSET('Sanitation Data'!$H$6,0,10*ROW('Sanitation Data'!H62)),NA())</f>
        <v>#N/A</v>
      </c>
      <c r="AR68" s="100" t="e">
        <f ca="true">+IF(AND(ISNUMBER(OFFSET('Sanitation Data'!$H$10,0,10*ROW('Sanitation Data'!H62))),'Data Summary'!DG68="Yes"),OFFSET('Sanitation Data'!$H$10,0,10*ROW('Sanitation Data'!H62)),NA())</f>
        <v>#N/A</v>
      </c>
      <c r="AS68" s="100" t="e">
        <f ca="true">+IF(AND(ISNUMBER(OFFSET('Sanitation Data'!$H$11,0,10*ROW('Sanitation Data'!H62))),'Data Summary'!DH68="Yes"),OFFSET('Sanitation Data'!$H$11,0,10*ROW('Sanitation Data'!H62)),NA())</f>
        <v>#N/A</v>
      </c>
      <c r="AT68" s="100" t="e">
        <f ca="true">+IF(AND(ISNUMBER(OFFSET('Sanitation Data'!$H$12,0,10*ROW('Sanitation Data'!H62))),'Data Summary'!DI68="Yes"),OFFSET('Sanitation Data'!$H$12,0,10*ROW('Sanitation Data'!H62)),NA())</f>
        <v>#N/A</v>
      </c>
      <c r="AU68" s="100" t="e">
        <f ca="true">+IF(AND(ISNUMBER(OFFSET('Sanitation Data'!$I$4,0,10*ROW('Sanitation Data'!I62))),'Data Summary'!DJ68="Yes"),100-OFFSET('Sanitation Data'!$I$4,0,10*ROW('Sanitation Data'!I62)),NA())</f>
        <v>#N/A</v>
      </c>
      <c r="AV68" s="100" t="e">
        <f ca="true">+IF(AND(ISNUMBER(OFFSET('Sanitation Data'!$I$6,0,10*ROW('Sanitation Data'!I62))),'Data Summary'!DK68="Yes"),OFFSET('Sanitation Data'!$I$6,0,10*ROW('Sanitation Data'!I62)),NA())</f>
        <v>#N/A</v>
      </c>
      <c r="AW68" s="100" t="e">
        <f ca="true">+IF(AND(ISNUMBER(OFFSET('Sanitation Data'!$I$10,0,10*ROW('Sanitation Data'!I62))),'Data Summary'!DL68="Yes"),OFFSET('Sanitation Data'!$I$10,0,10*ROW('Sanitation Data'!I62)),NA())</f>
        <v>#N/A</v>
      </c>
      <c r="AX68" s="100" t="e">
        <f ca="true">+IF(AND(ISNUMBER(OFFSET('Sanitation Data'!$I$11,0,10*ROW('Sanitation Data'!I62))),'Data Summary'!DM68="Yes"),OFFSET('Sanitation Data'!$I$11,0,10*ROW('Sanitation Data'!I62)),NA())</f>
        <v>#N/A</v>
      </c>
      <c r="AY68" s="100" t="e">
        <f ca="true">+IF(AND(ISNUMBER(OFFSET('Sanitation Data'!$I$12,0,10*ROW('Sanitation Data'!I62))),'Data Summary'!DN68="Yes"),OFFSET('Sanitation Data'!$I$12,0,10*ROW('Sanitation Data'!I62)),NA())</f>
        <v>#N/A</v>
      </c>
      <c r="AZ68" s="101" t="e">
        <f ca="true">+IF(AND(ISNUMBER(OFFSET('Hygiene Data'!$D$5,0,10*ROW('Hygiene Data'!D62))),'Data Summary'!DO68="Yes"),OFFSET('Hygiene Data'!$D$5,0,10*ROW('Hygiene Data'!D62)),NA())</f>
        <v>#N/A</v>
      </c>
      <c r="BA68" s="101" t="e">
        <f ca="true">+IF(AND(ISNUMBER(OFFSET('Hygiene Data'!$D$7,0,10*ROW('Hygiene Data'!D62))),'Data Summary'!DP68="Yes"),OFFSET('Hygiene Data'!$D$7,0,10*ROW('Hygiene Data'!D62)),NA())</f>
        <v>#N/A</v>
      </c>
      <c r="BB68" s="101" t="e">
        <f ca="true">+IF(AND(ISNUMBER(OFFSET('Hygiene Data'!$D$9,0,10*ROW('Hygiene Data'!D62))),'Data Summary'!DQ68="Yes"),OFFSET('Hygiene Data'!$D$9,0,10*ROW('Hygiene Data'!D62)),NA())</f>
        <v>#N/A</v>
      </c>
      <c r="BC68" s="101" t="e">
        <f ca="true">+IF(AND(ISNUMBER(OFFSET('Hygiene Data'!$E$5,0,10*ROW('Hygiene Data'!E62))),'Data Summary'!DR68="Yes"),OFFSET('Hygiene Data'!$E$5,0,10*ROW('Hygiene Data'!E62)),NA())</f>
        <v>#N/A</v>
      </c>
      <c r="BD68" s="101" t="e">
        <f ca="true">+IF(AND(ISNUMBER(OFFSET('Hygiene Data'!$E$7,0,10*ROW('Hygiene Data'!E62))),'Data Summary'!DS68="Yes"),OFFSET('Hygiene Data'!$E$7,0,10*ROW('Hygiene Data'!E62)),NA())</f>
        <v>#N/A</v>
      </c>
      <c r="BE68" s="101" t="e">
        <f ca="true">+IF(AND(ISNUMBER(OFFSET('Hygiene Data'!$E$9,0,10*ROW('Hygiene Data'!E62))),'Data Summary'!DT68="Yes"),OFFSET('Hygiene Data'!$E$9,0,10*ROW('Hygiene Data'!E62)),NA())</f>
        <v>#N/A</v>
      </c>
      <c r="BF68" s="101" t="e">
        <f ca="true">+IF(AND(ISNUMBER(OFFSET('Hygiene Data'!$F$5,0,10*ROW('Hygiene Data'!F62))),'Data Summary'!DU68="Yes"),OFFSET('Hygiene Data'!$F$5,0,10*ROW('Hygiene Data'!F62)),NA())</f>
        <v>#N/A</v>
      </c>
      <c r="BG68" s="101" t="e">
        <f ca="true">+IF(AND(ISNUMBER(OFFSET('Hygiene Data'!$F$7,0,10*ROW('Hygiene Data'!F62))),'Data Summary'!DV68="Yes"),OFFSET('Hygiene Data'!$F$7,0,10*ROW('Hygiene Data'!F62)),NA())</f>
        <v>#N/A</v>
      </c>
      <c r="BH68" s="101" t="e">
        <f ca="true">+IF(AND(ISNUMBER(OFFSET('Hygiene Data'!$F$9,0,10*ROW('Hygiene Data'!F62))),'Data Summary'!DW68="Yes"),OFFSET('Hygiene Data'!$F$9,0,10*ROW('Hygiene Data'!F62)),NA())</f>
        <v>#N/A</v>
      </c>
      <c r="BI68" s="101" t="e">
        <f ca="true">+IF(AND(ISNUMBER(OFFSET('Hygiene Data'!$G$5,0,10*ROW('Hygiene Data'!G62))),'Data Summary'!DX68="Yes"),OFFSET('Hygiene Data'!$G$5,0,10*ROW('Hygiene Data'!G62)),NA())</f>
        <v>#N/A</v>
      </c>
      <c r="BJ68" s="101" t="e">
        <f ca="true">+IF(AND(ISNUMBER(OFFSET('Hygiene Data'!$G$7,0,10*ROW('Hygiene Data'!G62))),'Data Summary'!DY68="Yes"),OFFSET('Hygiene Data'!$G$7,0,10*ROW('Hygiene Data'!G62)),NA())</f>
        <v>#N/A</v>
      </c>
      <c r="BK68" s="101" t="e">
        <f ca="true">+IF(AND(ISNUMBER(OFFSET('Hygiene Data'!$G$9,0,10*ROW('Hygiene Data'!G62))),'Data Summary'!DZ68="Yes"),OFFSET('Hygiene Data'!$G$9,0,10*ROW('Hygiene Data'!G62)),NA())</f>
        <v>#N/A</v>
      </c>
      <c r="BL68" s="101" t="e">
        <f ca="true">+IF(AND(ISNUMBER(OFFSET('Hygiene Data'!$H$5,0,10*ROW('Hygiene Data'!H62))),'Data Summary'!EA68="Yes"),OFFSET('Hygiene Data'!$H$5,0,10*ROW('Hygiene Data'!H62)),NA())</f>
        <v>#N/A</v>
      </c>
      <c r="BM68" s="101" t="e">
        <f ca="true">+IF(AND(ISNUMBER(OFFSET('Hygiene Data'!$H$7,0,10*ROW('Hygiene Data'!H62))),'Data Summary'!EB68="Yes"),OFFSET('Hygiene Data'!$H$7,0,10*ROW('Hygiene Data'!H62)),NA())</f>
        <v>#N/A</v>
      </c>
      <c r="BN68" s="101" t="e">
        <f ca="true">+IF(AND(ISNUMBER(OFFSET('Hygiene Data'!$H$9,0,10*ROW('Hygiene Data'!H62))),'Data Summary'!EC68="Yes"),OFFSET('Hygiene Data'!$H$9,0,10*ROW('Hygiene Data'!H62)),NA())</f>
        <v>#N/A</v>
      </c>
      <c r="BO68" s="101" t="e">
        <f ca="true">+IF(AND(ISNUMBER(OFFSET('Hygiene Data'!$I$5,0,10*ROW('Hygiene Data'!I62))),'Data Summary'!ED68="Yes"),OFFSET('Hygiene Data'!$I$5,0,10*ROW('Hygiene Data'!I62)),NA())</f>
        <v>#N/A</v>
      </c>
      <c r="BP68" s="101" t="e">
        <f ca="true">+IF(AND(ISNUMBER(OFFSET('Hygiene Data'!$I$7,0,10*ROW('Hygiene Data'!I62))),'Data Summary'!EE68="Yes"),OFFSET('Hygiene Data'!$I$7,0,10*ROW('Hygiene Data'!I62)),NA())</f>
        <v>#N/A</v>
      </c>
      <c r="BQ68" s="101" t="e">
        <f ca="true">+IF(AND(ISNUMBER(OFFSET('Hygiene Data'!$I$9,0,10*ROW('Hygiene Data'!I62))),'Data Summary'!EF68="Yes"),OFFSET('Hygiene Data'!$I$9,0,10*ROW('Hygiene Data'!I62)),NA())</f>
        <v>#N/A</v>
      </c>
    </row>
    <row xmlns:x14ac="http://schemas.microsoft.com/office/spreadsheetml/2009/9/ac" r="69" x14ac:dyDescent="0.2">
      <c r="A69" s="414" t="e">
        <f ca="true">+RIGHT('Data Summary'!A69,LEN('Data Summary'!A69)-9)</f>
        <v>#VALUE!</v>
      </c>
      <c r="B69" s="38" t="str">
        <f ca="true">+IF(ISTEXT('Data Summary'!B69),'Data Summary'!B69,"")</f>
        <v/>
      </c>
      <c r="C69" s="365" t="e">
        <f ca="true">+VALUE('Data Summary'!C69)</f>
        <v>#VALUE!</v>
      </c>
      <c r="D69" s="99" t="e">
        <f ca="true">+IF(AND(ISNUMBER(OFFSET('Water Data'!$D$4,0,10*ROW('Water Data'!D63))),'Data Summary'!BS69="Yes"),100-OFFSET('Water Data'!$D$4,0,10*ROW('Water Data'!D63)),NA())</f>
        <v>#N/A</v>
      </c>
      <c r="E69" s="99" t="e">
        <f ca="true">+IF(AND(ISNUMBER(OFFSET('Water Data'!$D$6,0,10*ROW('Water Data'!D63))),'Data Summary'!BT69="Yes"),OFFSET('Water Data'!$D$6,0,10*ROW('Water Data'!D63)),NA())</f>
        <v>#N/A</v>
      </c>
      <c r="F69" s="99" t="e">
        <f ca="true">+IF(AND(ISNUMBER(OFFSET('Water Data'!$D$9,0,10*ROW('Water Data'!D63))),'Data Summary'!BU69="Yes"),OFFSET('Water Data'!$D$9,0,10*ROW('Water Data'!D63)),NA())</f>
        <v>#N/A</v>
      </c>
      <c r="G69" s="99" t="e">
        <f ca="true">+IF(AND(ISNUMBER(OFFSET('Water Data'!$E$4,0,10*ROW('Water Data'!E63))),'Data Summary'!BV69="Yes"),100-OFFSET('Water Data'!$E$4,0,10*ROW('Water Data'!E63)),NA())</f>
        <v>#N/A</v>
      </c>
      <c r="H69" s="99" t="e">
        <f ca="true">+IF(AND(ISNUMBER(OFFSET('Water Data'!$E$6,0,10*ROW('Water Data'!E63))),'Data Summary'!BW69="Yes"),OFFSET('Water Data'!$E$6,0,10*ROW('Water Data'!E63)),NA())</f>
        <v>#N/A</v>
      </c>
      <c r="I69" s="99" t="e">
        <f ca="true">+IF(AND(ISNUMBER(OFFSET('Water Data'!$E$9,0,10*ROW('Water Data'!E63))),'Data Summary'!BX69="Yes"),OFFSET('Water Data'!$E$9,0,10*ROW('Water Data'!E63)),NA())</f>
        <v>#N/A</v>
      </c>
      <c r="J69" s="99" t="e">
        <f ca="true">+IF(AND(ISNUMBER(OFFSET('Water Data'!$F$4,0,10*ROW('Water Data'!F63))),'Data Summary'!BY69="Yes"),100-OFFSET('Water Data'!$F$4,0,10*ROW('Water Data'!F63)),NA())</f>
        <v>#N/A</v>
      </c>
      <c r="K69" s="99" t="e">
        <f ca="true">+IF(AND(ISNUMBER(OFFSET('Water Data'!$F$6,0,10*ROW('Water Data'!F63))),'Data Summary'!BZ69="Yes"),OFFSET('Water Data'!$F$6,0,10*ROW('Water Data'!F63)),NA())</f>
        <v>#N/A</v>
      </c>
      <c r="L69" s="99" t="e">
        <f ca="true">+IF(AND(ISNUMBER(OFFSET('Water Data'!$F$9,0,10*ROW('Water Data'!F63))),'Data Summary'!CA69="Yes"),OFFSET('Water Data'!$F$9,0,10*ROW('Water Data'!F63)),NA())</f>
        <v>#N/A</v>
      </c>
      <c r="M69" s="99" t="e">
        <f ca="true">+IF(AND(ISNUMBER(OFFSET('Water Data'!$G$4,0,10*ROW('Water Data'!G63))),'Data Summary'!CB69="Yes"),100-OFFSET('Water Data'!$G$4,0,10*ROW('Water Data'!G63)),NA())</f>
        <v>#N/A</v>
      </c>
      <c r="N69" s="99" t="e">
        <f ca="true">+IF(AND(ISNUMBER(OFFSET('Water Data'!$G$6,0,10*ROW('Water Data'!G63))),'Data Summary'!CC69="Yes"),OFFSET('Water Data'!$G$6,0,10*ROW('Water Data'!G63)),NA())</f>
        <v>#N/A</v>
      </c>
      <c r="O69" s="99" t="e">
        <f ca="true">+IF(AND(ISNUMBER(OFFSET('Water Data'!$G$9,0,10*ROW('Water Data'!G63))),'Data Summary'!CD69="Yes"),OFFSET('Water Data'!$G$9,0,10*ROW('Water Data'!G63)),NA())</f>
        <v>#N/A</v>
      </c>
      <c r="P69" s="99" t="e">
        <f ca="true">+IF(AND(ISNUMBER(OFFSET('Water Data'!$H$4,0,10*ROW('Water Data'!H63))),'Data Summary'!CE69="Yes"),100-OFFSET('Water Data'!$H$4,0,10*ROW('Water Data'!H63)),NA())</f>
        <v>#N/A</v>
      </c>
      <c r="Q69" s="99" t="e">
        <f ca="true">+IF(AND(ISNUMBER(OFFSET('Water Data'!$H$6,0,10*ROW('Water Data'!H63))),'Data Summary'!CF69="Yes"),OFFSET('Water Data'!$H$6,0,10*ROW('Water Data'!H63)),NA())</f>
        <v>#N/A</v>
      </c>
      <c r="R69" s="99" t="e">
        <f ca="true">+IF(AND(ISNUMBER(OFFSET('Water Data'!$H$9,0,10*ROW('Water Data'!H63))),'Data Summary'!CG69="Yes"),OFFSET('Water Data'!$H$9,0,10*ROW('Water Data'!H63)),NA())</f>
        <v>#N/A</v>
      </c>
      <c r="S69" s="99" t="e">
        <f ca="true">+IF(AND(ISNUMBER(OFFSET('Water Data'!$I$4,0,10*ROW('Water Data'!I63))),'Data Summary'!CH69="Yes"),100-OFFSET('Water Data'!$I$4,0,10*ROW('Water Data'!I63)),NA())</f>
        <v>#N/A</v>
      </c>
      <c r="T69" s="99" t="e">
        <f ca="true">+IF(AND(ISNUMBER(OFFSET('Water Data'!$I$6,0,10*ROW('Water Data'!I63))),'Data Summary'!CI69="Yes"),OFFSET('Water Data'!$I$6,0,10*ROW('Water Data'!I63)),NA())</f>
        <v>#N/A</v>
      </c>
      <c r="U69" s="99" t="e">
        <f ca="true">+IF(AND(ISNUMBER(OFFSET('Water Data'!$I$9,0,10*ROW('Water Data'!I63))),'Data Summary'!CJ69="Yes"),OFFSET('Water Data'!$I$9,0,10*ROW('Water Data'!I63)),NA())</f>
        <v>#N/A</v>
      </c>
      <c r="V69" s="100" t="e">
        <f ca="true">+IF(AND(ISNUMBER(OFFSET('Sanitation Data'!$D$4,0,10*ROW('Sanitation Data'!D63))),'Data Summary'!CK69="Yes"),100-OFFSET('Sanitation Data'!$D$4,0,10*ROW('Sanitation Data'!D63)),NA())</f>
        <v>#N/A</v>
      </c>
      <c r="W69" s="100" t="e">
        <f ca="true">+IF(AND(ISNUMBER(OFFSET('Sanitation Data'!$D$6,0,10*ROW('Sanitation Data'!D63))),'Data Summary'!CL69="Yes"),OFFSET('Sanitation Data'!$D$6,0,10*ROW('Sanitation Data'!D63)),NA())</f>
        <v>#N/A</v>
      </c>
      <c r="X69" s="100" t="e">
        <f ca="true">+IF(AND(ISNUMBER(OFFSET('Sanitation Data'!$D$10,0,10*ROW('Sanitation Data'!D63))),'Data Summary'!CM69="Yes"),OFFSET('Sanitation Data'!$D$10,0,10*ROW('Sanitation Data'!D63)),NA())</f>
        <v>#N/A</v>
      </c>
      <c r="Y69" s="100" t="e">
        <f ca="true">+IF(AND(ISNUMBER(OFFSET('Sanitation Data'!$D$11,0,10*ROW('Sanitation Data'!D63))),'Data Summary'!CN69="Yes"),OFFSET('Sanitation Data'!$D$11,0,10*ROW('Sanitation Data'!D63)),NA())</f>
        <v>#N/A</v>
      </c>
      <c r="Z69" s="100" t="e">
        <f ca="true">+IF(AND(ISNUMBER(OFFSET('Sanitation Data'!$D$12,0,10*ROW('Sanitation Data'!D63))),'Data Summary'!CO69="Yes"),OFFSET('Sanitation Data'!$D$12,0,10*ROW('Sanitation Data'!D63)),NA())</f>
        <v>#N/A</v>
      </c>
      <c r="AA69" s="100" t="e">
        <f ca="true">+IF(AND(ISNUMBER(OFFSET('Sanitation Data'!$E$4,0,10*ROW('Sanitation Data'!E63))),'Data Summary'!CP69="Yes"),100-OFFSET('Sanitation Data'!$E$4,0,10*ROW('Sanitation Data'!E63)),NA())</f>
        <v>#N/A</v>
      </c>
      <c r="AB69" s="100" t="e">
        <f ca="true">+IF(AND(ISNUMBER(OFFSET('Sanitation Data'!$E$6,0,10*ROW('Sanitation Data'!E63))),'Data Summary'!CQ69="Yes"),OFFSET('Sanitation Data'!$E$6,0,10*ROW('Sanitation Data'!E63)),NA())</f>
        <v>#N/A</v>
      </c>
      <c r="AC69" s="100" t="e">
        <f ca="true">+IF(AND(ISNUMBER(OFFSET('Sanitation Data'!$E$10,0,10*ROW('Sanitation Data'!E63))),'Data Summary'!CR69="Yes"),OFFSET('Sanitation Data'!$E$10,0,10*ROW('Sanitation Data'!E63)),NA())</f>
        <v>#N/A</v>
      </c>
      <c r="AD69" s="100" t="e">
        <f ca="true">+IF(AND(ISNUMBER(OFFSET('Sanitation Data'!$E$11,0,10*ROW('Sanitation Data'!E63))),'Data Summary'!CS69="Yes"),OFFSET('Sanitation Data'!$E$11,0,10*ROW('Sanitation Data'!E63)),NA())</f>
        <v>#N/A</v>
      </c>
      <c r="AE69" s="100" t="e">
        <f ca="true">+IF(AND(ISNUMBER(OFFSET('Sanitation Data'!$E$12,0,10*ROW('Sanitation Data'!E63))),'Data Summary'!CT69="Yes"),OFFSET('Sanitation Data'!$E$12,0,10*ROW('Sanitation Data'!E63)),NA())</f>
        <v>#N/A</v>
      </c>
      <c r="AF69" s="100" t="e">
        <f ca="true">+IF(AND(ISNUMBER(OFFSET('Sanitation Data'!$F$4,0,10*ROW('Sanitation Data'!F63))),'Data Summary'!CU69="Yes"),100-OFFSET('Sanitation Data'!$F$4,0,10*ROW('Sanitation Data'!F63)),NA())</f>
        <v>#N/A</v>
      </c>
      <c r="AG69" s="100" t="e">
        <f ca="true">+IF(AND(ISNUMBER(OFFSET('Sanitation Data'!$F$6,0,10*ROW('Sanitation Data'!F63))),'Data Summary'!CV69="Yes"),OFFSET('Sanitation Data'!$F$6,0,10*ROW('Sanitation Data'!F63)),NA())</f>
        <v>#N/A</v>
      </c>
      <c r="AH69" s="100" t="e">
        <f ca="true">+IF(AND(ISNUMBER(OFFSET('Sanitation Data'!$F$10,0,10*ROW('Sanitation Data'!F63))),'Data Summary'!CW69="Yes"),OFFSET('Sanitation Data'!$F$10,0,10*ROW('Sanitation Data'!F63)),NA())</f>
        <v>#N/A</v>
      </c>
      <c r="AI69" s="100" t="e">
        <f ca="true">+IF(AND(ISNUMBER(OFFSET('Sanitation Data'!$F$11,0,10*ROW('Sanitation Data'!F63))),'Data Summary'!CX69="Yes"),OFFSET('Sanitation Data'!$F$11,0,10*ROW('Sanitation Data'!F63)),NA())</f>
        <v>#N/A</v>
      </c>
      <c r="AJ69" s="100" t="e">
        <f ca="true">+IF(AND(ISNUMBER(OFFSET('Sanitation Data'!$F$12,0,10*ROW('Sanitation Data'!F63))),'Data Summary'!CY69="Yes"),OFFSET('Sanitation Data'!$F$12,0,10*ROW('Sanitation Data'!F63)),NA())</f>
        <v>#N/A</v>
      </c>
      <c r="AK69" s="100" t="e">
        <f ca="true">+IF(AND(ISNUMBER(OFFSET('Sanitation Data'!$G$4,0,10*ROW('Sanitation Data'!G63))),'Data Summary'!CZ69="Yes"),100-OFFSET('Sanitation Data'!$G$4,0,10*ROW('Sanitation Data'!G63)),NA())</f>
        <v>#N/A</v>
      </c>
      <c r="AL69" s="100" t="e">
        <f ca="true">+IF(AND(ISNUMBER(OFFSET('Sanitation Data'!$G$6,0,10*ROW('Sanitation Data'!G63))),'Data Summary'!DA69="Yes"),OFFSET('Sanitation Data'!$G$6,0,10*ROW('Sanitation Data'!G63)),NA())</f>
        <v>#N/A</v>
      </c>
      <c r="AM69" s="100" t="e">
        <f ca="true">+IF(AND(ISNUMBER(OFFSET('Sanitation Data'!$G$10,0,10*ROW('Sanitation Data'!G63))),'Data Summary'!DB69="Yes"),OFFSET('Sanitation Data'!$G$10,0,10*ROW('Sanitation Data'!G63)),NA())</f>
        <v>#N/A</v>
      </c>
      <c r="AN69" s="100" t="e">
        <f ca="true">+IF(AND(ISNUMBER(OFFSET('Sanitation Data'!$G$11,0,10*ROW('Sanitation Data'!G63))),'Data Summary'!DC69="Yes"),OFFSET('Sanitation Data'!$G$11,0,10*ROW('Sanitation Data'!G63)),NA())</f>
        <v>#N/A</v>
      </c>
      <c r="AO69" s="100" t="e">
        <f ca="true">+IF(AND(ISNUMBER(OFFSET('Sanitation Data'!$G$12,0,10*ROW('Sanitation Data'!G63))),'Data Summary'!DD69="Yes"),OFFSET('Sanitation Data'!$G$12,0,10*ROW('Sanitation Data'!G63)),NA())</f>
        <v>#N/A</v>
      </c>
      <c r="AP69" s="100" t="e">
        <f ca="true">+IF(AND(ISNUMBER(OFFSET('Sanitation Data'!$H$4,0,10*ROW('Sanitation Data'!H63))),'Data Summary'!DE69="Yes"),100-OFFSET('Sanitation Data'!$H$4,0,10*ROW('Sanitation Data'!H63)),NA())</f>
        <v>#N/A</v>
      </c>
      <c r="AQ69" s="100" t="e">
        <f ca="true">+IF(AND(ISNUMBER(OFFSET('Sanitation Data'!$H$6,0,10*ROW('Sanitation Data'!H63))),'Data Summary'!DF69="Yes"),OFFSET('Sanitation Data'!$H$6,0,10*ROW('Sanitation Data'!H63)),NA())</f>
        <v>#N/A</v>
      </c>
      <c r="AR69" s="100" t="e">
        <f ca="true">+IF(AND(ISNUMBER(OFFSET('Sanitation Data'!$H$10,0,10*ROW('Sanitation Data'!H63))),'Data Summary'!DG69="Yes"),OFFSET('Sanitation Data'!$H$10,0,10*ROW('Sanitation Data'!H63)),NA())</f>
        <v>#N/A</v>
      </c>
      <c r="AS69" s="100" t="e">
        <f ca="true">+IF(AND(ISNUMBER(OFFSET('Sanitation Data'!$H$11,0,10*ROW('Sanitation Data'!H63))),'Data Summary'!DH69="Yes"),OFFSET('Sanitation Data'!$H$11,0,10*ROW('Sanitation Data'!H63)),NA())</f>
        <v>#N/A</v>
      </c>
      <c r="AT69" s="100" t="e">
        <f ca="true">+IF(AND(ISNUMBER(OFFSET('Sanitation Data'!$H$12,0,10*ROW('Sanitation Data'!H63))),'Data Summary'!DI69="Yes"),OFFSET('Sanitation Data'!$H$12,0,10*ROW('Sanitation Data'!H63)),NA())</f>
        <v>#N/A</v>
      </c>
      <c r="AU69" s="100" t="e">
        <f ca="true">+IF(AND(ISNUMBER(OFFSET('Sanitation Data'!$I$4,0,10*ROW('Sanitation Data'!I63))),'Data Summary'!DJ69="Yes"),100-OFFSET('Sanitation Data'!$I$4,0,10*ROW('Sanitation Data'!I63)),NA())</f>
        <v>#N/A</v>
      </c>
      <c r="AV69" s="100" t="e">
        <f ca="true">+IF(AND(ISNUMBER(OFFSET('Sanitation Data'!$I$6,0,10*ROW('Sanitation Data'!I63))),'Data Summary'!DK69="Yes"),OFFSET('Sanitation Data'!$I$6,0,10*ROW('Sanitation Data'!I63)),NA())</f>
        <v>#N/A</v>
      </c>
      <c r="AW69" s="100" t="e">
        <f ca="true">+IF(AND(ISNUMBER(OFFSET('Sanitation Data'!$I$10,0,10*ROW('Sanitation Data'!I63))),'Data Summary'!DL69="Yes"),OFFSET('Sanitation Data'!$I$10,0,10*ROW('Sanitation Data'!I63)),NA())</f>
        <v>#N/A</v>
      </c>
      <c r="AX69" s="100" t="e">
        <f ca="true">+IF(AND(ISNUMBER(OFFSET('Sanitation Data'!$I$11,0,10*ROW('Sanitation Data'!I63))),'Data Summary'!DM69="Yes"),OFFSET('Sanitation Data'!$I$11,0,10*ROW('Sanitation Data'!I63)),NA())</f>
        <v>#N/A</v>
      </c>
      <c r="AY69" s="100" t="e">
        <f ca="true">+IF(AND(ISNUMBER(OFFSET('Sanitation Data'!$I$12,0,10*ROW('Sanitation Data'!I63))),'Data Summary'!DN69="Yes"),OFFSET('Sanitation Data'!$I$12,0,10*ROW('Sanitation Data'!I63)),NA())</f>
        <v>#N/A</v>
      </c>
      <c r="AZ69" s="101" t="e">
        <f ca="true">+IF(AND(ISNUMBER(OFFSET('Hygiene Data'!$D$5,0,10*ROW('Hygiene Data'!D63))),'Data Summary'!DO69="Yes"),OFFSET('Hygiene Data'!$D$5,0,10*ROW('Hygiene Data'!D63)),NA())</f>
        <v>#N/A</v>
      </c>
      <c r="BA69" s="101" t="e">
        <f ca="true">+IF(AND(ISNUMBER(OFFSET('Hygiene Data'!$D$7,0,10*ROW('Hygiene Data'!D63))),'Data Summary'!DP69="Yes"),OFFSET('Hygiene Data'!$D$7,0,10*ROW('Hygiene Data'!D63)),NA())</f>
        <v>#N/A</v>
      </c>
      <c r="BB69" s="101" t="e">
        <f ca="true">+IF(AND(ISNUMBER(OFFSET('Hygiene Data'!$D$9,0,10*ROW('Hygiene Data'!D63))),'Data Summary'!DQ69="Yes"),OFFSET('Hygiene Data'!$D$9,0,10*ROW('Hygiene Data'!D63)),NA())</f>
        <v>#N/A</v>
      </c>
      <c r="BC69" s="101" t="e">
        <f ca="true">+IF(AND(ISNUMBER(OFFSET('Hygiene Data'!$E$5,0,10*ROW('Hygiene Data'!E63))),'Data Summary'!DR69="Yes"),OFFSET('Hygiene Data'!$E$5,0,10*ROW('Hygiene Data'!E63)),NA())</f>
        <v>#N/A</v>
      </c>
      <c r="BD69" s="101" t="e">
        <f ca="true">+IF(AND(ISNUMBER(OFFSET('Hygiene Data'!$E$7,0,10*ROW('Hygiene Data'!E63))),'Data Summary'!DS69="Yes"),OFFSET('Hygiene Data'!$E$7,0,10*ROW('Hygiene Data'!E63)),NA())</f>
        <v>#N/A</v>
      </c>
      <c r="BE69" s="101" t="e">
        <f ca="true">+IF(AND(ISNUMBER(OFFSET('Hygiene Data'!$E$9,0,10*ROW('Hygiene Data'!E63))),'Data Summary'!DT69="Yes"),OFFSET('Hygiene Data'!$E$9,0,10*ROW('Hygiene Data'!E63)),NA())</f>
        <v>#N/A</v>
      </c>
      <c r="BF69" s="101" t="e">
        <f ca="true">+IF(AND(ISNUMBER(OFFSET('Hygiene Data'!$F$5,0,10*ROW('Hygiene Data'!F63))),'Data Summary'!DU69="Yes"),OFFSET('Hygiene Data'!$F$5,0,10*ROW('Hygiene Data'!F63)),NA())</f>
        <v>#N/A</v>
      </c>
      <c r="BG69" s="101" t="e">
        <f ca="true">+IF(AND(ISNUMBER(OFFSET('Hygiene Data'!$F$7,0,10*ROW('Hygiene Data'!F63))),'Data Summary'!DV69="Yes"),OFFSET('Hygiene Data'!$F$7,0,10*ROW('Hygiene Data'!F63)),NA())</f>
        <v>#N/A</v>
      </c>
      <c r="BH69" s="101" t="e">
        <f ca="true">+IF(AND(ISNUMBER(OFFSET('Hygiene Data'!$F$9,0,10*ROW('Hygiene Data'!F63))),'Data Summary'!DW69="Yes"),OFFSET('Hygiene Data'!$F$9,0,10*ROW('Hygiene Data'!F63)),NA())</f>
        <v>#N/A</v>
      </c>
      <c r="BI69" s="101" t="e">
        <f ca="true">+IF(AND(ISNUMBER(OFFSET('Hygiene Data'!$G$5,0,10*ROW('Hygiene Data'!G63))),'Data Summary'!DX69="Yes"),OFFSET('Hygiene Data'!$G$5,0,10*ROW('Hygiene Data'!G63)),NA())</f>
        <v>#N/A</v>
      </c>
      <c r="BJ69" s="101" t="e">
        <f ca="true">+IF(AND(ISNUMBER(OFFSET('Hygiene Data'!$G$7,0,10*ROW('Hygiene Data'!G63))),'Data Summary'!DY69="Yes"),OFFSET('Hygiene Data'!$G$7,0,10*ROW('Hygiene Data'!G63)),NA())</f>
        <v>#N/A</v>
      </c>
      <c r="BK69" s="101" t="e">
        <f ca="true">+IF(AND(ISNUMBER(OFFSET('Hygiene Data'!$G$9,0,10*ROW('Hygiene Data'!G63))),'Data Summary'!DZ69="Yes"),OFFSET('Hygiene Data'!$G$9,0,10*ROW('Hygiene Data'!G63)),NA())</f>
        <v>#N/A</v>
      </c>
      <c r="BL69" s="101" t="e">
        <f ca="true">+IF(AND(ISNUMBER(OFFSET('Hygiene Data'!$H$5,0,10*ROW('Hygiene Data'!H63))),'Data Summary'!EA69="Yes"),OFFSET('Hygiene Data'!$H$5,0,10*ROW('Hygiene Data'!H63)),NA())</f>
        <v>#N/A</v>
      </c>
      <c r="BM69" s="101" t="e">
        <f ca="true">+IF(AND(ISNUMBER(OFFSET('Hygiene Data'!$H$7,0,10*ROW('Hygiene Data'!H63))),'Data Summary'!EB69="Yes"),OFFSET('Hygiene Data'!$H$7,0,10*ROW('Hygiene Data'!H63)),NA())</f>
        <v>#N/A</v>
      </c>
      <c r="BN69" s="101" t="e">
        <f ca="true">+IF(AND(ISNUMBER(OFFSET('Hygiene Data'!$H$9,0,10*ROW('Hygiene Data'!H63))),'Data Summary'!EC69="Yes"),OFFSET('Hygiene Data'!$H$9,0,10*ROW('Hygiene Data'!H63)),NA())</f>
        <v>#N/A</v>
      </c>
      <c r="BO69" s="101" t="e">
        <f ca="true">+IF(AND(ISNUMBER(OFFSET('Hygiene Data'!$I$5,0,10*ROW('Hygiene Data'!I63))),'Data Summary'!ED69="Yes"),OFFSET('Hygiene Data'!$I$5,0,10*ROW('Hygiene Data'!I63)),NA())</f>
        <v>#N/A</v>
      </c>
      <c r="BP69" s="101" t="e">
        <f ca="true">+IF(AND(ISNUMBER(OFFSET('Hygiene Data'!$I$7,0,10*ROW('Hygiene Data'!I63))),'Data Summary'!EE69="Yes"),OFFSET('Hygiene Data'!$I$7,0,10*ROW('Hygiene Data'!I63)),NA())</f>
        <v>#N/A</v>
      </c>
      <c r="BQ69" s="101" t="e">
        <f ca="true">+IF(AND(ISNUMBER(OFFSET('Hygiene Data'!$I$9,0,10*ROW('Hygiene Data'!I63))),'Data Summary'!EF69="Yes"),OFFSET('Hygiene Data'!$I$9,0,10*ROW('Hygiene Data'!I63)),NA())</f>
        <v>#N/A</v>
      </c>
    </row>
    <row xmlns:x14ac="http://schemas.microsoft.com/office/spreadsheetml/2009/9/ac" r="70" x14ac:dyDescent="0.2">
      <c r="A70" s="414" t="e">
        <f ca="true">+RIGHT('Data Summary'!A70,LEN('Data Summary'!A70)-9)</f>
        <v>#VALUE!</v>
      </c>
      <c r="B70" s="38" t="str">
        <f ca="true">+IF(ISTEXT('Data Summary'!B70),'Data Summary'!B70,"")</f>
        <v/>
      </c>
      <c r="C70" s="365" t="e">
        <f ca="true">+VALUE('Data Summary'!C70)</f>
        <v>#VALUE!</v>
      </c>
      <c r="D70" s="99" t="e">
        <f ca="true">+IF(AND(ISNUMBER(OFFSET('Water Data'!$D$4,0,10*ROW('Water Data'!D64))),'Data Summary'!BS70="Yes"),100-OFFSET('Water Data'!$D$4,0,10*ROW('Water Data'!D64)),NA())</f>
        <v>#N/A</v>
      </c>
      <c r="E70" s="99" t="e">
        <f ca="true">+IF(AND(ISNUMBER(OFFSET('Water Data'!$D$6,0,10*ROW('Water Data'!D64))),'Data Summary'!BT70="Yes"),OFFSET('Water Data'!$D$6,0,10*ROW('Water Data'!D64)),NA())</f>
        <v>#N/A</v>
      </c>
      <c r="F70" s="99" t="e">
        <f ca="true">+IF(AND(ISNUMBER(OFFSET('Water Data'!$D$9,0,10*ROW('Water Data'!D64))),'Data Summary'!BU70="Yes"),OFFSET('Water Data'!$D$9,0,10*ROW('Water Data'!D64)),NA())</f>
        <v>#N/A</v>
      </c>
      <c r="G70" s="99" t="e">
        <f ca="true">+IF(AND(ISNUMBER(OFFSET('Water Data'!$E$4,0,10*ROW('Water Data'!E64))),'Data Summary'!BV70="Yes"),100-OFFSET('Water Data'!$E$4,0,10*ROW('Water Data'!E64)),NA())</f>
        <v>#N/A</v>
      </c>
      <c r="H70" s="99" t="e">
        <f ca="true">+IF(AND(ISNUMBER(OFFSET('Water Data'!$E$6,0,10*ROW('Water Data'!E64))),'Data Summary'!BW70="Yes"),OFFSET('Water Data'!$E$6,0,10*ROW('Water Data'!E64)),NA())</f>
        <v>#N/A</v>
      </c>
      <c r="I70" s="99" t="e">
        <f ca="true">+IF(AND(ISNUMBER(OFFSET('Water Data'!$E$9,0,10*ROW('Water Data'!E64))),'Data Summary'!BX70="Yes"),OFFSET('Water Data'!$E$9,0,10*ROW('Water Data'!E64)),NA())</f>
        <v>#N/A</v>
      </c>
      <c r="J70" s="99" t="e">
        <f ca="true">+IF(AND(ISNUMBER(OFFSET('Water Data'!$F$4,0,10*ROW('Water Data'!F64))),'Data Summary'!BY70="Yes"),100-OFFSET('Water Data'!$F$4,0,10*ROW('Water Data'!F64)),NA())</f>
        <v>#N/A</v>
      </c>
      <c r="K70" s="99" t="e">
        <f ca="true">+IF(AND(ISNUMBER(OFFSET('Water Data'!$F$6,0,10*ROW('Water Data'!F64))),'Data Summary'!BZ70="Yes"),OFFSET('Water Data'!$F$6,0,10*ROW('Water Data'!F64)),NA())</f>
        <v>#N/A</v>
      </c>
      <c r="L70" s="99" t="e">
        <f ca="true">+IF(AND(ISNUMBER(OFFSET('Water Data'!$F$9,0,10*ROW('Water Data'!F64))),'Data Summary'!CA70="Yes"),OFFSET('Water Data'!$F$9,0,10*ROW('Water Data'!F64)),NA())</f>
        <v>#N/A</v>
      </c>
      <c r="M70" s="99" t="e">
        <f ca="true">+IF(AND(ISNUMBER(OFFSET('Water Data'!$G$4,0,10*ROW('Water Data'!G64))),'Data Summary'!CB70="Yes"),100-OFFSET('Water Data'!$G$4,0,10*ROW('Water Data'!G64)),NA())</f>
        <v>#N/A</v>
      </c>
      <c r="N70" s="99" t="e">
        <f ca="true">+IF(AND(ISNUMBER(OFFSET('Water Data'!$G$6,0,10*ROW('Water Data'!G64))),'Data Summary'!CC70="Yes"),OFFSET('Water Data'!$G$6,0,10*ROW('Water Data'!G64)),NA())</f>
        <v>#N/A</v>
      </c>
      <c r="O70" s="99" t="e">
        <f ca="true">+IF(AND(ISNUMBER(OFFSET('Water Data'!$G$9,0,10*ROW('Water Data'!G64))),'Data Summary'!CD70="Yes"),OFFSET('Water Data'!$G$9,0,10*ROW('Water Data'!G64)),NA())</f>
        <v>#N/A</v>
      </c>
      <c r="P70" s="99" t="e">
        <f ca="true">+IF(AND(ISNUMBER(OFFSET('Water Data'!$H$4,0,10*ROW('Water Data'!H64))),'Data Summary'!CE70="Yes"),100-OFFSET('Water Data'!$H$4,0,10*ROW('Water Data'!H64)),NA())</f>
        <v>#N/A</v>
      </c>
      <c r="Q70" s="99" t="e">
        <f ca="true">+IF(AND(ISNUMBER(OFFSET('Water Data'!$H$6,0,10*ROW('Water Data'!H64))),'Data Summary'!CF70="Yes"),OFFSET('Water Data'!$H$6,0,10*ROW('Water Data'!H64)),NA())</f>
        <v>#N/A</v>
      </c>
      <c r="R70" s="99" t="e">
        <f ca="true">+IF(AND(ISNUMBER(OFFSET('Water Data'!$H$9,0,10*ROW('Water Data'!H64))),'Data Summary'!CG70="Yes"),OFFSET('Water Data'!$H$9,0,10*ROW('Water Data'!H64)),NA())</f>
        <v>#N/A</v>
      </c>
      <c r="S70" s="99" t="e">
        <f ca="true">+IF(AND(ISNUMBER(OFFSET('Water Data'!$I$4,0,10*ROW('Water Data'!I64))),'Data Summary'!CH70="Yes"),100-OFFSET('Water Data'!$I$4,0,10*ROW('Water Data'!I64)),NA())</f>
        <v>#N/A</v>
      </c>
      <c r="T70" s="99" t="e">
        <f ca="true">+IF(AND(ISNUMBER(OFFSET('Water Data'!$I$6,0,10*ROW('Water Data'!I64))),'Data Summary'!CI70="Yes"),OFFSET('Water Data'!$I$6,0,10*ROW('Water Data'!I64)),NA())</f>
        <v>#N/A</v>
      </c>
      <c r="U70" s="99" t="e">
        <f ca="true">+IF(AND(ISNUMBER(OFFSET('Water Data'!$I$9,0,10*ROW('Water Data'!I64))),'Data Summary'!CJ70="Yes"),OFFSET('Water Data'!$I$9,0,10*ROW('Water Data'!I64)),NA())</f>
        <v>#N/A</v>
      </c>
      <c r="V70" s="100" t="e">
        <f ca="true">+IF(AND(ISNUMBER(OFFSET('Sanitation Data'!$D$4,0,10*ROW('Sanitation Data'!D64))),'Data Summary'!CK70="Yes"),100-OFFSET('Sanitation Data'!$D$4,0,10*ROW('Sanitation Data'!D64)),NA())</f>
        <v>#N/A</v>
      </c>
      <c r="W70" s="100" t="e">
        <f ca="true">+IF(AND(ISNUMBER(OFFSET('Sanitation Data'!$D$6,0,10*ROW('Sanitation Data'!D64))),'Data Summary'!CL70="Yes"),OFFSET('Sanitation Data'!$D$6,0,10*ROW('Sanitation Data'!D64)),NA())</f>
        <v>#N/A</v>
      </c>
      <c r="X70" s="100" t="e">
        <f ca="true">+IF(AND(ISNUMBER(OFFSET('Sanitation Data'!$D$10,0,10*ROW('Sanitation Data'!D64))),'Data Summary'!CM70="Yes"),OFFSET('Sanitation Data'!$D$10,0,10*ROW('Sanitation Data'!D64)),NA())</f>
        <v>#N/A</v>
      </c>
      <c r="Y70" s="100" t="e">
        <f ca="true">+IF(AND(ISNUMBER(OFFSET('Sanitation Data'!$D$11,0,10*ROW('Sanitation Data'!D64))),'Data Summary'!CN70="Yes"),OFFSET('Sanitation Data'!$D$11,0,10*ROW('Sanitation Data'!D64)),NA())</f>
        <v>#N/A</v>
      </c>
      <c r="Z70" s="100" t="e">
        <f ca="true">+IF(AND(ISNUMBER(OFFSET('Sanitation Data'!$D$12,0,10*ROW('Sanitation Data'!D64))),'Data Summary'!CO70="Yes"),OFFSET('Sanitation Data'!$D$12,0,10*ROW('Sanitation Data'!D64)),NA())</f>
        <v>#N/A</v>
      </c>
      <c r="AA70" s="100" t="e">
        <f ca="true">+IF(AND(ISNUMBER(OFFSET('Sanitation Data'!$E$4,0,10*ROW('Sanitation Data'!E64))),'Data Summary'!CP70="Yes"),100-OFFSET('Sanitation Data'!$E$4,0,10*ROW('Sanitation Data'!E64)),NA())</f>
        <v>#N/A</v>
      </c>
      <c r="AB70" s="100" t="e">
        <f ca="true">+IF(AND(ISNUMBER(OFFSET('Sanitation Data'!$E$6,0,10*ROW('Sanitation Data'!E64))),'Data Summary'!CQ70="Yes"),OFFSET('Sanitation Data'!$E$6,0,10*ROW('Sanitation Data'!E64)),NA())</f>
        <v>#N/A</v>
      </c>
      <c r="AC70" s="100" t="e">
        <f ca="true">+IF(AND(ISNUMBER(OFFSET('Sanitation Data'!$E$10,0,10*ROW('Sanitation Data'!E64))),'Data Summary'!CR70="Yes"),OFFSET('Sanitation Data'!$E$10,0,10*ROW('Sanitation Data'!E64)),NA())</f>
        <v>#N/A</v>
      </c>
      <c r="AD70" s="100" t="e">
        <f ca="true">+IF(AND(ISNUMBER(OFFSET('Sanitation Data'!$E$11,0,10*ROW('Sanitation Data'!E64))),'Data Summary'!CS70="Yes"),OFFSET('Sanitation Data'!$E$11,0,10*ROW('Sanitation Data'!E64)),NA())</f>
        <v>#N/A</v>
      </c>
      <c r="AE70" s="100" t="e">
        <f ca="true">+IF(AND(ISNUMBER(OFFSET('Sanitation Data'!$E$12,0,10*ROW('Sanitation Data'!E64))),'Data Summary'!CT70="Yes"),OFFSET('Sanitation Data'!$E$12,0,10*ROW('Sanitation Data'!E64)),NA())</f>
        <v>#N/A</v>
      </c>
      <c r="AF70" s="100" t="e">
        <f ca="true">+IF(AND(ISNUMBER(OFFSET('Sanitation Data'!$F$4,0,10*ROW('Sanitation Data'!F64))),'Data Summary'!CU70="Yes"),100-OFFSET('Sanitation Data'!$F$4,0,10*ROW('Sanitation Data'!F64)),NA())</f>
        <v>#N/A</v>
      </c>
      <c r="AG70" s="100" t="e">
        <f ca="true">+IF(AND(ISNUMBER(OFFSET('Sanitation Data'!$F$6,0,10*ROW('Sanitation Data'!F64))),'Data Summary'!CV70="Yes"),OFFSET('Sanitation Data'!$F$6,0,10*ROW('Sanitation Data'!F64)),NA())</f>
        <v>#N/A</v>
      </c>
      <c r="AH70" s="100" t="e">
        <f ca="true">+IF(AND(ISNUMBER(OFFSET('Sanitation Data'!$F$10,0,10*ROW('Sanitation Data'!F64))),'Data Summary'!CW70="Yes"),OFFSET('Sanitation Data'!$F$10,0,10*ROW('Sanitation Data'!F64)),NA())</f>
        <v>#N/A</v>
      </c>
      <c r="AI70" s="100" t="e">
        <f ca="true">+IF(AND(ISNUMBER(OFFSET('Sanitation Data'!$F$11,0,10*ROW('Sanitation Data'!F64))),'Data Summary'!CX70="Yes"),OFFSET('Sanitation Data'!$F$11,0,10*ROW('Sanitation Data'!F64)),NA())</f>
        <v>#N/A</v>
      </c>
      <c r="AJ70" s="100" t="e">
        <f ca="true">+IF(AND(ISNUMBER(OFFSET('Sanitation Data'!$F$12,0,10*ROW('Sanitation Data'!F64))),'Data Summary'!CY70="Yes"),OFFSET('Sanitation Data'!$F$12,0,10*ROW('Sanitation Data'!F64)),NA())</f>
        <v>#N/A</v>
      </c>
      <c r="AK70" s="100" t="e">
        <f ca="true">+IF(AND(ISNUMBER(OFFSET('Sanitation Data'!$G$4,0,10*ROW('Sanitation Data'!G64))),'Data Summary'!CZ70="Yes"),100-OFFSET('Sanitation Data'!$G$4,0,10*ROW('Sanitation Data'!G64)),NA())</f>
        <v>#N/A</v>
      </c>
      <c r="AL70" s="100" t="e">
        <f ca="true">+IF(AND(ISNUMBER(OFFSET('Sanitation Data'!$G$6,0,10*ROW('Sanitation Data'!G64))),'Data Summary'!DA70="Yes"),OFFSET('Sanitation Data'!$G$6,0,10*ROW('Sanitation Data'!G64)),NA())</f>
        <v>#N/A</v>
      </c>
      <c r="AM70" s="100" t="e">
        <f ca="true">+IF(AND(ISNUMBER(OFFSET('Sanitation Data'!$G$10,0,10*ROW('Sanitation Data'!G64))),'Data Summary'!DB70="Yes"),OFFSET('Sanitation Data'!$G$10,0,10*ROW('Sanitation Data'!G64)),NA())</f>
        <v>#N/A</v>
      </c>
      <c r="AN70" s="100" t="e">
        <f ca="true">+IF(AND(ISNUMBER(OFFSET('Sanitation Data'!$G$11,0,10*ROW('Sanitation Data'!G64))),'Data Summary'!DC70="Yes"),OFFSET('Sanitation Data'!$G$11,0,10*ROW('Sanitation Data'!G64)),NA())</f>
        <v>#N/A</v>
      </c>
      <c r="AO70" s="100" t="e">
        <f ca="true">+IF(AND(ISNUMBER(OFFSET('Sanitation Data'!$G$12,0,10*ROW('Sanitation Data'!G64))),'Data Summary'!DD70="Yes"),OFFSET('Sanitation Data'!$G$12,0,10*ROW('Sanitation Data'!G64)),NA())</f>
        <v>#N/A</v>
      </c>
      <c r="AP70" s="100" t="e">
        <f ca="true">+IF(AND(ISNUMBER(OFFSET('Sanitation Data'!$H$4,0,10*ROW('Sanitation Data'!H64))),'Data Summary'!DE70="Yes"),100-OFFSET('Sanitation Data'!$H$4,0,10*ROW('Sanitation Data'!H64)),NA())</f>
        <v>#N/A</v>
      </c>
      <c r="AQ70" s="100" t="e">
        <f ca="true">+IF(AND(ISNUMBER(OFFSET('Sanitation Data'!$H$6,0,10*ROW('Sanitation Data'!H64))),'Data Summary'!DF70="Yes"),OFFSET('Sanitation Data'!$H$6,0,10*ROW('Sanitation Data'!H64)),NA())</f>
        <v>#N/A</v>
      </c>
      <c r="AR70" s="100" t="e">
        <f ca="true">+IF(AND(ISNUMBER(OFFSET('Sanitation Data'!$H$10,0,10*ROW('Sanitation Data'!H64))),'Data Summary'!DG70="Yes"),OFFSET('Sanitation Data'!$H$10,0,10*ROW('Sanitation Data'!H64)),NA())</f>
        <v>#N/A</v>
      </c>
      <c r="AS70" s="100" t="e">
        <f ca="true">+IF(AND(ISNUMBER(OFFSET('Sanitation Data'!$H$11,0,10*ROW('Sanitation Data'!H64))),'Data Summary'!DH70="Yes"),OFFSET('Sanitation Data'!$H$11,0,10*ROW('Sanitation Data'!H64)),NA())</f>
        <v>#N/A</v>
      </c>
      <c r="AT70" s="100" t="e">
        <f ca="true">+IF(AND(ISNUMBER(OFFSET('Sanitation Data'!$H$12,0,10*ROW('Sanitation Data'!H64))),'Data Summary'!DI70="Yes"),OFFSET('Sanitation Data'!$H$12,0,10*ROW('Sanitation Data'!H64)),NA())</f>
        <v>#N/A</v>
      </c>
      <c r="AU70" s="100" t="e">
        <f ca="true">+IF(AND(ISNUMBER(OFFSET('Sanitation Data'!$I$4,0,10*ROW('Sanitation Data'!I64))),'Data Summary'!DJ70="Yes"),100-OFFSET('Sanitation Data'!$I$4,0,10*ROW('Sanitation Data'!I64)),NA())</f>
        <v>#N/A</v>
      </c>
      <c r="AV70" s="100" t="e">
        <f ca="true">+IF(AND(ISNUMBER(OFFSET('Sanitation Data'!$I$6,0,10*ROW('Sanitation Data'!I64))),'Data Summary'!DK70="Yes"),OFFSET('Sanitation Data'!$I$6,0,10*ROW('Sanitation Data'!I64)),NA())</f>
        <v>#N/A</v>
      </c>
      <c r="AW70" s="100" t="e">
        <f ca="true">+IF(AND(ISNUMBER(OFFSET('Sanitation Data'!$I$10,0,10*ROW('Sanitation Data'!I64))),'Data Summary'!DL70="Yes"),OFFSET('Sanitation Data'!$I$10,0,10*ROW('Sanitation Data'!I64)),NA())</f>
        <v>#N/A</v>
      </c>
      <c r="AX70" s="100" t="e">
        <f ca="true">+IF(AND(ISNUMBER(OFFSET('Sanitation Data'!$I$11,0,10*ROW('Sanitation Data'!I64))),'Data Summary'!DM70="Yes"),OFFSET('Sanitation Data'!$I$11,0,10*ROW('Sanitation Data'!I64)),NA())</f>
        <v>#N/A</v>
      </c>
      <c r="AY70" s="100" t="e">
        <f ca="true">+IF(AND(ISNUMBER(OFFSET('Sanitation Data'!$I$12,0,10*ROW('Sanitation Data'!I64))),'Data Summary'!DN70="Yes"),OFFSET('Sanitation Data'!$I$12,0,10*ROW('Sanitation Data'!I64)),NA())</f>
        <v>#N/A</v>
      </c>
      <c r="AZ70" s="101" t="e">
        <f ca="true">+IF(AND(ISNUMBER(OFFSET('Hygiene Data'!$D$5,0,10*ROW('Hygiene Data'!D64))),'Data Summary'!DO70="Yes"),OFFSET('Hygiene Data'!$D$5,0,10*ROW('Hygiene Data'!D64)),NA())</f>
        <v>#N/A</v>
      </c>
      <c r="BA70" s="101" t="e">
        <f ca="true">+IF(AND(ISNUMBER(OFFSET('Hygiene Data'!$D$7,0,10*ROW('Hygiene Data'!D64))),'Data Summary'!DP70="Yes"),OFFSET('Hygiene Data'!$D$7,0,10*ROW('Hygiene Data'!D64)),NA())</f>
        <v>#N/A</v>
      </c>
      <c r="BB70" s="101" t="e">
        <f ca="true">+IF(AND(ISNUMBER(OFFSET('Hygiene Data'!$D$9,0,10*ROW('Hygiene Data'!D64))),'Data Summary'!DQ70="Yes"),OFFSET('Hygiene Data'!$D$9,0,10*ROW('Hygiene Data'!D64)),NA())</f>
        <v>#N/A</v>
      </c>
      <c r="BC70" s="101" t="e">
        <f ca="true">+IF(AND(ISNUMBER(OFFSET('Hygiene Data'!$E$5,0,10*ROW('Hygiene Data'!E64))),'Data Summary'!DR70="Yes"),OFFSET('Hygiene Data'!$E$5,0,10*ROW('Hygiene Data'!E64)),NA())</f>
        <v>#N/A</v>
      </c>
      <c r="BD70" s="101" t="e">
        <f ca="true">+IF(AND(ISNUMBER(OFFSET('Hygiene Data'!$E$7,0,10*ROW('Hygiene Data'!E64))),'Data Summary'!DS70="Yes"),OFFSET('Hygiene Data'!$E$7,0,10*ROW('Hygiene Data'!E64)),NA())</f>
        <v>#N/A</v>
      </c>
      <c r="BE70" s="101" t="e">
        <f ca="true">+IF(AND(ISNUMBER(OFFSET('Hygiene Data'!$E$9,0,10*ROW('Hygiene Data'!E64))),'Data Summary'!DT70="Yes"),OFFSET('Hygiene Data'!$E$9,0,10*ROW('Hygiene Data'!E64)),NA())</f>
        <v>#N/A</v>
      </c>
      <c r="BF70" s="101" t="e">
        <f ca="true">+IF(AND(ISNUMBER(OFFSET('Hygiene Data'!$F$5,0,10*ROW('Hygiene Data'!F64))),'Data Summary'!DU70="Yes"),OFFSET('Hygiene Data'!$F$5,0,10*ROW('Hygiene Data'!F64)),NA())</f>
        <v>#N/A</v>
      </c>
      <c r="BG70" s="101" t="e">
        <f ca="true">+IF(AND(ISNUMBER(OFFSET('Hygiene Data'!$F$7,0,10*ROW('Hygiene Data'!F64))),'Data Summary'!DV70="Yes"),OFFSET('Hygiene Data'!$F$7,0,10*ROW('Hygiene Data'!F64)),NA())</f>
        <v>#N/A</v>
      </c>
      <c r="BH70" s="101" t="e">
        <f ca="true">+IF(AND(ISNUMBER(OFFSET('Hygiene Data'!$F$9,0,10*ROW('Hygiene Data'!F64))),'Data Summary'!DW70="Yes"),OFFSET('Hygiene Data'!$F$9,0,10*ROW('Hygiene Data'!F64)),NA())</f>
        <v>#N/A</v>
      </c>
      <c r="BI70" s="101" t="e">
        <f ca="true">+IF(AND(ISNUMBER(OFFSET('Hygiene Data'!$G$5,0,10*ROW('Hygiene Data'!G64))),'Data Summary'!DX70="Yes"),OFFSET('Hygiene Data'!$G$5,0,10*ROW('Hygiene Data'!G64)),NA())</f>
        <v>#N/A</v>
      </c>
      <c r="BJ70" s="101" t="e">
        <f ca="true">+IF(AND(ISNUMBER(OFFSET('Hygiene Data'!$G$7,0,10*ROW('Hygiene Data'!G64))),'Data Summary'!DY70="Yes"),OFFSET('Hygiene Data'!$G$7,0,10*ROW('Hygiene Data'!G64)),NA())</f>
        <v>#N/A</v>
      </c>
      <c r="BK70" s="101" t="e">
        <f ca="true">+IF(AND(ISNUMBER(OFFSET('Hygiene Data'!$G$9,0,10*ROW('Hygiene Data'!G64))),'Data Summary'!DZ70="Yes"),OFFSET('Hygiene Data'!$G$9,0,10*ROW('Hygiene Data'!G64)),NA())</f>
        <v>#N/A</v>
      </c>
      <c r="BL70" s="101" t="e">
        <f ca="true">+IF(AND(ISNUMBER(OFFSET('Hygiene Data'!$H$5,0,10*ROW('Hygiene Data'!H64))),'Data Summary'!EA70="Yes"),OFFSET('Hygiene Data'!$H$5,0,10*ROW('Hygiene Data'!H64)),NA())</f>
        <v>#N/A</v>
      </c>
      <c r="BM70" s="101" t="e">
        <f ca="true">+IF(AND(ISNUMBER(OFFSET('Hygiene Data'!$H$7,0,10*ROW('Hygiene Data'!H64))),'Data Summary'!EB70="Yes"),OFFSET('Hygiene Data'!$H$7,0,10*ROW('Hygiene Data'!H64)),NA())</f>
        <v>#N/A</v>
      </c>
      <c r="BN70" s="101" t="e">
        <f ca="true">+IF(AND(ISNUMBER(OFFSET('Hygiene Data'!$H$9,0,10*ROW('Hygiene Data'!H64))),'Data Summary'!EC70="Yes"),OFFSET('Hygiene Data'!$H$9,0,10*ROW('Hygiene Data'!H64)),NA())</f>
        <v>#N/A</v>
      </c>
      <c r="BO70" s="101" t="e">
        <f ca="true">+IF(AND(ISNUMBER(OFFSET('Hygiene Data'!$I$5,0,10*ROW('Hygiene Data'!I64))),'Data Summary'!ED70="Yes"),OFFSET('Hygiene Data'!$I$5,0,10*ROW('Hygiene Data'!I64)),NA())</f>
        <v>#N/A</v>
      </c>
      <c r="BP70" s="101" t="e">
        <f ca="true">+IF(AND(ISNUMBER(OFFSET('Hygiene Data'!$I$7,0,10*ROW('Hygiene Data'!I64))),'Data Summary'!EE70="Yes"),OFFSET('Hygiene Data'!$I$7,0,10*ROW('Hygiene Data'!I64)),NA())</f>
        <v>#N/A</v>
      </c>
      <c r="BQ70" s="101" t="e">
        <f ca="true">+IF(AND(ISNUMBER(OFFSET('Hygiene Data'!$I$9,0,10*ROW('Hygiene Data'!I64))),'Data Summary'!EF70="Yes"),OFFSET('Hygiene Data'!$I$9,0,10*ROW('Hygiene Data'!I64)),NA())</f>
        <v>#N/A</v>
      </c>
    </row>
    <row xmlns:x14ac="http://schemas.microsoft.com/office/spreadsheetml/2009/9/ac" r="71" x14ac:dyDescent="0.2">
      <c r="A71" s="414" t="e">
        <f ca="true">+RIGHT('Data Summary'!A71,LEN('Data Summary'!A71)-9)</f>
        <v>#VALUE!</v>
      </c>
      <c r="B71" s="38" t="str">
        <f ca="true">+IF(ISTEXT('Data Summary'!B71),'Data Summary'!B71,"")</f>
        <v/>
      </c>
      <c r="C71" s="365" t="e">
        <f ca="true">+VALUE('Data Summary'!C71)</f>
        <v>#VALUE!</v>
      </c>
      <c r="D71" s="99" t="e">
        <f ca="true">+IF(AND(ISNUMBER(OFFSET('Water Data'!$D$4,0,10*ROW('Water Data'!D65))),'Data Summary'!BS71="Yes"),100-OFFSET('Water Data'!$D$4,0,10*ROW('Water Data'!D65)),NA())</f>
        <v>#N/A</v>
      </c>
      <c r="E71" s="99" t="e">
        <f ca="true">+IF(AND(ISNUMBER(OFFSET('Water Data'!$D$6,0,10*ROW('Water Data'!D65))),'Data Summary'!BT71="Yes"),OFFSET('Water Data'!$D$6,0,10*ROW('Water Data'!D65)),NA())</f>
        <v>#N/A</v>
      </c>
      <c r="F71" s="99" t="e">
        <f ca="true">+IF(AND(ISNUMBER(OFFSET('Water Data'!$D$9,0,10*ROW('Water Data'!D65))),'Data Summary'!BU71="Yes"),OFFSET('Water Data'!$D$9,0,10*ROW('Water Data'!D65)),NA())</f>
        <v>#N/A</v>
      </c>
      <c r="G71" s="99" t="e">
        <f ca="true">+IF(AND(ISNUMBER(OFFSET('Water Data'!$E$4,0,10*ROW('Water Data'!E65))),'Data Summary'!BV71="Yes"),100-OFFSET('Water Data'!$E$4,0,10*ROW('Water Data'!E65)),NA())</f>
        <v>#N/A</v>
      </c>
      <c r="H71" s="99" t="e">
        <f ca="true">+IF(AND(ISNUMBER(OFFSET('Water Data'!$E$6,0,10*ROW('Water Data'!E65))),'Data Summary'!BW71="Yes"),OFFSET('Water Data'!$E$6,0,10*ROW('Water Data'!E65)),NA())</f>
        <v>#N/A</v>
      </c>
      <c r="I71" s="99" t="e">
        <f ca="true">+IF(AND(ISNUMBER(OFFSET('Water Data'!$E$9,0,10*ROW('Water Data'!E65))),'Data Summary'!BX71="Yes"),OFFSET('Water Data'!$E$9,0,10*ROW('Water Data'!E65)),NA())</f>
        <v>#N/A</v>
      </c>
      <c r="J71" s="99" t="e">
        <f ca="true">+IF(AND(ISNUMBER(OFFSET('Water Data'!$F$4,0,10*ROW('Water Data'!F65))),'Data Summary'!BY71="Yes"),100-OFFSET('Water Data'!$F$4,0,10*ROW('Water Data'!F65)),NA())</f>
        <v>#N/A</v>
      </c>
      <c r="K71" s="99" t="e">
        <f ca="true">+IF(AND(ISNUMBER(OFFSET('Water Data'!$F$6,0,10*ROW('Water Data'!F65))),'Data Summary'!BZ71="Yes"),OFFSET('Water Data'!$F$6,0,10*ROW('Water Data'!F65)),NA())</f>
        <v>#N/A</v>
      </c>
      <c r="L71" s="99" t="e">
        <f ca="true">+IF(AND(ISNUMBER(OFFSET('Water Data'!$F$9,0,10*ROW('Water Data'!F65))),'Data Summary'!CA71="Yes"),OFFSET('Water Data'!$F$9,0,10*ROW('Water Data'!F65)),NA())</f>
        <v>#N/A</v>
      </c>
      <c r="M71" s="99" t="e">
        <f ca="true">+IF(AND(ISNUMBER(OFFSET('Water Data'!$G$4,0,10*ROW('Water Data'!G65))),'Data Summary'!CB71="Yes"),100-OFFSET('Water Data'!$G$4,0,10*ROW('Water Data'!G65)),NA())</f>
        <v>#N/A</v>
      </c>
      <c r="N71" s="99" t="e">
        <f ca="true">+IF(AND(ISNUMBER(OFFSET('Water Data'!$G$6,0,10*ROW('Water Data'!G65))),'Data Summary'!CC71="Yes"),OFFSET('Water Data'!$G$6,0,10*ROW('Water Data'!G65)),NA())</f>
        <v>#N/A</v>
      </c>
      <c r="O71" s="99" t="e">
        <f ca="true">+IF(AND(ISNUMBER(OFFSET('Water Data'!$G$9,0,10*ROW('Water Data'!G65))),'Data Summary'!CD71="Yes"),OFFSET('Water Data'!$G$9,0,10*ROW('Water Data'!G65)),NA())</f>
        <v>#N/A</v>
      </c>
      <c r="P71" s="99" t="e">
        <f ca="true">+IF(AND(ISNUMBER(OFFSET('Water Data'!$H$4,0,10*ROW('Water Data'!H65))),'Data Summary'!CE71="Yes"),100-OFFSET('Water Data'!$H$4,0,10*ROW('Water Data'!H65)),NA())</f>
        <v>#N/A</v>
      </c>
      <c r="Q71" s="99" t="e">
        <f ca="true">+IF(AND(ISNUMBER(OFFSET('Water Data'!$H$6,0,10*ROW('Water Data'!H65))),'Data Summary'!CF71="Yes"),OFFSET('Water Data'!$H$6,0,10*ROW('Water Data'!H65)),NA())</f>
        <v>#N/A</v>
      </c>
      <c r="R71" s="99" t="e">
        <f ca="true">+IF(AND(ISNUMBER(OFFSET('Water Data'!$H$9,0,10*ROW('Water Data'!H65))),'Data Summary'!CG71="Yes"),OFFSET('Water Data'!$H$9,0,10*ROW('Water Data'!H65)),NA())</f>
        <v>#N/A</v>
      </c>
      <c r="S71" s="99" t="e">
        <f ca="true">+IF(AND(ISNUMBER(OFFSET('Water Data'!$I$4,0,10*ROW('Water Data'!I65))),'Data Summary'!CH71="Yes"),100-OFFSET('Water Data'!$I$4,0,10*ROW('Water Data'!I65)),NA())</f>
        <v>#N/A</v>
      </c>
      <c r="T71" s="99" t="e">
        <f ca="true">+IF(AND(ISNUMBER(OFFSET('Water Data'!$I$6,0,10*ROW('Water Data'!I65))),'Data Summary'!CI71="Yes"),OFFSET('Water Data'!$I$6,0,10*ROW('Water Data'!I65)),NA())</f>
        <v>#N/A</v>
      </c>
      <c r="U71" s="99" t="e">
        <f ca="true">+IF(AND(ISNUMBER(OFFSET('Water Data'!$I$9,0,10*ROW('Water Data'!I65))),'Data Summary'!CJ71="Yes"),OFFSET('Water Data'!$I$9,0,10*ROW('Water Data'!I65)),NA())</f>
        <v>#N/A</v>
      </c>
      <c r="V71" s="100" t="e">
        <f ca="true">+IF(AND(ISNUMBER(OFFSET('Sanitation Data'!$D$4,0,10*ROW('Sanitation Data'!D65))),'Data Summary'!CK71="Yes"),100-OFFSET('Sanitation Data'!$D$4,0,10*ROW('Sanitation Data'!D65)),NA())</f>
        <v>#N/A</v>
      </c>
      <c r="W71" s="100" t="e">
        <f ca="true">+IF(AND(ISNUMBER(OFFSET('Sanitation Data'!$D$6,0,10*ROW('Sanitation Data'!D65))),'Data Summary'!CL71="Yes"),OFFSET('Sanitation Data'!$D$6,0,10*ROW('Sanitation Data'!D65)),NA())</f>
        <v>#N/A</v>
      </c>
      <c r="X71" s="100" t="e">
        <f ca="true">+IF(AND(ISNUMBER(OFFSET('Sanitation Data'!$D$10,0,10*ROW('Sanitation Data'!D65))),'Data Summary'!CM71="Yes"),OFFSET('Sanitation Data'!$D$10,0,10*ROW('Sanitation Data'!D65)),NA())</f>
        <v>#N/A</v>
      </c>
      <c r="Y71" s="100" t="e">
        <f ca="true">+IF(AND(ISNUMBER(OFFSET('Sanitation Data'!$D$11,0,10*ROW('Sanitation Data'!D65))),'Data Summary'!CN71="Yes"),OFFSET('Sanitation Data'!$D$11,0,10*ROW('Sanitation Data'!D65)),NA())</f>
        <v>#N/A</v>
      </c>
      <c r="Z71" s="100" t="e">
        <f ca="true">+IF(AND(ISNUMBER(OFFSET('Sanitation Data'!$D$12,0,10*ROW('Sanitation Data'!D65))),'Data Summary'!CO71="Yes"),OFFSET('Sanitation Data'!$D$12,0,10*ROW('Sanitation Data'!D65)),NA())</f>
        <v>#N/A</v>
      </c>
      <c r="AA71" s="100" t="e">
        <f ca="true">+IF(AND(ISNUMBER(OFFSET('Sanitation Data'!$E$4,0,10*ROW('Sanitation Data'!E65))),'Data Summary'!CP71="Yes"),100-OFFSET('Sanitation Data'!$E$4,0,10*ROW('Sanitation Data'!E65)),NA())</f>
        <v>#N/A</v>
      </c>
      <c r="AB71" s="100" t="e">
        <f ca="true">+IF(AND(ISNUMBER(OFFSET('Sanitation Data'!$E$6,0,10*ROW('Sanitation Data'!E65))),'Data Summary'!CQ71="Yes"),OFFSET('Sanitation Data'!$E$6,0,10*ROW('Sanitation Data'!E65)),NA())</f>
        <v>#N/A</v>
      </c>
      <c r="AC71" s="100" t="e">
        <f ca="true">+IF(AND(ISNUMBER(OFFSET('Sanitation Data'!$E$10,0,10*ROW('Sanitation Data'!E65))),'Data Summary'!CR71="Yes"),OFFSET('Sanitation Data'!$E$10,0,10*ROW('Sanitation Data'!E65)),NA())</f>
        <v>#N/A</v>
      </c>
      <c r="AD71" s="100" t="e">
        <f ca="true">+IF(AND(ISNUMBER(OFFSET('Sanitation Data'!$E$11,0,10*ROW('Sanitation Data'!E65))),'Data Summary'!CS71="Yes"),OFFSET('Sanitation Data'!$E$11,0,10*ROW('Sanitation Data'!E65)),NA())</f>
        <v>#N/A</v>
      </c>
      <c r="AE71" s="100" t="e">
        <f ca="true">+IF(AND(ISNUMBER(OFFSET('Sanitation Data'!$E$12,0,10*ROW('Sanitation Data'!E65))),'Data Summary'!CT71="Yes"),OFFSET('Sanitation Data'!$E$12,0,10*ROW('Sanitation Data'!E65)),NA())</f>
        <v>#N/A</v>
      </c>
      <c r="AF71" s="100" t="e">
        <f ca="true">+IF(AND(ISNUMBER(OFFSET('Sanitation Data'!$F$4,0,10*ROW('Sanitation Data'!F65))),'Data Summary'!CU71="Yes"),100-OFFSET('Sanitation Data'!$F$4,0,10*ROW('Sanitation Data'!F65)),NA())</f>
        <v>#N/A</v>
      </c>
      <c r="AG71" s="100" t="e">
        <f ca="true">+IF(AND(ISNUMBER(OFFSET('Sanitation Data'!$F$6,0,10*ROW('Sanitation Data'!F65))),'Data Summary'!CV71="Yes"),OFFSET('Sanitation Data'!$F$6,0,10*ROW('Sanitation Data'!F65)),NA())</f>
        <v>#N/A</v>
      </c>
      <c r="AH71" s="100" t="e">
        <f ca="true">+IF(AND(ISNUMBER(OFFSET('Sanitation Data'!$F$10,0,10*ROW('Sanitation Data'!F65))),'Data Summary'!CW71="Yes"),OFFSET('Sanitation Data'!$F$10,0,10*ROW('Sanitation Data'!F65)),NA())</f>
        <v>#N/A</v>
      </c>
      <c r="AI71" s="100" t="e">
        <f ca="true">+IF(AND(ISNUMBER(OFFSET('Sanitation Data'!$F$11,0,10*ROW('Sanitation Data'!F65))),'Data Summary'!CX71="Yes"),OFFSET('Sanitation Data'!$F$11,0,10*ROW('Sanitation Data'!F65)),NA())</f>
        <v>#N/A</v>
      </c>
      <c r="AJ71" s="100" t="e">
        <f ca="true">+IF(AND(ISNUMBER(OFFSET('Sanitation Data'!$F$12,0,10*ROW('Sanitation Data'!F65))),'Data Summary'!CY71="Yes"),OFFSET('Sanitation Data'!$F$12,0,10*ROW('Sanitation Data'!F65)),NA())</f>
        <v>#N/A</v>
      </c>
      <c r="AK71" s="100" t="e">
        <f ca="true">+IF(AND(ISNUMBER(OFFSET('Sanitation Data'!$G$4,0,10*ROW('Sanitation Data'!G65))),'Data Summary'!CZ71="Yes"),100-OFFSET('Sanitation Data'!$G$4,0,10*ROW('Sanitation Data'!G65)),NA())</f>
        <v>#N/A</v>
      </c>
      <c r="AL71" s="100" t="e">
        <f ca="true">+IF(AND(ISNUMBER(OFFSET('Sanitation Data'!$G$6,0,10*ROW('Sanitation Data'!G65))),'Data Summary'!DA71="Yes"),OFFSET('Sanitation Data'!$G$6,0,10*ROW('Sanitation Data'!G65)),NA())</f>
        <v>#N/A</v>
      </c>
      <c r="AM71" s="100" t="e">
        <f ca="true">+IF(AND(ISNUMBER(OFFSET('Sanitation Data'!$G$10,0,10*ROW('Sanitation Data'!G65))),'Data Summary'!DB71="Yes"),OFFSET('Sanitation Data'!$G$10,0,10*ROW('Sanitation Data'!G65)),NA())</f>
        <v>#N/A</v>
      </c>
      <c r="AN71" s="100" t="e">
        <f ca="true">+IF(AND(ISNUMBER(OFFSET('Sanitation Data'!$G$11,0,10*ROW('Sanitation Data'!G65))),'Data Summary'!DC71="Yes"),OFFSET('Sanitation Data'!$G$11,0,10*ROW('Sanitation Data'!G65)),NA())</f>
        <v>#N/A</v>
      </c>
      <c r="AO71" s="100" t="e">
        <f ca="true">+IF(AND(ISNUMBER(OFFSET('Sanitation Data'!$G$12,0,10*ROW('Sanitation Data'!G65))),'Data Summary'!DD71="Yes"),OFFSET('Sanitation Data'!$G$12,0,10*ROW('Sanitation Data'!G65)),NA())</f>
        <v>#N/A</v>
      </c>
      <c r="AP71" s="100" t="e">
        <f ca="true">+IF(AND(ISNUMBER(OFFSET('Sanitation Data'!$H$4,0,10*ROW('Sanitation Data'!H65))),'Data Summary'!DE71="Yes"),100-OFFSET('Sanitation Data'!$H$4,0,10*ROW('Sanitation Data'!H65)),NA())</f>
        <v>#N/A</v>
      </c>
      <c r="AQ71" s="100" t="e">
        <f ca="true">+IF(AND(ISNUMBER(OFFSET('Sanitation Data'!$H$6,0,10*ROW('Sanitation Data'!H65))),'Data Summary'!DF71="Yes"),OFFSET('Sanitation Data'!$H$6,0,10*ROW('Sanitation Data'!H65)),NA())</f>
        <v>#N/A</v>
      </c>
      <c r="AR71" s="100" t="e">
        <f ca="true">+IF(AND(ISNUMBER(OFFSET('Sanitation Data'!$H$10,0,10*ROW('Sanitation Data'!H65))),'Data Summary'!DG71="Yes"),OFFSET('Sanitation Data'!$H$10,0,10*ROW('Sanitation Data'!H65)),NA())</f>
        <v>#N/A</v>
      </c>
      <c r="AS71" s="100" t="e">
        <f ca="true">+IF(AND(ISNUMBER(OFFSET('Sanitation Data'!$H$11,0,10*ROW('Sanitation Data'!H65))),'Data Summary'!DH71="Yes"),OFFSET('Sanitation Data'!$H$11,0,10*ROW('Sanitation Data'!H65)),NA())</f>
        <v>#N/A</v>
      </c>
      <c r="AT71" s="100" t="e">
        <f ca="true">+IF(AND(ISNUMBER(OFFSET('Sanitation Data'!$H$12,0,10*ROW('Sanitation Data'!H65))),'Data Summary'!DI71="Yes"),OFFSET('Sanitation Data'!$H$12,0,10*ROW('Sanitation Data'!H65)),NA())</f>
        <v>#N/A</v>
      </c>
      <c r="AU71" s="100" t="e">
        <f ca="true">+IF(AND(ISNUMBER(OFFSET('Sanitation Data'!$I$4,0,10*ROW('Sanitation Data'!I65))),'Data Summary'!DJ71="Yes"),100-OFFSET('Sanitation Data'!$I$4,0,10*ROW('Sanitation Data'!I65)),NA())</f>
        <v>#N/A</v>
      </c>
      <c r="AV71" s="100" t="e">
        <f ca="true">+IF(AND(ISNUMBER(OFFSET('Sanitation Data'!$I$6,0,10*ROW('Sanitation Data'!I65))),'Data Summary'!DK71="Yes"),OFFSET('Sanitation Data'!$I$6,0,10*ROW('Sanitation Data'!I65)),NA())</f>
        <v>#N/A</v>
      </c>
      <c r="AW71" s="100" t="e">
        <f ca="true">+IF(AND(ISNUMBER(OFFSET('Sanitation Data'!$I$10,0,10*ROW('Sanitation Data'!I65))),'Data Summary'!DL71="Yes"),OFFSET('Sanitation Data'!$I$10,0,10*ROW('Sanitation Data'!I65)),NA())</f>
        <v>#N/A</v>
      </c>
      <c r="AX71" s="100" t="e">
        <f ca="true">+IF(AND(ISNUMBER(OFFSET('Sanitation Data'!$I$11,0,10*ROW('Sanitation Data'!I65))),'Data Summary'!DM71="Yes"),OFFSET('Sanitation Data'!$I$11,0,10*ROW('Sanitation Data'!I65)),NA())</f>
        <v>#N/A</v>
      </c>
      <c r="AY71" s="100" t="e">
        <f ca="true">+IF(AND(ISNUMBER(OFFSET('Sanitation Data'!$I$12,0,10*ROW('Sanitation Data'!I65))),'Data Summary'!DN71="Yes"),OFFSET('Sanitation Data'!$I$12,0,10*ROW('Sanitation Data'!I65)),NA())</f>
        <v>#N/A</v>
      </c>
      <c r="AZ71" s="101" t="e">
        <f ca="true">+IF(AND(ISNUMBER(OFFSET('Hygiene Data'!$D$5,0,10*ROW('Hygiene Data'!D65))),'Data Summary'!DO71="Yes"),OFFSET('Hygiene Data'!$D$5,0,10*ROW('Hygiene Data'!D65)),NA())</f>
        <v>#N/A</v>
      </c>
      <c r="BA71" s="101" t="e">
        <f ca="true">+IF(AND(ISNUMBER(OFFSET('Hygiene Data'!$D$7,0,10*ROW('Hygiene Data'!D65))),'Data Summary'!DP71="Yes"),OFFSET('Hygiene Data'!$D$7,0,10*ROW('Hygiene Data'!D65)),NA())</f>
        <v>#N/A</v>
      </c>
      <c r="BB71" s="101" t="e">
        <f ca="true">+IF(AND(ISNUMBER(OFFSET('Hygiene Data'!$D$9,0,10*ROW('Hygiene Data'!D65))),'Data Summary'!DQ71="Yes"),OFFSET('Hygiene Data'!$D$9,0,10*ROW('Hygiene Data'!D65)),NA())</f>
        <v>#N/A</v>
      </c>
      <c r="BC71" s="101" t="e">
        <f ca="true">+IF(AND(ISNUMBER(OFFSET('Hygiene Data'!$E$5,0,10*ROW('Hygiene Data'!E65))),'Data Summary'!DR71="Yes"),OFFSET('Hygiene Data'!$E$5,0,10*ROW('Hygiene Data'!E65)),NA())</f>
        <v>#N/A</v>
      </c>
      <c r="BD71" s="101" t="e">
        <f ca="true">+IF(AND(ISNUMBER(OFFSET('Hygiene Data'!$E$7,0,10*ROW('Hygiene Data'!E65))),'Data Summary'!DS71="Yes"),OFFSET('Hygiene Data'!$E$7,0,10*ROW('Hygiene Data'!E65)),NA())</f>
        <v>#N/A</v>
      </c>
      <c r="BE71" s="101" t="e">
        <f ca="true">+IF(AND(ISNUMBER(OFFSET('Hygiene Data'!$E$9,0,10*ROW('Hygiene Data'!E65))),'Data Summary'!DT71="Yes"),OFFSET('Hygiene Data'!$E$9,0,10*ROW('Hygiene Data'!E65)),NA())</f>
        <v>#N/A</v>
      </c>
      <c r="BF71" s="101" t="e">
        <f ca="true">+IF(AND(ISNUMBER(OFFSET('Hygiene Data'!$F$5,0,10*ROW('Hygiene Data'!F65))),'Data Summary'!DU71="Yes"),OFFSET('Hygiene Data'!$F$5,0,10*ROW('Hygiene Data'!F65)),NA())</f>
        <v>#N/A</v>
      </c>
      <c r="BG71" s="101" t="e">
        <f ca="true">+IF(AND(ISNUMBER(OFFSET('Hygiene Data'!$F$7,0,10*ROW('Hygiene Data'!F65))),'Data Summary'!DV71="Yes"),OFFSET('Hygiene Data'!$F$7,0,10*ROW('Hygiene Data'!F65)),NA())</f>
        <v>#N/A</v>
      </c>
      <c r="BH71" s="101" t="e">
        <f ca="true">+IF(AND(ISNUMBER(OFFSET('Hygiene Data'!$F$9,0,10*ROW('Hygiene Data'!F65))),'Data Summary'!DW71="Yes"),OFFSET('Hygiene Data'!$F$9,0,10*ROW('Hygiene Data'!F65)),NA())</f>
        <v>#N/A</v>
      </c>
      <c r="BI71" s="101" t="e">
        <f ca="true">+IF(AND(ISNUMBER(OFFSET('Hygiene Data'!$G$5,0,10*ROW('Hygiene Data'!G65))),'Data Summary'!DX71="Yes"),OFFSET('Hygiene Data'!$G$5,0,10*ROW('Hygiene Data'!G65)),NA())</f>
        <v>#N/A</v>
      </c>
      <c r="BJ71" s="101" t="e">
        <f ca="true">+IF(AND(ISNUMBER(OFFSET('Hygiene Data'!$G$7,0,10*ROW('Hygiene Data'!G65))),'Data Summary'!DY71="Yes"),OFFSET('Hygiene Data'!$G$7,0,10*ROW('Hygiene Data'!G65)),NA())</f>
        <v>#N/A</v>
      </c>
      <c r="BK71" s="101" t="e">
        <f ca="true">+IF(AND(ISNUMBER(OFFSET('Hygiene Data'!$G$9,0,10*ROW('Hygiene Data'!G65))),'Data Summary'!DZ71="Yes"),OFFSET('Hygiene Data'!$G$9,0,10*ROW('Hygiene Data'!G65)),NA())</f>
        <v>#N/A</v>
      </c>
      <c r="BL71" s="101" t="e">
        <f ca="true">+IF(AND(ISNUMBER(OFFSET('Hygiene Data'!$H$5,0,10*ROW('Hygiene Data'!H65))),'Data Summary'!EA71="Yes"),OFFSET('Hygiene Data'!$H$5,0,10*ROW('Hygiene Data'!H65)),NA())</f>
        <v>#N/A</v>
      </c>
      <c r="BM71" s="101" t="e">
        <f ca="true">+IF(AND(ISNUMBER(OFFSET('Hygiene Data'!$H$7,0,10*ROW('Hygiene Data'!H65))),'Data Summary'!EB71="Yes"),OFFSET('Hygiene Data'!$H$7,0,10*ROW('Hygiene Data'!H65)),NA())</f>
        <v>#N/A</v>
      </c>
      <c r="BN71" s="101" t="e">
        <f ca="true">+IF(AND(ISNUMBER(OFFSET('Hygiene Data'!$H$9,0,10*ROW('Hygiene Data'!H65))),'Data Summary'!EC71="Yes"),OFFSET('Hygiene Data'!$H$9,0,10*ROW('Hygiene Data'!H65)),NA())</f>
        <v>#N/A</v>
      </c>
      <c r="BO71" s="101" t="e">
        <f ca="true">+IF(AND(ISNUMBER(OFFSET('Hygiene Data'!$I$5,0,10*ROW('Hygiene Data'!I65))),'Data Summary'!ED71="Yes"),OFFSET('Hygiene Data'!$I$5,0,10*ROW('Hygiene Data'!I65)),NA())</f>
        <v>#N/A</v>
      </c>
      <c r="BP71" s="101" t="e">
        <f ca="true">+IF(AND(ISNUMBER(OFFSET('Hygiene Data'!$I$7,0,10*ROW('Hygiene Data'!I65))),'Data Summary'!EE71="Yes"),OFFSET('Hygiene Data'!$I$7,0,10*ROW('Hygiene Data'!I65)),NA())</f>
        <v>#N/A</v>
      </c>
      <c r="BQ71" s="101" t="e">
        <f ca="true">+IF(AND(ISNUMBER(OFFSET('Hygiene Data'!$I$9,0,10*ROW('Hygiene Data'!I65))),'Data Summary'!EF71="Yes"),OFFSET('Hygiene Data'!$I$9,0,10*ROW('Hygiene Data'!I65)),NA())</f>
        <v>#N/A</v>
      </c>
    </row>
    <row xmlns:x14ac="http://schemas.microsoft.com/office/spreadsheetml/2009/9/ac" r="72" x14ac:dyDescent="0.2">
      <c r="A72" s="414" t="e">
        <f ca="true">+RIGHT('Data Summary'!A72,LEN('Data Summary'!A72)-9)</f>
        <v>#VALUE!</v>
      </c>
      <c r="B72" s="38" t="str">
        <f ca="true">+IF(ISTEXT('Data Summary'!B72),'Data Summary'!B72,"")</f>
        <v/>
      </c>
      <c r="C72" s="365" t="e">
        <f ca="true">+VALUE('Data Summary'!C72)</f>
        <v>#VALUE!</v>
      </c>
      <c r="D72" s="99" t="e">
        <f ca="true">+IF(AND(ISNUMBER(OFFSET('Water Data'!$D$4,0,10*ROW('Water Data'!D66))),'Data Summary'!BS72="Yes"),100-OFFSET('Water Data'!$D$4,0,10*ROW('Water Data'!D66)),NA())</f>
        <v>#N/A</v>
      </c>
      <c r="E72" s="99" t="e">
        <f ca="true">+IF(AND(ISNUMBER(OFFSET('Water Data'!$D$6,0,10*ROW('Water Data'!D66))),'Data Summary'!BT72="Yes"),OFFSET('Water Data'!$D$6,0,10*ROW('Water Data'!D66)),NA())</f>
        <v>#N/A</v>
      </c>
      <c r="F72" s="99" t="e">
        <f ca="true">+IF(AND(ISNUMBER(OFFSET('Water Data'!$D$9,0,10*ROW('Water Data'!D66))),'Data Summary'!BU72="Yes"),OFFSET('Water Data'!$D$9,0,10*ROW('Water Data'!D66)),NA())</f>
        <v>#N/A</v>
      </c>
      <c r="G72" s="99" t="e">
        <f ca="true">+IF(AND(ISNUMBER(OFFSET('Water Data'!$E$4,0,10*ROW('Water Data'!E66))),'Data Summary'!BV72="Yes"),100-OFFSET('Water Data'!$E$4,0,10*ROW('Water Data'!E66)),NA())</f>
        <v>#N/A</v>
      </c>
      <c r="H72" s="99" t="e">
        <f ca="true">+IF(AND(ISNUMBER(OFFSET('Water Data'!$E$6,0,10*ROW('Water Data'!E66))),'Data Summary'!BW72="Yes"),OFFSET('Water Data'!$E$6,0,10*ROW('Water Data'!E66)),NA())</f>
        <v>#N/A</v>
      </c>
      <c r="I72" s="99" t="e">
        <f ca="true">+IF(AND(ISNUMBER(OFFSET('Water Data'!$E$9,0,10*ROW('Water Data'!E66))),'Data Summary'!BX72="Yes"),OFFSET('Water Data'!$E$9,0,10*ROW('Water Data'!E66)),NA())</f>
        <v>#N/A</v>
      </c>
      <c r="J72" s="99" t="e">
        <f ca="true">+IF(AND(ISNUMBER(OFFSET('Water Data'!$F$4,0,10*ROW('Water Data'!F66))),'Data Summary'!BY72="Yes"),100-OFFSET('Water Data'!$F$4,0,10*ROW('Water Data'!F66)),NA())</f>
        <v>#N/A</v>
      </c>
      <c r="K72" s="99" t="e">
        <f ca="true">+IF(AND(ISNUMBER(OFFSET('Water Data'!$F$6,0,10*ROW('Water Data'!F66))),'Data Summary'!BZ72="Yes"),OFFSET('Water Data'!$F$6,0,10*ROW('Water Data'!F66)),NA())</f>
        <v>#N/A</v>
      </c>
      <c r="L72" s="99" t="e">
        <f ca="true">+IF(AND(ISNUMBER(OFFSET('Water Data'!$F$9,0,10*ROW('Water Data'!F66))),'Data Summary'!CA72="Yes"),OFFSET('Water Data'!$F$9,0,10*ROW('Water Data'!F66)),NA())</f>
        <v>#N/A</v>
      </c>
      <c r="M72" s="99" t="e">
        <f ca="true">+IF(AND(ISNUMBER(OFFSET('Water Data'!$G$4,0,10*ROW('Water Data'!G66))),'Data Summary'!CB72="Yes"),100-OFFSET('Water Data'!$G$4,0,10*ROW('Water Data'!G66)),NA())</f>
        <v>#N/A</v>
      </c>
      <c r="N72" s="99" t="e">
        <f ca="true">+IF(AND(ISNUMBER(OFFSET('Water Data'!$G$6,0,10*ROW('Water Data'!G66))),'Data Summary'!CC72="Yes"),OFFSET('Water Data'!$G$6,0,10*ROW('Water Data'!G66)),NA())</f>
        <v>#N/A</v>
      </c>
      <c r="O72" s="99" t="e">
        <f ca="true">+IF(AND(ISNUMBER(OFFSET('Water Data'!$G$9,0,10*ROW('Water Data'!G66))),'Data Summary'!CD72="Yes"),OFFSET('Water Data'!$G$9,0,10*ROW('Water Data'!G66)),NA())</f>
        <v>#N/A</v>
      </c>
      <c r="P72" s="99" t="e">
        <f ca="true">+IF(AND(ISNUMBER(OFFSET('Water Data'!$H$4,0,10*ROW('Water Data'!H66))),'Data Summary'!CE72="Yes"),100-OFFSET('Water Data'!$H$4,0,10*ROW('Water Data'!H66)),NA())</f>
        <v>#N/A</v>
      </c>
      <c r="Q72" s="99" t="e">
        <f ca="true">+IF(AND(ISNUMBER(OFFSET('Water Data'!$H$6,0,10*ROW('Water Data'!H66))),'Data Summary'!CF72="Yes"),OFFSET('Water Data'!$H$6,0,10*ROW('Water Data'!H66)),NA())</f>
        <v>#N/A</v>
      </c>
      <c r="R72" s="99" t="e">
        <f ca="true">+IF(AND(ISNUMBER(OFFSET('Water Data'!$H$9,0,10*ROW('Water Data'!H66))),'Data Summary'!CG72="Yes"),OFFSET('Water Data'!$H$9,0,10*ROW('Water Data'!H66)),NA())</f>
        <v>#N/A</v>
      </c>
      <c r="S72" s="99" t="e">
        <f ca="true">+IF(AND(ISNUMBER(OFFSET('Water Data'!$I$4,0,10*ROW('Water Data'!I66))),'Data Summary'!CH72="Yes"),100-OFFSET('Water Data'!$I$4,0,10*ROW('Water Data'!I66)),NA())</f>
        <v>#N/A</v>
      </c>
      <c r="T72" s="99" t="e">
        <f ca="true">+IF(AND(ISNUMBER(OFFSET('Water Data'!$I$6,0,10*ROW('Water Data'!I66))),'Data Summary'!CI72="Yes"),OFFSET('Water Data'!$I$6,0,10*ROW('Water Data'!I66)),NA())</f>
        <v>#N/A</v>
      </c>
      <c r="U72" s="99" t="e">
        <f ca="true">+IF(AND(ISNUMBER(OFFSET('Water Data'!$I$9,0,10*ROW('Water Data'!I66))),'Data Summary'!CJ72="Yes"),OFFSET('Water Data'!$I$9,0,10*ROW('Water Data'!I66)),NA())</f>
        <v>#N/A</v>
      </c>
      <c r="V72" s="100" t="e">
        <f ca="true">+IF(AND(ISNUMBER(OFFSET('Sanitation Data'!$D$4,0,10*ROW('Sanitation Data'!D66))),'Data Summary'!CK72="Yes"),100-OFFSET('Sanitation Data'!$D$4,0,10*ROW('Sanitation Data'!D66)),NA())</f>
        <v>#N/A</v>
      </c>
      <c r="W72" s="100" t="e">
        <f ca="true">+IF(AND(ISNUMBER(OFFSET('Sanitation Data'!$D$6,0,10*ROW('Sanitation Data'!D66))),'Data Summary'!CL72="Yes"),OFFSET('Sanitation Data'!$D$6,0,10*ROW('Sanitation Data'!D66)),NA())</f>
        <v>#N/A</v>
      </c>
      <c r="X72" s="100" t="e">
        <f ca="true">+IF(AND(ISNUMBER(OFFSET('Sanitation Data'!$D$10,0,10*ROW('Sanitation Data'!D66))),'Data Summary'!CM72="Yes"),OFFSET('Sanitation Data'!$D$10,0,10*ROW('Sanitation Data'!D66)),NA())</f>
        <v>#N/A</v>
      </c>
      <c r="Y72" s="100" t="e">
        <f ca="true">+IF(AND(ISNUMBER(OFFSET('Sanitation Data'!$D$11,0,10*ROW('Sanitation Data'!D66))),'Data Summary'!CN72="Yes"),OFFSET('Sanitation Data'!$D$11,0,10*ROW('Sanitation Data'!D66)),NA())</f>
        <v>#N/A</v>
      </c>
      <c r="Z72" s="100" t="e">
        <f ca="true">+IF(AND(ISNUMBER(OFFSET('Sanitation Data'!$D$12,0,10*ROW('Sanitation Data'!D66))),'Data Summary'!CO72="Yes"),OFFSET('Sanitation Data'!$D$12,0,10*ROW('Sanitation Data'!D66)),NA())</f>
        <v>#N/A</v>
      </c>
      <c r="AA72" s="100" t="e">
        <f ca="true">+IF(AND(ISNUMBER(OFFSET('Sanitation Data'!$E$4,0,10*ROW('Sanitation Data'!E66))),'Data Summary'!CP72="Yes"),100-OFFSET('Sanitation Data'!$E$4,0,10*ROW('Sanitation Data'!E66)),NA())</f>
        <v>#N/A</v>
      </c>
      <c r="AB72" s="100" t="e">
        <f ca="true">+IF(AND(ISNUMBER(OFFSET('Sanitation Data'!$E$6,0,10*ROW('Sanitation Data'!E66))),'Data Summary'!CQ72="Yes"),OFFSET('Sanitation Data'!$E$6,0,10*ROW('Sanitation Data'!E66)),NA())</f>
        <v>#N/A</v>
      </c>
      <c r="AC72" s="100" t="e">
        <f ca="true">+IF(AND(ISNUMBER(OFFSET('Sanitation Data'!$E$10,0,10*ROW('Sanitation Data'!E66))),'Data Summary'!CR72="Yes"),OFFSET('Sanitation Data'!$E$10,0,10*ROW('Sanitation Data'!E66)),NA())</f>
        <v>#N/A</v>
      </c>
      <c r="AD72" s="100" t="e">
        <f ca="true">+IF(AND(ISNUMBER(OFFSET('Sanitation Data'!$E$11,0,10*ROW('Sanitation Data'!E66))),'Data Summary'!CS72="Yes"),OFFSET('Sanitation Data'!$E$11,0,10*ROW('Sanitation Data'!E66)),NA())</f>
        <v>#N/A</v>
      </c>
      <c r="AE72" s="100" t="e">
        <f ca="true">+IF(AND(ISNUMBER(OFFSET('Sanitation Data'!$E$12,0,10*ROW('Sanitation Data'!E66))),'Data Summary'!CT72="Yes"),OFFSET('Sanitation Data'!$E$12,0,10*ROW('Sanitation Data'!E66)),NA())</f>
        <v>#N/A</v>
      </c>
      <c r="AF72" s="100" t="e">
        <f ca="true">+IF(AND(ISNUMBER(OFFSET('Sanitation Data'!$F$4,0,10*ROW('Sanitation Data'!F66))),'Data Summary'!CU72="Yes"),100-OFFSET('Sanitation Data'!$F$4,0,10*ROW('Sanitation Data'!F66)),NA())</f>
        <v>#N/A</v>
      </c>
      <c r="AG72" s="100" t="e">
        <f ca="true">+IF(AND(ISNUMBER(OFFSET('Sanitation Data'!$F$6,0,10*ROW('Sanitation Data'!F66))),'Data Summary'!CV72="Yes"),OFFSET('Sanitation Data'!$F$6,0,10*ROW('Sanitation Data'!F66)),NA())</f>
        <v>#N/A</v>
      </c>
      <c r="AH72" s="100" t="e">
        <f ca="true">+IF(AND(ISNUMBER(OFFSET('Sanitation Data'!$F$10,0,10*ROW('Sanitation Data'!F66))),'Data Summary'!CW72="Yes"),OFFSET('Sanitation Data'!$F$10,0,10*ROW('Sanitation Data'!F66)),NA())</f>
        <v>#N/A</v>
      </c>
      <c r="AI72" s="100" t="e">
        <f ca="true">+IF(AND(ISNUMBER(OFFSET('Sanitation Data'!$F$11,0,10*ROW('Sanitation Data'!F66))),'Data Summary'!CX72="Yes"),OFFSET('Sanitation Data'!$F$11,0,10*ROW('Sanitation Data'!F66)),NA())</f>
        <v>#N/A</v>
      </c>
      <c r="AJ72" s="100" t="e">
        <f ca="true">+IF(AND(ISNUMBER(OFFSET('Sanitation Data'!$F$12,0,10*ROW('Sanitation Data'!F66))),'Data Summary'!CY72="Yes"),OFFSET('Sanitation Data'!$F$12,0,10*ROW('Sanitation Data'!F66)),NA())</f>
        <v>#N/A</v>
      </c>
      <c r="AK72" s="100" t="e">
        <f ca="true">+IF(AND(ISNUMBER(OFFSET('Sanitation Data'!$G$4,0,10*ROW('Sanitation Data'!G66))),'Data Summary'!CZ72="Yes"),100-OFFSET('Sanitation Data'!$G$4,0,10*ROW('Sanitation Data'!G66)),NA())</f>
        <v>#N/A</v>
      </c>
      <c r="AL72" s="100" t="e">
        <f ca="true">+IF(AND(ISNUMBER(OFFSET('Sanitation Data'!$G$6,0,10*ROW('Sanitation Data'!G66))),'Data Summary'!DA72="Yes"),OFFSET('Sanitation Data'!$G$6,0,10*ROW('Sanitation Data'!G66)),NA())</f>
        <v>#N/A</v>
      </c>
      <c r="AM72" s="100" t="e">
        <f ca="true">+IF(AND(ISNUMBER(OFFSET('Sanitation Data'!$G$10,0,10*ROW('Sanitation Data'!G66))),'Data Summary'!DB72="Yes"),OFFSET('Sanitation Data'!$G$10,0,10*ROW('Sanitation Data'!G66)),NA())</f>
        <v>#N/A</v>
      </c>
      <c r="AN72" s="100" t="e">
        <f ca="true">+IF(AND(ISNUMBER(OFFSET('Sanitation Data'!$G$11,0,10*ROW('Sanitation Data'!G66))),'Data Summary'!DC72="Yes"),OFFSET('Sanitation Data'!$G$11,0,10*ROW('Sanitation Data'!G66)),NA())</f>
        <v>#N/A</v>
      </c>
      <c r="AO72" s="100" t="e">
        <f ca="true">+IF(AND(ISNUMBER(OFFSET('Sanitation Data'!$G$12,0,10*ROW('Sanitation Data'!G66))),'Data Summary'!DD72="Yes"),OFFSET('Sanitation Data'!$G$12,0,10*ROW('Sanitation Data'!G66)),NA())</f>
        <v>#N/A</v>
      </c>
      <c r="AP72" s="100" t="e">
        <f ca="true">+IF(AND(ISNUMBER(OFFSET('Sanitation Data'!$H$4,0,10*ROW('Sanitation Data'!H66))),'Data Summary'!DE72="Yes"),100-OFFSET('Sanitation Data'!$H$4,0,10*ROW('Sanitation Data'!H66)),NA())</f>
        <v>#N/A</v>
      </c>
      <c r="AQ72" s="100" t="e">
        <f ca="true">+IF(AND(ISNUMBER(OFFSET('Sanitation Data'!$H$6,0,10*ROW('Sanitation Data'!H66))),'Data Summary'!DF72="Yes"),OFFSET('Sanitation Data'!$H$6,0,10*ROW('Sanitation Data'!H66)),NA())</f>
        <v>#N/A</v>
      </c>
      <c r="AR72" s="100" t="e">
        <f ca="true">+IF(AND(ISNUMBER(OFFSET('Sanitation Data'!$H$10,0,10*ROW('Sanitation Data'!H66))),'Data Summary'!DG72="Yes"),OFFSET('Sanitation Data'!$H$10,0,10*ROW('Sanitation Data'!H66)),NA())</f>
        <v>#N/A</v>
      </c>
      <c r="AS72" s="100" t="e">
        <f ca="true">+IF(AND(ISNUMBER(OFFSET('Sanitation Data'!$H$11,0,10*ROW('Sanitation Data'!H66))),'Data Summary'!DH72="Yes"),OFFSET('Sanitation Data'!$H$11,0,10*ROW('Sanitation Data'!H66)),NA())</f>
        <v>#N/A</v>
      </c>
      <c r="AT72" s="100" t="e">
        <f ca="true">+IF(AND(ISNUMBER(OFFSET('Sanitation Data'!$H$12,0,10*ROW('Sanitation Data'!H66))),'Data Summary'!DI72="Yes"),OFFSET('Sanitation Data'!$H$12,0,10*ROW('Sanitation Data'!H66)),NA())</f>
        <v>#N/A</v>
      </c>
      <c r="AU72" s="100" t="e">
        <f ca="true">+IF(AND(ISNUMBER(OFFSET('Sanitation Data'!$I$4,0,10*ROW('Sanitation Data'!I66))),'Data Summary'!DJ72="Yes"),100-OFFSET('Sanitation Data'!$I$4,0,10*ROW('Sanitation Data'!I66)),NA())</f>
        <v>#N/A</v>
      </c>
      <c r="AV72" s="100" t="e">
        <f ca="true">+IF(AND(ISNUMBER(OFFSET('Sanitation Data'!$I$6,0,10*ROW('Sanitation Data'!I66))),'Data Summary'!DK72="Yes"),OFFSET('Sanitation Data'!$I$6,0,10*ROW('Sanitation Data'!I66)),NA())</f>
        <v>#N/A</v>
      </c>
      <c r="AW72" s="100" t="e">
        <f ca="true">+IF(AND(ISNUMBER(OFFSET('Sanitation Data'!$I$10,0,10*ROW('Sanitation Data'!I66))),'Data Summary'!DL72="Yes"),OFFSET('Sanitation Data'!$I$10,0,10*ROW('Sanitation Data'!I66)),NA())</f>
        <v>#N/A</v>
      </c>
      <c r="AX72" s="100" t="e">
        <f ca="true">+IF(AND(ISNUMBER(OFFSET('Sanitation Data'!$I$11,0,10*ROW('Sanitation Data'!I66))),'Data Summary'!DM72="Yes"),OFFSET('Sanitation Data'!$I$11,0,10*ROW('Sanitation Data'!I66)),NA())</f>
        <v>#N/A</v>
      </c>
      <c r="AY72" s="100" t="e">
        <f ca="true">+IF(AND(ISNUMBER(OFFSET('Sanitation Data'!$I$12,0,10*ROW('Sanitation Data'!I66))),'Data Summary'!DN72="Yes"),OFFSET('Sanitation Data'!$I$12,0,10*ROW('Sanitation Data'!I66)),NA())</f>
        <v>#N/A</v>
      </c>
      <c r="AZ72" s="101" t="e">
        <f ca="true">+IF(AND(ISNUMBER(OFFSET('Hygiene Data'!$D$5,0,10*ROW('Hygiene Data'!D66))),'Data Summary'!DO72="Yes"),OFFSET('Hygiene Data'!$D$5,0,10*ROW('Hygiene Data'!D66)),NA())</f>
        <v>#N/A</v>
      </c>
      <c r="BA72" s="101" t="e">
        <f ca="true">+IF(AND(ISNUMBER(OFFSET('Hygiene Data'!$D$7,0,10*ROW('Hygiene Data'!D66))),'Data Summary'!DP72="Yes"),OFFSET('Hygiene Data'!$D$7,0,10*ROW('Hygiene Data'!D66)),NA())</f>
        <v>#N/A</v>
      </c>
      <c r="BB72" s="101" t="e">
        <f ca="true">+IF(AND(ISNUMBER(OFFSET('Hygiene Data'!$D$9,0,10*ROW('Hygiene Data'!D66))),'Data Summary'!DQ72="Yes"),OFFSET('Hygiene Data'!$D$9,0,10*ROW('Hygiene Data'!D66)),NA())</f>
        <v>#N/A</v>
      </c>
      <c r="BC72" s="101" t="e">
        <f ca="true">+IF(AND(ISNUMBER(OFFSET('Hygiene Data'!$E$5,0,10*ROW('Hygiene Data'!E66))),'Data Summary'!DR72="Yes"),OFFSET('Hygiene Data'!$E$5,0,10*ROW('Hygiene Data'!E66)),NA())</f>
        <v>#N/A</v>
      </c>
      <c r="BD72" s="101" t="e">
        <f ca="true">+IF(AND(ISNUMBER(OFFSET('Hygiene Data'!$E$7,0,10*ROW('Hygiene Data'!E66))),'Data Summary'!DS72="Yes"),OFFSET('Hygiene Data'!$E$7,0,10*ROW('Hygiene Data'!E66)),NA())</f>
        <v>#N/A</v>
      </c>
      <c r="BE72" s="101" t="e">
        <f ca="true">+IF(AND(ISNUMBER(OFFSET('Hygiene Data'!$E$9,0,10*ROW('Hygiene Data'!E66))),'Data Summary'!DT72="Yes"),OFFSET('Hygiene Data'!$E$9,0,10*ROW('Hygiene Data'!E66)),NA())</f>
        <v>#N/A</v>
      </c>
      <c r="BF72" s="101" t="e">
        <f ca="true">+IF(AND(ISNUMBER(OFFSET('Hygiene Data'!$F$5,0,10*ROW('Hygiene Data'!F66))),'Data Summary'!DU72="Yes"),OFFSET('Hygiene Data'!$F$5,0,10*ROW('Hygiene Data'!F66)),NA())</f>
        <v>#N/A</v>
      </c>
      <c r="BG72" s="101" t="e">
        <f ca="true">+IF(AND(ISNUMBER(OFFSET('Hygiene Data'!$F$7,0,10*ROW('Hygiene Data'!F66))),'Data Summary'!DV72="Yes"),OFFSET('Hygiene Data'!$F$7,0,10*ROW('Hygiene Data'!F66)),NA())</f>
        <v>#N/A</v>
      </c>
      <c r="BH72" s="101" t="e">
        <f ca="true">+IF(AND(ISNUMBER(OFFSET('Hygiene Data'!$F$9,0,10*ROW('Hygiene Data'!F66))),'Data Summary'!DW72="Yes"),OFFSET('Hygiene Data'!$F$9,0,10*ROW('Hygiene Data'!F66)),NA())</f>
        <v>#N/A</v>
      </c>
      <c r="BI72" s="101" t="e">
        <f ca="true">+IF(AND(ISNUMBER(OFFSET('Hygiene Data'!$G$5,0,10*ROW('Hygiene Data'!G66))),'Data Summary'!DX72="Yes"),OFFSET('Hygiene Data'!$G$5,0,10*ROW('Hygiene Data'!G66)),NA())</f>
        <v>#N/A</v>
      </c>
      <c r="BJ72" s="101" t="e">
        <f ca="true">+IF(AND(ISNUMBER(OFFSET('Hygiene Data'!$G$7,0,10*ROW('Hygiene Data'!G66))),'Data Summary'!DY72="Yes"),OFFSET('Hygiene Data'!$G$7,0,10*ROW('Hygiene Data'!G66)),NA())</f>
        <v>#N/A</v>
      </c>
      <c r="BK72" s="101" t="e">
        <f ca="true">+IF(AND(ISNUMBER(OFFSET('Hygiene Data'!$G$9,0,10*ROW('Hygiene Data'!G66))),'Data Summary'!DZ72="Yes"),OFFSET('Hygiene Data'!$G$9,0,10*ROW('Hygiene Data'!G66)),NA())</f>
        <v>#N/A</v>
      </c>
      <c r="BL72" s="101" t="e">
        <f ca="true">+IF(AND(ISNUMBER(OFFSET('Hygiene Data'!$H$5,0,10*ROW('Hygiene Data'!H66))),'Data Summary'!EA72="Yes"),OFFSET('Hygiene Data'!$H$5,0,10*ROW('Hygiene Data'!H66)),NA())</f>
        <v>#N/A</v>
      </c>
      <c r="BM72" s="101" t="e">
        <f ca="true">+IF(AND(ISNUMBER(OFFSET('Hygiene Data'!$H$7,0,10*ROW('Hygiene Data'!H66))),'Data Summary'!EB72="Yes"),OFFSET('Hygiene Data'!$H$7,0,10*ROW('Hygiene Data'!H66)),NA())</f>
        <v>#N/A</v>
      </c>
      <c r="BN72" s="101" t="e">
        <f ca="true">+IF(AND(ISNUMBER(OFFSET('Hygiene Data'!$H$9,0,10*ROW('Hygiene Data'!H66))),'Data Summary'!EC72="Yes"),OFFSET('Hygiene Data'!$H$9,0,10*ROW('Hygiene Data'!H66)),NA())</f>
        <v>#N/A</v>
      </c>
      <c r="BO72" s="101" t="e">
        <f ca="true">+IF(AND(ISNUMBER(OFFSET('Hygiene Data'!$I$5,0,10*ROW('Hygiene Data'!I66))),'Data Summary'!ED72="Yes"),OFFSET('Hygiene Data'!$I$5,0,10*ROW('Hygiene Data'!I66)),NA())</f>
        <v>#N/A</v>
      </c>
      <c r="BP72" s="101" t="e">
        <f ca="true">+IF(AND(ISNUMBER(OFFSET('Hygiene Data'!$I$7,0,10*ROW('Hygiene Data'!I66))),'Data Summary'!EE72="Yes"),OFFSET('Hygiene Data'!$I$7,0,10*ROW('Hygiene Data'!I66)),NA())</f>
        <v>#N/A</v>
      </c>
      <c r="BQ72" s="101" t="e">
        <f ca="true">+IF(AND(ISNUMBER(OFFSET('Hygiene Data'!$I$9,0,10*ROW('Hygiene Data'!I66))),'Data Summary'!EF72="Yes"),OFFSET('Hygiene Data'!$I$9,0,10*ROW('Hygiene Data'!I66)),NA())</f>
        <v>#N/A</v>
      </c>
    </row>
    <row xmlns:x14ac="http://schemas.microsoft.com/office/spreadsheetml/2009/9/ac" r="73" x14ac:dyDescent="0.2">
      <c r="A73" s="414" t="e">
        <f ca="true">+RIGHT('Data Summary'!A73,LEN('Data Summary'!A73)-9)</f>
        <v>#VALUE!</v>
      </c>
      <c r="B73" s="38" t="str">
        <f ca="true">+IF(ISTEXT('Data Summary'!B73),'Data Summary'!B73,"")</f>
        <v/>
      </c>
      <c r="C73" s="365" t="e">
        <f ca="true">+VALUE('Data Summary'!C73)</f>
        <v>#VALUE!</v>
      </c>
      <c r="D73" s="99" t="e">
        <f ca="true">+IF(AND(ISNUMBER(OFFSET('Water Data'!$D$4,0,10*ROW('Water Data'!D67))),'Data Summary'!BS73="Yes"),100-OFFSET('Water Data'!$D$4,0,10*ROW('Water Data'!D67)),NA())</f>
        <v>#N/A</v>
      </c>
      <c r="E73" s="99" t="e">
        <f ca="true">+IF(AND(ISNUMBER(OFFSET('Water Data'!$D$6,0,10*ROW('Water Data'!D67))),'Data Summary'!BT73="Yes"),OFFSET('Water Data'!$D$6,0,10*ROW('Water Data'!D67)),NA())</f>
        <v>#N/A</v>
      </c>
      <c r="F73" s="99" t="e">
        <f ca="true">+IF(AND(ISNUMBER(OFFSET('Water Data'!$D$9,0,10*ROW('Water Data'!D67))),'Data Summary'!BU73="Yes"),OFFSET('Water Data'!$D$9,0,10*ROW('Water Data'!D67)),NA())</f>
        <v>#N/A</v>
      </c>
      <c r="G73" s="99" t="e">
        <f ca="true">+IF(AND(ISNUMBER(OFFSET('Water Data'!$E$4,0,10*ROW('Water Data'!E67))),'Data Summary'!BV73="Yes"),100-OFFSET('Water Data'!$E$4,0,10*ROW('Water Data'!E67)),NA())</f>
        <v>#N/A</v>
      </c>
      <c r="H73" s="99" t="e">
        <f ca="true">+IF(AND(ISNUMBER(OFFSET('Water Data'!$E$6,0,10*ROW('Water Data'!E67))),'Data Summary'!BW73="Yes"),OFFSET('Water Data'!$E$6,0,10*ROW('Water Data'!E67)),NA())</f>
        <v>#N/A</v>
      </c>
      <c r="I73" s="99" t="e">
        <f ca="true">+IF(AND(ISNUMBER(OFFSET('Water Data'!$E$9,0,10*ROW('Water Data'!E67))),'Data Summary'!BX73="Yes"),OFFSET('Water Data'!$E$9,0,10*ROW('Water Data'!E67)),NA())</f>
        <v>#N/A</v>
      </c>
      <c r="J73" s="99" t="e">
        <f ca="true">+IF(AND(ISNUMBER(OFFSET('Water Data'!$F$4,0,10*ROW('Water Data'!F67))),'Data Summary'!BY73="Yes"),100-OFFSET('Water Data'!$F$4,0,10*ROW('Water Data'!F67)),NA())</f>
        <v>#N/A</v>
      </c>
      <c r="K73" s="99" t="e">
        <f ca="true">+IF(AND(ISNUMBER(OFFSET('Water Data'!$F$6,0,10*ROW('Water Data'!F67))),'Data Summary'!BZ73="Yes"),OFFSET('Water Data'!$F$6,0,10*ROW('Water Data'!F67)),NA())</f>
        <v>#N/A</v>
      </c>
      <c r="L73" s="99" t="e">
        <f ca="true">+IF(AND(ISNUMBER(OFFSET('Water Data'!$F$9,0,10*ROW('Water Data'!F67))),'Data Summary'!CA73="Yes"),OFFSET('Water Data'!$F$9,0,10*ROW('Water Data'!F67)),NA())</f>
        <v>#N/A</v>
      </c>
      <c r="M73" s="99" t="e">
        <f ca="true">+IF(AND(ISNUMBER(OFFSET('Water Data'!$G$4,0,10*ROW('Water Data'!G67))),'Data Summary'!CB73="Yes"),100-OFFSET('Water Data'!$G$4,0,10*ROW('Water Data'!G67)),NA())</f>
        <v>#N/A</v>
      </c>
      <c r="N73" s="99" t="e">
        <f ca="true">+IF(AND(ISNUMBER(OFFSET('Water Data'!$G$6,0,10*ROW('Water Data'!G67))),'Data Summary'!CC73="Yes"),OFFSET('Water Data'!$G$6,0,10*ROW('Water Data'!G67)),NA())</f>
        <v>#N/A</v>
      </c>
      <c r="O73" s="99" t="e">
        <f ca="true">+IF(AND(ISNUMBER(OFFSET('Water Data'!$G$9,0,10*ROW('Water Data'!G67))),'Data Summary'!CD73="Yes"),OFFSET('Water Data'!$G$9,0,10*ROW('Water Data'!G67)),NA())</f>
        <v>#N/A</v>
      </c>
      <c r="P73" s="99" t="e">
        <f ca="true">+IF(AND(ISNUMBER(OFFSET('Water Data'!$H$4,0,10*ROW('Water Data'!H67))),'Data Summary'!CE73="Yes"),100-OFFSET('Water Data'!$H$4,0,10*ROW('Water Data'!H67)),NA())</f>
        <v>#N/A</v>
      </c>
      <c r="Q73" s="99" t="e">
        <f ca="true">+IF(AND(ISNUMBER(OFFSET('Water Data'!$H$6,0,10*ROW('Water Data'!H67))),'Data Summary'!CF73="Yes"),OFFSET('Water Data'!$H$6,0,10*ROW('Water Data'!H67)),NA())</f>
        <v>#N/A</v>
      </c>
      <c r="R73" s="99" t="e">
        <f ca="true">+IF(AND(ISNUMBER(OFFSET('Water Data'!$H$9,0,10*ROW('Water Data'!H67))),'Data Summary'!CG73="Yes"),OFFSET('Water Data'!$H$9,0,10*ROW('Water Data'!H67)),NA())</f>
        <v>#N/A</v>
      </c>
      <c r="S73" s="99" t="e">
        <f ca="true">+IF(AND(ISNUMBER(OFFSET('Water Data'!$I$4,0,10*ROW('Water Data'!I67))),'Data Summary'!CH73="Yes"),100-OFFSET('Water Data'!$I$4,0,10*ROW('Water Data'!I67)),NA())</f>
        <v>#N/A</v>
      </c>
      <c r="T73" s="99" t="e">
        <f ca="true">+IF(AND(ISNUMBER(OFFSET('Water Data'!$I$6,0,10*ROW('Water Data'!I67))),'Data Summary'!CI73="Yes"),OFFSET('Water Data'!$I$6,0,10*ROW('Water Data'!I67)),NA())</f>
        <v>#N/A</v>
      </c>
      <c r="U73" s="99" t="e">
        <f ca="true">+IF(AND(ISNUMBER(OFFSET('Water Data'!$I$9,0,10*ROW('Water Data'!I67))),'Data Summary'!CJ73="Yes"),OFFSET('Water Data'!$I$9,0,10*ROW('Water Data'!I67)),NA())</f>
        <v>#N/A</v>
      </c>
      <c r="V73" s="100" t="e">
        <f ca="true">+IF(AND(ISNUMBER(OFFSET('Sanitation Data'!$D$4,0,10*ROW('Sanitation Data'!D67))),'Data Summary'!CK73="Yes"),100-OFFSET('Sanitation Data'!$D$4,0,10*ROW('Sanitation Data'!D67)),NA())</f>
        <v>#N/A</v>
      </c>
      <c r="W73" s="100" t="e">
        <f ca="true">+IF(AND(ISNUMBER(OFFSET('Sanitation Data'!$D$6,0,10*ROW('Sanitation Data'!D67))),'Data Summary'!CL73="Yes"),OFFSET('Sanitation Data'!$D$6,0,10*ROW('Sanitation Data'!D67)),NA())</f>
        <v>#N/A</v>
      </c>
      <c r="X73" s="100" t="e">
        <f ca="true">+IF(AND(ISNUMBER(OFFSET('Sanitation Data'!$D$10,0,10*ROW('Sanitation Data'!D67))),'Data Summary'!CM73="Yes"),OFFSET('Sanitation Data'!$D$10,0,10*ROW('Sanitation Data'!D67)),NA())</f>
        <v>#N/A</v>
      </c>
      <c r="Y73" s="100" t="e">
        <f ca="true">+IF(AND(ISNUMBER(OFFSET('Sanitation Data'!$D$11,0,10*ROW('Sanitation Data'!D67))),'Data Summary'!CN73="Yes"),OFFSET('Sanitation Data'!$D$11,0,10*ROW('Sanitation Data'!D67)),NA())</f>
        <v>#N/A</v>
      </c>
      <c r="Z73" s="100" t="e">
        <f ca="true">+IF(AND(ISNUMBER(OFFSET('Sanitation Data'!$D$12,0,10*ROW('Sanitation Data'!D67))),'Data Summary'!CO73="Yes"),OFFSET('Sanitation Data'!$D$12,0,10*ROW('Sanitation Data'!D67)),NA())</f>
        <v>#N/A</v>
      </c>
      <c r="AA73" s="100" t="e">
        <f ca="true">+IF(AND(ISNUMBER(OFFSET('Sanitation Data'!$E$4,0,10*ROW('Sanitation Data'!E67))),'Data Summary'!CP73="Yes"),100-OFFSET('Sanitation Data'!$E$4,0,10*ROW('Sanitation Data'!E67)),NA())</f>
        <v>#N/A</v>
      </c>
      <c r="AB73" s="100" t="e">
        <f ca="true">+IF(AND(ISNUMBER(OFFSET('Sanitation Data'!$E$6,0,10*ROW('Sanitation Data'!E67))),'Data Summary'!CQ73="Yes"),OFFSET('Sanitation Data'!$E$6,0,10*ROW('Sanitation Data'!E67)),NA())</f>
        <v>#N/A</v>
      </c>
      <c r="AC73" s="100" t="e">
        <f ca="true">+IF(AND(ISNUMBER(OFFSET('Sanitation Data'!$E$10,0,10*ROW('Sanitation Data'!E67))),'Data Summary'!CR73="Yes"),OFFSET('Sanitation Data'!$E$10,0,10*ROW('Sanitation Data'!E67)),NA())</f>
        <v>#N/A</v>
      </c>
      <c r="AD73" s="100" t="e">
        <f ca="true">+IF(AND(ISNUMBER(OFFSET('Sanitation Data'!$E$11,0,10*ROW('Sanitation Data'!E67))),'Data Summary'!CS73="Yes"),OFFSET('Sanitation Data'!$E$11,0,10*ROW('Sanitation Data'!E67)),NA())</f>
        <v>#N/A</v>
      </c>
      <c r="AE73" s="100" t="e">
        <f ca="true">+IF(AND(ISNUMBER(OFFSET('Sanitation Data'!$E$12,0,10*ROW('Sanitation Data'!E67))),'Data Summary'!CT73="Yes"),OFFSET('Sanitation Data'!$E$12,0,10*ROW('Sanitation Data'!E67)),NA())</f>
        <v>#N/A</v>
      </c>
      <c r="AF73" s="100" t="e">
        <f ca="true">+IF(AND(ISNUMBER(OFFSET('Sanitation Data'!$F$4,0,10*ROW('Sanitation Data'!F67))),'Data Summary'!CU73="Yes"),100-OFFSET('Sanitation Data'!$F$4,0,10*ROW('Sanitation Data'!F67)),NA())</f>
        <v>#N/A</v>
      </c>
      <c r="AG73" s="100" t="e">
        <f ca="true">+IF(AND(ISNUMBER(OFFSET('Sanitation Data'!$F$6,0,10*ROW('Sanitation Data'!F67))),'Data Summary'!CV73="Yes"),OFFSET('Sanitation Data'!$F$6,0,10*ROW('Sanitation Data'!F67)),NA())</f>
        <v>#N/A</v>
      </c>
      <c r="AH73" s="100" t="e">
        <f ca="true">+IF(AND(ISNUMBER(OFFSET('Sanitation Data'!$F$10,0,10*ROW('Sanitation Data'!F67))),'Data Summary'!CW73="Yes"),OFFSET('Sanitation Data'!$F$10,0,10*ROW('Sanitation Data'!F67)),NA())</f>
        <v>#N/A</v>
      </c>
      <c r="AI73" s="100" t="e">
        <f ca="true">+IF(AND(ISNUMBER(OFFSET('Sanitation Data'!$F$11,0,10*ROW('Sanitation Data'!F67))),'Data Summary'!CX73="Yes"),OFFSET('Sanitation Data'!$F$11,0,10*ROW('Sanitation Data'!F67)),NA())</f>
        <v>#N/A</v>
      </c>
      <c r="AJ73" s="100" t="e">
        <f ca="true">+IF(AND(ISNUMBER(OFFSET('Sanitation Data'!$F$12,0,10*ROW('Sanitation Data'!F67))),'Data Summary'!CY73="Yes"),OFFSET('Sanitation Data'!$F$12,0,10*ROW('Sanitation Data'!F67)),NA())</f>
        <v>#N/A</v>
      </c>
      <c r="AK73" s="100" t="e">
        <f ca="true">+IF(AND(ISNUMBER(OFFSET('Sanitation Data'!$G$4,0,10*ROW('Sanitation Data'!G67))),'Data Summary'!CZ73="Yes"),100-OFFSET('Sanitation Data'!$G$4,0,10*ROW('Sanitation Data'!G67)),NA())</f>
        <v>#N/A</v>
      </c>
      <c r="AL73" s="100" t="e">
        <f ca="true">+IF(AND(ISNUMBER(OFFSET('Sanitation Data'!$G$6,0,10*ROW('Sanitation Data'!G67))),'Data Summary'!DA73="Yes"),OFFSET('Sanitation Data'!$G$6,0,10*ROW('Sanitation Data'!G67)),NA())</f>
        <v>#N/A</v>
      </c>
      <c r="AM73" s="100" t="e">
        <f ca="true">+IF(AND(ISNUMBER(OFFSET('Sanitation Data'!$G$10,0,10*ROW('Sanitation Data'!G67))),'Data Summary'!DB73="Yes"),OFFSET('Sanitation Data'!$G$10,0,10*ROW('Sanitation Data'!G67)),NA())</f>
        <v>#N/A</v>
      </c>
      <c r="AN73" s="100" t="e">
        <f ca="true">+IF(AND(ISNUMBER(OFFSET('Sanitation Data'!$G$11,0,10*ROW('Sanitation Data'!G67))),'Data Summary'!DC73="Yes"),OFFSET('Sanitation Data'!$G$11,0,10*ROW('Sanitation Data'!G67)),NA())</f>
        <v>#N/A</v>
      </c>
      <c r="AO73" s="100" t="e">
        <f ca="true">+IF(AND(ISNUMBER(OFFSET('Sanitation Data'!$G$12,0,10*ROW('Sanitation Data'!G67))),'Data Summary'!DD73="Yes"),OFFSET('Sanitation Data'!$G$12,0,10*ROW('Sanitation Data'!G67)),NA())</f>
        <v>#N/A</v>
      </c>
      <c r="AP73" s="100" t="e">
        <f ca="true">+IF(AND(ISNUMBER(OFFSET('Sanitation Data'!$H$4,0,10*ROW('Sanitation Data'!H67))),'Data Summary'!DE73="Yes"),100-OFFSET('Sanitation Data'!$H$4,0,10*ROW('Sanitation Data'!H67)),NA())</f>
        <v>#N/A</v>
      </c>
      <c r="AQ73" s="100" t="e">
        <f ca="true">+IF(AND(ISNUMBER(OFFSET('Sanitation Data'!$H$6,0,10*ROW('Sanitation Data'!H67))),'Data Summary'!DF73="Yes"),OFFSET('Sanitation Data'!$H$6,0,10*ROW('Sanitation Data'!H67)),NA())</f>
        <v>#N/A</v>
      </c>
      <c r="AR73" s="100" t="e">
        <f ca="true">+IF(AND(ISNUMBER(OFFSET('Sanitation Data'!$H$10,0,10*ROW('Sanitation Data'!H67))),'Data Summary'!DG73="Yes"),OFFSET('Sanitation Data'!$H$10,0,10*ROW('Sanitation Data'!H67)),NA())</f>
        <v>#N/A</v>
      </c>
      <c r="AS73" s="100" t="e">
        <f ca="true">+IF(AND(ISNUMBER(OFFSET('Sanitation Data'!$H$11,0,10*ROW('Sanitation Data'!H67))),'Data Summary'!DH73="Yes"),OFFSET('Sanitation Data'!$H$11,0,10*ROW('Sanitation Data'!H67)),NA())</f>
        <v>#N/A</v>
      </c>
      <c r="AT73" s="100" t="e">
        <f ca="true">+IF(AND(ISNUMBER(OFFSET('Sanitation Data'!$H$12,0,10*ROW('Sanitation Data'!H67))),'Data Summary'!DI73="Yes"),OFFSET('Sanitation Data'!$H$12,0,10*ROW('Sanitation Data'!H67)),NA())</f>
        <v>#N/A</v>
      </c>
      <c r="AU73" s="100" t="e">
        <f ca="true">+IF(AND(ISNUMBER(OFFSET('Sanitation Data'!$I$4,0,10*ROW('Sanitation Data'!I67))),'Data Summary'!DJ73="Yes"),100-OFFSET('Sanitation Data'!$I$4,0,10*ROW('Sanitation Data'!I67)),NA())</f>
        <v>#N/A</v>
      </c>
      <c r="AV73" s="100" t="e">
        <f ca="true">+IF(AND(ISNUMBER(OFFSET('Sanitation Data'!$I$6,0,10*ROW('Sanitation Data'!I67))),'Data Summary'!DK73="Yes"),OFFSET('Sanitation Data'!$I$6,0,10*ROW('Sanitation Data'!I67)),NA())</f>
        <v>#N/A</v>
      </c>
      <c r="AW73" s="100" t="e">
        <f ca="true">+IF(AND(ISNUMBER(OFFSET('Sanitation Data'!$I$10,0,10*ROW('Sanitation Data'!I67))),'Data Summary'!DL73="Yes"),OFFSET('Sanitation Data'!$I$10,0,10*ROW('Sanitation Data'!I67)),NA())</f>
        <v>#N/A</v>
      </c>
      <c r="AX73" s="100" t="e">
        <f ca="true">+IF(AND(ISNUMBER(OFFSET('Sanitation Data'!$I$11,0,10*ROW('Sanitation Data'!I67))),'Data Summary'!DM73="Yes"),OFFSET('Sanitation Data'!$I$11,0,10*ROW('Sanitation Data'!I67)),NA())</f>
        <v>#N/A</v>
      </c>
      <c r="AY73" s="100" t="e">
        <f ca="true">+IF(AND(ISNUMBER(OFFSET('Sanitation Data'!$I$12,0,10*ROW('Sanitation Data'!I67))),'Data Summary'!DN73="Yes"),OFFSET('Sanitation Data'!$I$12,0,10*ROW('Sanitation Data'!I67)),NA())</f>
        <v>#N/A</v>
      </c>
      <c r="AZ73" s="101" t="e">
        <f ca="true">+IF(AND(ISNUMBER(OFFSET('Hygiene Data'!$D$5,0,10*ROW('Hygiene Data'!D67))),'Data Summary'!DO73="Yes"),OFFSET('Hygiene Data'!$D$5,0,10*ROW('Hygiene Data'!D67)),NA())</f>
        <v>#N/A</v>
      </c>
      <c r="BA73" s="101" t="e">
        <f ca="true">+IF(AND(ISNUMBER(OFFSET('Hygiene Data'!$D$7,0,10*ROW('Hygiene Data'!D67))),'Data Summary'!DP73="Yes"),OFFSET('Hygiene Data'!$D$7,0,10*ROW('Hygiene Data'!D67)),NA())</f>
        <v>#N/A</v>
      </c>
      <c r="BB73" s="101" t="e">
        <f ca="true">+IF(AND(ISNUMBER(OFFSET('Hygiene Data'!$D$9,0,10*ROW('Hygiene Data'!D67))),'Data Summary'!DQ73="Yes"),OFFSET('Hygiene Data'!$D$9,0,10*ROW('Hygiene Data'!D67)),NA())</f>
        <v>#N/A</v>
      </c>
      <c r="BC73" s="101" t="e">
        <f ca="true">+IF(AND(ISNUMBER(OFFSET('Hygiene Data'!$E$5,0,10*ROW('Hygiene Data'!E67))),'Data Summary'!DR73="Yes"),OFFSET('Hygiene Data'!$E$5,0,10*ROW('Hygiene Data'!E67)),NA())</f>
        <v>#N/A</v>
      </c>
      <c r="BD73" s="101" t="e">
        <f ca="true">+IF(AND(ISNUMBER(OFFSET('Hygiene Data'!$E$7,0,10*ROW('Hygiene Data'!E67))),'Data Summary'!DS73="Yes"),OFFSET('Hygiene Data'!$E$7,0,10*ROW('Hygiene Data'!E67)),NA())</f>
        <v>#N/A</v>
      </c>
      <c r="BE73" s="101" t="e">
        <f ca="true">+IF(AND(ISNUMBER(OFFSET('Hygiene Data'!$E$9,0,10*ROW('Hygiene Data'!E67))),'Data Summary'!DT73="Yes"),OFFSET('Hygiene Data'!$E$9,0,10*ROW('Hygiene Data'!E67)),NA())</f>
        <v>#N/A</v>
      </c>
      <c r="BF73" s="101" t="e">
        <f ca="true">+IF(AND(ISNUMBER(OFFSET('Hygiene Data'!$F$5,0,10*ROW('Hygiene Data'!F67))),'Data Summary'!DU73="Yes"),OFFSET('Hygiene Data'!$F$5,0,10*ROW('Hygiene Data'!F67)),NA())</f>
        <v>#N/A</v>
      </c>
      <c r="BG73" s="101" t="e">
        <f ca="true">+IF(AND(ISNUMBER(OFFSET('Hygiene Data'!$F$7,0,10*ROW('Hygiene Data'!F67))),'Data Summary'!DV73="Yes"),OFFSET('Hygiene Data'!$F$7,0,10*ROW('Hygiene Data'!F67)),NA())</f>
        <v>#N/A</v>
      </c>
      <c r="BH73" s="101" t="e">
        <f ca="true">+IF(AND(ISNUMBER(OFFSET('Hygiene Data'!$F$9,0,10*ROW('Hygiene Data'!F67))),'Data Summary'!DW73="Yes"),OFFSET('Hygiene Data'!$F$9,0,10*ROW('Hygiene Data'!F67)),NA())</f>
        <v>#N/A</v>
      </c>
      <c r="BI73" s="101" t="e">
        <f ca="true">+IF(AND(ISNUMBER(OFFSET('Hygiene Data'!$G$5,0,10*ROW('Hygiene Data'!G67))),'Data Summary'!DX73="Yes"),OFFSET('Hygiene Data'!$G$5,0,10*ROW('Hygiene Data'!G67)),NA())</f>
        <v>#N/A</v>
      </c>
      <c r="BJ73" s="101" t="e">
        <f ca="true">+IF(AND(ISNUMBER(OFFSET('Hygiene Data'!$G$7,0,10*ROW('Hygiene Data'!G67))),'Data Summary'!DY73="Yes"),OFFSET('Hygiene Data'!$G$7,0,10*ROW('Hygiene Data'!G67)),NA())</f>
        <v>#N/A</v>
      </c>
      <c r="BK73" s="101" t="e">
        <f ca="true">+IF(AND(ISNUMBER(OFFSET('Hygiene Data'!$G$9,0,10*ROW('Hygiene Data'!G67))),'Data Summary'!DZ73="Yes"),OFFSET('Hygiene Data'!$G$9,0,10*ROW('Hygiene Data'!G67)),NA())</f>
        <v>#N/A</v>
      </c>
      <c r="BL73" s="101" t="e">
        <f ca="true">+IF(AND(ISNUMBER(OFFSET('Hygiene Data'!$H$5,0,10*ROW('Hygiene Data'!H67))),'Data Summary'!EA73="Yes"),OFFSET('Hygiene Data'!$H$5,0,10*ROW('Hygiene Data'!H67)),NA())</f>
        <v>#N/A</v>
      </c>
      <c r="BM73" s="101" t="e">
        <f ca="true">+IF(AND(ISNUMBER(OFFSET('Hygiene Data'!$H$7,0,10*ROW('Hygiene Data'!H67))),'Data Summary'!EB73="Yes"),OFFSET('Hygiene Data'!$H$7,0,10*ROW('Hygiene Data'!H67)),NA())</f>
        <v>#N/A</v>
      </c>
      <c r="BN73" s="101" t="e">
        <f ca="true">+IF(AND(ISNUMBER(OFFSET('Hygiene Data'!$H$9,0,10*ROW('Hygiene Data'!H67))),'Data Summary'!EC73="Yes"),OFFSET('Hygiene Data'!$H$9,0,10*ROW('Hygiene Data'!H67)),NA())</f>
        <v>#N/A</v>
      </c>
      <c r="BO73" s="101" t="e">
        <f ca="true">+IF(AND(ISNUMBER(OFFSET('Hygiene Data'!$I$5,0,10*ROW('Hygiene Data'!I67))),'Data Summary'!ED73="Yes"),OFFSET('Hygiene Data'!$I$5,0,10*ROW('Hygiene Data'!I67)),NA())</f>
        <v>#N/A</v>
      </c>
      <c r="BP73" s="101" t="e">
        <f ca="true">+IF(AND(ISNUMBER(OFFSET('Hygiene Data'!$I$7,0,10*ROW('Hygiene Data'!I67))),'Data Summary'!EE73="Yes"),OFFSET('Hygiene Data'!$I$7,0,10*ROW('Hygiene Data'!I67)),NA())</f>
        <v>#N/A</v>
      </c>
      <c r="BQ73" s="101" t="e">
        <f ca="true">+IF(AND(ISNUMBER(OFFSET('Hygiene Data'!$I$9,0,10*ROW('Hygiene Data'!I67))),'Data Summary'!EF73="Yes"),OFFSET('Hygiene Data'!$I$9,0,10*ROW('Hygiene Data'!I67)),NA())</f>
        <v>#N/A</v>
      </c>
    </row>
    <row xmlns:x14ac="http://schemas.microsoft.com/office/spreadsheetml/2009/9/ac" r="74" x14ac:dyDescent="0.2">
      <c r="A74" s="414" t="e">
        <f ca="true">+RIGHT('Data Summary'!A74,LEN('Data Summary'!A74)-9)</f>
        <v>#VALUE!</v>
      </c>
      <c r="B74" s="38" t="str">
        <f ca="true">+IF(ISTEXT('Data Summary'!B74),'Data Summary'!B74,"")</f>
        <v/>
      </c>
      <c r="C74" s="365" t="e">
        <f ca="true">+VALUE('Data Summary'!C74)</f>
        <v>#VALUE!</v>
      </c>
      <c r="D74" s="99" t="e">
        <f ca="true">+IF(AND(ISNUMBER(OFFSET('Water Data'!$D$4,0,10*ROW('Water Data'!D68))),'Data Summary'!BS74="Yes"),100-OFFSET('Water Data'!$D$4,0,10*ROW('Water Data'!D68)),NA())</f>
        <v>#N/A</v>
      </c>
      <c r="E74" s="99" t="e">
        <f ca="true">+IF(AND(ISNUMBER(OFFSET('Water Data'!$D$6,0,10*ROW('Water Data'!D68))),'Data Summary'!BT74="Yes"),OFFSET('Water Data'!$D$6,0,10*ROW('Water Data'!D68)),NA())</f>
        <v>#N/A</v>
      </c>
      <c r="F74" s="99" t="e">
        <f ca="true">+IF(AND(ISNUMBER(OFFSET('Water Data'!$D$9,0,10*ROW('Water Data'!D68))),'Data Summary'!BU74="Yes"),OFFSET('Water Data'!$D$9,0,10*ROW('Water Data'!D68)),NA())</f>
        <v>#N/A</v>
      </c>
      <c r="G74" s="99" t="e">
        <f ca="true">+IF(AND(ISNUMBER(OFFSET('Water Data'!$E$4,0,10*ROW('Water Data'!E68))),'Data Summary'!BV74="Yes"),100-OFFSET('Water Data'!$E$4,0,10*ROW('Water Data'!E68)),NA())</f>
        <v>#N/A</v>
      </c>
      <c r="H74" s="99" t="e">
        <f ca="true">+IF(AND(ISNUMBER(OFFSET('Water Data'!$E$6,0,10*ROW('Water Data'!E68))),'Data Summary'!BW74="Yes"),OFFSET('Water Data'!$E$6,0,10*ROW('Water Data'!E68)),NA())</f>
        <v>#N/A</v>
      </c>
      <c r="I74" s="99" t="e">
        <f ca="true">+IF(AND(ISNUMBER(OFFSET('Water Data'!$E$9,0,10*ROW('Water Data'!E68))),'Data Summary'!BX74="Yes"),OFFSET('Water Data'!$E$9,0,10*ROW('Water Data'!E68)),NA())</f>
        <v>#N/A</v>
      </c>
      <c r="J74" s="99" t="e">
        <f ca="true">+IF(AND(ISNUMBER(OFFSET('Water Data'!$F$4,0,10*ROW('Water Data'!F68))),'Data Summary'!BY74="Yes"),100-OFFSET('Water Data'!$F$4,0,10*ROW('Water Data'!F68)),NA())</f>
        <v>#N/A</v>
      </c>
      <c r="K74" s="99" t="e">
        <f ca="true">+IF(AND(ISNUMBER(OFFSET('Water Data'!$F$6,0,10*ROW('Water Data'!F68))),'Data Summary'!BZ74="Yes"),OFFSET('Water Data'!$F$6,0,10*ROW('Water Data'!F68)),NA())</f>
        <v>#N/A</v>
      </c>
      <c r="L74" s="99" t="e">
        <f ca="true">+IF(AND(ISNUMBER(OFFSET('Water Data'!$F$9,0,10*ROW('Water Data'!F68))),'Data Summary'!CA74="Yes"),OFFSET('Water Data'!$F$9,0,10*ROW('Water Data'!F68)),NA())</f>
        <v>#N/A</v>
      </c>
      <c r="M74" s="99" t="e">
        <f ca="true">+IF(AND(ISNUMBER(OFFSET('Water Data'!$G$4,0,10*ROW('Water Data'!G68))),'Data Summary'!CB74="Yes"),100-OFFSET('Water Data'!$G$4,0,10*ROW('Water Data'!G68)),NA())</f>
        <v>#N/A</v>
      </c>
      <c r="N74" s="99" t="e">
        <f ca="true">+IF(AND(ISNUMBER(OFFSET('Water Data'!$G$6,0,10*ROW('Water Data'!G68))),'Data Summary'!CC74="Yes"),OFFSET('Water Data'!$G$6,0,10*ROW('Water Data'!G68)),NA())</f>
        <v>#N/A</v>
      </c>
      <c r="O74" s="99" t="e">
        <f ca="true">+IF(AND(ISNUMBER(OFFSET('Water Data'!$G$9,0,10*ROW('Water Data'!G68))),'Data Summary'!CD74="Yes"),OFFSET('Water Data'!$G$9,0,10*ROW('Water Data'!G68)),NA())</f>
        <v>#N/A</v>
      </c>
      <c r="P74" s="99" t="e">
        <f ca="true">+IF(AND(ISNUMBER(OFFSET('Water Data'!$H$4,0,10*ROW('Water Data'!H68))),'Data Summary'!CE74="Yes"),100-OFFSET('Water Data'!$H$4,0,10*ROW('Water Data'!H68)),NA())</f>
        <v>#N/A</v>
      </c>
      <c r="Q74" s="99" t="e">
        <f ca="true">+IF(AND(ISNUMBER(OFFSET('Water Data'!$H$6,0,10*ROW('Water Data'!H68))),'Data Summary'!CF74="Yes"),OFFSET('Water Data'!$H$6,0,10*ROW('Water Data'!H68)),NA())</f>
        <v>#N/A</v>
      </c>
      <c r="R74" s="99" t="e">
        <f ca="true">+IF(AND(ISNUMBER(OFFSET('Water Data'!$H$9,0,10*ROW('Water Data'!H68))),'Data Summary'!CG74="Yes"),OFFSET('Water Data'!$H$9,0,10*ROW('Water Data'!H68)),NA())</f>
        <v>#N/A</v>
      </c>
      <c r="S74" s="99" t="e">
        <f ca="true">+IF(AND(ISNUMBER(OFFSET('Water Data'!$I$4,0,10*ROW('Water Data'!I68))),'Data Summary'!CH74="Yes"),100-OFFSET('Water Data'!$I$4,0,10*ROW('Water Data'!I68)),NA())</f>
        <v>#N/A</v>
      </c>
      <c r="T74" s="99" t="e">
        <f ca="true">+IF(AND(ISNUMBER(OFFSET('Water Data'!$I$6,0,10*ROW('Water Data'!I68))),'Data Summary'!CI74="Yes"),OFFSET('Water Data'!$I$6,0,10*ROW('Water Data'!I68)),NA())</f>
        <v>#N/A</v>
      </c>
      <c r="U74" s="99" t="e">
        <f ca="true">+IF(AND(ISNUMBER(OFFSET('Water Data'!$I$9,0,10*ROW('Water Data'!I68))),'Data Summary'!CJ74="Yes"),OFFSET('Water Data'!$I$9,0,10*ROW('Water Data'!I68)),NA())</f>
        <v>#N/A</v>
      </c>
      <c r="V74" s="100" t="e">
        <f ca="true">+IF(AND(ISNUMBER(OFFSET('Sanitation Data'!$D$4,0,10*ROW('Sanitation Data'!D68))),'Data Summary'!CK74="Yes"),100-OFFSET('Sanitation Data'!$D$4,0,10*ROW('Sanitation Data'!D68)),NA())</f>
        <v>#N/A</v>
      </c>
      <c r="W74" s="100" t="e">
        <f ca="true">+IF(AND(ISNUMBER(OFFSET('Sanitation Data'!$D$6,0,10*ROW('Sanitation Data'!D68))),'Data Summary'!CL74="Yes"),OFFSET('Sanitation Data'!$D$6,0,10*ROW('Sanitation Data'!D68)),NA())</f>
        <v>#N/A</v>
      </c>
      <c r="X74" s="100" t="e">
        <f ca="true">+IF(AND(ISNUMBER(OFFSET('Sanitation Data'!$D$10,0,10*ROW('Sanitation Data'!D68))),'Data Summary'!CM74="Yes"),OFFSET('Sanitation Data'!$D$10,0,10*ROW('Sanitation Data'!D68)),NA())</f>
        <v>#N/A</v>
      </c>
      <c r="Y74" s="100" t="e">
        <f ca="true">+IF(AND(ISNUMBER(OFFSET('Sanitation Data'!$D$11,0,10*ROW('Sanitation Data'!D68))),'Data Summary'!CN74="Yes"),OFFSET('Sanitation Data'!$D$11,0,10*ROW('Sanitation Data'!D68)),NA())</f>
        <v>#N/A</v>
      </c>
      <c r="Z74" s="100" t="e">
        <f ca="true">+IF(AND(ISNUMBER(OFFSET('Sanitation Data'!$D$12,0,10*ROW('Sanitation Data'!D68))),'Data Summary'!CO74="Yes"),OFFSET('Sanitation Data'!$D$12,0,10*ROW('Sanitation Data'!D68)),NA())</f>
        <v>#N/A</v>
      </c>
      <c r="AA74" s="100" t="e">
        <f ca="true">+IF(AND(ISNUMBER(OFFSET('Sanitation Data'!$E$4,0,10*ROW('Sanitation Data'!E68))),'Data Summary'!CP74="Yes"),100-OFFSET('Sanitation Data'!$E$4,0,10*ROW('Sanitation Data'!E68)),NA())</f>
        <v>#N/A</v>
      </c>
      <c r="AB74" s="100" t="e">
        <f ca="true">+IF(AND(ISNUMBER(OFFSET('Sanitation Data'!$E$6,0,10*ROW('Sanitation Data'!E68))),'Data Summary'!CQ74="Yes"),OFFSET('Sanitation Data'!$E$6,0,10*ROW('Sanitation Data'!E68)),NA())</f>
        <v>#N/A</v>
      </c>
      <c r="AC74" s="100" t="e">
        <f ca="true">+IF(AND(ISNUMBER(OFFSET('Sanitation Data'!$E$10,0,10*ROW('Sanitation Data'!E68))),'Data Summary'!CR74="Yes"),OFFSET('Sanitation Data'!$E$10,0,10*ROW('Sanitation Data'!E68)),NA())</f>
        <v>#N/A</v>
      </c>
      <c r="AD74" s="100" t="e">
        <f ca="true">+IF(AND(ISNUMBER(OFFSET('Sanitation Data'!$E$11,0,10*ROW('Sanitation Data'!E68))),'Data Summary'!CS74="Yes"),OFFSET('Sanitation Data'!$E$11,0,10*ROW('Sanitation Data'!E68)),NA())</f>
        <v>#N/A</v>
      </c>
      <c r="AE74" s="100" t="e">
        <f ca="true">+IF(AND(ISNUMBER(OFFSET('Sanitation Data'!$E$12,0,10*ROW('Sanitation Data'!E68))),'Data Summary'!CT74="Yes"),OFFSET('Sanitation Data'!$E$12,0,10*ROW('Sanitation Data'!E68)),NA())</f>
        <v>#N/A</v>
      </c>
      <c r="AF74" s="100" t="e">
        <f ca="true">+IF(AND(ISNUMBER(OFFSET('Sanitation Data'!$F$4,0,10*ROW('Sanitation Data'!F68))),'Data Summary'!CU74="Yes"),100-OFFSET('Sanitation Data'!$F$4,0,10*ROW('Sanitation Data'!F68)),NA())</f>
        <v>#N/A</v>
      </c>
      <c r="AG74" s="100" t="e">
        <f ca="true">+IF(AND(ISNUMBER(OFFSET('Sanitation Data'!$F$6,0,10*ROW('Sanitation Data'!F68))),'Data Summary'!CV74="Yes"),OFFSET('Sanitation Data'!$F$6,0,10*ROW('Sanitation Data'!F68)),NA())</f>
        <v>#N/A</v>
      </c>
      <c r="AH74" s="100" t="e">
        <f ca="true">+IF(AND(ISNUMBER(OFFSET('Sanitation Data'!$F$10,0,10*ROW('Sanitation Data'!F68))),'Data Summary'!CW74="Yes"),OFFSET('Sanitation Data'!$F$10,0,10*ROW('Sanitation Data'!F68)),NA())</f>
        <v>#N/A</v>
      </c>
      <c r="AI74" s="100" t="e">
        <f ca="true">+IF(AND(ISNUMBER(OFFSET('Sanitation Data'!$F$11,0,10*ROW('Sanitation Data'!F68))),'Data Summary'!CX74="Yes"),OFFSET('Sanitation Data'!$F$11,0,10*ROW('Sanitation Data'!F68)),NA())</f>
        <v>#N/A</v>
      </c>
      <c r="AJ74" s="100" t="e">
        <f ca="true">+IF(AND(ISNUMBER(OFFSET('Sanitation Data'!$F$12,0,10*ROW('Sanitation Data'!F68))),'Data Summary'!CY74="Yes"),OFFSET('Sanitation Data'!$F$12,0,10*ROW('Sanitation Data'!F68)),NA())</f>
        <v>#N/A</v>
      </c>
      <c r="AK74" s="100" t="e">
        <f ca="true">+IF(AND(ISNUMBER(OFFSET('Sanitation Data'!$G$4,0,10*ROW('Sanitation Data'!G68))),'Data Summary'!CZ74="Yes"),100-OFFSET('Sanitation Data'!$G$4,0,10*ROW('Sanitation Data'!G68)),NA())</f>
        <v>#N/A</v>
      </c>
      <c r="AL74" s="100" t="e">
        <f ca="true">+IF(AND(ISNUMBER(OFFSET('Sanitation Data'!$G$6,0,10*ROW('Sanitation Data'!G68))),'Data Summary'!DA74="Yes"),OFFSET('Sanitation Data'!$G$6,0,10*ROW('Sanitation Data'!G68)),NA())</f>
        <v>#N/A</v>
      </c>
      <c r="AM74" s="100" t="e">
        <f ca="true">+IF(AND(ISNUMBER(OFFSET('Sanitation Data'!$G$10,0,10*ROW('Sanitation Data'!G68))),'Data Summary'!DB74="Yes"),OFFSET('Sanitation Data'!$G$10,0,10*ROW('Sanitation Data'!G68)),NA())</f>
        <v>#N/A</v>
      </c>
      <c r="AN74" s="100" t="e">
        <f ca="true">+IF(AND(ISNUMBER(OFFSET('Sanitation Data'!$G$11,0,10*ROW('Sanitation Data'!G68))),'Data Summary'!DC74="Yes"),OFFSET('Sanitation Data'!$G$11,0,10*ROW('Sanitation Data'!G68)),NA())</f>
        <v>#N/A</v>
      </c>
      <c r="AO74" s="100" t="e">
        <f ca="true">+IF(AND(ISNUMBER(OFFSET('Sanitation Data'!$G$12,0,10*ROW('Sanitation Data'!G68))),'Data Summary'!DD74="Yes"),OFFSET('Sanitation Data'!$G$12,0,10*ROW('Sanitation Data'!G68)),NA())</f>
        <v>#N/A</v>
      </c>
      <c r="AP74" s="100" t="e">
        <f ca="true">+IF(AND(ISNUMBER(OFFSET('Sanitation Data'!$H$4,0,10*ROW('Sanitation Data'!H68))),'Data Summary'!DE74="Yes"),100-OFFSET('Sanitation Data'!$H$4,0,10*ROW('Sanitation Data'!H68)),NA())</f>
        <v>#N/A</v>
      </c>
      <c r="AQ74" s="100" t="e">
        <f ca="true">+IF(AND(ISNUMBER(OFFSET('Sanitation Data'!$H$6,0,10*ROW('Sanitation Data'!H68))),'Data Summary'!DF74="Yes"),OFFSET('Sanitation Data'!$H$6,0,10*ROW('Sanitation Data'!H68)),NA())</f>
        <v>#N/A</v>
      </c>
      <c r="AR74" s="100" t="e">
        <f ca="true">+IF(AND(ISNUMBER(OFFSET('Sanitation Data'!$H$10,0,10*ROW('Sanitation Data'!H68))),'Data Summary'!DG74="Yes"),OFFSET('Sanitation Data'!$H$10,0,10*ROW('Sanitation Data'!H68)),NA())</f>
        <v>#N/A</v>
      </c>
      <c r="AS74" s="100" t="e">
        <f ca="true">+IF(AND(ISNUMBER(OFFSET('Sanitation Data'!$H$11,0,10*ROW('Sanitation Data'!H68))),'Data Summary'!DH74="Yes"),OFFSET('Sanitation Data'!$H$11,0,10*ROW('Sanitation Data'!H68)),NA())</f>
        <v>#N/A</v>
      </c>
      <c r="AT74" s="100" t="e">
        <f ca="true">+IF(AND(ISNUMBER(OFFSET('Sanitation Data'!$H$12,0,10*ROW('Sanitation Data'!H68))),'Data Summary'!DI74="Yes"),OFFSET('Sanitation Data'!$H$12,0,10*ROW('Sanitation Data'!H68)),NA())</f>
        <v>#N/A</v>
      </c>
      <c r="AU74" s="100" t="e">
        <f ca="true">+IF(AND(ISNUMBER(OFFSET('Sanitation Data'!$I$4,0,10*ROW('Sanitation Data'!I68))),'Data Summary'!DJ74="Yes"),100-OFFSET('Sanitation Data'!$I$4,0,10*ROW('Sanitation Data'!I68)),NA())</f>
        <v>#N/A</v>
      </c>
      <c r="AV74" s="100" t="e">
        <f ca="true">+IF(AND(ISNUMBER(OFFSET('Sanitation Data'!$I$6,0,10*ROW('Sanitation Data'!I68))),'Data Summary'!DK74="Yes"),OFFSET('Sanitation Data'!$I$6,0,10*ROW('Sanitation Data'!I68)),NA())</f>
        <v>#N/A</v>
      </c>
      <c r="AW74" s="100" t="e">
        <f ca="true">+IF(AND(ISNUMBER(OFFSET('Sanitation Data'!$I$10,0,10*ROW('Sanitation Data'!I68))),'Data Summary'!DL74="Yes"),OFFSET('Sanitation Data'!$I$10,0,10*ROW('Sanitation Data'!I68)),NA())</f>
        <v>#N/A</v>
      </c>
      <c r="AX74" s="100" t="e">
        <f ca="true">+IF(AND(ISNUMBER(OFFSET('Sanitation Data'!$I$11,0,10*ROW('Sanitation Data'!I68))),'Data Summary'!DM74="Yes"),OFFSET('Sanitation Data'!$I$11,0,10*ROW('Sanitation Data'!I68)),NA())</f>
        <v>#N/A</v>
      </c>
      <c r="AY74" s="100" t="e">
        <f ca="true">+IF(AND(ISNUMBER(OFFSET('Sanitation Data'!$I$12,0,10*ROW('Sanitation Data'!I68))),'Data Summary'!DN74="Yes"),OFFSET('Sanitation Data'!$I$12,0,10*ROW('Sanitation Data'!I68)),NA())</f>
        <v>#N/A</v>
      </c>
      <c r="AZ74" s="101" t="e">
        <f ca="true">+IF(AND(ISNUMBER(OFFSET('Hygiene Data'!$D$5,0,10*ROW('Hygiene Data'!D68))),'Data Summary'!DO74="Yes"),OFFSET('Hygiene Data'!$D$5,0,10*ROW('Hygiene Data'!D68)),NA())</f>
        <v>#N/A</v>
      </c>
      <c r="BA74" s="101" t="e">
        <f ca="true">+IF(AND(ISNUMBER(OFFSET('Hygiene Data'!$D$7,0,10*ROW('Hygiene Data'!D68))),'Data Summary'!DP74="Yes"),OFFSET('Hygiene Data'!$D$7,0,10*ROW('Hygiene Data'!D68)),NA())</f>
        <v>#N/A</v>
      </c>
      <c r="BB74" s="101" t="e">
        <f ca="true">+IF(AND(ISNUMBER(OFFSET('Hygiene Data'!$D$9,0,10*ROW('Hygiene Data'!D68))),'Data Summary'!DQ74="Yes"),OFFSET('Hygiene Data'!$D$9,0,10*ROW('Hygiene Data'!D68)),NA())</f>
        <v>#N/A</v>
      </c>
      <c r="BC74" s="101" t="e">
        <f ca="true">+IF(AND(ISNUMBER(OFFSET('Hygiene Data'!$E$5,0,10*ROW('Hygiene Data'!E68))),'Data Summary'!DR74="Yes"),OFFSET('Hygiene Data'!$E$5,0,10*ROW('Hygiene Data'!E68)),NA())</f>
        <v>#N/A</v>
      </c>
      <c r="BD74" s="101" t="e">
        <f ca="true">+IF(AND(ISNUMBER(OFFSET('Hygiene Data'!$E$7,0,10*ROW('Hygiene Data'!E68))),'Data Summary'!DS74="Yes"),OFFSET('Hygiene Data'!$E$7,0,10*ROW('Hygiene Data'!E68)),NA())</f>
        <v>#N/A</v>
      </c>
      <c r="BE74" s="101" t="e">
        <f ca="true">+IF(AND(ISNUMBER(OFFSET('Hygiene Data'!$E$9,0,10*ROW('Hygiene Data'!E68))),'Data Summary'!DT74="Yes"),OFFSET('Hygiene Data'!$E$9,0,10*ROW('Hygiene Data'!E68)),NA())</f>
        <v>#N/A</v>
      </c>
      <c r="BF74" s="101" t="e">
        <f ca="true">+IF(AND(ISNUMBER(OFFSET('Hygiene Data'!$F$5,0,10*ROW('Hygiene Data'!F68))),'Data Summary'!DU74="Yes"),OFFSET('Hygiene Data'!$F$5,0,10*ROW('Hygiene Data'!F68)),NA())</f>
        <v>#N/A</v>
      </c>
      <c r="BG74" s="101" t="e">
        <f ca="true">+IF(AND(ISNUMBER(OFFSET('Hygiene Data'!$F$7,0,10*ROW('Hygiene Data'!F68))),'Data Summary'!DV74="Yes"),OFFSET('Hygiene Data'!$F$7,0,10*ROW('Hygiene Data'!F68)),NA())</f>
        <v>#N/A</v>
      </c>
      <c r="BH74" s="101" t="e">
        <f ca="true">+IF(AND(ISNUMBER(OFFSET('Hygiene Data'!$F$9,0,10*ROW('Hygiene Data'!F68))),'Data Summary'!DW74="Yes"),OFFSET('Hygiene Data'!$F$9,0,10*ROW('Hygiene Data'!F68)),NA())</f>
        <v>#N/A</v>
      </c>
      <c r="BI74" s="101" t="e">
        <f ca="true">+IF(AND(ISNUMBER(OFFSET('Hygiene Data'!$G$5,0,10*ROW('Hygiene Data'!G68))),'Data Summary'!DX74="Yes"),OFFSET('Hygiene Data'!$G$5,0,10*ROW('Hygiene Data'!G68)),NA())</f>
        <v>#N/A</v>
      </c>
      <c r="BJ74" s="101" t="e">
        <f ca="true">+IF(AND(ISNUMBER(OFFSET('Hygiene Data'!$G$7,0,10*ROW('Hygiene Data'!G68))),'Data Summary'!DY74="Yes"),OFFSET('Hygiene Data'!$G$7,0,10*ROW('Hygiene Data'!G68)),NA())</f>
        <v>#N/A</v>
      </c>
      <c r="BK74" s="101" t="e">
        <f ca="true">+IF(AND(ISNUMBER(OFFSET('Hygiene Data'!$G$9,0,10*ROW('Hygiene Data'!G68))),'Data Summary'!DZ74="Yes"),OFFSET('Hygiene Data'!$G$9,0,10*ROW('Hygiene Data'!G68)),NA())</f>
        <v>#N/A</v>
      </c>
      <c r="BL74" s="101" t="e">
        <f ca="true">+IF(AND(ISNUMBER(OFFSET('Hygiene Data'!$H$5,0,10*ROW('Hygiene Data'!H68))),'Data Summary'!EA74="Yes"),OFFSET('Hygiene Data'!$H$5,0,10*ROW('Hygiene Data'!H68)),NA())</f>
        <v>#N/A</v>
      </c>
      <c r="BM74" s="101" t="e">
        <f ca="true">+IF(AND(ISNUMBER(OFFSET('Hygiene Data'!$H$7,0,10*ROW('Hygiene Data'!H68))),'Data Summary'!EB74="Yes"),OFFSET('Hygiene Data'!$H$7,0,10*ROW('Hygiene Data'!H68)),NA())</f>
        <v>#N/A</v>
      </c>
      <c r="BN74" s="101" t="e">
        <f ca="true">+IF(AND(ISNUMBER(OFFSET('Hygiene Data'!$H$9,0,10*ROW('Hygiene Data'!H68))),'Data Summary'!EC74="Yes"),OFFSET('Hygiene Data'!$H$9,0,10*ROW('Hygiene Data'!H68)),NA())</f>
        <v>#N/A</v>
      </c>
      <c r="BO74" s="101" t="e">
        <f ca="true">+IF(AND(ISNUMBER(OFFSET('Hygiene Data'!$I$5,0,10*ROW('Hygiene Data'!I68))),'Data Summary'!ED74="Yes"),OFFSET('Hygiene Data'!$I$5,0,10*ROW('Hygiene Data'!I68)),NA())</f>
        <v>#N/A</v>
      </c>
      <c r="BP74" s="101" t="e">
        <f ca="true">+IF(AND(ISNUMBER(OFFSET('Hygiene Data'!$I$7,0,10*ROW('Hygiene Data'!I68))),'Data Summary'!EE74="Yes"),OFFSET('Hygiene Data'!$I$7,0,10*ROW('Hygiene Data'!I68)),NA())</f>
        <v>#N/A</v>
      </c>
      <c r="BQ74" s="101" t="e">
        <f ca="true">+IF(AND(ISNUMBER(OFFSET('Hygiene Data'!$I$9,0,10*ROW('Hygiene Data'!I68))),'Data Summary'!EF74="Yes"),OFFSET('Hygiene Data'!$I$9,0,10*ROW('Hygiene Data'!I68)),NA())</f>
        <v>#N/A</v>
      </c>
    </row>
    <row xmlns:x14ac="http://schemas.microsoft.com/office/spreadsheetml/2009/9/ac" r="75" x14ac:dyDescent="0.2">
      <c r="A75" s="414" t="e">
        <f ca="true">+RIGHT('Data Summary'!A75,LEN('Data Summary'!A75)-9)</f>
        <v>#VALUE!</v>
      </c>
      <c r="B75" s="38" t="str">
        <f ca="true">+IF(ISTEXT('Data Summary'!B75),'Data Summary'!B75,"")</f>
        <v/>
      </c>
      <c r="C75" s="365" t="e">
        <f ca="true">+VALUE('Data Summary'!C75)</f>
        <v>#VALUE!</v>
      </c>
      <c r="D75" s="99" t="e">
        <f ca="true">+IF(AND(ISNUMBER(OFFSET('Water Data'!$D$4,0,10*ROW('Water Data'!D69))),'Data Summary'!BS75="Yes"),100-OFFSET('Water Data'!$D$4,0,10*ROW('Water Data'!D69)),NA())</f>
        <v>#N/A</v>
      </c>
      <c r="E75" s="99" t="e">
        <f ca="true">+IF(AND(ISNUMBER(OFFSET('Water Data'!$D$6,0,10*ROW('Water Data'!D69))),'Data Summary'!BT75="Yes"),OFFSET('Water Data'!$D$6,0,10*ROW('Water Data'!D69)),NA())</f>
        <v>#N/A</v>
      </c>
      <c r="F75" s="99" t="e">
        <f ca="true">+IF(AND(ISNUMBER(OFFSET('Water Data'!$D$9,0,10*ROW('Water Data'!D69))),'Data Summary'!BU75="Yes"),OFFSET('Water Data'!$D$9,0,10*ROW('Water Data'!D69)),NA())</f>
        <v>#N/A</v>
      </c>
      <c r="G75" s="99" t="e">
        <f ca="true">+IF(AND(ISNUMBER(OFFSET('Water Data'!$E$4,0,10*ROW('Water Data'!E69))),'Data Summary'!BV75="Yes"),100-OFFSET('Water Data'!$E$4,0,10*ROW('Water Data'!E69)),NA())</f>
        <v>#N/A</v>
      </c>
      <c r="H75" s="99" t="e">
        <f ca="true">+IF(AND(ISNUMBER(OFFSET('Water Data'!$E$6,0,10*ROW('Water Data'!E69))),'Data Summary'!BW75="Yes"),OFFSET('Water Data'!$E$6,0,10*ROW('Water Data'!E69)),NA())</f>
        <v>#N/A</v>
      </c>
      <c r="I75" s="99" t="e">
        <f ca="true">+IF(AND(ISNUMBER(OFFSET('Water Data'!$E$9,0,10*ROW('Water Data'!E69))),'Data Summary'!BX75="Yes"),OFFSET('Water Data'!$E$9,0,10*ROW('Water Data'!E69)),NA())</f>
        <v>#N/A</v>
      </c>
      <c r="J75" s="99" t="e">
        <f ca="true">+IF(AND(ISNUMBER(OFFSET('Water Data'!$F$4,0,10*ROW('Water Data'!F69))),'Data Summary'!BY75="Yes"),100-OFFSET('Water Data'!$F$4,0,10*ROW('Water Data'!F69)),NA())</f>
        <v>#N/A</v>
      </c>
      <c r="K75" s="99" t="e">
        <f ca="true">+IF(AND(ISNUMBER(OFFSET('Water Data'!$F$6,0,10*ROW('Water Data'!F69))),'Data Summary'!BZ75="Yes"),OFFSET('Water Data'!$F$6,0,10*ROW('Water Data'!F69)),NA())</f>
        <v>#N/A</v>
      </c>
      <c r="L75" s="99" t="e">
        <f ca="true">+IF(AND(ISNUMBER(OFFSET('Water Data'!$F$9,0,10*ROW('Water Data'!F69))),'Data Summary'!CA75="Yes"),OFFSET('Water Data'!$F$9,0,10*ROW('Water Data'!F69)),NA())</f>
        <v>#N/A</v>
      </c>
      <c r="M75" s="99" t="e">
        <f ca="true">+IF(AND(ISNUMBER(OFFSET('Water Data'!$G$4,0,10*ROW('Water Data'!G69))),'Data Summary'!CB75="Yes"),100-OFFSET('Water Data'!$G$4,0,10*ROW('Water Data'!G69)),NA())</f>
        <v>#N/A</v>
      </c>
      <c r="N75" s="99" t="e">
        <f ca="true">+IF(AND(ISNUMBER(OFFSET('Water Data'!$G$6,0,10*ROW('Water Data'!G69))),'Data Summary'!CC75="Yes"),OFFSET('Water Data'!$G$6,0,10*ROW('Water Data'!G69)),NA())</f>
        <v>#N/A</v>
      </c>
      <c r="O75" s="99" t="e">
        <f ca="true">+IF(AND(ISNUMBER(OFFSET('Water Data'!$G$9,0,10*ROW('Water Data'!G69))),'Data Summary'!CD75="Yes"),OFFSET('Water Data'!$G$9,0,10*ROW('Water Data'!G69)),NA())</f>
        <v>#N/A</v>
      </c>
      <c r="P75" s="99" t="e">
        <f ca="true">+IF(AND(ISNUMBER(OFFSET('Water Data'!$H$4,0,10*ROW('Water Data'!H69))),'Data Summary'!CE75="Yes"),100-OFFSET('Water Data'!$H$4,0,10*ROW('Water Data'!H69)),NA())</f>
        <v>#N/A</v>
      </c>
      <c r="Q75" s="99" t="e">
        <f ca="true">+IF(AND(ISNUMBER(OFFSET('Water Data'!$H$6,0,10*ROW('Water Data'!H69))),'Data Summary'!CF75="Yes"),OFFSET('Water Data'!$H$6,0,10*ROW('Water Data'!H69)),NA())</f>
        <v>#N/A</v>
      </c>
      <c r="R75" s="99" t="e">
        <f ca="true">+IF(AND(ISNUMBER(OFFSET('Water Data'!$H$9,0,10*ROW('Water Data'!H69))),'Data Summary'!CG75="Yes"),OFFSET('Water Data'!$H$9,0,10*ROW('Water Data'!H69)),NA())</f>
        <v>#N/A</v>
      </c>
      <c r="S75" s="99" t="e">
        <f ca="true">+IF(AND(ISNUMBER(OFFSET('Water Data'!$I$4,0,10*ROW('Water Data'!I69))),'Data Summary'!CH75="Yes"),100-OFFSET('Water Data'!$I$4,0,10*ROW('Water Data'!I69)),NA())</f>
        <v>#N/A</v>
      </c>
      <c r="T75" s="99" t="e">
        <f ca="true">+IF(AND(ISNUMBER(OFFSET('Water Data'!$I$6,0,10*ROW('Water Data'!I69))),'Data Summary'!CI75="Yes"),OFFSET('Water Data'!$I$6,0,10*ROW('Water Data'!I69)),NA())</f>
        <v>#N/A</v>
      </c>
      <c r="U75" s="99" t="e">
        <f ca="true">+IF(AND(ISNUMBER(OFFSET('Water Data'!$I$9,0,10*ROW('Water Data'!I69))),'Data Summary'!CJ75="Yes"),OFFSET('Water Data'!$I$9,0,10*ROW('Water Data'!I69)),NA())</f>
        <v>#N/A</v>
      </c>
      <c r="V75" s="100" t="e">
        <f ca="true">+IF(AND(ISNUMBER(OFFSET('Sanitation Data'!$D$4,0,10*ROW('Sanitation Data'!D69))),'Data Summary'!CK75="Yes"),100-OFFSET('Sanitation Data'!$D$4,0,10*ROW('Sanitation Data'!D69)),NA())</f>
        <v>#N/A</v>
      </c>
      <c r="W75" s="100" t="e">
        <f ca="true">+IF(AND(ISNUMBER(OFFSET('Sanitation Data'!$D$6,0,10*ROW('Sanitation Data'!D69))),'Data Summary'!CL75="Yes"),OFFSET('Sanitation Data'!$D$6,0,10*ROW('Sanitation Data'!D69)),NA())</f>
        <v>#N/A</v>
      </c>
      <c r="X75" s="100" t="e">
        <f ca="true">+IF(AND(ISNUMBER(OFFSET('Sanitation Data'!$D$10,0,10*ROW('Sanitation Data'!D69))),'Data Summary'!CM75="Yes"),OFFSET('Sanitation Data'!$D$10,0,10*ROW('Sanitation Data'!D69)),NA())</f>
        <v>#N/A</v>
      </c>
      <c r="Y75" s="100" t="e">
        <f ca="true">+IF(AND(ISNUMBER(OFFSET('Sanitation Data'!$D$11,0,10*ROW('Sanitation Data'!D69))),'Data Summary'!CN75="Yes"),OFFSET('Sanitation Data'!$D$11,0,10*ROW('Sanitation Data'!D69)),NA())</f>
        <v>#N/A</v>
      </c>
      <c r="Z75" s="100" t="e">
        <f ca="true">+IF(AND(ISNUMBER(OFFSET('Sanitation Data'!$D$12,0,10*ROW('Sanitation Data'!D69))),'Data Summary'!CO75="Yes"),OFFSET('Sanitation Data'!$D$12,0,10*ROW('Sanitation Data'!D69)),NA())</f>
        <v>#N/A</v>
      </c>
      <c r="AA75" s="100" t="e">
        <f ca="true">+IF(AND(ISNUMBER(OFFSET('Sanitation Data'!$E$4,0,10*ROW('Sanitation Data'!E69))),'Data Summary'!CP75="Yes"),100-OFFSET('Sanitation Data'!$E$4,0,10*ROW('Sanitation Data'!E69)),NA())</f>
        <v>#N/A</v>
      </c>
      <c r="AB75" s="100" t="e">
        <f ca="true">+IF(AND(ISNUMBER(OFFSET('Sanitation Data'!$E$6,0,10*ROW('Sanitation Data'!E69))),'Data Summary'!CQ75="Yes"),OFFSET('Sanitation Data'!$E$6,0,10*ROW('Sanitation Data'!E69)),NA())</f>
        <v>#N/A</v>
      </c>
      <c r="AC75" s="100" t="e">
        <f ca="true">+IF(AND(ISNUMBER(OFFSET('Sanitation Data'!$E$10,0,10*ROW('Sanitation Data'!E69))),'Data Summary'!CR75="Yes"),OFFSET('Sanitation Data'!$E$10,0,10*ROW('Sanitation Data'!E69)),NA())</f>
        <v>#N/A</v>
      </c>
      <c r="AD75" s="100" t="e">
        <f ca="true">+IF(AND(ISNUMBER(OFFSET('Sanitation Data'!$E$11,0,10*ROW('Sanitation Data'!E69))),'Data Summary'!CS75="Yes"),OFFSET('Sanitation Data'!$E$11,0,10*ROW('Sanitation Data'!E69)),NA())</f>
        <v>#N/A</v>
      </c>
      <c r="AE75" s="100" t="e">
        <f ca="true">+IF(AND(ISNUMBER(OFFSET('Sanitation Data'!$E$12,0,10*ROW('Sanitation Data'!E69))),'Data Summary'!CT75="Yes"),OFFSET('Sanitation Data'!$E$12,0,10*ROW('Sanitation Data'!E69)),NA())</f>
        <v>#N/A</v>
      </c>
      <c r="AF75" s="100" t="e">
        <f ca="true">+IF(AND(ISNUMBER(OFFSET('Sanitation Data'!$F$4,0,10*ROW('Sanitation Data'!F69))),'Data Summary'!CU75="Yes"),100-OFFSET('Sanitation Data'!$F$4,0,10*ROW('Sanitation Data'!F69)),NA())</f>
        <v>#N/A</v>
      </c>
      <c r="AG75" s="100" t="e">
        <f ca="true">+IF(AND(ISNUMBER(OFFSET('Sanitation Data'!$F$6,0,10*ROW('Sanitation Data'!F69))),'Data Summary'!CV75="Yes"),OFFSET('Sanitation Data'!$F$6,0,10*ROW('Sanitation Data'!F69)),NA())</f>
        <v>#N/A</v>
      </c>
      <c r="AH75" s="100" t="e">
        <f ca="true">+IF(AND(ISNUMBER(OFFSET('Sanitation Data'!$F$10,0,10*ROW('Sanitation Data'!F69))),'Data Summary'!CW75="Yes"),OFFSET('Sanitation Data'!$F$10,0,10*ROW('Sanitation Data'!F69)),NA())</f>
        <v>#N/A</v>
      </c>
      <c r="AI75" s="100" t="e">
        <f ca="true">+IF(AND(ISNUMBER(OFFSET('Sanitation Data'!$F$11,0,10*ROW('Sanitation Data'!F69))),'Data Summary'!CX75="Yes"),OFFSET('Sanitation Data'!$F$11,0,10*ROW('Sanitation Data'!F69)),NA())</f>
        <v>#N/A</v>
      </c>
      <c r="AJ75" s="100" t="e">
        <f ca="true">+IF(AND(ISNUMBER(OFFSET('Sanitation Data'!$F$12,0,10*ROW('Sanitation Data'!F69))),'Data Summary'!CY75="Yes"),OFFSET('Sanitation Data'!$F$12,0,10*ROW('Sanitation Data'!F69)),NA())</f>
        <v>#N/A</v>
      </c>
      <c r="AK75" s="100" t="e">
        <f ca="true">+IF(AND(ISNUMBER(OFFSET('Sanitation Data'!$G$4,0,10*ROW('Sanitation Data'!G69))),'Data Summary'!CZ75="Yes"),100-OFFSET('Sanitation Data'!$G$4,0,10*ROW('Sanitation Data'!G69)),NA())</f>
        <v>#N/A</v>
      </c>
      <c r="AL75" s="100" t="e">
        <f ca="true">+IF(AND(ISNUMBER(OFFSET('Sanitation Data'!$G$6,0,10*ROW('Sanitation Data'!G69))),'Data Summary'!DA75="Yes"),OFFSET('Sanitation Data'!$G$6,0,10*ROW('Sanitation Data'!G69)),NA())</f>
        <v>#N/A</v>
      </c>
      <c r="AM75" s="100" t="e">
        <f ca="true">+IF(AND(ISNUMBER(OFFSET('Sanitation Data'!$G$10,0,10*ROW('Sanitation Data'!G69))),'Data Summary'!DB75="Yes"),OFFSET('Sanitation Data'!$G$10,0,10*ROW('Sanitation Data'!G69)),NA())</f>
        <v>#N/A</v>
      </c>
      <c r="AN75" s="100" t="e">
        <f ca="true">+IF(AND(ISNUMBER(OFFSET('Sanitation Data'!$G$11,0,10*ROW('Sanitation Data'!G69))),'Data Summary'!DC75="Yes"),OFFSET('Sanitation Data'!$G$11,0,10*ROW('Sanitation Data'!G69)),NA())</f>
        <v>#N/A</v>
      </c>
      <c r="AO75" s="100" t="e">
        <f ca="true">+IF(AND(ISNUMBER(OFFSET('Sanitation Data'!$G$12,0,10*ROW('Sanitation Data'!G69))),'Data Summary'!DD75="Yes"),OFFSET('Sanitation Data'!$G$12,0,10*ROW('Sanitation Data'!G69)),NA())</f>
        <v>#N/A</v>
      </c>
      <c r="AP75" s="100" t="e">
        <f ca="true">+IF(AND(ISNUMBER(OFFSET('Sanitation Data'!$H$4,0,10*ROW('Sanitation Data'!H69))),'Data Summary'!DE75="Yes"),100-OFFSET('Sanitation Data'!$H$4,0,10*ROW('Sanitation Data'!H69)),NA())</f>
        <v>#N/A</v>
      </c>
      <c r="AQ75" s="100" t="e">
        <f ca="true">+IF(AND(ISNUMBER(OFFSET('Sanitation Data'!$H$6,0,10*ROW('Sanitation Data'!H69))),'Data Summary'!DF75="Yes"),OFFSET('Sanitation Data'!$H$6,0,10*ROW('Sanitation Data'!H69)),NA())</f>
        <v>#N/A</v>
      </c>
      <c r="AR75" s="100" t="e">
        <f ca="true">+IF(AND(ISNUMBER(OFFSET('Sanitation Data'!$H$10,0,10*ROW('Sanitation Data'!H69))),'Data Summary'!DG75="Yes"),OFFSET('Sanitation Data'!$H$10,0,10*ROW('Sanitation Data'!H69)),NA())</f>
        <v>#N/A</v>
      </c>
      <c r="AS75" s="100" t="e">
        <f ca="true">+IF(AND(ISNUMBER(OFFSET('Sanitation Data'!$H$11,0,10*ROW('Sanitation Data'!H69))),'Data Summary'!DH75="Yes"),OFFSET('Sanitation Data'!$H$11,0,10*ROW('Sanitation Data'!H69)),NA())</f>
        <v>#N/A</v>
      </c>
      <c r="AT75" s="100" t="e">
        <f ca="true">+IF(AND(ISNUMBER(OFFSET('Sanitation Data'!$H$12,0,10*ROW('Sanitation Data'!H69))),'Data Summary'!DI75="Yes"),OFFSET('Sanitation Data'!$H$12,0,10*ROW('Sanitation Data'!H69)),NA())</f>
        <v>#N/A</v>
      </c>
      <c r="AU75" s="100" t="e">
        <f ca="true">+IF(AND(ISNUMBER(OFFSET('Sanitation Data'!$I$4,0,10*ROW('Sanitation Data'!I69))),'Data Summary'!DJ75="Yes"),100-OFFSET('Sanitation Data'!$I$4,0,10*ROW('Sanitation Data'!I69)),NA())</f>
        <v>#N/A</v>
      </c>
      <c r="AV75" s="100" t="e">
        <f ca="true">+IF(AND(ISNUMBER(OFFSET('Sanitation Data'!$I$6,0,10*ROW('Sanitation Data'!I69))),'Data Summary'!DK75="Yes"),OFFSET('Sanitation Data'!$I$6,0,10*ROW('Sanitation Data'!I69)),NA())</f>
        <v>#N/A</v>
      </c>
      <c r="AW75" s="100" t="e">
        <f ca="true">+IF(AND(ISNUMBER(OFFSET('Sanitation Data'!$I$10,0,10*ROW('Sanitation Data'!I69))),'Data Summary'!DL75="Yes"),OFFSET('Sanitation Data'!$I$10,0,10*ROW('Sanitation Data'!I69)),NA())</f>
        <v>#N/A</v>
      </c>
      <c r="AX75" s="100" t="e">
        <f ca="true">+IF(AND(ISNUMBER(OFFSET('Sanitation Data'!$I$11,0,10*ROW('Sanitation Data'!I69))),'Data Summary'!DM75="Yes"),OFFSET('Sanitation Data'!$I$11,0,10*ROW('Sanitation Data'!I69)),NA())</f>
        <v>#N/A</v>
      </c>
      <c r="AY75" s="100" t="e">
        <f ca="true">+IF(AND(ISNUMBER(OFFSET('Sanitation Data'!$I$12,0,10*ROW('Sanitation Data'!I69))),'Data Summary'!DN75="Yes"),OFFSET('Sanitation Data'!$I$12,0,10*ROW('Sanitation Data'!I69)),NA())</f>
        <v>#N/A</v>
      </c>
      <c r="AZ75" s="101" t="e">
        <f ca="true">+IF(AND(ISNUMBER(OFFSET('Hygiene Data'!$D$5,0,10*ROW('Hygiene Data'!D69))),'Data Summary'!DO75="Yes"),OFFSET('Hygiene Data'!$D$5,0,10*ROW('Hygiene Data'!D69)),NA())</f>
        <v>#N/A</v>
      </c>
      <c r="BA75" s="101" t="e">
        <f ca="true">+IF(AND(ISNUMBER(OFFSET('Hygiene Data'!$D$7,0,10*ROW('Hygiene Data'!D69))),'Data Summary'!DP75="Yes"),OFFSET('Hygiene Data'!$D$7,0,10*ROW('Hygiene Data'!D69)),NA())</f>
        <v>#N/A</v>
      </c>
      <c r="BB75" s="101" t="e">
        <f ca="true">+IF(AND(ISNUMBER(OFFSET('Hygiene Data'!$D$9,0,10*ROW('Hygiene Data'!D69))),'Data Summary'!DQ75="Yes"),OFFSET('Hygiene Data'!$D$9,0,10*ROW('Hygiene Data'!D69)),NA())</f>
        <v>#N/A</v>
      </c>
      <c r="BC75" s="101" t="e">
        <f ca="true">+IF(AND(ISNUMBER(OFFSET('Hygiene Data'!$E$5,0,10*ROW('Hygiene Data'!E69))),'Data Summary'!DR75="Yes"),OFFSET('Hygiene Data'!$E$5,0,10*ROW('Hygiene Data'!E69)),NA())</f>
        <v>#N/A</v>
      </c>
      <c r="BD75" s="101" t="e">
        <f ca="true">+IF(AND(ISNUMBER(OFFSET('Hygiene Data'!$E$7,0,10*ROW('Hygiene Data'!E69))),'Data Summary'!DS75="Yes"),OFFSET('Hygiene Data'!$E$7,0,10*ROW('Hygiene Data'!E69)),NA())</f>
        <v>#N/A</v>
      </c>
      <c r="BE75" s="101" t="e">
        <f ca="true">+IF(AND(ISNUMBER(OFFSET('Hygiene Data'!$E$9,0,10*ROW('Hygiene Data'!E69))),'Data Summary'!DT75="Yes"),OFFSET('Hygiene Data'!$E$9,0,10*ROW('Hygiene Data'!E69)),NA())</f>
        <v>#N/A</v>
      </c>
      <c r="BF75" s="101" t="e">
        <f ca="true">+IF(AND(ISNUMBER(OFFSET('Hygiene Data'!$F$5,0,10*ROW('Hygiene Data'!F69))),'Data Summary'!DU75="Yes"),OFFSET('Hygiene Data'!$F$5,0,10*ROW('Hygiene Data'!F69)),NA())</f>
        <v>#N/A</v>
      </c>
      <c r="BG75" s="101" t="e">
        <f ca="true">+IF(AND(ISNUMBER(OFFSET('Hygiene Data'!$F$7,0,10*ROW('Hygiene Data'!F69))),'Data Summary'!DV75="Yes"),OFFSET('Hygiene Data'!$F$7,0,10*ROW('Hygiene Data'!F69)),NA())</f>
        <v>#N/A</v>
      </c>
      <c r="BH75" s="101" t="e">
        <f ca="true">+IF(AND(ISNUMBER(OFFSET('Hygiene Data'!$F$9,0,10*ROW('Hygiene Data'!F69))),'Data Summary'!DW75="Yes"),OFFSET('Hygiene Data'!$F$9,0,10*ROW('Hygiene Data'!F69)),NA())</f>
        <v>#N/A</v>
      </c>
      <c r="BI75" s="101" t="e">
        <f ca="true">+IF(AND(ISNUMBER(OFFSET('Hygiene Data'!$G$5,0,10*ROW('Hygiene Data'!G69))),'Data Summary'!DX75="Yes"),OFFSET('Hygiene Data'!$G$5,0,10*ROW('Hygiene Data'!G69)),NA())</f>
        <v>#N/A</v>
      </c>
      <c r="BJ75" s="101" t="e">
        <f ca="true">+IF(AND(ISNUMBER(OFFSET('Hygiene Data'!$G$7,0,10*ROW('Hygiene Data'!G69))),'Data Summary'!DY75="Yes"),OFFSET('Hygiene Data'!$G$7,0,10*ROW('Hygiene Data'!G69)),NA())</f>
        <v>#N/A</v>
      </c>
      <c r="BK75" s="101" t="e">
        <f ca="true">+IF(AND(ISNUMBER(OFFSET('Hygiene Data'!$G$9,0,10*ROW('Hygiene Data'!G69))),'Data Summary'!DZ75="Yes"),OFFSET('Hygiene Data'!$G$9,0,10*ROW('Hygiene Data'!G69)),NA())</f>
        <v>#N/A</v>
      </c>
      <c r="BL75" s="101" t="e">
        <f ca="true">+IF(AND(ISNUMBER(OFFSET('Hygiene Data'!$H$5,0,10*ROW('Hygiene Data'!H69))),'Data Summary'!EA75="Yes"),OFFSET('Hygiene Data'!$H$5,0,10*ROW('Hygiene Data'!H69)),NA())</f>
        <v>#N/A</v>
      </c>
      <c r="BM75" s="101" t="e">
        <f ca="true">+IF(AND(ISNUMBER(OFFSET('Hygiene Data'!$H$7,0,10*ROW('Hygiene Data'!H69))),'Data Summary'!EB75="Yes"),OFFSET('Hygiene Data'!$H$7,0,10*ROW('Hygiene Data'!H69)),NA())</f>
        <v>#N/A</v>
      </c>
      <c r="BN75" s="101" t="e">
        <f ca="true">+IF(AND(ISNUMBER(OFFSET('Hygiene Data'!$H$9,0,10*ROW('Hygiene Data'!H69))),'Data Summary'!EC75="Yes"),OFFSET('Hygiene Data'!$H$9,0,10*ROW('Hygiene Data'!H69)),NA())</f>
        <v>#N/A</v>
      </c>
      <c r="BO75" s="101" t="e">
        <f ca="true">+IF(AND(ISNUMBER(OFFSET('Hygiene Data'!$I$5,0,10*ROW('Hygiene Data'!I69))),'Data Summary'!ED75="Yes"),OFFSET('Hygiene Data'!$I$5,0,10*ROW('Hygiene Data'!I69)),NA())</f>
        <v>#N/A</v>
      </c>
      <c r="BP75" s="101" t="e">
        <f ca="true">+IF(AND(ISNUMBER(OFFSET('Hygiene Data'!$I$7,0,10*ROW('Hygiene Data'!I69))),'Data Summary'!EE75="Yes"),OFFSET('Hygiene Data'!$I$7,0,10*ROW('Hygiene Data'!I69)),NA())</f>
        <v>#N/A</v>
      </c>
      <c r="BQ75" s="101" t="e">
        <f ca="true">+IF(AND(ISNUMBER(OFFSET('Hygiene Data'!$I$9,0,10*ROW('Hygiene Data'!I69))),'Data Summary'!EF75="Yes"),OFFSET('Hygiene Data'!$I$9,0,10*ROW('Hygiene Data'!I69)),NA())</f>
        <v>#N/A</v>
      </c>
    </row>
    <row xmlns:x14ac="http://schemas.microsoft.com/office/spreadsheetml/2009/9/ac" r="76" x14ac:dyDescent="0.2">
      <c r="A76" s="414" t="e">
        <f ca="true">+RIGHT('Data Summary'!A76,LEN('Data Summary'!A76)-9)</f>
        <v>#VALUE!</v>
      </c>
      <c r="B76" s="38" t="str">
        <f ca="true">+IF(ISTEXT('Data Summary'!B76),'Data Summary'!B76,"")</f>
        <v/>
      </c>
      <c r="C76" s="365" t="e">
        <f ca="true">+VALUE('Data Summary'!C76)</f>
        <v>#VALUE!</v>
      </c>
      <c r="D76" s="99" t="e">
        <f ca="true">+IF(AND(ISNUMBER(OFFSET('Water Data'!$D$4,0,10*ROW('Water Data'!D70))),'Data Summary'!BS76="Yes"),100-OFFSET('Water Data'!$D$4,0,10*ROW('Water Data'!D70)),NA())</f>
        <v>#N/A</v>
      </c>
      <c r="E76" s="99" t="e">
        <f ca="true">+IF(AND(ISNUMBER(OFFSET('Water Data'!$D$6,0,10*ROW('Water Data'!D70))),'Data Summary'!BT76="Yes"),OFFSET('Water Data'!$D$6,0,10*ROW('Water Data'!D70)),NA())</f>
        <v>#N/A</v>
      </c>
      <c r="F76" s="99" t="e">
        <f ca="true">+IF(AND(ISNUMBER(OFFSET('Water Data'!$D$9,0,10*ROW('Water Data'!D70))),'Data Summary'!BU76="Yes"),OFFSET('Water Data'!$D$9,0,10*ROW('Water Data'!D70)),NA())</f>
        <v>#N/A</v>
      </c>
      <c r="G76" s="99" t="e">
        <f ca="true">+IF(AND(ISNUMBER(OFFSET('Water Data'!$E$4,0,10*ROW('Water Data'!E70))),'Data Summary'!BV76="Yes"),100-OFFSET('Water Data'!$E$4,0,10*ROW('Water Data'!E70)),NA())</f>
        <v>#N/A</v>
      </c>
      <c r="H76" s="99" t="e">
        <f ca="true">+IF(AND(ISNUMBER(OFFSET('Water Data'!$E$6,0,10*ROW('Water Data'!E70))),'Data Summary'!BW76="Yes"),OFFSET('Water Data'!$E$6,0,10*ROW('Water Data'!E70)),NA())</f>
        <v>#N/A</v>
      </c>
      <c r="I76" s="99" t="e">
        <f ca="true">+IF(AND(ISNUMBER(OFFSET('Water Data'!$E$9,0,10*ROW('Water Data'!E70))),'Data Summary'!BX76="Yes"),OFFSET('Water Data'!$E$9,0,10*ROW('Water Data'!E70)),NA())</f>
        <v>#N/A</v>
      </c>
      <c r="J76" s="99" t="e">
        <f ca="true">+IF(AND(ISNUMBER(OFFSET('Water Data'!$F$4,0,10*ROW('Water Data'!F70))),'Data Summary'!BY76="Yes"),100-OFFSET('Water Data'!$F$4,0,10*ROW('Water Data'!F70)),NA())</f>
        <v>#N/A</v>
      </c>
      <c r="K76" s="99" t="e">
        <f ca="true">+IF(AND(ISNUMBER(OFFSET('Water Data'!$F$6,0,10*ROW('Water Data'!F70))),'Data Summary'!BZ76="Yes"),OFFSET('Water Data'!$F$6,0,10*ROW('Water Data'!F70)),NA())</f>
        <v>#N/A</v>
      </c>
      <c r="L76" s="99" t="e">
        <f ca="true">+IF(AND(ISNUMBER(OFFSET('Water Data'!$F$9,0,10*ROW('Water Data'!F70))),'Data Summary'!CA76="Yes"),OFFSET('Water Data'!$F$9,0,10*ROW('Water Data'!F70)),NA())</f>
        <v>#N/A</v>
      </c>
      <c r="M76" s="99" t="e">
        <f ca="true">+IF(AND(ISNUMBER(OFFSET('Water Data'!$G$4,0,10*ROW('Water Data'!G70))),'Data Summary'!CB76="Yes"),100-OFFSET('Water Data'!$G$4,0,10*ROW('Water Data'!G70)),NA())</f>
        <v>#N/A</v>
      </c>
      <c r="N76" s="99" t="e">
        <f ca="true">+IF(AND(ISNUMBER(OFFSET('Water Data'!$G$6,0,10*ROW('Water Data'!G70))),'Data Summary'!CC76="Yes"),OFFSET('Water Data'!$G$6,0,10*ROW('Water Data'!G70)),NA())</f>
        <v>#N/A</v>
      </c>
      <c r="O76" s="99" t="e">
        <f ca="true">+IF(AND(ISNUMBER(OFFSET('Water Data'!$G$9,0,10*ROW('Water Data'!G70))),'Data Summary'!CD76="Yes"),OFFSET('Water Data'!$G$9,0,10*ROW('Water Data'!G70)),NA())</f>
        <v>#N/A</v>
      </c>
      <c r="P76" s="99" t="e">
        <f ca="true">+IF(AND(ISNUMBER(OFFSET('Water Data'!$H$4,0,10*ROW('Water Data'!H70))),'Data Summary'!CE76="Yes"),100-OFFSET('Water Data'!$H$4,0,10*ROW('Water Data'!H70)),NA())</f>
        <v>#N/A</v>
      </c>
      <c r="Q76" s="99" t="e">
        <f ca="true">+IF(AND(ISNUMBER(OFFSET('Water Data'!$H$6,0,10*ROW('Water Data'!H70))),'Data Summary'!CF76="Yes"),OFFSET('Water Data'!$H$6,0,10*ROW('Water Data'!H70)),NA())</f>
        <v>#N/A</v>
      </c>
      <c r="R76" s="99" t="e">
        <f ca="true">+IF(AND(ISNUMBER(OFFSET('Water Data'!$H$9,0,10*ROW('Water Data'!H70))),'Data Summary'!CG76="Yes"),OFFSET('Water Data'!$H$9,0,10*ROW('Water Data'!H70)),NA())</f>
        <v>#N/A</v>
      </c>
      <c r="S76" s="99" t="e">
        <f ca="true">+IF(AND(ISNUMBER(OFFSET('Water Data'!$I$4,0,10*ROW('Water Data'!I70))),'Data Summary'!CH76="Yes"),100-OFFSET('Water Data'!$I$4,0,10*ROW('Water Data'!I70)),NA())</f>
        <v>#N/A</v>
      </c>
      <c r="T76" s="99" t="e">
        <f ca="true">+IF(AND(ISNUMBER(OFFSET('Water Data'!$I$6,0,10*ROW('Water Data'!I70))),'Data Summary'!CI76="Yes"),OFFSET('Water Data'!$I$6,0,10*ROW('Water Data'!I70)),NA())</f>
        <v>#N/A</v>
      </c>
      <c r="U76" s="99" t="e">
        <f ca="true">+IF(AND(ISNUMBER(OFFSET('Water Data'!$I$9,0,10*ROW('Water Data'!I70))),'Data Summary'!CJ76="Yes"),OFFSET('Water Data'!$I$9,0,10*ROW('Water Data'!I70)),NA())</f>
        <v>#N/A</v>
      </c>
      <c r="V76" s="100" t="e">
        <f ca="true">+IF(AND(ISNUMBER(OFFSET('Sanitation Data'!$D$4,0,10*ROW('Sanitation Data'!D70))),'Data Summary'!CK76="Yes"),100-OFFSET('Sanitation Data'!$D$4,0,10*ROW('Sanitation Data'!D70)),NA())</f>
        <v>#N/A</v>
      </c>
      <c r="W76" s="100" t="e">
        <f ca="true">+IF(AND(ISNUMBER(OFFSET('Sanitation Data'!$D$6,0,10*ROW('Sanitation Data'!D70))),'Data Summary'!CL76="Yes"),OFFSET('Sanitation Data'!$D$6,0,10*ROW('Sanitation Data'!D70)),NA())</f>
        <v>#N/A</v>
      </c>
      <c r="X76" s="100" t="e">
        <f ca="true">+IF(AND(ISNUMBER(OFFSET('Sanitation Data'!$D$10,0,10*ROW('Sanitation Data'!D70))),'Data Summary'!CM76="Yes"),OFFSET('Sanitation Data'!$D$10,0,10*ROW('Sanitation Data'!D70)),NA())</f>
        <v>#N/A</v>
      </c>
      <c r="Y76" s="100" t="e">
        <f ca="true">+IF(AND(ISNUMBER(OFFSET('Sanitation Data'!$D$11,0,10*ROW('Sanitation Data'!D70))),'Data Summary'!CN76="Yes"),OFFSET('Sanitation Data'!$D$11,0,10*ROW('Sanitation Data'!D70)),NA())</f>
        <v>#N/A</v>
      </c>
      <c r="Z76" s="100" t="e">
        <f ca="true">+IF(AND(ISNUMBER(OFFSET('Sanitation Data'!$D$12,0,10*ROW('Sanitation Data'!D70))),'Data Summary'!CO76="Yes"),OFFSET('Sanitation Data'!$D$12,0,10*ROW('Sanitation Data'!D70)),NA())</f>
        <v>#N/A</v>
      </c>
      <c r="AA76" s="100" t="e">
        <f ca="true">+IF(AND(ISNUMBER(OFFSET('Sanitation Data'!$E$4,0,10*ROW('Sanitation Data'!E70))),'Data Summary'!CP76="Yes"),100-OFFSET('Sanitation Data'!$E$4,0,10*ROW('Sanitation Data'!E70)),NA())</f>
        <v>#N/A</v>
      </c>
      <c r="AB76" s="100" t="e">
        <f ca="true">+IF(AND(ISNUMBER(OFFSET('Sanitation Data'!$E$6,0,10*ROW('Sanitation Data'!E70))),'Data Summary'!CQ76="Yes"),OFFSET('Sanitation Data'!$E$6,0,10*ROW('Sanitation Data'!E70)),NA())</f>
        <v>#N/A</v>
      </c>
      <c r="AC76" s="100" t="e">
        <f ca="true">+IF(AND(ISNUMBER(OFFSET('Sanitation Data'!$E$10,0,10*ROW('Sanitation Data'!E70))),'Data Summary'!CR76="Yes"),OFFSET('Sanitation Data'!$E$10,0,10*ROW('Sanitation Data'!E70)),NA())</f>
        <v>#N/A</v>
      </c>
      <c r="AD76" s="100" t="e">
        <f ca="true">+IF(AND(ISNUMBER(OFFSET('Sanitation Data'!$E$11,0,10*ROW('Sanitation Data'!E70))),'Data Summary'!CS76="Yes"),OFFSET('Sanitation Data'!$E$11,0,10*ROW('Sanitation Data'!E70)),NA())</f>
        <v>#N/A</v>
      </c>
      <c r="AE76" s="100" t="e">
        <f ca="true">+IF(AND(ISNUMBER(OFFSET('Sanitation Data'!$E$12,0,10*ROW('Sanitation Data'!E70))),'Data Summary'!CT76="Yes"),OFFSET('Sanitation Data'!$E$12,0,10*ROW('Sanitation Data'!E70)),NA())</f>
        <v>#N/A</v>
      </c>
      <c r="AF76" s="100" t="e">
        <f ca="true">+IF(AND(ISNUMBER(OFFSET('Sanitation Data'!$F$4,0,10*ROW('Sanitation Data'!F70))),'Data Summary'!CU76="Yes"),100-OFFSET('Sanitation Data'!$F$4,0,10*ROW('Sanitation Data'!F70)),NA())</f>
        <v>#N/A</v>
      </c>
      <c r="AG76" s="100" t="e">
        <f ca="true">+IF(AND(ISNUMBER(OFFSET('Sanitation Data'!$F$6,0,10*ROW('Sanitation Data'!F70))),'Data Summary'!CV76="Yes"),OFFSET('Sanitation Data'!$F$6,0,10*ROW('Sanitation Data'!F70)),NA())</f>
        <v>#N/A</v>
      </c>
      <c r="AH76" s="100" t="e">
        <f ca="true">+IF(AND(ISNUMBER(OFFSET('Sanitation Data'!$F$10,0,10*ROW('Sanitation Data'!F70))),'Data Summary'!CW76="Yes"),OFFSET('Sanitation Data'!$F$10,0,10*ROW('Sanitation Data'!F70)),NA())</f>
        <v>#N/A</v>
      </c>
      <c r="AI76" s="100" t="e">
        <f ca="true">+IF(AND(ISNUMBER(OFFSET('Sanitation Data'!$F$11,0,10*ROW('Sanitation Data'!F70))),'Data Summary'!CX76="Yes"),OFFSET('Sanitation Data'!$F$11,0,10*ROW('Sanitation Data'!F70)),NA())</f>
        <v>#N/A</v>
      </c>
      <c r="AJ76" s="100" t="e">
        <f ca="true">+IF(AND(ISNUMBER(OFFSET('Sanitation Data'!$F$12,0,10*ROW('Sanitation Data'!F70))),'Data Summary'!CY76="Yes"),OFFSET('Sanitation Data'!$F$12,0,10*ROW('Sanitation Data'!F70)),NA())</f>
        <v>#N/A</v>
      </c>
      <c r="AK76" s="100" t="e">
        <f ca="true">+IF(AND(ISNUMBER(OFFSET('Sanitation Data'!$G$4,0,10*ROW('Sanitation Data'!G70))),'Data Summary'!CZ76="Yes"),100-OFFSET('Sanitation Data'!$G$4,0,10*ROW('Sanitation Data'!G70)),NA())</f>
        <v>#N/A</v>
      </c>
      <c r="AL76" s="100" t="e">
        <f ca="true">+IF(AND(ISNUMBER(OFFSET('Sanitation Data'!$G$6,0,10*ROW('Sanitation Data'!G70))),'Data Summary'!DA76="Yes"),OFFSET('Sanitation Data'!$G$6,0,10*ROW('Sanitation Data'!G70)),NA())</f>
        <v>#N/A</v>
      </c>
      <c r="AM76" s="100" t="e">
        <f ca="true">+IF(AND(ISNUMBER(OFFSET('Sanitation Data'!$G$10,0,10*ROW('Sanitation Data'!G70))),'Data Summary'!DB76="Yes"),OFFSET('Sanitation Data'!$G$10,0,10*ROW('Sanitation Data'!G70)),NA())</f>
        <v>#N/A</v>
      </c>
      <c r="AN76" s="100" t="e">
        <f ca="true">+IF(AND(ISNUMBER(OFFSET('Sanitation Data'!$G$11,0,10*ROW('Sanitation Data'!G70))),'Data Summary'!DC76="Yes"),OFFSET('Sanitation Data'!$G$11,0,10*ROW('Sanitation Data'!G70)),NA())</f>
        <v>#N/A</v>
      </c>
      <c r="AO76" s="100" t="e">
        <f ca="true">+IF(AND(ISNUMBER(OFFSET('Sanitation Data'!$G$12,0,10*ROW('Sanitation Data'!G70))),'Data Summary'!DD76="Yes"),OFFSET('Sanitation Data'!$G$12,0,10*ROW('Sanitation Data'!G70)),NA())</f>
        <v>#N/A</v>
      </c>
      <c r="AP76" s="100" t="e">
        <f ca="true">+IF(AND(ISNUMBER(OFFSET('Sanitation Data'!$H$4,0,10*ROW('Sanitation Data'!H70))),'Data Summary'!DE76="Yes"),100-OFFSET('Sanitation Data'!$H$4,0,10*ROW('Sanitation Data'!H70)),NA())</f>
        <v>#N/A</v>
      </c>
      <c r="AQ76" s="100" t="e">
        <f ca="true">+IF(AND(ISNUMBER(OFFSET('Sanitation Data'!$H$6,0,10*ROW('Sanitation Data'!H70))),'Data Summary'!DF76="Yes"),OFFSET('Sanitation Data'!$H$6,0,10*ROW('Sanitation Data'!H70)),NA())</f>
        <v>#N/A</v>
      </c>
      <c r="AR76" s="100" t="e">
        <f ca="true">+IF(AND(ISNUMBER(OFFSET('Sanitation Data'!$H$10,0,10*ROW('Sanitation Data'!H70))),'Data Summary'!DG76="Yes"),OFFSET('Sanitation Data'!$H$10,0,10*ROW('Sanitation Data'!H70)),NA())</f>
        <v>#N/A</v>
      </c>
      <c r="AS76" s="100" t="e">
        <f ca="true">+IF(AND(ISNUMBER(OFFSET('Sanitation Data'!$H$11,0,10*ROW('Sanitation Data'!H70))),'Data Summary'!DH76="Yes"),OFFSET('Sanitation Data'!$H$11,0,10*ROW('Sanitation Data'!H70)),NA())</f>
        <v>#N/A</v>
      </c>
      <c r="AT76" s="100" t="e">
        <f ca="true">+IF(AND(ISNUMBER(OFFSET('Sanitation Data'!$H$12,0,10*ROW('Sanitation Data'!H70))),'Data Summary'!DI76="Yes"),OFFSET('Sanitation Data'!$H$12,0,10*ROW('Sanitation Data'!H70)),NA())</f>
        <v>#N/A</v>
      </c>
      <c r="AU76" s="100" t="e">
        <f ca="true">+IF(AND(ISNUMBER(OFFSET('Sanitation Data'!$I$4,0,10*ROW('Sanitation Data'!I70))),'Data Summary'!DJ76="Yes"),100-OFFSET('Sanitation Data'!$I$4,0,10*ROW('Sanitation Data'!I70)),NA())</f>
        <v>#N/A</v>
      </c>
      <c r="AV76" s="100" t="e">
        <f ca="true">+IF(AND(ISNUMBER(OFFSET('Sanitation Data'!$I$6,0,10*ROW('Sanitation Data'!I70))),'Data Summary'!DK76="Yes"),OFFSET('Sanitation Data'!$I$6,0,10*ROW('Sanitation Data'!I70)),NA())</f>
        <v>#N/A</v>
      </c>
      <c r="AW76" s="100" t="e">
        <f ca="true">+IF(AND(ISNUMBER(OFFSET('Sanitation Data'!$I$10,0,10*ROW('Sanitation Data'!I70))),'Data Summary'!DL76="Yes"),OFFSET('Sanitation Data'!$I$10,0,10*ROW('Sanitation Data'!I70)),NA())</f>
        <v>#N/A</v>
      </c>
      <c r="AX76" s="100" t="e">
        <f ca="true">+IF(AND(ISNUMBER(OFFSET('Sanitation Data'!$I$11,0,10*ROW('Sanitation Data'!I70))),'Data Summary'!DM76="Yes"),OFFSET('Sanitation Data'!$I$11,0,10*ROW('Sanitation Data'!I70)),NA())</f>
        <v>#N/A</v>
      </c>
      <c r="AY76" s="100" t="e">
        <f ca="true">+IF(AND(ISNUMBER(OFFSET('Sanitation Data'!$I$12,0,10*ROW('Sanitation Data'!I70))),'Data Summary'!DN76="Yes"),OFFSET('Sanitation Data'!$I$12,0,10*ROW('Sanitation Data'!I70)),NA())</f>
        <v>#N/A</v>
      </c>
      <c r="AZ76" s="101" t="e">
        <f ca="true">+IF(AND(ISNUMBER(OFFSET('Hygiene Data'!$D$5,0,10*ROW('Hygiene Data'!D70))),'Data Summary'!DO76="Yes"),OFFSET('Hygiene Data'!$D$5,0,10*ROW('Hygiene Data'!D70)),NA())</f>
        <v>#N/A</v>
      </c>
      <c r="BA76" s="101" t="e">
        <f ca="true">+IF(AND(ISNUMBER(OFFSET('Hygiene Data'!$D$7,0,10*ROW('Hygiene Data'!D70))),'Data Summary'!DP76="Yes"),OFFSET('Hygiene Data'!$D$7,0,10*ROW('Hygiene Data'!D70)),NA())</f>
        <v>#N/A</v>
      </c>
      <c r="BB76" s="101" t="e">
        <f ca="true">+IF(AND(ISNUMBER(OFFSET('Hygiene Data'!$D$9,0,10*ROW('Hygiene Data'!D70))),'Data Summary'!DQ76="Yes"),OFFSET('Hygiene Data'!$D$9,0,10*ROW('Hygiene Data'!D70)),NA())</f>
        <v>#N/A</v>
      </c>
      <c r="BC76" s="101" t="e">
        <f ca="true">+IF(AND(ISNUMBER(OFFSET('Hygiene Data'!$E$5,0,10*ROW('Hygiene Data'!E70))),'Data Summary'!DR76="Yes"),OFFSET('Hygiene Data'!$E$5,0,10*ROW('Hygiene Data'!E70)),NA())</f>
        <v>#N/A</v>
      </c>
      <c r="BD76" s="101" t="e">
        <f ca="true">+IF(AND(ISNUMBER(OFFSET('Hygiene Data'!$E$7,0,10*ROW('Hygiene Data'!E70))),'Data Summary'!DS76="Yes"),OFFSET('Hygiene Data'!$E$7,0,10*ROW('Hygiene Data'!E70)),NA())</f>
        <v>#N/A</v>
      </c>
      <c r="BE76" s="101" t="e">
        <f ca="true">+IF(AND(ISNUMBER(OFFSET('Hygiene Data'!$E$9,0,10*ROW('Hygiene Data'!E70))),'Data Summary'!DT76="Yes"),OFFSET('Hygiene Data'!$E$9,0,10*ROW('Hygiene Data'!E70)),NA())</f>
        <v>#N/A</v>
      </c>
      <c r="BF76" s="101" t="e">
        <f ca="true">+IF(AND(ISNUMBER(OFFSET('Hygiene Data'!$F$5,0,10*ROW('Hygiene Data'!F70))),'Data Summary'!DU76="Yes"),OFFSET('Hygiene Data'!$F$5,0,10*ROW('Hygiene Data'!F70)),NA())</f>
        <v>#N/A</v>
      </c>
      <c r="BG76" s="101" t="e">
        <f ca="true">+IF(AND(ISNUMBER(OFFSET('Hygiene Data'!$F$7,0,10*ROW('Hygiene Data'!F70))),'Data Summary'!DV76="Yes"),OFFSET('Hygiene Data'!$F$7,0,10*ROW('Hygiene Data'!F70)),NA())</f>
        <v>#N/A</v>
      </c>
      <c r="BH76" s="101" t="e">
        <f ca="true">+IF(AND(ISNUMBER(OFFSET('Hygiene Data'!$F$9,0,10*ROW('Hygiene Data'!F70))),'Data Summary'!DW76="Yes"),OFFSET('Hygiene Data'!$F$9,0,10*ROW('Hygiene Data'!F70)),NA())</f>
        <v>#N/A</v>
      </c>
      <c r="BI76" s="101" t="e">
        <f ca="true">+IF(AND(ISNUMBER(OFFSET('Hygiene Data'!$G$5,0,10*ROW('Hygiene Data'!G70))),'Data Summary'!DX76="Yes"),OFFSET('Hygiene Data'!$G$5,0,10*ROW('Hygiene Data'!G70)),NA())</f>
        <v>#N/A</v>
      </c>
      <c r="BJ76" s="101" t="e">
        <f ca="true">+IF(AND(ISNUMBER(OFFSET('Hygiene Data'!$G$7,0,10*ROW('Hygiene Data'!G70))),'Data Summary'!DY76="Yes"),OFFSET('Hygiene Data'!$G$7,0,10*ROW('Hygiene Data'!G70)),NA())</f>
        <v>#N/A</v>
      </c>
      <c r="BK76" s="101" t="e">
        <f ca="true">+IF(AND(ISNUMBER(OFFSET('Hygiene Data'!$G$9,0,10*ROW('Hygiene Data'!G70))),'Data Summary'!DZ76="Yes"),OFFSET('Hygiene Data'!$G$9,0,10*ROW('Hygiene Data'!G70)),NA())</f>
        <v>#N/A</v>
      </c>
      <c r="BL76" s="101" t="e">
        <f ca="true">+IF(AND(ISNUMBER(OFFSET('Hygiene Data'!$H$5,0,10*ROW('Hygiene Data'!H70))),'Data Summary'!EA76="Yes"),OFFSET('Hygiene Data'!$H$5,0,10*ROW('Hygiene Data'!H70)),NA())</f>
        <v>#N/A</v>
      </c>
      <c r="BM76" s="101" t="e">
        <f ca="true">+IF(AND(ISNUMBER(OFFSET('Hygiene Data'!$H$7,0,10*ROW('Hygiene Data'!H70))),'Data Summary'!EB76="Yes"),OFFSET('Hygiene Data'!$H$7,0,10*ROW('Hygiene Data'!H70)),NA())</f>
        <v>#N/A</v>
      </c>
      <c r="BN76" s="101" t="e">
        <f ca="true">+IF(AND(ISNUMBER(OFFSET('Hygiene Data'!$H$9,0,10*ROW('Hygiene Data'!H70))),'Data Summary'!EC76="Yes"),OFFSET('Hygiene Data'!$H$9,0,10*ROW('Hygiene Data'!H70)),NA())</f>
        <v>#N/A</v>
      </c>
      <c r="BO76" s="101" t="e">
        <f ca="true">+IF(AND(ISNUMBER(OFFSET('Hygiene Data'!$I$5,0,10*ROW('Hygiene Data'!I70))),'Data Summary'!ED76="Yes"),OFFSET('Hygiene Data'!$I$5,0,10*ROW('Hygiene Data'!I70)),NA())</f>
        <v>#N/A</v>
      </c>
      <c r="BP76" s="101" t="e">
        <f ca="true">+IF(AND(ISNUMBER(OFFSET('Hygiene Data'!$I$7,0,10*ROW('Hygiene Data'!I70))),'Data Summary'!EE76="Yes"),OFFSET('Hygiene Data'!$I$7,0,10*ROW('Hygiene Data'!I70)),NA())</f>
        <v>#N/A</v>
      </c>
      <c r="BQ76" s="101" t="e">
        <f ca="true">+IF(AND(ISNUMBER(OFFSET('Hygiene Data'!$I$9,0,10*ROW('Hygiene Data'!I70))),'Data Summary'!EF76="Yes"),OFFSET('Hygiene Data'!$I$9,0,10*ROW('Hygiene Data'!I70)),NA())</f>
        <v>#N/A</v>
      </c>
    </row>
    <row xmlns:x14ac="http://schemas.microsoft.com/office/spreadsheetml/2009/9/ac" r="77" x14ac:dyDescent="0.2">
      <c r="A77" s="414" t="e">
        <f ca="true">+RIGHT('Data Summary'!A77,LEN('Data Summary'!A77)-9)</f>
        <v>#VALUE!</v>
      </c>
      <c r="B77" s="38" t="str">
        <f ca="true">+IF(ISTEXT('Data Summary'!B77),'Data Summary'!B77,"")</f>
        <v/>
      </c>
      <c r="C77" s="365" t="e">
        <f ca="true">+VALUE('Data Summary'!C77)</f>
        <v>#VALUE!</v>
      </c>
      <c r="D77" s="99" t="e">
        <f ca="true">+IF(AND(ISNUMBER(OFFSET('Water Data'!$D$4,0,10*ROW('Water Data'!D71))),'Data Summary'!BS77="Yes"),100-OFFSET('Water Data'!$D$4,0,10*ROW('Water Data'!D71)),NA())</f>
        <v>#N/A</v>
      </c>
      <c r="E77" s="99" t="e">
        <f ca="true">+IF(AND(ISNUMBER(OFFSET('Water Data'!$D$6,0,10*ROW('Water Data'!D71))),'Data Summary'!BT77="Yes"),OFFSET('Water Data'!$D$6,0,10*ROW('Water Data'!D71)),NA())</f>
        <v>#N/A</v>
      </c>
      <c r="F77" s="99" t="e">
        <f ca="true">+IF(AND(ISNUMBER(OFFSET('Water Data'!$D$9,0,10*ROW('Water Data'!D71))),'Data Summary'!BU77="Yes"),OFFSET('Water Data'!$D$9,0,10*ROW('Water Data'!D71)),NA())</f>
        <v>#N/A</v>
      </c>
      <c r="G77" s="99" t="e">
        <f ca="true">+IF(AND(ISNUMBER(OFFSET('Water Data'!$E$4,0,10*ROW('Water Data'!E71))),'Data Summary'!BV77="Yes"),100-OFFSET('Water Data'!$E$4,0,10*ROW('Water Data'!E71)),NA())</f>
        <v>#N/A</v>
      </c>
      <c r="H77" s="99" t="e">
        <f ca="true">+IF(AND(ISNUMBER(OFFSET('Water Data'!$E$6,0,10*ROW('Water Data'!E71))),'Data Summary'!BW77="Yes"),OFFSET('Water Data'!$E$6,0,10*ROW('Water Data'!E71)),NA())</f>
        <v>#N/A</v>
      </c>
      <c r="I77" s="99" t="e">
        <f ca="true">+IF(AND(ISNUMBER(OFFSET('Water Data'!$E$9,0,10*ROW('Water Data'!E71))),'Data Summary'!BX77="Yes"),OFFSET('Water Data'!$E$9,0,10*ROW('Water Data'!E71)),NA())</f>
        <v>#N/A</v>
      </c>
      <c r="J77" s="99" t="e">
        <f ca="true">+IF(AND(ISNUMBER(OFFSET('Water Data'!$F$4,0,10*ROW('Water Data'!F71))),'Data Summary'!BY77="Yes"),100-OFFSET('Water Data'!$F$4,0,10*ROW('Water Data'!F71)),NA())</f>
        <v>#N/A</v>
      </c>
      <c r="K77" s="99" t="e">
        <f ca="true">+IF(AND(ISNUMBER(OFFSET('Water Data'!$F$6,0,10*ROW('Water Data'!F71))),'Data Summary'!BZ77="Yes"),OFFSET('Water Data'!$F$6,0,10*ROW('Water Data'!F71)),NA())</f>
        <v>#N/A</v>
      </c>
      <c r="L77" s="99" t="e">
        <f ca="true">+IF(AND(ISNUMBER(OFFSET('Water Data'!$F$9,0,10*ROW('Water Data'!F71))),'Data Summary'!CA77="Yes"),OFFSET('Water Data'!$F$9,0,10*ROW('Water Data'!F71)),NA())</f>
        <v>#N/A</v>
      </c>
      <c r="M77" s="99" t="e">
        <f ca="true">+IF(AND(ISNUMBER(OFFSET('Water Data'!$G$4,0,10*ROW('Water Data'!G71))),'Data Summary'!CB77="Yes"),100-OFFSET('Water Data'!$G$4,0,10*ROW('Water Data'!G71)),NA())</f>
        <v>#N/A</v>
      </c>
      <c r="N77" s="99" t="e">
        <f ca="true">+IF(AND(ISNUMBER(OFFSET('Water Data'!$G$6,0,10*ROW('Water Data'!G71))),'Data Summary'!CC77="Yes"),OFFSET('Water Data'!$G$6,0,10*ROW('Water Data'!G71)),NA())</f>
        <v>#N/A</v>
      </c>
      <c r="O77" s="99" t="e">
        <f ca="true">+IF(AND(ISNUMBER(OFFSET('Water Data'!$G$9,0,10*ROW('Water Data'!G71))),'Data Summary'!CD77="Yes"),OFFSET('Water Data'!$G$9,0,10*ROW('Water Data'!G71)),NA())</f>
        <v>#N/A</v>
      </c>
      <c r="P77" s="99" t="e">
        <f ca="true">+IF(AND(ISNUMBER(OFFSET('Water Data'!$H$4,0,10*ROW('Water Data'!H71))),'Data Summary'!CE77="Yes"),100-OFFSET('Water Data'!$H$4,0,10*ROW('Water Data'!H71)),NA())</f>
        <v>#N/A</v>
      </c>
      <c r="Q77" s="99" t="e">
        <f ca="true">+IF(AND(ISNUMBER(OFFSET('Water Data'!$H$6,0,10*ROW('Water Data'!H71))),'Data Summary'!CF77="Yes"),OFFSET('Water Data'!$H$6,0,10*ROW('Water Data'!H71)),NA())</f>
        <v>#N/A</v>
      </c>
      <c r="R77" s="99" t="e">
        <f ca="true">+IF(AND(ISNUMBER(OFFSET('Water Data'!$H$9,0,10*ROW('Water Data'!H71))),'Data Summary'!CG77="Yes"),OFFSET('Water Data'!$H$9,0,10*ROW('Water Data'!H71)),NA())</f>
        <v>#N/A</v>
      </c>
      <c r="S77" s="99" t="e">
        <f ca="true">+IF(AND(ISNUMBER(OFFSET('Water Data'!$I$4,0,10*ROW('Water Data'!I71))),'Data Summary'!CH77="Yes"),100-OFFSET('Water Data'!$I$4,0,10*ROW('Water Data'!I71)),NA())</f>
        <v>#N/A</v>
      </c>
      <c r="T77" s="99" t="e">
        <f ca="true">+IF(AND(ISNUMBER(OFFSET('Water Data'!$I$6,0,10*ROW('Water Data'!I71))),'Data Summary'!CI77="Yes"),OFFSET('Water Data'!$I$6,0,10*ROW('Water Data'!I71)),NA())</f>
        <v>#N/A</v>
      </c>
      <c r="U77" s="99" t="e">
        <f ca="true">+IF(AND(ISNUMBER(OFFSET('Water Data'!$I$9,0,10*ROW('Water Data'!I71))),'Data Summary'!CJ77="Yes"),OFFSET('Water Data'!$I$9,0,10*ROW('Water Data'!I71)),NA())</f>
        <v>#N/A</v>
      </c>
      <c r="V77" s="100" t="e">
        <f ca="true">+IF(AND(ISNUMBER(OFFSET('Sanitation Data'!$D$4,0,10*ROW('Sanitation Data'!D71))),'Data Summary'!CK77="Yes"),100-OFFSET('Sanitation Data'!$D$4,0,10*ROW('Sanitation Data'!D71)),NA())</f>
        <v>#N/A</v>
      </c>
      <c r="W77" s="100" t="e">
        <f ca="true">+IF(AND(ISNUMBER(OFFSET('Sanitation Data'!$D$6,0,10*ROW('Sanitation Data'!D71))),'Data Summary'!CL77="Yes"),OFFSET('Sanitation Data'!$D$6,0,10*ROW('Sanitation Data'!D71)),NA())</f>
        <v>#N/A</v>
      </c>
      <c r="X77" s="100" t="e">
        <f ca="true">+IF(AND(ISNUMBER(OFFSET('Sanitation Data'!$D$10,0,10*ROW('Sanitation Data'!D71))),'Data Summary'!CM77="Yes"),OFFSET('Sanitation Data'!$D$10,0,10*ROW('Sanitation Data'!D71)),NA())</f>
        <v>#N/A</v>
      </c>
      <c r="Y77" s="100" t="e">
        <f ca="true">+IF(AND(ISNUMBER(OFFSET('Sanitation Data'!$D$11,0,10*ROW('Sanitation Data'!D71))),'Data Summary'!CN77="Yes"),OFFSET('Sanitation Data'!$D$11,0,10*ROW('Sanitation Data'!D71)),NA())</f>
        <v>#N/A</v>
      </c>
      <c r="Z77" s="100" t="e">
        <f ca="true">+IF(AND(ISNUMBER(OFFSET('Sanitation Data'!$D$12,0,10*ROW('Sanitation Data'!D71))),'Data Summary'!CO77="Yes"),OFFSET('Sanitation Data'!$D$12,0,10*ROW('Sanitation Data'!D71)),NA())</f>
        <v>#N/A</v>
      </c>
      <c r="AA77" s="100" t="e">
        <f ca="true">+IF(AND(ISNUMBER(OFFSET('Sanitation Data'!$E$4,0,10*ROW('Sanitation Data'!E71))),'Data Summary'!CP77="Yes"),100-OFFSET('Sanitation Data'!$E$4,0,10*ROW('Sanitation Data'!E71)),NA())</f>
        <v>#N/A</v>
      </c>
      <c r="AB77" s="100" t="e">
        <f ca="true">+IF(AND(ISNUMBER(OFFSET('Sanitation Data'!$E$6,0,10*ROW('Sanitation Data'!E71))),'Data Summary'!CQ77="Yes"),OFFSET('Sanitation Data'!$E$6,0,10*ROW('Sanitation Data'!E71)),NA())</f>
        <v>#N/A</v>
      </c>
      <c r="AC77" s="100" t="e">
        <f ca="true">+IF(AND(ISNUMBER(OFFSET('Sanitation Data'!$E$10,0,10*ROW('Sanitation Data'!E71))),'Data Summary'!CR77="Yes"),OFFSET('Sanitation Data'!$E$10,0,10*ROW('Sanitation Data'!E71)),NA())</f>
        <v>#N/A</v>
      </c>
      <c r="AD77" s="100" t="e">
        <f ca="true">+IF(AND(ISNUMBER(OFFSET('Sanitation Data'!$E$11,0,10*ROW('Sanitation Data'!E71))),'Data Summary'!CS77="Yes"),OFFSET('Sanitation Data'!$E$11,0,10*ROW('Sanitation Data'!E71)),NA())</f>
        <v>#N/A</v>
      </c>
      <c r="AE77" s="100" t="e">
        <f ca="true">+IF(AND(ISNUMBER(OFFSET('Sanitation Data'!$E$12,0,10*ROW('Sanitation Data'!E71))),'Data Summary'!CT77="Yes"),OFFSET('Sanitation Data'!$E$12,0,10*ROW('Sanitation Data'!E71)),NA())</f>
        <v>#N/A</v>
      </c>
      <c r="AF77" s="100" t="e">
        <f ca="true">+IF(AND(ISNUMBER(OFFSET('Sanitation Data'!$F$4,0,10*ROW('Sanitation Data'!F71))),'Data Summary'!CU77="Yes"),100-OFFSET('Sanitation Data'!$F$4,0,10*ROW('Sanitation Data'!F71)),NA())</f>
        <v>#N/A</v>
      </c>
      <c r="AG77" s="100" t="e">
        <f ca="true">+IF(AND(ISNUMBER(OFFSET('Sanitation Data'!$F$6,0,10*ROW('Sanitation Data'!F71))),'Data Summary'!CV77="Yes"),OFFSET('Sanitation Data'!$F$6,0,10*ROW('Sanitation Data'!F71)),NA())</f>
        <v>#N/A</v>
      </c>
      <c r="AH77" s="100" t="e">
        <f ca="true">+IF(AND(ISNUMBER(OFFSET('Sanitation Data'!$F$10,0,10*ROW('Sanitation Data'!F71))),'Data Summary'!CW77="Yes"),OFFSET('Sanitation Data'!$F$10,0,10*ROW('Sanitation Data'!F71)),NA())</f>
        <v>#N/A</v>
      </c>
      <c r="AI77" s="100" t="e">
        <f ca="true">+IF(AND(ISNUMBER(OFFSET('Sanitation Data'!$F$11,0,10*ROW('Sanitation Data'!F71))),'Data Summary'!CX77="Yes"),OFFSET('Sanitation Data'!$F$11,0,10*ROW('Sanitation Data'!F71)),NA())</f>
        <v>#N/A</v>
      </c>
      <c r="AJ77" s="100" t="e">
        <f ca="true">+IF(AND(ISNUMBER(OFFSET('Sanitation Data'!$F$12,0,10*ROW('Sanitation Data'!F71))),'Data Summary'!CY77="Yes"),OFFSET('Sanitation Data'!$F$12,0,10*ROW('Sanitation Data'!F71)),NA())</f>
        <v>#N/A</v>
      </c>
      <c r="AK77" s="100" t="e">
        <f ca="true">+IF(AND(ISNUMBER(OFFSET('Sanitation Data'!$G$4,0,10*ROW('Sanitation Data'!G71))),'Data Summary'!CZ77="Yes"),100-OFFSET('Sanitation Data'!$G$4,0,10*ROW('Sanitation Data'!G71)),NA())</f>
        <v>#N/A</v>
      </c>
      <c r="AL77" s="100" t="e">
        <f ca="true">+IF(AND(ISNUMBER(OFFSET('Sanitation Data'!$G$6,0,10*ROW('Sanitation Data'!G71))),'Data Summary'!DA77="Yes"),OFFSET('Sanitation Data'!$G$6,0,10*ROW('Sanitation Data'!G71)),NA())</f>
        <v>#N/A</v>
      </c>
      <c r="AM77" s="100" t="e">
        <f ca="true">+IF(AND(ISNUMBER(OFFSET('Sanitation Data'!$G$10,0,10*ROW('Sanitation Data'!G71))),'Data Summary'!DB77="Yes"),OFFSET('Sanitation Data'!$G$10,0,10*ROW('Sanitation Data'!G71)),NA())</f>
        <v>#N/A</v>
      </c>
      <c r="AN77" s="100" t="e">
        <f ca="true">+IF(AND(ISNUMBER(OFFSET('Sanitation Data'!$G$11,0,10*ROW('Sanitation Data'!G71))),'Data Summary'!DC77="Yes"),OFFSET('Sanitation Data'!$G$11,0,10*ROW('Sanitation Data'!G71)),NA())</f>
        <v>#N/A</v>
      </c>
      <c r="AO77" s="100" t="e">
        <f ca="true">+IF(AND(ISNUMBER(OFFSET('Sanitation Data'!$G$12,0,10*ROW('Sanitation Data'!G71))),'Data Summary'!DD77="Yes"),OFFSET('Sanitation Data'!$G$12,0,10*ROW('Sanitation Data'!G71)),NA())</f>
        <v>#N/A</v>
      </c>
      <c r="AP77" s="100" t="e">
        <f ca="true">+IF(AND(ISNUMBER(OFFSET('Sanitation Data'!$H$4,0,10*ROW('Sanitation Data'!H71))),'Data Summary'!DE77="Yes"),100-OFFSET('Sanitation Data'!$H$4,0,10*ROW('Sanitation Data'!H71)),NA())</f>
        <v>#N/A</v>
      </c>
      <c r="AQ77" s="100" t="e">
        <f ca="true">+IF(AND(ISNUMBER(OFFSET('Sanitation Data'!$H$6,0,10*ROW('Sanitation Data'!H71))),'Data Summary'!DF77="Yes"),OFFSET('Sanitation Data'!$H$6,0,10*ROW('Sanitation Data'!H71)),NA())</f>
        <v>#N/A</v>
      </c>
      <c r="AR77" s="100" t="e">
        <f ca="true">+IF(AND(ISNUMBER(OFFSET('Sanitation Data'!$H$10,0,10*ROW('Sanitation Data'!H71))),'Data Summary'!DG77="Yes"),OFFSET('Sanitation Data'!$H$10,0,10*ROW('Sanitation Data'!H71)),NA())</f>
        <v>#N/A</v>
      </c>
      <c r="AS77" s="100" t="e">
        <f ca="true">+IF(AND(ISNUMBER(OFFSET('Sanitation Data'!$H$11,0,10*ROW('Sanitation Data'!H71))),'Data Summary'!DH77="Yes"),OFFSET('Sanitation Data'!$H$11,0,10*ROW('Sanitation Data'!H71)),NA())</f>
        <v>#N/A</v>
      </c>
      <c r="AT77" s="100" t="e">
        <f ca="true">+IF(AND(ISNUMBER(OFFSET('Sanitation Data'!$H$12,0,10*ROW('Sanitation Data'!H71))),'Data Summary'!DI77="Yes"),OFFSET('Sanitation Data'!$H$12,0,10*ROW('Sanitation Data'!H71)),NA())</f>
        <v>#N/A</v>
      </c>
      <c r="AU77" s="100" t="e">
        <f ca="true">+IF(AND(ISNUMBER(OFFSET('Sanitation Data'!$I$4,0,10*ROW('Sanitation Data'!I71))),'Data Summary'!DJ77="Yes"),100-OFFSET('Sanitation Data'!$I$4,0,10*ROW('Sanitation Data'!I71)),NA())</f>
        <v>#N/A</v>
      </c>
      <c r="AV77" s="100" t="e">
        <f ca="true">+IF(AND(ISNUMBER(OFFSET('Sanitation Data'!$I$6,0,10*ROW('Sanitation Data'!I71))),'Data Summary'!DK77="Yes"),OFFSET('Sanitation Data'!$I$6,0,10*ROW('Sanitation Data'!I71)),NA())</f>
        <v>#N/A</v>
      </c>
      <c r="AW77" s="100" t="e">
        <f ca="true">+IF(AND(ISNUMBER(OFFSET('Sanitation Data'!$I$10,0,10*ROW('Sanitation Data'!I71))),'Data Summary'!DL77="Yes"),OFFSET('Sanitation Data'!$I$10,0,10*ROW('Sanitation Data'!I71)),NA())</f>
        <v>#N/A</v>
      </c>
      <c r="AX77" s="100" t="e">
        <f ca="true">+IF(AND(ISNUMBER(OFFSET('Sanitation Data'!$I$11,0,10*ROW('Sanitation Data'!I71))),'Data Summary'!DM77="Yes"),OFFSET('Sanitation Data'!$I$11,0,10*ROW('Sanitation Data'!I71)),NA())</f>
        <v>#N/A</v>
      </c>
      <c r="AY77" s="100" t="e">
        <f ca="true">+IF(AND(ISNUMBER(OFFSET('Sanitation Data'!$I$12,0,10*ROW('Sanitation Data'!I71))),'Data Summary'!DN77="Yes"),OFFSET('Sanitation Data'!$I$12,0,10*ROW('Sanitation Data'!I71)),NA())</f>
        <v>#N/A</v>
      </c>
      <c r="AZ77" s="101" t="e">
        <f ca="true">+IF(AND(ISNUMBER(OFFSET('Hygiene Data'!$D$5,0,10*ROW('Hygiene Data'!D71))),'Data Summary'!DO77="Yes"),OFFSET('Hygiene Data'!$D$5,0,10*ROW('Hygiene Data'!D71)),NA())</f>
        <v>#N/A</v>
      </c>
      <c r="BA77" s="101" t="e">
        <f ca="true">+IF(AND(ISNUMBER(OFFSET('Hygiene Data'!$D$7,0,10*ROW('Hygiene Data'!D71))),'Data Summary'!DP77="Yes"),OFFSET('Hygiene Data'!$D$7,0,10*ROW('Hygiene Data'!D71)),NA())</f>
        <v>#N/A</v>
      </c>
      <c r="BB77" s="101" t="e">
        <f ca="true">+IF(AND(ISNUMBER(OFFSET('Hygiene Data'!$D$9,0,10*ROW('Hygiene Data'!D71))),'Data Summary'!DQ77="Yes"),OFFSET('Hygiene Data'!$D$9,0,10*ROW('Hygiene Data'!D71)),NA())</f>
        <v>#N/A</v>
      </c>
      <c r="BC77" s="101" t="e">
        <f ca="true">+IF(AND(ISNUMBER(OFFSET('Hygiene Data'!$E$5,0,10*ROW('Hygiene Data'!E71))),'Data Summary'!DR77="Yes"),OFFSET('Hygiene Data'!$E$5,0,10*ROW('Hygiene Data'!E71)),NA())</f>
        <v>#N/A</v>
      </c>
      <c r="BD77" s="101" t="e">
        <f ca="true">+IF(AND(ISNUMBER(OFFSET('Hygiene Data'!$E$7,0,10*ROW('Hygiene Data'!E71))),'Data Summary'!DS77="Yes"),OFFSET('Hygiene Data'!$E$7,0,10*ROW('Hygiene Data'!E71)),NA())</f>
        <v>#N/A</v>
      </c>
      <c r="BE77" s="101" t="e">
        <f ca="true">+IF(AND(ISNUMBER(OFFSET('Hygiene Data'!$E$9,0,10*ROW('Hygiene Data'!E71))),'Data Summary'!DT77="Yes"),OFFSET('Hygiene Data'!$E$9,0,10*ROW('Hygiene Data'!E71)),NA())</f>
        <v>#N/A</v>
      </c>
      <c r="BF77" s="101" t="e">
        <f ca="true">+IF(AND(ISNUMBER(OFFSET('Hygiene Data'!$F$5,0,10*ROW('Hygiene Data'!F71))),'Data Summary'!DU77="Yes"),OFFSET('Hygiene Data'!$F$5,0,10*ROW('Hygiene Data'!F71)),NA())</f>
        <v>#N/A</v>
      </c>
      <c r="BG77" s="101" t="e">
        <f ca="true">+IF(AND(ISNUMBER(OFFSET('Hygiene Data'!$F$7,0,10*ROW('Hygiene Data'!F71))),'Data Summary'!DV77="Yes"),OFFSET('Hygiene Data'!$F$7,0,10*ROW('Hygiene Data'!F71)),NA())</f>
        <v>#N/A</v>
      </c>
      <c r="BH77" s="101" t="e">
        <f ca="true">+IF(AND(ISNUMBER(OFFSET('Hygiene Data'!$F$9,0,10*ROW('Hygiene Data'!F71))),'Data Summary'!DW77="Yes"),OFFSET('Hygiene Data'!$F$9,0,10*ROW('Hygiene Data'!F71)),NA())</f>
        <v>#N/A</v>
      </c>
      <c r="BI77" s="101" t="e">
        <f ca="true">+IF(AND(ISNUMBER(OFFSET('Hygiene Data'!$G$5,0,10*ROW('Hygiene Data'!G71))),'Data Summary'!DX77="Yes"),OFFSET('Hygiene Data'!$G$5,0,10*ROW('Hygiene Data'!G71)),NA())</f>
        <v>#N/A</v>
      </c>
      <c r="BJ77" s="101" t="e">
        <f ca="true">+IF(AND(ISNUMBER(OFFSET('Hygiene Data'!$G$7,0,10*ROW('Hygiene Data'!G71))),'Data Summary'!DY77="Yes"),OFFSET('Hygiene Data'!$G$7,0,10*ROW('Hygiene Data'!G71)),NA())</f>
        <v>#N/A</v>
      </c>
      <c r="BK77" s="101" t="e">
        <f ca="true">+IF(AND(ISNUMBER(OFFSET('Hygiene Data'!$G$9,0,10*ROW('Hygiene Data'!G71))),'Data Summary'!DZ77="Yes"),OFFSET('Hygiene Data'!$G$9,0,10*ROW('Hygiene Data'!G71)),NA())</f>
        <v>#N/A</v>
      </c>
      <c r="BL77" s="101" t="e">
        <f ca="true">+IF(AND(ISNUMBER(OFFSET('Hygiene Data'!$H$5,0,10*ROW('Hygiene Data'!H71))),'Data Summary'!EA77="Yes"),OFFSET('Hygiene Data'!$H$5,0,10*ROW('Hygiene Data'!H71)),NA())</f>
        <v>#N/A</v>
      </c>
      <c r="BM77" s="101" t="e">
        <f ca="true">+IF(AND(ISNUMBER(OFFSET('Hygiene Data'!$H$7,0,10*ROW('Hygiene Data'!H71))),'Data Summary'!EB77="Yes"),OFFSET('Hygiene Data'!$H$7,0,10*ROW('Hygiene Data'!H71)),NA())</f>
        <v>#N/A</v>
      </c>
      <c r="BN77" s="101" t="e">
        <f ca="true">+IF(AND(ISNUMBER(OFFSET('Hygiene Data'!$H$9,0,10*ROW('Hygiene Data'!H71))),'Data Summary'!EC77="Yes"),OFFSET('Hygiene Data'!$H$9,0,10*ROW('Hygiene Data'!H71)),NA())</f>
        <v>#N/A</v>
      </c>
      <c r="BO77" s="101" t="e">
        <f ca="true">+IF(AND(ISNUMBER(OFFSET('Hygiene Data'!$I$5,0,10*ROW('Hygiene Data'!I71))),'Data Summary'!ED77="Yes"),OFFSET('Hygiene Data'!$I$5,0,10*ROW('Hygiene Data'!I71)),NA())</f>
        <v>#N/A</v>
      </c>
      <c r="BP77" s="101" t="e">
        <f ca="true">+IF(AND(ISNUMBER(OFFSET('Hygiene Data'!$I$7,0,10*ROW('Hygiene Data'!I71))),'Data Summary'!EE77="Yes"),OFFSET('Hygiene Data'!$I$7,0,10*ROW('Hygiene Data'!I71)),NA())</f>
        <v>#N/A</v>
      </c>
      <c r="BQ77" s="101" t="e">
        <f ca="true">+IF(AND(ISNUMBER(OFFSET('Hygiene Data'!$I$9,0,10*ROW('Hygiene Data'!I71))),'Data Summary'!EF77="Yes"),OFFSET('Hygiene Data'!$I$9,0,10*ROW('Hygiene Data'!I71)),NA())</f>
        <v>#N/A</v>
      </c>
    </row>
    <row xmlns:x14ac="http://schemas.microsoft.com/office/spreadsheetml/2009/9/ac" r="78" x14ac:dyDescent="0.2">
      <c r="A78" s="414" t="e">
        <f ca="true">+RIGHT('Data Summary'!A78,LEN('Data Summary'!A78)-9)</f>
        <v>#VALUE!</v>
      </c>
      <c r="B78" s="38" t="str">
        <f ca="true">+IF(ISTEXT('Data Summary'!B78),'Data Summary'!B78,"")</f>
        <v/>
      </c>
      <c r="C78" s="365" t="e">
        <f ca="true">+VALUE('Data Summary'!C78)</f>
        <v>#VALUE!</v>
      </c>
      <c r="D78" s="99" t="e">
        <f ca="true">+IF(AND(ISNUMBER(OFFSET('Water Data'!$D$4,0,10*ROW('Water Data'!D72))),'Data Summary'!BS78="Yes"),100-OFFSET('Water Data'!$D$4,0,10*ROW('Water Data'!D72)),NA())</f>
        <v>#N/A</v>
      </c>
      <c r="E78" s="99" t="e">
        <f ca="true">+IF(AND(ISNUMBER(OFFSET('Water Data'!$D$6,0,10*ROW('Water Data'!D72))),'Data Summary'!BT78="Yes"),OFFSET('Water Data'!$D$6,0,10*ROW('Water Data'!D72)),NA())</f>
        <v>#N/A</v>
      </c>
      <c r="F78" s="99" t="e">
        <f ca="true">+IF(AND(ISNUMBER(OFFSET('Water Data'!$D$9,0,10*ROW('Water Data'!D72))),'Data Summary'!BU78="Yes"),OFFSET('Water Data'!$D$9,0,10*ROW('Water Data'!D72)),NA())</f>
        <v>#N/A</v>
      </c>
      <c r="G78" s="99" t="e">
        <f ca="true">+IF(AND(ISNUMBER(OFFSET('Water Data'!$E$4,0,10*ROW('Water Data'!E72))),'Data Summary'!BV78="Yes"),100-OFFSET('Water Data'!$E$4,0,10*ROW('Water Data'!E72)),NA())</f>
        <v>#N/A</v>
      </c>
      <c r="H78" s="99" t="e">
        <f ca="true">+IF(AND(ISNUMBER(OFFSET('Water Data'!$E$6,0,10*ROW('Water Data'!E72))),'Data Summary'!BW78="Yes"),OFFSET('Water Data'!$E$6,0,10*ROW('Water Data'!E72)),NA())</f>
        <v>#N/A</v>
      </c>
      <c r="I78" s="99" t="e">
        <f ca="true">+IF(AND(ISNUMBER(OFFSET('Water Data'!$E$9,0,10*ROW('Water Data'!E72))),'Data Summary'!BX78="Yes"),OFFSET('Water Data'!$E$9,0,10*ROW('Water Data'!E72)),NA())</f>
        <v>#N/A</v>
      </c>
      <c r="J78" s="99" t="e">
        <f ca="true">+IF(AND(ISNUMBER(OFFSET('Water Data'!$F$4,0,10*ROW('Water Data'!F72))),'Data Summary'!BY78="Yes"),100-OFFSET('Water Data'!$F$4,0,10*ROW('Water Data'!F72)),NA())</f>
        <v>#N/A</v>
      </c>
      <c r="K78" s="99" t="e">
        <f ca="true">+IF(AND(ISNUMBER(OFFSET('Water Data'!$F$6,0,10*ROW('Water Data'!F72))),'Data Summary'!BZ78="Yes"),OFFSET('Water Data'!$F$6,0,10*ROW('Water Data'!F72)),NA())</f>
        <v>#N/A</v>
      </c>
      <c r="L78" s="99" t="e">
        <f ca="true">+IF(AND(ISNUMBER(OFFSET('Water Data'!$F$9,0,10*ROW('Water Data'!F72))),'Data Summary'!CA78="Yes"),OFFSET('Water Data'!$F$9,0,10*ROW('Water Data'!F72)),NA())</f>
        <v>#N/A</v>
      </c>
      <c r="M78" s="99" t="e">
        <f ca="true">+IF(AND(ISNUMBER(OFFSET('Water Data'!$G$4,0,10*ROW('Water Data'!G72))),'Data Summary'!CB78="Yes"),100-OFFSET('Water Data'!$G$4,0,10*ROW('Water Data'!G72)),NA())</f>
        <v>#N/A</v>
      </c>
      <c r="N78" s="99" t="e">
        <f ca="true">+IF(AND(ISNUMBER(OFFSET('Water Data'!$G$6,0,10*ROW('Water Data'!G72))),'Data Summary'!CC78="Yes"),OFFSET('Water Data'!$G$6,0,10*ROW('Water Data'!G72)),NA())</f>
        <v>#N/A</v>
      </c>
      <c r="O78" s="99" t="e">
        <f ca="true">+IF(AND(ISNUMBER(OFFSET('Water Data'!$G$9,0,10*ROW('Water Data'!G72))),'Data Summary'!CD78="Yes"),OFFSET('Water Data'!$G$9,0,10*ROW('Water Data'!G72)),NA())</f>
        <v>#N/A</v>
      </c>
      <c r="P78" s="99" t="e">
        <f ca="true">+IF(AND(ISNUMBER(OFFSET('Water Data'!$H$4,0,10*ROW('Water Data'!H72))),'Data Summary'!CE78="Yes"),100-OFFSET('Water Data'!$H$4,0,10*ROW('Water Data'!H72)),NA())</f>
        <v>#N/A</v>
      </c>
      <c r="Q78" s="99" t="e">
        <f ca="true">+IF(AND(ISNUMBER(OFFSET('Water Data'!$H$6,0,10*ROW('Water Data'!H72))),'Data Summary'!CF78="Yes"),OFFSET('Water Data'!$H$6,0,10*ROW('Water Data'!H72)),NA())</f>
        <v>#N/A</v>
      </c>
      <c r="R78" s="99" t="e">
        <f ca="true">+IF(AND(ISNUMBER(OFFSET('Water Data'!$H$9,0,10*ROW('Water Data'!H72))),'Data Summary'!CG78="Yes"),OFFSET('Water Data'!$H$9,0,10*ROW('Water Data'!H72)),NA())</f>
        <v>#N/A</v>
      </c>
      <c r="S78" s="99" t="e">
        <f ca="true">+IF(AND(ISNUMBER(OFFSET('Water Data'!$I$4,0,10*ROW('Water Data'!I72))),'Data Summary'!CH78="Yes"),100-OFFSET('Water Data'!$I$4,0,10*ROW('Water Data'!I72)),NA())</f>
        <v>#N/A</v>
      </c>
      <c r="T78" s="99" t="e">
        <f ca="true">+IF(AND(ISNUMBER(OFFSET('Water Data'!$I$6,0,10*ROW('Water Data'!I72))),'Data Summary'!CI78="Yes"),OFFSET('Water Data'!$I$6,0,10*ROW('Water Data'!I72)),NA())</f>
        <v>#N/A</v>
      </c>
      <c r="U78" s="99" t="e">
        <f ca="true">+IF(AND(ISNUMBER(OFFSET('Water Data'!$I$9,0,10*ROW('Water Data'!I72))),'Data Summary'!CJ78="Yes"),OFFSET('Water Data'!$I$9,0,10*ROW('Water Data'!I72)),NA())</f>
        <v>#N/A</v>
      </c>
      <c r="V78" s="100" t="e">
        <f ca="true">+IF(AND(ISNUMBER(OFFSET('Sanitation Data'!$D$4,0,10*ROW('Sanitation Data'!D72))),'Data Summary'!CK78="Yes"),100-OFFSET('Sanitation Data'!$D$4,0,10*ROW('Sanitation Data'!D72)),NA())</f>
        <v>#N/A</v>
      </c>
      <c r="W78" s="100" t="e">
        <f ca="true">+IF(AND(ISNUMBER(OFFSET('Sanitation Data'!$D$6,0,10*ROW('Sanitation Data'!D72))),'Data Summary'!CL78="Yes"),OFFSET('Sanitation Data'!$D$6,0,10*ROW('Sanitation Data'!D72)),NA())</f>
        <v>#N/A</v>
      </c>
      <c r="X78" s="100" t="e">
        <f ca="true">+IF(AND(ISNUMBER(OFFSET('Sanitation Data'!$D$10,0,10*ROW('Sanitation Data'!D72))),'Data Summary'!CM78="Yes"),OFFSET('Sanitation Data'!$D$10,0,10*ROW('Sanitation Data'!D72)),NA())</f>
        <v>#N/A</v>
      </c>
      <c r="Y78" s="100" t="e">
        <f ca="true">+IF(AND(ISNUMBER(OFFSET('Sanitation Data'!$D$11,0,10*ROW('Sanitation Data'!D72))),'Data Summary'!CN78="Yes"),OFFSET('Sanitation Data'!$D$11,0,10*ROW('Sanitation Data'!D72)),NA())</f>
        <v>#N/A</v>
      </c>
      <c r="Z78" s="100" t="e">
        <f ca="true">+IF(AND(ISNUMBER(OFFSET('Sanitation Data'!$D$12,0,10*ROW('Sanitation Data'!D72))),'Data Summary'!CO78="Yes"),OFFSET('Sanitation Data'!$D$12,0,10*ROW('Sanitation Data'!D72)),NA())</f>
        <v>#N/A</v>
      </c>
      <c r="AA78" s="100" t="e">
        <f ca="true">+IF(AND(ISNUMBER(OFFSET('Sanitation Data'!$E$4,0,10*ROW('Sanitation Data'!E72))),'Data Summary'!CP78="Yes"),100-OFFSET('Sanitation Data'!$E$4,0,10*ROW('Sanitation Data'!E72)),NA())</f>
        <v>#N/A</v>
      </c>
      <c r="AB78" s="100" t="e">
        <f ca="true">+IF(AND(ISNUMBER(OFFSET('Sanitation Data'!$E$6,0,10*ROW('Sanitation Data'!E72))),'Data Summary'!CQ78="Yes"),OFFSET('Sanitation Data'!$E$6,0,10*ROW('Sanitation Data'!E72)),NA())</f>
        <v>#N/A</v>
      </c>
      <c r="AC78" s="100" t="e">
        <f ca="true">+IF(AND(ISNUMBER(OFFSET('Sanitation Data'!$E$10,0,10*ROW('Sanitation Data'!E72))),'Data Summary'!CR78="Yes"),OFFSET('Sanitation Data'!$E$10,0,10*ROW('Sanitation Data'!E72)),NA())</f>
        <v>#N/A</v>
      </c>
      <c r="AD78" s="100" t="e">
        <f ca="true">+IF(AND(ISNUMBER(OFFSET('Sanitation Data'!$E$11,0,10*ROW('Sanitation Data'!E72))),'Data Summary'!CS78="Yes"),OFFSET('Sanitation Data'!$E$11,0,10*ROW('Sanitation Data'!E72)),NA())</f>
        <v>#N/A</v>
      </c>
      <c r="AE78" s="100" t="e">
        <f ca="true">+IF(AND(ISNUMBER(OFFSET('Sanitation Data'!$E$12,0,10*ROW('Sanitation Data'!E72))),'Data Summary'!CT78="Yes"),OFFSET('Sanitation Data'!$E$12,0,10*ROW('Sanitation Data'!E72)),NA())</f>
        <v>#N/A</v>
      </c>
      <c r="AF78" s="100" t="e">
        <f ca="true">+IF(AND(ISNUMBER(OFFSET('Sanitation Data'!$F$4,0,10*ROW('Sanitation Data'!F72))),'Data Summary'!CU78="Yes"),100-OFFSET('Sanitation Data'!$F$4,0,10*ROW('Sanitation Data'!F72)),NA())</f>
        <v>#N/A</v>
      </c>
      <c r="AG78" s="100" t="e">
        <f ca="true">+IF(AND(ISNUMBER(OFFSET('Sanitation Data'!$F$6,0,10*ROW('Sanitation Data'!F72))),'Data Summary'!CV78="Yes"),OFFSET('Sanitation Data'!$F$6,0,10*ROW('Sanitation Data'!F72)),NA())</f>
        <v>#N/A</v>
      </c>
      <c r="AH78" s="100" t="e">
        <f ca="true">+IF(AND(ISNUMBER(OFFSET('Sanitation Data'!$F$10,0,10*ROW('Sanitation Data'!F72))),'Data Summary'!CW78="Yes"),OFFSET('Sanitation Data'!$F$10,0,10*ROW('Sanitation Data'!F72)),NA())</f>
        <v>#N/A</v>
      </c>
      <c r="AI78" s="100" t="e">
        <f ca="true">+IF(AND(ISNUMBER(OFFSET('Sanitation Data'!$F$11,0,10*ROW('Sanitation Data'!F72))),'Data Summary'!CX78="Yes"),OFFSET('Sanitation Data'!$F$11,0,10*ROW('Sanitation Data'!F72)),NA())</f>
        <v>#N/A</v>
      </c>
      <c r="AJ78" s="100" t="e">
        <f ca="true">+IF(AND(ISNUMBER(OFFSET('Sanitation Data'!$F$12,0,10*ROW('Sanitation Data'!F72))),'Data Summary'!CY78="Yes"),OFFSET('Sanitation Data'!$F$12,0,10*ROW('Sanitation Data'!F72)),NA())</f>
        <v>#N/A</v>
      </c>
      <c r="AK78" s="100" t="e">
        <f ca="true">+IF(AND(ISNUMBER(OFFSET('Sanitation Data'!$G$4,0,10*ROW('Sanitation Data'!G72))),'Data Summary'!CZ78="Yes"),100-OFFSET('Sanitation Data'!$G$4,0,10*ROW('Sanitation Data'!G72)),NA())</f>
        <v>#N/A</v>
      </c>
      <c r="AL78" s="100" t="e">
        <f ca="true">+IF(AND(ISNUMBER(OFFSET('Sanitation Data'!$G$6,0,10*ROW('Sanitation Data'!G72))),'Data Summary'!DA78="Yes"),OFFSET('Sanitation Data'!$G$6,0,10*ROW('Sanitation Data'!G72)),NA())</f>
        <v>#N/A</v>
      </c>
      <c r="AM78" s="100" t="e">
        <f ca="true">+IF(AND(ISNUMBER(OFFSET('Sanitation Data'!$G$10,0,10*ROW('Sanitation Data'!G72))),'Data Summary'!DB78="Yes"),OFFSET('Sanitation Data'!$G$10,0,10*ROW('Sanitation Data'!G72)),NA())</f>
        <v>#N/A</v>
      </c>
      <c r="AN78" s="100" t="e">
        <f ca="true">+IF(AND(ISNUMBER(OFFSET('Sanitation Data'!$G$11,0,10*ROW('Sanitation Data'!G72))),'Data Summary'!DC78="Yes"),OFFSET('Sanitation Data'!$G$11,0,10*ROW('Sanitation Data'!G72)),NA())</f>
        <v>#N/A</v>
      </c>
      <c r="AO78" s="100" t="e">
        <f ca="true">+IF(AND(ISNUMBER(OFFSET('Sanitation Data'!$G$12,0,10*ROW('Sanitation Data'!G72))),'Data Summary'!DD78="Yes"),OFFSET('Sanitation Data'!$G$12,0,10*ROW('Sanitation Data'!G72)),NA())</f>
        <v>#N/A</v>
      </c>
      <c r="AP78" s="100" t="e">
        <f ca="true">+IF(AND(ISNUMBER(OFFSET('Sanitation Data'!$H$4,0,10*ROW('Sanitation Data'!H72))),'Data Summary'!DE78="Yes"),100-OFFSET('Sanitation Data'!$H$4,0,10*ROW('Sanitation Data'!H72)),NA())</f>
        <v>#N/A</v>
      </c>
      <c r="AQ78" s="100" t="e">
        <f ca="true">+IF(AND(ISNUMBER(OFFSET('Sanitation Data'!$H$6,0,10*ROW('Sanitation Data'!H72))),'Data Summary'!DF78="Yes"),OFFSET('Sanitation Data'!$H$6,0,10*ROW('Sanitation Data'!H72)),NA())</f>
        <v>#N/A</v>
      </c>
      <c r="AR78" s="100" t="e">
        <f ca="true">+IF(AND(ISNUMBER(OFFSET('Sanitation Data'!$H$10,0,10*ROW('Sanitation Data'!H72))),'Data Summary'!DG78="Yes"),OFFSET('Sanitation Data'!$H$10,0,10*ROW('Sanitation Data'!H72)),NA())</f>
        <v>#N/A</v>
      </c>
      <c r="AS78" s="100" t="e">
        <f ca="true">+IF(AND(ISNUMBER(OFFSET('Sanitation Data'!$H$11,0,10*ROW('Sanitation Data'!H72))),'Data Summary'!DH78="Yes"),OFFSET('Sanitation Data'!$H$11,0,10*ROW('Sanitation Data'!H72)),NA())</f>
        <v>#N/A</v>
      </c>
      <c r="AT78" s="100" t="e">
        <f ca="true">+IF(AND(ISNUMBER(OFFSET('Sanitation Data'!$H$12,0,10*ROW('Sanitation Data'!H72))),'Data Summary'!DI78="Yes"),OFFSET('Sanitation Data'!$H$12,0,10*ROW('Sanitation Data'!H72)),NA())</f>
        <v>#N/A</v>
      </c>
      <c r="AU78" s="100" t="e">
        <f ca="true">+IF(AND(ISNUMBER(OFFSET('Sanitation Data'!$I$4,0,10*ROW('Sanitation Data'!I72))),'Data Summary'!DJ78="Yes"),100-OFFSET('Sanitation Data'!$I$4,0,10*ROW('Sanitation Data'!I72)),NA())</f>
        <v>#N/A</v>
      </c>
      <c r="AV78" s="100" t="e">
        <f ca="true">+IF(AND(ISNUMBER(OFFSET('Sanitation Data'!$I$6,0,10*ROW('Sanitation Data'!I72))),'Data Summary'!DK78="Yes"),OFFSET('Sanitation Data'!$I$6,0,10*ROW('Sanitation Data'!I72)),NA())</f>
        <v>#N/A</v>
      </c>
      <c r="AW78" s="100" t="e">
        <f ca="true">+IF(AND(ISNUMBER(OFFSET('Sanitation Data'!$I$10,0,10*ROW('Sanitation Data'!I72))),'Data Summary'!DL78="Yes"),OFFSET('Sanitation Data'!$I$10,0,10*ROW('Sanitation Data'!I72)),NA())</f>
        <v>#N/A</v>
      </c>
      <c r="AX78" s="100" t="e">
        <f ca="true">+IF(AND(ISNUMBER(OFFSET('Sanitation Data'!$I$11,0,10*ROW('Sanitation Data'!I72))),'Data Summary'!DM78="Yes"),OFFSET('Sanitation Data'!$I$11,0,10*ROW('Sanitation Data'!I72)),NA())</f>
        <v>#N/A</v>
      </c>
      <c r="AY78" s="100" t="e">
        <f ca="true">+IF(AND(ISNUMBER(OFFSET('Sanitation Data'!$I$12,0,10*ROW('Sanitation Data'!I72))),'Data Summary'!DN78="Yes"),OFFSET('Sanitation Data'!$I$12,0,10*ROW('Sanitation Data'!I72)),NA())</f>
        <v>#N/A</v>
      </c>
      <c r="AZ78" s="101" t="e">
        <f ca="true">+IF(AND(ISNUMBER(OFFSET('Hygiene Data'!$D$5,0,10*ROW('Hygiene Data'!D72))),'Data Summary'!DO78="Yes"),OFFSET('Hygiene Data'!$D$5,0,10*ROW('Hygiene Data'!D72)),NA())</f>
        <v>#N/A</v>
      </c>
      <c r="BA78" s="101" t="e">
        <f ca="true">+IF(AND(ISNUMBER(OFFSET('Hygiene Data'!$D$7,0,10*ROW('Hygiene Data'!D72))),'Data Summary'!DP78="Yes"),OFFSET('Hygiene Data'!$D$7,0,10*ROW('Hygiene Data'!D72)),NA())</f>
        <v>#N/A</v>
      </c>
      <c r="BB78" s="101" t="e">
        <f ca="true">+IF(AND(ISNUMBER(OFFSET('Hygiene Data'!$D$9,0,10*ROW('Hygiene Data'!D72))),'Data Summary'!DQ78="Yes"),OFFSET('Hygiene Data'!$D$9,0,10*ROW('Hygiene Data'!D72)),NA())</f>
        <v>#N/A</v>
      </c>
      <c r="BC78" s="101" t="e">
        <f ca="true">+IF(AND(ISNUMBER(OFFSET('Hygiene Data'!$E$5,0,10*ROW('Hygiene Data'!E72))),'Data Summary'!DR78="Yes"),OFFSET('Hygiene Data'!$E$5,0,10*ROW('Hygiene Data'!E72)),NA())</f>
        <v>#N/A</v>
      </c>
      <c r="BD78" s="101" t="e">
        <f ca="true">+IF(AND(ISNUMBER(OFFSET('Hygiene Data'!$E$7,0,10*ROW('Hygiene Data'!E72))),'Data Summary'!DS78="Yes"),OFFSET('Hygiene Data'!$E$7,0,10*ROW('Hygiene Data'!E72)),NA())</f>
        <v>#N/A</v>
      </c>
      <c r="BE78" s="101" t="e">
        <f ca="true">+IF(AND(ISNUMBER(OFFSET('Hygiene Data'!$E$9,0,10*ROW('Hygiene Data'!E72))),'Data Summary'!DT78="Yes"),OFFSET('Hygiene Data'!$E$9,0,10*ROW('Hygiene Data'!E72)),NA())</f>
        <v>#N/A</v>
      </c>
      <c r="BF78" s="101" t="e">
        <f ca="true">+IF(AND(ISNUMBER(OFFSET('Hygiene Data'!$F$5,0,10*ROW('Hygiene Data'!F72))),'Data Summary'!DU78="Yes"),OFFSET('Hygiene Data'!$F$5,0,10*ROW('Hygiene Data'!F72)),NA())</f>
        <v>#N/A</v>
      </c>
      <c r="BG78" s="101" t="e">
        <f ca="true">+IF(AND(ISNUMBER(OFFSET('Hygiene Data'!$F$7,0,10*ROW('Hygiene Data'!F72))),'Data Summary'!DV78="Yes"),OFFSET('Hygiene Data'!$F$7,0,10*ROW('Hygiene Data'!F72)),NA())</f>
        <v>#N/A</v>
      </c>
      <c r="BH78" s="101" t="e">
        <f ca="true">+IF(AND(ISNUMBER(OFFSET('Hygiene Data'!$F$9,0,10*ROW('Hygiene Data'!F72))),'Data Summary'!DW78="Yes"),OFFSET('Hygiene Data'!$F$9,0,10*ROW('Hygiene Data'!F72)),NA())</f>
        <v>#N/A</v>
      </c>
      <c r="BI78" s="101" t="e">
        <f ca="true">+IF(AND(ISNUMBER(OFFSET('Hygiene Data'!$G$5,0,10*ROW('Hygiene Data'!G72))),'Data Summary'!DX78="Yes"),OFFSET('Hygiene Data'!$G$5,0,10*ROW('Hygiene Data'!G72)),NA())</f>
        <v>#N/A</v>
      </c>
      <c r="BJ78" s="101" t="e">
        <f ca="true">+IF(AND(ISNUMBER(OFFSET('Hygiene Data'!$G$7,0,10*ROW('Hygiene Data'!G72))),'Data Summary'!DY78="Yes"),OFFSET('Hygiene Data'!$G$7,0,10*ROW('Hygiene Data'!G72)),NA())</f>
        <v>#N/A</v>
      </c>
      <c r="BK78" s="101" t="e">
        <f ca="true">+IF(AND(ISNUMBER(OFFSET('Hygiene Data'!$G$9,0,10*ROW('Hygiene Data'!G72))),'Data Summary'!DZ78="Yes"),OFFSET('Hygiene Data'!$G$9,0,10*ROW('Hygiene Data'!G72)),NA())</f>
        <v>#N/A</v>
      </c>
      <c r="BL78" s="101" t="e">
        <f ca="true">+IF(AND(ISNUMBER(OFFSET('Hygiene Data'!$H$5,0,10*ROW('Hygiene Data'!H72))),'Data Summary'!EA78="Yes"),OFFSET('Hygiene Data'!$H$5,0,10*ROW('Hygiene Data'!H72)),NA())</f>
        <v>#N/A</v>
      </c>
      <c r="BM78" s="101" t="e">
        <f ca="true">+IF(AND(ISNUMBER(OFFSET('Hygiene Data'!$H$7,0,10*ROW('Hygiene Data'!H72))),'Data Summary'!EB78="Yes"),OFFSET('Hygiene Data'!$H$7,0,10*ROW('Hygiene Data'!H72)),NA())</f>
        <v>#N/A</v>
      </c>
      <c r="BN78" s="101" t="e">
        <f ca="true">+IF(AND(ISNUMBER(OFFSET('Hygiene Data'!$H$9,0,10*ROW('Hygiene Data'!H72))),'Data Summary'!EC78="Yes"),OFFSET('Hygiene Data'!$H$9,0,10*ROW('Hygiene Data'!H72)),NA())</f>
        <v>#N/A</v>
      </c>
      <c r="BO78" s="101" t="e">
        <f ca="true">+IF(AND(ISNUMBER(OFFSET('Hygiene Data'!$I$5,0,10*ROW('Hygiene Data'!I72))),'Data Summary'!ED78="Yes"),OFFSET('Hygiene Data'!$I$5,0,10*ROW('Hygiene Data'!I72)),NA())</f>
        <v>#N/A</v>
      </c>
      <c r="BP78" s="101" t="e">
        <f ca="true">+IF(AND(ISNUMBER(OFFSET('Hygiene Data'!$I$7,0,10*ROW('Hygiene Data'!I72))),'Data Summary'!EE78="Yes"),OFFSET('Hygiene Data'!$I$7,0,10*ROW('Hygiene Data'!I72)),NA())</f>
        <v>#N/A</v>
      </c>
      <c r="BQ78" s="101" t="e">
        <f ca="true">+IF(AND(ISNUMBER(OFFSET('Hygiene Data'!$I$9,0,10*ROW('Hygiene Data'!I72))),'Data Summary'!EF78="Yes"),OFFSET('Hygiene Data'!$I$9,0,10*ROW('Hygiene Data'!I72)),NA())</f>
        <v>#N/A</v>
      </c>
    </row>
    <row xmlns:x14ac="http://schemas.microsoft.com/office/spreadsheetml/2009/9/ac" r="79" x14ac:dyDescent="0.2">
      <c r="A79" s="414" t="e">
        <f ca="true">+RIGHT('Data Summary'!A79,LEN('Data Summary'!A79)-9)</f>
        <v>#VALUE!</v>
      </c>
      <c r="B79" s="38" t="str">
        <f ca="true">+IF(ISTEXT('Data Summary'!B79),'Data Summary'!B79,"")</f>
        <v/>
      </c>
      <c r="C79" s="365" t="e">
        <f ca="true">+VALUE('Data Summary'!C79)</f>
        <v>#VALUE!</v>
      </c>
      <c r="D79" s="99" t="e">
        <f ca="true">+IF(AND(ISNUMBER(OFFSET('Water Data'!$D$4,0,10*ROW('Water Data'!D73))),'Data Summary'!BS79="Yes"),100-OFFSET('Water Data'!$D$4,0,10*ROW('Water Data'!D73)),NA())</f>
        <v>#N/A</v>
      </c>
      <c r="E79" s="99" t="e">
        <f ca="true">+IF(AND(ISNUMBER(OFFSET('Water Data'!$D$6,0,10*ROW('Water Data'!D73))),'Data Summary'!BT79="Yes"),OFFSET('Water Data'!$D$6,0,10*ROW('Water Data'!D73)),NA())</f>
        <v>#N/A</v>
      </c>
      <c r="F79" s="99" t="e">
        <f ca="true">+IF(AND(ISNUMBER(OFFSET('Water Data'!$D$9,0,10*ROW('Water Data'!D73))),'Data Summary'!BU79="Yes"),OFFSET('Water Data'!$D$9,0,10*ROW('Water Data'!D73)),NA())</f>
        <v>#N/A</v>
      </c>
      <c r="G79" s="99" t="e">
        <f ca="true">+IF(AND(ISNUMBER(OFFSET('Water Data'!$E$4,0,10*ROW('Water Data'!E73))),'Data Summary'!BV79="Yes"),100-OFFSET('Water Data'!$E$4,0,10*ROW('Water Data'!E73)),NA())</f>
        <v>#N/A</v>
      </c>
      <c r="H79" s="99" t="e">
        <f ca="true">+IF(AND(ISNUMBER(OFFSET('Water Data'!$E$6,0,10*ROW('Water Data'!E73))),'Data Summary'!BW79="Yes"),OFFSET('Water Data'!$E$6,0,10*ROW('Water Data'!E73)),NA())</f>
        <v>#N/A</v>
      </c>
      <c r="I79" s="99" t="e">
        <f ca="true">+IF(AND(ISNUMBER(OFFSET('Water Data'!$E$9,0,10*ROW('Water Data'!E73))),'Data Summary'!BX79="Yes"),OFFSET('Water Data'!$E$9,0,10*ROW('Water Data'!E73)),NA())</f>
        <v>#N/A</v>
      </c>
      <c r="J79" s="99" t="e">
        <f ca="true">+IF(AND(ISNUMBER(OFFSET('Water Data'!$F$4,0,10*ROW('Water Data'!F73))),'Data Summary'!BY79="Yes"),100-OFFSET('Water Data'!$F$4,0,10*ROW('Water Data'!F73)),NA())</f>
        <v>#N/A</v>
      </c>
      <c r="K79" s="99" t="e">
        <f ca="true">+IF(AND(ISNUMBER(OFFSET('Water Data'!$F$6,0,10*ROW('Water Data'!F73))),'Data Summary'!BZ79="Yes"),OFFSET('Water Data'!$F$6,0,10*ROW('Water Data'!F73)),NA())</f>
        <v>#N/A</v>
      </c>
      <c r="L79" s="99" t="e">
        <f ca="true">+IF(AND(ISNUMBER(OFFSET('Water Data'!$F$9,0,10*ROW('Water Data'!F73))),'Data Summary'!CA79="Yes"),OFFSET('Water Data'!$F$9,0,10*ROW('Water Data'!F73)),NA())</f>
        <v>#N/A</v>
      </c>
      <c r="M79" s="99" t="e">
        <f ca="true">+IF(AND(ISNUMBER(OFFSET('Water Data'!$G$4,0,10*ROW('Water Data'!G73))),'Data Summary'!CB79="Yes"),100-OFFSET('Water Data'!$G$4,0,10*ROW('Water Data'!G73)),NA())</f>
        <v>#N/A</v>
      </c>
      <c r="N79" s="99" t="e">
        <f ca="true">+IF(AND(ISNUMBER(OFFSET('Water Data'!$G$6,0,10*ROW('Water Data'!G73))),'Data Summary'!CC79="Yes"),OFFSET('Water Data'!$G$6,0,10*ROW('Water Data'!G73)),NA())</f>
        <v>#N/A</v>
      </c>
      <c r="O79" s="99" t="e">
        <f ca="true">+IF(AND(ISNUMBER(OFFSET('Water Data'!$G$9,0,10*ROW('Water Data'!G73))),'Data Summary'!CD79="Yes"),OFFSET('Water Data'!$G$9,0,10*ROW('Water Data'!G73)),NA())</f>
        <v>#N/A</v>
      </c>
      <c r="P79" s="99" t="e">
        <f ca="true">+IF(AND(ISNUMBER(OFFSET('Water Data'!$H$4,0,10*ROW('Water Data'!H73))),'Data Summary'!CE79="Yes"),100-OFFSET('Water Data'!$H$4,0,10*ROW('Water Data'!H73)),NA())</f>
        <v>#N/A</v>
      </c>
      <c r="Q79" s="99" t="e">
        <f ca="true">+IF(AND(ISNUMBER(OFFSET('Water Data'!$H$6,0,10*ROW('Water Data'!H73))),'Data Summary'!CF79="Yes"),OFFSET('Water Data'!$H$6,0,10*ROW('Water Data'!H73)),NA())</f>
        <v>#N/A</v>
      </c>
      <c r="R79" s="99" t="e">
        <f ca="true">+IF(AND(ISNUMBER(OFFSET('Water Data'!$H$9,0,10*ROW('Water Data'!H73))),'Data Summary'!CG79="Yes"),OFFSET('Water Data'!$H$9,0,10*ROW('Water Data'!H73)),NA())</f>
        <v>#N/A</v>
      </c>
      <c r="S79" s="99" t="e">
        <f ca="true">+IF(AND(ISNUMBER(OFFSET('Water Data'!$I$4,0,10*ROW('Water Data'!I73))),'Data Summary'!CH79="Yes"),100-OFFSET('Water Data'!$I$4,0,10*ROW('Water Data'!I73)),NA())</f>
        <v>#N/A</v>
      </c>
      <c r="T79" s="99" t="e">
        <f ca="true">+IF(AND(ISNUMBER(OFFSET('Water Data'!$I$6,0,10*ROW('Water Data'!I73))),'Data Summary'!CI79="Yes"),OFFSET('Water Data'!$I$6,0,10*ROW('Water Data'!I73)),NA())</f>
        <v>#N/A</v>
      </c>
      <c r="U79" s="99" t="e">
        <f ca="true">+IF(AND(ISNUMBER(OFFSET('Water Data'!$I$9,0,10*ROW('Water Data'!I73))),'Data Summary'!CJ79="Yes"),OFFSET('Water Data'!$I$9,0,10*ROW('Water Data'!I73)),NA())</f>
        <v>#N/A</v>
      </c>
      <c r="V79" s="100" t="e">
        <f ca="true">+IF(AND(ISNUMBER(OFFSET('Sanitation Data'!$D$4,0,10*ROW('Sanitation Data'!D73))),'Data Summary'!CK79="Yes"),100-OFFSET('Sanitation Data'!$D$4,0,10*ROW('Sanitation Data'!D73)),NA())</f>
        <v>#N/A</v>
      </c>
      <c r="W79" s="100" t="e">
        <f ca="true">+IF(AND(ISNUMBER(OFFSET('Sanitation Data'!$D$6,0,10*ROW('Sanitation Data'!D73))),'Data Summary'!CL79="Yes"),OFFSET('Sanitation Data'!$D$6,0,10*ROW('Sanitation Data'!D73)),NA())</f>
        <v>#N/A</v>
      </c>
      <c r="X79" s="100" t="e">
        <f ca="true">+IF(AND(ISNUMBER(OFFSET('Sanitation Data'!$D$10,0,10*ROW('Sanitation Data'!D73))),'Data Summary'!CM79="Yes"),OFFSET('Sanitation Data'!$D$10,0,10*ROW('Sanitation Data'!D73)),NA())</f>
        <v>#N/A</v>
      </c>
      <c r="Y79" s="100" t="e">
        <f ca="true">+IF(AND(ISNUMBER(OFFSET('Sanitation Data'!$D$11,0,10*ROW('Sanitation Data'!D73))),'Data Summary'!CN79="Yes"),OFFSET('Sanitation Data'!$D$11,0,10*ROW('Sanitation Data'!D73)),NA())</f>
        <v>#N/A</v>
      </c>
      <c r="Z79" s="100" t="e">
        <f ca="true">+IF(AND(ISNUMBER(OFFSET('Sanitation Data'!$D$12,0,10*ROW('Sanitation Data'!D73))),'Data Summary'!CO79="Yes"),OFFSET('Sanitation Data'!$D$12,0,10*ROW('Sanitation Data'!D73)),NA())</f>
        <v>#N/A</v>
      </c>
      <c r="AA79" s="100" t="e">
        <f ca="true">+IF(AND(ISNUMBER(OFFSET('Sanitation Data'!$E$4,0,10*ROW('Sanitation Data'!E73))),'Data Summary'!CP79="Yes"),100-OFFSET('Sanitation Data'!$E$4,0,10*ROW('Sanitation Data'!E73)),NA())</f>
        <v>#N/A</v>
      </c>
      <c r="AB79" s="100" t="e">
        <f ca="true">+IF(AND(ISNUMBER(OFFSET('Sanitation Data'!$E$6,0,10*ROW('Sanitation Data'!E73))),'Data Summary'!CQ79="Yes"),OFFSET('Sanitation Data'!$E$6,0,10*ROW('Sanitation Data'!E73)),NA())</f>
        <v>#N/A</v>
      </c>
      <c r="AC79" s="100" t="e">
        <f ca="true">+IF(AND(ISNUMBER(OFFSET('Sanitation Data'!$E$10,0,10*ROW('Sanitation Data'!E73))),'Data Summary'!CR79="Yes"),OFFSET('Sanitation Data'!$E$10,0,10*ROW('Sanitation Data'!E73)),NA())</f>
        <v>#N/A</v>
      </c>
      <c r="AD79" s="100" t="e">
        <f ca="true">+IF(AND(ISNUMBER(OFFSET('Sanitation Data'!$E$11,0,10*ROW('Sanitation Data'!E73))),'Data Summary'!CS79="Yes"),OFFSET('Sanitation Data'!$E$11,0,10*ROW('Sanitation Data'!E73)),NA())</f>
        <v>#N/A</v>
      </c>
      <c r="AE79" s="100" t="e">
        <f ca="true">+IF(AND(ISNUMBER(OFFSET('Sanitation Data'!$E$12,0,10*ROW('Sanitation Data'!E73))),'Data Summary'!CT79="Yes"),OFFSET('Sanitation Data'!$E$12,0,10*ROW('Sanitation Data'!E73)),NA())</f>
        <v>#N/A</v>
      </c>
      <c r="AF79" s="100" t="e">
        <f ca="true">+IF(AND(ISNUMBER(OFFSET('Sanitation Data'!$F$4,0,10*ROW('Sanitation Data'!F73))),'Data Summary'!CU79="Yes"),100-OFFSET('Sanitation Data'!$F$4,0,10*ROW('Sanitation Data'!F73)),NA())</f>
        <v>#N/A</v>
      </c>
      <c r="AG79" s="100" t="e">
        <f ca="true">+IF(AND(ISNUMBER(OFFSET('Sanitation Data'!$F$6,0,10*ROW('Sanitation Data'!F73))),'Data Summary'!CV79="Yes"),OFFSET('Sanitation Data'!$F$6,0,10*ROW('Sanitation Data'!F73)),NA())</f>
        <v>#N/A</v>
      </c>
      <c r="AH79" s="100" t="e">
        <f ca="true">+IF(AND(ISNUMBER(OFFSET('Sanitation Data'!$F$10,0,10*ROW('Sanitation Data'!F73))),'Data Summary'!CW79="Yes"),OFFSET('Sanitation Data'!$F$10,0,10*ROW('Sanitation Data'!F73)),NA())</f>
        <v>#N/A</v>
      </c>
      <c r="AI79" s="100" t="e">
        <f ca="true">+IF(AND(ISNUMBER(OFFSET('Sanitation Data'!$F$11,0,10*ROW('Sanitation Data'!F73))),'Data Summary'!CX79="Yes"),OFFSET('Sanitation Data'!$F$11,0,10*ROW('Sanitation Data'!F73)),NA())</f>
        <v>#N/A</v>
      </c>
      <c r="AJ79" s="100" t="e">
        <f ca="true">+IF(AND(ISNUMBER(OFFSET('Sanitation Data'!$F$12,0,10*ROW('Sanitation Data'!F73))),'Data Summary'!CY79="Yes"),OFFSET('Sanitation Data'!$F$12,0,10*ROW('Sanitation Data'!F73)),NA())</f>
        <v>#N/A</v>
      </c>
      <c r="AK79" s="100" t="e">
        <f ca="true">+IF(AND(ISNUMBER(OFFSET('Sanitation Data'!$G$4,0,10*ROW('Sanitation Data'!G73))),'Data Summary'!CZ79="Yes"),100-OFFSET('Sanitation Data'!$G$4,0,10*ROW('Sanitation Data'!G73)),NA())</f>
        <v>#N/A</v>
      </c>
      <c r="AL79" s="100" t="e">
        <f ca="true">+IF(AND(ISNUMBER(OFFSET('Sanitation Data'!$G$6,0,10*ROW('Sanitation Data'!G73))),'Data Summary'!DA79="Yes"),OFFSET('Sanitation Data'!$G$6,0,10*ROW('Sanitation Data'!G73)),NA())</f>
        <v>#N/A</v>
      </c>
      <c r="AM79" s="100" t="e">
        <f ca="true">+IF(AND(ISNUMBER(OFFSET('Sanitation Data'!$G$10,0,10*ROW('Sanitation Data'!G73))),'Data Summary'!DB79="Yes"),OFFSET('Sanitation Data'!$G$10,0,10*ROW('Sanitation Data'!G73)),NA())</f>
        <v>#N/A</v>
      </c>
      <c r="AN79" s="100" t="e">
        <f ca="true">+IF(AND(ISNUMBER(OFFSET('Sanitation Data'!$G$11,0,10*ROW('Sanitation Data'!G73))),'Data Summary'!DC79="Yes"),OFFSET('Sanitation Data'!$G$11,0,10*ROW('Sanitation Data'!G73)),NA())</f>
        <v>#N/A</v>
      </c>
      <c r="AO79" s="100" t="e">
        <f ca="true">+IF(AND(ISNUMBER(OFFSET('Sanitation Data'!$G$12,0,10*ROW('Sanitation Data'!G73))),'Data Summary'!DD79="Yes"),OFFSET('Sanitation Data'!$G$12,0,10*ROW('Sanitation Data'!G73)),NA())</f>
        <v>#N/A</v>
      </c>
      <c r="AP79" s="100" t="e">
        <f ca="true">+IF(AND(ISNUMBER(OFFSET('Sanitation Data'!$H$4,0,10*ROW('Sanitation Data'!H73))),'Data Summary'!DE79="Yes"),100-OFFSET('Sanitation Data'!$H$4,0,10*ROW('Sanitation Data'!H73)),NA())</f>
        <v>#N/A</v>
      </c>
      <c r="AQ79" s="100" t="e">
        <f ca="true">+IF(AND(ISNUMBER(OFFSET('Sanitation Data'!$H$6,0,10*ROW('Sanitation Data'!H73))),'Data Summary'!DF79="Yes"),OFFSET('Sanitation Data'!$H$6,0,10*ROW('Sanitation Data'!H73)),NA())</f>
        <v>#N/A</v>
      </c>
      <c r="AR79" s="100" t="e">
        <f ca="true">+IF(AND(ISNUMBER(OFFSET('Sanitation Data'!$H$10,0,10*ROW('Sanitation Data'!H73))),'Data Summary'!DG79="Yes"),OFFSET('Sanitation Data'!$H$10,0,10*ROW('Sanitation Data'!H73)),NA())</f>
        <v>#N/A</v>
      </c>
      <c r="AS79" s="100" t="e">
        <f ca="true">+IF(AND(ISNUMBER(OFFSET('Sanitation Data'!$H$11,0,10*ROW('Sanitation Data'!H73))),'Data Summary'!DH79="Yes"),OFFSET('Sanitation Data'!$H$11,0,10*ROW('Sanitation Data'!H73)),NA())</f>
        <v>#N/A</v>
      </c>
      <c r="AT79" s="100" t="e">
        <f ca="true">+IF(AND(ISNUMBER(OFFSET('Sanitation Data'!$H$12,0,10*ROW('Sanitation Data'!H73))),'Data Summary'!DI79="Yes"),OFFSET('Sanitation Data'!$H$12,0,10*ROW('Sanitation Data'!H73)),NA())</f>
        <v>#N/A</v>
      </c>
      <c r="AU79" s="100" t="e">
        <f ca="true">+IF(AND(ISNUMBER(OFFSET('Sanitation Data'!$I$4,0,10*ROW('Sanitation Data'!I73))),'Data Summary'!DJ79="Yes"),100-OFFSET('Sanitation Data'!$I$4,0,10*ROW('Sanitation Data'!I73)),NA())</f>
        <v>#N/A</v>
      </c>
      <c r="AV79" s="100" t="e">
        <f ca="true">+IF(AND(ISNUMBER(OFFSET('Sanitation Data'!$I$6,0,10*ROW('Sanitation Data'!I73))),'Data Summary'!DK79="Yes"),OFFSET('Sanitation Data'!$I$6,0,10*ROW('Sanitation Data'!I73)),NA())</f>
        <v>#N/A</v>
      </c>
      <c r="AW79" s="100" t="e">
        <f ca="true">+IF(AND(ISNUMBER(OFFSET('Sanitation Data'!$I$10,0,10*ROW('Sanitation Data'!I73))),'Data Summary'!DL79="Yes"),OFFSET('Sanitation Data'!$I$10,0,10*ROW('Sanitation Data'!I73)),NA())</f>
        <v>#N/A</v>
      </c>
      <c r="AX79" s="100" t="e">
        <f ca="true">+IF(AND(ISNUMBER(OFFSET('Sanitation Data'!$I$11,0,10*ROW('Sanitation Data'!I73))),'Data Summary'!DM79="Yes"),OFFSET('Sanitation Data'!$I$11,0,10*ROW('Sanitation Data'!I73)),NA())</f>
        <v>#N/A</v>
      </c>
      <c r="AY79" s="100" t="e">
        <f ca="true">+IF(AND(ISNUMBER(OFFSET('Sanitation Data'!$I$12,0,10*ROW('Sanitation Data'!I73))),'Data Summary'!DN79="Yes"),OFFSET('Sanitation Data'!$I$12,0,10*ROW('Sanitation Data'!I73)),NA())</f>
        <v>#N/A</v>
      </c>
      <c r="AZ79" s="101" t="e">
        <f ca="true">+IF(AND(ISNUMBER(OFFSET('Hygiene Data'!$D$5,0,10*ROW('Hygiene Data'!D73))),'Data Summary'!DO79="Yes"),OFFSET('Hygiene Data'!$D$5,0,10*ROW('Hygiene Data'!D73)),NA())</f>
        <v>#N/A</v>
      </c>
      <c r="BA79" s="101" t="e">
        <f ca="true">+IF(AND(ISNUMBER(OFFSET('Hygiene Data'!$D$7,0,10*ROW('Hygiene Data'!D73))),'Data Summary'!DP79="Yes"),OFFSET('Hygiene Data'!$D$7,0,10*ROW('Hygiene Data'!D73)),NA())</f>
        <v>#N/A</v>
      </c>
      <c r="BB79" s="101" t="e">
        <f ca="true">+IF(AND(ISNUMBER(OFFSET('Hygiene Data'!$D$9,0,10*ROW('Hygiene Data'!D73))),'Data Summary'!DQ79="Yes"),OFFSET('Hygiene Data'!$D$9,0,10*ROW('Hygiene Data'!D73)),NA())</f>
        <v>#N/A</v>
      </c>
      <c r="BC79" s="101" t="e">
        <f ca="true">+IF(AND(ISNUMBER(OFFSET('Hygiene Data'!$E$5,0,10*ROW('Hygiene Data'!E73))),'Data Summary'!DR79="Yes"),OFFSET('Hygiene Data'!$E$5,0,10*ROW('Hygiene Data'!E73)),NA())</f>
        <v>#N/A</v>
      </c>
      <c r="BD79" s="101" t="e">
        <f ca="true">+IF(AND(ISNUMBER(OFFSET('Hygiene Data'!$E$7,0,10*ROW('Hygiene Data'!E73))),'Data Summary'!DS79="Yes"),OFFSET('Hygiene Data'!$E$7,0,10*ROW('Hygiene Data'!E73)),NA())</f>
        <v>#N/A</v>
      </c>
      <c r="BE79" s="101" t="e">
        <f ca="true">+IF(AND(ISNUMBER(OFFSET('Hygiene Data'!$E$9,0,10*ROW('Hygiene Data'!E73))),'Data Summary'!DT79="Yes"),OFFSET('Hygiene Data'!$E$9,0,10*ROW('Hygiene Data'!E73)),NA())</f>
        <v>#N/A</v>
      </c>
      <c r="BF79" s="101" t="e">
        <f ca="true">+IF(AND(ISNUMBER(OFFSET('Hygiene Data'!$F$5,0,10*ROW('Hygiene Data'!F73))),'Data Summary'!DU79="Yes"),OFFSET('Hygiene Data'!$F$5,0,10*ROW('Hygiene Data'!F73)),NA())</f>
        <v>#N/A</v>
      </c>
      <c r="BG79" s="101" t="e">
        <f ca="true">+IF(AND(ISNUMBER(OFFSET('Hygiene Data'!$F$7,0,10*ROW('Hygiene Data'!F73))),'Data Summary'!DV79="Yes"),OFFSET('Hygiene Data'!$F$7,0,10*ROW('Hygiene Data'!F73)),NA())</f>
        <v>#N/A</v>
      </c>
      <c r="BH79" s="101" t="e">
        <f ca="true">+IF(AND(ISNUMBER(OFFSET('Hygiene Data'!$F$9,0,10*ROW('Hygiene Data'!F73))),'Data Summary'!DW79="Yes"),OFFSET('Hygiene Data'!$F$9,0,10*ROW('Hygiene Data'!F73)),NA())</f>
        <v>#N/A</v>
      </c>
      <c r="BI79" s="101" t="e">
        <f ca="true">+IF(AND(ISNUMBER(OFFSET('Hygiene Data'!$G$5,0,10*ROW('Hygiene Data'!G73))),'Data Summary'!DX79="Yes"),OFFSET('Hygiene Data'!$G$5,0,10*ROW('Hygiene Data'!G73)),NA())</f>
        <v>#N/A</v>
      </c>
      <c r="BJ79" s="101" t="e">
        <f ca="true">+IF(AND(ISNUMBER(OFFSET('Hygiene Data'!$G$7,0,10*ROW('Hygiene Data'!G73))),'Data Summary'!DY79="Yes"),OFFSET('Hygiene Data'!$G$7,0,10*ROW('Hygiene Data'!G73)),NA())</f>
        <v>#N/A</v>
      </c>
      <c r="BK79" s="101" t="e">
        <f ca="true">+IF(AND(ISNUMBER(OFFSET('Hygiene Data'!$G$9,0,10*ROW('Hygiene Data'!G73))),'Data Summary'!DZ79="Yes"),OFFSET('Hygiene Data'!$G$9,0,10*ROW('Hygiene Data'!G73)),NA())</f>
        <v>#N/A</v>
      </c>
      <c r="BL79" s="101" t="e">
        <f ca="true">+IF(AND(ISNUMBER(OFFSET('Hygiene Data'!$H$5,0,10*ROW('Hygiene Data'!H73))),'Data Summary'!EA79="Yes"),OFFSET('Hygiene Data'!$H$5,0,10*ROW('Hygiene Data'!H73)),NA())</f>
        <v>#N/A</v>
      </c>
      <c r="BM79" s="101" t="e">
        <f ca="true">+IF(AND(ISNUMBER(OFFSET('Hygiene Data'!$H$7,0,10*ROW('Hygiene Data'!H73))),'Data Summary'!EB79="Yes"),OFFSET('Hygiene Data'!$H$7,0,10*ROW('Hygiene Data'!H73)),NA())</f>
        <v>#N/A</v>
      </c>
      <c r="BN79" s="101" t="e">
        <f ca="true">+IF(AND(ISNUMBER(OFFSET('Hygiene Data'!$H$9,0,10*ROW('Hygiene Data'!H73))),'Data Summary'!EC79="Yes"),OFFSET('Hygiene Data'!$H$9,0,10*ROW('Hygiene Data'!H73)),NA())</f>
        <v>#N/A</v>
      </c>
      <c r="BO79" s="101" t="e">
        <f ca="true">+IF(AND(ISNUMBER(OFFSET('Hygiene Data'!$I$5,0,10*ROW('Hygiene Data'!I73))),'Data Summary'!ED79="Yes"),OFFSET('Hygiene Data'!$I$5,0,10*ROW('Hygiene Data'!I73)),NA())</f>
        <v>#N/A</v>
      </c>
      <c r="BP79" s="101" t="e">
        <f ca="true">+IF(AND(ISNUMBER(OFFSET('Hygiene Data'!$I$7,0,10*ROW('Hygiene Data'!I73))),'Data Summary'!EE79="Yes"),OFFSET('Hygiene Data'!$I$7,0,10*ROW('Hygiene Data'!I73)),NA())</f>
        <v>#N/A</v>
      </c>
      <c r="BQ79" s="101" t="e">
        <f ca="true">+IF(AND(ISNUMBER(OFFSET('Hygiene Data'!$I$9,0,10*ROW('Hygiene Data'!I73))),'Data Summary'!EF79="Yes"),OFFSET('Hygiene Data'!$I$9,0,10*ROW('Hygiene Data'!I73)),NA())</f>
        <v>#N/A</v>
      </c>
    </row>
    <row xmlns:x14ac="http://schemas.microsoft.com/office/spreadsheetml/2009/9/ac" r="80" x14ac:dyDescent="0.2">
      <c r="A80" s="414" t="e">
        <f ca="true">+RIGHT('Data Summary'!A80,LEN('Data Summary'!A80)-9)</f>
        <v>#VALUE!</v>
      </c>
      <c r="B80" s="38" t="str">
        <f ca="true">+IF(ISTEXT('Data Summary'!B80),'Data Summary'!B80,"")</f>
        <v/>
      </c>
      <c r="C80" s="365" t="e">
        <f ca="true">+VALUE('Data Summary'!C80)</f>
        <v>#VALUE!</v>
      </c>
      <c r="D80" s="99" t="e">
        <f ca="true">+IF(AND(ISNUMBER(OFFSET('Water Data'!$D$4,0,10*ROW('Water Data'!D74))),'Data Summary'!BS80="Yes"),100-OFFSET('Water Data'!$D$4,0,10*ROW('Water Data'!D74)),NA())</f>
        <v>#N/A</v>
      </c>
      <c r="E80" s="99" t="e">
        <f ca="true">+IF(AND(ISNUMBER(OFFSET('Water Data'!$D$6,0,10*ROW('Water Data'!D74))),'Data Summary'!BT80="Yes"),OFFSET('Water Data'!$D$6,0,10*ROW('Water Data'!D74)),NA())</f>
        <v>#N/A</v>
      </c>
      <c r="F80" s="99" t="e">
        <f ca="true">+IF(AND(ISNUMBER(OFFSET('Water Data'!$D$9,0,10*ROW('Water Data'!D74))),'Data Summary'!BU80="Yes"),OFFSET('Water Data'!$D$9,0,10*ROW('Water Data'!D74)),NA())</f>
        <v>#N/A</v>
      </c>
      <c r="G80" s="99" t="e">
        <f ca="true">+IF(AND(ISNUMBER(OFFSET('Water Data'!$E$4,0,10*ROW('Water Data'!E74))),'Data Summary'!BV80="Yes"),100-OFFSET('Water Data'!$E$4,0,10*ROW('Water Data'!E74)),NA())</f>
        <v>#N/A</v>
      </c>
      <c r="H80" s="99" t="e">
        <f ca="true">+IF(AND(ISNUMBER(OFFSET('Water Data'!$E$6,0,10*ROW('Water Data'!E74))),'Data Summary'!BW80="Yes"),OFFSET('Water Data'!$E$6,0,10*ROW('Water Data'!E74)),NA())</f>
        <v>#N/A</v>
      </c>
      <c r="I80" s="99" t="e">
        <f ca="true">+IF(AND(ISNUMBER(OFFSET('Water Data'!$E$9,0,10*ROW('Water Data'!E74))),'Data Summary'!BX80="Yes"),OFFSET('Water Data'!$E$9,0,10*ROW('Water Data'!E74)),NA())</f>
        <v>#N/A</v>
      </c>
      <c r="J80" s="99" t="e">
        <f ca="true">+IF(AND(ISNUMBER(OFFSET('Water Data'!$F$4,0,10*ROW('Water Data'!F74))),'Data Summary'!BY80="Yes"),100-OFFSET('Water Data'!$F$4,0,10*ROW('Water Data'!F74)),NA())</f>
        <v>#N/A</v>
      </c>
      <c r="K80" s="99" t="e">
        <f ca="true">+IF(AND(ISNUMBER(OFFSET('Water Data'!$F$6,0,10*ROW('Water Data'!F74))),'Data Summary'!BZ80="Yes"),OFFSET('Water Data'!$F$6,0,10*ROW('Water Data'!F74)),NA())</f>
        <v>#N/A</v>
      </c>
      <c r="L80" s="99" t="e">
        <f ca="true">+IF(AND(ISNUMBER(OFFSET('Water Data'!$F$9,0,10*ROW('Water Data'!F74))),'Data Summary'!CA80="Yes"),OFFSET('Water Data'!$F$9,0,10*ROW('Water Data'!F74)),NA())</f>
        <v>#N/A</v>
      </c>
      <c r="M80" s="99" t="e">
        <f ca="true">+IF(AND(ISNUMBER(OFFSET('Water Data'!$G$4,0,10*ROW('Water Data'!G74))),'Data Summary'!CB80="Yes"),100-OFFSET('Water Data'!$G$4,0,10*ROW('Water Data'!G74)),NA())</f>
        <v>#N/A</v>
      </c>
      <c r="N80" s="99" t="e">
        <f ca="true">+IF(AND(ISNUMBER(OFFSET('Water Data'!$G$6,0,10*ROW('Water Data'!G74))),'Data Summary'!CC80="Yes"),OFFSET('Water Data'!$G$6,0,10*ROW('Water Data'!G74)),NA())</f>
        <v>#N/A</v>
      </c>
      <c r="O80" s="99" t="e">
        <f ca="true">+IF(AND(ISNUMBER(OFFSET('Water Data'!$G$9,0,10*ROW('Water Data'!G74))),'Data Summary'!CD80="Yes"),OFFSET('Water Data'!$G$9,0,10*ROW('Water Data'!G74)),NA())</f>
        <v>#N/A</v>
      </c>
      <c r="P80" s="99" t="e">
        <f ca="true">+IF(AND(ISNUMBER(OFFSET('Water Data'!$H$4,0,10*ROW('Water Data'!H74))),'Data Summary'!CE80="Yes"),100-OFFSET('Water Data'!$H$4,0,10*ROW('Water Data'!H74)),NA())</f>
        <v>#N/A</v>
      </c>
      <c r="Q80" s="99" t="e">
        <f ca="true">+IF(AND(ISNUMBER(OFFSET('Water Data'!$H$6,0,10*ROW('Water Data'!H74))),'Data Summary'!CF80="Yes"),OFFSET('Water Data'!$H$6,0,10*ROW('Water Data'!H74)),NA())</f>
        <v>#N/A</v>
      </c>
      <c r="R80" s="99" t="e">
        <f ca="true">+IF(AND(ISNUMBER(OFFSET('Water Data'!$H$9,0,10*ROW('Water Data'!H74))),'Data Summary'!CG80="Yes"),OFFSET('Water Data'!$H$9,0,10*ROW('Water Data'!H74)),NA())</f>
        <v>#N/A</v>
      </c>
      <c r="S80" s="99" t="e">
        <f ca="true">+IF(AND(ISNUMBER(OFFSET('Water Data'!$I$4,0,10*ROW('Water Data'!I74))),'Data Summary'!CH80="Yes"),100-OFFSET('Water Data'!$I$4,0,10*ROW('Water Data'!I74)),NA())</f>
        <v>#N/A</v>
      </c>
      <c r="T80" s="99" t="e">
        <f ca="true">+IF(AND(ISNUMBER(OFFSET('Water Data'!$I$6,0,10*ROW('Water Data'!I74))),'Data Summary'!CI80="Yes"),OFFSET('Water Data'!$I$6,0,10*ROW('Water Data'!I74)),NA())</f>
        <v>#N/A</v>
      </c>
      <c r="U80" s="99" t="e">
        <f ca="true">+IF(AND(ISNUMBER(OFFSET('Water Data'!$I$9,0,10*ROW('Water Data'!I74))),'Data Summary'!CJ80="Yes"),OFFSET('Water Data'!$I$9,0,10*ROW('Water Data'!I74)),NA())</f>
        <v>#N/A</v>
      </c>
      <c r="V80" s="100" t="e">
        <f ca="true">+IF(AND(ISNUMBER(OFFSET('Sanitation Data'!$D$4,0,10*ROW('Sanitation Data'!D74))),'Data Summary'!CK80="Yes"),100-OFFSET('Sanitation Data'!$D$4,0,10*ROW('Sanitation Data'!D74)),NA())</f>
        <v>#N/A</v>
      </c>
      <c r="W80" s="100" t="e">
        <f ca="true">+IF(AND(ISNUMBER(OFFSET('Sanitation Data'!$D$6,0,10*ROW('Sanitation Data'!D74))),'Data Summary'!CL80="Yes"),OFFSET('Sanitation Data'!$D$6,0,10*ROW('Sanitation Data'!D74)),NA())</f>
        <v>#N/A</v>
      </c>
      <c r="X80" s="100" t="e">
        <f ca="true">+IF(AND(ISNUMBER(OFFSET('Sanitation Data'!$D$10,0,10*ROW('Sanitation Data'!D74))),'Data Summary'!CM80="Yes"),OFFSET('Sanitation Data'!$D$10,0,10*ROW('Sanitation Data'!D74)),NA())</f>
        <v>#N/A</v>
      </c>
      <c r="Y80" s="100" t="e">
        <f ca="true">+IF(AND(ISNUMBER(OFFSET('Sanitation Data'!$D$11,0,10*ROW('Sanitation Data'!D74))),'Data Summary'!CN80="Yes"),OFFSET('Sanitation Data'!$D$11,0,10*ROW('Sanitation Data'!D74)),NA())</f>
        <v>#N/A</v>
      </c>
      <c r="Z80" s="100" t="e">
        <f ca="true">+IF(AND(ISNUMBER(OFFSET('Sanitation Data'!$D$12,0,10*ROW('Sanitation Data'!D74))),'Data Summary'!CO80="Yes"),OFFSET('Sanitation Data'!$D$12,0,10*ROW('Sanitation Data'!D74)),NA())</f>
        <v>#N/A</v>
      </c>
      <c r="AA80" s="100" t="e">
        <f ca="true">+IF(AND(ISNUMBER(OFFSET('Sanitation Data'!$E$4,0,10*ROW('Sanitation Data'!E74))),'Data Summary'!CP80="Yes"),100-OFFSET('Sanitation Data'!$E$4,0,10*ROW('Sanitation Data'!E74)),NA())</f>
        <v>#N/A</v>
      </c>
      <c r="AB80" s="100" t="e">
        <f ca="true">+IF(AND(ISNUMBER(OFFSET('Sanitation Data'!$E$6,0,10*ROW('Sanitation Data'!E74))),'Data Summary'!CQ80="Yes"),OFFSET('Sanitation Data'!$E$6,0,10*ROW('Sanitation Data'!E74)),NA())</f>
        <v>#N/A</v>
      </c>
      <c r="AC80" s="100" t="e">
        <f ca="true">+IF(AND(ISNUMBER(OFFSET('Sanitation Data'!$E$10,0,10*ROW('Sanitation Data'!E74))),'Data Summary'!CR80="Yes"),OFFSET('Sanitation Data'!$E$10,0,10*ROW('Sanitation Data'!E74)),NA())</f>
        <v>#N/A</v>
      </c>
      <c r="AD80" s="100" t="e">
        <f ca="true">+IF(AND(ISNUMBER(OFFSET('Sanitation Data'!$E$11,0,10*ROW('Sanitation Data'!E74))),'Data Summary'!CS80="Yes"),OFFSET('Sanitation Data'!$E$11,0,10*ROW('Sanitation Data'!E74)),NA())</f>
        <v>#N/A</v>
      </c>
      <c r="AE80" s="100" t="e">
        <f ca="true">+IF(AND(ISNUMBER(OFFSET('Sanitation Data'!$E$12,0,10*ROW('Sanitation Data'!E74))),'Data Summary'!CT80="Yes"),OFFSET('Sanitation Data'!$E$12,0,10*ROW('Sanitation Data'!E74)),NA())</f>
        <v>#N/A</v>
      </c>
      <c r="AF80" s="100" t="e">
        <f ca="true">+IF(AND(ISNUMBER(OFFSET('Sanitation Data'!$F$4,0,10*ROW('Sanitation Data'!F74))),'Data Summary'!CU80="Yes"),100-OFFSET('Sanitation Data'!$F$4,0,10*ROW('Sanitation Data'!F74)),NA())</f>
        <v>#N/A</v>
      </c>
      <c r="AG80" s="100" t="e">
        <f ca="true">+IF(AND(ISNUMBER(OFFSET('Sanitation Data'!$F$6,0,10*ROW('Sanitation Data'!F74))),'Data Summary'!CV80="Yes"),OFFSET('Sanitation Data'!$F$6,0,10*ROW('Sanitation Data'!F74)),NA())</f>
        <v>#N/A</v>
      </c>
      <c r="AH80" s="100" t="e">
        <f ca="true">+IF(AND(ISNUMBER(OFFSET('Sanitation Data'!$F$10,0,10*ROW('Sanitation Data'!F74))),'Data Summary'!CW80="Yes"),OFFSET('Sanitation Data'!$F$10,0,10*ROW('Sanitation Data'!F74)),NA())</f>
        <v>#N/A</v>
      </c>
      <c r="AI80" s="100" t="e">
        <f ca="true">+IF(AND(ISNUMBER(OFFSET('Sanitation Data'!$F$11,0,10*ROW('Sanitation Data'!F74))),'Data Summary'!CX80="Yes"),OFFSET('Sanitation Data'!$F$11,0,10*ROW('Sanitation Data'!F74)),NA())</f>
        <v>#N/A</v>
      </c>
      <c r="AJ80" s="100" t="e">
        <f ca="true">+IF(AND(ISNUMBER(OFFSET('Sanitation Data'!$F$12,0,10*ROW('Sanitation Data'!F74))),'Data Summary'!CY80="Yes"),OFFSET('Sanitation Data'!$F$12,0,10*ROW('Sanitation Data'!F74)),NA())</f>
        <v>#N/A</v>
      </c>
      <c r="AK80" s="100" t="e">
        <f ca="true">+IF(AND(ISNUMBER(OFFSET('Sanitation Data'!$G$4,0,10*ROW('Sanitation Data'!G74))),'Data Summary'!CZ80="Yes"),100-OFFSET('Sanitation Data'!$G$4,0,10*ROW('Sanitation Data'!G74)),NA())</f>
        <v>#N/A</v>
      </c>
      <c r="AL80" s="100" t="e">
        <f ca="true">+IF(AND(ISNUMBER(OFFSET('Sanitation Data'!$G$6,0,10*ROW('Sanitation Data'!G74))),'Data Summary'!DA80="Yes"),OFFSET('Sanitation Data'!$G$6,0,10*ROW('Sanitation Data'!G74)),NA())</f>
        <v>#N/A</v>
      </c>
      <c r="AM80" s="100" t="e">
        <f ca="true">+IF(AND(ISNUMBER(OFFSET('Sanitation Data'!$G$10,0,10*ROW('Sanitation Data'!G74))),'Data Summary'!DB80="Yes"),OFFSET('Sanitation Data'!$G$10,0,10*ROW('Sanitation Data'!G74)),NA())</f>
        <v>#N/A</v>
      </c>
      <c r="AN80" s="100" t="e">
        <f ca="true">+IF(AND(ISNUMBER(OFFSET('Sanitation Data'!$G$11,0,10*ROW('Sanitation Data'!G74))),'Data Summary'!DC80="Yes"),OFFSET('Sanitation Data'!$G$11,0,10*ROW('Sanitation Data'!G74)),NA())</f>
        <v>#N/A</v>
      </c>
      <c r="AO80" s="100" t="e">
        <f ca="true">+IF(AND(ISNUMBER(OFFSET('Sanitation Data'!$G$12,0,10*ROW('Sanitation Data'!G74))),'Data Summary'!DD80="Yes"),OFFSET('Sanitation Data'!$G$12,0,10*ROW('Sanitation Data'!G74)),NA())</f>
        <v>#N/A</v>
      </c>
      <c r="AP80" s="100" t="e">
        <f ca="true">+IF(AND(ISNUMBER(OFFSET('Sanitation Data'!$H$4,0,10*ROW('Sanitation Data'!H74))),'Data Summary'!DE80="Yes"),100-OFFSET('Sanitation Data'!$H$4,0,10*ROW('Sanitation Data'!H74)),NA())</f>
        <v>#N/A</v>
      </c>
      <c r="AQ80" s="100" t="e">
        <f ca="true">+IF(AND(ISNUMBER(OFFSET('Sanitation Data'!$H$6,0,10*ROW('Sanitation Data'!H74))),'Data Summary'!DF80="Yes"),OFFSET('Sanitation Data'!$H$6,0,10*ROW('Sanitation Data'!H74)),NA())</f>
        <v>#N/A</v>
      </c>
      <c r="AR80" s="100" t="e">
        <f ca="true">+IF(AND(ISNUMBER(OFFSET('Sanitation Data'!$H$10,0,10*ROW('Sanitation Data'!H74))),'Data Summary'!DG80="Yes"),OFFSET('Sanitation Data'!$H$10,0,10*ROW('Sanitation Data'!H74)),NA())</f>
        <v>#N/A</v>
      </c>
      <c r="AS80" s="100" t="e">
        <f ca="true">+IF(AND(ISNUMBER(OFFSET('Sanitation Data'!$H$11,0,10*ROW('Sanitation Data'!H74))),'Data Summary'!DH80="Yes"),OFFSET('Sanitation Data'!$H$11,0,10*ROW('Sanitation Data'!H74)),NA())</f>
        <v>#N/A</v>
      </c>
      <c r="AT80" s="100" t="e">
        <f ca="true">+IF(AND(ISNUMBER(OFFSET('Sanitation Data'!$H$12,0,10*ROW('Sanitation Data'!H74))),'Data Summary'!DI80="Yes"),OFFSET('Sanitation Data'!$H$12,0,10*ROW('Sanitation Data'!H74)),NA())</f>
        <v>#N/A</v>
      </c>
      <c r="AU80" s="100" t="e">
        <f ca="true">+IF(AND(ISNUMBER(OFFSET('Sanitation Data'!$I$4,0,10*ROW('Sanitation Data'!I74))),'Data Summary'!DJ80="Yes"),100-OFFSET('Sanitation Data'!$I$4,0,10*ROW('Sanitation Data'!I74)),NA())</f>
        <v>#N/A</v>
      </c>
      <c r="AV80" s="100" t="e">
        <f ca="true">+IF(AND(ISNUMBER(OFFSET('Sanitation Data'!$I$6,0,10*ROW('Sanitation Data'!I74))),'Data Summary'!DK80="Yes"),OFFSET('Sanitation Data'!$I$6,0,10*ROW('Sanitation Data'!I74)),NA())</f>
        <v>#N/A</v>
      </c>
      <c r="AW80" s="100" t="e">
        <f ca="true">+IF(AND(ISNUMBER(OFFSET('Sanitation Data'!$I$10,0,10*ROW('Sanitation Data'!I74))),'Data Summary'!DL80="Yes"),OFFSET('Sanitation Data'!$I$10,0,10*ROW('Sanitation Data'!I74)),NA())</f>
        <v>#N/A</v>
      </c>
      <c r="AX80" s="100" t="e">
        <f ca="true">+IF(AND(ISNUMBER(OFFSET('Sanitation Data'!$I$11,0,10*ROW('Sanitation Data'!I74))),'Data Summary'!DM80="Yes"),OFFSET('Sanitation Data'!$I$11,0,10*ROW('Sanitation Data'!I74)),NA())</f>
        <v>#N/A</v>
      </c>
      <c r="AY80" s="100" t="e">
        <f ca="true">+IF(AND(ISNUMBER(OFFSET('Sanitation Data'!$I$12,0,10*ROW('Sanitation Data'!I74))),'Data Summary'!DN80="Yes"),OFFSET('Sanitation Data'!$I$12,0,10*ROW('Sanitation Data'!I74)),NA())</f>
        <v>#N/A</v>
      </c>
      <c r="AZ80" s="101" t="e">
        <f ca="true">+IF(AND(ISNUMBER(OFFSET('Hygiene Data'!$D$5,0,10*ROW('Hygiene Data'!D74))),'Data Summary'!DO80="Yes"),OFFSET('Hygiene Data'!$D$5,0,10*ROW('Hygiene Data'!D74)),NA())</f>
        <v>#N/A</v>
      </c>
      <c r="BA80" s="101" t="e">
        <f ca="true">+IF(AND(ISNUMBER(OFFSET('Hygiene Data'!$D$7,0,10*ROW('Hygiene Data'!D74))),'Data Summary'!DP80="Yes"),OFFSET('Hygiene Data'!$D$7,0,10*ROW('Hygiene Data'!D74)),NA())</f>
        <v>#N/A</v>
      </c>
      <c r="BB80" s="101" t="e">
        <f ca="true">+IF(AND(ISNUMBER(OFFSET('Hygiene Data'!$D$9,0,10*ROW('Hygiene Data'!D74))),'Data Summary'!DQ80="Yes"),OFFSET('Hygiene Data'!$D$9,0,10*ROW('Hygiene Data'!D74)),NA())</f>
        <v>#N/A</v>
      </c>
      <c r="BC80" s="101" t="e">
        <f ca="true">+IF(AND(ISNUMBER(OFFSET('Hygiene Data'!$E$5,0,10*ROW('Hygiene Data'!E74))),'Data Summary'!DR80="Yes"),OFFSET('Hygiene Data'!$E$5,0,10*ROW('Hygiene Data'!E74)),NA())</f>
        <v>#N/A</v>
      </c>
      <c r="BD80" s="101" t="e">
        <f ca="true">+IF(AND(ISNUMBER(OFFSET('Hygiene Data'!$E$7,0,10*ROW('Hygiene Data'!E74))),'Data Summary'!DS80="Yes"),OFFSET('Hygiene Data'!$E$7,0,10*ROW('Hygiene Data'!E74)),NA())</f>
        <v>#N/A</v>
      </c>
      <c r="BE80" s="101" t="e">
        <f ca="true">+IF(AND(ISNUMBER(OFFSET('Hygiene Data'!$E$9,0,10*ROW('Hygiene Data'!E74))),'Data Summary'!DT80="Yes"),OFFSET('Hygiene Data'!$E$9,0,10*ROW('Hygiene Data'!E74)),NA())</f>
        <v>#N/A</v>
      </c>
      <c r="BF80" s="101" t="e">
        <f ca="true">+IF(AND(ISNUMBER(OFFSET('Hygiene Data'!$F$5,0,10*ROW('Hygiene Data'!F74))),'Data Summary'!DU80="Yes"),OFFSET('Hygiene Data'!$F$5,0,10*ROW('Hygiene Data'!F74)),NA())</f>
        <v>#N/A</v>
      </c>
      <c r="BG80" s="101" t="e">
        <f ca="true">+IF(AND(ISNUMBER(OFFSET('Hygiene Data'!$F$7,0,10*ROW('Hygiene Data'!F74))),'Data Summary'!DV80="Yes"),OFFSET('Hygiene Data'!$F$7,0,10*ROW('Hygiene Data'!F74)),NA())</f>
        <v>#N/A</v>
      </c>
      <c r="BH80" s="101" t="e">
        <f ca="true">+IF(AND(ISNUMBER(OFFSET('Hygiene Data'!$F$9,0,10*ROW('Hygiene Data'!F74))),'Data Summary'!DW80="Yes"),OFFSET('Hygiene Data'!$F$9,0,10*ROW('Hygiene Data'!F74)),NA())</f>
        <v>#N/A</v>
      </c>
      <c r="BI80" s="101" t="e">
        <f ca="true">+IF(AND(ISNUMBER(OFFSET('Hygiene Data'!$G$5,0,10*ROW('Hygiene Data'!G74))),'Data Summary'!DX80="Yes"),OFFSET('Hygiene Data'!$G$5,0,10*ROW('Hygiene Data'!G74)),NA())</f>
        <v>#N/A</v>
      </c>
      <c r="BJ80" s="101" t="e">
        <f ca="true">+IF(AND(ISNUMBER(OFFSET('Hygiene Data'!$G$7,0,10*ROW('Hygiene Data'!G74))),'Data Summary'!DY80="Yes"),OFFSET('Hygiene Data'!$G$7,0,10*ROW('Hygiene Data'!G74)),NA())</f>
        <v>#N/A</v>
      </c>
      <c r="BK80" s="101" t="e">
        <f ca="true">+IF(AND(ISNUMBER(OFFSET('Hygiene Data'!$G$9,0,10*ROW('Hygiene Data'!G74))),'Data Summary'!DZ80="Yes"),OFFSET('Hygiene Data'!$G$9,0,10*ROW('Hygiene Data'!G74)),NA())</f>
        <v>#N/A</v>
      </c>
      <c r="BL80" s="101" t="e">
        <f ca="true">+IF(AND(ISNUMBER(OFFSET('Hygiene Data'!$H$5,0,10*ROW('Hygiene Data'!H74))),'Data Summary'!EA80="Yes"),OFFSET('Hygiene Data'!$H$5,0,10*ROW('Hygiene Data'!H74)),NA())</f>
        <v>#N/A</v>
      </c>
      <c r="BM80" s="101" t="e">
        <f ca="true">+IF(AND(ISNUMBER(OFFSET('Hygiene Data'!$H$7,0,10*ROW('Hygiene Data'!H74))),'Data Summary'!EB80="Yes"),OFFSET('Hygiene Data'!$H$7,0,10*ROW('Hygiene Data'!H74)),NA())</f>
        <v>#N/A</v>
      </c>
      <c r="BN80" s="101" t="e">
        <f ca="true">+IF(AND(ISNUMBER(OFFSET('Hygiene Data'!$H$9,0,10*ROW('Hygiene Data'!H74))),'Data Summary'!EC80="Yes"),OFFSET('Hygiene Data'!$H$9,0,10*ROW('Hygiene Data'!H74)),NA())</f>
        <v>#N/A</v>
      </c>
      <c r="BO80" s="101" t="e">
        <f ca="true">+IF(AND(ISNUMBER(OFFSET('Hygiene Data'!$I$5,0,10*ROW('Hygiene Data'!I74))),'Data Summary'!ED80="Yes"),OFFSET('Hygiene Data'!$I$5,0,10*ROW('Hygiene Data'!I74)),NA())</f>
        <v>#N/A</v>
      </c>
      <c r="BP80" s="101" t="e">
        <f ca="true">+IF(AND(ISNUMBER(OFFSET('Hygiene Data'!$I$7,0,10*ROW('Hygiene Data'!I74))),'Data Summary'!EE80="Yes"),OFFSET('Hygiene Data'!$I$7,0,10*ROW('Hygiene Data'!I74)),NA())</f>
        <v>#N/A</v>
      </c>
      <c r="BQ80" s="101" t="e">
        <f ca="true">+IF(AND(ISNUMBER(OFFSET('Hygiene Data'!$I$9,0,10*ROW('Hygiene Data'!I74))),'Data Summary'!EF80="Yes"),OFFSET('Hygiene Data'!$I$9,0,10*ROW('Hygiene Data'!I74)),NA())</f>
        <v>#N/A</v>
      </c>
    </row>
    <row xmlns:x14ac="http://schemas.microsoft.com/office/spreadsheetml/2009/9/ac" r="81" x14ac:dyDescent="0.2">
      <c r="A81" s="414" t="e">
        <f ca="true">+RIGHT('Data Summary'!A81,LEN('Data Summary'!A81)-9)</f>
        <v>#VALUE!</v>
      </c>
      <c r="B81" s="38" t="str">
        <f ca="true">+IF(ISTEXT('Data Summary'!B81),'Data Summary'!B81,"")</f>
        <v/>
      </c>
      <c r="C81" s="365" t="e">
        <f ca="true">+VALUE('Data Summary'!C81)</f>
        <v>#VALUE!</v>
      </c>
      <c r="D81" s="99" t="e">
        <f ca="true">+IF(AND(ISNUMBER(OFFSET('Water Data'!$D$4,0,10*ROW('Water Data'!D75))),'Data Summary'!BS81="Yes"),100-OFFSET('Water Data'!$D$4,0,10*ROW('Water Data'!D75)),NA())</f>
        <v>#N/A</v>
      </c>
      <c r="E81" s="99" t="e">
        <f ca="true">+IF(AND(ISNUMBER(OFFSET('Water Data'!$D$6,0,10*ROW('Water Data'!D75))),'Data Summary'!BT81="Yes"),OFFSET('Water Data'!$D$6,0,10*ROW('Water Data'!D75)),NA())</f>
        <v>#N/A</v>
      </c>
      <c r="F81" s="99" t="e">
        <f ca="true">+IF(AND(ISNUMBER(OFFSET('Water Data'!$D$9,0,10*ROW('Water Data'!D75))),'Data Summary'!BU81="Yes"),OFFSET('Water Data'!$D$9,0,10*ROW('Water Data'!D75)),NA())</f>
        <v>#N/A</v>
      </c>
      <c r="G81" s="99" t="e">
        <f ca="true">+IF(AND(ISNUMBER(OFFSET('Water Data'!$E$4,0,10*ROW('Water Data'!E75))),'Data Summary'!BV81="Yes"),100-OFFSET('Water Data'!$E$4,0,10*ROW('Water Data'!E75)),NA())</f>
        <v>#N/A</v>
      </c>
      <c r="H81" s="99" t="e">
        <f ca="true">+IF(AND(ISNUMBER(OFFSET('Water Data'!$E$6,0,10*ROW('Water Data'!E75))),'Data Summary'!BW81="Yes"),OFFSET('Water Data'!$E$6,0,10*ROW('Water Data'!E75)),NA())</f>
        <v>#N/A</v>
      </c>
      <c r="I81" s="99" t="e">
        <f ca="true">+IF(AND(ISNUMBER(OFFSET('Water Data'!$E$9,0,10*ROW('Water Data'!E75))),'Data Summary'!BX81="Yes"),OFFSET('Water Data'!$E$9,0,10*ROW('Water Data'!E75)),NA())</f>
        <v>#N/A</v>
      </c>
      <c r="J81" s="99" t="e">
        <f ca="true">+IF(AND(ISNUMBER(OFFSET('Water Data'!$F$4,0,10*ROW('Water Data'!F75))),'Data Summary'!BY81="Yes"),100-OFFSET('Water Data'!$F$4,0,10*ROW('Water Data'!F75)),NA())</f>
        <v>#N/A</v>
      </c>
      <c r="K81" s="99" t="e">
        <f ca="true">+IF(AND(ISNUMBER(OFFSET('Water Data'!$F$6,0,10*ROW('Water Data'!F75))),'Data Summary'!BZ81="Yes"),OFFSET('Water Data'!$F$6,0,10*ROW('Water Data'!F75)),NA())</f>
        <v>#N/A</v>
      </c>
      <c r="L81" s="99" t="e">
        <f ca="true">+IF(AND(ISNUMBER(OFFSET('Water Data'!$F$9,0,10*ROW('Water Data'!F75))),'Data Summary'!CA81="Yes"),OFFSET('Water Data'!$F$9,0,10*ROW('Water Data'!F75)),NA())</f>
        <v>#N/A</v>
      </c>
      <c r="M81" s="99" t="e">
        <f ca="true">+IF(AND(ISNUMBER(OFFSET('Water Data'!$G$4,0,10*ROW('Water Data'!G75))),'Data Summary'!CB81="Yes"),100-OFFSET('Water Data'!$G$4,0,10*ROW('Water Data'!G75)),NA())</f>
        <v>#N/A</v>
      </c>
      <c r="N81" s="99" t="e">
        <f ca="true">+IF(AND(ISNUMBER(OFFSET('Water Data'!$G$6,0,10*ROW('Water Data'!G75))),'Data Summary'!CC81="Yes"),OFFSET('Water Data'!$G$6,0,10*ROW('Water Data'!G75)),NA())</f>
        <v>#N/A</v>
      </c>
      <c r="O81" s="99" t="e">
        <f ca="true">+IF(AND(ISNUMBER(OFFSET('Water Data'!$G$9,0,10*ROW('Water Data'!G75))),'Data Summary'!CD81="Yes"),OFFSET('Water Data'!$G$9,0,10*ROW('Water Data'!G75)),NA())</f>
        <v>#N/A</v>
      </c>
      <c r="P81" s="99" t="e">
        <f ca="true">+IF(AND(ISNUMBER(OFFSET('Water Data'!$H$4,0,10*ROW('Water Data'!H75))),'Data Summary'!CE81="Yes"),100-OFFSET('Water Data'!$H$4,0,10*ROW('Water Data'!H75)),NA())</f>
        <v>#N/A</v>
      </c>
      <c r="Q81" s="99" t="e">
        <f ca="true">+IF(AND(ISNUMBER(OFFSET('Water Data'!$H$6,0,10*ROW('Water Data'!H75))),'Data Summary'!CF81="Yes"),OFFSET('Water Data'!$H$6,0,10*ROW('Water Data'!H75)),NA())</f>
        <v>#N/A</v>
      </c>
      <c r="R81" s="99" t="e">
        <f ca="true">+IF(AND(ISNUMBER(OFFSET('Water Data'!$H$9,0,10*ROW('Water Data'!H75))),'Data Summary'!CG81="Yes"),OFFSET('Water Data'!$H$9,0,10*ROW('Water Data'!H75)),NA())</f>
        <v>#N/A</v>
      </c>
      <c r="S81" s="99" t="e">
        <f ca="true">+IF(AND(ISNUMBER(OFFSET('Water Data'!$I$4,0,10*ROW('Water Data'!I75))),'Data Summary'!CH81="Yes"),100-OFFSET('Water Data'!$I$4,0,10*ROW('Water Data'!I75)),NA())</f>
        <v>#N/A</v>
      </c>
      <c r="T81" s="99" t="e">
        <f ca="true">+IF(AND(ISNUMBER(OFFSET('Water Data'!$I$6,0,10*ROW('Water Data'!I75))),'Data Summary'!CI81="Yes"),OFFSET('Water Data'!$I$6,0,10*ROW('Water Data'!I75)),NA())</f>
        <v>#N/A</v>
      </c>
      <c r="U81" s="99" t="e">
        <f ca="true">+IF(AND(ISNUMBER(OFFSET('Water Data'!$I$9,0,10*ROW('Water Data'!I75))),'Data Summary'!CJ81="Yes"),OFFSET('Water Data'!$I$9,0,10*ROW('Water Data'!I75)),NA())</f>
        <v>#N/A</v>
      </c>
      <c r="V81" s="100" t="e">
        <f ca="true">+IF(AND(ISNUMBER(OFFSET('Sanitation Data'!$D$4,0,10*ROW('Sanitation Data'!D75))),'Data Summary'!CK81="Yes"),100-OFFSET('Sanitation Data'!$D$4,0,10*ROW('Sanitation Data'!D75)),NA())</f>
        <v>#N/A</v>
      </c>
      <c r="W81" s="100" t="e">
        <f ca="true">+IF(AND(ISNUMBER(OFFSET('Sanitation Data'!$D$6,0,10*ROW('Sanitation Data'!D75))),'Data Summary'!CL81="Yes"),OFFSET('Sanitation Data'!$D$6,0,10*ROW('Sanitation Data'!D75)),NA())</f>
        <v>#N/A</v>
      </c>
      <c r="X81" s="100" t="e">
        <f ca="true">+IF(AND(ISNUMBER(OFFSET('Sanitation Data'!$D$10,0,10*ROW('Sanitation Data'!D75))),'Data Summary'!CM81="Yes"),OFFSET('Sanitation Data'!$D$10,0,10*ROW('Sanitation Data'!D75)),NA())</f>
        <v>#N/A</v>
      </c>
      <c r="Y81" s="100" t="e">
        <f ca="true">+IF(AND(ISNUMBER(OFFSET('Sanitation Data'!$D$11,0,10*ROW('Sanitation Data'!D75))),'Data Summary'!CN81="Yes"),OFFSET('Sanitation Data'!$D$11,0,10*ROW('Sanitation Data'!D75)),NA())</f>
        <v>#N/A</v>
      </c>
      <c r="Z81" s="100" t="e">
        <f ca="true">+IF(AND(ISNUMBER(OFFSET('Sanitation Data'!$D$12,0,10*ROW('Sanitation Data'!D75))),'Data Summary'!CO81="Yes"),OFFSET('Sanitation Data'!$D$12,0,10*ROW('Sanitation Data'!D75)),NA())</f>
        <v>#N/A</v>
      </c>
      <c r="AA81" s="100" t="e">
        <f ca="true">+IF(AND(ISNUMBER(OFFSET('Sanitation Data'!$E$4,0,10*ROW('Sanitation Data'!E75))),'Data Summary'!CP81="Yes"),100-OFFSET('Sanitation Data'!$E$4,0,10*ROW('Sanitation Data'!E75)),NA())</f>
        <v>#N/A</v>
      </c>
      <c r="AB81" s="100" t="e">
        <f ca="true">+IF(AND(ISNUMBER(OFFSET('Sanitation Data'!$E$6,0,10*ROW('Sanitation Data'!E75))),'Data Summary'!CQ81="Yes"),OFFSET('Sanitation Data'!$E$6,0,10*ROW('Sanitation Data'!E75)),NA())</f>
        <v>#N/A</v>
      </c>
      <c r="AC81" s="100" t="e">
        <f ca="true">+IF(AND(ISNUMBER(OFFSET('Sanitation Data'!$E$10,0,10*ROW('Sanitation Data'!E75))),'Data Summary'!CR81="Yes"),OFFSET('Sanitation Data'!$E$10,0,10*ROW('Sanitation Data'!E75)),NA())</f>
        <v>#N/A</v>
      </c>
      <c r="AD81" s="100" t="e">
        <f ca="true">+IF(AND(ISNUMBER(OFFSET('Sanitation Data'!$E$11,0,10*ROW('Sanitation Data'!E75))),'Data Summary'!CS81="Yes"),OFFSET('Sanitation Data'!$E$11,0,10*ROW('Sanitation Data'!E75)),NA())</f>
        <v>#N/A</v>
      </c>
      <c r="AE81" s="100" t="e">
        <f ca="true">+IF(AND(ISNUMBER(OFFSET('Sanitation Data'!$E$12,0,10*ROW('Sanitation Data'!E75))),'Data Summary'!CT81="Yes"),OFFSET('Sanitation Data'!$E$12,0,10*ROW('Sanitation Data'!E75)),NA())</f>
        <v>#N/A</v>
      </c>
      <c r="AF81" s="100" t="e">
        <f ca="true">+IF(AND(ISNUMBER(OFFSET('Sanitation Data'!$F$4,0,10*ROW('Sanitation Data'!F75))),'Data Summary'!CU81="Yes"),100-OFFSET('Sanitation Data'!$F$4,0,10*ROW('Sanitation Data'!F75)),NA())</f>
        <v>#N/A</v>
      </c>
      <c r="AG81" s="100" t="e">
        <f ca="true">+IF(AND(ISNUMBER(OFFSET('Sanitation Data'!$F$6,0,10*ROW('Sanitation Data'!F75))),'Data Summary'!CV81="Yes"),OFFSET('Sanitation Data'!$F$6,0,10*ROW('Sanitation Data'!F75)),NA())</f>
        <v>#N/A</v>
      </c>
      <c r="AH81" s="100" t="e">
        <f ca="true">+IF(AND(ISNUMBER(OFFSET('Sanitation Data'!$F$10,0,10*ROW('Sanitation Data'!F75))),'Data Summary'!CW81="Yes"),OFFSET('Sanitation Data'!$F$10,0,10*ROW('Sanitation Data'!F75)),NA())</f>
        <v>#N/A</v>
      </c>
      <c r="AI81" s="100" t="e">
        <f ca="true">+IF(AND(ISNUMBER(OFFSET('Sanitation Data'!$F$11,0,10*ROW('Sanitation Data'!F75))),'Data Summary'!CX81="Yes"),OFFSET('Sanitation Data'!$F$11,0,10*ROW('Sanitation Data'!F75)),NA())</f>
        <v>#N/A</v>
      </c>
      <c r="AJ81" s="100" t="e">
        <f ca="true">+IF(AND(ISNUMBER(OFFSET('Sanitation Data'!$F$12,0,10*ROW('Sanitation Data'!F75))),'Data Summary'!CY81="Yes"),OFFSET('Sanitation Data'!$F$12,0,10*ROW('Sanitation Data'!F75)),NA())</f>
        <v>#N/A</v>
      </c>
      <c r="AK81" s="100" t="e">
        <f ca="true">+IF(AND(ISNUMBER(OFFSET('Sanitation Data'!$G$4,0,10*ROW('Sanitation Data'!G75))),'Data Summary'!CZ81="Yes"),100-OFFSET('Sanitation Data'!$G$4,0,10*ROW('Sanitation Data'!G75)),NA())</f>
        <v>#N/A</v>
      </c>
      <c r="AL81" s="100" t="e">
        <f ca="true">+IF(AND(ISNUMBER(OFFSET('Sanitation Data'!$G$6,0,10*ROW('Sanitation Data'!G75))),'Data Summary'!DA81="Yes"),OFFSET('Sanitation Data'!$G$6,0,10*ROW('Sanitation Data'!G75)),NA())</f>
        <v>#N/A</v>
      </c>
      <c r="AM81" s="100" t="e">
        <f ca="true">+IF(AND(ISNUMBER(OFFSET('Sanitation Data'!$G$10,0,10*ROW('Sanitation Data'!G75))),'Data Summary'!DB81="Yes"),OFFSET('Sanitation Data'!$G$10,0,10*ROW('Sanitation Data'!G75)),NA())</f>
        <v>#N/A</v>
      </c>
      <c r="AN81" s="100" t="e">
        <f ca="true">+IF(AND(ISNUMBER(OFFSET('Sanitation Data'!$G$11,0,10*ROW('Sanitation Data'!G75))),'Data Summary'!DC81="Yes"),OFFSET('Sanitation Data'!$G$11,0,10*ROW('Sanitation Data'!G75)),NA())</f>
        <v>#N/A</v>
      </c>
      <c r="AO81" s="100" t="e">
        <f ca="true">+IF(AND(ISNUMBER(OFFSET('Sanitation Data'!$G$12,0,10*ROW('Sanitation Data'!G75))),'Data Summary'!DD81="Yes"),OFFSET('Sanitation Data'!$G$12,0,10*ROW('Sanitation Data'!G75)),NA())</f>
        <v>#N/A</v>
      </c>
      <c r="AP81" s="100" t="e">
        <f ca="true">+IF(AND(ISNUMBER(OFFSET('Sanitation Data'!$H$4,0,10*ROW('Sanitation Data'!H75))),'Data Summary'!DE81="Yes"),100-OFFSET('Sanitation Data'!$H$4,0,10*ROW('Sanitation Data'!H75)),NA())</f>
        <v>#N/A</v>
      </c>
      <c r="AQ81" s="100" t="e">
        <f ca="true">+IF(AND(ISNUMBER(OFFSET('Sanitation Data'!$H$6,0,10*ROW('Sanitation Data'!H75))),'Data Summary'!DF81="Yes"),OFFSET('Sanitation Data'!$H$6,0,10*ROW('Sanitation Data'!H75)),NA())</f>
        <v>#N/A</v>
      </c>
      <c r="AR81" s="100" t="e">
        <f ca="true">+IF(AND(ISNUMBER(OFFSET('Sanitation Data'!$H$10,0,10*ROW('Sanitation Data'!H75))),'Data Summary'!DG81="Yes"),OFFSET('Sanitation Data'!$H$10,0,10*ROW('Sanitation Data'!H75)),NA())</f>
        <v>#N/A</v>
      </c>
      <c r="AS81" s="100" t="e">
        <f ca="true">+IF(AND(ISNUMBER(OFFSET('Sanitation Data'!$H$11,0,10*ROW('Sanitation Data'!H75))),'Data Summary'!DH81="Yes"),OFFSET('Sanitation Data'!$H$11,0,10*ROW('Sanitation Data'!H75)),NA())</f>
        <v>#N/A</v>
      </c>
      <c r="AT81" s="100" t="e">
        <f ca="true">+IF(AND(ISNUMBER(OFFSET('Sanitation Data'!$H$12,0,10*ROW('Sanitation Data'!H75))),'Data Summary'!DI81="Yes"),OFFSET('Sanitation Data'!$H$12,0,10*ROW('Sanitation Data'!H75)),NA())</f>
        <v>#N/A</v>
      </c>
      <c r="AU81" s="100" t="e">
        <f ca="true">+IF(AND(ISNUMBER(OFFSET('Sanitation Data'!$I$4,0,10*ROW('Sanitation Data'!I75))),'Data Summary'!DJ81="Yes"),100-OFFSET('Sanitation Data'!$I$4,0,10*ROW('Sanitation Data'!I75)),NA())</f>
        <v>#N/A</v>
      </c>
      <c r="AV81" s="100" t="e">
        <f ca="true">+IF(AND(ISNUMBER(OFFSET('Sanitation Data'!$I$6,0,10*ROW('Sanitation Data'!I75))),'Data Summary'!DK81="Yes"),OFFSET('Sanitation Data'!$I$6,0,10*ROW('Sanitation Data'!I75)),NA())</f>
        <v>#N/A</v>
      </c>
      <c r="AW81" s="100" t="e">
        <f ca="true">+IF(AND(ISNUMBER(OFFSET('Sanitation Data'!$I$10,0,10*ROW('Sanitation Data'!I75))),'Data Summary'!DL81="Yes"),OFFSET('Sanitation Data'!$I$10,0,10*ROW('Sanitation Data'!I75)),NA())</f>
        <v>#N/A</v>
      </c>
      <c r="AX81" s="100" t="e">
        <f ca="true">+IF(AND(ISNUMBER(OFFSET('Sanitation Data'!$I$11,0,10*ROW('Sanitation Data'!I75))),'Data Summary'!DM81="Yes"),OFFSET('Sanitation Data'!$I$11,0,10*ROW('Sanitation Data'!I75)),NA())</f>
        <v>#N/A</v>
      </c>
      <c r="AY81" s="100" t="e">
        <f ca="true">+IF(AND(ISNUMBER(OFFSET('Sanitation Data'!$I$12,0,10*ROW('Sanitation Data'!I75))),'Data Summary'!DN81="Yes"),OFFSET('Sanitation Data'!$I$12,0,10*ROW('Sanitation Data'!I75)),NA())</f>
        <v>#N/A</v>
      </c>
      <c r="AZ81" s="101" t="e">
        <f ca="true">+IF(AND(ISNUMBER(OFFSET('Hygiene Data'!$D$5,0,10*ROW('Hygiene Data'!D75))),'Data Summary'!DO81="Yes"),OFFSET('Hygiene Data'!$D$5,0,10*ROW('Hygiene Data'!D75)),NA())</f>
        <v>#N/A</v>
      </c>
      <c r="BA81" s="101" t="e">
        <f ca="true">+IF(AND(ISNUMBER(OFFSET('Hygiene Data'!$D$7,0,10*ROW('Hygiene Data'!D75))),'Data Summary'!DP81="Yes"),OFFSET('Hygiene Data'!$D$7,0,10*ROW('Hygiene Data'!D75)),NA())</f>
        <v>#N/A</v>
      </c>
      <c r="BB81" s="101" t="e">
        <f ca="true">+IF(AND(ISNUMBER(OFFSET('Hygiene Data'!$D$9,0,10*ROW('Hygiene Data'!D75))),'Data Summary'!DQ81="Yes"),OFFSET('Hygiene Data'!$D$9,0,10*ROW('Hygiene Data'!D75)),NA())</f>
        <v>#N/A</v>
      </c>
      <c r="BC81" s="101" t="e">
        <f ca="true">+IF(AND(ISNUMBER(OFFSET('Hygiene Data'!$E$5,0,10*ROW('Hygiene Data'!E75))),'Data Summary'!DR81="Yes"),OFFSET('Hygiene Data'!$E$5,0,10*ROW('Hygiene Data'!E75)),NA())</f>
        <v>#N/A</v>
      </c>
      <c r="BD81" s="101" t="e">
        <f ca="true">+IF(AND(ISNUMBER(OFFSET('Hygiene Data'!$E$7,0,10*ROW('Hygiene Data'!E75))),'Data Summary'!DS81="Yes"),OFFSET('Hygiene Data'!$E$7,0,10*ROW('Hygiene Data'!E75)),NA())</f>
        <v>#N/A</v>
      </c>
      <c r="BE81" s="101" t="e">
        <f ca="true">+IF(AND(ISNUMBER(OFFSET('Hygiene Data'!$E$9,0,10*ROW('Hygiene Data'!E75))),'Data Summary'!DT81="Yes"),OFFSET('Hygiene Data'!$E$9,0,10*ROW('Hygiene Data'!E75)),NA())</f>
        <v>#N/A</v>
      </c>
      <c r="BF81" s="101" t="e">
        <f ca="true">+IF(AND(ISNUMBER(OFFSET('Hygiene Data'!$F$5,0,10*ROW('Hygiene Data'!F75))),'Data Summary'!DU81="Yes"),OFFSET('Hygiene Data'!$F$5,0,10*ROW('Hygiene Data'!F75)),NA())</f>
        <v>#N/A</v>
      </c>
      <c r="BG81" s="101" t="e">
        <f ca="true">+IF(AND(ISNUMBER(OFFSET('Hygiene Data'!$F$7,0,10*ROW('Hygiene Data'!F75))),'Data Summary'!DV81="Yes"),OFFSET('Hygiene Data'!$F$7,0,10*ROW('Hygiene Data'!F75)),NA())</f>
        <v>#N/A</v>
      </c>
      <c r="BH81" s="101" t="e">
        <f ca="true">+IF(AND(ISNUMBER(OFFSET('Hygiene Data'!$F$9,0,10*ROW('Hygiene Data'!F75))),'Data Summary'!DW81="Yes"),OFFSET('Hygiene Data'!$F$9,0,10*ROW('Hygiene Data'!F75)),NA())</f>
        <v>#N/A</v>
      </c>
      <c r="BI81" s="101" t="e">
        <f ca="true">+IF(AND(ISNUMBER(OFFSET('Hygiene Data'!$G$5,0,10*ROW('Hygiene Data'!G75))),'Data Summary'!DX81="Yes"),OFFSET('Hygiene Data'!$G$5,0,10*ROW('Hygiene Data'!G75)),NA())</f>
        <v>#N/A</v>
      </c>
      <c r="BJ81" s="101" t="e">
        <f ca="true">+IF(AND(ISNUMBER(OFFSET('Hygiene Data'!$G$7,0,10*ROW('Hygiene Data'!G75))),'Data Summary'!DY81="Yes"),OFFSET('Hygiene Data'!$G$7,0,10*ROW('Hygiene Data'!G75)),NA())</f>
        <v>#N/A</v>
      </c>
      <c r="BK81" s="101" t="e">
        <f ca="true">+IF(AND(ISNUMBER(OFFSET('Hygiene Data'!$G$9,0,10*ROW('Hygiene Data'!G75))),'Data Summary'!DZ81="Yes"),OFFSET('Hygiene Data'!$G$9,0,10*ROW('Hygiene Data'!G75)),NA())</f>
        <v>#N/A</v>
      </c>
      <c r="BL81" s="101" t="e">
        <f ca="true">+IF(AND(ISNUMBER(OFFSET('Hygiene Data'!$H$5,0,10*ROW('Hygiene Data'!H75))),'Data Summary'!EA81="Yes"),OFFSET('Hygiene Data'!$H$5,0,10*ROW('Hygiene Data'!H75)),NA())</f>
        <v>#N/A</v>
      </c>
      <c r="BM81" s="101" t="e">
        <f ca="true">+IF(AND(ISNUMBER(OFFSET('Hygiene Data'!$H$7,0,10*ROW('Hygiene Data'!H75))),'Data Summary'!EB81="Yes"),OFFSET('Hygiene Data'!$H$7,0,10*ROW('Hygiene Data'!H75)),NA())</f>
        <v>#N/A</v>
      </c>
      <c r="BN81" s="101" t="e">
        <f ca="true">+IF(AND(ISNUMBER(OFFSET('Hygiene Data'!$H$9,0,10*ROW('Hygiene Data'!H75))),'Data Summary'!EC81="Yes"),OFFSET('Hygiene Data'!$H$9,0,10*ROW('Hygiene Data'!H75)),NA())</f>
        <v>#N/A</v>
      </c>
      <c r="BO81" s="101" t="e">
        <f ca="true">+IF(AND(ISNUMBER(OFFSET('Hygiene Data'!$I$5,0,10*ROW('Hygiene Data'!I75))),'Data Summary'!ED81="Yes"),OFFSET('Hygiene Data'!$I$5,0,10*ROW('Hygiene Data'!I75)),NA())</f>
        <v>#N/A</v>
      </c>
      <c r="BP81" s="101" t="e">
        <f ca="true">+IF(AND(ISNUMBER(OFFSET('Hygiene Data'!$I$7,0,10*ROW('Hygiene Data'!I75))),'Data Summary'!EE81="Yes"),OFFSET('Hygiene Data'!$I$7,0,10*ROW('Hygiene Data'!I75)),NA())</f>
        <v>#N/A</v>
      </c>
      <c r="BQ81" s="101" t="e">
        <f ca="true">+IF(AND(ISNUMBER(OFFSET('Hygiene Data'!$I$9,0,10*ROW('Hygiene Data'!I75))),'Data Summary'!EF81="Yes"),OFFSET('Hygiene Data'!$I$9,0,10*ROW('Hygiene Data'!I75)),NA())</f>
        <v>#N/A</v>
      </c>
    </row>
    <row xmlns:x14ac="http://schemas.microsoft.com/office/spreadsheetml/2009/9/ac" r="82" x14ac:dyDescent="0.2">
      <c r="A82" s="414" t="e">
        <f ca="true">+RIGHT('Data Summary'!A82,LEN('Data Summary'!A82)-9)</f>
        <v>#VALUE!</v>
      </c>
      <c r="B82" s="38" t="str">
        <f ca="true">+IF(ISTEXT('Data Summary'!B82),'Data Summary'!B82,"")</f>
        <v/>
      </c>
      <c r="C82" s="365" t="e">
        <f ca="true">+VALUE('Data Summary'!C82)</f>
        <v>#VALUE!</v>
      </c>
      <c r="D82" s="99" t="e">
        <f ca="true">+IF(AND(ISNUMBER(OFFSET('Water Data'!$D$4,0,10*ROW('Water Data'!D76))),'Data Summary'!BS82="Yes"),100-OFFSET('Water Data'!$D$4,0,10*ROW('Water Data'!D76)),NA())</f>
        <v>#N/A</v>
      </c>
      <c r="E82" s="99" t="e">
        <f ca="true">+IF(AND(ISNUMBER(OFFSET('Water Data'!$D$6,0,10*ROW('Water Data'!D76))),'Data Summary'!BT82="Yes"),OFFSET('Water Data'!$D$6,0,10*ROW('Water Data'!D76)),NA())</f>
        <v>#N/A</v>
      </c>
      <c r="F82" s="99" t="e">
        <f ca="true">+IF(AND(ISNUMBER(OFFSET('Water Data'!$D$9,0,10*ROW('Water Data'!D76))),'Data Summary'!BU82="Yes"),OFFSET('Water Data'!$D$9,0,10*ROW('Water Data'!D76)),NA())</f>
        <v>#N/A</v>
      </c>
      <c r="G82" s="99" t="e">
        <f ca="true">+IF(AND(ISNUMBER(OFFSET('Water Data'!$E$4,0,10*ROW('Water Data'!E76))),'Data Summary'!BV82="Yes"),100-OFFSET('Water Data'!$E$4,0,10*ROW('Water Data'!E76)),NA())</f>
        <v>#N/A</v>
      </c>
      <c r="H82" s="99" t="e">
        <f ca="true">+IF(AND(ISNUMBER(OFFSET('Water Data'!$E$6,0,10*ROW('Water Data'!E76))),'Data Summary'!BW82="Yes"),OFFSET('Water Data'!$E$6,0,10*ROW('Water Data'!E76)),NA())</f>
        <v>#N/A</v>
      </c>
      <c r="I82" s="99" t="e">
        <f ca="true">+IF(AND(ISNUMBER(OFFSET('Water Data'!$E$9,0,10*ROW('Water Data'!E76))),'Data Summary'!BX82="Yes"),OFFSET('Water Data'!$E$9,0,10*ROW('Water Data'!E76)),NA())</f>
        <v>#N/A</v>
      </c>
      <c r="J82" s="99" t="e">
        <f ca="true">+IF(AND(ISNUMBER(OFFSET('Water Data'!$F$4,0,10*ROW('Water Data'!F76))),'Data Summary'!BY82="Yes"),100-OFFSET('Water Data'!$F$4,0,10*ROW('Water Data'!F76)),NA())</f>
        <v>#N/A</v>
      </c>
      <c r="K82" s="99" t="e">
        <f ca="true">+IF(AND(ISNUMBER(OFFSET('Water Data'!$F$6,0,10*ROW('Water Data'!F76))),'Data Summary'!BZ82="Yes"),OFFSET('Water Data'!$F$6,0,10*ROW('Water Data'!F76)),NA())</f>
        <v>#N/A</v>
      </c>
      <c r="L82" s="99" t="e">
        <f ca="true">+IF(AND(ISNUMBER(OFFSET('Water Data'!$F$9,0,10*ROW('Water Data'!F76))),'Data Summary'!CA82="Yes"),OFFSET('Water Data'!$F$9,0,10*ROW('Water Data'!F76)),NA())</f>
        <v>#N/A</v>
      </c>
      <c r="M82" s="99" t="e">
        <f ca="true">+IF(AND(ISNUMBER(OFFSET('Water Data'!$G$4,0,10*ROW('Water Data'!G76))),'Data Summary'!CB82="Yes"),100-OFFSET('Water Data'!$G$4,0,10*ROW('Water Data'!G76)),NA())</f>
        <v>#N/A</v>
      </c>
      <c r="N82" s="99" t="e">
        <f ca="true">+IF(AND(ISNUMBER(OFFSET('Water Data'!$G$6,0,10*ROW('Water Data'!G76))),'Data Summary'!CC82="Yes"),OFFSET('Water Data'!$G$6,0,10*ROW('Water Data'!G76)),NA())</f>
        <v>#N/A</v>
      </c>
      <c r="O82" s="99" t="e">
        <f ca="true">+IF(AND(ISNUMBER(OFFSET('Water Data'!$G$9,0,10*ROW('Water Data'!G76))),'Data Summary'!CD82="Yes"),OFFSET('Water Data'!$G$9,0,10*ROW('Water Data'!G76)),NA())</f>
        <v>#N/A</v>
      </c>
      <c r="P82" s="99" t="e">
        <f ca="true">+IF(AND(ISNUMBER(OFFSET('Water Data'!$H$4,0,10*ROW('Water Data'!H76))),'Data Summary'!CE82="Yes"),100-OFFSET('Water Data'!$H$4,0,10*ROW('Water Data'!H76)),NA())</f>
        <v>#N/A</v>
      </c>
      <c r="Q82" s="99" t="e">
        <f ca="true">+IF(AND(ISNUMBER(OFFSET('Water Data'!$H$6,0,10*ROW('Water Data'!H76))),'Data Summary'!CF82="Yes"),OFFSET('Water Data'!$H$6,0,10*ROW('Water Data'!H76)),NA())</f>
        <v>#N/A</v>
      </c>
      <c r="R82" s="99" t="e">
        <f ca="true">+IF(AND(ISNUMBER(OFFSET('Water Data'!$H$9,0,10*ROW('Water Data'!H76))),'Data Summary'!CG82="Yes"),OFFSET('Water Data'!$H$9,0,10*ROW('Water Data'!H76)),NA())</f>
        <v>#N/A</v>
      </c>
      <c r="S82" s="99" t="e">
        <f ca="true">+IF(AND(ISNUMBER(OFFSET('Water Data'!$I$4,0,10*ROW('Water Data'!I76))),'Data Summary'!CH82="Yes"),100-OFFSET('Water Data'!$I$4,0,10*ROW('Water Data'!I76)),NA())</f>
        <v>#N/A</v>
      </c>
      <c r="T82" s="99" t="e">
        <f ca="true">+IF(AND(ISNUMBER(OFFSET('Water Data'!$I$6,0,10*ROW('Water Data'!I76))),'Data Summary'!CI82="Yes"),OFFSET('Water Data'!$I$6,0,10*ROW('Water Data'!I76)),NA())</f>
        <v>#N/A</v>
      </c>
      <c r="U82" s="99" t="e">
        <f ca="true">+IF(AND(ISNUMBER(OFFSET('Water Data'!$I$9,0,10*ROW('Water Data'!I76))),'Data Summary'!CJ82="Yes"),OFFSET('Water Data'!$I$9,0,10*ROW('Water Data'!I76)),NA())</f>
        <v>#N/A</v>
      </c>
      <c r="V82" s="100" t="e">
        <f ca="true">+IF(AND(ISNUMBER(OFFSET('Sanitation Data'!$D$4,0,10*ROW('Sanitation Data'!D76))),'Data Summary'!CK82="Yes"),100-OFFSET('Sanitation Data'!$D$4,0,10*ROW('Sanitation Data'!D76)),NA())</f>
        <v>#N/A</v>
      </c>
      <c r="W82" s="100" t="e">
        <f ca="true">+IF(AND(ISNUMBER(OFFSET('Sanitation Data'!$D$6,0,10*ROW('Sanitation Data'!D76))),'Data Summary'!CL82="Yes"),OFFSET('Sanitation Data'!$D$6,0,10*ROW('Sanitation Data'!D76)),NA())</f>
        <v>#N/A</v>
      </c>
      <c r="X82" s="100" t="e">
        <f ca="true">+IF(AND(ISNUMBER(OFFSET('Sanitation Data'!$D$10,0,10*ROW('Sanitation Data'!D76))),'Data Summary'!CM82="Yes"),OFFSET('Sanitation Data'!$D$10,0,10*ROW('Sanitation Data'!D76)),NA())</f>
        <v>#N/A</v>
      </c>
      <c r="Y82" s="100" t="e">
        <f ca="true">+IF(AND(ISNUMBER(OFFSET('Sanitation Data'!$D$11,0,10*ROW('Sanitation Data'!D76))),'Data Summary'!CN82="Yes"),OFFSET('Sanitation Data'!$D$11,0,10*ROW('Sanitation Data'!D76)),NA())</f>
        <v>#N/A</v>
      </c>
      <c r="Z82" s="100" t="e">
        <f ca="true">+IF(AND(ISNUMBER(OFFSET('Sanitation Data'!$D$12,0,10*ROW('Sanitation Data'!D76))),'Data Summary'!CO82="Yes"),OFFSET('Sanitation Data'!$D$12,0,10*ROW('Sanitation Data'!D76)),NA())</f>
        <v>#N/A</v>
      </c>
      <c r="AA82" s="100" t="e">
        <f ca="true">+IF(AND(ISNUMBER(OFFSET('Sanitation Data'!$E$4,0,10*ROW('Sanitation Data'!E76))),'Data Summary'!CP82="Yes"),100-OFFSET('Sanitation Data'!$E$4,0,10*ROW('Sanitation Data'!E76)),NA())</f>
        <v>#N/A</v>
      </c>
      <c r="AB82" s="100" t="e">
        <f ca="true">+IF(AND(ISNUMBER(OFFSET('Sanitation Data'!$E$6,0,10*ROW('Sanitation Data'!E76))),'Data Summary'!CQ82="Yes"),OFFSET('Sanitation Data'!$E$6,0,10*ROW('Sanitation Data'!E76)),NA())</f>
        <v>#N/A</v>
      </c>
      <c r="AC82" s="100" t="e">
        <f ca="true">+IF(AND(ISNUMBER(OFFSET('Sanitation Data'!$E$10,0,10*ROW('Sanitation Data'!E76))),'Data Summary'!CR82="Yes"),OFFSET('Sanitation Data'!$E$10,0,10*ROW('Sanitation Data'!E76)),NA())</f>
        <v>#N/A</v>
      </c>
      <c r="AD82" s="100" t="e">
        <f ca="true">+IF(AND(ISNUMBER(OFFSET('Sanitation Data'!$E$11,0,10*ROW('Sanitation Data'!E76))),'Data Summary'!CS82="Yes"),OFFSET('Sanitation Data'!$E$11,0,10*ROW('Sanitation Data'!E76)),NA())</f>
        <v>#N/A</v>
      </c>
      <c r="AE82" s="100" t="e">
        <f ca="true">+IF(AND(ISNUMBER(OFFSET('Sanitation Data'!$E$12,0,10*ROW('Sanitation Data'!E76))),'Data Summary'!CT82="Yes"),OFFSET('Sanitation Data'!$E$12,0,10*ROW('Sanitation Data'!E76)),NA())</f>
        <v>#N/A</v>
      </c>
      <c r="AF82" s="100" t="e">
        <f ca="true">+IF(AND(ISNUMBER(OFFSET('Sanitation Data'!$F$4,0,10*ROW('Sanitation Data'!F76))),'Data Summary'!CU82="Yes"),100-OFFSET('Sanitation Data'!$F$4,0,10*ROW('Sanitation Data'!F76)),NA())</f>
        <v>#N/A</v>
      </c>
      <c r="AG82" s="100" t="e">
        <f ca="true">+IF(AND(ISNUMBER(OFFSET('Sanitation Data'!$F$6,0,10*ROW('Sanitation Data'!F76))),'Data Summary'!CV82="Yes"),OFFSET('Sanitation Data'!$F$6,0,10*ROW('Sanitation Data'!F76)),NA())</f>
        <v>#N/A</v>
      </c>
      <c r="AH82" s="100" t="e">
        <f ca="true">+IF(AND(ISNUMBER(OFFSET('Sanitation Data'!$F$10,0,10*ROW('Sanitation Data'!F76))),'Data Summary'!CW82="Yes"),OFFSET('Sanitation Data'!$F$10,0,10*ROW('Sanitation Data'!F76)),NA())</f>
        <v>#N/A</v>
      </c>
      <c r="AI82" s="100" t="e">
        <f ca="true">+IF(AND(ISNUMBER(OFFSET('Sanitation Data'!$F$11,0,10*ROW('Sanitation Data'!F76))),'Data Summary'!CX82="Yes"),OFFSET('Sanitation Data'!$F$11,0,10*ROW('Sanitation Data'!F76)),NA())</f>
        <v>#N/A</v>
      </c>
      <c r="AJ82" s="100" t="e">
        <f ca="true">+IF(AND(ISNUMBER(OFFSET('Sanitation Data'!$F$12,0,10*ROW('Sanitation Data'!F76))),'Data Summary'!CY82="Yes"),OFFSET('Sanitation Data'!$F$12,0,10*ROW('Sanitation Data'!F76)),NA())</f>
        <v>#N/A</v>
      </c>
      <c r="AK82" s="100" t="e">
        <f ca="true">+IF(AND(ISNUMBER(OFFSET('Sanitation Data'!$G$4,0,10*ROW('Sanitation Data'!G76))),'Data Summary'!CZ82="Yes"),100-OFFSET('Sanitation Data'!$G$4,0,10*ROW('Sanitation Data'!G76)),NA())</f>
        <v>#N/A</v>
      </c>
      <c r="AL82" s="100" t="e">
        <f ca="true">+IF(AND(ISNUMBER(OFFSET('Sanitation Data'!$G$6,0,10*ROW('Sanitation Data'!G76))),'Data Summary'!DA82="Yes"),OFFSET('Sanitation Data'!$G$6,0,10*ROW('Sanitation Data'!G76)),NA())</f>
        <v>#N/A</v>
      </c>
      <c r="AM82" s="100" t="e">
        <f ca="true">+IF(AND(ISNUMBER(OFFSET('Sanitation Data'!$G$10,0,10*ROW('Sanitation Data'!G76))),'Data Summary'!DB82="Yes"),OFFSET('Sanitation Data'!$G$10,0,10*ROW('Sanitation Data'!G76)),NA())</f>
        <v>#N/A</v>
      </c>
      <c r="AN82" s="100" t="e">
        <f ca="true">+IF(AND(ISNUMBER(OFFSET('Sanitation Data'!$G$11,0,10*ROW('Sanitation Data'!G76))),'Data Summary'!DC82="Yes"),OFFSET('Sanitation Data'!$G$11,0,10*ROW('Sanitation Data'!G76)),NA())</f>
        <v>#N/A</v>
      </c>
      <c r="AO82" s="100" t="e">
        <f ca="true">+IF(AND(ISNUMBER(OFFSET('Sanitation Data'!$G$12,0,10*ROW('Sanitation Data'!G76))),'Data Summary'!DD82="Yes"),OFFSET('Sanitation Data'!$G$12,0,10*ROW('Sanitation Data'!G76)),NA())</f>
        <v>#N/A</v>
      </c>
      <c r="AP82" s="100" t="e">
        <f ca="true">+IF(AND(ISNUMBER(OFFSET('Sanitation Data'!$H$4,0,10*ROW('Sanitation Data'!H76))),'Data Summary'!DE82="Yes"),100-OFFSET('Sanitation Data'!$H$4,0,10*ROW('Sanitation Data'!H76)),NA())</f>
        <v>#N/A</v>
      </c>
      <c r="AQ82" s="100" t="e">
        <f ca="true">+IF(AND(ISNUMBER(OFFSET('Sanitation Data'!$H$6,0,10*ROW('Sanitation Data'!H76))),'Data Summary'!DF82="Yes"),OFFSET('Sanitation Data'!$H$6,0,10*ROW('Sanitation Data'!H76)),NA())</f>
        <v>#N/A</v>
      </c>
      <c r="AR82" s="100" t="e">
        <f ca="true">+IF(AND(ISNUMBER(OFFSET('Sanitation Data'!$H$10,0,10*ROW('Sanitation Data'!H76))),'Data Summary'!DG82="Yes"),OFFSET('Sanitation Data'!$H$10,0,10*ROW('Sanitation Data'!H76)),NA())</f>
        <v>#N/A</v>
      </c>
      <c r="AS82" s="100" t="e">
        <f ca="true">+IF(AND(ISNUMBER(OFFSET('Sanitation Data'!$H$11,0,10*ROW('Sanitation Data'!H76))),'Data Summary'!DH82="Yes"),OFFSET('Sanitation Data'!$H$11,0,10*ROW('Sanitation Data'!H76)),NA())</f>
        <v>#N/A</v>
      </c>
      <c r="AT82" s="100" t="e">
        <f ca="true">+IF(AND(ISNUMBER(OFFSET('Sanitation Data'!$H$12,0,10*ROW('Sanitation Data'!H76))),'Data Summary'!DI82="Yes"),OFFSET('Sanitation Data'!$H$12,0,10*ROW('Sanitation Data'!H76)),NA())</f>
        <v>#N/A</v>
      </c>
      <c r="AU82" s="100" t="e">
        <f ca="true">+IF(AND(ISNUMBER(OFFSET('Sanitation Data'!$I$4,0,10*ROW('Sanitation Data'!I76))),'Data Summary'!DJ82="Yes"),100-OFFSET('Sanitation Data'!$I$4,0,10*ROW('Sanitation Data'!I76)),NA())</f>
        <v>#N/A</v>
      </c>
      <c r="AV82" s="100" t="e">
        <f ca="true">+IF(AND(ISNUMBER(OFFSET('Sanitation Data'!$I$6,0,10*ROW('Sanitation Data'!I76))),'Data Summary'!DK82="Yes"),OFFSET('Sanitation Data'!$I$6,0,10*ROW('Sanitation Data'!I76)),NA())</f>
        <v>#N/A</v>
      </c>
      <c r="AW82" s="100" t="e">
        <f ca="true">+IF(AND(ISNUMBER(OFFSET('Sanitation Data'!$I$10,0,10*ROW('Sanitation Data'!I76))),'Data Summary'!DL82="Yes"),OFFSET('Sanitation Data'!$I$10,0,10*ROW('Sanitation Data'!I76)),NA())</f>
        <v>#N/A</v>
      </c>
      <c r="AX82" s="100" t="e">
        <f ca="true">+IF(AND(ISNUMBER(OFFSET('Sanitation Data'!$I$11,0,10*ROW('Sanitation Data'!I76))),'Data Summary'!DM82="Yes"),OFFSET('Sanitation Data'!$I$11,0,10*ROW('Sanitation Data'!I76)),NA())</f>
        <v>#N/A</v>
      </c>
      <c r="AY82" s="100" t="e">
        <f ca="true">+IF(AND(ISNUMBER(OFFSET('Sanitation Data'!$I$12,0,10*ROW('Sanitation Data'!I76))),'Data Summary'!DN82="Yes"),OFFSET('Sanitation Data'!$I$12,0,10*ROW('Sanitation Data'!I76)),NA())</f>
        <v>#N/A</v>
      </c>
      <c r="AZ82" s="101" t="e">
        <f ca="true">+IF(AND(ISNUMBER(OFFSET('Hygiene Data'!$D$5,0,10*ROW('Hygiene Data'!D76))),'Data Summary'!DO82="Yes"),OFFSET('Hygiene Data'!$D$5,0,10*ROW('Hygiene Data'!D76)),NA())</f>
        <v>#N/A</v>
      </c>
      <c r="BA82" s="101" t="e">
        <f ca="true">+IF(AND(ISNUMBER(OFFSET('Hygiene Data'!$D$7,0,10*ROW('Hygiene Data'!D76))),'Data Summary'!DP82="Yes"),OFFSET('Hygiene Data'!$D$7,0,10*ROW('Hygiene Data'!D76)),NA())</f>
        <v>#N/A</v>
      </c>
      <c r="BB82" s="101" t="e">
        <f ca="true">+IF(AND(ISNUMBER(OFFSET('Hygiene Data'!$D$9,0,10*ROW('Hygiene Data'!D76))),'Data Summary'!DQ82="Yes"),OFFSET('Hygiene Data'!$D$9,0,10*ROW('Hygiene Data'!D76)),NA())</f>
        <v>#N/A</v>
      </c>
      <c r="BC82" s="101" t="e">
        <f ca="true">+IF(AND(ISNUMBER(OFFSET('Hygiene Data'!$E$5,0,10*ROW('Hygiene Data'!E76))),'Data Summary'!DR82="Yes"),OFFSET('Hygiene Data'!$E$5,0,10*ROW('Hygiene Data'!E76)),NA())</f>
        <v>#N/A</v>
      </c>
      <c r="BD82" s="101" t="e">
        <f ca="true">+IF(AND(ISNUMBER(OFFSET('Hygiene Data'!$E$7,0,10*ROW('Hygiene Data'!E76))),'Data Summary'!DS82="Yes"),OFFSET('Hygiene Data'!$E$7,0,10*ROW('Hygiene Data'!E76)),NA())</f>
        <v>#N/A</v>
      </c>
      <c r="BE82" s="101" t="e">
        <f ca="true">+IF(AND(ISNUMBER(OFFSET('Hygiene Data'!$E$9,0,10*ROW('Hygiene Data'!E76))),'Data Summary'!DT82="Yes"),OFFSET('Hygiene Data'!$E$9,0,10*ROW('Hygiene Data'!E76)),NA())</f>
        <v>#N/A</v>
      </c>
      <c r="BF82" s="101" t="e">
        <f ca="true">+IF(AND(ISNUMBER(OFFSET('Hygiene Data'!$F$5,0,10*ROW('Hygiene Data'!F76))),'Data Summary'!DU82="Yes"),OFFSET('Hygiene Data'!$F$5,0,10*ROW('Hygiene Data'!F76)),NA())</f>
        <v>#N/A</v>
      </c>
      <c r="BG82" s="101" t="e">
        <f ca="true">+IF(AND(ISNUMBER(OFFSET('Hygiene Data'!$F$7,0,10*ROW('Hygiene Data'!F76))),'Data Summary'!DV82="Yes"),OFFSET('Hygiene Data'!$F$7,0,10*ROW('Hygiene Data'!F76)),NA())</f>
        <v>#N/A</v>
      </c>
      <c r="BH82" s="101" t="e">
        <f ca="true">+IF(AND(ISNUMBER(OFFSET('Hygiene Data'!$F$9,0,10*ROW('Hygiene Data'!F76))),'Data Summary'!DW82="Yes"),OFFSET('Hygiene Data'!$F$9,0,10*ROW('Hygiene Data'!F76)),NA())</f>
        <v>#N/A</v>
      </c>
      <c r="BI82" s="101" t="e">
        <f ca="true">+IF(AND(ISNUMBER(OFFSET('Hygiene Data'!$G$5,0,10*ROW('Hygiene Data'!G76))),'Data Summary'!DX82="Yes"),OFFSET('Hygiene Data'!$G$5,0,10*ROW('Hygiene Data'!G76)),NA())</f>
        <v>#N/A</v>
      </c>
      <c r="BJ82" s="101" t="e">
        <f ca="true">+IF(AND(ISNUMBER(OFFSET('Hygiene Data'!$G$7,0,10*ROW('Hygiene Data'!G76))),'Data Summary'!DY82="Yes"),OFFSET('Hygiene Data'!$G$7,0,10*ROW('Hygiene Data'!G76)),NA())</f>
        <v>#N/A</v>
      </c>
      <c r="BK82" s="101" t="e">
        <f ca="true">+IF(AND(ISNUMBER(OFFSET('Hygiene Data'!$G$9,0,10*ROW('Hygiene Data'!G76))),'Data Summary'!DZ82="Yes"),OFFSET('Hygiene Data'!$G$9,0,10*ROW('Hygiene Data'!G76)),NA())</f>
        <v>#N/A</v>
      </c>
      <c r="BL82" s="101" t="e">
        <f ca="true">+IF(AND(ISNUMBER(OFFSET('Hygiene Data'!$H$5,0,10*ROW('Hygiene Data'!H76))),'Data Summary'!EA82="Yes"),OFFSET('Hygiene Data'!$H$5,0,10*ROW('Hygiene Data'!H76)),NA())</f>
        <v>#N/A</v>
      </c>
      <c r="BM82" s="101" t="e">
        <f ca="true">+IF(AND(ISNUMBER(OFFSET('Hygiene Data'!$H$7,0,10*ROW('Hygiene Data'!H76))),'Data Summary'!EB82="Yes"),OFFSET('Hygiene Data'!$H$7,0,10*ROW('Hygiene Data'!H76)),NA())</f>
        <v>#N/A</v>
      </c>
      <c r="BN82" s="101" t="e">
        <f ca="true">+IF(AND(ISNUMBER(OFFSET('Hygiene Data'!$H$9,0,10*ROW('Hygiene Data'!H76))),'Data Summary'!EC82="Yes"),OFFSET('Hygiene Data'!$H$9,0,10*ROW('Hygiene Data'!H76)),NA())</f>
        <v>#N/A</v>
      </c>
      <c r="BO82" s="101" t="e">
        <f ca="true">+IF(AND(ISNUMBER(OFFSET('Hygiene Data'!$I$5,0,10*ROW('Hygiene Data'!I76))),'Data Summary'!ED82="Yes"),OFFSET('Hygiene Data'!$I$5,0,10*ROW('Hygiene Data'!I76)),NA())</f>
        <v>#N/A</v>
      </c>
      <c r="BP82" s="101" t="e">
        <f ca="true">+IF(AND(ISNUMBER(OFFSET('Hygiene Data'!$I$7,0,10*ROW('Hygiene Data'!I76))),'Data Summary'!EE82="Yes"),OFFSET('Hygiene Data'!$I$7,0,10*ROW('Hygiene Data'!I76)),NA())</f>
        <v>#N/A</v>
      </c>
      <c r="BQ82" s="101" t="e">
        <f ca="true">+IF(AND(ISNUMBER(OFFSET('Hygiene Data'!$I$9,0,10*ROW('Hygiene Data'!I76))),'Data Summary'!EF82="Yes"),OFFSET('Hygiene Data'!$I$9,0,10*ROW('Hygiene Data'!I76)),NA())</f>
        <v>#N/A</v>
      </c>
    </row>
    <row xmlns:x14ac="http://schemas.microsoft.com/office/spreadsheetml/2009/9/ac" r="83" x14ac:dyDescent="0.2">
      <c r="A83" s="414" t="e">
        <f ca="true">+RIGHT('Data Summary'!A83,LEN('Data Summary'!A83)-9)</f>
        <v>#VALUE!</v>
      </c>
      <c r="B83" s="38" t="str">
        <f ca="true">+IF(ISTEXT('Data Summary'!B83),'Data Summary'!B83,"")</f>
        <v/>
      </c>
      <c r="C83" s="365" t="e">
        <f ca="true">+VALUE('Data Summary'!C83)</f>
        <v>#VALUE!</v>
      </c>
      <c r="D83" s="99" t="e">
        <f ca="true">+IF(AND(ISNUMBER(OFFSET('Water Data'!$D$4,0,10*ROW('Water Data'!D77))),'Data Summary'!BS83="Yes"),100-OFFSET('Water Data'!$D$4,0,10*ROW('Water Data'!D77)),NA())</f>
        <v>#N/A</v>
      </c>
      <c r="E83" s="99" t="e">
        <f ca="true">+IF(AND(ISNUMBER(OFFSET('Water Data'!$D$6,0,10*ROW('Water Data'!D77))),'Data Summary'!BT83="Yes"),OFFSET('Water Data'!$D$6,0,10*ROW('Water Data'!D77)),NA())</f>
        <v>#N/A</v>
      </c>
      <c r="F83" s="99" t="e">
        <f ca="true">+IF(AND(ISNUMBER(OFFSET('Water Data'!$D$9,0,10*ROW('Water Data'!D77))),'Data Summary'!BU83="Yes"),OFFSET('Water Data'!$D$9,0,10*ROW('Water Data'!D77)),NA())</f>
        <v>#N/A</v>
      </c>
      <c r="G83" s="99" t="e">
        <f ca="true">+IF(AND(ISNUMBER(OFFSET('Water Data'!$E$4,0,10*ROW('Water Data'!E77))),'Data Summary'!BV83="Yes"),100-OFFSET('Water Data'!$E$4,0,10*ROW('Water Data'!E77)),NA())</f>
        <v>#N/A</v>
      </c>
      <c r="H83" s="99" t="e">
        <f ca="true">+IF(AND(ISNUMBER(OFFSET('Water Data'!$E$6,0,10*ROW('Water Data'!E77))),'Data Summary'!BW83="Yes"),OFFSET('Water Data'!$E$6,0,10*ROW('Water Data'!E77)),NA())</f>
        <v>#N/A</v>
      </c>
      <c r="I83" s="99" t="e">
        <f ca="true">+IF(AND(ISNUMBER(OFFSET('Water Data'!$E$9,0,10*ROW('Water Data'!E77))),'Data Summary'!BX83="Yes"),OFFSET('Water Data'!$E$9,0,10*ROW('Water Data'!E77)),NA())</f>
        <v>#N/A</v>
      </c>
      <c r="J83" s="99" t="e">
        <f ca="true">+IF(AND(ISNUMBER(OFFSET('Water Data'!$F$4,0,10*ROW('Water Data'!F77))),'Data Summary'!BY83="Yes"),100-OFFSET('Water Data'!$F$4,0,10*ROW('Water Data'!F77)),NA())</f>
        <v>#N/A</v>
      </c>
      <c r="K83" s="99" t="e">
        <f ca="true">+IF(AND(ISNUMBER(OFFSET('Water Data'!$F$6,0,10*ROW('Water Data'!F77))),'Data Summary'!BZ83="Yes"),OFFSET('Water Data'!$F$6,0,10*ROW('Water Data'!F77)),NA())</f>
        <v>#N/A</v>
      </c>
      <c r="L83" s="99" t="e">
        <f ca="true">+IF(AND(ISNUMBER(OFFSET('Water Data'!$F$9,0,10*ROW('Water Data'!F77))),'Data Summary'!CA83="Yes"),OFFSET('Water Data'!$F$9,0,10*ROW('Water Data'!F77)),NA())</f>
        <v>#N/A</v>
      </c>
      <c r="M83" s="99" t="e">
        <f ca="true">+IF(AND(ISNUMBER(OFFSET('Water Data'!$G$4,0,10*ROW('Water Data'!G77))),'Data Summary'!CB83="Yes"),100-OFFSET('Water Data'!$G$4,0,10*ROW('Water Data'!G77)),NA())</f>
        <v>#N/A</v>
      </c>
      <c r="N83" s="99" t="e">
        <f ca="true">+IF(AND(ISNUMBER(OFFSET('Water Data'!$G$6,0,10*ROW('Water Data'!G77))),'Data Summary'!CC83="Yes"),OFFSET('Water Data'!$G$6,0,10*ROW('Water Data'!G77)),NA())</f>
        <v>#N/A</v>
      </c>
      <c r="O83" s="99" t="e">
        <f ca="true">+IF(AND(ISNUMBER(OFFSET('Water Data'!$G$9,0,10*ROW('Water Data'!G77))),'Data Summary'!CD83="Yes"),OFFSET('Water Data'!$G$9,0,10*ROW('Water Data'!G77)),NA())</f>
        <v>#N/A</v>
      </c>
      <c r="P83" s="99" t="e">
        <f ca="true">+IF(AND(ISNUMBER(OFFSET('Water Data'!$H$4,0,10*ROW('Water Data'!H77))),'Data Summary'!CE83="Yes"),100-OFFSET('Water Data'!$H$4,0,10*ROW('Water Data'!H77)),NA())</f>
        <v>#N/A</v>
      </c>
      <c r="Q83" s="99" t="e">
        <f ca="true">+IF(AND(ISNUMBER(OFFSET('Water Data'!$H$6,0,10*ROW('Water Data'!H77))),'Data Summary'!CF83="Yes"),OFFSET('Water Data'!$H$6,0,10*ROW('Water Data'!H77)),NA())</f>
        <v>#N/A</v>
      </c>
      <c r="R83" s="99" t="e">
        <f ca="true">+IF(AND(ISNUMBER(OFFSET('Water Data'!$H$9,0,10*ROW('Water Data'!H77))),'Data Summary'!CG83="Yes"),OFFSET('Water Data'!$H$9,0,10*ROW('Water Data'!H77)),NA())</f>
        <v>#N/A</v>
      </c>
      <c r="S83" s="99" t="e">
        <f ca="true">+IF(AND(ISNUMBER(OFFSET('Water Data'!$I$4,0,10*ROW('Water Data'!I77))),'Data Summary'!CH83="Yes"),100-OFFSET('Water Data'!$I$4,0,10*ROW('Water Data'!I77)),NA())</f>
        <v>#N/A</v>
      </c>
      <c r="T83" s="99" t="e">
        <f ca="true">+IF(AND(ISNUMBER(OFFSET('Water Data'!$I$6,0,10*ROW('Water Data'!I77))),'Data Summary'!CI83="Yes"),OFFSET('Water Data'!$I$6,0,10*ROW('Water Data'!I77)),NA())</f>
        <v>#N/A</v>
      </c>
      <c r="U83" s="99" t="e">
        <f ca="true">+IF(AND(ISNUMBER(OFFSET('Water Data'!$I$9,0,10*ROW('Water Data'!I77))),'Data Summary'!CJ83="Yes"),OFFSET('Water Data'!$I$9,0,10*ROW('Water Data'!I77)),NA())</f>
        <v>#N/A</v>
      </c>
      <c r="V83" s="100" t="e">
        <f ca="true">+IF(AND(ISNUMBER(OFFSET('Sanitation Data'!$D$4,0,10*ROW('Sanitation Data'!D77))),'Data Summary'!CK83="Yes"),100-OFFSET('Sanitation Data'!$D$4,0,10*ROW('Sanitation Data'!D77)),NA())</f>
        <v>#N/A</v>
      </c>
      <c r="W83" s="100" t="e">
        <f ca="true">+IF(AND(ISNUMBER(OFFSET('Sanitation Data'!$D$6,0,10*ROW('Sanitation Data'!D77))),'Data Summary'!CL83="Yes"),OFFSET('Sanitation Data'!$D$6,0,10*ROW('Sanitation Data'!D77)),NA())</f>
        <v>#N/A</v>
      </c>
      <c r="X83" s="100" t="e">
        <f ca="true">+IF(AND(ISNUMBER(OFFSET('Sanitation Data'!$D$10,0,10*ROW('Sanitation Data'!D77))),'Data Summary'!CM83="Yes"),OFFSET('Sanitation Data'!$D$10,0,10*ROW('Sanitation Data'!D77)),NA())</f>
        <v>#N/A</v>
      </c>
      <c r="Y83" s="100" t="e">
        <f ca="true">+IF(AND(ISNUMBER(OFFSET('Sanitation Data'!$D$11,0,10*ROW('Sanitation Data'!D77))),'Data Summary'!CN83="Yes"),OFFSET('Sanitation Data'!$D$11,0,10*ROW('Sanitation Data'!D77)),NA())</f>
        <v>#N/A</v>
      </c>
      <c r="Z83" s="100" t="e">
        <f ca="true">+IF(AND(ISNUMBER(OFFSET('Sanitation Data'!$D$12,0,10*ROW('Sanitation Data'!D77))),'Data Summary'!CO83="Yes"),OFFSET('Sanitation Data'!$D$12,0,10*ROW('Sanitation Data'!D77)),NA())</f>
        <v>#N/A</v>
      </c>
      <c r="AA83" s="100" t="e">
        <f ca="true">+IF(AND(ISNUMBER(OFFSET('Sanitation Data'!$E$4,0,10*ROW('Sanitation Data'!E77))),'Data Summary'!CP83="Yes"),100-OFFSET('Sanitation Data'!$E$4,0,10*ROW('Sanitation Data'!E77)),NA())</f>
        <v>#N/A</v>
      </c>
      <c r="AB83" s="100" t="e">
        <f ca="true">+IF(AND(ISNUMBER(OFFSET('Sanitation Data'!$E$6,0,10*ROW('Sanitation Data'!E77))),'Data Summary'!CQ83="Yes"),OFFSET('Sanitation Data'!$E$6,0,10*ROW('Sanitation Data'!E77)),NA())</f>
        <v>#N/A</v>
      </c>
      <c r="AC83" s="100" t="e">
        <f ca="true">+IF(AND(ISNUMBER(OFFSET('Sanitation Data'!$E$10,0,10*ROW('Sanitation Data'!E77))),'Data Summary'!CR83="Yes"),OFFSET('Sanitation Data'!$E$10,0,10*ROW('Sanitation Data'!E77)),NA())</f>
        <v>#N/A</v>
      </c>
      <c r="AD83" s="100" t="e">
        <f ca="true">+IF(AND(ISNUMBER(OFFSET('Sanitation Data'!$E$11,0,10*ROW('Sanitation Data'!E77))),'Data Summary'!CS83="Yes"),OFFSET('Sanitation Data'!$E$11,0,10*ROW('Sanitation Data'!E77)),NA())</f>
        <v>#N/A</v>
      </c>
      <c r="AE83" s="100" t="e">
        <f ca="true">+IF(AND(ISNUMBER(OFFSET('Sanitation Data'!$E$12,0,10*ROW('Sanitation Data'!E77))),'Data Summary'!CT83="Yes"),OFFSET('Sanitation Data'!$E$12,0,10*ROW('Sanitation Data'!E77)),NA())</f>
        <v>#N/A</v>
      </c>
      <c r="AF83" s="100" t="e">
        <f ca="true">+IF(AND(ISNUMBER(OFFSET('Sanitation Data'!$F$4,0,10*ROW('Sanitation Data'!F77))),'Data Summary'!CU83="Yes"),100-OFFSET('Sanitation Data'!$F$4,0,10*ROW('Sanitation Data'!F77)),NA())</f>
        <v>#N/A</v>
      </c>
      <c r="AG83" s="100" t="e">
        <f ca="true">+IF(AND(ISNUMBER(OFFSET('Sanitation Data'!$F$6,0,10*ROW('Sanitation Data'!F77))),'Data Summary'!CV83="Yes"),OFFSET('Sanitation Data'!$F$6,0,10*ROW('Sanitation Data'!F77)),NA())</f>
        <v>#N/A</v>
      </c>
      <c r="AH83" s="100" t="e">
        <f ca="true">+IF(AND(ISNUMBER(OFFSET('Sanitation Data'!$F$10,0,10*ROW('Sanitation Data'!F77))),'Data Summary'!CW83="Yes"),OFFSET('Sanitation Data'!$F$10,0,10*ROW('Sanitation Data'!F77)),NA())</f>
        <v>#N/A</v>
      </c>
      <c r="AI83" s="100" t="e">
        <f ca="true">+IF(AND(ISNUMBER(OFFSET('Sanitation Data'!$F$11,0,10*ROW('Sanitation Data'!F77))),'Data Summary'!CX83="Yes"),OFFSET('Sanitation Data'!$F$11,0,10*ROW('Sanitation Data'!F77)),NA())</f>
        <v>#N/A</v>
      </c>
      <c r="AJ83" s="100" t="e">
        <f ca="true">+IF(AND(ISNUMBER(OFFSET('Sanitation Data'!$F$12,0,10*ROW('Sanitation Data'!F77))),'Data Summary'!CY83="Yes"),OFFSET('Sanitation Data'!$F$12,0,10*ROW('Sanitation Data'!F77)),NA())</f>
        <v>#N/A</v>
      </c>
      <c r="AK83" s="100" t="e">
        <f ca="true">+IF(AND(ISNUMBER(OFFSET('Sanitation Data'!$G$4,0,10*ROW('Sanitation Data'!G77))),'Data Summary'!CZ83="Yes"),100-OFFSET('Sanitation Data'!$G$4,0,10*ROW('Sanitation Data'!G77)),NA())</f>
        <v>#N/A</v>
      </c>
      <c r="AL83" s="100" t="e">
        <f ca="true">+IF(AND(ISNUMBER(OFFSET('Sanitation Data'!$G$6,0,10*ROW('Sanitation Data'!G77))),'Data Summary'!DA83="Yes"),OFFSET('Sanitation Data'!$G$6,0,10*ROW('Sanitation Data'!G77)),NA())</f>
        <v>#N/A</v>
      </c>
      <c r="AM83" s="100" t="e">
        <f ca="true">+IF(AND(ISNUMBER(OFFSET('Sanitation Data'!$G$10,0,10*ROW('Sanitation Data'!G77))),'Data Summary'!DB83="Yes"),OFFSET('Sanitation Data'!$G$10,0,10*ROW('Sanitation Data'!G77)),NA())</f>
        <v>#N/A</v>
      </c>
      <c r="AN83" s="100" t="e">
        <f ca="true">+IF(AND(ISNUMBER(OFFSET('Sanitation Data'!$G$11,0,10*ROW('Sanitation Data'!G77))),'Data Summary'!DC83="Yes"),OFFSET('Sanitation Data'!$G$11,0,10*ROW('Sanitation Data'!G77)),NA())</f>
        <v>#N/A</v>
      </c>
      <c r="AO83" s="100" t="e">
        <f ca="true">+IF(AND(ISNUMBER(OFFSET('Sanitation Data'!$G$12,0,10*ROW('Sanitation Data'!G77))),'Data Summary'!DD83="Yes"),OFFSET('Sanitation Data'!$G$12,0,10*ROW('Sanitation Data'!G77)),NA())</f>
        <v>#N/A</v>
      </c>
      <c r="AP83" s="100" t="e">
        <f ca="true">+IF(AND(ISNUMBER(OFFSET('Sanitation Data'!$H$4,0,10*ROW('Sanitation Data'!H77))),'Data Summary'!DE83="Yes"),100-OFFSET('Sanitation Data'!$H$4,0,10*ROW('Sanitation Data'!H77)),NA())</f>
        <v>#N/A</v>
      </c>
      <c r="AQ83" s="100" t="e">
        <f ca="true">+IF(AND(ISNUMBER(OFFSET('Sanitation Data'!$H$6,0,10*ROW('Sanitation Data'!H77))),'Data Summary'!DF83="Yes"),OFFSET('Sanitation Data'!$H$6,0,10*ROW('Sanitation Data'!H77)),NA())</f>
        <v>#N/A</v>
      </c>
      <c r="AR83" s="100" t="e">
        <f ca="true">+IF(AND(ISNUMBER(OFFSET('Sanitation Data'!$H$10,0,10*ROW('Sanitation Data'!H77))),'Data Summary'!DG83="Yes"),OFFSET('Sanitation Data'!$H$10,0,10*ROW('Sanitation Data'!H77)),NA())</f>
        <v>#N/A</v>
      </c>
      <c r="AS83" s="100" t="e">
        <f ca="true">+IF(AND(ISNUMBER(OFFSET('Sanitation Data'!$H$11,0,10*ROW('Sanitation Data'!H77))),'Data Summary'!DH83="Yes"),OFFSET('Sanitation Data'!$H$11,0,10*ROW('Sanitation Data'!H77)),NA())</f>
        <v>#N/A</v>
      </c>
      <c r="AT83" s="100" t="e">
        <f ca="true">+IF(AND(ISNUMBER(OFFSET('Sanitation Data'!$H$12,0,10*ROW('Sanitation Data'!H77))),'Data Summary'!DI83="Yes"),OFFSET('Sanitation Data'!$H$12,0,10*ROW('Sanitation Data'!H77)),NA())</f>
        <v>#N/A</v>
      </c>
      <c r="AU83" s="100" t="e">
        <f ca="true">+IF(AND(ISNUMBER(OFFSET('Sanitation Data'!$I$4,0,10*ROW('Sanitation Data'!I77))),'Data Summary'!DJ83="Yes"),100-OFFSET('Sanitation Data'!$I$4,0,10*ROW('Sanitation Data'!I77)),NA())</f>
        <v>#N/A</v>
      </c>
      <c r="AV83" s="100" t="e">
        <f ca="true">+IF(AND(ISNUMBER(OFFSET('Sanitation Data'!$I$6,0,10*ROW('Sanitation Data'!I77))),'Data Summary'!DK83="Yes"),OFFSET('Sanitation Data'!$I$6,0,10*ROW('Sanitation Data'!I77)),NA())</f>
        <v>#N/A</v>
      </c>
      <c r="AW83" s="100" t="e">
        <f ca="true">+IF(AND(ISNUMBER(OFFSET('Sanitation Data'!$I$10,0,10*ROW('Sanitation Data'!I77))),'Data Summary'!DL83="Yes"),OFFSET('Sanitation Data'!$I$10,0,10*ROW('Sanitation Data'!I77)),NA())</f>
        <v>#N/A</v>
      </c>
      <c r="AX83" s="100" t="e">
        <f ca="true">+IF(AND(ISNUMBER(OFFSET('Sanitation Data'!$I$11,0,10*ROW('Sanitation Data'!I77))),'Data Summary'!DM83="Yes"),OFFSET('Sanitation Data'!$I$11,0,10*ROW('Sanitation Data'!I77)),NA())</f>
        <v>#N/A</v>
      </c>
      <c r="AY83" s="100" t="e">
        <f ca="true">+IF(AND(ISNUMBER(OFFSET('Sanitation Data'!$I$12,0,10*ROW('Sanitation Data'!I77))),'Data Summary'!DN83="Yes"),OFFSET('Sanitation Data'!$I$12,0,10*ROW('Sanitation Data'!I77)),NA())</f>
        <v>#N/A</v>
      </c>
      <c r="AZ83" s="101" t="e">
        <f ca="true">+IF(AND(ISNUMBER(OFFSET('Hygiene Data'!$D$5,0,10*ROW('Hygiene Data'!D77))),'Data Summary'!DO83="Yes"),OFFSET('Hygiene Data'!$D$5,0,10*ROW('Hygiene Data'!D77)),NA())</f>
        <v>#N/A</v>
      </c>
      <c r="BA83" s="101" t="e">
        <f ca="true">+IF(AND(ISNUMBER(OFFSET('Hygiene Data'!$D$7,0,10*ROW('Hygiene Data'!D77))),'Data Summary'!DP83="Yes"),OFFSET('Hygiene Data'!$D$7,0,10*ROW('Hygiene Data'!D77)),NA())</f>
        <v>#N/A</v>
      </c>
      <c r="BB83" s="101" t="e">
        <f ca="true">+IF(AND(ISNUMBER(OFFSET('Hygiene Data'!$D$9,0,10*ROW('Hygiene Data'!D77))),'Data Summary'!DQ83="Yes"),OFFSET('Hygiene Data'!$D$9,0,10*ROW('Hygiene Data'!D77)),NA())</f>
        <v>#N/A</v>
      </c>
      <c r="BC83" s="101" t="e">
        <f ca="true">+IF(AND(ISNUMBER(OFFSET('Hygiene Data'!$E$5,0,10*ROW('Hygiene Data'!E77))),'Data Summary'!DR83="Yes"),OFFSET('Hygiene Data'!$E$5,0,10*ROW('Hygiene Data'!E77)),NA())</f>
        <v>#N/A</v>
      </c>
      <c r="BD83" s="101" t="e">
        <f ca="true">+IF(AND(ISNUMBER(OFFSET('Hygiene Data'!$E$7,0,10*ROW('Hygiene Data'!E77))),'Data Summary'!DS83="Yes"),OFFSET('Hygiene Data'!$E$7,0,10*ROW('Hygiene Data'!E77)),NA())</f>
        <v>#N/A</v>
      </c>
      <c r="BE83" s="101" t="e">
        <f ca="true">+IF(AND(ISNUMBER(OFFSET('Hygiene Data'!$E$9,0,10*ROW('Hygiene Data'!E77))),'Data Summary'!DT83="Yes"),OFFSET('Hygiene Data'!$E$9,0,10*ROW('Hygiene Data'!E77)),NA())</f>
        <v>#N/A</v>
      </c>
      <c r="BF83" s="101" t="e">
        <f ca="true">+IF(AND(ISNUMBER(OFFSET('Hygiene Data'!$F$5,0,10*ROW('Hygiene Data'!F77))),'Data Summary'!DU83="Yes"),OFFSET('Hygiene Data'!$F$5,0,10*ROW('Hygiene Data'!F77)),NA())</f>
        <v>#N/A</v>
      </c>
      <c r="BG83" s="101" t="e">
        <f ca="true">+IF(AND(ISNUMBER(OFFSET('Hygiene Data'!$F$7,0,10*ROW('Hygiene Data'!F77))),'Data Summary'!DV83="Yes"),OFFSET('Hygiene Data'!$F$7,0,10*ROW('Hygiene Data'!F77)),NA())</f>
        <v>#N/A</v>
      </c>
      <c r="BH83" s="101" t="e">
        <f ca="true">+IF(AND(ISNUMBER(OFFSET('Hygiene Data'!$F$9,0,10*ROW('Hygiene Data'!F77))),'Data Summary'!DW83="Yes"),OFFSET('Hygiene Data'!$F$9,0,10*ROW('Hygiene Data'!F77)),NA())</f>
        <v>#N/A</v>
      </c>
      <c r="BI83" s="101" t="e">
        <f ca="true">+IF(AND(ISNUMBER(OFFSET('Hygiene Data'!$G$5,0,10*ROW('Hygiene Data'!G77))),'Data Summary'!DX83="Yes"),OFFSET('Hygiene Data'!$G$5,0,10*ROW('Hygiene Data'!G77)),NA())</f>
        <v>#N/A</v>
      </c>
      <c r="BJ83" s="101" t="e">
        <f ca="true">+IF(AND(ISNUMBER(OFFSET('Hygiene Data'!$G$7,0,10*ROW('Hygiene Data'!G77))),'Data Summary'!DY83="Yes"),OFFSET('Hygiene Data'!$G$7,0,10*ROW('Hygiene Data'!G77)),NA())</f>
        <v>#N/A</v>
      </c>
      <c r="BK83" s="101" t="e">
        <f ca="true">+IF(AND(ISNUMBER(OFFSET('Hygiene Data'!$G$9,0,10*ROW('Hygiene Data'!G77))),'Data Summary'!DZ83="Yes"),OFFSET('Hygiene Data'!$G$9,0,10*ROW('Hygiene Data'!G77)),NA())</f>
        <v>#N/A</v>
      </c>
      <c r="BL83" s="101" t="e">
        <f ca="true">+IF(AND(ISNUMBER(OFFSET('Hygiene Data'!$H$5,0,10*ROW('Hygiene Data'!H77))),'Data Summary'!EA83="Yes"),OFFSET('Hygiene Data'!$H$5,0,10*ROW('Hygiene Data'!H77)),NA())</f>
        <v>#N/A</v>
      </c>
      <c r="BM83" s="101" t="e">
        <f ca="true">+IF(AND(ISNUMBER(OFFSET('Hygiene Data'!$H$7,0,10*ROW('Hygiene Data'!H77))),'Data Summary'!EB83="Yes"),OFFSET('Hygiene Data'!$H$7,0,10*ROW('Hygiene Data'!H77)),NA())</f>
        <v>#N/A</v>
      </c>
      <c r="BN83" s="101" t="e">
        <f ca="true">+IF(AND(ISNUMBER(OFFSET('Hygiene Data'!$H$9,0,10*ROW('Hygiene Data'!H77))),'Data Summary'!EC83="Yes"),OFFSET('Hygiene Data'!$H$9,0,10*ROW('Hygiene Data'!H77)),NA())</f>
        <v>#N/A</v>
      </c>
      <c r="BO83" s="101" t="e">
        <f ca="true">+IF(AND(ISNUMBER(OFFSET('Hygiene Data'!$I$5,0,10*ROW('Hygiene Data'!I77))),'Data Summary'!ED83="Yes"),OFFSET('Hygiene Data'!$I$5,0,10*ROW('Hygiene Data'!I77)),NA())</f>
        <v>#N/A</v>
      </c>
      <c r="BP83" s="101" t="e">
        <f ca="true">+IF(AND(ISNUMBER(OFFSET('Hygiene Data'!$I$7,0,10*ROW('Hygiene Data'!I77))),'Data Summary'!EE83="Yes"),OFFSET('Hygiene Data'!$I$7,0,10*ROW('Hygiene Data'!I77)),NA())</f>
        <v>#N/A</v>
      </c>
      <c r="BQ83" s="101" t="e">
        <f ca="true">+IF(AND(ISNUMBER(OFFSET('Hygiene Data'!$I$9,0,10*ROW('Hygiene Data'!I77))),'Data Summary'!EF83="Yes"),OFFSET('Hygiene Data'!$I$9,0,10*ROW('Hygiene Data'!I77)),NA())</f>
        <v>#N/A</v>
      </c>
    </row>
    <row xmlns:x14ac="http://schemas.microsoft.com/office/spreadsheetml/2009/9/ac" r="84" x14ac:dyDescent="0.2">
      <c r="A84" s="414" t="e">
        <f ca="true">+RIGHT('Data Summary'!A84,LEN('Data Summary'!A84)-9)</f>
        <v>#VALUE!</v>
      </c>
      <c r="B84" s="38" t="str">
        <f ca="true">+IF(ISTEXT('Data Summary'!B84),'Data Summary'!B84,"")</f>
        <v/>
      </c>
      <c r="C84" s="365" t="e">
        <f ca="true">+VALUE('Data Summary'!C84)</f>
        <v>#VALUE!</v>
      </c>
      <c r="D84" s="99" t="e">
        <f ca="true">+IF(AND(ISNUMBER(OFFSET('Water Data'!$D$4,0,10*ROW('Water Data'!D78))),'Data Summary'!BS84="Yes"),100-OFFSET('Water Data'!$D$4,0,10*ROW('Water Data'!D78)),NA())</f>
        <v>#N/A</v>
      </c>
      <c r="E84" s="99" t="e">
        <f ca="true">+IF(AND(ISNUMBER(OFFSET('Water Data'!$D$6,0,10*ROW('Water Data'!D78))),'Data Summary'!BT84="Yes"),OFFSET('Water Data'!$D$6,0,10*ROW('Water Data'!D78)),NA())</f>
        <v>#N/A</v>
      </c>
      <c r="F84" s="99" t="e">
        <f ca="true">+IF(AND(ISNUMBER(OFFSET('Water Data'!$D$9,0,10*ROW('Water Data'!D78))),'Data Summary'!BU84="Yes"),OFFSET('Water Data'!$D$9,0,10*ROW('Water Data'!D78)),NA())</f>
        <v>#N/A</v>
      </c>
      <c r="G84" s="99" t="e">
        <f ca="true">+IF(AND(ISNUMBER(OFFSET('Water Data'!$E$4,0,10*ROW('Water Data'!E78))),'Data Summary'!BV84="Yes"),100-OFFSET('Water Data'!$E$4,0,10*ROW('Water Data'!E78)),NA())</f>
        <v>#N/A</v>
      </c>
      <c r="H84" s="99" t="e">
        <f ca="true">+IF(AND(ISNUMBER(OFFSET('Water Data'!$E$6,0,10*ROW('Water Data'!E78))),'Data Summary'!BW84="Yes"),OFFSET('Water Data'!$E$6,0,10*ROW('Water Data'!E78)),NA())</f>
        <v>#N/A</v>
      </c>
      <c r="I84" s="99" t="e">
        <f ca="true">+IF(AND(ISNUMBER(OFFSET('Water Data'!$E$9,0,10*ROW('Water Data'!E78))),'Data Summary'!BX84="Yes"),OFFSET('Water Data'!$E$9,0,10*ROW('Water Data'!E78)),NA())</f>
        <v>#N/A</v>
      </c>
      <c r="J84" s="99" t="e">
        <f ca="true">+IF(AND(ISNUMBER(OFFSET('Water Data'!$F$4,0,10*ROW('Water Data'!F78))),'Data Summary'!BY84="Yes"),100-OFFSET('Water Data'!$F$4,0,10*ROW('Water Data'!F78)),NA())</f>
        <v>#N/A</v>
      </c>
      <c r="K84" s="99" t="e">
        <f ca="true">+IF(AND(ISNUMBER(OFFSET('Water Data'!$F$6,0,10*ROW('Water Data'!F78))),'Data Summary'!BZ84="Yes"),OFFSET('Water Data'!$F$6,0,10*ROW('Water Data'!F78)),NA())</f>
        <v>#N/A</v>
      </c>
      <c r="L84" s="99" t="e">
        <f ca="true">+IF(AND(ISNUMBER(OFFSET('Water Data'!$F$9,0,10*ROW('Water Data'!F78))),'Data Summary'!CA84="Yes"),OFFSET('Water Data'!$F$9,0,10*ROW('Water Data'!F78)),NA())</f>
        <v>#N/A</v>
      </c>
      <c r="M84" s="99" t="e">
        <f ca="true">+IF(AND(ISNUMBER(OFFSET('Water Data'!$G$4,0,10*ROW('Water Data'!G78))),'Data Summary'!CB84="Yes"),100-OFFSET('Water Data'!$G$4,0,10*ROW('Water Data'!G78)),NA())</f>
        <v>#N/A</v>
      </c>
      <c r="N84" s="99" t="e">
        <f ca="true">+IF(AND(ISNUMBER(OFFSET('Water Data'!$G$6,0,10*ROW('Water Data'!G78))),'Data Summary'!CC84="Yes"),OFFSET('Water Data'!$G$6,0,10*ROW('Water Data'!G78)),NA())</f>
        <v>#N/A</v>
      </c>
      <c r="O84" s="99" t="e">
        <f ca="true">+IF(AND(ISNUMBER(OFFSET('Water Data'!$G$9,0,10*ROW('Water Data'!G78))),'Data Summary'!CD84="Yes"),OFFSET('Water Data'!$G$9,0,10*ROW('Water Data'!G78)),NA())</f>
        <v>#N/A</v>
      </c>
      <c r="P84" s="99" t="e">
        <f ca="true">+IF(AND(ISNUMBER(OFFSET('Water Data'!$H$4,0,10*ROW('Water Data'!H78))),'Data Summary'!CE84="Yes"),100-OFFSET('Water Data'!$H$4,0,10*ROW('Water Data'!H78)),NA())</f>
        <v>#N/A</v>
      </c>
      <c r="Q84" s="99" t="e">
        <f ca="true">+IF(AND(ISNUMBER(OFFSET('Water Data'!$H$6,0,10*ROW('Water Data'!H78))),'Data Summary'!CF84="Yes"),OFFSET('Water Data'!$H$6,0,10*ROW('Water Data'!H78)),NA())</f>
        <v>#N/A</v>
      </c>
      <c r="R84" s="99" t="e">
        <f ca="true">+IF(AND(ISNUMBER(OFFSET('Water Data'!$H$9,0,10*ROW('Water Data'!H78))),'Data Summary'!CG84="Yes"),OFFSET('Water Data'!$H$9,0,10*ROW('Water Data'!H78)),NA())</f>
        <v>#N/A</v>
      </c>
      <c r="S84" s="99" t="e">
        <f ca="true">+IF(AND(ISNUMBER(OFFSET('Water Data'!$I$4,0,10*ROW('Water Data'!I78))),'Data Summary'!CH84="Yes"),100-OFFSET('Water Data'!$I$4,0,10*ROW('Water Data'!I78)),NA())</f>
        <v>#N/A</v>
      </c>
      <c r="T84" s="99" t="e">
        <f ca="true">+IF(AND(ISNUMBER(OFFSET('Water Data'!$I$6,0,10*ROW('Water Data'!I78))),'Data Summary'!CI84="Yes"),OFFSET('Water Data'!$I$6,0,10*ROW('Water Data'!I78)),NA())</f>
        <v>#N/A</v>
      </c>
      <c r="U84" s="99" t="e">
        <f ca="true">+IF(AND(ISNUMBER(OFFSET('Water Data'!$I$9,0,10*ROW('Water Data'!I78))),'Data Summary'!CJ84="Yes"),OFFSET('Water Data'!$I$9,0,10*ROW('Water Data'!I78)),NA())</f>
        <v>#N/A</v>
      </c>
      <c r="V84" s="100" t="e">
        <f ca="true">+IF(AND(ISNUMBER(OFFSET('Sanitation Data'!$D$4,0,10*ROW('Sanitation Data'!D78))),'Data Summary'!CK84="Yes"),100-OFFSET('Sanitation Data'!$D$4,0,10*ROW('Sanitation Data'!D78)),NA())</f>
        <v>#N/A</v>
      </c>
      <c r="W84" s="100" t="e">
        <f ca="true">+IF(AND(ISNUMBER(OFFSET('Sanitation Data'!$D$6,0,10*ROW('Sanitation Data'!D78))),'Data Summary'!CL84="Yes"),OFFSET('Sanitation Data'!$D$6,0,10*ROW('Sanitation Data'!D78)),NA())</f>
        <v>#N/A</v>
      </c>
      <c r="X84" s="100" t="e">
        <f ca="true">+IF(AND(ISNUMBER(OFFSET('Sanitation Data'!$D$10,0,10*ROW('Sanitation Data'!D78))),'Data Summary'!CM84="Yes"),OFFSET('Sanitation Data'!$D$10,0,10*ROW('Sanitation Data'!D78)),NA())</f>
        <v>#N/A</v>
      </c>
      <c r="Y84" s="100" t="e">
        <f ca="true">+IF(AND(ISNUMBER(OFFSET('Sanitation Data'!$D$11,0,10*ROW('Sanitation Data'!D78))),'Data Summary'!CN84="Yes"),OFFSET('Sanitation Data'!$D$11,0,10*ROW('Sanitation Data'!D78)),NA())</f>
        <v>#N/A</v>
      </c>
      <c r="Z84" s="100" t="e">
        <f ca="true">+IF(AND(ISNUMBER(OFFSET('Sanitation Data'!$D$12,0,10*ROW('Sanitation Data'!D78))),'Data Summary'!CO84="Yes"),OFFSET('Sanitation Data'!$D$12,0,10*ROW('Sanitation Data'!D78)),NA())</f>
        <v>#N/A</v>
      </c>
      <c r="AA84" s="100" t="e">
        <f ca="true">+IF(AND(ISNUMBER(OFFSET('Sanitation Data'!$E$4,0,10*ROW('Sanitation Data'!E78))),'Data Summary'!CP84="Yes"),100-OFFSET('Sanitation Data'!$E$4,0,10*ROW('Sanitation Data'!E78)),NA())</f>
        <v>#N/A</v>
      </c>
      <c r="AB84" s="100" t="e">
        <f ca="true">+IF(AND(ISNUMBER(OFFSET('Sanitation Data'!$E$6,0,10*ROW('Sanitation Data'!E78))),'Data Summary'!CQ84="Yes"),OFFSET('Sanitation Data'!$E$6,0,10*ROW('Sanitation Data'!E78)),NA())</f>
        <v>#N/A</v>
      </c>
      <c r="AC84" s="100" t="e">
        <f ca="true">+IF(AND(ISNUMBER(OFFSET('Sanitation Data'!$E$10,0,10*ROW('Sanitation Data'!E78))),'Data Summary'!CR84="Yes"),OFFSET('Sanitation Data'!$E$10,0,10*ROW('Sanitation Data'!E78)),NA())</f>
        <v>#N/A</v>
      </c>
      <c r="AD84" s="100" t="e">
        <f ca="true">+IF(AND(ISNUMBER(OFFSET('Sanitation Data'!$E$11,0,10*ROW('Sanitation Data'!E78))),'Data Summary'!CS84="Yes"),OFFSET('Sanitation Data'!$E$11,0,10*ROW('Sanitation Data'!E78)),NA())</f>
        <v>#N/A</v>
      </c>
      <c r="AE84" s="100" t="e">
        <f ca="true">+IF(AND(ISNUMBER(OFFSET('Sanitation Data'!$E$12,0,10*ROW('Sanitation Data'!E78))),'Data Summary'!CT84="Yes"),OFFSET('Sanitation Data'!$E$12,0,10*ROW('Sanitation Data'!E78)),NA())</f>
        <v>#N/A</v>
      </c>
      <c r="AF84" s="100" t="e">
        <f ca="true">+IF(AND(ISNUMBER(OFFSET('Sanitation Data'!$F$4,0,10*ROW('Sanitation Data'!F78))),'Data Summary'!CU84="Yes"),100-OFFSET('Sanitation Data'!$F$4,0,10*ROW('Sanitation Data'!F78)),NA())</f>
        <v>#N/A</v>
      </c>
      <c r="AG84" s="100" t="e">
        <f ca="true">+IF(AND(ISNUMBER(OFFSET('Sanitation Data'!$F$6,0,10*ROW('Sanitation Data'!F78))),'Data Summary'!CV84="Yes"),OFFSET('Sanitation Data'!$F$6,0,10*ROW('Sanitation Data'!F78)),NA())</f>
        <v>#N/A</v>
      </c>
      <c r="AH84" s="100" t="e">
        <f ca="true">+IF(AND(ISNUMBER(OFFSET('Sanitation Data'!$F$10,0,10*ROW('Sanitation Data'!F78))),'Data Summary'!CW84="Yes"),OFFSET('Sanitation Data'!$F$10,0,10*ROW('Sanitation Data'!F78)),NA())</f>
        <v>#N/A</v>
      </c>
      <c r="AI84" s="100" t="e">
        <f ca="true">+IF(AND(ISNUMBER(OFFSET('Sanitation Data'!$F$11,0,10*ROW('Sanitation Data'!F78))),'Data Summary'!CX84="Yes"),OFFSET('Sanitation Data'!$F$11,0,10*ROW('Sanitation Data'!F78)),NA())</f>
        <v>#N/A</v>
      </c>
      <c r="AJ84" s="100" t="e">
        <f ca="true">+IF(AND(ISNUMBER(OFFSET('Sanitation Data'!$F$12,0,10*ROW('Sanitation Data'!F78))),'Data Summary'!CY84="Yes"),OFFSET('Sanitation Data'!$F$12,0,10*ROW('Sanitation Data'!F78)),NA())</f>
        <v>#N/A</v>
      </c>
      <c r="AK84" s="100" t="e">
        <f ca="true">+IF(AND(ISNUMBER(OFFSET('Sanitation Data'!$G$4,0,10*ROW('Sanitation Data'!G78))),'Data Summary'!CZ84="Yes"),100-OFFSET('Sanitation Data'!$G$4,0,10*ROW('Sanitation Data'!G78)),NA())</f>
        <v>#N/A</v>
      </c>
      <c r="AL84" s="100" t="e">
        <f ca="true">+IF(AND(ISNUMBER(OFFSET('Sanitation Data'!$G$6,0,10*ROW('Sanitation Data'!G78))),'Data Summary'!DA84="Yes"),OFFSET('Sanitation Data'!$G$6,0,10*ROW('Sanitation Data'!G78)),NA())</f>
        <v>#N/A</v>
      </c>
      <c r="AM84" s="100" t="e">
        <f ca="true">+IF(AND(ISNUMBER(OFFSET('Sanitation Data'!$G$10,0,10*ROW('Sanitation Data'!G78))),'Data Summary'!DB84="Yes"),OFFSET('Sanitation Data'!$G$10,0,10*ROW('Sanitation Data'!G78)),NA())</f>
        <v>#N/A</v>
      </c>
      <c r="AN84" s="100" t="e">
        <f ca="true">+IF(AND(ISNUMBER(OFFSET('Sanitation Data'!$G$11,0,10*ROW('Sanitation Data'!G78))),'Data Summary'!DC84="Yes"),OFFSET('Sanitation Data'!$G$11,0,10*ROW('Sanitation Data'!G78)),NA())</f>
        <v>#N/A</v>
      </c>
      <c r="AO84" s="100" t="e">
        <f ca="true">+IF(AND(ISNUMBER(OFFSET('Sanitation Data'!$G$12,0,10*ROW('Sanitation Data'!G78))),'Data Summary'!DD84="Yes"),OFFSET('Sanitation Data'!$G$12,0,10*ROW('Sanitation Data'!G78)),NA())</f>
        <v>#N/A</v>
      </c>
      <c r="AP84" s="100" t="e">
        <f ca="true">+IF(AND(ISNUMBER(OFFSET('Sanitation Data'!$H$4,0,10*ROW('Sanitation Data'!H78))),'Data Summary'!DE84="Yes"),100-OFFSET('Sanitation Data'!$H$4,0,10*ROW('Sanitation Data'!H78)),NA())</f>
        <v>#N/A</v>
      </c>
      <c r="AQ84" s="100" t="e">
        <f ca="true">+IF(AND(ISNUMBER(OFFSET('Sanitation Data'!$H$6,0,10*ROW('Sanitation Data'!H78))),'Data Summary'!DF84="Yes"),OFFSET('Sanitation Data'!$H$6,0,10*ROW('Sanitation Data'!H78)),NA())</f>
        <v>#N/A</v>
      </c>
      <c r="AR84" s="100" t="e">
        <f ca="true">+IF(AND(ISNUMBER(OFFSET('Sanitation Data'!$H$10,0,10*ROW('Sanitation Data'!H78))),'Data Summary'!DG84="Yes"),OFFSET('Sanitation Data'!$H$10,0,10*ROW('Sanitation Data'!H78)),NA())</f>
        <v>#N/A</v>
      </c>
      <c r="AS84" s="100" t="e">
        <f ca="true">+IF(AND(ISNUMBER(OFFSET('Sanitation Data'!$H$11,0,10*ROW('Sanitation Data'!H78))),'Data Summary'!DH84="Yes"),OFFSET('Sanitation Data'!$H$11,0,10*ROW('Sanitation Data'!H78)),NA())</f>
        <v>#N/A</v>
      </c>
      <c r="AT84" s="100" t="e">
        <f ca="true">+IF(AND(ISNUMBER(OFFSET('Sanitation Data'!$H$12,0,10*ROW('Sanitation Data'!H78))),'Data Summary'!DI84="Yes"),OFFSET('Sanitation Data'!$H$12,0,10*ROW('Sanitation Data'!H78)),NA())</f>
        <v>#N/A</v>
      </c>
      <c r="AU84" s="100" t="e">
        <f ca="true">+IF(AND(ISNUMBER(OFFSET('Sanitation Data'!$I$4,0,10*ROW('Sanitation Data'!I78))),'Data Summary'!DJ84="Yes"),100-OFFSET('Sanitation Data'!$I$4,0,10*ROW('Sanitation Data'!I78)),NA())</f>
        <v>#N/A</v>
      </c>
      <c r="AV84" s="100" t="e">
        <f ca="true">+IF(AND(ISNUMBER(OFFSET('Sanitation Data'!$I$6,0,10*ROW('Sanitation Data'!I78))),'Data Summary'!DK84="Yes"),OFFSET('Sanitation Data'!$I$6,0,10*ROW('Sanitation Data'!I78)),NA())</f>
        <v>#N/A</v>
      </c>
      <c r="AW84" s="100" t="e">
        <f ca="true">+IF(AND(ISNUMBER(OFFSET('Sanitation Data'!$I$10,0,10*ROW('Sanitation Data'!I78))),'Data Summary'!DL84="Yes"),OFFSET('Sanitation Data'!$I$10,0,10*ROW('Sanitation Data'!I78)),NA())</f>
        <v>#N/A</v>
      </c>
      <c r="AX84" s="100" t="e">
        <f ca="true">+IF(AND(ISNUMBER(OFFSET('Sanitation Data'!$I$11,0,10*ROW('Sanitation Data'!I78))),'Data Summary'!DM84="Yes"),OFFSET('Sanitation Data'!$I$11,0,10*ROW('Sanitation Data'!I78)),NA())</f>
        <v>#N/A</v>
      </c>
      <c r="AY84" s="100" t="e">
        <f ca="true">+IF(AND(ISNUMBER(OFFSET('Sanitation Data'!$I$12,0,10*ROW('Sanitation Data'!I78))),'Data Summary'!DN84="Yes"),OFFSET('Sanitation Data'!$I$12,0,10*ROW('Sanitation Data'!I78)),NA())</f>
        <v>#N/A</v>
      </c>
      <c r="AZ84" s="101" t="e">
        <f ca="true">+IF(AND(ISNUMBER(OFFSET('Hygiene Data'!$D$5,0,10*ROW('Hygiene Data'!D78))),'Data Summary'!DO84="Yes"),OFFSET('Hygiene Data'!$D$5,0,10*ROW('Hygiene Data'!D78)),NA())</f>
        <v>#N/A</v>
      </c>
      <c r="BA84" s="101" t="e">
        <f ca="true">+IF(AND(ISNUMBER(OFFSET('Hygiene Data'!$D$7,0,10*ROW('Hygiene Data'!D78))),'Data Summary'!DP84="Yes"),OFFSET('Hygiene Data'!$D$7,0,10*ROW('Hygiene Data'!D78)),NA())</f>
        <v>#N/A</v>
      </c>
      <c r="BB84" s="101" t="e">
        <f ca="true">+IF(AND(ISNUMBER(OFFSET('Hygiene Data'!$D$9,0,10*ROW('Hygiene Data'!D78))),'Data Summary'!DQ84="Yes"),OFFSET('Hygiene Data'!$D$9,0,10*ROW('Hygiene Data'!D78)),NA())</f>
        <v>#N/A</v>
      </c>
      <c r="BC84" s="101" t="e">
        <f ca="true">+IF(AND(ISNUMBER(OFFSET('Hygiene Data'!$E$5,0,10*ROW('Hygiene Data'!E78))),'Data Summary'!DR84="Yes"),OFFSET('Hygiene Data'!$E$5,0,10*ROW('Hygiene Data'!E78)),NA())</f>
        <v>#N/A</v>
      </c>
      <c r="BD84" s="101" t="e">
        <f ca="true">+IF(AND(ISNUMBER(OFFSET('Hygiene Data'!$E$7,0,10*ROW('Hygiene Data'!E78))),'Data Summary'!DS84="Yes"),OFFSET('Hygiene Data'!$E$7,0,10*ROW('Hygiene Data'!E78)),NA())</f>
        <v>#N/A</v>
      </c>
      <c r="BE84" s="101" t="e">
        <f ca="true">+IF(AND(ISNUMBER(OFFSET('Hygiene Data'!$E$9,0,10*ROW('Hygiene Data'!E78))),'Data Summary'!DT84="Yes"),OFFSET('Hygiene Data'!$E$9,0,10*ROW('Hygiene Data'!E78)),NA())</f>
        <v>#N/A</v>
      </c>
      <c r="BF84" s="101" t="e">
        <f ca="true">+IF(AND(ISNUMBER(OFFSET('Hygiene Data'!$F$5,0,10*ROW('Hygiene Data'!F78))),'Data Summary'!DU84="Yes"),OFFSET('Hygiene Data'!$F$5,0,10*ROW('Hygiene Data'!F78)),NA())</f>
        <v>#N/A</v>
      </c>
      <c r="BG84" s="101" t="e">
        <f ca="true">+IF(AND(ISNUMBER(OFFSET('Hygiene Data'!$F$7,0,10*ROW('Hygiene Data'!F78))),'Data Summary'!DV84="Yes"),OFFSET('Hygiene Data'!$F$7,0,10*ROW('Hygiene Data'!F78)),NA())</f>
        <v>#N/A</v>
      </c>
      <c r="BH84" s="101" t="e">
        <f ca="true">+IF(AND(ISNUMBER(OFFSET('Hygiene Data'!$F$9,0,10*ROW('Hygiene Data'!F78))),'Data Summary'!DW84="Yes"),OFFSET('Hygiene Data'!$F$9,0,10*ROW('Hygiene Data'!F78)),NA())</f>
        <v>#N/A</v>
      </c>
      <c r="BI84" s="101" t="e">
        <f ca="true">+IF(AND(ISNUMBER(OFFSET('Hygiene Data'!$G$5,0,10*ROW('Hygiene Data'!G78))),'Data Summary'!DX84="Yes"),OFFSET('Hygiene Data'!$G$5,0,10*ROW('Hygiene Data'!G78)),NA())</f>
        <v>#N/A</v>
      </c>
      <c r="BJ84" s="101" t="e">
        <f ca="true">+IF(AND(ISNUMBER(OFFSET('Hygiene Data'!$G$7,0,10*ROW('Hygiene Data'!G78))),'Data Summary'!DY84="Yes"),OFFSET('Hygiene Data'!$G$7,0,10*ROW('Hygiene Data'!G78)),NA())</f>
        <v>#N/A</v>
      </c>
      <c r="BK84" s="101" t="e">
        <f ca="true">+IF(AND(ISNUMBER(OFFSET('Hygiene Data'!$G$9,0,10*ROW('Hygiene Data'!G78))),'Data Summary'!DZ84="Yes"),OFFSET('Hygiene Data'!$G$9,0,10*ROW('Hygiene Data'!G78)),NA())</f>
        <v>#N/A</v>
      </c>
      <c r="BL84" s="101" t="e">
        <f ca="true">+IF(AND(ISNUMBER(OFFSET('Hygiene Data'!$H$5,0,10*ROW('Hygiene Data'!H78))),'Data Summary'!EA84="Yes"),OFFSET('Hygiene Data'!$H$5,0,10*ROW('Hygiene Data'!H78)),NA())</f>
        <v>#N/A</v>
      </c>
      <c r="BM84" s="101" t="e">
        <f ca="true">+IF(AND(ISNUMBER(OFFSET('Hygiene Data'!$H$7,0,10*ROW('Hygiene Data'!H78))),'Data Summary'!EB84="Yes"),OFFSET('Hygiene Data'!$H$7,0,10*ROW('Hygiene Data'!H78)),NA())</f>
        <v>#N/A</v>
      </c>
      <c r="BN84" s="101" t="e">
        <f ca="true">+IF(AND(ISNUMBER(OFFSET('Hygiene Data'!$H$9,0,10*ROW('Hygiene Data'!H78))),'Data Summary'!EC84="Yes"),OFFSET('Hygiene Data'!$H$9,0,10*ROW('Hygiene Data'!H78)),NA())</f>
        <v>#N/A</v>
      </c>
      <c r="BO84" s="101" t="e">
        <f ca="true">+IF(AND(ISNUMBER(OFFSET('Hygiene Data'!$I$5,0,10*ROW('Hygiene Data'!I78))),'Data Summary'!ED84="Yes"),OFFSET('Hygiene Data'!$I$5,0,10*ROW('Hygiene Data'!I78)),NA())</f>
        <v>#N/A</v>
      </c>
      <c r="BP84" s="101" t="e">
        <f ca="true">+IF(AND(ISNUMBER(OFFSET('Hygiene Data'!$I$7,0,10*ROW('Hygiene Data'!I78))),'Data Summary'!EE84="Yes"),OFFSET('Hygiene Data'!$I$7,0,10*ROW('Hygiene Data'!I78)),NA())</f>
        <v>#N/A</v>
      </c>
      <c r="BQ84" s="101" t="e">
        <f ca="true">+IF(AND(ISNUMBER(OFFSET('Hygiene Data'!$I$9,0,10*ROW('Hygiene Data'!I78))),'Data Summary'!EF84="Yes"),OFFSET('Hygiene Data'!$I$9,0,10*ROW('Hygiene Data'!I78)),NA())</f>
        <v>#N/A</v>
      </c>
    </row>
    <row xmlns:x14ac="http://schemas.microsoft.com/office/spreadsheetml/2009/9/ac" r="85" x14ac:dyDescent="0.2">
      <c r="A85" s="414" t="e">
        <f ca="true">+RIGHT('Data Summary'!A85,LEN('Data Summary'!A85)-9)</f>
        <v>#VALUE!</v>
      </c>
      <c r="B85" s="38" t="str">
        <f ca="true">+IF(ISTEXT('Data Summary'!B85),'Data Summary'!B85,"")</f>
        <v/>
      </c>
      <c r="C85" s="365" t="e">
        <f ca="true">+VALUE('Data Summary'!C85)</f>
        <v>#VALUE!</v>
      </c>
      <c r="D85" s="99" t="e">
        <f ca="true">+IF(AND(ISNUMBER(OFFSET('Water Data'!$D$4,0,10*ROW('Water Data'!D79))),'Data Summary'!BS85="Yes"),100-OFFSET('Water Data'!$D$4,0,10*ROW('Water Data'!D79)),NA())</f>
        <v>#N/A</v>
      </c>
      <c r="E85" s="99" t="e">
        <f ca="true">+IF(AND(ISNUMBER(OFFSET('Water Data'!$D$6,0,10*ROW('Water Data'!D79))),'Data Summary'!BT85="Yes"),OFFSET('Water Data'!$D$6,0,10*ROW('Water Data'!D79)),NA())</f>
        <v>#N/A</v>
      </c>
      <c r="F85" s="99" t="e">
        <f ca="true">+IF(AND(ISNUMBER(OFFSET('Water Data'!$D$9,0,10*ROW('Water Data'!D79))),'Data Summary'!BU85="Yes"),OFFSET('Water Data'!$D$9,0,10*ROW('Water Data'!D79)),NA())</f>
        <v>#N/A</v>
      </c>
      <c r="G85" s="99" t="e">
        <f ca="true">+IF(AND(ISNUMBER(OFFSET('Water Data'!$E$4,0,10*ROW('Water Data'!E79))),'Data Summary'!BV85="Yes"),100-OFFSET('Water Data'!$E$4,0,10*ROW('Water Data'!E79)),NA())</f>
        <v>#N/A</v>
      </c>
      <c r="H85" s="99" t="e">
        <f ca="true">+IF(AND(ISNUMBER(OFFSET('Water Data'!$E$6,0,10*ROW('Water Data'!E79))),'Data Summary'!BW85="Yes"),OFFSET('Water Data'!$E$6,0,10*ROW('Water Data'!E79)),NA())</f>
        <v>#N/A</v>
      </c>
      <c r="I85" s="99" t="e">
        <f ca="true">+IF(AND(ISNUMBER(OFFSET('Water Data'!$E$9,0,10*ROW('Water Data'!E79))),'Data Summary'!BX85="Yes"),OFFSET('Water Data'!$E$9,0,10*ROW('Water Data'!E79)),NA())</f>
        <v>#N/A</v>
      </c>
      <c r="J85" s="99" t="e">
        <f ca="true">+IF(AND(ISNUMBER(OFFSET('Water Data'!$F$4,0,10*ROW('Water Data'!F79))),'Data Summary'!BY85="Yes"),100-OFFSET('Water Data'!$F$4,0,10*ROW('Water Data'!F79)),NA())</f>
        <v>#N/A</v>
      </c>
      <c r="K85" s="99" t="e">
        <f ca="true">+IF(AND(ISNUMBER(OFFSET('Water Data'!$F$6,0,10*ROW('Water Data'!F79))),'Data Summary'!BZ85="Yes"),OFFSET('Water Data'!$F$6,0,10*ROW('Water Data'!F79)),NA())</f>
        <v>#N/A</v>
      </c>
      <c r="L85" s="99" t="e">
        <f ca="true">+IF(AND(ISNUMBER(OFFSET('Water Data'!$F$9,0,10*ROW('Water Data'!F79))),'Data Summary'!CA85="Yes"),OFFSET('Water Data'!$F$9,0,10*ROW('Water Data'!F79)),NA())</f>
        <v>#N/A</v>
      </c>
      <c r="M85" s="99" t="e">
        <f ca="true">+IF(AND(ISNUMBER(OFFSET('Water Data'!$G$4,0,10*ROW('Water Data'!G79))),'Data Summary'!CB85="Yes"),100-OFFSET('Water Data'!$G$4,0,10*ROW('Water Data'!G79)),NA())</f>
        <v>#N/A</v>
      </c>
      <c r="N85" s="99" t="e">
        <f ca="true">+IF(AND(ISNUMBER(OFFSET('Water Data'!$G$6,0,10*ROW('Water Data'!G79))),'Data Summary'!CC85="Yes"),OFFSET('Water Data'!$G$6,0,10*ROW('Water Data'!G79)),NA())</f>
        <v>#N/A</v>
      </c>
      <c r="O85" s="99" t="e">
        <f ca="true">+IF(AND(ISNUMBER(OFFSET('Water Data'!$G$9,0,10*ROW('Water Data'!G79))),'Data Summary'!CD85="Yes"),OFFSET('Water Data'!$G$9,0,10*ROW('Water Data'!G79)),NA())</f>
        <v>#N/A</v>
      </c>
      <c r="P85" s="99" t="e">
        <f ca="true">+IF(AND(ISNUMBER(OFFSET('Water Data'!$H$4,0,10*ROW('Water Data'!H79))),'Data Summary'!CE85="Yes"),100-OFFSET('Water Data'!$H$4,0,10*ROW('Water Data'!H79)),NA())</f>
        <v>#N/A</v>
      </c>
      <c r="Q85" s="99" t="e">
        <f ca="true">+IF(AND(ISNUMBER(OFFSET('Water Data'!$H$6,0,10*ROW('Water Data'!H79))),'Data Summary'!CF85="Yes"),OFFSET('Water Data'!$H$6,0,10*ROW('Water Data'!H79)),NA())</f>
        <v>#N/A</v>
      </c>
      <c r="R85" s="99" t="e">
        <f ca="true">+IF(AND(ISNUMBER(OFFSET('Water Data'!$H$9,0,10*ROW('Water Data'!H79))),'Data Summary'!CG85="Yes"),OFFSET('Water Data'!$H$9,0,10*ROW('Water Data'!H79)),NA())</f>
        <v>#N/A</v>
      </c>
      <c r="S85" s="99" t="e">
        <f ca="true">+IF(AND(ISNUMBER(OFFSET('Water Data'!$I$4,0,10*ROW('Water Data'!I79))),'Data Summary'!CH85="Yes"),100-OFFSET('Water Data'!$I$4,0,10*ROW('Water Data'!I79)),NA())</f>
        <v>#N/A</v>
      </c>
      <c r="T85" s="99" t="e">
        <f ca="true">+IF(AND(ISNUMBER(OFFSET('Water Data'!$I$6,0,10*ROW('Water Data'!I79))),'Data Summary'!CI85="Yes"),OFFSET('Water Data'!$I$6,0,10*ROW('Water Data'!I79)),NA())</f>
        <v>#N/A</v>
      </c>
      <c r="U85" s="99" t="e">
        <f ca="true">+IF(AND(ISNUMBER(OFFSET('Water Data'!$I$9,0,10*ROW('Water Data'!I79))),'Data Summary'!CJ85="Yes"),OFFSET('Water Data'!$I$9,0,10*ROW('Water Data'!I79)),NA())</f>
        <v>#N/A</v>
      </c>
      <c r="V85" s="100" t="e">
        <f ca="true">+IF(AND(ISNUMBER(OFFSET('Sanitation Data'!$D$4,0,10*ROW('Sanitation Data'!D79))),'Data Summary'!CK85="Yes"),100-OFFSET('Sanitation Data'!$D$4,0,10*ROW('Sanitation Data'!D79)),NA())</f>
        <v>#N/A</v>
      </c>
      <c r="W85" s="100" t="e">
        <f ca="true">+IF(AND(ISNUMBER(OFFSET('Sanitation Data'!$D$6,0,10*ROW('Sanitation Data'!D79))),'Data Summary'!CL85="Yes"),OFFSET('Sanitation Data'!$D$6,0,10*ROW('Sanitation Data'!D79)),NA())</f>
        <v>#N/A</v>
      </c>
      <c r="X85" s="100" t="e">
        <f ca="true">+IF(AND(ISNUMBER(OFFSET('Sanitation Data'!$D$10,0,10*ROW('Sanitation Data'!D79))),'Data Summary'!CM85="Yes"),OFFSET('Sanitation Data'!$D$10,0,10*ROW('Sanitation Data'!D79)),NA())</f>
        <v>#N/A</v>
      </c>
      <c r="Y85" s="100" t="e">
        <f ca="true">+IF(AND(ISNUMBER(OFFSET('Sanitation Data'!$D$11,0,10*ROW('Sanitation Data'!D79))),'Data Summary'!CN85="Yes"),OFFSET('Sanitation Data'!$D$11,0,10*ROW('Sanitation Data'!D79)),NA())</f>
        <v>#N/A</v>
      </c>
      <c r="Z85" s="100" t="e">
        <f ca="true">+IF(AND(ISNUMBER(OFFSET('Sanitation Data'!$D$12,0,10*ROW('Sanitation Data'!D79))),'Data Summary'!CO85="Yes"),OFFSET('Sanitation Data'!$D$12,0,10*ROW('Sanitation Data'!D79)),NA())</f>
        <v>#N/A</v>
      </c>
      <c r="AA85" s="100" t="e">
        <f ca="true">+IF(AND(ISNUMBER(OFFSET('Sanitation Data'!$E$4,0,10*ROW('Sanitation Data'!E79))),'Data Summary'!CP85="Yes"),100-OFFSET('Sanitation Data'!$E$4,0,10*ROW('Sanitation Data'!E79)),NA())</f>
        <v>#N/A</v>
      </c>
      <c r="AB85" s="100" t="e">
        <f ca="true">+IF(AND(ISNUMBER(OFFSET('Sanitation Data'!$E$6,0,10*ROW('Sanitation Data'!E79))),'Data Summary'!CQ85="Yes"),OFFSET('Sanitation Data'!$E$6,0,10*ROW('Sanitation Data'!E79)),NA())</f>
        <v>#N/A</v>
      </c>
      <c r="AC85" s="100" t="e">
        <f ca="true">+IF(AND(ISNUMBER(OFFSET('Sanitation Data'!$E$10,0,10*ROW('Sanitation Data'!E79))),'Data Summary'!CR85="Yes"),OFFSET('Sanitation Data'!$E$10,0,10*ROW('Sanitation Data'!E79)),NA())</f>
        <v>#N/A</v>
      </c>
      <c r="AD85" s="100" t="e">
        <f ca="true">+IF(AND(ISNUMBER(OFFSET('Sanitation Data'!$E$11,0,10*ROW('Sanitation Data'!E79))),'Data Summary'!CS85="Yes"),OFFSET('Sanitation Data'!$E$11,0,10*ROW('Sanitation Data'!E79)),NA())</f>
        <v>#N/A</v>
      </c>
      <c r="AE85" s="100" t="e">
        <f ca="true">+IF(AND(ISNUMBER(OFFSET('Sanitation Data'!$E$12,0,10*ROW('Sanitation Data'!E79))),'Data Summary'!CT85="Yes"),OFFSET('Sanitation Data'!$E$12,0,10*ROW('Sanitation Data'!E79)),NA())</f>
        <v>#N/A</v>
      </c>
      <c r="AF85" s="100" t="e">
        <f ca="true">+IF(AND(ISNUMBER(OFFSET('Sanitation Data'!$F$4,0,10*ROW('Sanitation Data'!F79))),'Data Summary'!CU85="Yes"),100-OFFSET('Sanitation Data'!$F$4,0,10*ROW('Sanitation Data'!F79)),NA())</f>
        <v>#N/A</v>
      </c>
      <c r="AG85" s="100" t="e">
        <f ca="true">+IF(AND(ISNUMBER(OFFSET('Sanitation Data'!$F$6,0,10*ROW('Sanitation Data'!F79))),'Data Summary'!CV85="Yes"),OFFSET('Sanitation Data'!$F$6,0,10*ROW('Sanitation Data'!F79)),NA())</f>
        <v>#N/A</v>
      </c>
      <c r="AH85" s="100" t="e">
        <f ca="true">+IF(AND(ISNUMBER(OFFSET('Sanitation Data'!$F$10,0,10*ROW('Sanitation Data'!F79))),'Data Summary'!CW85="Yes"),OFFSET('Sanitation Data'!$F$10,0,10*ROW('Sanitation Data'!F79)),NA())</f>
        <v>#N/A</v>
      </c>
      <c r="AI85" s="100" t="e">
        <f ca="true">+IF(AND(ISNUMBER(OFFSET('Sanitation Data'!$F$11,0,10*ROW('Sanitation Data'!F79))),'Data Summary'!CX85="Yes"),OFFSET('Sanitation Data'!$F$11,0,10*ROW('Sanitation Data'!F79)),NA())</f>
        <v>#N/A</v>
      </c>
      <c r="AJ85" s="100" t="e">
        <f ca="true">+IF(AND(ISNUMBER(OFFSET('Sanitation Data'!$F$12,0,10*ROW('Sanitation Data'!F79))),'Data Summary'!CY85="Yes"),OFFSET('Sanitation Data'!$F$12,0,10*ROW('Sanitation Data'!F79)),NA())</f>
        <v>#N/A</v>
      </c>
      <c r="AK85" s="100" t="e">
        <f ca="true">+IF(AND(ISNUMBER(OFFSET('Sanitation Data'!$G$4,0,10*ROW('Sanitation Data'!G79))),'Data Summary'!CZ85="Yes"),100-OFFSET('Sanitation Data'!$G$4,0,10*ROW('Sanitation Data'!G79)),NA())</f>
        <v>#N/A</v>
      </c>
      <c r="AL85" s="100" t="e">
        <f ca="true">+IF(AND(ISNUMBER(OFFSET('Sanitation Data'!$G$6,0,10*ROW('Sanitation Data'!G79))),'Data Summary'!DA85="Yes"),OFFSET('Sanitation Data'!$G$6,0,10*ROW('Sanitation Data'!G79)),NA())</f>
        <v>#N/A</v>
      </c>
      <c r="AM85" s="100" t="e">
        <f ca="true">+IF(AND(ISNUMBER(OFFSET('Sanitation Data'!$G$10,0,10*ROW('Sanitation Data'!G79))),'Data Summary'!DB85="Yes"),OFFSET('Sanitation Data'!$G$10,0,10*ROW('Sanitation Data'!G79)),NA())</f>
        <v>#N/A</v>
      </c>
      <c r="AN85" s="100" t="e">
        <f ca="true">+IF(AND(ISNUMBER(OFFSET('Sanitation Data'!$G$11,0,10*ROW('Sanitation Data'!G79))),'Data Summary'!DC85="Yes"),OFFSET('Sanitation Data'!$G$11,0,10*ROW('Sanitation Data'!G79)),NA())</f>
        <v>#N/A</v>
      </c>
      <c r="AO85" s="100" t="e">
        <f ca="true">+IF(AND(ISNUMBER(OFFSET('Sanitation Data'!$G$12,0,10*ROW('Sanitation Data'!G79))),'Data Summary'!DD85="Yes"),OFFSET('Sanitation Data'!$G$12,0,10*ROW('Sanitation Data'!G79)),NA())</f>
        <v>#N/A</v>
      </c>
      <c r="AP85" s="100" t="e">
        <f ca="true">+IF(AND(ISNUMBER(OFFSET('Sanitation Data'!$H$4,0,10*ROW('Sanitation Data'!H79))),'Data Summary'!DE85="Yes"),100-OFFSET('Sanitation Data'!$H$4,0,10*ROW('Sanitation Data'!H79)),NA())</f>
        <v>#N/A</v>
      </c>
      <c r="AQ85" s="100" t="e">
        <f ca="true">+IF(AND(ISNUMBER(OFFSET('Sanitation Data'!$H$6,0,10*ROW('Sanitation Data'!H79))),'Data Summary'!DF85="Yes"),OFFSET('Sanitation Data'!$H$6,0,10*ROW('Sanitation Data'!H79)),NA())</f>
        <v>#N/A</v>
      </c>
      <c r="AR85" s="100" t="e">
        <f ca="true">+IF(AND(ISNUMBER(OFFSET('Sanitation Data'!$H$10,0,10*ROW('Sanitation Data'!H79))),'Data Summary'!DG85="Yes"),OFFSET('Sanitation Data'!$H$10,0,10*ROW('Sanitation Data'!H79)),NA())</f>
        <v>#N/A</v>
      </c>
      <c r="AS85" s="100" t="e">
        <f ca="true">+IF(AND(ISNUMBER(OFFSET('Sanitation Data'!$H$11,0,10*ROW('Sanitation Data'!H79))),'Data Summary'!DH85="Yes"),OFFSET('Sanitation Data'!$H$11,0,10*ROW('Sanitation Data'!H79)),NA())</f>
        <v>#N/A</v>
      </c>
      <c r="AT85" s="100" t="e">
        <f ca="true">+IF(AND(ISNUMBER(OFFSET('Sanitation Data'!$H$12,0,10*ROW('Sanitation Data'!H79))),'Data Summary'!DI85="Yes"),OFFSET('Sanitation Data'!$H$12,0,10*ROW('Sanitation Data'!H79)),NA())</f>
        <v>#N/A</v>
      </c>
      <c r="AU85" s="100" t="e">
        <f ca="true">+IF(AND(ISNUMBER(OFFSET('Sanitation Data'!$I$4,0,10*ROW('Sanitation Data'!I79))),'Data Summary'!DJ85="Yes"),100-OFFSET('Sanitation Data'!$I$4,0,10*ROW('Sanitation Data'!I79)),NA())</f>
        <v>#N/A</v>
      </c>
      <c r="AV85" s="100" t="e">
        <f ca="true">+IF(AND(ISNUMBER(OFFSET('Sanitation Data'!$I$6,0,10*ROW('Sanitation Data'!I79))),'Data Summary'!DK85="Yes"),OFFSET('Sanitation Data'!$I$6,0,10*ROW('Sanitation Data'!I79)),NA())</f>
        <v>#N/A</v>
      </c>
      <c r="AW85" s="100" t="e">
        <f ca="true">+IF(AND(ISNUMBER(OFFSET('Sanitation Data'!$I$10,0,10*ROW('Sanitation Data'!I79))),'Data Summary'!DL85="Yes"),OFFSET('Sanitation Data'!$I$10,0,10*ROW('Sanitation Data'!I79)),NA())</f>
        <v>#N/A</v>
      </c>
      <c r="AX85" s="100" t="e">
        <f ca="true">+IF(AND(ISNUMBER(OFFSET('Sanitation Data'!$I$11,0,10*ROW('Sanitation Data'!I79))),'Data Summary'!DM85="Yes"),OFFSET('Sanitation Data'!$I$11,0,10*ROW('Sanitation Data'!I79)),NA())</f>
        <v>#N/A</v>
      </c>
      <c r="AY85" s="100" t="e">
        <f ca="true">+IF(AND(ISNUMBER(OFFSET('Sanitation Data'!$I$12,0,10*ROW('Sanitation Data'!I79))),'Data Summary'!DN85="Yes"),OFFSET('Sanitation Data'!$I$12,0,10*ROW('Sanitation Data'!I79)),NA())</f>
        <v>#N/A</v>
      </c>
      <c r="AZ85" s="101" t="e">
        <f ca="true">+IF(AND(ISNUMBER(OFFSET('Hygiene Data'!$D$5,0,10*ROW('Hygiene Data'!D79))),'Data Summary'!DO85="Yes"),OFFSET('Hygiene Data'!$D$5,0,10*ROW('Hygiene Data'!D79)),NA())</f>
        <v>#N/A</v>
      </c>
      <c r="BA85" s="101" t="e">
        <f ca="true">+IF(AND(ISNUMBER(OFFSET('Hygiene Data'!$D$7,0,10*ROW('Hygiene Data'!D79))),'Data Summary'!DP85="Yes"),OFFSET('Hygiene Data'!$D$7,0,10*ROW('Hygiene Data'!D79)),NA())</f>
        <v>#N/A</v>
      </c>
      <c r="BB85" s="101" t="e">
        <f ca="true">+IF(AND(ISNUMBER(OFFSET('Hygiene Data'!$D$9,0,10*ROW('Hygiene Data'!D79))),'Data Summary'!DQ85="Yes"),OFFSET('Hygiene Data'!$D$9,0,10*ROW('Hygiene Data'!D79)),NA())</f>
        <v>#N/A</v>
      </c>
      <c r="BC85" s="101" t="e">
        <f ca="true">+IF(AND(ISNUMBER(OFFSET('Hygiene Data'!$E$5,0,10*ROW('Hygiene Data'!E79))),'Data Summary'!DR85="Yes"),OFFSET('Hygiene Data'!$E$5,0,10*ROW('Hygiene Data'!E79)),NA())</f>
        <v>#N/A</v>
      </c>
      <c r="BD85" s="101" t="e">
        <f ca="true">+IF(AND(ISNUMBER(OFFSET('Hygiene Data'!$E$7,0,10*ROW('Hygiene Data'!E79))),'Data Summary'!DS85="Yes"),OFFSET('Hygiene Data'!$E$7,0,10*ROW('Hygiene Data'!E79)),NA())</f>
        <v>#N/A</v>
      </c>
      <c r="BE85" s="101" t="e">
        <f ca="true">+IF(AND(ISNUMBER(OFFSET('Hygiene Data'!$E$9,0,10*ROW('Hygiene Data'!E79))),'Data Summary'!DT85="Yes"),OFFSET('Hygiene Data'!$E$9,0,10*ROW('Hygiene Data'!E79)),NA())</f>
        <v>#N/A</v>
      </c>
      <c r="BF85" s="101" t="e">
        <f ca="true">+IF(AND(ISNUMBER(OFFSET('Hygiene Data'!$F$5,0,10*ROW('Hygiene Data'!F79))),'Data Summary'!DU85="Yes"),OFFSET('Hygiene Data'!$F$5,0,10*ROW('Hygiene Data'!F79)),NA())</f>
        <v>#N/A</v>
      </c>
      <c r="BG85" s="101" t="e">
        <f ca="true">+IF(AND(ISNUMBER(OFFSET('Hygiene Data'!$F$7,0,10*ROW('Hygiene Data'!F79))),'Data Summary'!DV85="Yes"),OFFSET('Hygiene Data'!$F$7,0,10*ROW('Hygiene Data'!F79)),NA())</f>
        <v>#N/A</v>
      </c>
      <c r="BH85" s="101" t="e">
        <f ca="true">+IF(AND(ISNUMBER(OFFSET('Hygiene Data'!$F$9,0,10*ROW('Hygiene Data'!F79))),'Data Summary'!DW85="Yes"),OFFSET('Hygiene Data'!$F$9,0,10*ROW('Hygiene Data'!F79)),NA())</f>
        <v>#N/A</v>
      </c>
      <c r="BI85" s="101" t="e">
        <f ca="true">+IF(AND(ISNUMBER(OFFSET('Hygiene Data'!$G$5,0,10*ROW('Hygiene Data'!G79))),'Data Summary'!DX85="Yes"),OFFSET('Hygiene Data'!$G$5,0,10*ROW('Hygiene Data'!G79)),NA())</f>
        <v>#N/A</v>
      </c>
      <c r="BJ85" s="101" t="e">
        <f ca="true">+IF(AND(ISNUMBER(OFFSET('Hygiene Data'!$G$7,0,10*ROW('Hygiene Data'!G79))),'Data Summary'!DY85="Yes"),OFFSET('Hygiene Data'!$G$7,0,10*ROW('Hygiene Data'!G79)),NA())</f>
        <v>#N/A</v>
      </c>
      <c r="BK85" s="101" t="e">
        <f ca="true">+IF(AND(ISNUMBER(OFFSET('Hygiene Data'!$G$9,0,10*ROW('Hygiene Data'!G79))),'Data Summary'!DZ85="Yes"),OFFSET('Hygiene Data'!$G$9,0,10*ROW('Hygiene Data'!G79)),NA())</f>
        <v>#N/A</v>
      </c>
      <c r="BL85" s="101" t="e">
        <f ca="true">+IF(AND(ISNUMBER(OFFSET('Hygiene Data'!$H$5,0,10*ROW('Hygiene Data'!H79))),'Data Summary'!EA85="Yes"),OFFSET('Hygiene Data'!$H$5,0,10*ROW('Hygiene Data'!H79)),NA())</f>
        <v>#N/A</v>
      </c>
      <c r="BM85" s="101" t="e">
        <f ca="true">+IF(AND(ISNUMBER(OFFSET('Hygiene Data'!$H$7,0,10*ROW('Hygiene Data'!H79))),'Data Summary'!EB85="Yes"),OFFSET('Hygiene Data'!$H$7,0,10*ROW('Hygiene Data'!H79)),NA())</f>
        <v>#N/A</v>
      </c>
      <c r="BN85" s="101" t="e">
        <f ca="true">+IF(AND(ISNUMBER(OFFSET('Hygiene Data'!$H$9,0,10*ROW('Hygiene Data'!H79))),'Data Summary'!EC85="Yes"),OFFSET('Hygiene Data'!$H$9,0,10*ROW('Hygiene Data'!H79)),NA())</f>
        <v>#N/A</v>
      </c>
      <c r="BO85" s="101" t="e">
        <f ca="true">+IF(AND(ISNUMBER(OFFSET('Hygiene Data'!$I$5,0,10*ROW('Hygiene Data'!I79))),'Data Summary'!ED85="Yes"),OFFSET('Hygiene Data'!$I$5,0,10*ROW('Hygiene Data'!I79)),NA())</f>
        <v>#N/A</v>
      </c>
      <c r="BP85" s="101" t="e">
        <f ca="true">+IF(AND(ISNUMBER(OFFSET('Hygiene Data'!$I$7,0,10*ROW('Hygiene Data'!I79))),'Data Summary'!EE85="Yes"),OFFSET('Hygiene Data'!$I$7,0,10*ROW('Hygiene Data'!I79)),NA())</f>
        <v>#N/A</v>
      </c>
      <c r="BQ85" s="101" t="e">
        <f ca="true">+IF(AND(ISNUMBER(OFFSET('Hygiene Data'!$I$9,0,10*ROW('Hygiene Data'!I79))),'Data Summary'!EF85="Yes"),OFFSET('Hygiene Data'!$I$9,0,10*ROW('Hygiene Data'!I79)),NA())</f>
        <v>#N/A</v>
      </c>
    </row>
    <row xmlns:x14ac="http://schemas.microsoft.com/office/spreadsheetml/2009/9/ac" r="86" x14ac:dyDescent="0.2">
      <c r="A86" s="414" t="e">
        <f ca="true">+RIGHT('Data Summary'!A86,LEN('Data Summary'!A86)-9)</f>
        <v>#VALUE!</v>
      </c>
      <c r="B86" s="38" t="str">
        <f ca="true">+IF(ISTEXT('Data Summary'!B86),'Data Summary'!B86,"")</f>
        <v/>
      </c>
      <c r="C86" s="365" t="e">
        <f ca="true">+VALUE('Data Summary'!C86)</f>
        <v>#VALUE!</v>
      </c>
      <c r="D86" s="99" t="e">
        <f ca="true">+IF(AND(ISNUMBER(OFFSET('Water Data'!$D$4,0,10*ROW('Water Data'!D80))),'Data Summary'!BS86="Yes"),100-OFFSET('Water Data'!$D$4,0,10*ROW('Water Data'!D80)),NA())</f>
        <v>#N/A</v>
      </c>
      <c r="E86" s="99" t="e">
        <f ca="true">+IF(AND(ISNUMBER(OFFSET('Water Data'!$D$6,0,10*ROW('Water Data'!D80))),'Data Summary'!BT86="Yes"),OFFSET('Water Data'!$D$6,0,10*ROW('Water Data'!D80)),NA())</f>
        <v>#N/A</v>
      </c>
      <c r="F86" s="99" t="e">
        <f ca="true">+IF(AND(ISNUMBER(OFFSET('Water Data'!$D$9,0,10*ROW('Water Data'!D80))),'Data Summary'!BU86="Yes"),OFFSET('Water Data'!$D$9,0,10*ROW('Water Data'!D80)),NA())</f>
        <v>#N/A</v>
      </c>
      <c r="G86" s="99" t="e">
        <f ca="true">+IF(AND(ISNUMBER(OFFSET('Water Data'!$E$4,0,10*ROW('Water Data'!E80))),'Data Summary'!BV86="Yes"),100-OFFSET('Water Data'!$E$4,0,10*ROW('Water Data'!E80)),NA())</f>
        <v>#N/A</v>
      </c>
      <c r="H86" s="99" t="e">
        <f ca="true">+IF(AND(ISNUMBER(OFFSET('Water Data'!$E$6,0,10*ROW('Water Data'!E80))),'Data Summary'!BW86="Yes"),OFFSET('Water Data'!$E$6,0,10*ROW('Water Data'!E80)),NA())</f>
        <v>#N/A</v>
      </c>
      <c r="I86" s="99" t="e">
        <f ca="true">+IF(AND(ISNUMBER(OFFSET('Water Data'!$E$9,0,10*ROW('Water Data'!E80))),'Data Summary'!BX86="Yes"),OFFSET('Water Data'!$E$9,0,10*ROW('Water Data'!E80)),NA())</f>
        <v>#N/A</v>
      </c>
      <c r="J86" s="99" t="e">
        <f ca="true">+IF(AND(ISNUMBER(OFFSET('Water Data'!$F$4,0,10*ROW('Water Data'!F80))),'Data Summary'!BY86="Yes"),100-OFFSET('Water Data'!$F$4,0,10*ROW('Water Data'!F80)),NA())</f>
        <v>#N/A</v>
      </c>
      <c r="K86" s="99" t="e">
        <f ca="true">+IF(AND(ISNUMBER(OFFSET('Water Data'!$F$6,0,10*ROW('Water Data'!F80))),'Data Summary'!BZ86="Yes"),OFFSET('Water Data'!$F$6,0,10*ROW('Water Data'!F80)),NA())</f>
        <v>#N/A</v>
      </c>
      <c r="L86" s="99" t="e">
        <f ca="true">+IF(AND(ISNUMBER(OFFSET('Water Data'!$F$9,0,10*ROW('Water Data'!F80))),'Data Summary'!CA86="Yes"),OFFSET('Water Data'!$F$9,0,10*ROW('Water Data'!F80)),NA())</f>
        <v>#N/A</v>
      </c>
      <c r="M86" s="99" t="e">
        <f ca="true">+IF(AND(ISNUMBER(OFFSET('Water Data'!$G$4,0,10*ROW('Water Data'!G80))),'Data Summary'!CB86="Yes"),100-OFFSET('Water Data'!$G$4,0,10*ROW('Water Data'!G80)),NA())</f>
        <v>#N/A</v>
      </c>
      <c r="N86" s="99" t="e">
        <f ca="true">+IF(AND(ISNUMBER(OFFSET('Water Data'!$G$6,0,10*ROW('Water Data'!G80))),'Data Summary'!CC86="Yes"),OFFSET('Water Data'!$G$6,0,10*ROW('Water Data'!G80)),NA())</f>
        <v>#N/A</v>
      </c>
      <c r="O86" s="99" t="e">
        <f ca="true">+IF(AND(ISNUMBER(OFFSET('Water Data'!$G$9,0,10*ROW('Water Data'!G80))),'Data Summary'!CD86="Yes"),OFFSET('Water Data'!$G$9,0,10*ROW('Water Data'!G80)),NA())</f>
        <v>#N/A</v>
      </c>
      <c r="P86" s="99" t="e">
        <f ca="true">+IF(AND(ISNUMBER(OFFSET('Water Data'!$H$4,0,10*ROW('Water Data'!H80))),'Data Summary'!CE86="Yes"),100-OFFSET('Water Data'!$H$4,0,10*ROW('Water Data'!H80)),NA())</f>
        <v>#N/A</v>
      </c>
      <c r="Q86" s="99" t="e">
        <f ca="true">+IF(AND(ISNUMBER(OFFSET('Water Data'!$H$6,0,10*ROW('Water Data'!H80))),'Data Summary'!CF86="Yes"),OFFSET('Water Data'!$H$6,0,10*ROW('Water Data'!H80)),NA())</f>
        <v>#N/A</v>
      </c>
      <c r="R86" s="99" t="e">
        <f ca="true">+IF(AND(ISNUMBER(OFFSET('Water Data'!$H$9,0,10*ROW('Water Data'!H80))),'Data Summary'!CG86="Yes"),OFFSET('Water Data'!$H$9,0,10*ROW('Water Data'!H80)),NA())</f>
        <v>#N/A</v>
      </c>
      <c r="S86" s="99" t="e">
        <f ca="true">+IF(AND(ISNUMBER(OFFSET('Water Data'!$I$4,0,10*ROW('Water Data'!I80))),'Data Summary'!CH86="Yes"),100-OFFSET('Water Data'!$I$4,0,10*ROW('Water Data'!I80)),NA())</f>
        <v>#N/A</v>
      </c>
      <c r="T86" s="99" t="e">
        <f ca="true">+IF(AND(ISNUMBER(OFFSET('Water Data'!$I$6,0,10*ROW('Water Data'!I80))),'Data Summary'!CI86="Yes"),OFFSET('Water Data'!$I$6,0,10*ROW('Water Data'!I80)),NA())</f>
        <v>#N/A</v>
      </c>
      <c r="U86" s="99" t="e">
        <f ca="true">+IF(AND(ISNUMBER(OFFSET('Water Data'!$I$9,0,10*ROW('Water Data'!I80))),'Data Summary'!CJ86="Yes"),OFFSET('Water Data'!$I$9,0,10*ROW('Water Data'!I80)),NA())</f>
        <v>#N/A</v>
      </c>
      <c r="V86" s="100" t="e">
        <f ca="true">+IF(AND(ISNUMBER(OFFSET('Sanitation Data'!$D$4,0,10*ROW('Sanitation Data'!D80))),'Data Summary'!CK86="Yes"),100-OFFSET('Sanitation Data'!$D$4,0,10*ROW('Sanitation Data'!D80)),NA())</f>
        <v>#N/A</v>
      </c>
      <c r="W86" s="100" t="e">
        <f ca="true">+IF(AND(ISNUMBER(OFFSET('Sanitation Data'!$D$6,0,10*ROW('Sanitation Data'!D80))),'Data Summary'!CL86="Yes"),OFFSET('Sanitation Data'!$D$6,0,10*ROW('Sanitation Data'!D80)),NA())</f>
        <v>#N/A</v>
      </c>
      <c r="X86" s="100" t="e">
        <f ca="true">+IF(AND(ISNUMBER(OFFSET('Sanitation Data'!$D$10,0,10*ROW('Sanitation Data'!D80))),'Data Summary'!CM86="Yes"),OFFSET('Sanitation Data'!$D$10,0,10*ROW('Sanitation Data'!D80)),NA())</f>
        <v>#N/A</v>
      </c>
      <c r="Y86" s="100" t="e">
        <f ca="true">+IF(AND(ISNUMBER(OFFSET('Sanitation Data'!$D$11,0,10*ROW('Sanitation Data'!D80))),'Data Summary'!CN86="Yes"),OFFSET('Sanitation Data'!$D$11,0,10*ROW('Sanitation Data'!D80)),NA())</f>
        <v>#N/A</v>
      </c>
      <c r="Z86" s="100" t="e">
        <f ca="true">+IF(AND(ISNUMBER(OFFSET('Sanitation Data'!$D$12,0,10*ROW('Sanitation Data'!D80))),'Data Summary'!CO86="Yes"),OFFSET('Sanitation Data'!$D$12,0,10*ROW('Sanitation Data'!D80)),NA())</f>
        <v>#N/A</v>
      </c>
      <c r="AA86" s="100" t="e">
        <f ca="true">+IF(AND(ISNUMBER(OFFSET('Sanitation Data'!$E$4,0,10*ROW('Sanitation Data'!E80))),'Data Summary'!CP86="Yes"),100-OFFSET('Sanitation Data'!$E$4,0,10*ROW('Sanitation Data'!E80)),NA())</f>
        <v>#N/A</v>
      </c>
      <c r="AB86" s="100" t="e">
        <f ca="true">+IF(AND(ISNUMBER(OFFSET('Sanitation Data'!$E$6,0,10*ROW('Sanitation Data'!E80))),'Data Summary'!CQ86="Yes"),OFFSET('Sanitation Data'!$E$6,0,10*ROW('Sanitation Data'!E80)),NA())</f>
        <v>#N/A</v>
      </c>
      <c r="AC86" s="100" t="e">
        <f ca="true">+IF(AND(ISNUMBER(OFFSET('Sanitation Data'!$E$10,0,10*ROW('Sanitation Data'!E80))),'Data Summary'!CR86="Yes"),OFFSET('Sanitation Data'!$E$10,0,10*ROW('Sanitation Data'!E80)),NA())</f>
        <v>#N/A</v>
      </c>
      <c r="AD86" s="100" t="e">
        <f ca="true">+IF(AND(ISNUMBER(OFFSET('Sanitation Data'!$E$11,0,10*ROW('Sanitation Data'!E80))),'Data Summary'!CS86="Yes"),OFFSET('Sanitation Data'!$E$11,0,10*ROW('Sanitation Data'!E80)),NA())</f>
        <v>#N/A</v>
      </c>
      <c r="AE86" s="100" t="e">
        <f ca="true">+IF(AND(ISNUMBER(OFFSET('Sanitation Data'!$E$12,0,10*ROW('Sanitation Data'!E80))),'Data Summary'!CT86="Yes"),OFFSET('Sanitation Data'!$E$12,0,10*ROW('Sanitation Data'!E80)),NA())</f>
        <v>#N/A</v>
      </c>
      <c r="AF86" s="100" t="e">
        <f ca="true">+IF(AND(ISNUMBER(OFFSET('Sanitation Data'!$F$4,0,10*ROW('Sanitation Data'!F80))),'Data Summary'!CU86="Yes"),100-OFFSET('Sanitation Data'!$F$4,0,10*ROW('Sanitation Data'!F80)),NA())</f>
        <v>#N/A</v>
      </c>
      <c r="AG86" s="100" t="e">
        <f ca="true">+IF(AND(ISNUMBER(OFFSET('Sanitation Data'!$F$6,0,10*ROW('Sanitation Data'!F80))),'Data Summary'!CV86="Yes"),OFFSET('Sanitation Data'!$F$6,0,10*ROW('Sanitation Data'!F80)),NA())</f>
        <v>#N/A</v>
      </c>
      <c r="AH86" s="100" t="e">
        <f ca="true">+IF(AND(ISNUMBER(OFFSET('Sanitation Data'!$F$10,0,10*ROW('Sanitation Data'!F80))),'Data Summary'!CW86="Yes"),OFFSET('Sanitation Data'!$F$10,0,10*ROW('Sanitation Data'!F80)),NA())</f>
        <v>#N/A</v>
      </c>
      <c r="AI86" s="100" t="e">
        <f ca="true">+IF(AND(ISNUMBER(OFFSET('Sanitation Data'!$F$11,0,10*ROW('Sanitation Data'!F80))),'Data Summary'!CX86="Yes"),OFFSET('Sanitation Data'!$F$11,0,10*ROW('Sanitation Data'!F80)),NA())</f>
        <v>#N/A</v>
      </c>
      <c r="AJ86" s="100" t="e">
        <f ca="true">+IF(AND(ISNUMBER(OFFSET('Sanitation Data'!$F$12,0,10*ROW('Sanitation Data'!F80))),'Data Summary'!CY86="Yes"),OFFSET('Sanitation Data'!$F$12,0,10*ROW('Sanitation Data'!F80)),NA())</f>
        <v>#N/A</v>
      </c>
      <c r="AK86" s="100" t="e">
        <f ca="true">+IF(AND(ISNUMBER(OFFSET('Sanitation Data'!$G$4,0,10*ROW('Sanitation Data'!G80))),'Data Summary'!CZ86="Yes"),100-OFFSET('Sanitation Data'!$G$4,0,10*ROW('Sanitation Data'!G80)),NA())</f>
        <v>#N/A</v>
      </c>
      <c r="AL86" s="100" t="e">
        <f ca="true">+IF(AND(ISNUMBER(OFFSET('Sanitation Data'!$G$6,0,10*ROW('Sanitation Data'!G80))),'Data Summary'!DA86="Yes"),OFFSET('Sanitation Data'!$G$6,0,10*ROW('Sanitation Data'!G80)),NA())</f>
        <v>#N/A</v>
      </c>
      <c r="AM86" s="100" t="e">
        <f ca="true">+IF(AND(ISNUMBER(OFFSET('Sanitation Data'!$G$10,0,10*ROW('Sanitation Data'!G80))),'Data Summary'!DB86="Yes"),OFFSET('Sanitation Data'!$G$10,0,10*ROW('Sanitation Data'!G80)),NA())</f>
        <v>#N/A</v>
      </c>
      <c r="AN86" s="100" t="e">
        <f ca="true">+IF(AND(ISNUMBER(OFFSET('Sanitation Data'!$G$11,0,10*ROW('Sanitation Data'!G80))),'Data Summary'!DC86="Yes"),OFFSET('Sanitation Data'!$G$11,0,10*ROW('Sanitation Data'!G80)),NA())</f>
        <v>#N/A</v>
      </c>
      <c r="AO86" s="100" t="e">
        <f ca="true">+IF(AND(ISNUMBER(OFFSET('Sanitation Data'!$G$12,0,10*ROW('Sanitation Data'!G80))),'Data Summary'!DD86="Yes"),OFFSET('Sanitation Data'!$G$12,0,10*ROW('Sanitation Data'!G80)),NA())</f>
        <v>#N/A</v>
      </c>
      <c r="AP86" s="100" t="e">
        <f ca="true">+IF(AND(ISNUMBER(OFFSET('Sanitation Data'!$H$4,0,10*ROW('Sanitation Data'!H80))),'Data Summary'!DE86="Yes"),100-OFFSET('Sanitation Data'!$H$4,0,10*ROW('Sanitation Data'!H80)),NA())</f>
        <v>#N/A</v>
      </c>
      <c r="AQ86" s="100" t="e">
        <f ca="true">+IF(AND(ISNUMBER(OFFSET('Sanitation Data'!$H$6,0,10*ROW('Sanitation Data'!H80))),'Data Summary'!DF86="Yes"),OFFSET('Sanitation Data'!$H$6,0,10*ROW('Sanitation Data'!H80)),NA())</f>
        <v>#N/A</v>
      </c>
      <c r="AR86" s="100" t="e">
        <f ca="true">+IF(AND(ISNUMBER(OFFSET('Sanitation Data'!$H$10,0,10*ROW('Sanitation Data'!H80))),'Data Summary'!DG86="Yes"),OFFSET('Sanitation Data'!$H$10,0,10*ROW('Sanitation Data'!H80)),NA())</f>
        <v>#N/A</v>
      </c>
      <c r="AS86" s="100" t="e">
        <f ca="true">+IF(AND(ISNUMBER(OFFSET('Sanitation Data'!$H$11,0,10*ROW('Sanitation Data'!H80))),'Data Summary'!DH86="Yes"),OFFSET('Sanitation Data'!$H$11,0,10*ROW('Sanitation Data'!H80)),NA())</f>
        <v>#N/A</v>
      </c>
      <c r="AT86" s="100" t="e">
        <f ca="true">+IF(AND(ISNUMBER(OFFSET('Sanitation Data'!$H$12,0,10*ROW('Sanitation Data'!H80))),'Data Summary'!DI86="Yes"),OFFSET('Sanitation Data'!$H$12,0,10*ROW('Sanitation Data'!H80)),NA())</f>
        <v>#N/A</v>
      </c>
      <c r="AU86" s="100" t="e">
        <f ca="true">+IF(AND(ISNUMBER(OFFSET('Sanitation Data'!$I$4,0,10*ROW('Sanitation Data'!I80))),'Data Summary'!DJ86="Yes"),100-OFFSET('Sanitation Data'!$I$4,0,10*ROW('Sanitation Data'!I80)),NA())</f>
        <v>#N/A</v>
      </c>
      <c r="AV86" s="100" t="e">
        <f ca="true">+IF(AND(ISNUMBER(OFFSET('Sanitation Data'!$I$6,0,10*ROW('Sanitation Data'!I80))),'Data Summary'!DK86="Yes"),OFFSET('Sanitation Data'!$I$6,0,10*ROW('Sanitation Data'!I80)),NA())</f>
        <v>#N/A</v>
      </c>
      <c r="AW86" s="100" t="e">
        <f ca="true">+IF(AND(ISNUMBER(OFFSET('Sanitation Data'!$I$10,0,10*ROW('Sanitation Data'!I80))),'Data Summary'!DL86="Yes"),OFFSET('Sanitation Data'!$I$10,0,10*ROW('Sanitation Data'!I80)),NA())</f>
        <v>#N/A</v>
      </c>
      <c r="AX86" s="100" t="e">
        <f ca="true">+IF(AND(ISNUMBER(OFFSET('Sanitation Data'!$I$11,0,10*ROW('Sanitation Data'!I80))),'Data Summary'!DM86="Yes"),OFFSET('Sanitation Data'!$I$11,0,10*ROW('Sanitation Data'!I80)),NA())</f>
        <v>#N/A</v>
      </c>
      <c r="AY86" s="100" t="e">
        <f ca="true">+IF(AND(ISNUMBER(OFFSET('Sanitation Data'!$I$12,0,10*ROW('Sanitation Data'!I80))),'Data Summary'!DN86="Yes"),OFFSET('Sanitation Data'!$I$12,0,10*ROW('Sanitation Data'!I80)),NA())</f>
        <v>#N/A</v>
      </c>
      <c r="AZ86" s="101" t="e">
        <f ca="true">+IF(AND(ISNUMBER(OFFSET('Hygiene Data'!$D$5,0,10*ROW('Hygiene Data'!D80))),'Data Summary'!DO86="Yes"),OFFSET('Hygiene Data'!$D$5,0,10*ROW('Hygiene Data'!D80)),NA())</f>
        <v>#N/A</v>
      </c>
      <c r="BA86" s="101" t="e">
        <f ca="true">+IF(AND(ISNUMBER(OFFSET('Hygiene Data'!$D$7,0,10*ROW('Hygiene Data'!D80))),'Data Summary'!DP86="Yes"),OFFSET('Hygiene Data'!$D$7,0,10*ROW('Hygiene Data'!D80)),NA())</f>
        <v>#N/A</v>
      </c>
      <c r="BB86" s="101" t="e">
        <f ca="true">+IF(AND(ISNUMBER(OFFSET('Hygiene Data'!$D$9,0,10*ROW('Hygiene Data'!D80))),'Data Summary'!DQ86="Yes"),OFFSET('Hygiene Data'!$D$9,0,10*ROW('Hygiene Data'!D80)),NA())</f>
        <v>#N/A</v>
      </c>
      <c r="BC86" s="101" t="e">
        <f ca="true">+IF(AND(ISNUMBER(OFFSET('Hygiene Data'!$E$5,0,10*ROW('Hygiene Data'!E80))),'Data Summary'!DR86="Yes"),OFFSET('Hygiene Data'!$E$5,0,10*ROW('Hygiene Data'!E80)),NA())</f>
        <v>#N/A</v>
      </c>
      <c r="BD86" s="101" t="e">
        <f ca="true">+IF(AND(ISNUMBER(OFFSET('Hygiene Data'!$E$7,0,10*ROW('Hygiene Data'!E80))),'Data Summary'!DS86="Yes"),OFFSET('Hygiene Data'!$E$7,0,10*ROW('Hygiene Data'!E80)),NA())</f>
        <v>#N/A</v>
      </c>
      <c r="BE86" s="101" t="e">
        <f ca="true">+IF(AND(ISNUMBER(OFFSET('Hygiene Data'!$E$9,0,10*ROW('Hygiene Data'!E80))),'Data Summary'!DT86="Yes"),OFFSET('Hygiene Data'!$E$9,0,10*ROW('Hygiene Data'!E80)),NA())</f>
        <v>#N/A</v>
      </c>
      <c r="BF86" s="101" t="e">
        <f ca="true">+IF(AND(ISNUMBER(OFFSET('Hygiene Data'!$F$5,0,10*ROW('Hygiene Data'!F80))),'Data Summary'!DU86="Yes"),OFFSET('Hygiene Data'!$F$5,0,10*ROW('Hygiene Data'!F80)),NA())</f>
        <v>#N/A</v>
      </c>
      <c r="BG86" s="101" t="e">
        <f ca="true">+IF(AND(ISNUMBER(OFFSET('Hygiene Data'!$F$7,0,10*ROW('Hygiene Data'!F80))),'Data Summary'!DV86="Yes"),OFFSET('Hygiene Data'!$F$7,0,10*ROW('Hygiene Data'!F80)),NA())</f>
        <v>#N/A</v>
      </c>
      <c r="BH86" s="101" t="e">
        <f ca="true">+IF(AND(ISNUMBER(OFFSET('Hygiene Data'!$F$9,0,10*ROW('Hygiene Data'!F80))),'Data Summary'!DW86="Yes"),OFFSET('Hygiene Data'!$F$9,0,10*ROW('Hygiene Data'!F80)),NA())</f>
        <v>#N/A</v>
      </c>
      <c r="BI86" s="101" t="e">
        <f ca="true">+IF(AND(ISNUMBER(OFFSET('Hygiene Data'!$G$5,0,10*ROW('Hygiene Data'!G80))),'Data Summary'!DX86="Yes"),OFFSET('Hygiene Data'!$G$5,0,10*ROW('Hygiene Data'!G80)),NA())</f>
        <v>#N/A</v>
      </c>
      <c r="BJ86" s="101" t="e">
        <f ca="true">+IF(AND(ISNUMBER(OFFSET('Hygiene Data'!$G$7,0,10*ROW('Hygiene Data'!G80))),'Data Summary'!DY86="Yes"),OFFSET('Hygiene Data'!$G$7,0,10*ROW('Hygiene Data'!G80)),NA())</f>
        <v>#N/A</v>
      </c>
      <c r="BK86" s="101" t="e">
        <f ca="true">+IF(AND(ISNUMBER(OFFSET('Hygiene Data'!$G$9,0,10*ROW('Hygiene Data'!G80))),'Data Summary'!DZ86="Yes"),OFFSET('Hygiene Data'!$G$9,0,10*ROW('Hygiene Data'!G80)),NA())</f>
        <v>#N/A</v>
      </c>
      <c r="BL86" s="101" t="e">
        <f ca="true">+IF(AND(ISNUMBER(OFFSET('Hygiene Data'!$H$5,0,10*ROW('Hygiene Data'!H80))),'Data Summary'!EA86="Yes"),OFFSET('Hygiene Data'!$H$5,0,10*ROW('Hygiene Data'!H80)),NA())</f>
        <v>#N/A</v>
      </c>
      <c r="BM86" s="101" t="e">
        <f ca="true">+IF(AND(ISNUMBER(OFFSET('Hygiene Data'!$H$7,0,10*ROW('Hygiene Data'!H80))),'Data Summary'!EB86="Yes"),OFFSET('Hygiene Data'!$H$7,0,10*ROW('Hygiene Data'!H80)),NA())</f>
        <v>#N/A</v>
      </c>
      <c r="BN86" s="101" t="e">
        <f ca="true">+IF(AND(ISNUMBER(OFFSET('Hygiene Data'!$H$9,0,10*ROW('Hygiene Data'!H80))),'Data Summary'!EC86="Yes"),OFFSET('Hygiene Data'!$H$9,0,10*ROW('Hygiene Data'!H80)),NA())</f>
        <v>#N/A</v>
      </c>
      <c r="BO86" s="101" t="e">
        <f ca="true">+IF(AND(ISNUMBER(OFFSET('Hygiene Data'!$I$5,0,10*ROW('Hygiene Data'!I80))),'Data Summary'!ED86="Yes"),OFFSET('Hygiene Data'!$I$5,0,10*ROW('Hygiene Data'!I80)),NA())</f>
        <v>#N/A</v>
      </c>
      <c r="BP86" s="101" t="e">
        <f ca="true">+IF(AND(ISNUMBER(OFFSET('Hygiene Data'!$I$7,0,10*ROW('Hygiene Data'!I80))),'Data Summary'!EE86="Yes"),OFFSET('Hygiene Data'!$I$7,0,10*ROW('Hygiene Data'!I80)),NA())</f>
        <v>#N/A</v>
      </c>
      <c r="BQ86" s="101" t="e">
        <f ca="true">+IF(AND(ISNUMBER(OFFSET('Hygiene Data'!$I$9,0,10*ROW('Hygiene Data'!I80))),'Data Summary'!EF86="Yes"),OFFSET('Hygiene Data'!$I$9,0,10*ROW('Hygiene Data'!I80)),NA())</f>
        <v>#N/A</v>
      </c>
    </row>
    <row xmlns:x14ac="http://schemas.microsoft.com/office/spreadsheetml/2009/9/ac" r="87" x14ac:dyDescent="0.2">
      <c r="A87" s="414" t="e">
        <f ca="true">+RIGHT('Data Summary'!A87,LEN('Data Summary'!A87)-9)</f>
        <v>#VALUE!</v>
      </c>
      <c r="B87" s="38" t="str">
        <f ca="true">+IF(ISTEXT('Data Summary'!B87),'Data Summary'!B87,"")</f>
        <v/>
      </c>
      <c r="C87" s="365" t="e">
        <f ca="true">+VALUE('Data Summary'!C87)</f>
        <v>#VALUE!</v>
      </c>
      <c r="D87" s="99" t="e">
        <f ca="true">+IF(AND(ISNUMBER(OFFSET('Water Data'!$D$4,0,10*ROW('Water Data'!D81))),'Data Summary'!BS87="Yes"),100-OFFSET('Water Data'!$D$4,0,10*ROW('Water Data'!D81)),NA())</f>
        <v>#N/A</v>
      </c>
      <c r="E87" s="99" t="e">
        <f ca="true">+IF(AND(ISNUMBER(OFFSET('Water Data'!$D$6,0,10*ROW('Water Data'!D81))),'Data Summary'!BT87="Yes"),OFFSET('Water Data'!$D$6,0,10*ROW('Water Data'!D81)),NA())</f>
        <v>#N/A</v>
      </c>
      <c r="F87" s="99" t="e">
        <f ca="true">+IF(AND(ISNUMBER(OFFSET('Water Data'!$D$9,0,10*ROW('Water Data'!D81))),'Data Summary'!BU87="Yes"),OFFSET('Water Data'!$D$9,0,10*ROW('Water Data'!D81)),NA())</f>
        <v>#N/A</v>
      </c>
      <c r="G87" s="99" t="e">
        <f ca="true">+IF(AND(ISNUMBER(OFFSET('Water Data'!$E$4,0,10*ROW('Water Data'!E81))),'Data Summary'!BV87="Yes"),100-OFFSET('Water Data'!$E$4,0,10*ROW('Water Data'!E81)),NA())</f>
        <v>#N/A</v>
      </c>
      <c r="H87" s="99" t="e">
        <f ca="true">+IF(AND(ISNUMBER(OFFSET('Water Data'!$E$6,0,10*ROW('Water Data'!E81))),'Data Summary'!BW87="Yes"),OFFSET('Water Data'!$E$6,0,10*ROW('Water Data'!E81)),NA())</f>
        <v>#N/A</v>
      </c>
      <c r="I87" s="99" t="e">
        <f ca="true">+IF(AND(ISNUMBER(OFFSET('Water Data'!$E$9,0,10*ROW('Water Data'!E81))),'Data Summary'!BX87="Yes"),OFFSET('Water Data'!$E$9,0,10*ROW('Water Data'!E81)),NA())</f>
        <v>#N/A</v>
      </c>
      <c r="J87" s="99" t="e">
        <f ca="true">+IF(AND(ISNUMBER(OFFSET('Water Data'!$F$4,0,10*ROW('Water Data'!F81))),'Data Summary'!BY87="Yes"),100-OFFSET('Water Data'!$F$4,0,10*ROW('Water Data'!F81)),NA())</f>
        <v>#N/A</v>
      </c>
      <c r="K87" s="99" t="e">
        <f ca="true">+IF(AND(ISNUMBER(OFFSET('Water Data'!$F$6,0,10*ROW('Water Data'!F81))),'Data Summary'!BZ87="Yes"),OFFSET('Water Data'!$F$6,0,10*ROW('Water Data'!F81)),NA())</f>
        <v>#N/A</v>
      </c>
      <c r="L87" s="99" t="e">
        <f ca="true">+IF(AND(ISNUMBER(OFFSET('Water Data'!$F$9,0,10*ROW('Water Data'!F81))),'Data Summary'!CA87="Yes"),OFFSET('Water Data'!$F$9,0,10*ROW('Water Data'!F81)),NA())</f>
        <v>#N/A</v>
      </c>
      <c r="M87" s="99" t="e">
        <f ca="true">+IF(AND(ISNUMBER(OFFSET('Water Data'!$G$4,0,10*ROW('Water Data'!G81))),'Data Summary'!CB87="Yes"),100-OFFSET('Water Data'!$G$4,0,10*ROW('Water Data'!G81)),NA())</f>
        <v>#N/A</v>
      </c>
      <c r="N87" s="99" t="e">
        <f ca="true">+IF(AND(ISNUMBER(OFFSET('Water Data'!$G$6,0,10*ROW('Water Data'!G81))),'Data Summary'!CC87="Yes"),OFFSET('Water Data'!$G$6,0,10*ROW('Water Data'!G81)),NA())</f>
        <v>#N/A</v>
      </c>
      <c r="O87" s="99" t="e">
        <f ca="true">+IF(AND(ISNUMBER(OFFSET('Water Data'!$G$9,0,10*ROW('Water Data'!G81))),'Data Summary'!CD87="Yes"),OFFSET('Water Data'!$G$9,0,10*ROW('Water Data'!G81)),NA())</f>
        <v>#N/A</v>
      </c>
      <c r="P87" s="99" t="e">
        <f ca="true">+IF(AND(ISNUMBER(OFFSET('Water Data'!$H$4,0,10*ROW('Water Data'!H81))),'Data Summary'!CE87="Yes"),100-OFFSET('Water Data'!$H$4,0,10*ROW('Water Data'!H81)),NA())</f>
        <v>#N/A</v>
      </c>
      <c r="Q87" s="99" t="e">
        <f ca="true">+IF(AND(ISNUMBER(OFFSET('Water Data'!$H$6,0,10*ROW('Water Data'!H81))),'Data Summary'!CF87="Yes"),OFFSET('Water Data'!$H$6,0,10*ROW('Water Data'!H81)),NA())</f>
        <v>#N/A</v>
      </c>
      <c r="R87" s="99" t="e">
        <f ca="true">+IF(AND(ISNUMBER(OFFSET('Water Data'!$H$9,0,10*ROW('Water Data'!H81))),'Data Summary'!CG87="Yes"),OFFSET('Water Data'!$H$9,0,10*ROW('Water Data'!H81)),NA())</f>
        <v>#N/A</v>
      </c>
      <c r="S87" s="99" t="e">
        <f ca="true">+IF(AND(ISNUMBER(OFFSET('Water Data'!$I$4,0,10*ROW('Water Data'!I81))),'Data Summary'!CH87="Yes"),100-OFFSET('Water Data'!$I$4,0,10*ROW('Water Data'!I81)),NA())</f>
        <v>#N/A</v>
      </c>
      <c r="T87" s="99" t="e">
        <f ca="true">+IF(AND(ISNUMBER(OFFSET('Water Data'!$I$6,0,10*ROW('Water Data'!I81))),'Data Summary'!CI87="Yes"),OFFSET('Water Data'!$I$6,0,10*ROW('Water Data'!I81)),NA())</f>
        <v>#N/A</v>
      </c>
      <c r="U87" s="99" t="e">
        <f ca="true">+IF(AND(ISNUMBER(OFFSET('Water Data'!$I$9,0,10*ROW('Water Data'!I81))),'Data Summary'!CJ87="Yes"),OFFSET('Water Data'!$I$9,0,10*ROW('Water Data'!I81)),NA())</f>
        <v>#N/A</v>
      </c>
      <c r="V87" s="100" t="e">
        <f ca="true">+IF(AND(ISNUMBER(OFFSET('Sanitation Data'!$D$4,0,10*ROW('Sanitation Data'!D81))),'Data Summary'!CK87="Yes"),100-OFFSET('Sanitation Data'!$D$4,0,10*ROW('Sanitation Data'!D81)),NA())</f>
        <v>#N/A</v>
      </c>
      <c r="W87" s="100" t="e">
        <f ca="true">+IF(AND(ISNUMBER(OFFSET('Sanitation Data'!$D$6,0,10*ROW('Sanitation Data'!D81))),'Data Summary'!CL87="Yes"),OFFSET('Sanitation Data'!$D$6,0,10*ROW('Sanitation Data'!D81)),NA())</f>
        <v>#N/A</v>
      </c>
      <c r="X87" s="100" t="e">
        <f ca="true">+IF(AND(ISNUMBER(OFFSET('Sanitation Data'!$D$10,0,10*ROW('Sanitation Data'!D81))),'Data Summary'!CM87="Yes"),OFFSET('Sanitation Data'!$D$10,0,10*ROW('Sanitation Data'!D81)),NA())</f>
        <v>#N/A</v>
      </c>
      <c r="Y87" s="100" t="e">
        <f ca="true">+IF(AND(ISNUMBER(OFFSET('Sanitation Data'!$D$11,0,10*ROW('Sanitation Data'!D81))),'Data Summary'!CN87="Yes"),OFFSET('Sanitation Data'!$D$11,0,10*ROW('Sanitation Data'!D81)),NA())</f>
        <v>#N/A</v>
      </c>
      <c r="Z87" s="100" t="e">
        <f ca="true">+IF(AND(ISNUMBER(OFFSET('Sanitation Data'!$D$12,0,10*ROW('Sanitation Data'!D81))),'Data Summary'!CO87="Yes"),OFFSET('Sanitation Data'!$D$12,0,10*ROW('Sanitation Data'!D81)),NA())</f>
        <v>#N/A</v>
      </c>
      <c r="AA87" s="100" t="e">
        <f ca="true">+IF(AND(ISNUMBER(OFFSET('Sanitation Data'!$E$4,0,10*ROW('Sanitation Data'!E81))),'Data Summary'!CP87="Yes"),100-OFFSET('Sanitation Data'!$E$4,0,10*ROW('Sanitation Data'!E81)),NA())</f>
        <v>#N/A</v>
      </c>
      <c r="AB87" s="100" t="e">
        <f ca="true">+IF(AND(ISNUMBER(OFFSET('Sanitation Data'!$E$6,0,10*ROW('Sanitation Data'!E81))),'Data Summary'!CQ87="Yes"),OFFSET('Sanitation Data'!$E$6,0,10*ROW('Sanitation Data'!E81)),NA())</f>
        <v>#N/A</v>
      </c>
      <c r="AC87" s="100" t="e">
        <f ca="true">+IF(AND(ISNUMBER(OFFSET('Sanitation Data'!$E$10,0,10*ROW('Sanitation Data'!E81))),'Data Summary'!CR87="Yes"),OFFSET('Sanitation Data'!$E$10,0,10*ROW('Sanitation Data'!E81)),NA())</f>
        <v>#N/A</v>
      </c>
      <c r="AD87" s="100" t="e">
        <f ca="true">+IF(AND(ISNUMBER(OFFSET('Sanitation Data'!$E$11,0,10*ROW('Sanitation Data'!E81))),'Data Summary'!CS87="Yes"),OFFSET('Sanitation Data'!$E$11,0,10*ROW('Sanitation Data'!E81)),NA())</f>
        <v>#N/A</v>
      </c>
      <c r="AE87" s="100" t="e">
        <f ca="true">+IF(AND(ISNUMBER(OFFSET('Sanitation Data'!$E$12,0,10*ROW('Sanitation Data'!E81))),'Data Summary'!CT87="Yes"),OFFSET('Sanitation Data'!$E$12,0,10*ROW('Sanitation Data'!E81)),NA())</f>
        <v>#N/A</v>
      </c>
      <c r="AF87" s="100" t="e">
        <f ca="true">+IF(AND(ISNUMBER(OFFSET('Sanitation Data'!$F$4,0,10*ROW('Sanitation Data'!F81))),'Data Summary'!CU87="Yes"),100-OFFSET('Sanitation Data'!$F$4,0,10*ROW('Sanitation Data'!F81)),NA())</f>
        <v>#N/A</v>
      </c>
      <c r="AG87" s="100" t="e">
        <f ca="true">+IF(AND(ISNUMBER(OFFSET('Sanitation Data'!$F$6,0,10*ROW('Sanitation Data'!F81))),'Data Summary'!CV87="Yes"),OFFSET('Sanitation Data'!$F$6,0,10*ROW('Sanitation Data'!F81)),NA())</f>
        <v>#N/A</v>
      </c>
      <c r="AH87" s="100" t="e">
        <f ca="true">+IF(AND(ISNUMBER(OFFSET('Sanitation Data'!$F$10,0,10*ROW('Sanitation Data'!F81))),'Data Summary'!CW87="Yes"),OFFSET('Sanitation Data'!$F$10,0,10*ROW('Sanitation Data'!F81)),NA())</f>
        <v>#N/A</v>
      </c>
      <c r="AI87" s="100" t="e">
        <f ca="true">+IF(AND(ISNUMBER(OFFSET('Sanitation Data'!$F$11,0,10*ROW('Sanitation Data'!F81))),'Data Summary'!CX87="Yes"),OFFSET('Sanitation Data'!$F$11,0,10*ROW('Sanitation Data'!F81)),NA())</f>
        <v>#N/A</v>
      </c>
      <c r="AJ87" s="100" t="e">
        <f ca="true">+IF(AND(ISNUMBER(OFFSET('Sanitation Data'!$F$12,0,10*ROW('Sanitation Data'!F81))),'Data Summary'!CY87="Yes"),OFFSET('Sanitation Data'!$F$12,0,10*ROW('Sanitation Data'!F81)),NA())</f>
        <v>#N/A</v>
      </c>
      <c r="AK87" s="100" t="e">
        <f ca="true">+IF(AND(ISNUMBER(OFFSET('Sanitation Data'!$G$4,0,10*ROW('Sanitation Data'!G81))),'Data Summary'!CZ87="Yes"),100-OFFSET('Sanitation Data'!$G$4,0,10*ROW('Sanitation Data'!G81)),NA())</f>
        <v>#N/A</v>
      </c>
      <c r="AL87" s="100" t="e">
        <f ca="true">+IF(AND(ISNUMBER(OFFSET('Sanitation Data'!$G$6,0,10*ROW('Sanitation Data'!G81))),'Data Summary'!DA87="Yes"),OFFSET('Sanitation Data'!$G$6,0,10*ROW('Sanitation Data'!G81)),NA())</f>
        <v>#N/A</v>
      </c>
      <c r="AM87" s="100" t="e">
        <f ca="true">+IF(AND(ISNUMBER(OFFSET('Sanitation Data'!$G$10,0,10*ROW('Sanitation Data'!G81))),'Data Summary'!DB87="Yes"),OFFSET('Sanitation Data'!$G$10,0,10*ROW('Sanitation Data'!G81)),NA())</f>
        <v>#N/A</v>
      </c>
      <c r="AN87" s="100" t="e">
        <f ca="true">+IF(AND(ISNUMBER(OFFSET('Sanitation Data'!$G$11,0,10*ROW('Sanitation Data'!G81))),'Data Summary'!DC87="Yes"),OFFSET('Sanitation Data'!$G$11,0,10*ROW('Sanitation Data'!G81)),NA())</f>
        <v>#N/A</v>
      </c>
      <c r="AO87" s="100" t="e">
        <f ca="true">+IF(AND(ISNUMBER(OFFSET('Sanitation Data'!$G$12,0,10*ROW('Sanitation Data'!G81))),'Data Summary'!DD87="Yes"),OFFSET('Sanitation Data'!$G$12,0,10*ROW('Sanitation Data'!G81)),NA())</f>
        <v>#N/A</v>
      </c>
      <c r="AP87" s="100" t="e">
        <f ca="true">+IF(AND(ISNUMBER(OFFSET('Sanitation Data'!$H$4,0,10*ROW('Sanitation Data'!H81))),'Data Summary'!DE87="Yes"),100-OFFSET('Sanitation Data'!$H$4,0,10*ROW('Sanitation Data'!H81)),NA())</f>
        <v>#N/A</v>
      </c>
      <c r="AQ87" s="100" t="e">
        <f ca="true">+IF(AND(ISNUMBER(OFFSET('Sanitation Data'!$H$6,0,10*ROW('Sanitation Data'!H81))),'Data Summary'!DF87="Yes"),OFFSET('Sanitation Data'!$H$6,0,10*ROW('Sanitation Data'!H81)),NA())</f>
        <v>#N/A</v>
      </c>
      <c r="AR87" s="100" t="e">
        <f ca="true">+IF(AND(ISNUMBER(OFFSET('Sanitation Data'!$H$10,0,10*ROW('Sanitation Data'!H81))),'Data Summary'!DG87="Yes"),OFFSET('Sanitation Data'!$H$10,0,10*ROW('Sanitation Data'!H81)),NA())</f>
        <v>#N/A</v>
      </c>
      <c r="AS87" s="100" t="e">
        <f ca="true">+IF(AND(ISNUMBER(OFFSET('Sanitation Data'!$H$11,0,10*ROW('Sanitation Data'!H81))),'Data Summary'!DH87="Yes"),OFFSET('Sanitation Data'!$H$11,0,10*ROW('Sanitation Data'!H81)),NA())</f>
        <v>#N/A</v>
      </c>
      <c r="AT87" s="100" t="e">
        <f ca="true">+IF(AND(ISNUMBER(OFFSET('Sanitation Data'!$H$12,0,10*ROW('Sanitation Data'!H81))),'Data Summary'!DI87="Yes"),OFFSET('Sanitation Data'!$H$12,0,10*ROW('Sanitation Data'!H81)),NA())</f>
        <v>#N/A</v>
      </c>
      <c r="AU87" s="100" t="e">
        <f ca="true">+IF(AND(ISNUMBER(OFFSET('Sanitation Data'!$I$4,0,10*ROW('Sanitation Data'!I81))),'Data Summary'!DJ87="Yes"),100-OFFSET('Sanitation Data'!$I$4,0,10*ROW('Sanitation Data'!I81)),NA())</f>
        <v>#N/A</v>
      </c>
      <c r="AV87" s="100" t="e">
        <f ca="true">+IF(AND(ISNUMBER(OFFSET('Sanitation Data'!$I$6,0,10*ROW('Sanitation Data'!I81))),'Data Summary'!DK87="Yes"),OFFSET('Sanitation Data'!$I$6,0,10*ROW('Sanitation Data'!I81)),NA())</f>
        <v>#N/A</v>
      </c>
      <c r="AW87" s="100" t="e">
        <f ca="true">+IF(AND(ISNUMBER(OFFSET('Sanitation Data'!$I$10,0,10*ROW('Sanitation Data'!I81))),'Data Summary'!DL87="Yes"),OFFSET('Sanitation Data'!$I$10,0,10*ROW('Sanitation Data'!I81)),NA())</f>
        <v>#N/A</v>
      </c>
      <c r="AX87" s="100" t="e">
        <f ca="true">+IF(AND(ISNUMBER(OFFSET('Sanitation Data'!$I$11,0,10*ROW('Sanitation Data'!I81))),'Data Summary'!DM87="Yes"),OFFSET('Sanitation Data'!$I$11,0,10*ROW('Sanitation Data'!I81)),NA())</f>
        <v>#N/A</v>
      </c>
      <c r="AY87" s="100" t="e">
        <f ca="true">+IF(AND(ISNUMBER(OFFSET('Sanitation Data'!$I$12,0,10*ROW('Sanitation Data'!I81))),'Data Summary'!DN87="Yes"),OFFSET('Sanitation Data'!$I$12,0,10*ROW('Sanitation Data'!I81)),NA())</f>
        <v>#N/A</v>
      </c>
      <c r="AZ87" s="101" t="e">
        <f ca="true">+IF(AND(ISNUMBER(OFFSET('Hygiene Data'!$D$5,0,10*ROW('Hygiene Data'!D81))),'Data Summary'!DO87="Yes"),OFFSET('Hygiene Data'!$D$5,0,10*ROW('Hygiene Data'!D81)),NA())</f>
        <v>#N/A</v>
      </c>
      <c r="BA87" s="101" t="e">
        <f ca="true">+IF(AND(ISNUMBER(OFFSET('Hygiene Data'!$D$7,0,10*ROW('Hygiene Data'!D81))),'Data Summary'!DP87="Yes"),OFFSET('Hygiene Data'!$D$7,0,10*ROW('Hygiene Data'!D81)),NA())</f>
        <v>#N/A</v>
      </c>
      <c r="BB87" s="101" t="e">
        <f ca="true">+IF(AND(ISNUMBER(OFFSET('Hygiene Data'!$D$9,0,10*ROW('Hygiene Data'!D81))),'Data Summary'!DQ87="Yes"),OFFSET('Hygiene Data'!$D$9,0,10*ROW('Hygiene Data'!D81)),NA())</f>
        <v>#N/A</v>
      </c>
      <c r="BC87" s="101" t="e">
        <f ca="true">+IF(AND(ISNUMBER(OFFSET('Hygiene Data'!$E$5,0,10*ROW('Hygiene Data'!E81))),'Data Summary'!DR87="Yes"),OFFSET('Hygiene Data'!$E$5,0,10*ROW('Hygiene Data'!E81)),NA())</f>
        <v>#N/A</v>
      </c>
      <c r="BD87" s="101" t="e">
        <f ca="true">+IF(AND(ISNUMBER(OFFSET('Hygiene Data'!$E$7,0,10*ROW('Hygiene Data'!E81))),'Data Summary'!DS87="Yes"),OFFSET('Hygiene Data'!$E$7,0,10*ROW('Hygiene Data'!E81)),NA())</f>
        <v>#N/A</v>
      </c>
      <c r="BE87" s="101" t="e">
        <f ca="true">+IF(AND(ISNUMBER(OFFSET('Hygiene Data'!$E$9,0,10*ROW('Hygiene Data'!E81))),'Data Summary'!DT87="Yes"),OFFSET('Hygiene Data'!$E$9,0,10*ROW('Hygiene Data'!E81)),NA())</f>
        <v>#N/A</v>
      </c>
      <c r="BF87" s="101" t="e">
        <f ca="true">+IF(AND(ISNUMBER(OFFSET('Hygiene Data'!$F$5,0,10*ROW('Hygiene Data'!F81))),'Data Summary'!DU87="Yes"),OFFSET('Hygiene Data'!$F$5,0,10*ROW('Hygiene Data'!F81)),NA())</f>
        <v>#N/A</v>
      </c>
      <c r="BG87" s="101" t="e">
        <f ca="true">+IF(AND(ISNUMBER(OFFSET('Hygiene Data'!$F$7,0,10*ROW('Hygiene Data'!F81))),'Data Summary'!DV87="Yes"),OFFSET('Hygiene Data'!$F$7,0,10*ROW('Hygiene Data'!F81)),NA())</f>
        <v>#N/A</v>
      </c>
      <c r="BH87" s="101" t="e">
        <f ca="true">+IF(AND(ISNUMBER(OFFSET('Hygiene Data'!$F$9,0,10*ROW('Hygiene Data'!F81))),'Data Summary'!DW87="Yes"),OFFSET('Hygiene Data'!$F$9,0,10*ROW('Hygiene Data'!F81)),NA())</f>
        <v>#N/A</v>
      </c>
      <c r="BI87" s="101" t="e">
        <f ca="true">+IF(AND(ISNUMBER(OFFSET('Hygiene Data'!$G$5,0,10*ROW('Hygiene Data'!G81))),'Data Summary'!DX87="Yes"),OFFSET('Hygiene Data'!$G$5,0,10*ROW('Hygiene Data'!G81)),NA())</f>
        <v>#N/A</v>
      </c>
      <c r="BJ87" s="101" t="e">
        <f ca="true">+IF(AND(ISNUMBER(OFFSET('Hygiene Data'!$G$7,0,10*ROW('Hygiene Data'!G81))),'Data Summary'!DY87="Yes"),OFFSET('Hygiene Data'!$G$7,0,10*ROW('Hygiene Data'!G81)),NA())</f>
        <v>#N/A</v>
      </c>
      <c r="BK87" s="101" t="e">
        <f ca="true">+IF(AND(ISNUMBER(OFFSET('Hygiene Data'!$G$9,0,10*ROW('Hygiene Data'!G81))),'Data Summary'!DZ87="Yes"),OFFSET('Hygiene Data'!$G$9,0,10*ROW('Hygiene Data'!G81)),NA())</f>
        <v>#N/A</v>
      </c>
      <c r="BL87" s="101" t="e">
        <f ca="true">+IF(AND(ISNUMBER(OFFSET('Hygiene Data'!$H$5,0,10*ROW('Hygiene Data'!H81))),'Data Summary'!EA87="Yes"),OFFSET('Hygiene Data'!$H$5,0,10*ROW('Hygiene Data'!H81)),NA())</f>
        <v>#N/A</v>
      </c>
      <c r="BM87" s="101" t="e">
        <f ca="true">+IF(AND(ISNUMBER(OFFSET('Hygiene Data'!$H$7,0,10*ROW('Hygiene Data'!H81))),'Data Summary'!EB87="Yes"),OFFSET('Hygiene Data'!$H$7,0,10*ROW('Hygiene Data'!H81)),NA())</f>
        <v>#N/A</v>
      </c>
      <c r="BN87" s="101" t="e">
        <f ca="true">+IF(AND(ISNUMBER(OFFSET('Hygiene Data'!$H$9,0,10*ROW('Hygiene Data'!H81))),'Data Summary'!EC87="Yes"),OFFSET('Hygiene Data'!$H$9,0,10*ROW('Hygiene Data'!H81)),NA())</f>
        <v>#N/A</v>
      </c>
      <c r="BO87" s="101" t="e">
        <f ca="true">+IF(AND(ISNUMBER(OFFSET('Hygiene Data'!$I$5,0,10*ROW('Hygiene Data'!I81))),'Data Summary'!ED87="Yes"),OFFSET('Hygiene Data'!$I$5,0,10*ROW('Hygiene Data'!I81)),NA())</f>
        <v>#N/A</v>
      </c>
      <c r="BP87" s="101" t="e">
        <f ca="true">+IF(AND(ISNUMBER(OFFSET('Hygiene Data'!$I$7,0,10*ROW('Hygiene Data'!I81))),'Data Summary'!EE87="Yes"),OFFSET('Hygiene Data'!$I$7,0,10*ROW('Hygiene Data'!I81)),NA())</f>
        <v>#N/A</v>
      </c>
      <c r="BQ87" s="101" t="e">
        <f ca="true">+IF(AND(ISNUMBER(OFFSET('Hygiene Data'!$I$9,0,10*ROW('Hygiene Data'!I81))),'Data Summary'!EF87="Yes"),OFFSET('Hygiene Data'!$I$9,0,10*ROW('Hygiene Data'!I81)),NA())</f>
        <v>#N/A</v>
      </c>
    </row>
    <row xmlns:x14ac="http://schemas.microsoft.com/office/spreadsheetml/2009/9/ac" r="88" x14ac:dyDescent="0.2">
      <c r="A88" s="414" t="e">
        <f ca="true">+RIGHT('Data Summary'!A88,LEN('Data Summary'!A88)-9)</f>
        <v>#VALUE!</v>
      </c>
      <c r="B88" s="38" t="str">
        <f ca="true">+IF(ISTEXT('Data Summary'!B88),'Data Summary'!B88,"")</f>
        <v/>
      </c>
      <c r="C88" s="365" t="e">
        <f ca="true">+VALUE('Data Summary'!C88)</f>
        <v>#VALUE!</v>
      </c>
      <c r="D88" s="99" t="e">
        <f ca="true">+IF(AND(ISNUMBER(OFFSET('Water Data'!$D$4,0,10*ROW('Water Data'!D82))),'Data Summary'!BS88="Yes"),100-OFFSET('Water Data'!$D$4,0,10*ROW('Water Data'!D82)),NA())</f>
        <v>#N/A</v>
      </c>
      <c r="E88" s="99" t="e">
        <f ca="true">+IF(AND(ISNUMBER(OFFSET('Water Data'!$D$6,0,10*ROW('Water Data'!D82))),'Data Summary'!BT88="Yes"),OFFSET('Water Data'!$D$6,0,10*ROW('Water Data'!D82)),NA())</f>
        <v>#N/A</v>
      </c>
      <c r="F88" s="99" t="e">
        <f ca="true">+IF(AND(ISNUMBER(OFFSET('Water Data'!$D$9,0,10*ROW('Water Data'!D82))),'Data Summary'!BU88="Yes"),OFFSET('Water Data'!$D$9,0,10*ROW('Water Data'!D82)),NA())</f>
        <v>#N/A</v>
      </c>
      <c r="G88" s="99" t="e">
        <f ca="true">+IF(AND(ISNUMBER(OFFSET('Water Data'!$E$4,0,10*ROW('Water Data'!E82))),'Data Summary'!BV88="Yes"),100-OFFSET('Water Data'!$E$4,0,10*ROW('Water Data'!E82)),NA())</f>
        <v>#N/A</v>
      </c>
      <c r="H88" s="99" t="e">
        <f ca="true">+IF(AND(ISNUMBER(OFFSET('Water Data'!$E$6,0,10*ROW('Water Data'!E82))),'Data Summary'!BW88="Yes"),OFFSET('Water Data'!$E$6,0,10*ROW('Water Data'!E82)),NA())</f>
        <v>#N/A</v>
      </c>
      <c r="I88" s="99" t="e">
        <f ca="true">+IF(AND(ISNUMBER(OFFSET('Water Data'!$E$9,0,10*ROW('Water Data'!E82))),'Data Summary'!BX88="Yes"),OFFSET('Water Data'!$E$9,0,10*ROW('Water Data'!E82)),NA())</f>
        <v>#N/A</v>
      </c>
      <c r="J88" s="99" t="e">
        <f ca="true">+IF(AND(ISNUMBER(OFFSET('Water Data'!$F$4,0,10*ROW('Water Data'!F82))),'Data Summary'!BY88="Yes"),100-OFFSET('Water Data'!$F$4,0,10*ROW('Water Data'!F82)),NA())</f>
        <v>#N/A</v>
      </c>
      <c r="K88" s="99" t="e">
        <f ca="true">+IF(AND(ISNUMBER(OFFSET('Water Data'!$F$6,0,10*ROW('Water Data'!F82))),'Data Summary'!BZ88="Yes"),OFFSET('Water Data'!$F$6,0,10*ROW('Water Data'!F82)),NA())</f>
        <v>#N/A</v>
      </c>
      <c r="L88" s="99" t="e">
        <f ca="true">+IF(AND(ISNUMBER(OFFSET('Water Data'!$F$9,0,10*ROW('Water Data'!F82))),'Data Summary'!CA88="Yes"),OFFSET('Water Data'!$F$9,0,10*ROW('Water Data'!F82)),NA())</f>
        <v>#N/A</v>
      </c>
      <c r="M88" s="99" t="e">
        <f ca="true">+IF(AND(ISNUMBER(OFFSET('Water Data'!$G$4,0,10*ROW('Water Data'!G82))),'Data Summary'!CB88="Yes"),100-OFFSET('Water Data'!$G$4,0,10*ROW('Water Data'!G82)),NA())</f>
        <v>#N/A</v>
      </c>
      <c r="N88" s="99" t="e">
        <f ca="true">+IF(AND(ISNUMBER(OFFSET('Water Data'!$G$6,0,10*ROW('Water Data'!G82))),'Data Summary'!CC88="Yes"),OFFSET('Water Data'!$G$6,0,10*ROW('Water Data'!G82)),NA())</f>
        <v>#N/A</v>
      </c>
      <c r="O88" s="99" t="e">
        <f ca="true">+IF(AND(ISNUMBER(OFFSET('Water Data'!$G$9,0,10*ROW('Water Data'!G82))),'Data Summary'!CD88="Yes"),OFFSET('Water Data'!$G$9,0,10*ROW('Water Data'!G82)),NA())</f>
        <v>#N/A</v>
      </c>
      <c r="P88" s="99" t="e">
        <f ca="true">+IF(AND(ISNUMBER(OFFSET('Water Data'!$H$4,0,10*ROW('Water Data'!H82))),'Data Summary'!CE88="Yes"),100-OFFSET('Water Data'!$H$4,0,10*ROW('Water Data'!H82)),NA())</f>
        <v>#N/A</v>
      </c>
      <c r="Q88" s="99" t="e">
        <f ca="true">+IF(AND(ISNUMBER(OFFSET('Water Data'!$H$6,0,10*ROW('Water Data'!H82))),'Data Summary'!CF88="Yes"),OFFSET('Water Data'!$H$6,0,10*ROW('Water Data'!H82)),NA())</f>
        <v>#N/A</v>
      </c>
      <c r="R88" s="99" t="e">
        <f ca="true">+IF(AND(ISNUMBER(OFFSET('Water Data'!$H$9,0,10*ROW('Water Data'!H82))),'Data Summary'!CG88="Yes"),OFFSET('Water Data'!$H$9,0,10*ROW('Water Data'!H82)),NA())</f>
        <v>#N/A</v>
      </c>
      <c r="S88" s="99" t="e">
        <f ca="true">+IF(AND(ISNUMBER(OFFSET('Water Data'!$I$4,0,10*ROW('Water Data'!I82))),'Data Summary'!CH88="Yes"),100-OFFSET('Water Data'!$I$4,0,10*ROW('Water Data'!I82)),NA())</f>
        <v>#N/A</v>
      </c>
      <c r="T88" s="99" t="e">
        <f ca="true">+IF(AND(ISNUMBER(OFFSET('Water Data'!$I$6,0,10*ROW('Water Data'!I82))),'Data Summary'!CI88="Yes"),OFFSET('Water Data'!$I$6,0,10*ROW('Water Data'!I82)),NA())</f>
        <v>#N/A</v>
      </c>
      <c r="U88" s="99" t="e">
        <f ca="true">+IF(AND(ISNUMBER(OFFSET('Water Data'!$I$9,0,10*ROW('Water Data'!I82))),'Data Summary'!CJ88="Yes"),OFFSET('Water Data'!$I$9,0,10*ROW('Water Data'!I82)),NA())</f>
        <v>#N/A</v>
      </c>
      <c r="V88" s="100" t="e">
        <f ca="true">+IF(AND(ISNUMBER(OFFSET('Sanitation Data'!$D$4,0,10*ROW('Sanitation Data'!D82))),'Data Summary'!CK88="Yes"),100-OFFSET('Sanitation Data'!$D$4,0,10*ROW('Sanitation Data'!D82)),NA())</f>
        <v>#N/A</v>
      </c>
      <c r="W88" s="100" t="e">
        <f ca="true">+IF(AND(ISNUMBER(OFFSET('Sanitation Data'!$D$6,0,10*ROW('Sanitation Data'!D82))),'Data Summary'!CL88="Yes"),OFFSET('Sanitation Data'!$D$6,0,10*ROW('Sanitation Data'!D82)),NA())</f>
        <v>#N/A</v>
      </c>
      <c r="X88" s="100" t="e">
        <f ca="true">+IF(AND(ISNUMBER(OFFSET('Sanitation Data'!$D$10,0,10*ROW('Sanitation Data'!D82))),'Data Summary'!CM88="Yes"),OFFSET('Sanitation Data'!$D$10,0,10*ROW('Sanitation Data'!D82)),NA())</f>
        <v>#N/A</v>
      </c>
      <c r="Y88" s="100" t="e">
        <f ca="true">+IF(AND(ISNUMBER(OFFSET('Sanitation Data'!$D$11,0,10*ROW('Sanitation Data'!D82))),'Data Summary'!CN88="Yes"),OFFSET('Sanitation Data'!$D$11,0,10*ROW('Sanitation Data'!D82)),NA())</f>
        <v>#N/A</v>
      </c>
      <c r="Z88" s="100" t="e">
        <f ca="true">+IF(AND(ISNUMBER(OFFSET('Sanitation Data'!$D$12,0,10*ROW('Sanitation Data'!D82))),'Data Summary'!CO88="Yes"),OFFSET('Sanitation Data'!$D$12,0,10*ROW('Sanitation Data'!D82)),NA())</f>
        <v>#N/A</v>
      </c>
      <c r="AA88" s="100" t="e">
        <f ca="true">+IF(AND(ISNUMBER(OFFSET('Sanitation Data'!$E$4,0,10*ROW('Sanitation Data'!E82))),'Data Summary'!CP88="Yes"),100-OFFSET('Sanitation Data'!$E$4,0,10*ROW('Sanitation Data'!E82)),NA())</f>
        <v>#N/A</v>
      </c>
      <c r="AB88" s="100" t="e">
        <f ca="true">+IF(AND(ISNUMBER(OFFSET('Sanitation Data'!$E$6,0,10*ROW('Sanitation Data'!E82))),'Data Summary'!CQ88="Yes"),OFFSET('Sanitation Data'!$E$6,0,10*ROW('Sanitation Data'!E82)),NA())</f>
        <v>#N/A</v>
      </c>
      <c r="AC88" s="100" t="e">
        <f ca="true">+IF(AND(ISNUMBER(OFFSET('Sanitation Data'!$E$10,0,10*ROW('Sanitation Data'!E82))),'Data Summary'!CR88="Yes"),OFFSET('Sanitation Data'!$E$10,0,10*ROW('Sanitation Data'!E82)),NA())</f>
        <v>#N/A</v>
      </c>
      <c r="AD88" s="100" t="e">
        <f ca="true">+IF(AND(ISNUMBER(OFFSET('Sanitation Data'!$E$11,0,10*ROW('Sanitation Data'!E82))),'Data Summary'!CS88="Yes"),OFFSET('Sanitation Data'!$E$11,0,10*ROW('Sanitation Data'!E82)),NA())</f>
        <v>#N/A</v>
      </c>
      <c r="AE88" s="100" t="e">
        <f ca="true">+IF(AND(ISNUMBER(OFFSET('Sanitation Data'!$E$12,0,10*ROW('Sanitation Data'!E82))),'Data Summary'!CT88="Yes"),OFFSET('Sanitation Data'!$E$12,0,10*ROW('Sanitation Data'!E82)),NA())</f>
        <v>#N/A</v>
      </c>
      <c r="AF88" s="100" t="e">
        <f ca="true">+IF(AND(ISNUMBER(OFFSET('Sanitation Data'!$F$4,0,10*ROW('Sanitation Data'!F82))),'Data Summary'!CU88="Yes"),100-OFFSET('Sanitation Data'!$F$4,0,10*ROW('Sanitation Data'!F82)),NA())</f>
        <v>#N/A</v>
      </c>
      <c r="AG88" s="100" t="e">
        <f ca="true">+IF(AND(ISNUMBER(OFFSET('Sanitation Data'!$F$6,0,10*ROW('Sanitation Data'!F82))),'Data Summary'!CV88="Yes"),OFFSET('Sanitation Data'!$F$6,0,10*ROW('Sanitation Data'!F82)),NA())</f>
        <v>#N/A</v>
      </c>
      <c r="AH88" s="100" t="e">
        <f ca="true">+IF(AND(ISNUMBER(OFFSET('Sanitation Data'!$F$10,0,10*ROW('Sanitation Data'!F82))),'Data Summary'!CW88="Yes"),OFFSET('Sanitation Data'!$F$10,0,10*ROW('Sanitation Data'!F82)),NA())</f>
        <v>#N/A</v>
      </c>
      <c r="AI88" s="100" t="e">
        <f ca="true">+IF(AND(ISNUMBER(OFFSET('Sanitation Data'!$F$11,0,10*ROW('Sanitation Data'!F82))),'Data Summary'!CX88="Yes"),OFFSET('Sanitation Data'!$F$11,0,10*ROW('Sanitation Data'!F82)),NA())</f>
        <v>#N/A</v>
      </c>
      <c r="AJ88" s="100" t="e">
        <f ca="true">+IF(AND(ISNUMBER(OFFSET('Sanitation Data'!$F$12,0,10*ROW('Sanitation Data'!F82))),'Data Summary'!CY88="Yes"),OFFSET('Sanitation Data'!$F$12,0,10*ROW('Sanitation Data'!F82)),NA())</f>
        <v>#N/A</v>
      </c>
      <c r="AK88" s="100" t="e">
        <f ca="true">+IF(AND(ISNUMBER(OFFSET('Sanitation Data'!$G$4,0,10*ROW('Sanitation Data'!G82))),'Data Summary'!CZ88="Yes"),100-OFFSET('Sanitation Data'!$G$4,0,10*ROW('Sanitation Data'!G82)),NA())</f>
        <v>#N/A</v>
      </c>
      <c r="AL88" s="100" t="e">
        <f ca="true">+IF(AND(ISNUMBER(OFFSET('Sanitation Data'!$G$6,0,10*ROW('Sanitation Data'!G82))),'Data Summary'!DA88="Yes"),OFFSET('Sanitation Data'!$G$6,0,10*ROW('Sanitation Data'!G82)),NA())</f>
        <v>#N/A</v>
      </c>
      <c r="AM88" s="100" t="e">
        <f ca="true">+IF(AND(ISNUMBER(OFFSET('Sanitation Data'!$G$10,0,10*ROW('Sanitation Data'!G82))),'Data Summary'!DB88="Yes"),OFFSET('Sanitation Data'!$G$10,0,10*ROW('Sanitation Data'!G82)),NA())</f>
        <v>#N/A</v>
      </c>
      <c r="AN88" s="100" t="e">
        <f ca="true">+IF(AND(ISNUMBER(OFFSET('Sanitation Data'!$G$11,0,10*ROW('Sanitation Data'!G82))),'Data Summary'!DC88="Yes"),OFFSET('Sanitation Data'!$G$11,0,10*ROW('Sanitation Data'!G82)),NA())</f>
        <v>#N/A</v>
      </c>
      <c r="AO88" s="100" t="e">
        <f ca="true">+IF(AND(ISNUMBER(OFFSET('Sanitation Data'!$G$12,0,10*ROW('Sanitation Data'!G82))),'Data Summary'!DD88="Yes"),OFFSET('Sanitation Data'!$G$12,0,10*ROW('Sanitation Data'!G82)),NA())</f>
        <v>#N/A</v>
      </c>
      <c r="AP88" s="100" t="e">
        <f ca="true">+IF(AND(ISNUMBER(OFFSET('Sanitation Data'!$H$4,0,10*ROW('Sanitation Data'!H82))),'Data Summary'!DE88="Yes"),100-OFFSET('Sanitation Data'!$H$4,0,10*ROW('Sanitation Data'!H82)),NA())</f>
        <v>#N/A</v>
      </c>
      <c r="AQ88" s="100" t="e">
        <f ca="true">+IF(AND(ISNUMBER(OFFSET('Sanitation Data'!$H$6,0,10*ROW('Sanitation Data'!H82))),'Data Summary'!DF88="Yes"),OFFSET('Sanitation Data'!$H$6,0,10*ROW('Sanitation Data'!H82)),NA())</f>
        <v>#N/A</v>
      </c>
      <c r="AR88" s="100" t="e">
        <f ca="true">+IF(AND(ISNUMBER(OFFSET('Sanitation Data'!$H$10,0,10*ROW('Sanitation Data'!H82))),'Data Summary'!DG88="Yes"),OFFSET('Sanitation Data'!$H$10,0,10*ROW('Sanitation Data'!H82)),NA())</f>
        <v>#N/A</v>
      </c>
      <c r="AS88" s="100" t="e">
        <f ca="true">+IF(AND(ISNUMBER(OFFSET('Sanitation Data'!$H$11,0,10*ROW('Sanitation Data'!H82))),'Data Summary'!DH88="Yes"),OFFSET('Sanitation Data'!$H$11,0,10*ROW('Sanitation Data'!H82)),NA())</f>
        <v>#N/A</v>
      </c>
      <c r="AT88" s="100" t="e">
        <f ca="true">+IF(AND(ISNUMBER(OFFSET('Sanitation Data'!$H$12,0,10*ROW('Sanitation Data'!H82))),'Data Summary'!DI88="Yes"),OFFSET('Sanitation Data'!$H$12,0,10*ROW('Sanitation Data'!H82)),NA())</f>
        <v>#N/A</v>
      </c>
      <c r="AU88" s="100" t="e">
        <f ca="true">+IF(AND(ISNUMBER(OFFSET('Sanitation Data'!$I$4,0,10*ROW('Sanitation Data'!I82))),'Data Summary'!DJ88="Yes"),100-OFFSET('Sanitation Data'!$I$4,0,10*ROW('Sanitation Data'!I82)),NA())</f>
        <v>#N/A</v>
      </c>
      <c r="AV88" s="100" t="e">
        <f ca="true">+IF(AND(ISNUMBER(OFFSET('Sanitation Data'!$I$6,0,10*ROW('Sanitation Data'!I82))),'Data Summary'!DK88="Yes"),OFFSET('Sanitation Data'!$I$6,0,10*ROW('Sanitation Data'!I82)),NA())</f>
        <v>#N/A</v>
      </c>
      <c r="AW88" s="100" t="e">
        <f ca="true">+IF(AND(ISNUMBER(OFFSET('Sanitation Data'!$I$10,0,10*ROW('Sanitation Data'!I82))),'Data Summary'!DL88="Yes"),OFFSET('Sanitation Data'!$I$10,0,10*ROW('Sanitation Data'!I82)),NA())</f>
        <v>#N/A</v>
      </c>
      <c r="AX88" s="100" t="e">
        <f ca="true">+IF(AND(ISNUMBER(OFFSET('Sanitation Data'!$I$11,0,10*ROW('Sanitation Data'!I82))),'Data Summary'!DM88="Yes"),OFFSET('Sanitation Data'!$I$11,0,10*ROW('Sanitation Data'!I82)),NA())</f>
        <v>#N/A</v>
      </c>
      <c r="AY88" s="100" t="e">
        <f ca="true">+IF(AND(ISNUMBER(OFFSET('Sanitation Data'!$I$12,0,10*ROW('Sanitation Data'!I82))),'Data Summary'!DN88="Yes"),OFFSET('Sanitation Data'!$I$12,0,10*ROW('Sanitation Data'!I82)),NA())</f>
        <v>#N/A</v>
      </c>
      <c r="AZ88" s="101" t="e">
        <f ca="true">+IF(AND(ISNUMBER(OFFSET('Hygiene Data'!$D$5,0,10*ROW('Hygiene Data'!D82))),'Data Summary'!DO88="Yes"),OFFSET('Hygiene Data'!$D$5,0,10*ROW('Hygiene Data'!D82)),NA())</f>
        <v>#N/A</v>
      </c>
      <c r="BA88" s="101" t="e">
        <f ca="true">+IF(AND(ISNUMBER(OFFSET('Hygiene Data'!$D$7,0,10*ROW('Hygiene Data'!D82))),'Data Summary'!DP88="Yes"),OFFSET('Hygiene Data'!$D$7,0,10*ROW('Hygiene Data'!D82)),NA())</f>
        <v>#N/A</v>
      </c>
      <c r="BB88" s="101" t="e">
        <f ca="true">+IF(AND(ISNUMBER(OFFSET('Hygiene Data'!$D$9,0,10*ROW('Hygiene Data'!D82))),'Data Summary'!DQ88="Yes"),OFFSET('Hygiene Data'!$D$9,0,10*ROW('Hygiene Data'!D82)),NA())</f>
        <v>#N/A</v>
      </c>
      <c r="BC88" s="101" t="e">
        <f ca="true">+IF(AND(ISNUMBER(OFFSET('Hygiene Data'!$E$5,0,10*ROW('Hygiene Data'!E82))),'Data Summary'!DR88="Yes"),OFFSET('Hygiene Data'!$E$5,0,10*ROW('Hygiene Data'!E82)),NA())</f>
        <v>#N/A</v>
      </c>
      <c r="BD88" s="101" t="e">
        <f ca="true">+IF(AND(ISNUMBER(OFFSET('Hygiene Data'!$E$7,0,10*ROW('Hygiene Data'!E82))),'Data Summary'!DS88="Yes"),OFFSET('Hygiene Data'!$E$7,0,10*ROW('Hygiene Data'!E82)),NA())</f>
        <v>#N/A</v>
      </c>
      <c r="BE88" s="101" t="e">
        <f ca="true">+IF(AND(ISNUMBER(OFFSET('Hygiene Data'!$E$9,0,10*ROW('Hygiene Data'!E82))),'Data Summary'!DT88="Yes"),OFFSET('Hygiene Data'!$E$9,0,10*ROW('Hygiene Data'!E82)),NA())</f>
        <v>#N/A</v>
      </c>
      <c r="BF88" s="101" t="e">
        <f ca="true">+IF(AND(ISNUMBER(OFFSET('Hygiene Data'!$F$5,0,10*ROW('Hygiene Data'!F82))),'Data Summary'!DU88="Yes"),OFFSET('Hygiene Data'!$F$5,0,10*ROW('Hygiene Data'!F82)),NA())</f>
        <v>#N/A</v>
      </c>
      <c r="BG88" s="101" t="e">
        <f ca="true">+IF(AND(ISNUMBER(OFFSET('Hygiene Data'!$F$7,0,10*ROW('Hygiene Data'!F82))),'Data Summary'!DV88="Yes"),OFFSET('Hygiene Data'!$F$7,0,10*ROW('Hygiene Data'!F82)),NA())</f>
        <v>#N/A</v>
      </c>
      <c r="BH88" s="101" t="e">
        <f ca="true">+IF(AND(ISNUMBER(OFFSET('Hygiene Data'!$F$9,0,10*ROW('Hygiene Data'!F82))),'Data Summary'!DW88="Yes"),OFFSET('Hygiene Data'!$F$9,0,10*ROW('Hygiene Data'!F82)),NA())</f>
        <v>#N/A</v>
      </c>
      <c r="BI88" s="101" t="e">
        <f ca="true">+IF(AND(ISNUMBER(OFFSET('Hygiene Data'!$G$5,0,10*ROW('Hygiene Data'!G82))),'Data Summary'!DX88="Yes"),OFFSET('Hygiene Data'!$G$5,0,10*ROW('Hygiene Data'!G82)),NA())</f>
        <v>#N/A</v>
      </c>
      <c r="BJ88" s="101" t="e">
        <f ca="true">+IF(AND(ISNUMBER(OFFSET('Hygiene Data'!$G$7,0,10*ROW('Hygiene Data'!G82))),'Data Summary'!DY88="Yes"),OFFSET('Hygiene Data'!$G$7,0,10*ROW('Hygiene Data'!G82)),NA())</f>
        <v>#N/A</v>
      </c>
      <c r="BK88" s="101" t="e">
        <f ca="true">+IF(AND(ISNUMBER(OFFSET('Hygiene Data'!$G$9,0,10*ROW('Hygiene Data'!G82))),'Data Summary'!DZ88="Yes"),OFFSET('Hygiene Data'!$G$9,0,10*ROW('Hygiene Data'!G82)),NA())</f>
        <v>#N/A</v>
      </c>
      <c r="BL88" s="101" t="e">
        <f ca="true">+IF(AND(ISNUMBER(OFFSET('Hygiene Data'!$H$5,0,10*ROW('Hygiene Data'!H82))),'Data Summary'!EA88="Yes"),OFFSET('Hygiene Data'!$H$5,0,10*ROW('Hygiene Data'!H82)),NA())</f>
        <v>#N/A</v>
      </c>
      <c r="BM88" s="101" t="e">
        <f ca="true">+IF(AND(ISNUMBER(OFFSET('Hygiene Data'!$H$7,0,10*ROW('Hygiene Data'!H82))),'Data Summary'!EB88="Yes"),OFFSET('Hygiene Data'!$H$7,0,10*ROW('Hygiene Data'!H82)),NA())</f>
        <v>#N/A</v>
      </c>
      <c r="BN88" s="101" t="e">
        <f ca="true">+IF(AND(ISNUMBER(OFFSET('Hygiene Data'!$H$9,0,10*ROW('Hygiene Data'!H82))),'Data Summary'!EC88="Yes"),OFFSET('Hygiene Data'!$H$9,0,10*ROW('Hygiene Data'!H82)),NA())</f>
        <v>#N/A</v>
      </c>
      <c r="BO88" s="101" t="e">
        <f ca="true">+IF(AND(ISNUMBER(OFFSET('Hygiene Data'!$I$5,0,10*ROW('Hygiene Data'!I82))),'Data Summary'!ED88="Yes"),OFFSET('Hygiene Data'!$I$5,0,10*ROW('Hygiene Data'!I82)),NA())</f>
        <v>#N/A</v>
      </c>
      <c r="BP88" s="101" t="e">
        <f ca="true">+IF(AND(ISNUMBER(OFFSET('Hygiene Data'!$I$7,0,10*ROW('Hygiene Data'!I82))),'Data Summary'!EE88="Yes"),OFFSET('Hygiene Data'!$I$7,0,10*ROW('Hygiene Data'!I82)),NA())</f>
        <v>#N/A</v>
      </c>
      <c r="BQ88" s="101" t="e">
        <f ca="true">+IF(AND(ISNUMBER(OFFSET('Hygiene Data'!$I$9,0,10*ROW('Hygiene Data'!I82))),'Data Summary'!EF88="Yes"),OFFSET('Hygiene Data'!$I$9,0,10*ROW('Hygiene Data'!I82)),NA())</f>
        <v>#N/A</v>
      </c>
    </row>
    <row xmlns:x14ac="http://schemas.microsoft.com/office/spreadsheetml/2009/9/ac" r="89" x14ac:dyDescent="0.2">
      <c r="A89" s="414" t="e">
        <f ca="true">+RIGHT('Data Summary'!A89,LEN('Data Summary'!A89)-9)</f>
        <v>#VALUE!</v>
      </c>
      <c r="B89" s="38" t="str">
        <f ca="true">+IF(ISTEXT('Data Summary'!B89),'Data Summary'!B89,"")</f>
        <v/>
      </c>
      <c r="C89" s="365" t="e">
        <f ca="true">+VALUE('Data Summary'!C89)</f>
        <v>#VALUE!</v>
      </c>
      <c r="D89" s="99" t="e">
        <f ca="true">+IF(AND(ISNUMBER(OFFSET('Water Data'!$D$4,0,10*ROW('Water Data'!D83))),'Data Summary'!BS89="Yes"),100-OFFSET('Water Data'!$D$4,0,10*ROW('Water Data'!D83)),NA())</f>
        <v>#N/A</v>
      </c>
      <c r="E89" s="99" t="e">
        <f ca="true">+IF(AND(ISNUMBER(OFFSET('Water Data'!$D$6,0,10*ROW('Water Data'!D83))),'Data Summary'!BT89="Yes"),OFFSET('Water Data'!$D$6,0,10*ROW('Water Data'!D83)),NA())</f>
        <v>#N/A</v>
      </c>
      <c r="F89" s="99" t="e">
        <f ca="true">+IF(AND(ISNUMBER(OFFSET('Water Data'!$D$9,0,10*ROW('Water Data'!D83))),'Data Summary'!BU89="Yes"),OFFSET('Water Data'!$D$9,0,10*ROW('Water Data'!D83)),NA())</f>
        <v>#N/A</v>
      </c>
      <c r="G89" s="99" t="e">
        <f ca="true">+IF(AND(ISNUMBER(OFFSET('Water Data'!$E$4,0,10*ROW('Water Data'!E83))),'Data Summary'!BV89="Yes"),100-OFFSET('Water Data'!$E$4,0,10*ROW('Water Data'!E83)),NA())</f>
        <v>#N/A</v>
      </c>
      <c r="H89" s="99" t="e">
        <f ca="true">+IF(AND(ISNUMBER(OFFSET('Water Data'!$E$6,0,10*ROW('Water Data'!E83))),'Data Summary'!BW89="Yes"),OFFSET('Water Data'!$E$6,0,10*ROW('Water Data'!E83)),NA())</f>
        <v>#N/A</v>
      </c>
      <c r="I89" s="99" t="e">
        <f ca="true">+IF(AND(ISNUMBER(OFFSET('Water Data'!$E$9,0,10*ROW('Water Data'!E83))),'Data Summary'!BX89="Yes"),OFFSET('Water Data'!$E$9,0,10*ROW('Water Data'!E83)),NA())</f>
        <v>#N/A</v>
      </c>
      <c r="J89" s="99" t="e">
        <f ca="true">+IF(AND(ISNUMBER(OFFSET('Water Data'!$F$4,0,10*ROW('Water Data'!F83))),'Data Summary'!BY89="Yes"),100-OFFSET('Water Data'!$F$4,0,10*ROW('Water Data'!F83)),NA())</f>
        <v>#N/A</v>
      </c>
      <c r="K89" s="99" t="e">
        <f ca="true">+IF(AND(ISNUMBER(OFFSET('Water Data'!$F$6,0,10*ROW('Water Data'!F83))),'Data Summary'!BZ89="Yes"),OFFSET('Water Data'!$F$6,0,10*ROW('Water Data'!F83)),NA())</f>
        <v>#N/A</v>
      </c>
      <c r="L89" s="99" t="e">
        <f ca="true">+IF(AND(ISNUMBER(OFFSET('Water Data'!$F$9,0,10*ROW('Water Data'!F83))),'Data Summary'!CA89="Yes"),OFFSET('Water Data'!$F$9,0,10*ROW('Water Data'!F83)),NA())</f>
        <v>#N/A</v>
      </c>
      <c r="M89" s="99" t="e">
        <f ca="true">+IF(AND(ISNUMBER(OFFSET('Water Data'!$G$4,0,10*ROW('Water Data'!G83))),'Data Summary'!CB89="Yes"),100-OFFSET('Water Data'!$G$4,0,10*ROW('Water Data'!G83)),NA())</f>
        <v>#N/A</v>
      </c>
      <c r="N89" s="99" t="e">
        <f ca="true">+IF(AND(ISNUMBER(OFFSET('Water Data'!$G$6,0,10*ROW('Water Data'!G83))),'Data Summary'!CC89="Yes"),OFFSET('Water Data'!$G$6,0,10*ROW('Water Data'!G83)),NA())</f>
        <v>#N/A</v>
      </c>
      <c r="O89" s="99" t="e">
        <f ca="true">+IF(AND(ISNUMBER(OFFSET('Water Data'!$G$9,0,10*ROW('Water Data'!G83))),'Data Summary'!CD89="Yes"),OFFSET('Water Data'!$G$9,0,10*ROW('Water Data'!G83)),NA())</f>
        <v>#N/A</v>
      </c>
      <c r="P89" s="99" t="e">
        <f ca="true">+IF(AND(ISNUMBER(OFFSET('Water Data'!$H$4,0,10*ROW('Water Data'!H83))),'Data Summary'!CE89="Yes"),100-OFFSET('Water Data'!$H$4,0,10*ROW('Water Data'!H83)),NA())</f>
        <v>#N/A</v>
      </c>
      <c r="Q89" s="99" t="e">
        <f ca="true">+IF(AND(ISNUMBER(OFFSET('Water Data'!$H$6,0,10*ROW('Water Data'!H83))),'Data Summary'!CF89="Yes"),OFFSET('Water Data'!$H$6,0,10*ROW('Water Data'!H83)),NA())</f>
        <v>#N/A</v>
      </c>
      <c r="R89" s="99" t="e">
        <f ca="true">+IF(AND(ISNUMBER(OFFSET('Water Data'!$H$9,0,10*ROW('Water Data'!H83))),'Data Summary'!CG89="Yes"),OFFSET('Water Data'!$H$9,0,10*ROW('Water Data'!H83)),NA())</f>
        <v>#N/A</v>
      </c>
      <c r="S89" s="99" t="e">
        <f ca="true">+IF(AND(ISNUMBER(OFFSET('Water Data'!$I$4,0,10*ROW('Water Data'!I83))),'Data Summary'!CH89="Yes"),100-OFFSET('Water Data'!$I$4,0,10*ROW('Water Data'!I83)),NA())</f>
        <v>#N/A</v>
      </c>
      <c r="T89" s="99" t="e">
        <f ca="true">+IF(AND(ISNUMBER(OFFSET('Water Data'!$I$6,0,10*ROW('Water Data'!I83))),'Data Summary'!CI89="Yes"),OFFSET('Water Data'!$I$6,0,10*ROW('Water Data'!I83)),NA())</f>
        <v>#N/A</v>
      </c>
      <c r="U89" s="99" t="e">
        <f ca="true">+IF(AND(ISNUMBER(OFFSET('Water Data'!$I$9,0,10*ROW('Water Data'!I83))),'Data Summary'!CJ89="Yes"),OFFSET('Water Data'!$I$9,0,10*ROW('Water Data'!I83)),NA())</f>
        <v>#N/A</v>
      </c>
      <c r="V89" s="100" t="e">
        <f ca="true">+IF(AND(ISNUMBER(OFFSET('Sanitation Data'!$D$4,0,10*ROW('Sanitation Data'!D83))),'Data Summary'!CK89="Yes"),100-OFFSET('Sanitation Data'!$D$4,0,10*ROW('Sanitation Data'!D83)),NA())</f>
        <v>#N/A</v>
      </c>
      <c r="W89" s="100" t="e">
        <f ca="true">+IF(AND(ISNUMBER(OFFSET('Sanitation Data'!$D$6,0,10*ROW('Sanitation Data'!D83))),'Data Summary'!CL89="Yes"),OFFSET('Sanitation Data'!$D$6,0,10*ROW('Sanitation Data'!D83)),NA())</f>
        <v>#N/A</v>
      </c>
      <c r="X89" s="100" t="e">
        <f ca="true">+IF(AND(ISNUMBER(OFFSET('Sanitation Data'!$D$10,0,10*ROW('Sanitation Data'!D83))),'Data Summary'!CM89="Yes"),OFFSET('Sanitation Data'!$D$10,0,10*ROW('Sanitation Data'!D83)),NA())</f>
        <v>#N/A</v>
      </c>
      <c r="Y89" s="100" t="e">
        <f ca="true">+IF(AND(ISNUMBER(OFFSET('Sanitation Data'!$D$11,0,10*ROW('Sanitation Data'!D83))),'Data Summary'!CN89="Yes"),OFFSET('Sanitation Data'!$D$11,0,10*ROW('Sanitation Data'!D83)),NA())</f>
        <v>#N/A</v>
      </c>
      <c r="Z89" s="100" t="e">
        <f ca="true">+IF(AND(ISNUMBER(OFFSET('Sanitation Data'!$D$12,0,10*ROW('Sanitation Data'!D83))),'Data Summary'!CO89="Yes"),OFFSET('Sanitation Data'!$D$12,0,10*ROW('Sanitation Data'!D83)),NA())</f>
        <v>#N/A</v>
      </c>
      <c r="AA89" s="100" t="e">
        <f ca="true">+IF(AND(ISNUMBER(OFFSET('Sanitation Data'!$E$4,0,10*ROW('Sanitation Data'!E83))),'Data Summary'!CP89="Yes"),100-OFFSET('Sanitation Data'!$E$4,0,10*ROW('Sanitation Data'!E83)),NA())</f>
        <v>#N/A</v>
      </c>
      <c r="AB89" s="100" t="e">
        <f ca="true">+IF(AND(ISNUMBER(OFFSET('Sanitation Data'!$E$6,0,10*ROW('Sanitation Data'!E83))),'Data Summary'!CQ89="Yes"),OFFSET('Sanitation Data'!$E$6,0,10*ROW('Sanitation Data'!E83)),NA())</f>
        <v>#N/A</v>
      </c>
      <c r="AC89" s="100" t="e">
        <f ca="true">+IF(AND(ISNUMBER(OFFSET('Sanitation Data'!$E$10,0,10*ROW('Sanitation Data'!E83))),'Data Summary'!CR89="Yes"),OFFSET('Sanitation Data'!$E$10,0,10*ROW('Sanitation Data'!E83)),NA())</f>
        <v>#N/A</v>
      </c>
      <c r="AD89" s="100" t="e">
        <f ca="true">+IF(AND(ISNUMBER(OFFSET('Sanitation Data'!$E$11,0,10*ROW('Sanitation Data'!E83))),'Data Summary'!CS89="Yes"),OFFSET('Sanitation Data'!$E$11,0,10*ROW('Sanitation Data'!E83)),NA())</f>
        <v>#N/A</v>
      </c>
      <c r="AE89" s="100" t="e">
        <f ca="true">+IF(AND(ISNUMBER(OFFSET('Sanitation Data'!$E$12,0,10*ROW('Sanitation Data'!E83))),'Data Summary'!CT89="Yes"),OFFSET('Sanitation Data'!$E$12,0,10*ROW('Sanitation Data'!E83)),NA())</f>
        <v>#N/A</v>
      </c>
      <c r="AF89" s="100" t="e">
        <f ca="true">+IF(AND(ISNUMBER(OFFSET('Sanitation Data'!$F$4,0,10*ROW('Sanitation Data'!F83))),'Data Summary'!CU89="Yes"),100-OFFSET('Sanitation Data'!$F$4,0,10*ROW('Sanitation Data'!F83)),NA())</f>
        <v>#N/A</v>
      </c>
      <c r="AG89" s="100" t="e">
        <f ca="true">+IF(AND(ISNUMBER(OFFSET('Sanitation Data'!$F$6,0,10*ROW('Sanitation Data'!F83))),'Data Summary'!CV89="Yes"),OFFSET('Sanitation Data'!$F$6,0,10*ROW('Sanitation Data'!F83)),NA())</f>
        <v>#N/A</v>
      </c>
      <c r="AH89" s="100" t="e">
        <f ca="true">+IF(AND(ISNUMBER(OFFSET('Sanitation Data'!$F$10,0,10*ROW('Sanitation Data'!F83))),'Data Summary'!CW89="Yes"),OFFSET('Sanitation Data'!$F$10,0,10*ROW('Sanitation Data'!F83)),NA())</f>
        <v>#N/A</v>
      </c>
      <c r="AI89" s="100" t="e">
        <f ca="true">+IF(AND(ISNUMBER(OFFSET('Sanitation Data'!$F$11,0,10*ROW('Sanitation Data'!F83))),'Data Summary'!CX89="Yes"),OFFSET('Sanitation Data'!$F$11,0,10*ROW('Sanitation Data'!F83)),NA())</f>
        <v>#N/A</v>
      </c>
      <c r="AJ89" s="100" t="e">
        <f ca="true">+IF(AND(ISNUMBER(OFFSET('Sanitation Data'!$F$12,0,10*ROW('Sanitation Data'!F83))),'Data Summary'!CY89="Yes"),OFFSET('Sanitation Data'!$F$12,0,10*ROW('Sanitation Data'!F83)),NA())</f>
        <v>#N/A</v>
      </c>
      <c r="AK89" s="100" t="e">
        <f ca="true">+IF(AND(ISNUMBER(OFFSET('Sanitation Data'!$G$4,0,10*ROW('Sanitation Data'!G83))),'Data Summary'!CZ89="Yes"),100-OFFSET('Sanitation Data'!$G$4,0,10*ROW('Sanitation Data'!G83)),NA())</f>
        <v>#N/A</v>
      </c>
      <c r="AL89" s="100" t="e">
        <f ca="true">+IF(AND(ISNUMBER(OFFSET('Sanitation Data'!$G$6,0,10*ROW('Sanitation Data'!G83))),'Data Summary'!DA89="Yes"),OFFSET('Sanitation Data'!$G$6,0,10*ROW('Sanitation Data'!G83)),NA())</f>
        <v>#N/A</v>
      </c>
      <c r="AM89" s="100" t="e">
        <f ca="true">+IF(AND(ISNUMBER(OFFSET('Sanitation Data'!$G$10,0,10*ROW('Sanitation Data'!G83))),'Data Summary'!DB89="Yes"),OFFSET('Sanitation Data'!$G$10,0,10*ROW('Sanitation Data'!G83)),NA())</f>
        <v>#N/A</v>
      </c>
      <c r="AN89" s="100" t="e">
        <f ca="true">+IF(AND(ISNUMBER(OFFSET('Sanitation Data'!$G$11,0,10*ROW('Sanitation Data'!G83))),'Data Summary'!DC89="Yes"),OFFSET('Sanitation Data'!$G$11,0,10*ROW('Sanitation Data'!G83)),NA())</f>
        <v>#N/A</v>
      </c>
      <c r="AO89" s="100" t="e">
        <f ca="true">+IF(AND(ISNUMBER(OFFSET('Sanitation Data'!$G$12,0,10*ROW('Sanitation Data'!G83))),'Data Summary'!DD89="Yes"),OFFSET('Sanitation Data'!$G$12,0,10*ROW('Sanitation Data'!G83)),NA())</f>
        <v>#N/A</v>
      </c>
      <c r="AP89" s="100" t="e">
        <f ca="true">+IF(AND(ISNUMBER(OFFSET('Sanitation Data'!$H$4,0,10*ROW('Sanitation Data'!H83))),'Data Summary'!DE89="Yes"),100-OFFSET('Sanitation Data'!$H$4,0,10*ROW('Sanitation Data'!H83)),NA())</f>
        <v>#N/A</v>
      </c>
      <c r="AQ89" s="100" t="e">
        <f ca="true">+IF(AND(ISNUMBER(OFFSET('Sanitation Data'!$H$6,0,10*ROW('Sanitation Data'!H83))),'Data Summary'!DF89="Yes"),OFFSET('Sanitation Data'!$H$6,0,10*ROW('Sanitation Data'!H83)),NA())</f>
        <v>#N/A</v>
      </c>
      <c r="AR89" s="100" t="e">
        <f ca="true">+IF(AND(ISNUMBER(OFFSET('Sanitation Data'!$H$10,0,10*ROW('Sanitation Data'!H83))),'Data Summary'!DG89="Yes"),OFFSET('Sanitation Data'!$H$10,0,10*ROW('Sanitation Data'!H83)),NA())</f>
        <v>#N/A</v>
      </c>
      <c r="AS89" s="100" t="e">
        <f ca="true">+IF(AND(ISNUMBER(OFFSET('Sanitation Data'!$H$11,0,10*ROW('Sanitation Data'!H83))),'Data Summary'!DH89="Yes"),OFFSET('Sanitation Data'!$H$11,0,10*ROW('Sanitation Data'!H83)),NA())</f>
        <v>#N/A</v>
      </c>
      <c r="AT89" s="100" t="e">
        <f ca="true">+IF(AND(ISNUMBER(OFFSET('Sanitation Data'!$H$12,0,10*ROW('Sanitation Data'!H83))),'Data Summary'!DI89="Yes"),OFFSET('Sanitation Data'!$H$12,0,10*ROW('Sanitation Data'!H83)),NA())</f>
        <v>#N/A</v>
      </c>
      <c r="AU89" s="100" t="e">
        <f ca="true">+IF(AND(ISNUMBER(OFFSET('Sanitation Data'!$I$4,0,10*ROW('Sanitation Data'!I83))),'Data Summary'!DJ89="Yes"),100-OFFSET('Sanitation Data'!$I$4,0,10*ROW('Sanitation Data'!I83)),NA())</f>
        <v>#N/A</v>
      </c>
      <c r="AV89" s="100" t="e">
        <f ca="true">+IF(AND(ISNUMBER(OFFSET('Sanitation Data'!$I$6,0,10*ROW('Sanitation Data'!I83))),'Data Summary'!DK89="Yes"),OFFSET('Sanitation Data'!$I$6,0,10*ROW('Sanitation Data'!I83)),NA())</f>
        <v>#N/A</v>
      </c>
      <c r="AW89" s="100" t="e">
        <f ca="true">+IF(AND(ISNUMBER(OFFSET('Sanitation Data'!$I$10,0,10*ROW('Sanitation Data'!I83))),'Data Summary'!DL89="Yes"),OFFSET('Sanitation Data'!$I$10,0,10*ROW('Sanitation Data'!I83)),NA())</f>
        <v>#N/A</v>
      </c>
      <c r="AX89" s="100" t="e">
        <f ca="true">+IF(AND(ISNUMBER(OFFSET('Sanitation Data'!$I$11,0,10*ROW('Sanitation Data'!I83))),'Data Summary'!DM89="Yes"),OFFSET('Sanitation Data'!$I$11,0,10*ROW('Sanitation Data'!I83)),NA())</f>
        <v>#N/A</v>
      </c>
      <c r="AY89" s="100" t="e">
        <f ca="true">+IF(AND(ISNUMBER(OFFSET('Sanitation Data'!$I$12,0,10*ROW('Sanitation Data'!I83))),'Data Summary'!DN89="Yes"),OFFSET('Sanitation Data'!$I$12,0,10*ROW('Sanitation Data'!I83)),NA())</f>
        <v>#N/A</v>
      </c>
      <c r="AZ89" s="101" t="e">
        <f ca="true">+IF(AND(ISNUMBER(OFFSET('Hygiene Data'!$D$5,0,10*ROW('Hygiene Data'!D83))),'Data Summary'!DO89="Yes"),OFFSET('Hygiene Data'!$D$5,0,10*ROW('Hygiene Data'!D83)),NA())</f>
        <v>#N/A</v>
      </c>
      <c r="BA89" s="101" t="e">
        <f ca="true">+IF(AND(ISNUMBER(OFFSET('Hygiene Data'!$D$7,0,10*ROW('Hygiene Data'!D83))),'Data Summary'!DP89="Yes"),OFFSET('Hygiene Data'!$D$7,0,10*ROW('Hygiene Data'!D83)),NA())</f>
        <v>#N/A</v>
      </c>
      <c r="BB89" s="101" t="e">
        <f ca="true">+IF(AND(ISNUMBER(OFFSET('Hygiene Data'!$D$9,0,10*ROW('Hygiene Data'!D83))),'Data Summary'!DQ89="Yes"),OFFSET('Hygiene Data'!$D$9,0,10*ROW('Hygiene Data'!D83)),NA())</f>
        <v>#N/A</v>
      </c>
      <c r="BC89" s="101" t="e">
        <f ca="true">+IF(AND(ISNUMBER(OFFSET('Hygiene Data'!$E$5,0,10*ROW('Hygiene Data'!E83))),'Data Summary'!DR89="Yes"),OFFSET('Hygiene Data'!$E$5,0,10*ROW('Hygiene Data'!E83)),NA())</f>
        <v>#N/A</v>
      </c>
      <c r="BD89" s="101" t="e">
        <f ca="true">+IF(AND(ISNUMBER(OFFSET('Hygiene Data'!$E$7,0,10*ROW('Hygiene Data'!E83))),'Data Summary'!DS89="Yes"),OFFSET('Hygiene Data'!$E$7,0,10*ROW('Hygiene Data'!E83)),NA())</f>
        <v>#N/A</v>
      </c>
      <c r="BE89" s="101" t="e">
        <f ca="true">+IF(AND(ISNUMBER(OFFSET('Hygiene Data'!$E$9,0,10*ROW('Hygiene Data'!E83))),'Data Summary'!DT89="Yes"),OFFSET('Hygiene Data'!$E$9,0,10*ROW('Hygiene Data'!E83)),NA())</f>
        <v>#N/A</v>
      </c>
      <c r="BF89" s="101" t="e">
        <f ca="true">+IF(AND(ISNUMBER(OFFSET('Hygiene Data'!$F$5,0,10*ROW('Hygiene Data'!F83))),'Data Summary'!DU89="Yes"),OFFSET('Hygiene Data'!$F$5,0,10*ROW('Hygiene Data'!F83)),NA())</f>
        <v>#N/A</v>
      </c>
      <c r="BG89" s="101" t="e">
        <f ca="true">+IF(AND(ISNUMBER(OFFSET('Hygiene Data'!$F$7,0,10*ROW('Hygiene Data'!F83))),'Data Summary'!DV89="Yes"),OFFSET('Hygiene Data'!$F$7,0,10*ROW('Hygiene Data'!F83)),NA())</f>
        <v>#N/A</v>
      </c>
      <c r="BH89" s="101" t="e">
        <f ca="true">+IF(AND(ISNUMBER(OFFSET('Hygiene Data'!$F$9,0,10*ROW('Hygiene Data'!F83))),'Data Summary'!DW89="Yes"),OFFSET('Hygiene Data'!$F$9,0,10*ROW('Hygiene Data'!F83)),NA())</f>
        <v>#N/A</v>
      </c>
      <c r="BI89" s="101" t="e">
        <f ca="true">+IF(AND(ISNUMBER(OFFSET('Hygiene Data'!$G$5,0,10*ROW('Hygiene Data'!G83))),'Data Summary'!DX89="Yes"),OFFSET('Hygiene Data'!$G$5,0,10*ROW('Hygiene Data'!G83)),NA())</f>
        <v>#N/A</v>
      </c>
      <c r="BJ89" s="101" t="e">
        <f ca="true">+IF(AND(ISNUMBER(OFFSET('Hygiene Data'!$G$7,0,10*ROW('Hygiene Data'!G83))),'Data Summary'!DY89="Yes"),OFFSET('Hygiene Data'!$G$7,0,10*ROW('Hygiene Data'!G83)),NA())</f>
        <v>#N/A</v>
      </c>
      <c r="BK89" s="101" t="e">
        <f ca="true">+IF(AND(ISNUMBER(OFFSET('Hygiene Data'!$G$9,0,10*ROW('Hygiene Data'!G83))),'Data Summary'!DZ89="Yes"),OFFSET('Hygiene Data'!$G$9,0,10*ROW('Hygiene Data'!G83)),NA())</f>
        <v>#N/A</v>
      </c>
      <c r="BL89" s="101" t="e">
        <f ca="true">+IF(AND(ISNUMBER(OFFSET('Hygiene Data'!$H$5,0,10*ROW('Hygiene Data'!H83))),'Data Summary'!EA89="Yes"),OFFSET('Hygiene Data'!$H$5,0,10*ROW('Hygiene Data'!H83)),NA())</f>
        <v>#N/A</v>
      </c>
      <c r="BM89" s="101" t="e">
        <f ca="true">+IF(AND(ISNUMBER(OFFSET('Hygiene Data'!$H$7,0,10*ROW('Hygiene Data'!H83))),'Data Summary'!EB89="Yes"),OFFSET('Hygiene Data'!$H$7,0,10*ROW('Hygiene Data'!H83)),NA())</f>
        <v>#N/A</v>
      </c>
      <c r="BN89" s="101" t="e">
        <f ca="true">+IF(AND(ISNUMBER(OFFSET('Hygiene Data'!$H$9,0,10*ROW('Hygiene Data'!H83))),'Data Summary'!EC89="Yes"),OFFSET('Hygiene Data'!$H$9,0,10*ROW('Hygiene Data'!H83)),NA())</f>
        <v>#N/A</v>
      </c>
      <c r="BO89" s="101" t="e">
        <f ca="true">+IF(AND(ISNUMBER(OFFSET('Hygiene Data'!$I$5,0,10*ROW('Hygiene Data'!I83))),'Data Summary'!ED89="Yes"),OFFSET('Hygiene Data'!$I$5,0,10*ROW('Hygiene Data'!I83)),NA())</f>
        <v>#N/A</v>
      </c>
      <c r="BP89" s="101" t="e">
        <f ca="true">+IF(AND(ISNUMBER(OFFSET('Hygiene Data'!$I$7,0,10*ROW('Hygiene Data'!I83))),'Data Summary'!EE89="Yes"),OFFSET('Hygiene Data'!$I$7,0,10*ROW('Hygiene Data'!I83)),NA())</f>
        <v>#N/A</v>
      </c>
      <c r="BQ89" s="101" t="e">
        <f ca="true">+IF(AND(ISNUMBER(OFFSET('Hygiene Data'!$I$9,0,10*ROW('Hygiene Data'!I83))),'Data Summary'!EF89="Yes"),OFFSET('Hygiene Data'!$I$9,0,10*ROW('Hygiene Data'!I83)),NA())</f>
        <v>#N/A</v>
      </c>
    </row>
    <row xmlns:x14ac="http://schemas.microsoft.com/office/spreadsheetml/2009/9/ac" r="90" x14ac:dyDescent="0.2">
      <c r="A90" s="414" t="e">
        <f ca="true">+RIGHT('Data Summary'!A90,LEN('Data Summary'!A90)-9)</f>
        <v>#VALUE!</v>
      </c>
      <c r="B90" s="38" t="str">
        <f ca="true">+IF(ISTEXT('Data Summary'!B90),'Data Summary'!B90,"")</f>
        <v/>
      </c>
      <c r="C90" s="365" t="e">
        <f ca="true">+VALUE('Data Summary'!C90)</f>
        <v>#VALUE!</v>
      </c>
      <c r="D90" s="99" t="e">
        <f ca="true">+IF(AND(ISNUMBER(OFFSET('Water Data'!$D$4,0,10*ROW('Water Data'!D84))),'Data Summary'!BS90="Yes"),100-OFFSET('Water Data'!$D$4,0,10*ROW('Water Data'!D84)),NA())</f>
        <v>#N/A</v>
      </c>
      <c r="E90" s="99" t="e">
        <f ca="true">+IF(AND(ISNUMBER(OFFSET('Water Data'!$D$6,0,10*ROW('Water Data'!D84))),'Data Summary'!BT90="Yes"),OFFSET('Water Data'!$D$6,0,10*ROW('Water Data'!D84)),NA())</f>
        <v>#N/A</v>
      </c>
      <c r="F90" s="99" t="e">
        <f ca="true">+IF(AND(ISNUMBER(OFFSET('Water Data'!$D$9,0,10*ROW('Water Data'!D84))),'Data Summary'!BU90="Yes"),OFFSET('Water Data'!$D$9,0,10*ROW('Water Data'!D84)),NA())</f>
        <v>#N/A</v>
      </c>
      <c r="G90" s="99" t="e">
        <f ca="true">+IF(AND(ISNUMBER(OFFSET('Water Data'!$E$4,0,10*ROW('Water Data'!E84))),'Data Summary'!BV90="Yes"),100-OFFSET('Water Data'!$E$4,0,10*ROW('Water Data'!E84)),NA())</f>
        <v>#N/A</v>
      </c>
      <c r="H90" s="99" t="e">
        <f ca="true">+IF(AND(ISNUMBER(OFFSET('Water Data'!$E$6,0,10*ROW('Water Data'!E84))),'Data Summary'!BW90="Yes"),OFFSET('Water Data'!$E$6,0,10*ROW('Water Data'!E84)),NA())</f>
        <v>#N/A</v>
      </c>
      <c r="I90" s="99" t="e">
        <f ca="true">+IF(AND(ISNUMBER(OFFSET('Water Data'!$E$9,0,10*ROW('Water Data'!E84))),'Data Summary'!BX90="Yes"),OFFSET('Water Data'!$E$9,0,10*ROW('Water Data'!E84)),NA())</f>
        <v>#N/A</v>
      </c>
      <c r="J90" s="99" t="e">
        <f ca="true">+IF(AND(ISNUMBER(OFFSET('Water Data'!$F$4,0,10*ROW('Water Data'!F84))),'Data Summary'!BY90="Yes"),100-OFFSET('Water Data'!$F$4,0,10*ROW('Water Data'!F84)),NA())</f>
        <v>#N/A</v>
      </c>
      <c r="K90" s="99" t="e">
        <f ca="true">+IF(AND(ISNUMBER(OFFSET('Water Data'!$F$6,0,10*ROW('Water Data'!F84))),'Data Summary'!BZ90="Yes"),OFFSET('Water Data'!$F$6,0,10*ROW('Water Data'!F84)),NA())</f>
        <v>#N/A</v>
      </c>
      <c r="L90" s="99" t="e">
        <f ca="true">+IF(AND(ISNUMBER(OFFSET('Water Data'!$F$9,0,10*ROW('Water Data'!F84))),'Data Summary'!CA90="Yes"),OFFSET('Water Data'!$F$9,0,10*ROW('Water Data'!F84)),NA())</f>
        <v>#N/A</v>
      </c>
      <c r="M90" s="99" t="e">
        <f ca="true">+IF(AND(ISNUMBER(OFFSET('Water Data'!$G$4,0,10*ROW('Water Data'!G84))),'Data Summary'!CB90="Yes"),100-OFFSET('Water Data'!$G$4,0,10*ROW('Water Data'!G84)),NA())</f>
        <v>#N/A</v>
      </c>
      <c r="N90" s="99" t="e">
        <f ca="true">+IF(AND(ISNUMBER(OFFSET('Water Data'!$G$6,0,10*ROW('Water Data'!G84))),'Data Summary'!CC90="Yes"),OFFSET('Water Data'!$G$6,0,10*ROW('Water Data'!G84)),NA())</f>
        <v>#N/A</v>
      </c>
      <c r="O90" s="99" t="e">
        <f ca="true">+IF(AND(ISNUMBER(OFFSET('Water Data'!$G$9,0,10*ROW('Water Data'!G84))),'Data Summary'!CD90="Yes"),OFFSET('Water Data'!$G$9,0,10*ROW('Water Data'!G84)),NA())</f>
        <v>#N/A</v>
      </c>
      <c r="P90" s="99" t="e">
        <f ca="true">+IF(AND(ISNUMBER(OFFSET('Water Data'!$H$4,0,10*ROW('Water Data'!H84))),'Data Summary'!CE90="Yes"),100-OFFSET('Water Data'!$H$4,0,10*ROW('Water Data'!H84)),NA())</f>
        <v>#N/A</v>
      </c>
      <c r="Q90" s="99" t="e">
        <f ca="true">+IF(AND(ISNUMBER(OFFSET('Water Data'!$H$6,0,10*ROW('Water Data'!H84))),'Data Summary'!CF90="Yes"),OFFSET('Water Data'!$H$6,0,10*ROW('Water Data'!H84)),NA())</f>
        <v>#N/A</v>
      </c>
      <c r="R90" s="99" t="e">
        <f ca="true">+IF(AND(ISNUMBER(OFFSET('Water Data'!$H$9,0,10*ROW('Water Data'!H84))),'Data Summary'!CG90="Yes"),OFFSET('Water Data'!$H$9,0,10*ROW('Water Data'!H84)),NA())</f>
        <v>#N/A</v>
      </c>
      <c r="S90" s="99" t="e">
        <f ca="true">+IF(AND(ISNUMBER(OFFSET('Water Data'!$I$4,0,10*ROW('Water Data'!I84))),'Data Summary'!CH90="Yes"),100-OFFSET('Water Data'!$I$4,0,10*ROW('Water Data'!I84)),NA())</f>
        <v>#N/A</v>
      </c>
      <c r="T90" s="99" t="e">
        <f ca="true">+IF(AND(ISNUMBER(OFFSET('Water Data'!$I$6,0,10*ROW('Water Data'!I84))),'Data Summary'!CI90="Yes"),OFFSET('Water Data'!$I$6,0,10*ROW('Water Data'!I84)),NA())</f>
        <v>#N/A</v>
      </c>
      <c r="U90" s="99" t="e">
        <f ca="true">+IF(AND(ISNUMBER(OFFSET('Water Data'!$I$9,0,10*ROW('Water Data'!I84))),'Data Summary'!CJ90="Yes"),OFFSET('Water Data'!$I$9,0,10*ROW('Water Data'!I84)),NA())</f>
        <v>#N/A</v>
      </c>
      <c r="V90" s="100" t="e">
        <f ca="true">+IF(AND(ISNUMBER(OFFSET('Sanitation Data'!$D$4,0,10*ROW('Sanitation Data'!D84))),'Data Summary'!CK90="Yes"),100-OFFSET('Sanitation Data'!$D$4,0,10*ROW('Sanitation Data'!D84)),NA())</f>
        <v>#N/A</v>
      </c>
      <c r="W90" s="100" t="e">
        <f ca="true">+IF(AND(ISNUMBER(OFFSET('Sanitation Data'!$D$6,0,10*ROW('Sanitation Data'!D84))),'Data Summary'!CL90="Yes"),OFFSET('Sanitation Data'!$D$6,0,10*ROW('Sanitation Data'!D84)),NA())</f>
        <v>#N/A</v>
      </c>
      <c r="X90" s="100" t="e">
        <f ca="true">+IF(AND(ISNUMBER(OFFSET('Sanitation Data'!$D$10,0,10*ROW('Sanitation Data'!D84))),'Data Summary'!CM90="Yes"),OFFSET('Sanitation Data'!$D$10,0,10*ROW('Sanitation Data'!D84)),NA())</f>
        <v>#N/A</v>
      </c>
      <c r="Y90" s="100" t="e">
        <f ca="true">+IF(AND(ISNUMBER(OFFSET('Sanitation Data'!$D$11,0,10*ROW('Sanitation Data'!D84))),'Data Summary'!CN90="Yes"),OFFSET('Sanitation Data'!$D$11,0,10*ROW('Sanitation Data'!D84)),NA())</f>
        <v>#N/A</v>
      </c>
      <c r="Z90" s="100" t="e">
        <f ca="true">+IF(AND(ISNUMBER(OFFSET('Sanitation Data'!$D$12,0,10*ROW('Sanitation Data'!D84))),'Data Summary'!CO90="Yes"),OFFSET('Sanitation Data'!$D$12,0,10*ROW('Sanitation Data'!D84)),NA())</f>
        <v>#N/A</v>
      </c>
      <c r="AA90" s="100" t="e">
        <f ca="true">+IF(AND(ISNUMBER(OFFSET('Sanitation Data'!$E$4,0,10*ROW('Sanitation Data'!E84))),'Data Summary'!CP90="Yes"),100-OFFSET('Sanitation Data'!$E$4,0,10*ROW('Sanitation Data'!E84)),NA())</f>
        <v>#N/A</v>
      </c>
      <c r="AB90" s="100" t="e">
        <f ca="true">+IF(AND(ISNUMBER(OFFSET('Sanitation Data'!$E$6,0,10*ROW('Sanitation Data'!E84))),'Data Summary'!CQ90="Yes"),OFFSET('Sanitation Data'!$E$6,0,10*ROW('Sanitation Data'!E84)),NA())</f>
        <v>#N/A</v>
      </c>
      <c r="AC90" s="100" t="e">
        <f ca="true">+IF(AND(ISNUMBER(OFFSET('Sanitation Data'!$E$10,0,10*ROW('Sanitation Data'!E84))),'Data Summary'!CR90="Yes"),OFFSET('Sanitation Data'!$E$10,0,10*ROW('Sanitation Data'!E84)),NA())</f>
        <v>#N/A</v>
      </c>
      <c r="AD90" s="100" t="e">
        <f ca="true">+IF(AND(ISNUMBER(OFFSET('Sanitation Data'!$E$11,0,10*ROW('Sanitation Data'!E84))),'Data Summary'!CS90="Yes"),OFFSET('Sanitation Data'!$E$11,0,10*ROW('Sanitation Data'!E84)),NA())</f>
        <v>#N/A</v>
      </c>
      <c r="AE90" s="100" t="e">
        <f ca="true">+IF(AND(ISNUMBER(OFFSET('Sanitation Data'!$E$12,0,10*ROW('Sanitation Data'!E84))),'Data Summary'!CT90="Yes"),OFFSET('Sanitation Data'!$E$12,0,10*ROW('Sanitation Data'!E84)),NA())</f>
        <v>#N/A</v>
      </c>
      <c r="AF90" s="100" t="e">
        <f ca="true">+IF(AND(ISNUMBER(OFFSET('Sanitation Data'!$F$4,0,10*ROW('Sanitation Data'!F84))),'Data Summary'!CU90="Yes"),100-OFFSET('Sanitation Data'!$F$4,0,10*ROW('Sanitation Data'!F84)),NA())</f>
        <v>#N/A</v>
      </c>
      <c r="AG90" s="100" t="e">
        <f ca="true">+IF(AND(ISNUMBER(OFFSET('Sanitation Data'!$F$6,0,10*ROW('Sanitation Data'!F84))),'Data Summary'!CV90="Yes"),OFFSET('Sanitation Data'!$F$6,0,10*ROW('Sanitation Data'!F84)),NA())</f>
        <v>#N/A</v>
      </c>
      <c r="AH90" s="100" t="e">
        <f ca="true">+IF(AND(ISNUMBER(OFFSET('Sanitation Data'!$F$10,0,10*ROW('Sanitation Data'!F84))),'Data Summary'!CW90="Yes"),OFFSET('Sanitation Data'!$F$10,0,10*ROW('Sanitation Data'!F84)),NA())</f>
        <v>#N/A</v>
      </c>
      <c r="AI90" s="100" t="e">
        <f ca="true">+IF(AND(ISNUMBER(OFFSET('Sanitation Data'!$F$11,0,10*ROW('Sanitation Data'!F84))),'Data Summary'!CX90="Yes"),OFFSET('Sanitation Data'!$F$11,0,10*ROW('Sanitation Data'!F84)),NA())</f>
        <v>#N/A</v>
      </c>
      <c r="AJ90" s="100" t="e">
        <f ca="true">+IF(AND(ISNUMBER(OFFSET('Sanitation Data'!$F$12,0,10*ROW('Sanitation Data'!F84))),'Data Summary'!CY90="Yes"),OFFSET('Sanitation Data'!$F$12,0,10*ROW('Sanitation Data'!F84)),NA())</f>
        <v>#N/A</v>
      </c>
      <c r="AK90" s="100" t="e">
        <f ca="true">+IF(AND(ISNUMBER(OFFSET('Sanitation Data'!$G$4,0,10*ROW('Sanitation Data'!G84))),'Data Summary'!CZ90="Yes"),100-OFFSET('Sanitation Data'!$G$4,0,10*ROW('Sanitation Data'!G84)),NA())</f>
        <v>#N/A</v>
      </c>
      <c r="AL90" s="100" t="e">
        <f ca="true">+IF(AND(ISNUMBER(OFFSET('Sanitation Data'!$G$6,0,10*ROW('Sanitation Data'!G84))),'Data Summary'!DA90="Yes"),OFFSET('Sanitation Data'!$G$6,0,10*ROW('Sanitation Data'!G84)),NA())</f>
        <v>#N/A</v>
      </c>
      <c r="AM90" s="100" t="e">
        <f ca="true">+IF(AND(ISNUMBER(OFFSET('Sanitation Data'!$G$10,0,10*ROW('Sanitation Data'!G84))),'Data Summary'!DB90="Yes"),OFFSET('Sanitation Data'!$G$10,0,10*ROW('Sanitation Data'!G84)),NA())</f>
        <v>#N/A</v>
      </c>
      <c r="AN90" s="100" t="e">
        <f ca="true">+IF(AND(ISNUMBER(OFFSET('Sanitation Data'!$G$11,0,10*ROW('Sanitation Data'!G84))),'Data Summary'!DC90="Yes"),OFFSET('Sanitation Data'!$G$11,0,10*ROW('Sanitation Data'!G84)),NA())</f>
        <v>#N/A</v>
      </c>
      <c r="AO90" s="100" t="e">
        <f ca="true">+IF(AND(ISNUMBER(OFFSET('Sanitation Data'!$G$12,0,10*ROW('Sanitation Data'!G84))),'Data Summary'!DD90="Yes"),OFFSET('Sanitation Data'!$G$12,0,10*ROW('Sanitation Data'!G84)),NA())</f>
        <v>#N/A</v>
      </c>
      <c r="AP90" s="100" t="e">
        <f ca="true">+IF(AND(ISNUMBER(OFFSET('Sanitation Data'!$H$4,0,10*ROW('Sanitation Data'!H84))),'Data Summary'!DE90="Yes"),100-OFFSET('Sanitation Data'!$H$4,0,10*ROW('Sanitation Data'!H84)),NA())</f>
        <v>#N/A</v>
      </c>
      <c r="AQ90" s="100" t="e">
        <f ca="true">+IF(AND(ISNUMBER(OFFSET('Sanitation Data'!$H$6,0,10*ROW('Sanitation Data'!H84))),'Data Summary'!DF90="Yes"),OFFSET('Sanitation Data'!$H$6,0,10*ROW('Sanitation Data'!H84)),NA())</f>
        <v>#N/A</v>
      </c>
      <c r="AR90" s="100" t="e">
        <f ca="true">+IF(AND(ISNUMBER(OFFSET('Sanitation Data'!$H$10,0,10*ROW('Sanitation Data'!H84))),'Data Summary'!DG90="Yes"),OFFSET('Sanitation Data'!$H$10,0,10*ROW('Sanitation Data'!H84)),NA())</f>
        <v>#N/A</v>
      </c>
      <c r="AS90" s="100" t="e">
        <f ca="true">+IF(AND(ISNUMBER(OFFSET('Sanitation Data'!$H$11,0,10*ROW('Sanitation Data'!H84))),'Data Summary'!DH90="Yes"),OFFSET('Sanitation Data'!$H$11,0,10*ROW('Sanitation Data'!H84)),NA())</f>
        <v>#N/A</v>
      </c>
      <c r="AT90" s="100" t="e">
        <f ca="true">+IF(AND(ISNUMBER(OFFSET('Sanitation Data'!$H$12,0,10*ROW('Sanitation Data'!H84))),'Data Summary'!DI90="Yes"),OFFSET('Sanitation Data'!$H$12,0,10*ROW('Sanitation Data'!H84)),NA())</f>
        <v>#N/A</v>
      </c>
      <c r="AU90" s="100" t="e">
        <f ca="true">+IF(AND(ISNUMBER(OFFSET('Sanitation Data'!$I$4,0,10*ROW('Sanitation Data'!I84))),'Data Summary'!DJ90="Yes"),100-OFFSET('Sanitation Data'!$I$4,0,10*ROW('Sanitation Data'!I84)),NA())</f>
        <v>#N/A</v>
      </c>
      <c r="AV90" s="100" t="e">
        <f ca="true">+IF(AND(ISNUMBER(OFFSET('Sanitation Data'!$I$6,0,10*ROW('Sanitation Data'!I84))),'Data Summary'!DK90="Yes"),OFFSET('Sanitation Data'!$I$6,0,10*ROW('Sanitation Data'!I84)),NA())</f>
        <v>#N/A</v>
      </c>
      <c r="AW90" s="100" t="e">
        <f ca="true">+IF(AND(ISNUMBER(OFFSET('Sanitation Data'!$I$10,0,10*ROW('Sanitation Data'!I84))),'Data Summary'!DL90="Yes"),OFFSET('Sanitation Data'!$I$10,0,10*ROW('Sanitation Data'!I84)),NA())</f>
        <v>#N/A</v>
      </c>
      <c r="AX90" s="100" t="e">
        <f ca="true">+IF(AND(ISNUMBER(OFFSET('Sanitation Data'!$I$11,0,10*ROW('Sanitation Data'!I84))),'Data Summary'!DM90="Yes"),OFFSET('Sanitation Data'!$I$11,0,10*ROW('Sanitation Data'!I84)),NA())</f>
        <v>#N/A</v>
      </c>
      <c r="AY90" s="100" t="e">
        <f ca="true">+IF(AND(ISNUMBER(OFFSET('Sanitation Data'!$I$12,0,10*ROW('Sanitation Data'!I84))),'Data Summary'!DN90="Yes"),OFFSET('Sanitation Data'!$I$12,0,10*ROW('Sanitation Data'!I84)),NA())</f>
        <v>#N/A</v>
      </c>
      <c r="AZ90" s="101" t="e">
        <f ca="true">+IF(AND(ISNUMBER(OFFSET('Hygiene Data'!$D$5,0,10*ROW('Hygiene Data'!D84))),'Data Summary'!DO90="Yes"),OFFSET('Hygiene Data'!$D$5,0,10*ROW('Hygiene Data'!D84)),NA())</f>
        <v>#N/A</v>
      </c>
      <c r="BA90" s="101" t="e">
        <f ca="true">+IF(AND(ISNUMBER(OFFSET('Hygiene Data'!$D$7,0,10*ROW('Hygiene Data'!D84))),'Data Summary'!DP90="Yes"),OFFSET('Hygiene Data'!$D$7,0,10*ROW('Hygiene Data'!D84)),NA())</f>
        <v>#N/A</v>
      </c>
      <c r="BB90" s="101" t="e">
        <f ca="true">+IF(AND(ISNUMBER(OFFSET('Hygiene Data'!$D$9,0,10*ROW('Hygiene Data'!D84))),'Data Summary'!DQ90="Yes"),OFFSET('Hygiene Data'!$D$9,0,10*ROW('Hygiene Data'!D84)),NA())</f>
        <v>#N/A</v>
      </c>
      <c r="BC90" s="101" t="e">
        <f ca="true">+IF(AND(ISNUMBER(OFFSET('Hygiene Data'!$E$5,0,10*ROW('Hygiene Data'!E84))),'Data Summary'!DR90="Yes"),OFFSET('Hygiene Data'!$E$5,0,10*ROW('Hygiene Data'!E84)),NA())</f>
        <v>#N/A</v>
      </c>
      <c r="BD90" s="101" t="e">
        <f ca="true">+IF(AND(ISNUMBER(OFFSET('Hygiene Data'!$E$7,0,10*ROW('Hygiene Data'!E84))),'Data Summary'!DS90="Yes"),OFFSET('Hygiene Data'!$E$7,0,10*ROW('Hygiene Data'!E84)),NA())</f>
        <v>#N/A</v>
      </c>
      <c r="BE90" s="101" t="e">
        <f ca="true">+IF(AND(ISNUMBER(OFFSET('Hygiene Data'!$E$9,0,10*ROW('Hygiene Data'!E84))),'Data Summary'!DT90="Yes"),OFFSET('Hygiene Data'!$E$9,0,10*ROW('Hygiene Data'!E84)),NA())</f>
        <v>#N/A</v>
      </c>
      <c r="BF90" s="101" t="e">
        <f ca="true">+IF(AND(ISNUMBER(OFFSET('Hygiene Data'!$F$5,0,10*ROW('Hygiene Data'!F84))),'Data Summary'!DU90="Yes"),OFFSET('Hygiene Data'!$F$5,0,10*ROW('Hygiene Data'!F84)),NA())</f>
        <v>#N/A</v>
      </c>
      <c r="BG90" s="101" t="e">
        <f ca="true">+IF(AND(ISNUMBER(OFFSET('Hygiene Data'!$F$7,0,10*ROW('Hygiene Data'!F84))),'Data Summary'!DV90="Yes"),OFFSET('Hygiene Data'!$F$7,0,10*ROW('Hygiene Data'!F84)),NA())</f>
        <v>#N/A</v>
      </c>
      <c r="BH90" s="101" t="e">
        <f ca="true">+IF(AND(ISNUMBER(OFFSET('Hygiene Data'!$F$9,0,10*ROW('Hygiene Data'!F84))),'Data Summary'!DW90="Yes"),OFFSET('Hygiene Data'!$F$9,0,10*ROW('Hygiene Data'!F84)),NA())</f>
        <v>#N/A</v>
      </c>
      <c r="BI90" s="101" t="e">
        <f ca="true">+IF(AND(ISNUMBER(OFFSET('Hygiene Data'!$G$5,0,10*ROW('Hygiene Data'!G84))),'Data Summary'!DX90="Yes"),OFFSET('Hygiene Data'!$G$5,0,10*ROW('Hygiene Data'!G84)),NA())</f>
        <v>#N/A</v>
      </c>
      <c r="BJ90" s="101" t="e">
        <f ca="true">+IF(AND(ISNUMBER(OFFSET('Hygiene Data'!$G$7,0,10*ROW('Hygiene Data'!G84))),'Data Summary'!DY90="Yes"),OFFSET('Hygiene Data'!$G$7,0,10*ROW('Hygiene Data'!G84)),NA())</f>
        <v>#N/A</v>
      </c>
      <c r="BK90" s="101" t="e">
        <f ca="true">+IF(AND(ISNUMBER(OFFSET('Hygiene Data'!$G$9,0,10*ROW('Hygiene Data'!G84))),'Data Summary'!DZ90="Yes"),OFFSET('Hygiene Data'!$G$9,0,10*ROW('Hygiene Data'!G84)),NA())</f>
        <v>#N/A</v>
      </c>
      <c r="BL90" s="101" t="e">
        <f ca="true">+IF(AND(ISNUMBER(OFFSET('Hygiene Data'!$H$5,0,10*ROW('Hygiene Data'!H84))),'Data Summary'!EA90="Yes"),OFFSET('Hygiene Data'!$H$5,0,10*ROW('Hygiene Data'!H84)),NA())</f>
        <v>#N/A</v>
      </c>
      <c r="BM90" s="101" t="e">
        <f ca="true">+IF(AND(ISNUMBER(OFFSET('Hygiene Data'!$H$7,0,10*ROW('Hygiene Data'!H84))),'Data Summary'!EB90="Yes"),OFFSET('Hygiene Data'!$H$7,0,10*ROW('Hygiene Data'!H84)),NA())</f>
        <v>#N/A</v>
      </c>
      <c r="BN90" s="101" t="e">
        <f ca="true">+IF(AND(ISNUMBER(OFFSET('Hygiene Data'!$H$9,0,10*ROW('Hygiene Data'!H84))),'Data Summary'!EC90="Yes"),OFFSET('Hygiene Data'!$H$9,0,10*ROW('Hygiene Data'!H84)),NA())</f>
        <v>#N/A</v>
      </c>
      <c r="BO90" s="101" t="e">
        <f ca="true">+IF(AND(ISNUMBER(OFFSET('Hygiene Data'!$I$5,0,10*ROW('Hygiene Data'!I84))),'Data Summary'!ED90="Yes"),OFFSET('Hygiene Data'!$I$5,0,10*ROW('Hygiene Data'!I84)),NA())</f>
        <v>#N/A</v>
      </c>
      <c r="BP90" s="101" t="e">
        <f ca="true">+IF(AND(ISNUMBER(OFFSET('Hygiene Data'!$I$7,0,10*ROW('Hygiene Data'!I84))),'Data Summary'!EE90="Yes"),OFFSET('Hygiene Data'!$I$7,0,10*ROW('Hygiene Data'!I84)),NA())</f>
        <v>#N/A</v>
      </c>
      <c r="BQ90" s="101" t="e">
        <f ca="true">+IF(AND(ISNUMBER(OFFSET('Hygiene Data'!$I$9,0,10*ROW('Hygiene Data'!I84))),'Data Summary'!EF90="Yes"),OFFSET('Hygiene Data'!$I$9,0,10*ROW('Hygiene Data'!I84)),NA())</f>
        <v>#N/A</v>
      </c>
    </row>
    <row xmlns:x14ac="http://schemas.microsoft.com/office/spreadsheetml/2009/9/ac" r="91" x14ac:dyDescent="0.2">
      <c r="A91" s="414" t="e">
        <f ca="true">+RIGHT('Data Summary'!A91,LEN('Data Summary'!A91)-9)</f>
        <v>#VALUE!</v>
      </c>
      <c r="B91" s="38" t="str">
        <f ca="true">+IF(ISTEXT('Data Summary'!B91),'Data Summary'!B91,"")</f>
        <v/>
      </c>
      <c r="C91" s="365" t="e">
        <f ca="true">+VALUE('Data Summary'!C91)</f>
        <v>#VALUE!</v>
      </c>
      <c r="D91" s="99" t="e">
        <f ca="true">+IF(AND(ISNUMBER(OFFSET('Water Data'!$D$4,0,10*ROW('Water Data'!D85))),'Data Summary'!BS91="Yes"),100-OFFSET('Water Data'!$D$4,0,10*ROW('Water Data'!D85)),NA())</f>
        <v>#N/A</v>
      </c>
      <c r="E91" s="99" t="e">
        <f ca="true">+IF(AND(ISNUMBER(OFFSET('Water Data'!$D$6,0,10*ROW('Water Data'!D85))),'Data Summary'!BT91="Yes"),OFFSET('Water Data'!$D$6,0,10*ROW('Water Data'!D85)),NA())</f>
        <v>#N/A</v>
      </c>
      <c r="F91" s="99" t="e">
        <f ca="true">+IF(AND(ISNUMBER(OFFSET('Water Data'!$D$9,0,10*ROW('Water Data'!D85))),'Data Summary'!BU91="Yes"),OFFSET('Water Data'!$D$9,0,10*ROW('Water Data'!D85)),NA())</f>
        <v>#N/A</v>
      </c>
      <c r="G91" s="99" t="e">
        <f ca="true">+IF(AND(ISNUMBER(OFFSET('Water Data'!$E$4,0,10*ROW('Water Data'!E85))),'Data Summary'!BV91="Yes"),100-OFFSET('Water Data'!$E$4,0,10*ROW('Water Data'!E85)),NA())</f>
        <v>#N/A</v>
      </c>
      <c r="H91" s="99" t="e">
        <f ca="true">+IF(AND(ISNUMBER(OFFSET('Water Data'!$E$6,0,10*ROW('Water Data'!E85))),'Data Summary'!BW91="Yes"),OFFSET('Water Data'!$E$6,0,10*ROW('Water Data'!E85)),NA())</f>
        <v>#N/A</v>
      </c>
      <c r="I91" s="99" t="e">
        <f ca="true">+IF(AND(ISNUMBER(OFFSET('Water Data'!$E$9,0,10*ROW('Water Data'!E85))),'Data Summary'!BX91="Yes"),OFFSET('Water Data'!$E$9,0,10*ROW('Water Data'!E85)),NA())</f>
        <v>#N/A</v>
      </c>
      <c r="J91" s="99" t="e">
        <f ca="true">+IF(AND(ISNUMBER(OFFSET('Water Data'!$F$4,0,10*ROW('Water Data'!F85))),'Data Summary'!BY91="Yes"),100-OFFSET('Water Data'!$F$4,0,10*ROW('Water Data'!F85)),NA())</f>
        <v>#N/A</v>
      </c>
      <c r="K91" s="99" t="e">
        <f ca="true">+IF(AND(ISNUMBER(OFFSET('Water Data'!$F$6,0,10*ROW('Water Data'!F85))),'Data Summary'!BZ91="Yes"),OFFSET('Water Data'!$F$6,0,10*ROW('Water Data'!F85)),NA())</f>
        <v>#N/A</v>
      </c>
      <c r="L91" s="99" t="e">
        <f ca="true">+IF(AND(ISNUMBER(OFFSET('Water Data'!$F$9,0,10*ROW('Water Data'!F85))),'Data Summary'!CA91="Yes"),OFFSET('Water Data'!$F$9,0,10*ROW('Water Data'!F85)),NA())</f>
        <v>#N/A</v>
      </c>
      <c r="M91" s="99" t="e">
        <f ca="true">+IF(AND(ISNUMBER(OFFSET('Water Data'!$G$4,0,10*ROW('Water Data'!G85))),'Data Summary'!CB91="Yes"),100-OFFSET('Water Data'!$G$4,0,10*ROW('Water Data'!G85)),NA())</f>
        <v>#N/A</v>
      </c>
      <c r="N91" s="99" t="e">
        <f ca="true">+IF(AND(ISNUMBER(OFFSET('Water Data'!$G$6,0,10*ROW('Water Data'!G85))),'Data Summary'!CC91="Yes"),OFFSET('Water Data'!$G$6,0,10*ROW('Water Data'!G85)),NA())</f>
        <v>#N/A</v>
      </c>
      <c r="O91" s="99" t="e">
        <f ca="true">+IF(AND(ISNUMBER(OFFSET('Water Data'!$G$9,0,10*ROW('Water Data'!G85))),'Data Summary'!CD91="Yes"),OFFSET('Water Data'!$G$9,0,10*ROW('Water Data'!G85)),NA())</f>
        <v>#N/A</v>
      </c>
      <c r="P91" s="99" t="e">
        <f ca="true">+IF(AND(ISNUMBER(OFFSET('Water Data'!$H$4,0,10*ROW('Water Data'!H85))),'Data Summary'!CE91="Yes"),100-OFFSET('Water Data'!$H$4,0,10*ROW('Water Data'!H85)),NA())</f>
        <v>#N/A</v>
      </c>
      <c r="Q91" s="99" t="e">
        <f ca="true">+IF(AND(ISNUMBER(OFFSET('Water Data'!$H$6,0,10*ROW('Water Data'!H85))),'Data Summary'!CF91="Yes"),OFFSET('Water Data'!$H$6,0,10*ROW('Water Data'!H85)),NA())</f>
        <v>#N/A</v>
      </c>
      <c r="R91" s="99" t="e">
        <f ca="true">+IF(AND(ISNUMBER(OFFSET('Water Data'!$H$9,0,10*ROW('Water Data'!H85))),'Data Summary'!CG91="Yes"),OFFSET('Water Data'!$H$9,0,10*ROW('Water Data'!H85)),NA())</f>
        <v>#N/A</v>
      </c>
      <c r="S91" s="99" t="e">
        <f ca="true">+IF(AND(ISNUMBER(OFFSET('Water Data'!$I$4,0,10*ROW('Water Data'!I85))),'Data Summary'!CH91="Yes"),100-OFFSET('Water Data'!$I$4,0,10*ROW('Water Data'!I85)),NA())</f>
        <v>#N/A</v>
      </c>
      <c r="T91" s="99" t="e">
        <f ca="true">+IF(AND(ISNUMBER(OFFSET('Water Data'!$I$6,0,10*ROW('Water Data'!I85))),'Data Summary'!CI91="Yes"),OFFSET('Water Data'!$I$6,0,10*ROW('Water Data'!I85)),NA())</f>
        <v>#N/A</v>
      </c>
      <c r="U91" s="99" t="e">
        <f ca="true">+IF(AND(ISNUMBER(OFFSET('Water Data'!$I$9,0,10*ROW('Water Data'!I85))),'Data Summary'!CJ91="Yes"),OFFSET('Water Data'!$I$9,0,10*ROW('Water Data'!I85)),NA())</f>
        <v>#N/A</v>
      </c>
      <c r="V91" s="100" t="e">
        <f ca="true">+IF(AND(ISNUMBER(OFFSET('Sanitation Data'!$D$4,0,10*ROW('Sanitation Data'!D85))),'Data Summary'!CK91="Yes"),100-OFFSET('Sanitation Data'!$D$4,0,10*ROW('Sanitation Data'!D85)),NA())</f>
        <v>#N/A</v>
      </c>
      <c r="W91" s="100" t="e">
        <f ca="true">+IF(AND(ISNUMBER(OFFSET('Sanitation Data'!$D$6,0,10*ROW('Sanitation Data'!D85))),'Data Summary'!CL91="Yes"),OFFSET('Sanitation Data'!$D$6,0,10*ROW('Sanitation Data'!D85)),NA())</f>
        <v>#N/A</v>
      </c>
      <c r="X91" s="100" t="e">
        <f ca="true">+IF(AND(ISNUMBER(OFFSET('Sanitation Data'!$D$10,0,10*ROW('Sanitation Data'!D85))),'Data Summary'!CM91="Yes"),OFFSET('Sanitation Data'!$D$10,0,10*ROW('Sanitation Data'!D85)),NA())</f>
        <v>#N/A</v>
      </c>
      <c r="Y91" s="100" t="e">
        <f ca="true">+IF(AND(ISNUMBER(OFFSET('Sanitation Data'!$D$11,0,10*ROW('Sanitation Data'!D85))),'Data Summary'!CN91="Yes"),OFFSET('Sanitation Data'!$D$11,0,10*ROW('Sanitation Data'!D85)),NA())</f>
        <v>#N/A</v>
      </c>
      <c r="Z91" s="100" t="e">
        <f ca="true">+IF(AND(ISNUMBER(OFFSET('Sanitation Data'!$D$12,0,10*ROW('Sanitation Data'!D85))),'Data Summary'!CO91="Yes"),OFFSET('Sanitation Data'!$D$12,0,10*ROW('Sanitation Data'!D85)),NA())</f>
        <v>#N/A</v>
      </c>
      <c r="AA91" s="100" t="e">
        <f ca="true">+IF(AND(ISNUMBER(OFFSET('Sanitation Data'!$E$4,0,10*ROW('Sanitation Data'!E85))),'Data Summary'!CP91="Yes"),100-OFFSET('Sanitation Data'!$E$4,0,10*ROW('Sanitation Data'!E85)),NA())</f>
        <v>#N/A</v>
      </c>
      <c r="AB91" s="100" t="e">
        <f ca="true">+IF(AND(ISNUMBER(OFFSET('Sanitation Data'!$E$6,0,10*ROW('Sanitation Data'!E85))),'Data Summary'!CQ91="Yes"),OFFSET('Sanitation Data'!$E$6,0,10*ROW('Sanitation Data'!E85)),NA())</f>
        <v>#N/A</v>
      </c>
      <c r="AC91" s="100" t="e">
        <f ca="true">+IF(AND(ISNUMBER(OFFSET('Sanitation Data'!$E$10,0,10*ROW('Sanitation Data'!E85))),'Data Summary'!CR91="Yes"),OFFSET('Sanitation Data'!$E$10,0,10*ROW('Sanitation Data'!E85)),NA())</f>
        <v>#N/A</v>
      </c>
      <c r="AD91" s="100" t="e">
        <f ca="true">+IF(AND(ISNUMBER(OFFSET('Sanitation Data'!$E$11,0,10*ROW('Sanitation Data'!E85))),'Data Summary'!CS91="Yes"),OFFSET('Sanitation Data'!$E$11,0,10*ROW('Sanitation Data'!E85)),NA())</f>
        <v>#N/A</v>
      </c>
      <c r="AE91" s="100" t="e">
        <f ca="true">+IF(AND(ISNUMBER(OFFSET('Sanitation Data'!$E$12,0,10*ROW('Sanitation Data'!E85))),'Data Summary'!CT91="Yes"),OFFSET('Sanitation Data'!$E$12,0,10*ROW('Sanitation Data'!E85)),NA())</f>
        <v>#N/A</v>
      </c>
      <c r="AF91" s="100" t="e">
        <f ca="true">+IF(AND(ISNUMBER(OFFSET('Sanitation Data'!$F$4,0,10*ROW('Sanitation Data'!F85))),'Data Summary'!CU91="Yes"),100-OFFSET('Sanitation Data'!$F$4,0,10*ROW('Sanitation Data'!F85)),NA())</f>
        <v>#N/A</v>
      </c>
      <c r="AG91" s="100" t="e">
        <f ca="true">+IF(AND(ISNUMBER(OFFSET('Sanitation Data'!$F$6,0,10*ROW('Sanitation Data'!F85))),'Data Summary'!CV91="Yes"),OFFSET('Sanitation Data'!$F$6,0,10*ROW('Sanitation Data'!F85)),NA())</f>
        <v>#N/A</v>
      </c>
      <c r="AH91" s="100" t="e">
        <f ca="true">+IF(AND(ISNUMBER(OFFSET('Sanitation Data'!$F$10,0,10*ROW('Sanitation Data'!F85))),'Data Summary'!CW91="Yes"),OFFSET('Sanitation Data'!$F$10,0,10*ROW('Sanitation Data'!F85)),NA())</f>
        <v>#N/A</v>
      </c>
      <c r="AI91" s="100" t="e">
        <f ca="true">+IF(AND(ISNUMBER(OFFSET('Sanitation Data'!$F$11,0,10*ROW('Sanitation Data'!F85))),'Data Summary'!CX91="Yes"),OFFSET('Sanitation Data'!$F$11,0,10*ROW('Sanitation Data'!F85)),NA())</f>
        <v>#N/A</v>
      </c>
      <c r="AJ91" s="100" t="e">
        <f ca="true">+IF(AND(ISNUMBER(OFFSET('Sanitation Data'!$F$12,0,10*ROW('Sanitation Data'!F85))),'Data Summary'!CY91="Yes"),OFFSET('Sanitation Data'!$F$12,0,10*ROW('Sanitation Data'!F85)),NA())</f>
        <v>#N/A</v>
      </c>
      <c r="AK91" s="100" t="e">
        <f ca="true">+IF(AND(ISNUMBER(OFFSET('Sanitation Data'!$G$4,0,10*ROW('Sanitation Data'!G85))),'Data Summary'!CZ91="Yes"),100-OFFSET('Sanitation Data'!$G$4,0,10*ROW('Sanitation Data'!G85)),NA())</f>
        <v>#N/A</v>
      </c>
      <c r="AL91" s="100" t="e">
        <f ca="true">+IF(AND(ISNUMBER(OFFSET('Sanitation Data'!$G$6,0,10*ROW('Sanitation Data'!G85))),'Data Summary'!DA91="Yes"),OFFSET('Sanitation Data'!$G$6,0,10*ROW('Sanitation Data'!G85)),NA())</f>
        <v>#N/A</v>
      </c>
      <c r="AM91" s="100" t="e">
        <f ca="true">+IF(AND(ISNUMBER(OFFSET('Sanitation Data'!$G$10,0,10*ROW('Sanitation Data'!G85))),'Data Summary'!DB91="Yes"),OFFSET('Sanitation Data'!$G$10,0,10*ROW('Sanitation Data'!G85)),NA())</f>
        <v>#N/A</v>
      </c>
      <c r="AN91" s="100" t="e">
        <f ca="true">+IF(AND(ISNUMBER(OFFSET('Sanitation Data'!$G$11,0,10*ROW('Sanitation Data'!G85))),'Data Summary'!DC91="Yes"),OFFSET('Sanitation Data'!$G$11,0,10*ROW('Sanitation Data'!G85)),NA())</f>
        <v>#N/A</v>
      </c>
      <c r="AO91" s="100" t="e">
        <f ca="true">+IF(AND(ISNUMBER(OFFSET('Sanitation Data'!$G$12,0,10*ROW('Sanitation Data'!G85))),'Data Summary'!DD91="Yes"),OFFSET('Sanitation Data'!$G$12,0,10*ROW('Sanitation Data'!G85)),NA())</f>
        <v>#N/A</v>
      </c>
      <c r="AP91" s="100" t="e">
        <f ca="true">+IF(AND(ISNUMBER(OFFSET('Sanitation Data'!$H$4,0,10*ROW('Sanitation Data'!H85))),'Data Summary'!DE91="Yes"),100-OFFSET('Sanitation Data'!$H$4,0,10*ROW('Sanitation Data'!H85)),NA())</f>
        <v>#N/A</v>
      </c>
      <c r="AQ91" s="100" t="e">
        <f ca="true">+IF(AND(ISNUMBER(OFFSET('Sanitation Data'!$H$6,0,10*ROW('Sanitation Data'!H85))),'Data Summary'!DF91="Yes"),OFFSET('Sanitation Data'!$H$6,0,10*ROW('Sanitation Data'!H85)),NA())</f>
        <v>#N/A</v>
      </c>
      <c r="AR91" s="100" t="e">
        <f ca="true">+IF(AND(ISNUMBER(OFFSET('Sanitation Data'!$H$10,0,10*ROW('Sanitation Data'!H85))),'Data Summary'!DG91="Yes"),OFFSET('Sanitation Data'!$H$10,0,10*ROW('Sanitation Data'!H85)),NA())</f>
        <v>#N/A</v>
      </c>
      <c r="AS91" s="100" t="e">
        <f ca="true">+IF(AND(ISNUMBER(OFFSET('Sanitation Data'!$H$11,0,10*ROW('Sanitation Data'!H85))),'Data Summary'!DH91="Yes"),OFFSET('Sanitation Data'!$H$11,0,10*ROW('Sanitation Data'!H85)),NA())</f>
        <v>#N/A</v>
      </c>
      <c r="AT91" s="100" t="e">
        <f ca="true">+IF(AND(ISNUMBER(OFFSET('Sanitation Data'!$H$12,0,10*ROW('Sanitation Data'!H85))),'Data Summary'!DI91="Yes"),OFFSET('Sanitation Data'!$H$12,0,10*ROW('Sanitation Data'!H85)),NA())</f>
        <v>#N/A</v>
      </c>
      <c r="AU91" s="100" t="e">
        <f ca="true">+IF(AND(ISNUMBER(OFFSET('Sanitation Data'!$I$4,0,10*ROW('Sanitation Data'!I85))),'Data Summary'!DJ91="Yes"),100-OFFSET('Sanitation Data'!$I$4,0,10*ROW('Sanitation Data'!I85)),NA())</f>
        <v>#N/A</v>
      </c>
      <c r="AV91" s="100" t="e">
        <f ca="true">+IF(AND(ISNUMBER(OFFSET('Sanitation Data'!$I$6,0,10*ROW('Sanitation Data'!I85))),'Data Summary'!DK91="Yes"),OFFSET('Sanitation Data'!$I$6,0,10*ROW('Sanitation Data'!I85)),NA())</f>
        <v>#N/A</v>
      </c>
      <c r="AW91" s="100" t="e">
        <f ca="true">+IF(AND(ISNUMBER(OFFSET('Sanitation Data'!$I$10,0,10*ROW('Sanitation Data'!I85))),'Data Summary'!DL91="Yes"),OFFSET('Sanitation Data'!$I$10,0,10*ROW('Sanitation Data'!I85)),NA())</f>
        <v>#N/A</v>
      </c>
      <c r="AX91" s="100" t="e">
        <f ca="true">+IF(AND(ISNUMBER(OFFSET('Sanitation Data'!$I$11,0,10*ROW('Sanitation Data'!I85))),'Data Summary'!DM91="Yes"),OFFSET('Sanitation Data'!$I$11,0,10*ROW('Sanitation Data'!I85)),NA())</f>
        <v>#N/A</v>
      </c>
      <c r="AY91" s="100" t="e">
        <f ca="true">+IF(AND(ISNUMBER(OFFSET('Sanitation Data'!$I$12,0,10*ROW('Sanitation Data'!I85))),'Data Summary'!DN91="Yes"),OFFSET('Sanitation Data'!$I$12,0,10*ROW('Sanitation Data'!I85)),NA())</f>
        <v>#N/A</v>
      </c>
      <c r="AZ91" s="101" t="e">
        <f ca="true">+IF(AND(ISNUMBER(OFFSET('Hygiene Data'!$D$5,0,10*ROW('Hygiene Data'!D85))),'Data Summary'!DO91="Yes"),OFFSET('Hygiene Data'!$D$5,0,10*ROW('Hygiene Data'!D85)),NA())</f>
        <v>#N/A</v>
      </c>
      <c r="BA91" s="101" t="e">
        <f ca="true">+IF(AND(ISNUMBER(OFFSET('Hygiene Data'!$D$7,0,10*ROW('Hygiene Data'!D85))),'Data Summary'!DP91="Yes"),OFFSET('Hygiene Data'!$D$7,0,10*ROW('Hygiene Data'!D85)),NA())</f>
        <v>#N/A</v>
      </c>
      <c r="BB91" s="101" t="e">
        <f ca="true">+IF(AND(ISNUMBER(OFFSET('Hygiene Data'!$D$9,0,10*ROW('Hygiene Data'!D85))),'Data Summary'!DQ91="Yes"),OFFSET('Hygiene Data'!$D$9,0,10*ROW('Hygiene Data'!D85)),NA())</f>
        <v>#N/A</v>
      </c>
      <c r="BC91" s="101" t="e">
        <f ca="true">+IF(AND(ISNUMBER(OFFSET('Hygiene Data'!$E$5,0,10*ROW('Hygiene Data'!E85))),'Data Summary'!DR91="Yes"),OFFSET('Hygiene Data'!$E$5,0,10*ROW('Hygiene Data'!E85)),NA())</f>
        <v>#N/A</v>
      </c>
      <c r="BD91" s="101" t="e">
        <f ca="true">+IF(AND(ISNUMBER(OFFSET('Hygiene Data'!$E$7,0,10*ROW('Hygiene Data'!E85))),'Data Summary'!DS91="Yes"),OFFSET('Hygiene Data'!$E$7,0,10*ROW('Hygiene Data'!E85)),NA())</f>
        <v>#N/A</v>
      </c>
      <c r="BE91" s="101" t="e">
        <f ca="true">+IF(AND(ISNUMBER(OFFSET('Hygiene Data'!$E$9,0,10*ROW('Hygiene Data'!E85))),'Data Summary'!DT91="Yes"),OFFSET('Hygiene Data'!$E$9,0,10*ROW('Hygiene Data'!E85)),NA())</f>
        <v>#N/A</v>
      </c>
      <c r="BF91" s="101" t="e">
        <f ca="true">+IF(AND(ISNUMBER(OFFSET('Hygiene Data'!$F$5,0,10*ROW('Hygiene Data'!F85))),'Data Summary'!DU91="Yes"),OFFSET('Hygiene Data'!$F$5,0,10*ROW('Hygiene Data'!F85)),NA())</f>
        <v>#N/A</v>
      </c>
      <c r="BG91" s="101" t="e">
        <f ca="true">+IF(AND(ISNUMBER(OFFSET('Hygiene Data'!$F$7,0,10*ROW('Hygiene Data'!F85))),'Data Summary'!DV91="Yes"),OFFSET('Hygiene Data'!$F$7,0,10*ROW('Hygiene Data'!F85)),NA())</f>
        <v>#N/A</v>
      </c>
      <c r="BH91" s="101" t="e">
        <f ca="true">+IF(AND(ISNUMBER(OFFSET('Hygiene Data'!$F$9,0,10*ROW('Hygiene Data'!F85))),'Data Summary'!DW91="Yes"),OFFSET('Hygiene Data'!$F$9,0,10*ROW('Hygiene Data'!F85)),NA())</f>
        <v>#N/A</v>
      </c>
      <c r="BI91" s="101" t="e">
        <f ca="true">+IF(AND(ISNUMBER(OFFSET('Hygiene Data'!$G$5,0,10*ROW('Hygiene Data'!G85))),'Data Summary'!DX91="Yes"),OFFSET('Hygiene Data'!$G$5,0,10*ROW('Hygiene Data'!G85)),NA())</f>
        <v>#N/A</v>
      </c>
      <c r="BJ91" s="101" t="e">
        <f ca="true">+IF(AND(ISNUMBER(OFFSET('Hygiene Data'!$G$7,0,10*ROW('Hygiene Data'!G85))),'Data Summary'!DY91="Yes"),OFFSET('Hygiene Data'!$G$7,0,10*ROW('Hygiene Data'!G85)),NA())</f>
        <v>#N/A</v>
      </c>
      <c r="BK91" s="101" t="e">
        <f ca="true">+IF(AND(ISNUMBER(OFFSET('Hygiene Data'!$G$9,0,10*ROW('Hygiene Data'!G85))),'Data Summary'!DZ91="Yes"),OFFSET('Hygiene Data'!$G$9,0,10*ROW('Hygiene Data'!G85)),NA())</f>
        <v>#N/A</v>
      </c>
      <c r="BL91" s="101" t="e">
        <f ca="true">+IF(AND(ISNUMBER(OFFSET('Hygiene Data'!$H$5,0,10*ROW('Hygiene Data'!H85))),'Data Summary'!EA91="Yes"),OFFSET('Hygiene Data'!$H$5,0,10*ROW('Hygiene Data'!H85)),NA())</f>
        <v>#N/A</v>
      </c>
      <c r="BM91" s="101" t="e">
        <f ca="true">+IF(AND(ISNUMBER(OFFSET('Hygiene Data'!$H$7,0,10*ROW('Hygiene Data'!H85))),'Data Summary'!EB91="Yes"),OFFSET('Hygiene Data'!$H$7,0,10*ROW('Hygiene Data'!H85)),NA())</f>
        <v>#N/A</v>
      </c>
      <c r="BN91" s="101" t="e">
        <f ca="true">+IF(AND(ISNUMBER(OFFSET('Hygiene Data'!$H$9,0,10*ROW('Hygiene Data'!H85))),'Data Summary'!EC91="Yes"),OFFSET('Hygiene Data'!$H$9,0,10*ROW('Hygiene Data'!H85)),NA())</f>
        <v>#N/A</v>
      </c>
      <c r="BO91" s="101" t="e">
        <f ca="true">+IF(AND(ISNUMBER(OFFSET('Hygiene Data'!$I$5,0,10*ROW('Hygiene Data'!I85))),'Data Summary'!ED91="Yes"),OFFSET('Hygiene Data'!$I$5,0,10*ROW('Hygiene Data'!I85)),NA())</f>
        <v>#N/A</v>
      </c>
      <c r="BP91" s="101" t="e">
        <f ca="true">+IF(AND(ISNUMBER(OFFSET('Hygiene Data'!$I$7,0,10*ROW('Hygiene Data'!I85))),'Data Summary'!EE91="Yes"),OFFSET('Hygiene Data'!$I$7,0,10*ROW('Hygiene Data'!I85)),NA())</f>
        <v>#N/A</v>
      </c>
      <c r="BQ91" s="101" t="e">
        <f ca="true">+IF(AND(ISNUMBER(OFFSET('Hygiene Data'!$I$9,0,10*ROW('Hygiene Data'!I85))),'Data Summary'!EF91="Yes"),OFFSET('Hygiene Data'!$I$9,0,10*ROW('Hygiene Data'!I85)),NA())</f>
        <v>#N/A</v>
      </c>
    </row>
    <row xmlns:x14ac="http://schemas.microsoft.com/office/spreadsheetml/2009/9/ac" r="92" x14ac:dyDescent="0.2">
      <c r="A92" s="414" t="e">
        <f ca="true">+RIGHT('Data Summary'!A92,LEN('Data Summary'!A92)-9)</f>
        <v>#VALUE!</v>
      </c>
      <c r="B92" s="38" t="str">
        <f ca="true">+IF(ISTEXT('Data Summary'!B92),'Data Summary'!B92,"")</f>
        <v/>
      </c>
      <c r="C92" s="365" t="e">
        <f ca="true">+VALUE('Data Summary'!C92)</f>
        <v>#VALUE!</v>
      </c>
      <c r="D92" s="99" t="e">
        <f ca="true">+IF(AND(ISNUMBER(OFFSET('Water Data'!$D$4,0,10*ROW('Water Data'!D86))),'Data Summary'!BS92="Yes"),100-OFFSET('Water Data'!$D$4,0,10*ROW('Water Data'!D86)),NA())</f>
        <v>#N/A</v>
      </c>
      <c r="E92" s="99" t="e">
        <f ca="true">+IF(AND(ISNUMBER(OFFSET('Water Data'!$D$6,0,10*ROW('Water Data'!D86))),'Data Summary'!BT92="Yes"),OFFSET('Water Data'!$D$6,0,10*ROW('Water Data'!D86)),NA())</f>
        <v>#N/A</v>
      </c>
      <c r="F92" s="99" t="e">
        <f ca="true">+IF(AND(ISNUMBER(OFFSET('Water Data'!$D$9,0,10*ROW('Water Data'!D86))),'Data Summary'!BU92="Yes"),OFFSET('Water Data'!$D$9,0,10*ROW('Water Data'!D86)),NA())</f>
        <v>#N/A</v>
      </c>
      <c r="G92" s="99" t="e">
        <f ca="true">+IF(AND(ISNUMBER(OFFSET('Water Data'!$E$4,0,10*ROW('Water Data'!E86))),'Data Summary'!BV92="Yes"),100-OFFSET('Water Data'!$E$4,0,10*ROW('Water Data'!E86)),NA())</f>
        <v>#N/A</v>
      </c>
      <c r="H92" s="99" t="e">
        <f ca="true">+IF(AND(ISNUMBER(OFFSET('Water Data'!$E$6,0,10*ROW('Water Data'!E86))),'Data Summary'!BW92="Yes"),OFFSET('Water Data'!$E$6,0,10*ROW('Water Data'!E86)),NA())</f>
        <v>#N/A</v>
      </c>
      <c r="I92" s="99" t="e">
        <f ca="true">+IF(AND(ISNUMBER(OFFSET('Water Data'!$E$9,0,10*ROW('Water Data'!E86))),'Data Summary'!BX92="Yes"),OFFSET('Water Data'!$E$9,0,10*ROW('Water Data'!E86)),NA())</f>
        <v>#N/A</v>
      </c>
      <c r="J92" s="99" t="e">
        <f ca="true">+IF(AND(ISNUMBER(OFFSET('Water Data'!$F$4,0,10*ROW('Water Data'!F86))),'Data Summary'!BY92="Yes"),100-OFFSET('Water Data'!$F$4,0,10*ROW('Water Data'!F86)),NA())</f>
        <v>#N/A</v>
      </c>
      <c r="K92" s="99" t="e">
        <f ca="true">+IF(AND(ISNUMBER(OFFSET('Water Data'!$F$6,0,10*ROW('Water Data'!F86))),'Data Summary'!BZ92="Yes"),OFFSET('Water Data'!$F$6,0,10*ROW('Water Data'!F86)),NA())</f>
        <v>#N/A</v>
      </c>
      <c r="L92" s="99" t="e">
        <f ca="true">+IF(AND(ISNUMBER(OFFSET('Water Data'!$F$9,0,10*ROW('Water Data'!F86))),'Data Summary'!CA92="Yes"),OFFSET('Water Data'!$F$9,0,10*ROW('Water Data'!F86)),NA())</f>
        <v>#N/A</v>
      </c>
      <c r="M92" s="99" t="e">
        <f ca="true">+IF(AND(ISNUMBER(OFFSET('Water Data'!$G$4,0,10*ROW('Water Data'!G86))),'Data Summary'!CB92="Yes"),100-OFFSET('Water Data'!$G$4,0,10*ROW('Water Data'!G86)),NA())</f>
        <v>#N/A</v>
      </c>
      <c r="N92" s="99" t="e">
        <f ca="true">+IF(AND(ISNUMBER(OFFSET('Water Data'!$G$6,0,10*ROW('Water Data'!G86))),'Data Summary'!CC92="Yes"),OFFSET('Water Data'!$G$6,0,10*ROW('Water Data'!G86)),NA())</f>
        <v>#N/A</v>
      </c>
      <c r="O92" s="99" t="e">
        <f ca="true">+IF(AND(ISNUMBER(OFFSET('Water Data'!$G$9,0,10*ROW('Water Data'!G86))),'Data Summary'!CD92="Yes"),OFFSET('Water Data'!$G$9,0,10*ROW('Water Data'!G86)),NA())</f>
        <v>#N/A</v>
      </c>
      <c r="P92" s="99" t="e">
        <f ca="true">+IF(AND(ISNUMBER(OFFSET('Water Data'!$H$4,0,10*ROW('Water Data'!H86))),'Data Summary'!CE92="Yes"),100-OFFSET('Water Data'!$H$4,0,10*ROW('Water Data'!H86)),NA())</f>
        <v>#N/A</v>
      </c>
      <c r="Q92" s="99" t="e">
        <f ca="true">+IF(AND(ISNUMBER(OFFSET('Water Data'!$H$6,0,10*ROW('Water Data'!H86))),'Data Summary'!CF92="Yes"),OFFSET('Water Data'!$H$6,0,10*ROW('Water Data'!H86)),NA())</f>
        <v>#N/A</v>
      </c>
      <c r="R92" s="99" t="e">
        <f ca="true">+IF(AND(ISNUMBER(OFFSET('Water Data'!$H$9,0,10*ROW('Water Data'!H86))),'Data Summary'!CG92="Yes"),OFFSET('Water Data'!$H$9,0,10*ROW('Water Data'!H86)),NA())</f>
        <v>#N/A</v>
      </c>
      <c r="S92" s="99" t="e">
        <f ca="true">+IF(AND(ISNUMBER(OFFSET('Water Data'!$I$4,0,10*ROW('Water Data'!I86))),'Data Summary'!CH92="Yes"),100-OFFSET('Water Data'!$I$4,0,10*ROW('Water Data'!I86)),NA())</f>
        <v>#N/A</v>
      </c>
      <c r="T92" s="99" t="e">
        <f ca="true">+IF(AND(ISNUMBER(OFFSET('Water Data'!$I$6,0,10*ROW('Water Data'!I86))),'Data Summary'!CI92="Yes"),OFFSET('Water Data'!$I$6,0,10*ROW('Water Data'!I86)),NA())</f>
        <v>#N/A</v>
      </c>
      <c r="U92" s="99" t="e">
        <f ca="true">+IF(AND(ISNUMBER(OFFSET('Water Data'!$I$9,0,10*ROW('Water Data'!I86))),'Data Summary'!CJ92="Yes"),OFFSET('Water Data'!$I$9,0,10*ROW('Water Data'!I86)),NA())</f>
        <v>#N/A</v>
      </c>
      <c r="V92" s="100" t="e">
        <f ca="true">+IF(AND(ISNUMBER(OFFSET('Sanitation Data'!$D$4,0,10*ROW('Sanitation Data'!D86))),'Data Summary'!CK92="Yes"),100-OFFSET('Sanitation Data'!$D$4,0,10*ROW('Sanitation Data'!D86)),NA())</f>
        <v>#N/A</v>
      </c>
      <c r="W92" s="100" t="e">
        <f ca="true">+IF(AND(ISNUMBER(OFFSET('Sanitation Data'!$D$6,0,10*ROW('Sanitation Data'!D86))),'Data Summary'!CL92="Yes"),OFFSET('Sanitation Data'!$D$6,0,10*ROW('Sanitation Data'!D86)),NA())</f>
        <v>#N/A</v>
      </c>
      <c r="X92" s="100" t="e">
        <f ca="true">+IF(AND(ISNUMBER(OFFSET('Sanitation Data'!$D$10,0,10*ROW('Sanitation Data'!D86))),'Data Summary'!CM92="Yes"),OFFSET('Sanitation Data'!$D$10,0,10*ROW('Sanitation Data'!D86)),NA())</f>
        <v>#N/A</v>
      </c>
      <c r="Y92" s="100" t="e">
        <f ca="true">+IF(AND(ISNUMBER(OFFSET('Sanitation Data'!$D$11,0,10*ROW('Sanitation Data'!D86))),'Data Summary'!CN92="Yes"),OFFSET('Sanitation Data'!$D$11,0,10*ROW('Sanitation Data'!D86)),NA())</f>
        <v>#N/A</v>
      </c>
      <c r="Z92" s="100" t="e">
        <f ca="true">+IF(AND(ISNUMBER(OFFSET('Sanitation Data'!$D$12,0,10*ROW('Sanitation Data'!D86))),'Data Summary'!CO92="Yes"),OFFSET('Sanitation Data'!$D$12,0,10*ROW('Sanitation Data'!D86)),NA())</f>
        <v>#N/A</v>
      </c>
      <c r="AA92" s="100" t="e">
        <f ca="true">+IF(AND(ISNUMBER(OFFSET('Sanitation Data'!$E$4,0,10*ROW('Sanitation Data'!E86))),'Data Summary'!CP92="Yes"),100-OFFSET('Sanitation Data'!$E$4,0,10*ROW('Sanitation Data'!E86)),NA())</f>
        <v>#N/A</v>
      </c>
      <c r="AB92" s="100" t="e">
        <f ca="true">+IF(AND(ISNUMBER(OFFSET('Sanitation Data'!$E$6,0,10*ROW('Sanitation Data'!E86))),'Data Summary'!CQ92="Yes"),OFFSET('Sanitation Data'!$E$6,0,10*ROW('Sanitation Data'!E86)),NA())</f>
        <v>#N/A</v>
      </c>
      <c r="AC92" s="100" t="e">
        <f ca="true">+IF(AND(ISNUMBER(OFFSET('Sanitation Data'!$E$10,0,10*ROW('Sanitation Data'!E86))),'Data Summary'!CR92="Yes"),OFFSET('Sanitation Data'!$E$10,0,10*ROW('Sanitation Data'!E86)),NA())</f>
        <v>#N/A</v>
      </c>
      <c r="AD92" s="100" t="e">
        <f ca="true">+IF(AND(ISNUMBER(OFFSET('Sanitation Data'!$E$11,0,10*ROW('Sanitation Data'!E86))),'Data Summary'!CS92="Yes"),OFFSET('Sanitation Data'!$E$11,0,10*ROW('Sanitation Data'!E86)),NA())</f>
        <v>#N/A</v>
      </c>
      <c r="AE92" s="100" t="e">
        <f ca="true">+IF(AND(ISNUMBER(OFFSET('Sanitation Data'!$E$12,0,10*ROW('Sanitation Data'!E86))),'Data Summary'!CT92="Yes"),OFFSET('Sanitation Data'!$E$12,0,10*ROW('Sanitation Data'!E86)),NA())</f>
        <v>#N/A</v>
      </c>
      <c r="AF92" s="100" t="e">
        <f ca="true">+IF(AND(ISNUMBER(OFFSET('Sanitation Data'!$F$4,0,10*ROW('Sanitation Data'!F86))),'Data Summary'!CU92="Yes"),100-OFFSET('Sanitation Data'!$F$4,0,10*ROW('Sanitation Data'!F86)),NA())</f>
        <v>#N/A</v>
      </c>
      <c r="AG92" s="100" t="e">
        <f ca="true">+IF(AND(ISNUMBER(OFFSET('Sanitation Data'!$F$6,0,10*ROW('Sanitation Data'!F86))),'Data Summary'!CV92="Yes"),OFFSET('Sanitation Data'!$F$6,0,10*ROW('Sanitation Data'!F86)),NA())</f>
        <v>#N/A</v>
      </c>
      <c r="AH92" s="100" t="e">
        <f ca="true">+IF(AND(ISNUMBER(OFFSET('Sanitation Data'!$F$10,0,10*ROW('Sanitation Data'!F86))),'Data Summary'!CW92="Yes"),OFFSET('Sanitation Data'!$F$10,0,10*ROW('Sanitation Data'!F86)),NA())</f>
        <v>#N/A</v>
      </c>
      <c r="AI92" s="100" t="e">
        <f ca="true">+IF(AND(ISNUMBER(OFFSET('Sanitation Data'!$F$11,0,10*ROW('Sanitation Data'!F86))),'Data Summary'!CX92="Yes"),OFFSET('Sanitation Data'!$F$11,0,10*ROW('Sanitation Data'!F86)),NA())</f>
        <v>#N/A</v>
      </c>
      <c r="AJ92" s="100" t="e">
        <f ca="true">+IF(AND(ISNUMBER(OFFSET('Sanitation Data'!$F$12,0,10*ROW('Sanitation Data'!F86))),'Data Summary'!CY92="Yes"),OFFSET('Sanitation Data'!$F$12,0,10*ROW('Sanitation Data'!F86)),NA())</f>
        <v>#N/A</v>
      </c>
      <c r="AK92" s="100" t="e">
        <f ca="true">+IF(AND(ISNUMBER(OFFSET('Sanitation Data'!$G$4,0,10*ROW('Sanitation Data'!G86))),'Data Summary'!CZ92="Yes"),100-OFFSET('Sanitation Data'!$G$4,0,10*ROW('Sanitation Data'!G86)),NA())</f>
        <v>#N/A</v>
      </c>
      <c r="AL92" s="100" t="e">
        <f ca="true">+IF(AND(ISNUMBER(OFFSET('Sanitation Data'!$G$6,0,10*ROW('Sanitation Data'!G86))),'Data Summary'!DA92="Yes"),OFFSET('Sanitation Data'!$G$6,0,10*ROW('Sanitation Data'!G86)),NA())</f>
        <v>#N/A</v>
      </c>
      <c r="AM92" s="100" t="e">
        <f ca="true">+IF(AND(ISNUMBER(OFFSET('Sanitation Data'!$G$10,0,10*ROW('Sanitation Data'!G86))),'Data Summary'!DB92="Yes"),OFFSET('Sanitation Data'!$G$10,0,10*ROW('Sanitation Data'!G86)),NA())</f>
        <v>#N/A</v>
      </c>
      <c r="AN92" s="100" t="e">
        <f ca="true">+IF(AND(ISNUMBER(OFFSET('Sanitation Data'!$G$11,0,10*ROW('Sanitation Data'!G86))),'Data Summary'!DC92="Yes"),OFFSET('Sanitation Data'!$G$11,0,10*ROW('Sanitation Data'!G86)),NA())</f>
        <v>#N/A</v>
      </c>
      <c r="AO92" s="100" t="e">
        <f ca="true">+IF(AND(ISNUMBER(OFFSET('Sanitation Data'!$G$12,0,10*ROW('Sanitation Data'!G86))),'Data Summary'!DD92="Yes"),OFFSET('Sanitation Data'!$G$12,0,10*ROW('Sanitation Data'!G86)),NA())</f>
        <v>#N/A</v>
      </c>
      <c r="AP92" s="100" t="e">
        <f ca="true">+IF(AND(ISNUMBER(OFFSET('Sanitation Data'!$H$4,0,10*ROW('Sanitation Data'!H86))),'Data Summary'!DE92="Yes"),100-OFFSET('Sanitation Data'!$H$4,0,10*ROW('Sanitation Data'!H86)),NA())</f>
        <v>#N/A</v>
      </c>
      <c r="AQ92" s="100" t="e">
        <f ca="true">+IF(AND(ISNUMBER(OFFSET('Sanitation Data'!$H$6,0,10*ROW('Sanitation Data'!H86))),'Data Summary'!DF92="Yes"),OFFSET('Sanitation Data'!$H$6,0,10*ROW('Sanitation Data'!H86)),NA())</f>
        <v>#N/A</v>
      </c>
      <c r="AR92" s="100" t="e">
        <f ca="true">+IF(AND(ISNUMBER(OFFSET('Sanitation Data'!$H$10,0,10*ROW('Sanitation Data'!H86))),'Data Summary'!DG92="Yes"),OFFSET('Sanitation Data'!$H$10,0,10*ROW('Sanitation Data'!H86)),NA())</f>
        <v>#N/A</v>
      </c>
      <c r="AS92" s="100" t="e">
        <f ca="true">+IF(AND(ISNUMBER(OFFSET('Sanitation Data'!$H$11,0,10*ROW('Sanitation Data'!H86))),'Data Summary'!DH92="Yes"),OFFSET('Sanitation Data'!$H$11,0,10*ROW('Sanitation Data'!H86)),NA())</f>
        <v>#N/A</v>
      </c>
      <c r="AT92" s="100" t="e">
        <f ca="true">+IF(AND(ISNUMBER(OFFSET('Sanitation Data'!$H$12,0,10*ROW('Sanitation Data'!H86))),'Data Summary'!DI92="Yes"),OFFSET('Sanitation Data'!$H$12,0,10*ROW('Sanitation Data'!H86)),NA())</f>
        <v>#N/A</v>
      </c>
      <c r="AU92" s="100" t="e">
        <f ca="true">+IF(AND(ISNUMBER(OFFSET('Sanitation Data'!$I$4,0,10*ROW('Sanitation Data'!I86))),'Data Summary'!DJ92="Yes"),100-OFFSET('Sanitation Data'!$I$4,0,10*ROW('Sanitation Data'!I86)),NA())</f>
        <v>#N/A</v>
      </c>
      <c r="AV92" s="100" t="e">
        <f ca="true">+IF(AND(ISNUMBER(OFFSET('Sanitation Data'!$I$6,0,10*ROW('Sanitation Data'!I86))),'Data Summary'!DK92="Yes"),OFFSET('Sanitation Data'!$I$6,0,10*ROW('Sanitation Data'!I86)),NA())</f>
        <v>#N/A</v>
      </c>
      <c r="AW92" s="100" t="e">
        <f ca="true">+IF(AND(ISNUMBER(OFFSET('Sanitation Data'!$I$10,0,10*ROW('Sanitation Data'!I86))),'Data Summary'!DL92="Yes"),OFFSET('Sanitation Data'!$I$10,0,10*ROW('Sanitation Data'!I86)),NA())</f>
        <v>#N/A</v>
      </c>
      <c r="AX92" s="100" t="e">
        <f ca="true">+IF(AND(ISNUMBER(OFFSET('Sanitation Data'!$I$11,0,10*ROW('Sanitation Data'!I86))),'Data Summary'!DM92="Yes"),OFFSET('Sanitation Data'!$I$11,0,10*ROW('Sanitation Data'!I86)),NA())</f>
        <v>#N/A</v>
      </c>
      <c r="AY92" s="100" t="e">
        <f ca="true">+IF(AND(ISNUMBER(OFFSET('Sanitation Data'!$I$12,0,10*ROW('Sanitation Data'!I86))),'Data Summary'!DN92="Yes"),OFFSET('Sanitation Data'!$I$12,0,10*ROW('Sanitation Data'!I86)),NA())</f>
        <v>#N/A</v>
      </c>
      <c r="AZ92" s="101" t="e">
        <f ca="true">+IF(AND(ISNUMBER(OFFSET('Hygiene Data'!$D$5,0,10*ROW('Hygiene Data'!D86))),'Data Summary'!DO92="Yes"),OFFSET('Hygiene Data'!$D$5,0,10*ROW('Hygiene Data'!D86)),NA())</f>
        <v>#N/A</v>
      </c>
      <c r="BA92" s="101" t="e">
        <f ca="true">+IF(AND(ISNUMBER(OFFSET('Hygiene Data'!$D$7,0,10*ROW('Hygiene Data'!D86))),'Data Summary'!DP92="Yes"),OFFSET('Hygiene Data'!$D$7,0,10*ROW('Hygiene Data'!D86)),NA())</f>
        <v>#N/A</v>
      </c>
      <c r="BB92" s="101" t="e">
        <f ca="true">+IF(AND(ISNUMBER(OFFSET('Hygiene Data'!$D$9,0,10*ROW('Hygiene Data'!D86))),'Data Summary'!DQ92="Yes"),OFFSET('Hygiene Data'!$D$9,0,10*ROW('Hygiene Data'!D86)),NA())</f>
        <v>#N/A</v>
      </c>
      <c r="BC92" s="101" t="e">
        <f ca="true">+IF(AND(ISNUMBER(OFFSET('Hygiene Data'!$E$5,0,10*ROW('Hygiene Data'!E86))),'Data Summary'!DR92="Yes"),OFFSET('Hygiene Data'!$E$5,0,10*ROW('Hygiene Data'!E86)),NA())</f>
        <v>#N/A</v>
      </c>
      <c r="BD92" s="101" t="e">
        <f ca="true">+IF(AND(ISNUMBER(OFFSET('Hygiene Data'!$E$7,0,10*ROW('Hygiene Data'!E86))),'Data Summary'!DS92="Yes"),OFFSET('Hygiene Data'!$E$7,0,10*ROW('Hygiene Data'!E86)),NA())</f>
        <v>#N/A</v>
      </c>
      <c r="BE92" s="101" t="e">
        <f ca="true">+IF(AND(ISNUMBER(OFFSET('Hygiene Data'!$E$9,0,10*ROW('Hygiene Data'!E86))),'Data Summary'!DT92="Yes"),OFFSET('Hygiene Data'!$E$9,0,10*ROW('Hygiene Data'!E86)),NA())</f>
        <v>#N/A</v>
      </c>
      <c r="BF92" s="101" t="e">
        <f ca="true">+IF(AND(ISNUMBER(OFFSET('Hygiene Data'!$F$5,0,10*ROW('Hygiene Data'!F86))),'Data Summary'!DU92="Yes"),OFFSET('Hygiene Data'!$F$5,0,10*ROW('Hygiene Data'!F86)),NA())</f>
        <v>#N/A</v>
      </c>
      <c r="BG92" s="101" t="e">
        <f ca="true">+IF(AND(ISNUMBER(OFFSET('Hygiene Data'!$F$7,0,10*ROW('Hygiene Data'!F86))),'Data Summary'!DV92="Yes"),OFFSET('Hygiene Data'!$F$7,0,10*ROW('Hygiene Data'!F86)),NA())</f>
        <v>#N/A</v>
      </c>
      <c r="BH92" s="101" t="e">
        <f ca="true">+IF(AND(ISNUMBER(OFFSET('Hygiene Data'!$F$9,0,10*ROW('Hygiene Data'!F86))),'Data Summary'!DW92="Yes"),OFFSET('Hygiene Data'!$F$9,0,10*ROW('Hygiene Data'!F86)),NA())</f>
        <v>#N/A</v>
      </c>
      <c r="BI92" s="101" t="e">
        <f ca="true">+IF(AND(ISNUMBER(OFFSET('Hygiene Data'!$G$5,0,10*ROW('Hygiene Data'!G86))),'Data Summary'!DX92="Yes"),OFFSET('Hygiene Data'!$G$5,0,10*ROW('Hygiene Data'!G86)),NA())</f>
        <v>#N/A</v>
      </c>
      <c r="BJ92" s="101" t="e">
        <f ca="true">+IF(AND(ISNUMBER(OFFSET('Hygiene Data'!$G$7,0,10*ROW('Hygiene Data'!G86))),'Data Summary'!DY92="Yes"),OFFSET('Hygiene Data'!$G$7,0,10*ROW('Hygiene Data'!G86)),NA())</f>
        <v>#N/A</v>
      </c>
      <c r="BK92" s="101" t="e">
        <f ca="true">+IF(AND(ISNUMBER(OFFSET('Hygiene Data'!$G$9,0,10*ROW('Hygiene Data'!G86))),'Data Summary'!DZ92="Yes"),OFFSET('Hygiene Data'!$G$9,0,10*ROW('Hygiene Data'!G86)),NA())</f>
        <v>#N/A</v>
      </c>
      <c r="BL92" s="101" t="e">
        <f ca="true">+IF(AND(ISNUMBER(OFFSET('Hygiene Data'!$H$5,0,10*ROW('Hygiene Data'!H86))),'Data Summary'!EA92="Yes"),OFFSET('Hygiene Data'!$H$5,0,10*ROW('Hygiene Data'!H86)),NA())</f>
        <v>#N/A</v>
      </c>
      <c r="BM92" s="101" t="e">
        <f ca="true">+IF(AND(ISNUMBER(OFFSET('Hygiene Data'!$H$7,0,10*ROW('Hygiene Data'!H86))),'Data Summary'!EB92="Yes"),OFFSET('Hygiene Data'!$H$7,0,10*ROW('Hygiene Data'!H86)),NA())</f>
        <v>#N/A</v>
      </c>
      <c r="BN92" s="101" t="e">
        <f ca="true">+IF(AND(ISNUMBER(OFFSET('Hygiene Data'!$H$9,0,10*ROW('Hygiene Data'!H86))),'Data Summary'!EC92="Yes"),OFFSET('Hygiene Data'!$H$9,0,10*ROW('Hygiene Data'!H86)),NA())</f>
        <v>#N/A</v>
      </c>
      <c r="BO92" s="101" t="e">
        <f ca="true">+IF(AND(ISNUMBER(OFFSET('Hygiene Data'!$I$5,0,10*ROW('Hygiene Data'!I86))),'Data Summary'!ED92="Yes"),OFFSET('Hygiene Data'!$I$5,0,10*ROW('Hygiene Data'!I86)),NA())</f>
        <v>#N/A</v>
      </c>
      <c r="BP92" s="101" t="e">
        <f ca="true">+IF(AND(ISNUMBER(OFFSET('Hygiene Data'!$I$7,0,10*ROW('Hygiene Data'!I86))),'Data Summary'!EE92="Yes"),OFFSET('Hygiene Data'!$I$7,0,10*ROW('Hygiene Data'!I86)),NA())</f>
        <v>#N/A</v>
      </c>
      <c r="BQ92" s="101" t="e">
        <f ca="true">+IF(AND(ISNUMBER(OFFSET('Hygiene Data'!$I$9,0,10*ROW('Hygiene Data'!I86))),'Data Summary'!EF92="Yes"),OFFSET('Hygiene Data'!$I$9,0,10*ROW('Hygiene Data'!I86)),NA())</f>
        <v>#N/A</v>
      </c>
    </row>
    <row xmlns:x14ac="http://schemas.microsoft.com/office/spreadsheetml/2009/9/ac" r="93" x14ac:dyDescent="0.2">
      <c r="A93" s="414" t="e">
        <f ca="true">+RIGHT('Data Summary'!A93,LEN('Data Summary'!A93)-9)</f>
        <v>#VALUE!</v>
      </c>
      <c r="B93" s="38" t="str">
        <f ca="true">+IF(ISTEXT('Data Summary'!B93),'Data Summary'!B93,"")</f>
        <v/>
      </c>
      <c r="C93" s="365" t="e">
        <f ca="true">+VALUE('Data Summary'!C93)</f>
        <v>#VALUE!</v>
      </c>
      <c r="D93" s="99" t="e">
        <f ca="true">+IF(AND(ISNUMBER(OFFSET('Water Data'!$D$4,0,10*ROW('Water Data'!D87))),'Data Summary'!BS93="Yes"),100-OFFSET('Water Data'!$D$4,0,10*ROW('Water Data'!D87)),NA())</f>
        <v>#N/A</v>
      </c>
      <c r="E93" s="99" t="e">
        <f ca="true">+IF(AND(ISNUMBER(OFFSET('Water Data'!$D$6,0,10*ROW('Water Data'!D87))),'Data Summary'!BT93="Yes"),OFFSET('Water Data'!$D$6,0,10*ROW('Water Data'!D87)),NA())</f>
        <v>#N/A</v>
      </c>
      <c r="F93" s="99" t="e">
        <f ca="true">+IF(AND(ISNUMBER(OFFSET('Water Data'!$D$9,0,10*ROW('Water Data'!D87))),'Data Summary'!BU93="Yes"),OFFSET('Water Data'!$D$9,0,10*ROW('Water Data'!D87)),NA())</f>
        <v>#N/A</v>
      </c>
      <c r="G93" s="99" t="e">
        <f ca="true">+IF(AND(ISNUMBER(OFFSET('Water Data'!$E$4,0,10*ROW('Water Data'!E87))),'Data Summary'!BV93="Yes"),100-OFFSET('Water Data'!$E$4,0,10*ROW('Water Data'!E87)),NA())</f>
        <v>#N/A</v>
      </c>
      <c r="H93" s="99" t="e">
        <f ca="true">+IF(AND(ISNUMBER(OFFSET('Water Data'!$E$6,0,10*ROW('Water Data'!E87))),'Data Summary'!BW93="Yes"),OFFSET('Water Data'!$E$6,0,10*ROW('Water Data'!E87)),NA())</f>
        <v>#N/A</v>
      </c>
      <c r="I93" s="99" t="e">
        <f ca="true">+IF(AND(ISNUMBER(OFFSET('Water Data'!$E$9,0,10*ROW('Water Data'!E87))),'Data Summary'!BX93="Yes"),OFFSET('Water Data'!$E$9,0,10*ROW('Water Data'!E87)),NA())</f>
        <v>#N/A</v>
      </c>
      <c r="J93" s="99" t="e">
        <f ca="true">+IF(AND(ISNUMBER(OFFSET('Water Data'!$F$4,0,10*ROW('Water Data'!F87))),'Data Summary'!BY93="Yes"),100-OFFSET('Water Data'!$F$4,0,10*ROW('Water Data'!F87)),NA())</f>
        <v>#N/A</v>
      </c>
      <c r="K93" s="99" t="e">
        <f ca="true">+IF(AND(ISNUMBER(OFFSET('Water Data'!$F$6,0,10*ROW('Water Data'!F87))),'Data Summary'!BZ93="Yes"),OFFSET('Water Data'!$F$6,0,10*ROW('Water Data'!F87)),NA())</f>
        <v>#N/A</v>
      </c>
      <c r="L93" s="99" t="e">
        <f ca="true">+IF(AND(ISNUMBER(OFFSET('Water Data'!$F$9,0,10*ROW('Water Data'!F87))),'Data Summary'!CA93="Yes"),OFFSET('Water Data'!$F$9,0,10*ROW('Water Data'!F87)),NA())</f>
        <v>#N/A</v>
      </c>
      <c r="M93" s="99" t="e">
        <f ca="true">+IF(AND(ISNUMBER(OFFSET('Water Data'!$G$4,0,10*ROW('Water Data'!G87))),'Data Summary'!CB93="Yes"),100-OFFSET('Water Data'!$G$4,0,10*ROW('Water Data'!G87)),NA())</f>
        <v>#N/A</v>
      </c>
      <c r="N93" s="99" t="e">
        <f ca="true">+IF(AND(ISNUMBER(OFFSET('Water Data'!$G$6,0,10*ROW('Water Data'!G87))),'Data Summary'!CC93="Yes"),OFFSET('Water Data'!$G$6,0,10*ROW('Water Data'!G87)),NA())</f>
        <v>#N/A</v>
      </c>
      <c r="O93" s="99" t="e">
        <f ca="true">+IF(AND(ISNUMBER(OFFSET('Water Data'!$G$9,0,10*ROW('Water Data'!G87))),'Data Summary'!CD93="Yes"),OFFSET('Water Data'!$G$9,0,10*ROW('Water Data'!G87)),NA())</f>
        <v>#N/A</v>
      </c>
      <c r="P93" s="99" t="e">
        <f ca="true">+IF(AND(ISNUMBER(OFFSET('Water Data'!$H$4,0,10*ROW('Water Data'!H87))),'Data Summary'!CE93="Yes"),100-OFFSET('Water Data'!$H$4,0,10*ROW('Water Data'!H87)),NA())</f>
        <v>#N/A</v>
      </c>
      <c r="Q93" s="99" t="e">
        <f ca="true">+IF(AND(ISNUMBER(OFFSET('Water Data'!$H$6,0,10*ROW('Water Data'!H87))),'Data Summary'!CF93="Yes"),OFFSET('Water Data'!$H$6,0,10*ROW('Water Data'!H87)),NA())</f>
        <v>#N/A</v>
      </c>
      <c r="R93" s="99" t="e">
        <f ca="true">+IF(AND(ISNUMBER(OFFSET('Water Data'!$H$9,0,10*ROW('Water Data'!H87))),'Data Summary'!CG93="Yes"),OFFSET('Water Data'!$H$9,0,10*ROW('Water Data'!H87)),NA())</f>
        <v>#N/A</v>
      </c>
      <c r="S93" s="99" t="e">
        <f ca="true">+IF(AND(ISNUMBER(OFFSET('Water Data'!$I$4,0,10*ROW('Water Data'!I87))),'Data Summary'!CH93="Yes"),100-OFFSET('Water Data'!$I$4,0,10*ROW('Water Data'!I87)),NA())</f>
        <v>#N/A</v>
      </c>
      <c r="T93" s="99" t="e">
        <f ca="true">+IF(AND(ISNUMBER(OFFSET('Water Data'!$I$6,0,10*ROW('Water Data'!I87))),'Data Summary'!CI93="Yes"),OFFSET('Water Data'!$I$6,0,10*ROW('Water Data'!I87)),NA())</f>
        <v>#N/A</v>
      </c>
      <c r="U93" s="99" t="e">
        <f ca="true">+IF(AND(ISNUMBER(OFFSET('Water Data'!$I$9,0,10*ROW('Water Data'!I87))),'Data Summary'!CJ93="Yes"),OFFSET('Water Data'!$I$9,0,10*ROW('Water Data'!I87)),NA())</f>
        <v>#N/A</v>
      </c>
      <c r="V93" s="100" t="e">
        <f ca="true">+IF(AND(ISNUMBER(OFFSET('Sanitation Data'!$D$4,0,10*ROW('Sanitation Data'!D87))),'Data Summary'!CK93="Yes"),100-OFFSET('Sanitation Data'!$D$4,0,10*ROW('Sanitation Data'!D87)),NA())</f>
        <v>#N/A</v>
      </c>
      <c r="W93" s="100" t="e">
        <f ca="true">+IF(AND(ISNUMBER(OFFSET('Sanitation Data'!$D$6,0,10*ROW('Sanitation Data'!D87))),'Data Summary'!CL93="Yes"),OFFSET('Sanitation Data'!$D$6,0,10*ROW('Sanitation Data'!D87)),NA())</f>
        <v>#N/A</v>
      </c>
      <c r="X93" s="100" t="e">
        <f ca="true">+IF(AND(ISNUMBER(OFFSET('Sanitation Data'!$D$10,0,10*ROW('Sanitation Data'!D87))),'Data Summary'!CM93="Yes"),OFFSET('Sanitation Data'!$D$10,0,10*ROW('Sanitation Data'!D87)),NA())</f>
        <v>#N/A</v>
      </c>
      <c r="Y93" s="100" t="e">
        <f ca="true">+IF(AND(ISNUMBER(OFFSET('Sanitation Data'!$D$11,0,10*ROW('Sanitation Data'!D87))),'Data Summary'!CN93="Yes"),OFFSET('Sanitation Data'!$D$11,0,10*ROW('Sanitation Data'!D87)),NA())</f>
        <v>#N/A</v>
      </c>
      <c r="Z93" s="100" t="e">
        <f ca="true">+IF(AND(ISNUMBER(OFFSET('Sanitation Data'!$D$12,0,10*ROW('Sanitation Data'!D87))),'Data Summary'!CO93="Yes"),OFFSET('Sanitation Data'!$D$12,0,10*ROW('Sanitation Data'!D87)),NA())</f>
        <v>#N/A</v>
      </c>
      <c r="AA93" s="100" t="e">
        <f ca="true">+IF(AND(ISNUMBER(OFFSET('Sanitation Data'!$E$4,0,10*ROW('Sanitation Data'!E87))),'Data Summary'!CP93="Yes"),100-OFFSET('Sanitation Data'!$E$4,0,10*ROW('Sanitation Data'!E87)),NA())</f>
        <v>#N/A</v>
      </c>
      <c r="AB93" s="100" t="e">
        <f ca="true">+IF(AND(ISNUMBER(OFFSET('Sanitation Data'!$E$6,0,10*ROW('Sanitation Data'!E87))),'Data Summary'!CQ93="Yes"),OFFSET('Sanitation Data'!$E$6,0,10*ROW('Sanitation Data'!E87)),NA())</f>
        <v>#N/A</v>
      </c>
      <c r="AC93" s="100" t="e">
        <f ca="true">+IF(AND(ISNUMBER(OFFSET('Sanitation Data'!$E$10,0,10*ROW('Sanitation Data'!E87))),'Data Summary'!CR93="Yes"),OFFSET('Sanitation Data'!$E$10,0,10*ROW('Sanitation Data'!E87)),NA())</f>
        <v>#N/A</v>
      </c>
      <c r="AD93" s="100" t="e">
        <f ca="true">+IF(AND(ISNUMBER(OFFSET('Sanitation Data'!$E$11,0,10*ROW('Sanitation Data'!E87))),'Data Summary'!CS93="Yes"),OFFSET('Sanitation Data'!$E$11,0,10*ROW('Sanitation Data'!E87)),NA())</f>
        <v>#N/A</v>
      </c>
      <c r="AE93" s="100" t="e">
        <f ca="true">+IF(AND(ISNUMBER(OFFSET('Sanitation Data'!$E$12,0,10*ROW('Sanitation Data'!E87))),'Data Summary'!CT93="Yes"),OFFSET('Sanitation Data'!$E$12,0,10*ROW('Sanitation Data'!E87)),NA())</f>
        <v>#N/A</v>
      </c>
      <c r="AF93" s="100" t="e">
        <f ca="true">+IF(AND(ISNUMBER(OFFSET('Sanitation Data'!$F$4,0,10*ROW('Sanitation Data'!F87))),'Data Summary'!CU93="Yes"),100-OFFSET('Sanitation Data'!$F$4,0,10*ROW('Sanitation Data'!F87)),NA())</f>
        <v>#N/A</v>
      </c>
      <c r="AG93" s="100" t="e">
        <f ca="true">+IF(AND(ISNUMBER(OFFSET('Sanitation Data'!$F$6,0,10*ROW('Sanitation Data'!F87))),'Data Summary'!CV93="Yes"),OFFSET('Sanitation Data'!$F$6,0,10*ROW('Sanitation Data'!F87)),NA())</f>
        <v>#N/A</v>
      </c>
      <c r="AH93" s="100" t="e">
        <f ca="true">+IF(AND(ISNUMBER(OFFSET('Sanitation Data'!$F$10,0,10*ROW('Sanitation Data'!F87))),'Data Summary'!CW93="Yes"),OFFSET('Sanitation Data'!$F$10,0,10*ROW('Sanitation Data'!F87)),NA())</f>
        <v>#N/A</v>
      </c>
      <c r="AI93" s="100" t="e">
        <f ca="true">+IF(AND(ISNUMBER(OFFSET('Sanitation Data'!$F$11,0,10*ROW('Sanitation Data'!F87))),'Data Summary'!CX93="Yes"),OFFSET('Sanitation Data'!$F$11,0,10*ROW('Sanitation Data'!F87)),NA())</f>
        <v>#N/A</v>
      </c>
      <c r="AJ93" s="100" t="e">
        <f ca="true">+IF(AND(ISNUMBER(OFFSET('Sanitation Data'!$F$12,0,10*ROW('Sanitation Data'!F87))),'Data Summary'!CY93="Yes"),OFFSET('Sanitation Data'!$F$12,0,10*ROW('Sanitation Data'!F87)),NA())</f>
        <v>#N/A</v>
      </c>
      <c r="AK93" s="100" t="e">
        <f ca="true">+IF(AND(ISNUMBER(OFFSET('Sanitation Data'!$G$4,0,10*ROW('Sanitation Data'!G87))),'Data Summary'!CZ93="Yes"),100-OFFSET('Sanitation Data'!$G$4,0,10*ROW('Sanitation Data'!G87)),NA())</f>
        <v>#N/A</v>
      </c>
      <c r="AL93" s="100" t="e">
        <f ca="true">+IF(AND(ISNUMBER(OFFSET('Sanitation Data'!$G$6,0,10*ROW('Sanitation Data'!G87))),'Data Summary'!DA93="Yes"),OFFSET('Sanitation Data'!$G$6,0,10*ROW('Sanitation Data'!G87)),NA())</f>
        <v>#N/A</v>
      </c>
      <c r="AM93" s="100" t="e">
        <f ca="true">+IF(AND(ISNUMBER(OFFSET('Sanitation Data'!$G$10,0,10*ROW('Sanitation Data'!G87))),'Data Summary'!DB93="Yes"),OFFSET('Sanitation Data'!$G$10,0,10*ROW('Sanitation Data'!G87)),NA())</f>
        <v>#N/A</v>
      </c>
      <c r="AN93" s="100" t="e">
        <f ca="true">+IF(AND(ISNUMBER(OFFSET('Sanitation Data'!$G$11,0,10*ROW('Sanitation Data'!G87))),'Data Summary'!DC93="Yes"),OFFSET('Sanitation Data'!$G$11,0,10*ROW('Sanitation Data'!G87)),NA())</f>
        <v>#N/A</v>
      </c>
      <c r="AO93" s="100" t="e">
        <f ca="true">+IF(AND(ISNUMBER(OFFSET('Sanitation Data'!$G$12,0,10*ROW('Sanitation Data'!G87))),'Data Summary'!DD93="Yes"),OFFSET('Sanitation Data'!$G$12,0,10*ROW('Sanitation Data'!G87)),NA())</f>
        <v>#N/A</v>
      </c>
      <c r="AP93" s="100" t="e">
        <f ca="true">+IF(AND(ISNUMBER(OFFSET('Sanitation Data'!$H$4,0,10*ROW('Sanitation Data'!H87))),'Data Summary'!DE93="Yes"),100-OFFSET('Sanitation Data'!$H$4,0,10*ROW('Sanitation Data'!H87)),NA())</f>
        <v>#N/A</v>
      </c>
      <c r="AQ93" s="100" t="e">
        <f ca="true">+IF(AND(ISNUMBER(OFFSET('Sanitation Data'!$H$6,0,10*ROW('Sanitation Data'!H87))),'Data Summary'!DF93="Yes"),OFFSET('Sanitation Data'!$H$6,0,10*ROW('Sanitation Data'!H87)),NA())</f>
        <v>#N/A</v>
      </c>
      <c r="AR93" s="100" t="e">
        <f ca="true">+IF(AND(ISNUMBER(OFFSET('Sanitation Data'!$H$10,0,10*ROW('Sanitation Data'!H87))),'Data Summary'!DG93="Yes"),OFFSET('Sanitation Data'!$H$10,0,10*ROW('Sanitation Data'!H87)),NA())</f>
        <v>#N/A</v>
      </c>
      <c r="AS93" s="100" t="e">
        <f ca="true">+IF(AND(ISNUMBER(OFFSET('Sanitation Data'!$H$11,0,10*ROW('Sanitation Data'!H87))),'Data Summary'!DH93="Yes"),OFFSET('Sanitation Data'!$H$11,0,10*ROW('Sanitation Data'!H87)),NA())</f>
        <v>#N/A</v>
      </c>
      <c r="AT93" s="100" t="e">
        <f ca="true">+IF(AND(ISNUMBER(OFFSET('Sanitation Data'!$H$12,0,10*ROW('Sanitation Data'!H87))),'Data Summary'!DI93="Yes"),OFFSET('Sanitation Data'!$H$12,0,10*ROW('Sanitation Data'!H87)),NA())</f>
        <v>#N/A</v>
      </c>
      <c r="AU93" s="100" t="e">
        <f ca="true">+IF(AND(ISNUMBER(OFFSET('Sanitation Data'!$I$4,0,10*ROW('Sanitation Data'!I87))),'Data Summary'!DJ93="Yes"),100-OFFSET('Sanitation Data'!$I$4,0,10*ROW('Sanitation Data'!I87)),NA())</f>
        <v>#N/A</v>
      </c>
      <c r="AV93" s="100" t="e">
        <f ca="true">+IF(AND(ISNUMBER(OFFSET('Sanitation Data'!$I$6,0,10*ROW('Sanitation Data'!I87))),'Data Summary'!DK93="Yes"),OFFSET('Sanitation Data'!$I$6,0,10*ROW('Sanitation Data'!I87)),NA())</f>
        <v>#N/A</v>
      </c>
      <c r="AW93" s="100" t="e">
        <f ca="true">+IF(AND(ISNUMBER(OFFSET('Sanitation Data'!$I$10,0,10*ROW('Sanitation Data'!I87))),'Data Summary'!DL93="Yes"),OFFSET('Sanitation Data'!$I$10,0,10*ROW('Sanitation Data'!I87)),NA())</f>
        <v>#N/A</v>
      </c>
      <c r="AX93" s="100" t="e">
        <f ca="true">+IF(AND(ISNUMBER(OFFSET('Sanitation Data'!$I$11,0,10*ROW('Sanitation Data'!I87))),'Data Summary'!DM93="Yes"),OFFSET('Sanitation Data'!$I$11,0,10*ROW('Sanitation Data'!I87)),NA())</f>
        <v>#N/A</v>
      </c>
      <c r="AY93" s="100" t="e">
        <f ca="true">+IF(AND(ISNUMBER(OFFSET('Sanitation Data'!$I$12,0,10*ROW('Sanitation Data'!I87))),'Data Summary'!DN93="Yes"),OFFSET('Sanitation Data'!$I$12,0,10*ROW('Sanitation Data'!I87)),NA())</f>
        <v>#N/A</v>
      </c>
      <c r="AZ93" s="101" t="e">
        <f ca="true">+IF(AND(ISNUMBER(OFFSET('Hygiene Data'!$D$5,0,10*ROW('Hygiene Data'!D87))),'Data Summary'!DO93="Yes"),OFFSET('Hygiene Data'!$D$5,0,10*ROW('Hygiene Data'!D87)),NA())</f>
        <v>#N/A</v>
      </c>
      <c r="BA93" s="101" t="e">
        <f ca="true">+IF(AND(ISNUMBER(OFFSET('Hygiene Data'!$D$7,0,10*ROW('Hygiene Data'!D87))),'Data Summary'!DP93="Yes"),OFFSET('Hygiene Data'!$D$7,0,10*ROW('Hygiene Data'!D87)),NA())</f>
        <v>#N/A</v>
      </c>
      <c r="BB93" s="101" t="e">
        <f ca="true">+IF(AND(ISNUMBER(OFFSET('Hygiene Data'!$D$9,0,10*ROW('Hygiene Data'!D87))),'Data Summary'!DQ93="Yes"),OFFSET('Hygiene Data'!$D$9,0,10*ROW('Hygiene Data'!D87)),NA())</f>
        <v>#N/A</v>
      </c>
      <c r="BC93" s="101" t="e">
        <f ca="true">+IF(AND(ISNUMBER(OFFSET('Hygiene Data'!$E$5,0,10*ROW('Hygiene Data'!E87))),'Data Summary'!DR93="Yes"),OFFSET('Hygiene Data'!$E$5,0,10*ROW('Hygiene Data'!E87)),NA())</f>
        <v>#N/A</v>
      </c>
      <c r="BD93" s="101" t="e">
        <f ca="true">+IF(AND(ISNUMBER(OFFSET('Hygiene Data'!$E$7,0,10*ROW('Hygiene Data'!E87))),'Data Summary'!DS93="Yes"),OFFSET('Hygiene Data'!$E$7,0,10*ROW('Hygiene Data'!E87)),NA())</f>
        <v>#N/A</v>
      </c>
      <c r="BE93" s="101" t="e">
        <f ca="true">+IF(AND(ISNUMBER(OFFSET('Hygiene Data'!$E$9,0,10*ROW('Hygiene Data'!E87))),'Data Summary'!DT93="Yes"),OFFSET('Hygiene Data'!$E$9,0,10*ROW('Hygiene Data'!E87)),NA())</f>
        <v>#N/A</v>
      </c>
      <c r="BF93" s="101" t="e">
        <f ca="true">+IF(AND(ISNUMBER(OFFSET('Hygiene Data'!$F$5,0,10*ROW('Hygiene Data'!F87))),'Data Summary'!DU93="Yes"),OFFSET('Hygiene Data'!$F$5,0,10*ROW('Hygiene Data'!F87)),NA())</f>
        <v>#N/A</v>
      </c>
      <c r="BG93" s="101" t="e">
        <f ca="true">+IF(AND(ISNUMBER(OFFSET('Hygiene Data'!$F$7,0,10*ROW('Hygiene Data'!F87))),'Data Summary'!DV93="Yes"),OFFSET('Hygiene Data'!$F$7,0,10*ROW('Hygiene Data'!F87)),NA())</f>
        <v>#N/A</v>
      </c>
      <c r="BH93" s="101" t="e">
        <f ca="true">+IF(AND(ISNUMBER(OFFSET('Hygiene Data'!$F$9,0,10*ROW('Hygiene Data'!F87))),'Data Summary'!DW93="Yes"),OFFSET('Hygiene Data'!$F$9,0,10*ROW('Hygiene Data'!F87)),NA())</f>
        <v>#N/A</v>
      </c>
      <c r="BI93" s="101" t="e">
        <f ca="true">+IF(AND(ISNUMBER(OFFSET('Hygiene Data'!$G$5,0,10*ROW('Hygiene Data'!G87))),'Data Summary'!DX93="Yes"),OFFSET('Hygiene Data'!$G$5,0,10*ROW('Hygiene Data'!G87)),NA())</f>
        <v>#N/A</v>
      </c>
      <c r="BJ93" s="101" t="e">
        <f ca="true">+IF(AND(ISNUMBER(OFFSET('Hygiene Data'!$G$7,0,10*ROW('Hygiene Data'!G87))),'Data Summary'!DY93="Yes"),OFFSET('Hygiene Data'!$G$7,0,10*ROW('Hygiene Data'!G87)),NA())</f>
        <v>#N/A</v>
      </c>
      <c r="BK93" s="101" t="e">
        <f ca="true">+IF(AND(ISNUMBER(OFFSET('Hygiene Data'!$G$9,0,10*ROW('Hygiene Data'!G87))),'Data Summary'!DZ93="Yes"),OFFSET('Hygiene Data'!$G$9,0,10*ROW('Hygiene Data'!G87)),NA())</f>
        <v>#N/A</v>
      </c>
      <c r="BL93" s="101" t="e">
        <f ca="true">+IF(AND(ISNUMBER(OFFSET('Hygiene Data'!$H$5,0,10*ROW('Hygiene Data'!H87))),'Data Summary'!EA93="Yes"),OFFSET('Hygiene Data'!$H$5,0,10*ROW('Hygiene Data'!H87)),NA())</f>
        <v>#N/A</v>
      </c>
      <c r="BM93" s="101" t="e">
        <f ca="true">+IF(AND(ISNUMBER(OFFSET('Hygiene Data'!$H$7,0,10*ROW('Hygiene Data'!H87))),'Data Summary'!EB93="Yes"),OFFSET('Hygiene Data'!$H$7,0,10*ROW('Hygiene Data'!H87)),NA())</f>
        <v>#N/A</v>
      </c>
      <c r="BN93" s="101" t="e">
        <f ca="true">+IF(AND(ISNUMBER(OFFSET('Hygiene Data'!$H$9,0,10*ROW('Hygiene Data'!H87))),'Data Summary'!EC93="Yes"),OFFSET('Hygiene Data'!$H$9,0,10*ROW('Hygiene Data'!H87)),NA())</f>
        <v>#N/A</v>
      </c>
      <c r="BO93" s="101" t="e">
        <f ca="true">+IF(AND(ISNUMBER(OFFSET('Hygiene Data'!$I$5,0,10*ROW('Hygiene Data'!I87))),'Data Summary'!ED93="Yes"),OFFSET('Hygiene Data'!$I$5,0,10*ROW('Hygiene Data'!I87)),NA())</f>
        <v>#N/A</v>
      </c>
      <c r="BP93" s="101" t="e">
        <f ca="true">+IF(AND(ISNUMBER(OFFSET('Hygiene Data'!$I$7,0,10*ROW('Hygiene Data'!I87))),'Data Summary'!EE93="Yes"),OFFSET('Hygiene Data'!$I$7,0,10*ROW('Hygiene Data'!I87)),NA())</f>
        <v>#N/A</v>
      </c>
      <c r="BQ93" s="101" t="e">
        <f ca="true">+IF(AND(ISNUMBER(OFFSET('Hygiene Data'!$I$9,0,10*ROW('Hygiene Data'!I87))),'Data Summary'!EF93="Yes"),OFFSET('Hygiene Data'!$I$9,0,10*ROW('Hygiene Data'!I87)),NA())</f>
        <v>#N/A</v>
      </c>
    </row>
    <row xmlns:x14ac="http://schemas.microsoft.com/office/spreadsheetml/2009/9/ac" r="94" x14ac:dyDescent="0.2">
      <c r="A94" s="414" t="e">
        <f ca="true">+RIGHT('Data Summary'!A94,LEN('Data Summary'!A94)-9)</f>
        <v>#VALUE!</v>
      </c>
      <c r="B94" s="38" t="str">
        <f ca="true">+IF(ISTEXT('Data Summary'!B94),'Data Summary'!B94,"")</f>
        <v/>
      </c>
      <c r="C94" s="365" t="e">
        <f ca="true">+VALUE('Data Summary'!C94)</f>
        <v>#VALUE!</v>
      </c>
      <c r="D94" s="99" t="e">
        <f ca="true">+IF(AND(ISNUMBER(OFFSET('Water Data'!$D$4,0,10*ROW('Water Data'!D88))),'Data Summary'!BS94="Yes"),100-OFFSET('Water Data'!$D$4,0,10*ROW('Water Data'!D88)),NA())</f>
        <v>#N/A</v>
      </c>
      <c r="E94" s="99" t="e">
        <f ca="true">+IF(AND(ISNUMBER(OFFSET('Water Data'!$D$6,0,10*ROW('Water Data'!D88))),'Data Summary'!BT94="Yes"),OFFSET('Water Data'!$D$6,0,10*ROW('Water Data'!D88)),NA())</f>
        <v>#N/A</v>
      </c>
      <c r="F94" s="99" t="e">
        <f ca="true">+IF(AND(ISNUMBER(OFFSET('Water Data'!$D$9,0,10*ROW('Water Data'!D88))),'Data Summary'!BU94="Yes"),OFFSET('Water Data'!$D$9,0,10*ROW('Water Data'!D88)),NA())</f>
        <v>#N/A</v>
      </c>
      <c r="G94" s="99" t="e">
        <f ca="true">+IF(AND(ISNUMBER(OFFSET('Water Data'!$E$4,0,10*ROW('Water Data'!E88))),'Data Summary'!BV94="Yes"),100-OFFSET('Water Data'!$E$4,0,10*ROW('Water Data'!E88)),NA())</f>
        <v>#N/A</v>
      </c>
      <c r="H94" s="99" t="e">
        <f ca="true">+IF(AND(ISNUMBER(OFFSET('Water Data'!$E$6,0,10*ROW('Water Data'!E88))),'Data Summary'!BW94="Yes"),OFFSET('Water Data'!$E$6,0,10*ROW('Water Data'!E88)),NA())</f>
        <v>#N/A</v>
      </c>
      <c r="I94" s="99" t="e">
        <f ca="true">+IF(AND(ISNUMBER(OFFSET('Water Data'!$E$9,0,10*ROW('Water Data'!E88))),'Data Summary'!BX94="Yes"),OFFSET('Water Data'!$E$9,0,10*ROW('Water Data'!E88)),NA())</f>
        <v>#N/A</v>
      </c>
      <c r="J94" s="99" t="e">
        <f ca="true">+IF(AND(ISNUMBER(OFFSET('Water Data'!$F$4,0,10*ROW('Water Data'!F88))),'Data Summary'!BY94="Yes"),100-OFFSET('Water Data'!$F$4,0,10*ROW('Water Data'!F88)),NA())</f>
        <v>#N/A</v>
      </c>
      <c r="K94" s="99" t="e">
        <f ca="true">+IF(AND(ISNUMBER(OFFSET('Water Data'!$F$6,0,10*ROW('Water Data'!F88))),'Data Summary'!BZ94="Yes"),OFFSET('Water Data'!$F$6,0,10*ROW('Water Data'!F88)),NA())</f>
        <v>#N/A</v>
      </c>
      <c r="L94" s="99" t="e">
        <f ca="true">+IF(AND(ISNUMBER(OFFSET('Water Data'!$F$9,0,10*ROW('Water Data'!F88))),'Data Summary'!CA94="Yes"),OFFSET('Water Data'!$F$9,0,10*ROW('Water Data'!F88)),NA())</f>
        <v>#N/A</v>
      </c>
      <c r="M94" s="99" t="e">
        <f ca="true">+IF(AND(ISNUMBER(OFFSET('Water Data'!$G$4,0,10*ROW('Water Data'!G88))),'Data Summary'!CB94="Yes"),100-OFFSET('Water Data'!$G$4,0,10*ROW('Water Data'!G88)),NA())</f>
        <v>#N/A</v>
      </c>
      <c r="N94" s="99" t="e">
        <f ca="true">+IF(AND(ISNUMBER(OFFSET('Water Data'!$G$6,0,10*ROW('Water Data'!G88))),'Data Summary'!CC94="Yes"),OFFSET('Water Data'!$G$6,0,10*ROW('Water Data'!G88)),NA())</f>
        <v>#N/A</v>
      </c>
      <c r="O94" s="99" t="e">
        <f ca="true">+IF(AND(ISNUMBER(OFFSET('Water Data'!$G$9,0,10*ROW('Water Data'!G88))),'Data Summary'!CD94="Yes"),OFFSET('Water Data'!$G$9,0,10*ROW('Water Data'!G88)),NA())</f>
        <v>#N/A</v>
      </c>
      <c r="P94" s="99" t="e">
        <f ca="true">+IF(AND(ISNUMBER(OFFSET('Water Data'!$H$4,0,10*ROW('Water Data'!H88))),'Data Summary'!CE94="Yes"),100-OFFSET('Water Data'!$H$4,0,10*ROW('Water Data'!H88)),NA())</f>
        <v>#N/A</v>
      </c>
      <c r="Q94" s="99" t="e">
        <f ca="true">+IF(AND(ISNUMBER(OFFSET('Water Data'!$H$6,0,10*ROW('Water Data'!H88))),'Data Summary'!CF94="Yes"),OFFSET('Water Data'!$H$6,0,10*ROW('Water Data'!H88)),NA())</f>
        <v>#N/A</v>
      </c>
      <c r="R94" s="99" t="e">
        <f ca="true">+IF(AND(ISNUMBER(OFFSET('Water Data'!$H$9,0,10*ROW('Water Data'!H88))),'Data Summary'!CG94="Yes"),OFFSET('Water Data'!$H$9,0,10*ROW('Water Data'!H88)),NA())</f>
        <v>#N/A</v>
      </c>
      <c r="S94" s="99" t="e">
        <f ca="true">+IF(AND(ISNUMBER(OFFSET('Water Data'!$I$4,0,10*ROW('Water Data'!I88))),'Data Summary'!CH94="Yes"),100-OFFSET('Water Data'!$I$4,0,10*ROW('Water Data'!I88)),NA())</f>
        <v>#N/A</v>
      </c>
      <c r="T94" s="99" t="e">
        <f ca="true">+IF(AND(ISNUMBER(OFFSET('Water Data'!$I$6,0,10*ROW('Water Data'!I88))),'Data Summary'!CI94="Yes"),OFFSET('Water Data'!$I$6,0,10*ROW('Water Data'!I88)),NA())</f>
        <v>#N/A</v>
      </c>
      <c r="U94" s="99" t="e">
        <f ca="true">+IF(AND(ISNUMBER(OFFSET('Water Data'!$I$9,0,10*ROW('Water Data'!I88))),'Data Summary'!CJ94="Yes"),OFFSET('Water Data'!$I$9,0,10*ROW('Water Data'!I88)),NA())</f>
        <v>#N/A</v>
      </c>
      <c r="V94" s="100" t="e">
        <f ca="true">+IF(AND(ISNUMBER(OFFSET('Sanitation Data'!$D$4,0,10*ROW('Sanitation Data'!D88))),'Data Summary'!CK94="Yes"),100-OFFSET('Sanitation Data'!$D$4,0,10*ROW('Sanitation Data'!D88)),NA())</f>
        <v>#N/A</v>
      </c>
      <c r="W94" s="100" t="e">
        <f ca="true">+IF(AND(ISNUMBER(OFFSET('Sanitation Data'!$D$6,0,10*ROW('Sanitation Data'!D88))),'Data Summary'!CL94="Yes"),OFFSET('Sanitation Data'!$D$6,0,10*ROW('Sanitation Data'!D88)),NA())</f>
        <v>#N/A</v>
      </c>
      <c r="X94" s="100" t="e">
        <f ca="true">+IF(AND(ISNUMBER(OFFSET('Sanitation Data'!$D$10,0,10*ROW('Sanitation Data'!D88))),'Data Summary'!CM94="Yes"),OFFSET('Sanitation Data'!$D$10,0,10*ROW('Sanitation Data'!D88)),NA())</f>
        <v>#N/A</v>
      </c>
      <c r="Y94" s="100" t="e">
        <f ca="true">+IF(AND(ISNUMBER(OFFSET('Sanitation Data'!$D$11,0,10*ROW('Sanitation Data'!D88))),'Data Summary'!CN94="Yes"),OFFSET('Sanitation Data'!$D$11,0,10*ROW('Sanitation Data'!D88)),NA())</f>
        <v>#N/A</v>
      </c>
      <c r="Z94" s="100" t="e">
        <f ca="true">+IF(AND(ISNUMBER(OFFSET('Sanitation Data'!$D$12,0,10*ROW('Sanitation Data'!D88))),'Data Summary'!CO94="Yes"),OFFSET('Sanitation Data'!$D$12,0,10*ROW('Sanitation Data'!D88)),NA())</f>
        <v>#N/A</v>
      </c>
      <c r="AA94" s="100" t="e">
        <f ca="true">+IF(AND(ISNUMBER(OFFSET('Sanitation Data'!$E$4,0,10*ROW('Sanitation Data'!E88))),'Data Summary'!CP94="Yes"),100-OFFSET('Sanitation Data'!$E$4,0,10*ROW('Sanitation Data'!E88)),NA())</f>
        <v>#N/A</v>
      </c>
      <c r="AB94" s="100" t="e">
        <f ca="true">+IF(AND(ISNUMBER(OFFSET('Sanitation Data'!$E$6,0,10*ROW('Sanitation Data'!E88))),'Data Summary'!CQ94="Yes"),OFFSET('Sanitation Data'!$E$6,0,10*ROW('Sanitation Data'!E88)),NA())</f>
        <v>#N/A</v>
      </c>
      <c r="AC94" s="100" t="e">
        <f ca="true">+IF(AND(ISNUMBER(OFFSET('Sanitation Data'!$E$10,0,10*ROW('Sanitation Data'!E88))),'Data Summary'!CR94="Yes"),OFFSET('Sanitation Data'!$E$10,0,10*ROW('Sanitation Data'!E88)),NA())</f>
        <v>#N/A</v>
      </c>
      <c r="AD94" s="100" t="e">
        <f ca="true">+IF(AND(ISNUMBER(OFFSET('Sanitation Data'!$E$11,0,10*ROW('Sanitation Data'!E88))),'Data Summary'!CS94="Yes"),OFFSET('Sanitation Data'!$E$11,0,10*ROW('Sanitation Data'!E88)),NA())</f>
        <v>#N/A</v>
      </c>
      <c r="AE94" s="100" t="e">
        <f ca="true">+IF(AND(ISNUMBER(OFFSET('Sanitation Data'!$E$12,0,10*ROW('Sanitation Data'!E88))),'Data Summary'!CT94="Yes"),OFFSET('Sanitation Data'!$E$12,0,10*ROW('Sanitation Data'!E88)),NA())</f>
        <v>#N/A</v>
      </c>
      <c r="AF94" s="100" t="e">
        <f ca="true">+IF(AND(ISNUMBER(OFFSET('Sanitation Data'!$F$4,0,10*ROW('Sanitation Data'!F88))),'Data Summary'!CU94="Yes"),100-OFFSET('Sanitation Data'!$F$4,0,10*ROW('Sanitation Data'!F88)),NA())</f>
        <v>#N/A</v>
      </c>
      <c r="AG94" s="100" t="e">
        <f ca="true">+IF(AND(ISNUMBER(OFFSET('Sanitation Data'!$F$6,0,10*ROW('Sanitation Data'!F88))),'Data Summary'!CV94="Yes"),OFFSET('Sanitation Data'!$F$6,0,10*ROW('Sanitation Data'!F88)),NA())</f>
        <v>#N/A</v>
      </c>
      <c r="AH94" s="100" t="e">
        <f ca="true">+IF(AND(ISNUMBER(OFFSET('Sanitation Data'!$F$10,0,10*ROW('Sanitation Data'!F88))),'Data Summary'!CW94="Yes"),OFFSET('Sanitation Data'!$F$10,0,10*ROW('Sanitation Data'!F88)),NA())</f>
        <v>#N/A</v>
      </c>
      <c r="AI94" s="100" t="e">
        <f ca="true">+IF(AND(ISNUMBER(OFFSET('Sanitation Data'!$F$11,0,10*ROW('Sanitation Data'!F88))),'Data Summary'!CX94="Yes"),OFFSET('Sanitation Data'!$F$11,0,10*ROW('Sanitation Data'!F88)),NA())</f>
        <v>#N/A</v>
      </c>
      <c r="AJ94" s="100" t="e">
        <f ca="true">+IF(AND(ISNUMBER(OFFSET('Sanitation Data'!$F$12,0,10*ROW('Sanitation Data'!F88))),'Data Summary'!CY94="Yes"),OFFSET('Sanitation Data'!$F$12,0,10*ROW('Sanitation Data'!F88)),NA())</f>
        <v>#N/A</v>
      </c>
      <c r="AK94" s="100" t="e">
        <f ca="true">+IF(AND(ISNUMBER(OFFSET('Sanitation Data'!$G$4,0,10*ROW('Sanitation Data'!G88))),'Data Summary'!CZ94="Yes"),100-OFFSET('Sanitation Data'!$G$4,0,10*ROW('Sanitation Data'!G88)),NA())</f>
        <v>#N/A</v>
      </c>
      <c r="AL94" s="100" t="e">
        <f ca="true">+IF(AND(ISNUMBER(OFFSET('Sanitation Data'!$G$6,0,10*ROW('Sanitation Data'!G88))),'Data Summary'!DA94="Yes"),OFFSET('Sanitation Data'!$G$6,0,10*ROW('Sanitation Data'!G88)),NA())</f>
        <v>#N/A</v>
      </c>
      <c r="AM94" s="100" t="e">
        <f ca="true">+IF(AND(ISNUMBER(OFFSET('Sanitation Data'!$G$10,0,10*ROW('Sanitation Data'!G88))),'Data Summary'!DB94="Yes"),OFFSET('Sanitation Data'!$G$10,0,10*ROW('Sanitation Data'!G88)),NA())</f>
        <v>#N/A</v>
      </c>
      <c r="AN94" s="100" t="e">
        <f ca="true">+IF(AND(ISNUMBER(OFFSET('Sanitation Data'!$G$11,0,10*ROW('Sanitation Data'!G88))),'Data Summary'!DC94="Yes"),OFFSET('Sanitation Data'!$G$11,0,10*ROW('Sanitation Data'!G88)),NA())</f>
        <v>#N/A</v>
      </c>
      <c r="AO94" s="100" t="e">
        <f ca="true">+IF(AND(ISNUMBER(OFFSET('Sanitation Data'!$G$12,0,10*ROW('Sanitation Data'!G88))),'Data Summary'!DD94="Yes"),OFFSET('Sanitation Data'!$G$12,0,10*ROW('Sanitation Data'!G88)),NA())</f>
        <v>#N/A</v>
      </c>
      <c r="AP94" s="100" t="e">
        <f ca="true">+IF(AND(ISNUMBER(OFFSET('Sanitation Data'!$H$4,0,10*ROW('Sanitation Data'!H88))),'Data Summary'!DE94="Yes"),100-OFFSET('Sanitation Data'!$H$4,0,10*ROW('Sanitation Data'!H88)),NA())</f>
        <v>#N/A</v>
      </c>
      <c r="AQ94" s="100" t="e">
        <f ca="true">+IF(AND(ISNUMBER(OFFSET('Sanitation Data'!$H$6,0,10*ROW('Sanitation Data'!H88))),'Data Summary'!DF94="Yes"),OFFSET('Sanitation Data'!$H$6,0,10*ROW('Sanitation Data'!H88)),NA())</f>
        <v>#N/A</v>
      </c>
      <c r="AR94" s="100" t="e">
        <f ca="true">+IF(AND(ISNUMBER(OFFSET('Sanitation Data'!$H$10,0,10*ROW('Sanitation Data'!H88))),'Data Summary'!DG94="Yes"),OFFSET('Sanitation Data'!$H$10,0,10*ROW('Sanitation Data'!H88)),NA())</f>
        <v>#N/A</v>
      </c>
      <c r="AS94" s="100" t="e">
        <f ca="true">+IF(AND(ISNUMBER(OFFSET('Sanitation Data'!$H$11,0,10*ROW('Sanitation Data'!H88))),'Data Summary'!DH94="Yes"),OFFSET('Sanitation Data'!$H$11,0,10*ROW('Sanitation Data'!H88)),NA())</f>
        <v>#N/A</v>
      </c>
      <c r="AT94" s="100" t="e">
        <f ca="true">+IF(AND(ISNUMBER(OFFSET('Sanitation Data'!$H$12,0,10*ROW('Sanitation Data'!H88))),'Data Summary'!DI94="Yes"),OFFSET('Sanitation Data'!$H$12,0,10*ROW('Sanitation Data'!H88)),NA())</f>
        <v>#N/A</v>
      </c>
      <c r="AU94" s="100" t="e">
        <f ca="true">+IF(AND(ISNUMBER(OFFSET('Sanitation Data'!$I$4,0,10*ROW('Sanitation Data'!I88))),'Data Summary'!DJ94="Yes"),100-OFFSET('Sanitation Data'!$I$4,0,10*ROW('Sanitation Data'!I88)),NA())</f>
        <v>#N/A</v>
      </c>
      <c r="AV94" s="100" t="e">
        <f ca="true">+IF(AND(ISNUMBER(OFFSET('Sanitation Data'!$I$6,0,10*ROW('Sanitation Data'!I88))),'Data Summary'!DK94="Yes"),OFFSET('Sanitation Data'!$I$6,0,10*ROW('Sanitation Data'!I88)),NA())</f>
        <v>#N/A</v>
      </c>
      <c r="AW94" s="100" t="e">
        <f ca="true">+IF(AND(ISNUMBER(OFFSET('Sanitation Data'!$I$10,0,10*ROW('Sanitation Data'!I88))),'Data Summary'!DL94="Yes"),OFFSET('Sanitation Data'!$I$10,0,10*ROW('Sanitation Data'!I88)),NA())</f>
        <v>#N/A</v>
      </c>
      <c r="AX94" s="100" t="e">
        <f ca="true">+IF(AND(ISNUMBER(OFFSET('Sanitation Data'!$I$11,0,10*ROW('Sanitation Data'!I88))),'Data Summary'!DM94="Yes"),OFFSET('Sanitation Data'!$I$11,0,10*ROW('Sanitation Data'!I88)),NA())</f>
        <v>#N/A</v>
      </c>
      <c r="AY94" s="100" t="e">
        <f ca="true">+IF(AND(ISNUMBER(OFFSET('Sanitation Data'!$I$12,0,10*ROW('Sanitation Data'!I88))),'Data Summary'!DN94="Yes"),OFFSET('Sanitation Data'!$I$12,0,10*ROW('Sanitation Data'!I88)),NA())</f>
        <v>#N/A</v>
      </c>
      <c r="AZ94" s="101" t="e">
        <f ca="true">+IF(AND(ISNUMBER(OFFSET('Hygiene Data'!$D$5,0,10*ROW('Hygiene Data'!D88))),'Data Summary'!DO94="Yes"),OFFSET('Hygiene Data'!$D$5,0,10*ROW('Hygiene Data'!D88)),NA())</f>
        <v>#N/A</v>
      </c>
      <c r="BA94" s="101" t="e">
        <f ca="true">+IF(AND(ISNUMBER(OFFSET('Hygiene Data'!$D$7,0,10*ROW('Hygiene Data'!D88))),'Data Summary'!DP94="Yes"),OFFSET('Hygiene Data'!$D$7,0,10*ROW('Hygiene Data'!D88)),NA())</f>
        <v>#N/A</v>
      </c>
      <c r="BB94" s="101" t="e">
        <f ca="true">+IF(AND(ISNUMBER(OFFSET('Hygiene Data'!$D$9,0,10*ROW('Hygiene Data'!D88))),'Data Summary'!DQ94="Yes"),OFFSET('Hygiene Data'!$D$9,0,10*ROW('Hygiene Data'!D88)),NA())</f>
        <v>#N/A</v>
      </c>
      <c r="BC94" s="101" t="e">
        <f ca="true">+IF(AND(ISNUMBER(OFFSET('Hygiene Data'!$E$5,0,10*ROW('Hygiene Data'!E88))),'Data Summary'!DR94="Yes"),OFFSET('Hygiene Data'!$E$5,0,10*ROW('Hygiene Data'!E88)),NA())</f>
        <v>#N/A</v>
      </c>
      <c r="BD94" s="101" t="e">
        <f ca="true">+IF(AND(ISNUMBER(OFFSET('Hygiene Data'!$E$7,0,10*ROW('Hygiene Data'!E88))),'Data Summary'!DS94="Yes"),OFFSET('Hygiene Data'!$E$7,0,10*ROW('Hygiene Data'!E88)),NA())</f>
        <v>#N/A</v>
      </c>
      <c r="BE94" s="101" t="e">
        <f ca="true">+IF(AND(ISNUMBER(OFFSET('Hygiene Data'!$E$9,0,10*ROW('Hygiene Data'!E88))),'Data Summary'!DT94="Yes"),OFFSET('Hygiene Data'!$E$9,0,10*ROW('Hygiene Data'!E88)),NA())</f>
        <v>#N/A</v>
      </c>
      <c r="BF94" s="101" t="e">
        <f ca="true">+IF(AND(ISNUMBER(OFFSET('Hygiene Data'!$F$5,0,10*ROW('Hygiene Data'!F88))),'Data Summary'!DU94="Yes"),OFFSET('Hygiene Data'!$F$5,0,10*ROW('Hygiene Data'!F88)),NA())</f>
        <v>#N/A</v>
      </c>
      <c r="BG94" s="101" t="e">
        <f ca="true">+IF(AND(ISNUMBER(OFFSET('Hygiene Data'!$F$7,0,10*ROW('Hygiene Data'!F88))),'Data Summary'!DV94="Yes"),OFFSET('Hygiene Data'!$F$7,0,10*ROW('Hygiene Data'!F88)),NA())</f>
        <v>#N/A</v>
      </c>
      <c r="BH94" s="101" t="e">
        <f ca="true">+IF(AND(ISNUMBER(OFFSET('Hygiene Data'!$F$9,0,10*ROW('Hygiene Data'!F88))),'Data Summary'!DW94="Yes"),OFFSET('Hygiene Data'!$F$9,0,10*ROW('Hygiene Data'!F88)),NA())</f>
        <v>#N/A</v>
      </c>
      <c r="BI94" s="101" t="e">
        <f ca="true">+IF(AND(ISNUMBER(OFFSET('Hygiene Data'!$G$5,0,10*ROW('Hygiene Data'!G88))),'Data Summary'!DX94="Yes"),OFFSET('Hygiene Data'!$G$5,0,10*ROW('Hygiene Data'!G88)),NA())</f>
        <v>#N/A</v>
      </c>
      <c r="BJ94" s="101" t="e">
        <f ca="true">+IF(AND(ISNUMBER(OFFSET('Hygiene Data'!$G$7,0,10*ROW('Hygiene Data'!G88))),'Data Summary'!DY94="Yes"),OFFSET('Hygiene Data'!$G$7,0,10*ROW('Hygiene Data'!G88)),NA())</f>
        <v>#N/A</v>
      </c>
      <c r="BK94" s="101" t="e">
        <f ca="true">+IF(AND(ISNUMBER(OFFSET('Hygiene Data'!$G$9,0,10*ROW('Hygiene Data'!G88))),'Data Summary'!DZ94="Yes"),OFFSET('Hygiene Data'!$G$9,0,10*ROW('Hygiene Data'!G88)),NA())</f>
        <v>#N/A</v>
      </c>
      <c r="BL94" s="101" t="e">
        <f ca="true">+IF(AND(ISNUMBER(OFFSET('Hygiene Data'!$H$5,0,10*ROW('Hygiene Data'!H88))),'Data Summary'!EA94="Yes"),OFFSET('Hygiene Data'!$H$5,0,10*ROW('Hygiene Data'!H88)),NA())</f>
        <v>#N/A</v>
      </c>
      <c r="BM94" s="101" t="e">
        <f ca="true">+IF(AND(ISNUMBER(OFFSET('Hygiene Data'!$H$7,0,10*ROW('Hygiene Data'!H88))),'Data Summary'!EB94="Yes"),OFFSET('Hygiene Data'!$H$7,0,10*ROW('Hygiene Data'!H88)),NA())</f>
        <v>#N/A</v>
      </c>
      <c r="BN94" s="101" t="e">
        <f ca="true">+IF(AND(ISNUMBER(OFFSET('Hygiene Data'!$H$9,0,10*ROW('Hygiene Data'!H88))),'Data Summary'!EC94="Yes"),OFFSET('Hygiene Data'!$H$9,0,10*ROW('Hygiene Data'!H88)),NA())</f>
        <v>#N/A</v>
      </c>
      <c r="BO94" s="101" t="e">
        <f ca="true">+IF(AND(ISNUMBER(OFFSET('Hygiene Data'!$I$5,0,10*ROW('Hygiene Data'!I88))),'Data Summary'!ED94="Yes"),OFFSET('Hygiene Data'!$I$5,0,10*ROW('Hygiene Data'!I88)),NA())</f>
        <v>#N/A</v>
      </c>
      <c r="BP94" s="101" t="e">
        <f ca="true">+IF(AND(ISNUMBER(OFFSET('Hygiene Data'!$I$7,0,10*ROW('Hygiene Data'!I88))),'Data Summary'!EE94="Yes"),OFFSET('Hygiene Data'!$I$7,0,10*ROW('Hygiene Data'!I88)),NA())</f>
        <v>#N/A</v>
      </c>
      <c r="BQ94" s="101" t="e">
        <f ca="true">+IF(AND(ISNUMBER(OFFSET('Hygiene Data'!$I$9,0,10*ROW('Hygiene Data'!I88))),'Data Summary'!EF94="Yes"),OFFSET('Hygiene Data'!$I$9,0,10*ROW('Hygiene Data'!I88)),NA())</f>
        <v>#N/A</v>
      </c>
    </row>
    <row xmlns:x14ac="http://schemas.microsoft.com/office/spreadsheetml/2009/9/ac" r="95" x14ac:dyDescent="0.2">
      <c r="A95" s="414" t="e">
        <f ca="true">+RIGHT('Data Summary'!A95,LEN('Data Summary'!A95)-9)</f>
        <v>#VALUE!</v>
      </c>
      <c r="B95" s="38" t="str">
        <f ca="true">+IF(ISTEXT('Data Summary'!B95),'Data Summary'!B95,"")</f>
        <v/>
      </c>
      <c r="C95" s="365" t="e">
        <f ca="true">+VALUE('Data Summary'!C95)</f>
        <v>#VALUE!</v>
      </c>
      <c r="D95" s="99" t="e">
        <f ca="true">+IF(AND(ISNUMBER(OFFSET('Water Data'!$D$4,0,10*ROW('Water Data'!D89))),'Data Summary'!BS95="Yes"),100-OFFSET('Water Data'!$D$4,0,10*ROW('Water Data'!D89)),NA())</f>
        <v>#N/A</v>
      </c>
      <c r="E95" s="99" t="e">
        <f ca="true">+IF(AND(ISNUMBER(OFFSET('Water Data'!$D$6,0,10*ROW('Water Data'!D89))),'Data Summary'!BT95="Yes"),OFFSET('Water Data'!$D$6,0,10*ROW('Water Data'!D89)),NA())</f>
        <v>#N/A</v>
      </c>
      <c r="F95" s="99" t="e">
        <f ca="true">+IF(AND(ISNUMBER(OFFSET('Water Data'!$D$9,0,10*ROW('Water Data'!D89))),'Data Summary'!BU95="Yes"),OFFSET('Water Data'!$D$9,0,10*ROW('Water Data'!D89)),NA())</f>
        <v>#N/A</v>
      </c>
      <c r="G95" s="99" t="e">
        <f ca="true">+IF(AND(ISNUMBER(OFFSET('Water Data'!$E$4,0,10*ROW('Water Data'!E89))),'Data Summary'!BV95="Yes"),100-OFFSET('Water Data'!$E$4,0,10*ROW('Water Data'!E89)),NA())</f>
        <v>#N/A</v>
      </c>
      <c r="H95" s="99" t="e">
        <f ca="true">+IF(AND(ISNUMBER(OFFSET('Water Data'!$E$6,0,10*ROW('Water Data'!E89))),'Data Summary'!BW95="Yes"),OFFSET('Water Data'!$E$6,0,10*ROW('Water Data'!E89)),NA())</f>
        <v>#N/A</v>
      </c>
      <c r="I95" s="99" t="e">
        <f ca="true">+IF(AND(ISNUMBER(OFFSET('Water Data'!$E$9,0,10*ROW('Water Data'!E89))),'Data Summary'!BX95="Yes"),OFFSET('Water Data'!$E$9,0,10*ROW('Water Data'!E89)),NA())</f>
        <v>#N/A</v>
      </c>
      <c r="J95" s="99" t="e">
        <f ca="true">+IF(AND(ISNUMBER(OFFSET('Water Data'!$F$4,0,10*ROW('Water Data'!F89))),'Data Summary'!BY95="Yes"),100-OFFSET('Water Data'!$F$4,0,10*ROW('Water Data'!F89)),NA())</f>
        <v>#N/A</v>
      </c>
      <c r="K95" s="99" t="e">
        <f ca="true">+IF(AND(ISNUMBER(OFFSET('Water Data'!$F$6,0,10*ROW('Water Data'!F89))),'Data Summary'!BZ95="Yes"),OFFSET('Water Data'!$F$6,0,10*ROW('Water Data'!F89)),NA())</f>
        <v>#N/A</v>
      </c>
      <c r="L95" s="99" t="e">
        <f ca="true">+IF(AND(ISNUMBER(OFFSET('Water Data'!$F$9,0,10*ROW('Water Data'!F89))),'Data Summary'!CA95="Yes"),OFFSET('Water Data'!$F$9,0,10*ROW('Water Data'!F89)),NA())</f>
        <v>#N/A</v>
      </c>
      <c r="M95" s="99" t="e">
        <f ca="true">+IF(AND(ISNUMBER(OFFSET('Water Data'!$G$4,0,10*ROW('Water Data'!G89))),'Data Summary'!CB95="Yes"),100-OFFSET('Water Data'!$G$4,0,10*ROW('Water Data'!G89)),NA())</f>
        <v>#N/A</v>
      </c>
      <c r="N95" s="99" t="e">
        <f ca="true">+IF(AND(ISNUMBER(OFFSET('Water Data'!$G$6,0,10*ROW('Water Data'!G89))),'Data Summary'!CC95="Yes"),OFFSET('Water Data'!$G$6,0,10*ROW('Water Data'!G89)),NA())</f>
        <v>#N/A</v>
      </c>
      <c r="O95" s="99" t="e">
        <f ca="true">+IF(AND(ISNUMBER(OFFSET('Water Data'!$G$9,0,10*ROW('Water Data'!G89))),'Data Summary'!CD95="Yes"),OFFSET('Water Data'!$G$9,0,10*ROW('Water Data'!G89)),NA())</f>
        <v>#N/A</v>
      </c>
      <c r="P95" s="99" t="e">
        <f ca="true">+IF(AND(ISNUMBER(OFFSET('Water Data'!$H$4,0,10*ROW('Water Data'!H89))),'Data Summary'!CE95="Yes"),100-OFFSET('Water Data'!$H$4,0,10*ROW('Water Data'!H89)),NA())</f>
        <v>#N/A</v>
      </c>
      <c r="Q95" s="99" t="e">
        <f ca="true">+IF(AND(ISNUMBER(OFFSET('Water Data'!$H$6,0,10*ROW('Water Data'!H89))),'Data Summary'!CF95="Yes"),OFFSET('Water Data'!$H$6,0,10*ROW('Water Data'!H89)),NA())</f>
        <v>#N/A</v>
      </c>
      <c r="R95" s="99" t="e">
        <f ca="true">+IF(AND(ISNUMBER(OFFSET('Water Data'!$H$9,0,10*ROW('Water Data'!H89))),'Data Summary'!CG95="Yes"),OFFSET('Water Data'!$H$9,0,10*ROW('Water Data'!H89)),NA())</f>
        <v>#N/A</v>
      </c>
      <c r="S95" s="99" t="e">
        <f ca="true">+IF(AND(ISNUMBER(OFFSET('Water Data'!$I$4,0,10*ROW('Water Data'!I89))),'Data Summary'!CH95="Yes"),100-OFFSET('Water Data'!$I$4,0,10*ROW('Water Data'!I89)),NA())</f>
        <v>#N/A</v>
      </c>
      <c r="T95" s="99" t="e">
        <f ca="true">+IF(AND(ISNUMBER(OFFSET('Water Data'!$I$6,0,10*ROW('Water Data'!I89))),'Data Summary'!CI95="Yes"),OFFSET('Water Data'!$I$6,0,10*ROW('Water Data'!I89)),NA())</f>
        <v>#N/A</v>
      </c>
      <c r="U95" s="99" t="e">
        <f ca="true">+IF(AND(ISNUMBER(OFFSET('Water Data'!$I$9,0,10*ROW('Water Data'!I89))),'Data Summary'!CJ95="Yes"),OFFSET('Water Data'!$I$9,0,10*ROW('Water Data'!I89)),NA())</f>
        <v>#N/A</v>
      </c>
      <c r="V95" s="100" t="e">
        <f ca="true">+IF(AND(ISNUMBER(OFFSET('Sanitation Data'!$D$4,0,10*ROW('Sanitation Data'!D89))),'Data Summary'!CK95="Yes"),100-OFFSET('Sanitation Data'!$D$4,0,10*ROW('Sanitation Data'!D89)),NA())</f>
        <v>#N/A</v>
      </c>
      <c r="W95" s="100" t="e">
        <f ca="true">+IF(AND(ISNUMBER(OFFSET('Sanitation Data'!$D$6,0,10*ROW('Sanitation Data'!D89))),'Data Summary'!CL95="Yes"),OFFSET('Sanitation Data'!$D$6,0,10*ROW('Sanitation Data'!D89)),NA())</f>
        <v>#N/A</v>
      </c>
      <c r="X95" s="100" t="e">
        <f ca="true">+IF(AND(ISNUMBER(OFFSET('Sanitation Data'!$D$10,0,10*ROW('Sanitation Data'!D89))),'Data Summary'!CM95="Yes"),OFFSET('Sanitation Data'!$D$10,0,10*ROW('Sanitation Data'!D89)),NA())</f>
        <v>#N/A</v>
      </c>
      <c r="Y95" s="100" t="e">
        <f ca="true">+IF(AND(ISNUMBER(OFFSET('Sanitation Data'!$D$11,0,10*ROW('Sanitation Data'!D89))),'Data Summary'!CN95="Yes"),OFFSET('Sanitation Data'!$D$11,0,10*ROW('Sanitation Data'!D89)),NA())</f>
        <v>#N/A</v>
      </c>
      <c r="Z95" s="100" t="e">
        <f ca="true">+IF(AND(ISNUMBER(OFFSET('Sanitation Data'!$D$12,0,10*ROW('Sanitation Data'!D89))),'Data Summary'!CO95="Yes"),OFFSET('Sanitation Data'!$D$12,0,10*ROW('Sanitation Data'!D89)),NA())</f>
        <v>#N/A</v>
      </c>
      <c r="AA95" s="100" t="e">
        <f ca="true">+IF(AND(ISNUMBER(OFFSET('Sanitation Data'!$E$4,0,10*ROW('Sanitation Data'!E89))),'Data Summary'!CP95="Yes"),100-OFFSET('Sanitation Data'!$E$4,0,10*ROW('Sanitation Data'!E89)),NA())</f>
        <v>#N/A</v>
      </c>
      <c r="AB95" s="100" t="e">
        <f ca="true">+IF(AND(ISNUMBER(OFFSET('Sanitation Data'!$E$6,0,10*ROW('Sanitation Data'!E89))),'Data Summary'!CQ95="Yes"),OFFSET('Sanitation Data'!$E$6,0,10*ROW('Sanitation Data'!E89)),NA())</f>
        <v>#N/A</v>
      </c>
      <c r="AC95" s="100" t="e">
        <f ca="true">+IF(AND(ISNUMBER(OFFSET('Sanitation Data'!$E$10,0,10*ROW('Sanitation Data'!E89))),'Data Summary'!CR95="Yes"),OFFSET('Sanitation Data'!$E$10,0,10*ROW('Sanitation Data'!E89)),NA())</f>
        <v>#N/A</v>
      </c>
      <c r="AD95" s="100" t="e">
        <f ca="true">+IF(AND(ISNUMBER(OFFSET('Sanitation Data'!$E$11,0,10*ROW('Sanitation Data'!E89))),'Data Summary'!CS95="Yes"),OFFSET('Sanitation Data'!$E$11,0,10*ROW('Sanitation Data'!E89)),NA())</f>
        <v>#N/A</v>
      </c>
      <c r="AE95" s="100" t="e">
        <f ca="true">+IF(AND(ISNUMBER(OFFSET('Sanitation Data'!$E$12,0,10*ROW('Sanitation Data'!E89))),'Data Summary'!CT95="Yes"),OFFSET('Sanitation Data'!$E$12,0,10*ROW('Sanitation Data'!E89)),NA())</f>
        <v>#N/A</v>
      </c>
      <c r="AF95" s="100" t="e">
        <f ca="true">+IF(AND(ISNUMBER(OFFSET('Sanitation Data'!$F$4,0,10*ROW('Sanitation Data'!F89))),'Data Summary'!CU95="Yes"),100-OFFSET('Sanitation Data'!$F$4,0,10*ROW('Sanitation Data'!F89)),NA())</f>
        <v>#N/A</v>
      </c>
      <c r="AG95" s="100" t="e">
        <f ca="true">+IF(AND(ISNUMBER(OFFSET('Sanitation Data'!$F$6,0,10*ROW('Sanitation Data'!F89))),'Data Summary'!CV95="Yes"),OFFSET('Sanitation Data'!$F$6,0,10*ROW('Sanitation Data'!F89)),NA())</f>
        <v>#N/A</v>
      </c>
      <c r="AH95" s="100" t="e">
        <f ca="true">+IF(AND(ISNUMBER(OFFSET('Sanitation Data'!$F$10,0,10*ROW('Sanitation Data'!F89))),'Data Summary'!CW95="Yes"),OFFSET('Sanitation Data'!$F$10,0,10*ROW('Sanitation Data'!F89)),NA())</f>
        <v>#N/A</v>
      </c>
      <c r="AI95" s="100" t="e">
        <f ca="true">+IF(AND(ISNUMBER(OFFSET('Sanitation Data'!$F$11,0,10*ROW('Sanitation Data'!F89))),'Data Summary'!CX95="Yes"),OFFSET('Sanitation Data'!$F$11,0,10*ROW('Sanitation Data'!F89)),NA())</f>
        <v>#N/A</v>
      </c>
      <c r="AJ95" s="100" t="e">
        <f ca="true">+IF(AND(ISNUMBER(OFFSET('Sanitation Data'!$F$12,0,10*ROW('Sanitation Data'!F89))),'Data Summary'!CY95="Yes"),OFFSET('Sanitation Data'!$F$12,0,10*ROW('Sanitation Data'!F89)),NA())</f>
        <v>#N/A</v>
      </c>
      <c r="AK95" s="100" t="e">
        <f ca="true">+IF(AND(ISNUMBER(OFFSET('Sanitation Data'!$G$4,0,10*ROW('Sanitation Data'!G89))),'Data Summary'!CZ95="Yes"),100-OFFSET('Sanitation Data'!$G$4,0,10*ROW('Sanitation Data'!G89)),NA())</f>
        <v>#N/A</v>
      </c>
      <c r="AL95" s="100" t="e">
        <f ca="true">+IF(AND(ISNUMBER(OFFSET('Sanitation Data'!$G$6,0,10*ROW('Sanitation Data'!G89))),'Data Summary'!DA95="Yes"),OFFSET('Sanitation Data'!$G$6,0,10*ROW('Sanitation Data'!G89)),NA())</f>
        <v>#N/A</v>
      </c>
      <c r="AM95" s="100" t="e">
        <f ca="true">+IF(AND(ISNUMBER(OFFSET('Sanitation Data'!$G$10,0,10*ROW('Sanitation Data'!G89))),'Data Summary'!DB95="Yes"),OFFSET('Sanitation Data'!$G$10,0,10*ROW('Sanitation Data'!G89)),NA())</f>
        <v>#N/A</v>
      </c>
      <c r="AN95" s="100" t="e">
        <f ca="true">+IF(AND(ISNUMBER(OFFSET('Sanitation Data'!$G$11,0,10*ROW('Sanitation Data'!G89))),'Data Summary'!DC95="Yes"),OFFSET('Sanitation Data'!$G$11,0,10*ROW('Sanitation Data'!G89)),NA())</f>
        <v>#N/A</v>
      </c>
      <c r="AO95" s="100" t="e">
        <f ca="true">+IF(AND(ISNUMBER(OFFSET('Sanitation Data'!$G$12,0,10*ROW('Sanitation Data'!G89))),'Data Summary'!DD95="Yes"),OFFSET('Sanitation Data'!$G$12,0,10*ROW('Sanitation Data'!G89)),NA())</f>
        <v>#N/A</v>
      </c>
      <c r="AP95" s="100" t="e">
        <f ca="true">+IF(AND(ISNUMBER(OFFSET('Sanitation Data'!$H$4,0,10*ROW('Sanitation Data'!H89))),'Data Summary'!DE95="Yes"),100-OFFSET('Sanitation Data'!$H$4,0,10*ROW('Sanitation Data'!H89)),NA())</f>
        <v>#N/A</v>
      </c>
      <c r="AQ95" s="100" t="e">
        <f ca="true">+IF(AND(ISNUMBER(OFFSET('Sanitation Data'!$H$6,0,10*ROW('Sanitation Data'!H89))),'Data Summary'!DF95="Yes"),OFFSET('Sanitation Data'!$H$6,0,10*ROW('Sanitation Data'!H89)),NA())</f>
        <v>#N/A</v>
      </c>
      <c r="AR95" s="100" t="e">
        <f ca="true">+IF(AND(ISNUMBER(OFFSET('Sanitation Data'!$H$10,0,10*ROW('Sanitation Data'!H89))),'Data Summary'!DG95="Yes"),OFFSET('Sanitation Data'!$H$10,0,10*ROW('Sanitation Data'!H89)),NA())</f>
        <v>#N/A</v>
      </c>
      <c r="AS95" s="100" t="e">
        <f ca="true">+IF(AND(ISNUMBER(OFFSET('Sanitation Data'!$H$11,0,10*ROW('Sanitation Data'!H89))),'Data Summary'!DH95="Yes"),OFFSET('Sanitation Data'!$H$11,0,10*ROW('Sanitation Data'!H89)),NA())</f>
        <v>#N/A</v>
      </c>
      <c r="AT95" s="100" t="e">
        <f ca="true">+IF(AND(ISNUMBER(OFFSET('Sanitation Data'!$H$12,0,10*ROW('Sanitation Data'!H89))),'Data Summary'!DI95="Yes"),OFFSET('Sanitation Data'!$H$12,0,10*ROW('Sanitation Data'!H89)),NA())</f>
        <v>#N/A</v>
      </c>
      <c r="AU95" s="100" t="e">
        <f ca="true">+IF(AND(ISNUMBER(OFFSET('Sanitation Data'!$I$4,0,10*ROW('Sanitation Data'!I89))),'Data Summary'!DJ95="Yes"),100-OFFSET('Sanitation Data'!$I$4,0,10*ROW('Sanitation Data'!I89)),NA())</f>
        <v>#N/A</v>
      </c>
      <c r="AV95" s="100" t="e">
        <f ca="true">+IF(AND(ISNUMBER(OFFSET('Sanitation Data'!$I$6,0,10*ROW('Sanitation Data'!I89))),'Data Summary'!DK95="Yes"),OFFSET('Sanitation Data'!$I$6,0,10*ROW('Sanitation Data'!I89)),NA())</f>
        <v>#N/A</v>
      </c>
      <c r="AW95" s="100" t="e">
        <f ca="true">+IF(AND(ISNUMBER(OFFSET('Sanitation Data'!$I$10,0,10*ROW('Sanitation Data'!I89))),'Data Summary'!DL95="Yes"),OFFSET('Sanitation Data'!$I$10,0,10*ROW('Sanitation Data'!I89)),NA())</f>
        <v>#N/A</v>
      </c>
      <c r="AX95" s="100" t="e">
        <f ca="true">+IF(AND(ISNUMBER(OFFSET('Sanitation Data'!$I$11,0,10*ROW('Sanitation Data'!I89))),'Data Summary'!DM95="Yes"),OFFSET('Sanitation Data'!$I$11,0,10*ROW('Sanitation Data'!I89)),NA())</f>
        <v>#N/A</v>
      </c>
      <c r="AY95" s="100" t="e">
        <f ca="true">+IF(AND(ISNUMBER(OFFSET('Sanitation Data'!$I$12,0,10*ROW('Sanitation Data'!I89))),'Data Summary'!DN95="Yes"),OFFSET('Sanitation Data'!$I$12,0,10*ROW('Sanitation Data'!I89)),NA())</f>
        <v>#N/A</v>
      </c>
      <c r="AZ95" s="101" t="e">
        <f ca="true">+IF(AND(ISNUMBER(OFFSET('Hygiene Data'!$D$5,0,10*ROW('Hygiene Data'!D89))),'Data Summary'!DO95="Yes"),OFFSET('Hygiene Data'!$D$5,0,10*ROW('Hygiene Data'!D89)),NA())</f>
        <v>#N/A</v>
      </c>
      <c r="BA95" s="101" t="e">
        <f ca="true">+IF(AND(ISNUMBER(OFFSET('Hygiene Data'!$D$7,0,10*ROW('Hygiene Data'!D89))),'Data Summary'!DP95="Yes"),OFFSET('Hygiene Data'!$D$7,0,10*ROW('Hygiene Data'!D89)),NA())</f>
        <v>#N/A</v>
      </c>
      <c r="BB95" s="101" t="e">
        <f ca="true">+IF(AND(ISNUMBER(OFFSET('Hygiene Data'!$D$9,0,10*ROW('Hygiene Data'!D89))),'Data Summary'!DQ95="Yes"),OFFSET('Hygiene Data'!$D$9,0,10*ROW('Hygiene Data'!D89)),NA())</f>
        <v>#N/A</v>
      </c>
      <c r="BC95" s="101" t="e">
        <f ca="true">+IF(AND(ISNUMBER(OFFSET('Hygiene Data'!$E$5,0,10*ROW('Hygiene Data'!E89))),'Data Summary'!DR95="Yes"),OFFSET('Hygiene Data'!$E$5,0,10*ROW('Hygiene Data'!E89)),NA())</f>
        <v>#N/A</v>
      </c>
      <c r="BD95" s="101" t="e">
        <f ca="true">+IF(AND(ISNUMBER(OFFSET('Hygiene Data'!$E$7,0,10*ROW('Hygiene Data'!E89))),'Data Summary'!DS95="Yes"),OFFSET('Hygiene Data'!$E$7,0,10*ROW('Hygiene Data'!E89)),NA())</f>
        <v>#N/A</v>
      </c>
      <c r="BE95" s="101" t="e">
        <f ca="true">+IF(AND(ISNUMBER(OFFSET('Hygiene Data'!$E$9,0,10*ROW('Hygiene Data'!E89))),'Data Summary'!DT95="Yes"),OFFSET('Hygiene Data'!$E$9,0,10*ROW('Hygiene Data'!E89)),NA())</f>
        <v>#N/A</v>
      </c>
      <c r="BF95" s="101" t="e">
        <f ca="true">+IF(AND(ISNUMBER(OFFSET('Hygiene Data'!$F$5,0,10*ROW('Hygiene Data'!F89))),'Data Summary'!DU95="Yes"),OFFSET('Hygiene Data'!$F$5,0,10*ROW('Hygiene Data'!F89)),NA())</f>
        <v>#N/A</v>
      </c>
      <c r="BG95" s="101" t="e">
        <f ca="true">+IF(AND(ISNUMBER(OFFSET('Hygiene Data'!$F$7,0,10*ROW('Hygiene Data'!F89))),'Data Summary'!DV95="Yes"),OFFSET('Hygiene Data'!$F$7,0,10*ROW('Hygiene Data'!F89)),NA())</f>
        <v>#N/A</v>
      </c>
      <c r="BH95" s="101" t="e">
        <f ca="true">+IF(AND(ISNUMBER(OFFSET('Hygiene Data'!$F$9,0,10*ROW('Hygiene Data'!F89))),'Data Summary'!DW95="Yes"),OFFSET('Hygiene Data'!$F$9,0,10*ROW('Hygiene Data'!F89)),NA())</f>
        <v>#N/A</v>
      </c>
      <c r="BI95" s="101" t="e">
        <f ca="true">+IF(AND(ISNUMBER(OFFSET('Hygiene Data'!$G$5,0,10*ROW('Hygiene Data'!G89))),'Data Summary'!DX95="Yes"),OFFSET('Hygiene Data'!$G$5,0,10*ROW('Hygiene Data'!G89)),NA())</f>
        <v>#N/A</v>
      </c>
      <c r="BJ95" s="101" t="e">
        <f ca="true">+IF(AND(ISNUMBER(OFFSET('Hygiene Data'!$G$7,0,10*ROW('Hygiene Data'!G89))),'Data Summary'!DY95="Yes"),OFFSET('Hygiene Data'!$G$7,0,10*ROW('Hygiene Data'!G89)),NA())</f>
        <v>#N/A</v>
      </c>
      <c r="BK95" s="101" t="e">
        <f ca="true">+IF(AND(ISNUMBER(OFFSET('Hygiene Data'!$G$9,0,10*ROW('Hygiene Data'!G89))),'Data Summary'!DZ95="Yes"),OFFSET('Hygiene Data'!$G$9,0,10*ROW('Hygiene Data'!G89)),NA())</f>
        <v>#N/A</v>
      </c>
      <c r="BL95" s="101" t="e">
        <f ca="true">+IF(AND(ISNUMBER(OFFSET('Hygiene Data'!$H$5,0,10*ROW('Hygiene Data'!H89))),'Data Summary'!EA95="Yes"),OFFSET('Hygiene Data'!$H$5,0,10*ROW('Hygiene Data'!H89)),NA())</f>
        <v>#N/A</v>
      </c>
      <c r="BM95" s="101" t="e">
        <f ca="true">+IF(AND(ISNUMBER(OFFSET('Hygiene Data'!$H$7,0,10*ROW('Hygiene Data'!H89))),'Data Summary'!EB95="Yes"),OFFSET('Hygiene Data'!$H$7,0,10*ROW('Hygiene Data'!H89)),NA())</f>
        <v>#N/A</v>
      </c>
      <c r="BN95" s="101" t="e">
        <f ca="true">+IF(AND(ISNUMBER(OFFSET('Hygiene Data'!$H$9,0,10*ROW('Hygiene Data'!H89))),'Data Summary'!EC95="Yes"),OFFSET('Hygiene Data'!$H$9,0,10*ROW('Hygiene Data'!H89)),NA())</f>
        <v>#N/A</v>
      </c>
      <c r="BO95" s="101" t="e">
        <f ca="true">+IF(AND(ISNUMBER(OFFSET('Hygiene Data'!$I$5,0,10*ROW('Hygiene Data'!I89))),'Data Summary'!ED95="Yes"),OFFSET('Hygiene Data'!$I$5,0,10*ROW('Hygiene Data'!I89)),NA())</f>
        <v>#N/A</v>
      </c>
      <c r="BP95" s="101" t="e">
        <f ca="true">+IF(AND(ISNUMBER(OFFSET('Hygiene Data'!$I$7,0,10*ROW('Hygiene Data'!I89))),'Data Summary'!EE95="Yes"),OFFSET('Hygiene Data'!$I$7,0,10*ROW('Hygiene Data'!I89)),NA())</f>
        <v>#N/A</v>
      </c>
      <c r="BQ95" s="101" t="e">
        <f ca="true">+IF(AND(ISNUMBER(OFFSET('Hygiene Data'!$I$9,0,10*ROW('Hygiene Data'!I89))),'Data Summary'!EF95="Yes"),OFFSET('Hygiene Data'!$I$9,0,10*ROW('Hygiene Data'!I89)),NA())</f>
        <v>#N/A</v>
      </c>
    </row>
    <row xmlns:x14ac="http://schemas.microsoft.com/office/spreadsheetml/2009/9/ac" r="96" x14ac:dyDescent="0.2">
      <c r="A96" s="414" t="e">
        <f ca="true">+RIGHT('Data Summary'!A96,LEN('Data Summary'!A96)-9)</f>
        <v>#VALUE!</v>
      </c>
      <c r="B96" s="38" t="str">
        <f ca="true">+IF(ISTEXT('Data Summary'!B96),'Data Summary'!B96,"")</f>
        <v/>
      </c>
      <c r="C96" s="365" t="e">
        <f ca="true">+VALUE('Data Summary'!C96)</f>
        <v>#VALUE!</v>
      </c>
      <c r="D96" s="99" t="e">
        <f ca="true">+IF(AND(ISNUMBER(OFFSET('Water Data'!$D$4,0,10*ROW('Water Data'!D90))),'Data Summary'!BS96="Yes"),100-OFFSET('Water Data'!$D$4,0,10*ROW('Water Data'!D90)),NA())</f>
        <v>#N/A</v>
      </c>
      <c r="E96" s="99" t="e">
        <f ca="true">+IF(AND(ISNUMBER(OFFSET('Water Data'!$D$6,0,10*ROW('Water Data'!D90))),'Data Summary'!BT96="Yes"),OFFSET('Water Data'!$D$6,0,10*ROW('Water Data'!D90)),NA())</f>
        <v>#N/A</v>
      </c>
      <c r="F96" s="99" t="e">
        <f ca="true">+IF(AND(ISNUMBER(OFFSET('Water Data'!$D$9,0,10*ROW('Water Data'!D90))),'Data Summary'!BU96="Yes"),OFFSET('Water Data'!$D$9,0,10*ROW('Water Data'!D90)),NA())</f>
        <v>#N/A</v>
      </c>
      <c r="G96" s="99" t="e">
        <f ca="true">+IF(AND(ISNUMBER(OFFSET('Water Data'!$E$4,0,10*ROW('Water Data'!E90))),'Data Summary'!BV96="Yes"),100-OFFSET('Water Data'!$E$4,0,10*ROW('Water Data'!E90)),NA())</f>
        <v>#N/A</v>
      </c>
      <c r="H96" s="99" t="e">
        <f ca="true">+IF(AND(ISNUMBER(OFFSET('Water Data'!$E$6,0,10*ROW('Water Data'!E90))),'Data Summary'!BW96="Yes"),OFFSET('Water Data'!$E$6,0,10*ROW('Water Data'!E90)),NA())</f>
        <v>#N/A</v>
      </c>
      <c r="I96" s="99" t="e">
        <f ca="true">+IF(AND(ISNUMBER(OFFSET('Water Data'!$E$9,0,10*ROW('Water Data'!E90))),'Data Summary'!BX96="Yes"),OFFSET('Water Data'!$E$9,0,10*ROW('Water Data'!E90)),NA())</f>
        <v>#N/A</v>
      </c>
      <c r="J96" s="99" t="e">
        <f ca="true">+IF(AND(ISNUMBER(OFFSET('Water Data'!$F$4,0,10*ROW('Water Data'!F90))),'Data Summary'!BY96="Yes"),100-OFFSET('Water Data'!$F$4,0,10*ROW('Water Data'!F90)),NA())</f>
        <v>#N/A</v>
      </c>
      <c r="K96" s="99" t="e">
        <f ca="true">+IF(AND(ISNUMBER(OFFSET('Water Data'!$F$6,0,10*ROW('Water Data'!F90))),'Data Summary'!BZ96="Yes"),OFFSET('Water Data'!$F$6,0,10*ROW('Water Data'!F90)),NA())</f>
        <v>#N/A</v>
      </c>
      <c r="L96" s="99" t="e">
        <f ca="true">+IF(AND(ISNUMBER(OFFSET('Water Data'!$F$9,0,10*ROW('Water Data'!F90))),'Data Summary'!CA96="Yes"),OFFSET('Water Data'!$F$9,0,10*ROW('Water Data'!F90)),NA())</f>
        <v>#N/A</v>
      </c>
      <c r="M96" s="99" t="e">
        <f ca="true">+IF(AND(ISNUMBER(OFFSET('Water Data'!$G$4,0,10*ROW('Water Data'!G90))),'Data Summary'!CB96="Yes"),100-OFFSET('Water Data'!$G$4,0,10*ROW('Water Data'!G90)),NA())</f>
        <v>#N/A</v>
      </c>
      <c r="N96" s="99" t="e">
        <f ca="true">+IF(AND(ISNUMBER(OFFSET('Water Data'!$G$6,0,10*ROW('Water Data'!G90))),'Data Summary'!CC96="Yes"),OFFSET('Water Data'!$G$6,0,10*ROW('Water Data'!G90)),NA())</f>
        <v>#N/A</v>
      </c>
      <c r="O96" s="99" t="e">
        <f ca="true">+IF(AND(ISNUMBER(OFFSET('Water Data'!$G$9,0,10*ROW('Water Data'!G90))),'Data Summary'!CD96="Yes"),OFFSET('Water Data'!$G$9,0,10*ROW('Water Data'!G90)),NA())</f>
        <v>#N/A</v>
      </c>
      <c r="P96" s="99" t="e">
        <f ca="true">+IF(AND(ISNUMBER(OFFSET('Water Data'!$H$4,0,10*ROW('Water Data'!H90))),'Data Summary'!CE96="Yes"),100-OFFSET('Water Data'!$H$4,0,10*ROW('Water Data'!H90)),NA())</f>
        <v>#N/A</v>
      </c>
      <c r="Q96" s="99" t="e">
        <f ca="true">+IF(AND(ISNUMBER(OFFSET('Water Data'!$H$6,0,10*ROW('Water Data'!H90))),'Data Summary'!CF96="Yes"),OFFSET('Water Data'!$H$6,0,10*ROW('Water Data'!H90)),NA())</f>
        <v>#N/A</v>
      </c>
      <c r="R96" s="99" t="e">
        <f ca="true">+IF(AND(ISNUMBER(OFFSET('Water Data'!$H$9,0,10*ROW('Water Data'!H90))),'Data Summary'!CG96="Yes"),OFFSET('Water Data'!$H$9,0,10*ROW('Water Data'!H90)),NA())</f>
        <v>#N/A</v>
      </c>
      <c r="S96" s="99" t="e">
        <f ca="true">+IF(AND(ISNUMBER(OFFSET('Water Data'!$I$4,0,10*ROW('Water Data'!I90))),'Data Summary'!CH96="Yes"),100-OFFSET('Water Data'!$I$4,0,10*ROW('Water Data'!I90)),NA())</f>
        <v>#N/A</v>
      </c>
      <c r="T96" s="99" t="e">
        <f ca="true">+IF(AND(ISNUMBER(OFFSET('Water Data'!$I$6,0,10*ROW('Water Data'!I90))),'Data Summary'!CI96="Yes"),OFFSET('Water Data'!$I$6,0,10*ROW('Water Data'!I90)),NA())</f>
        <v>#N/A</v>
      </c>
      <c r="U96" s="99" t="e">
        <f ca="true">+IF(AND(ISNUMBER(OFFSET('Water Data'!$I$9,0,10*ROW('Water Data'!I90))),'Data Summary'!CJ96="Yes"),OFFSET('Water Data'!$I$9,0,10*ROW('Water Data'!I90)),NA())</f>
        <v>#N/A</v>
      </c>
      <c r="V96" s="100" t="e">
        <f ca="true">+IF(AND(ISNUMBER(OFFSET('Sanitation Data'!$D$4,0,10*ROW('Sanitation Data'!D90))),'Data Summary'!CK96="Yes"),100-OFFSET('Sanitation Data'!$D$4,0,10*ROW('Sanitation Data'!D90)),NA())</f>
        <v>#N/A</v>
      </c>
      <c r="W96" s="100" t="e">
        <f ca="true">+IF(AND(ISNUMBER(OFFSET('Sanitation Data'!$D$6,0,10*ROW('Sanitation Data'!D90))),'Data Summary'!CL96="Yes"),OFFSET('Sanitation Data'!$D$6,0,10*ROW('Sanitation Data'!D90)),NA())</f>
        <v>#N/A</v>
      </c>
      <c r="X96" s="100" t="e">
        <f ca="true">+IF(AND(ISNUMBER(OFFSET('Sanitation Data'!$D$10,0,10*ROW('Sanitation Data'!D90))),'Data Summary'!CM96="Yes"),OFFSET('Sanitation Data'!$D$10,0,10*ROW('Sanitation Data'!D90)),NA())</f>
        <v>#N/A</v>
      </c>
      <c r="Y96" s="100" t="e">
        <f ca="true">+IF(AND(ISNUMBER(OFFSET('Sanitation Data'!$D$11,0,10*ROW('Sanitation Data'!D90))),'Data Summary'!CN96="Yes"),OFFSET('Sanitation Data'!$D$11,0,10*ROW('Sanitation Data'!D90)),NA())</f>
        <v>#N/A</v>
      </c>
      <c r="Z96" s="100" t="e">
        <f ca="true">+IF(AND(ISNUMBER(OFFSET('Sanitation Data'!$D$12,0,10*ROW('Sanitation Data'!D90))),'Data Summary'!CO96="Yes"),OFFSET('Sanitation Data'!$D$12,0,10*ROW('Sanitation Data'!D90)),NA())</f>
        <v>#N/A</v>
      </c>
      <c r="AA96" s="100" t="e">
        <f ca="true">+IF(AND(ISNUMBER(OFFSET('Sanitation Data'!$E$4,0,10*ROW('Sanitation Data'!E90))),'Data Summary'!CP96="Yes"),100-OFFSET('Sanitation Data'!$E$4,0,10*ROW('Sanitation Data'!E90)),NA())</f>
        <v>#N/A</v>
      </c>
      <c r="AB96" s="100" t="e">
        <f ca="true">+IF(AND(ISNUMBER(OFFSET('Sanitation Data'!$E$6,0,10*ROW('Sanitation Data'!E90))),'Data Summary'!CQ96="Yes"),OFFSET('Sanitation Data'!$E$6,0,10*ROW('Sanitation Data'!E90)),NA())</f>
        <v>#N/A</v>
      </c>
      <c r="AC96" s="100" t="e">
        <f ca="true">+IF(AND(ISNUMBER(OFFSET('Sanitation Data'!$E$10,0,10*ROW('Sanitation Data'!E90))),'Data Summary'!CR96="Yes"),OFFSET('Sanitation Data'!$E$10,0,10*ROW('Sanitation Data'!E90)),NA())</f>
        <v>#N/A</v>
      </c>
      <c r="AD96" s="100" t="e">
        <f ca="true">+IF(AND(ISNUMBER(OFFSET('Sanitation Data'!$E$11,0,10*ROW('Sanitation Data'!E90))),'Data Summary'!CS96="Yes"),OFFSET('Sanitation Data'!$E$11,0,10*ROW('Sanitation Data'!E90)),NA())</f>
        <v>#N/A</v>
      </c>
      <c r="AE96" s="100" t="e">
        <f ca="true">+IF(AND(ISNUMBER(OFFSET('Sanitation Data'!$E$12,0,10*ROW('Sanitation Data'!E90))),'Data Summary'!CT96="Yes"),OFFSET('Sanitation Data'!$E$12,0,10*ROW('Sanitation Data'!E90)),NA())</f>
        <v>#N/A</v>
      </c>
      <c r="AF96" s="100" t="e">
        <f ca="true">+IF(AND(ISNUMBER(OFFSET('Sanitation Data'!$F$4,0,10*ROW('Sanitation Data'!F90))),'Data Summary'!CU96="Yes"),100-OFFSET('Sanitation Data'!$F$4,0,10*ROW('Sanitation Data'!F90)),NA())</f>
        <v>#N/A</v>
      </c>
      <c r="AG96" s="100" t="e">
        <f ca="true">+IF(AND(ISNUMBER(OFFSET('Sanitation Data'!$F$6,0,10*ROW('Sanitation Data'!F90))),'Data Summary'!CV96="Yes"),OFFSET('Sanitation Data'!$F$6,0,10*ROW('Sanitation Data'!F90)),NA())</f>
        <v>#N/A</v>
      </c>
      <c r="AH96" s="100" t="e">
        <f ca="true">+IF(AND(ISNUMBER(OFFSET('Sanitation Data'!$F$10,0,10*ROW('Sanitation Data'!F90))),'Data Summary'!CW96="Yes"),OFFSET('Sanitation Data'!$F$10,0,10*ROW('Sanitation Data'!F90)),NA())</f>
        <v>#N/A</v>
      </c>
      <c r="AI96" s="100" t="e">
        <f ca="true">+IF(AND(ISNUMBER(OFFSET('Sanitation Data'!$F$11,0,10*ROW('Sanitation Data'!F90))),'Data Summary'!CX96="Yes"),OFFSET('Sanitation Data'!$F$11,0,10*ROW('Sanitation Data'!F90)),NA())</f>
        <v>#N/A</v>
      </c>
      <c r="AJ96" s="100" t="e">
        <f ca="true">+IF(AND(ISNUMBER(OFFSET('Sanitation Data'!$F$12,0,10*ROW('Sanitation Data'!F90))),'Data Summary'!CY96="Yes"),OFFSET('Sanitation Data'!$F$12,0,10*ROW('Sanitation Data'!F90)),NA())</f>
        <v>#N/A</v>
      </c>
      <c r="AK96" s="100" t="e">
        <f ca="true">+IF(AND(ISNUMBER(OFFSET('Sanitation Data'!$G$4,0,10*ROW('Sanitation Data'!G90))),'Data Summary'!CZ96="Yes"),100-OFFSET('Sanitation Data'!$G$4,0,10*ROW('Sanitation Data'!G90)),NA())</f>
        <v>#N/A</v>
      </c>
      <c r="AL96" s="100" t="e">
        <f ca="true">+IF(AND(ISNUMBER(OFFSET('Sanitation Data'!$G$6,0,10*ROW('Sanitation Data'!G90))),'Data Summary'!DA96="Yes"),OFFSET('Sanitation Data'!$G$6,0,10*ROW('Sanitation Data'!G90)),NA())</f>
        <v>#N/A</v>
      </c>
      <c r="AM96" s="100" t="e">
        <f ca="true">+IF(AND(ISNUMBER(OFFSET('Sanitation Data'!$G$10,0,10*ROW('Sanitation Data'!G90))),'Data Summary'!DB96="Yes"),OFFSET('Sanitation Data'!$G$10,0,10*ROW('Sanitation Data'!G90)),NA())</f>
        <v>#N/A</v>
      </c>
      <c r="AN96" s="100" t="e">
        <f ca="true">+IF(AND(ISNUMBER(OFFSET('Sanitation Data'!$G$11,0,10*ROW('Sanitation Data'!G90))),'Data Summary'!DC96="Yes"),OFFSET('Sanitation Data'!$G$11,0,10*ROW('Sanitation Data'!G90)),NA())</f>
        <v>#N/A</v>
      </c>
      <c r="AO96" s="100" t="e">
        <f ca="true">+IF(AND(ISNUMBER(OFFSET('Sanitation Data'!$G$12,0,10*ROW('Sanitation Data'!G90))),'Data Summary'!DD96="Yes"),OFFSET('Sanitation Data'!$G$12,0,10*ROW('Sanitation Data'!G90)),NA())</f>
        <v>#N/A</v>
      </c>
      <c r="AP96" s="100" t="e">
        <f ca="true">+IF(AND(ISNUMBER(OFFSET('Sanitation Data'!$H$4,0,10*ROW('Sanitation Data'!H90))),'Data Summary'!DE96="Yes"),100-OFFSET('Sanitation Data'!$H$4,0,10*ROW('Sanitation Data'!H90)),NA())</f>
        <v>#N/A</v>
      </c>
      <c r="AQ96" s="100" t="e">
        <f ca="true">+IF(AND(ISNUMBER(OFFSET('Sanitation Data'!$H$6,0,10*ROW('Sanitation Data'!H90))),'Data Summary'!DF96="Yes"),OFFSET('Sanitation Data'!$H$6,0,10*ROW('Sanitation Data'!H90)),NA())</f>
        <v>#N/A</v>
      </c>
      <c r="AR96" s="100" t="e">
        <f ca="true">+IF(AND(ISNUMBER(OFFSET('Sanitation Data'!$H$10,0,10*ROW('Sanitation Data'!H90))),'Data Summary'!DG96="Yes"),OFFSET('Sanitation Data'!$H$10,0,10*ROW('Sanitation Data'!H90)),NA())</f>
        <v>#N/A</v>
      </c>
      <c r="AS96" s="100" t="e">
        <f ca="true">+IF(AND(ISNUMBER(OFFSET('Sanitation Data'!$H$11,0,10*ROW('Sanitation Data'!H90))),'Data Summary'!DH96="Yes"),OFFSET('Sanitation Data'!$H$11,0,10*ROW('Sanitation Data'!H90)),NA())</f>
        <v>#N/A</v>
      </c>
      <c r="AT96" s="100" t="e">
        <f ca="true">+IF(AND(ISNUMBER(OFFSET('Sanitation Data'!$H$12,0,10*ROW('Sanitation Data'!H90))),'Data Summary'!DI96="Yes"),OFFSET('Sanitation Data'!$H$12,0,10*ROW('Sanitation Data'!H90)),NA())</f>
        <v>#N/A</v>
      </c>
      <c r="AU96" s="100" t="e">
        <f ca="true">+IF(AND(ISNUMBER(OFFSET('Sanitation Data'!$I$4,0,10*ROW('Sanitation Data'!I90))),'Data Summary'!DJ96="Yes"),100-OFFSET('Sanitation Data'!$I$4,0,10*ROW('Sanitation Data'!I90)),NA())</f>
        <v>#N/A</v>
      </c>
      <c r="AV96" s="100" t="e">
        <f ca="true">+IF(AND(ISNUMBER(OFFSET('Sanitation Data'!$I$6,0,10*ROW('Sanitation Data'!I90))),'Data Summary'!DK96="Yes"),OFFSET('Sanitation Data'!$I$6,0,10*ROW('Sanitation Data'!I90)),NA())</f>
        <v>#N/A</v>
      </c>
      <c r="AW96" s="100" t="e">
        <f ca="true">+IF(AND(ISNUMBER(OFFSET('Sanitation Data'!$I$10,0,10*ROW('Sanitation Data'!I90))),'Data Summary'!DL96="Yes"),OFFSET('Sanitation Data'!$I$10,0,10*ROW('Sanitation Data'!I90)),NA())</f>
        <v>#N/A</v>
      </c>
      <c r="AX96" s="100" t="e">
        <f ca="true">+IF(AND(ISNUMBER(OFFSET('Sanitation Data'!$I$11,0,10*ROW('Sanitation Data'!I90))),'Data Summary'!DM96="Yes"),OFFSET('Sanitation Data'!$I$11,0,10*ROW('Sanitation Data'!I90)),NA())</f>
        <v>#N/A</v>
      </c>
      <c r="AY96" s="100" t="e">
        <f ca="true">+IF(AND(ISNUMBER(OFFSET('Sanitation Data'!$I$12,0,10*ROW('Sanitation Data'!I90))),'Data Summary'!DN96="Yes"),OFFSET('Sanitation Data'!$I$12,0,10*ROW('Sanitation Data'!I90)),NA())</f>
        <v>#N/A</v>
      </c>
      <c r="AZ96" s="101" t="e">
        <f ca="true">+IF(AND(ISNUMBER(OFFSET('Hygiene Data'!$D$5,0,10*ROW('Hygiene Data'!D90))),'Data Summary'!DO96="Yes"),OFFSET('Hygiene Data'!$D$5,0,10*ROW('Hygiene Data'!D90)),NA())</f>
        <v>#N/A</v>
      </c>
      <c r="BA96" s="101" t="e">
        <f ca="true">+IF(AND(ISNUMBER(OFFSET('Hygiene Data'!$D$7,0,10*ROW('Hygiene Data'!D90))),'Data Summary'!DP96="Yes"),OFFSET('Hygiene Data'!$D$7,0,10*ROW('Hygiene Data'!D90)),NA())</f>
        <v>#N/A</v>
      </c>
      <c r="BB96" s="101" t="e">
        <f ca="true">+IF(AND(ISNUMBER(OFFSET('Hygiene Data'!$D$9,0,10*ROW('Hygiene Data'!D90))),'Data Summary'!DQ96="Yes"),OFFSET('Hygiene Data'!$D$9,0,10*ROW('Hygiene Data'!D90)),NA())</f>
        <v>#N/A</v>
      </c>
      <c r="BC96" s="101" t="e">
        <f ca="true">+IF(AND(ISNUMBER(OFFSET('Hygiene Data'!$E$5,0,10*ROW('Hygiene Data'!E90))),'Data Summary'!DR96="Yes"),OFFSET('Hygiene Data'!$E$5,0,10*ROW('Hygiene Data'!E90)),NA())</f>
        <v>#N/A</v>
      </c>
      <c r="BD96" s="101" t="e">
        <f ca="true">+IF(AND(ISNUMBER(OFFSET('Hygiene Data'!$E$7,0,10*ROW('Hygiene Data'!E90))),'Data Summary'!DS96="Yes"),OFFSET('Hygiene Data'!$E$7,0,10*ROW('Hygiene Data'!E90)),NA())</f>
        <v>#N/A</v>
      </c>
      <c r="BE96" s="101" t="e">
        <f ca="true">+IF(AND(ISNUMBER(OFFSET('Hygiene Data'!$E$9,0,10*ROW('Hygiene Data'!E90))),'Data Summary'!DT96="Yes"),OFFSET('Hygiene Data'!$E$9,0,10*ROW('Hygiene Data'!E90)),NA())</f>
        <v>#N/A</v>
      </c>
      <c r="BF96" s="101" t="e">
        <f ca="true">+IF(AND(ISNUMBER(OFFSET('Hygiene Data'!$F$5,0,10*ROW('Hygiene Data'!F90))),'Data Summary'!DU96="Yes"),OFFSET('Hygiene Data'!$F$5,0,10*ROW('Hygiene Data'!F90)),NA())</f>
        <v>#N/A</v>
      </c>
      <c r="BG96" s="101" t="e">
        <f ca="true">+IF(AND(ISNUMBER(OFFSET('Hygiene Data'!$F$7,0,10*ROW('Hygiene Data'!F90))),'Data Summary'!DV96="Yes"),OFFSET('Hygiene Data'!$F$7,0,10*ROW('Hygiene Data'!F90)),NA())</f>
        <v>#N/A</v>
      </c>
      <c r="BH96" s="101" t="e">
        <f ca="true">+IF(AND(ISNUMBER(OFFSET('Hygiene Data'!$F$9,0,10*ROW('Hygiene Data'!F90))),'Data Summary'!DW96="Yes"),OFFSET('Hygiene Data'!$F$9,0,10*ROW('Hygiene Data'!F90)),NA())</f>
        <v>#N/A</v>
      </c>
      <c r="BI96" s="101" t="e">
        <f ca="true">+IF(AND(ISNUMBER(OFFSET('Hygiene Data'!$G$5,0,10*ROW('Hygiene Data'!G90))),'Data Summary'!DX96="Yes"),OFFSET('Hygiene Data'!$G$5,0,10*ROW('Hygiene Data'!G90)),NA())</f>
        <v>#N/A</v>
      </c>
      <c r="BJ96" s="101" t="e">
        <f ca="true">+IF(AND(ISNUMBER(OFFSET('Hygiene Data'!$G$7,0,10*ROW('Hygiene Data'!G90))),'Data Summary'!DY96="Yes"),OFFSET('Hygiene Data'!$G$7,0,10*ROW('Hygiene Data'!G90)),NA())</f>
        <v>#N/A</v>
      </c>
      <c r="BK96" s="101" t="e">
        <f ca="true">+IF(AND(ISNUMBER(OFFSET('Hygiene Data'!$G$9,0,10*ROW('Hygiene Data'!G90))),'Data Summary'!DZ96="Yes"),OFFSET('Hygiene Data'!$G$9,0,10*ROW('Hygiene Data'!G90)),NA())</f>
        <v>#N/A</v>
      </c>
      <c r="BL96" s="101" t="e">
        <f ca="true">+IF(AND(ISNUMBER(OFFSET('Hygiene Data'!$H$5,0,10*ROW('Hygiene Data'!H90))),'Data Summary'!EA96="Yes"),OFFSET('Hygiene Data'!$H$5,0,10*ROW('Hygiene Data'!H90)),NA())</f>
        <v>#N/A</v>
      </c>
      <c r="BM96" s="101" t="e">
        <f ca="true">+IF(AND(ISNUMBER(OFFSET('Hygiene Data'!$H$7,0,10*ROW('Hygiene Data'!H90))),'Data Summary'!EB96="Yes"),OFFSET('Hygiene Data'!$H$7,0,10*ROW('Hygiene Data'!H90)),NA())</f>
        <v>#N/A</v>
      </c>
      <c r="BN96" s="101" t="e">
        <f ca="true">+IF(AND(ISNUMBER(OFFSET('Hygiene Data'!$H$9,0,10*ROW('Hygiene Data'!H90))),'Data Summary'!EC96="Yes"),OFFSET('Hygiene Data'!$H$9,0,10*ROW('Hygiene Data'!H90)),NA())</f>
        <v>#N/A</v>
      </c>
      <c r="BO96" s="101" t="e">
        <f ca="true">+IF(AND(ISNUMBER(OFFSET('Hygiene Data'!$I$5,0,10*ROW('Hygiene Data'!I90))),'Data Summary'!ED96="Yes"),OFFSET('Hygiene Data'!$I$5,0,10*ROW('Hygiene Data'!I90)),NA())</f>
        <v>#N/A</v>
      </c>
      <c r="BP96" s="101" t="e">
        <f ca="true">+IF(AND(ISNUMBER(OFFSET('Hygiene Data'!$I$7,0,10*ROW('Hygiene Data'!I90))),'Data Summary'!EE96="Yes"),OFFSET('Hygiene Data'!$I$7,0,10*ROW('Hygiene Data'!I90)),NA())</f>
        <v>#N/A</v>
      </c>
      <c r="BQ96" s="101" t="e">
        <f ca="true">+IF(AND(ISNUMBER(OFFSET('Hygiene Data'!$I$9,0,10*ROW('Hygiene Data'!I90))),'Data Summary'!EF96="Yes"),OFFSET('Hygiene Data'!$I$9,0,10*ROW('Hygiene Data'!I90)),NA())</f>
        <v>#N/A</v>
      </c>
    </row>
    <row xmlns:x14ac="http://schemas.microsoft.com/office/spreadsheetml/2009/9/ac" r="97" x14ac:dyDescent="0.2">
      <c r="A97" s="414" t="e">
        <f ca="true">+RIGHT('Data Summary'!A97,LEN('Data Summary'!A97)-9)</f>
        <v>#VALUE!</v>
      </c>
      <c r="B97" s="38" t="str">
        <f ca="true">+IF(ISTEXT('Data Summary'!B97),'Data Summary'!B97,"")</f>
        <v/>
      </c>
      <c r="C97" s="365" t="e">
        <f ca="true">+VALUE('Data Summary'!C97)</f>
        <v>#VALUE!</v>
      </c>
      <c r="D97" s="99" t="e">
        <f ca="true">+IF(AND(ISNUMBER(OFFSET('Water Data'!$D$4,0,10*ROW('Water Data'!D91))),'Data Summary'!BS97="Yes"),100-OFFSET('Water Data'!$D$4,0,10*ROW('Water Data'!D91)),NA())</f>
        <v>#N/A</v>
      </c>
      <c r="E97" s="99" t="e">
        <f ca="true">+IF(AND(ISNUMBER(OFFSET('Water Data'!$D$6,0,10*ROW('Water Data'!D91))),'Data Summary'!BT97="Yes"),OFFSET('Water Data'!$D$6,0,10*ROW('Water Data'!D91)),NA())</f>
        <v>#N/A</v>
      </c>
      <c r="F97" s="99" t="e">
        <f ca="true">+IF(AND(ISNUMBER(OFFSET('Water Data'!$D$9,0,10*ROW('Water Data'!D91))),'Data Summary'!BU97="Yes"),OFFSET('Water Data'!$D$9,0,10*ROW('Water Data'!D91)),NA())</f>
        <v>#N/A</v>
      </c>
      <c r="G97" s="99" t="e">
        <f ca="true">+IF(AND(ISNUMBER(OFFSET('Water Data'!$E$4,0,10*ROW('Water Data'!E91))),'Data Summary'!BV97="Yes"),100-OFFSET('Water Data'!$E$4,0,10*ROW('Water Data'!E91)),NA())</f>
        <v>#N/A</v>
      </c>
      <c r="H97" s="99" t="e">
        <f ca="true">+IF(AND(ISNUMBER(OFFSET('Water Data'!$E$6,0,10*ROW('Water Data'!E91))),'Data Summary'!BW97="Yes"),OFFSET('Water Data'!$E$6,0,10*ROW('Water Data'!E91)),NA())</f>
        <v>#N/A</v>
      </c>
      <c r="I97" s="99" t="e">
        <f ca="true">+IF(AND(ISNUMBER(OFFSET('Water Data'!$E$9,0,10*ROW('Water Data'!E91))),'Data Summary'!BX97="Yes"),OFFSET('Water Data'!$E$9,0,10*ROW('Water Data'!E91)),NA())</f>
        <v>#N/A</v>
      </c>
      <c r="J97" s="99" t="e">
        <f ca="true">+IF(AND(ISNUMBER(OFFSET('Water Data'!$F$4,0,10*ROW('Water Data'!F91))),'Data Summary'!BY97="Yes"),100-OFFSET('Water Data'!$F$4,0,10*ROW('Water Data'!F91)),NA())</f>
        <v>#N/A</v>
      </c>
      <c r="K97" s="99" t="e">
        <f ca="true">+IF(AND(ISNUMBER(OFFSET('Water Data'!$F$6,0,10*ROW('Water Data'!F91))),'Data Summary'!BZ97="Yes"),OFFSET('Water Data'!$F$6,0,10*ROW('Water Data'!F91)),NA())</f>
        <v>#N/A</v>
      </c>
      <c r="L97" s="99" t="e">
        <f ca="true">+IF(AND(ISNUMBER(OFFSET('Water Data'!$F$9,0,10*ROW('Water Data'!F91))),'Data Summary'!CA97="Yes"),OFFSET('Water Data'!$F$9,0,10*ROW('Water Data'!F91)),NA())</f>
        <v>#N/A</v>
      </c>
      <c r="M97" s="99" t="e">
        <f ca="true">+IF(AND(ISNUMBER(OFFSET('Water Data'!$G$4,0,10*ROW('Water Data'!G91))),'Data Summary'!CB97="Yes"),100-OFFSET('Water Data'!$G$4,0,10*ROW('Water Data'!G91)),NA())</f>
        <v>#N/A</v>
      </c>
      <c r="N97" s="99" t="e">
        <f ca="true">+IF(AND(ISNUMBER(OFFSET('Water Data'!$G$6,0,10*ROW('Water Data'!G91))),'Data Summary'!CC97="Yes"),OFFSET('Water Data'!$G$6,0,10*ROW('Water Data'!G91)),NA())</f>
        <v>#N/A</v>
      </c>
      <c r="O97" s="99" t="e">
        <f ca="true">+IF(AND(ISNUMBER(OFFSET('Water Data'!$G$9,0,10*ROW('Water Data'!G91))),'Data Summary'!CD97="Yes"),OFFSET('Water Data'!$G$9,0,10*ROW('Water Data'!G91)),NA())</f>
        <v>#N/A</v>
      </c>
      <c r="P97" s="99" t="e">
        <f ca="true">+IF(AND(ISNUMBER(OFFSET('Water Data'!$H$4,0,10*ROW('Water Data'!H91))),'Data Summary'!CE97="Yes"),100-OFFSET('Water Data'!$H$4,0,10*ROW('Water Data'!H91)),NA())</f>
        <v>#N/A</v>
      </c>
      <c r="Q97" s="99" t="e">
        <f ca="true">+IF(AND(ISNUMBER(OFFSET('Water Data'!$H$6,0,10*ROW('Water Data'!H91))),'Data Summary'!CF97="Yes"),OFFSET('Water Data'!$H$6,0,10*ROW('Water Data'!H91)),NA())</f>
        <v>#N/A</v>
      </c>
      <c r="R97" s="99" t="e">
        <f ca="true">+IF(AND(ISNUMBER(OFFSET('Water Data'!$H$9,0,10*ROW('Water Data'!H91))),'Data Summary'!CG97="Yes"),OFFSET('Water Data'!$H$9,0,10*ROW('Water Data'!H91)),NA())</f>
        <v>#N/A</v>
      </c>
      <c r="S97" s="99" t="e">
        <f ca="true">+IF(AND(ISNUMBER(OFFSET('Water Data'!$I$4,0,10*ROW('Water Data'!I91))),'Data Summary'!CH97="Yes"),100-OFFSET('Water Data'!$I$4,0,10*ROW('Water Data'!I91)),NA())</f>
        <v>#N/A</v>
      </c>
      <c r="T97" s="99" t="e">
        <f ca="true">+IF(AND(ISNUMBER(OFFSET('Water Data'!$I$6,0,10*ROW('Water Data'!I91))),'Data Summary'!CI97="Yes"),OFFSET('Water Data'!$I$6,0,10*ROW('Water Data'!I91)),NA())</f>
        <v>#N/A</v>
      </c>
      <c r="U97" s="99" t="e">
        <f ca="true">+IF(AND(ISNUMBER(OFFSET('Water Data'!$I$9,0,10*ROW('Water Data'!I91))),'Data Summary'!CJ97="Yes"),OFFSET('Water Data'!$I$9,0,10*ROW('Water Data'!I91)),NA())</f>
        <v>#N/A</v>
      </c>
      <c r="V97" s="100" t="e">
        <f ca="true">+IF(AND(ISNUMBER(OFFSET('Sanitation Data'!$D$4,0,10*ROW('Sanitation Data'!D91))),'Data Summary'!CK97="Yes"),100-OFFSET('Sanitation Data'!$D$4,0,10*ROW('Sanitation Data'!D91)),NA())</f>
        <v>#N/A</v>
      </c>
      <c r="W97" s="100" t="e">
        <f ca="true">+IF(AND(ISNUMBER(OFFSET('Sanitation Data'!$D$6,0,10*ROW('Sanitation Data'!D91))),'Data Summary'!CL97="Yes"),OFFSET('Sanitation Data'!$D$6,0,10*ROW('Sanitation Data'!D91)),NA())</f>
        <v>#N/A</v>
      </c>
      <c r="X97" s="100" t="e">
        <f ca="true">+IF(AND(ISNUMBER(OFFSET('Sanitation Data'!$D$10,0,10*ROW('Sanitation Data'!D91))),'Data Summary'!CM97="Yes"),OFFSET('Sanitation Data'!$D$10,0,10*ROW('Sanitation Data'!D91)),NA())</f>
        <v>#N/A</v>
      </c>
      <c r="Y97" s="100" t="e">
        <f ca="true">+IF(AND(ISNUMBER(OFFSET('Sanitation Data'!$D$11,0,10*ROW('Sanitation Data'!D91))),'Data Summary'!CN97="Yes"),OFFSET('Sanitation Data'!$D$11,0,10*ROW('Sanitation Data'!D91)),NA())</f>
        <v>#N/A</v>
      </c>
      <c r="Z97" s="100" t="e">
        <f ca="true">+IF(AND(ISNUMBER(OFFSET('Sanitation Data'!$D$12,0,10*ROW('Sanitation Data'!D91))),'Data Summary'!CO97="Yes"),OFFSET('Sanitation Data'!$D$12,0,10*ROW('Sanitation Data'!D91)),NA())</f>
        <v>#N/A</v>
      </c>
      <c r="AA97" s="100" t="e">
        <f ca="true">+IF(AND(ISNUMBER(OFFSET('Sanitation Data'!$E$4,0,10*ROW('Sanitation Data'!E91))),'Data Summary'!CP97="Yes"),100-OFFSET('Sanitation Data'!$E$4,0,10*ROW('Sanitation Data'!E91)),NA())</f>
        <v>#N/A</v>
      </c>
      <c r="AB97" s="100" t="e">
        <f ca="true">+IF(AND(ISNUMBER(OFFSET('Sanitation Data'!$E$6,0,10*ROW('Sanitation Data'!E91))),'Data Summary'!CQ97="Yes"),OFFSET('Sanitation Data'!$E$6,0,10*ROW('Sanitation Data'!E91)),NA())</f>
        <v>#N/A</v>
      </c>
      <c r="AC97" s="100" t="e">
        <f ca="true">+IF(AND(ISNUMBER(OFFSET('Sanitation Data'!$E$10,0,10*ROW('Sanitation Data'!E91))),'Data Summary'!CR97="Yes"),OFFSET('Sanitation Data'!$E$10,0,10*ROW('Sanitation Data'!E91)),NA())</f>
        <v>#N/A</v>
      </c>
      <c r="AD97" s="100" t="e">
        <f ca="true">+IF(AND(ISNUMBER(OFFSET('Sanitation Data'!$E$11,0,10*ROW('Sanitation Data'!E91))),'Data Summary'!CS97="Yes"),OFFSET('Sanitation Data'!$E$11,0,10*ROW('Sanitation Data'!E91)),NA())</f>
        <v>#N/A</v>
      </c>
      <c r="AE97" s="100" t="e">
        <f ca="true">+IF(AND(ISNUMBER(OFFSET('Sanitation Data'!$E$12,0,10*ROW('Sanitation Data'!E91))),'Data Summary'!CT97="Yes"),OFFSET('Sanitation Data'!$E$12,0,10*ROW('Sanitation Data'!E91)),NA())</f>
        <v>#N/A</v>
      </c>
      <c r="AF97" s="100" t="e">
        <f ca="true">+IF(AND(ISNUMBER(OFFSET('Sanitation Data'!$F$4,0,10*ROW('Sanitation Data'!F91))),'Data Summary'!CU97="Yes"),100-OFFSET('Sanitation Data'!$F$4,0,10*ROW('Sanitation Data'!F91)),NA())</f>
        <v>#N/A</v>
      </c>
      <c r="AG97" s="100" t="e">
        <f ca="true">+IF(AND(ISNUMBER(OFFSET('Sanitation Data'!$F$6,0,10*ROW('Sanitation Data'!F91))),'Data Summary'!CV97="Yes"),OFFSET('Sanitation Data'!$F$6,0,10*ROW('Sanitation Data'!F91)),NA())</f>
        <v>#N/A</v>
      </c>
      <c r="AH97" s="100" t="e">
        <f ca="true">+IF(AND(ISNUMBER(OFFSET('Sanitation Data'!$F$10,0,10*ROW('Sanitation Data'!F91))),'Data Summary'!CW97="Yes"),OFFSET('Sanitation Data'!$F$10,0,10*ROW('Sanitation Data'!F91)),NA())</f>
        <v>#N/A</v>
      </c>
      <c r="AI97" s="100" t="e">
        <f ca="true">+IF(AND(ISNUMBER(OFFSET('Sanitation Data'!$F$11,0,10*ROW('Sanitation Data'!F91))),'Data Summary'!CX97="Yes"),OFFSET('Sanitation Data'!$F$11,0,10*ROW('Sanitation Data'!F91)),NA())</f>
        <v>#N/A</v>
      </c>
      <c r="AJ97" s="100" t="e">
        <f ca="true">+IF(AND(ISNUMBER(OFFSET('Sanitation Data'!$F$12,0,10*ROW('Sanitation Data'!F91))),'Data Summary'!CY97="Yes"),OFFSET('Sanitation Data'!$F$12,0,10*ROW('Sanitation Data'!F91)),NA())</f>
        <v>#N/A</v>
      </c>
      <c r="AK97" s="100" t="e">
        <f ca="true">+IF(AND(ISNUMBER(OFFSET('Sanitation Data'!$G$4,0,10*ROW('Sanitation Data'!G91))),'Data Summary'!CZ97="Yes"),100-OFFSET('Sanitation Data'!$G$4,0,10*ROW('Sanitation Data'!G91)),NA())</f>
        <v>#N/A</v>
      </c>
      <c r="AL97" s="100" t="e">
        <f ca="true">+IF(AND(ISNUMBER(OFFSET('Sanitation Data'!$G$6,0,10*ROW('Sanitation Data'!G91))),'Data Summary'!DA97="Yes"),OFFSET('Sanitation Data'!$G$6,0,10*ROW('Sanitation Data'!G91)),NA())</f>
        <v>#N/A</v>
      </c>
      <c r="AM97" s="100" t="e">
        <f ca="true">+IF(AND(ISNUMBER(OFFSET('Sanitation Data'!$G$10,0,10*ROW('Sanitation Data'!G91))),'Data Summary'!DB97="Yes"),OFFSET('Sanitation Data'!$G$10,0,10*ROW('Sanitation Data'!G91)),NA())</f>
        <v>#N/A</v>
      </c>
      <c r="AN97" s="100" t="e">
        <f ca="true">+IF(AND(ISNUMBER(OFFSET('Sanitation Data'!$G$11,0,10*ROW('Sanitation Data'!G91))),'Data Summary'!DC97="Yes"),OFFSET('Sanitation Data'!$G$11,0,10*ROW('Sanitation Data'!G91)),NA())</f>
        <v>#N/A</v>
      </c>
      <c r="AO97" s="100" t="e">
        <f ca="true">+IF(AND(ISNUMBER(OFFSET('Sanitation Data'!$G$12,0,10*ROW('Sanitation Data'!G91))),'Data Summary'!DD97="Yes"),OFFSET('Sanitation Data'!$G$12,0,10*ROW('Sanitation Data'!G91)),NA())</f>
        <v>#N/A</v>
      </c>
      <c r="AP97" s="100" t="e">
        <f ca="true">+IF(AND(ISNUMBER(OFFSET('Sanitation Data'!$H$4,0,10*ROW('Sanitation Data'!H91))),'Data Summary'!DE97="Yes"),100-OFFSET('Sanitation Data'!$H$4,0,10*ROW('Sanitation Data'!H91)),NA())</f>
        <v>#N/A</v>
      </c>
      <c r="AQ97" s="100" t="e">
        <f ca="true">+IF(AND(ISNUMBER(OFFSET('Sanitation Data'!$H$6,0,10*ROW('Sanitation Data'!H91))),'Data Summary'!DF97="Yes"),OFFSET('Sanitation Data'!$H$6,0,10*ROW('Sanitation Data'!H91)),NA())</f>
        <v>#N/A</v>
      </c>
      <c r="AR97" s="100" t="e">
        <f ca="true">+IF(AND(ISNUMBER(OFFSET('Sanitation Data'!$H$10,0,10*ROW('Sanitation Data'!H91))),'Data Summary'!DG97="Yes"),OFFSET('Sanitation Data'!$H$10,0,10*ROW('Sanitation Data'!H91)),NA())</f>
        <v>#N/A</v>
      </c>
      <c r="AS97" s="100" t="e">
        <f ca="true">+IF(AND(ISNUMBER(OFFSET('Sanitation Data'!$H$11,0,10*ROW('Sanitation Data'!H91))),'Data Summary'!DH97="Yes"),OFFSET('Sanitation Data'!$H$11,0,10*ROW('Sanitation Data'!H91)),NA())</f>
        <v>#N/A</v>
      </c>
      <c r="AT97" s="100" t="e">
        <f ca="true">+IF(AND(ISNUMBER(OFFSET('Sanitation Data'!$H$12,0,10*ROW('Sanitation Data'!H91))),'Data Summary'!DI97="Yes"),OFFSET('Sanitation Data'!$H$12,0,10*ROW('Sanitation Data'!H91)),NA())</f>
        <v>#N/A</v>
      </c>
      <c r="AU97" s="100" t="e">
        <f ca="true">+IF(AND(ISNUMBER(OFFSET('Sanitation Data'!$I$4,0,10*ROW('Sanitation Data'!I91))),'Data Summary'!DJ97="Yes"),100-OFFSET('Sanitation Data'!$I$4,0,10*ROW('Sanitation Data'!I91)),NA())</f>
        <v>#N/A</v>
      </c>
      <c r="AV97" s="100" t="e">
        <f ca="true">+IF(AND(ISNUMBER(OFFSET('Sanitation Data'!$I$6,0,10*ROW('Sanitation Data'!I91))),'Data Summary'!DK97="Yes"),OFFSET('Sanitation Data'!$I$6,0,10*ROW('Sanitation Data'!I91)),NA())</f>
        <v>#N/A</v>
      </c>
      <c r="AW97" s="100" t="e">
        <f ca="true">+IF(AND(ISNUMBER(OFFSET('Sanitation Data'!$I$10,0,10*ROW('Sanitation Data'!I91))),'Data Summary'!DL97="Yes"),OFFSET('Sanitation Data'!$I$10,0,10*ROW('Sanitation Data'!I91)),NA())</f>
        <v>#N/A</v>
      </c>
      <c r="AX97" s="100" t="e">
        <f ca="true">+IF(AND(ISNUMBER(OFFSET('Sanitation Data'!$I$11,0,10*ROW('Sanitation Data'!I91))),'Data Summary'!DM97="Yes"),OFFSET('Sanitation Data'!$I$11,0,10*ROW('Sanitation Data'!I91)),NA())</f>
        <v>#N/A</v>
      </c>
      <c r="AY97" s="100" t="e">
        <f ca="true">+IF(AND(ISNUMBER(OFFSET('Sanitation Data'!$I$12,0,10*ROW('Sanitation Data'!I91))),'Data Summary'!DN97="Yes"),OFFSET('Sanitation Data'!$I$12,0,10*ROW('Sanitation Data'!I91)),NA())</f>
        <v>#N/A</v>
      </c>
      <c r="AZ97" s="101" t="e">
        <f ca="true">+IF(AND(ISNUMBER(OFFSET('Hygiene Data'!$D$5,0,10*ROW('Hygiene Data'!D91))),'Data Summary'!DO97="Yes"),OFFSET('Hygiene Data'!$D$5,0,10*ROW('Hygiene Data'!D91)),NA())</f>
        <v>#N/A</v>
      </c>
      <c r="BA97" s="101" t="e">
        <f ca="true">+IF(AND(ISNUMBER(OFFSET('Hygiene Data'!$D$7,0,10*ROW('Hygiene Data'!D91))),'Data Summary'!DP97="Yes"),OFFSET('Hygiene Data'!$D$7,0,10*ROW('Hygiene Data'!D91)),NA())</f>
        <v>#N/A</v>
      </c>
      <c r="BB97" s="101" t="e">
        <f ca="true">+IF(AND(ISNUMBER(OFFSET('Hygiene Data'!$D$9,0,10*ROW('Hygiene Data'!D91))),'Data Summary'!DQ97="Yes"),OFFSET('Hygiene Data'!$D$9,0,10*ROW('Hygiene Data'!D91)),NA())</f>
        <v>#N/A</v>
      </c>
      <c r="BC97" s="101" t="e">
        <f ca="true">+IF(AND(ISNUMBER(OFFSET('Hygiene Data'!$E$5,0,10*ROW('Hygiene Data'!E91))),'Data Summary'!DR97="Yes"),OFFSET('Hygiene Data'!$E$5,0,10*ROW('Hygiene Data'!E91)),NA())</f>
        <v>#N/A</v>
      </c>
      <c r="BD97" s="101" t="e">
        <f ca="true">+IF(AND(ISNUMBER(OFFSET('Hygiene Data'!$E$7,0,10*ROW('Hygiene Data'!E91))),'Data Summary'!DS97="Yes"),OFFSET('Hygiene Data'!$E$7,0,10*ROW('Hygiene Data'!E91)),NA())</f>
        <v>#N/A</v>
      </c>
      <c r="BE97" s="101" t="e">
        <f ca="true">+IF(AND(ISNUMBER(OFFSET('Hygiene Data'!$E$9,0,10*ROW('Hygiene Data'!E91))),'Data Summary'!DT97="Yes"),OFFSET('Hygiene Data'!$E$9,0,10*ROW('Hygiene Data'!E91)),NA())</f>
        <v>#N/A</v>
      </c>
      <c r="BF97" s="101" t="e">
        <f ca="true">+IF(AND(ISNUMBER(OFFSET('Hygiene Data'!$F$5,0,10*ROW('Hygiene Data'!F91))),'Data Summary'!DU97="Yes"),OFFSET('Hygiene Data'!$F$5,0,10*ROW('Hygiene Data'!F91)),NA())</f>
        <v>#N/A</v>
      </c>
      <c r="BG97" s="101" t="e">
        <f ca="true">+IF(AND(ISNUMBER(OFFSET('Hygiene Data'!$F$7,0,10*ROW('Hygiene Data'!F91))),'Data Summary'!DV97="Yes"),OFFSET('Hygiene Data'!$F$7,0,10*ROW('Hygiene Data'!F91)),NA())</f>
        <v>#N/A</v>
      </c>
      <c r="BH97" s="101" t="e">
        <f ca="true">+IF(AND(ISNUMBER(OFFSET('Hygiene Data'!$F$9,0,10*ROW('Hygiene Data'!F91))),'Data Summary'!DW97="Yes"),OFFSET('Hygiene Data'!$F$9,0,10*ROW('Hygiene Data'!F91)),NA())</f>
        <v>#N/A</v>
      </c>
      <c r="BI97" s="101" t="e">
        <f ca="true">+IF(AND(ISNUMBER(OFFSET('Hygiene Data'!$G$5,0,10*ROW('Hygiene Data'!G91))),'Data Summary'!DX97="Yes"),OFFSET('Hygiene Data'!$G$5,0,10*ROW('Hygiene Data'!G91)),NA())</f>
        <v>#N/A</v>
      </c>
      <c r="BJ97" s="101" t="e">
        <f ca="true">+IF(AND(ISNUMBER(OFFSET('Hygiene Data'!$G$7,0,10*ROW('Hygiene Data'!G91))),'Data Summary'!DY97="Yes"),OFFSET('Hygiene Data'!$G$7,0,10*ROW('Hygiene Data'!G91)),NA())</f>
        <v>#N/A</v>
      </c>
      <c r="BK97" s="101" t="e">
        <f ca="true">+IF(AND(ISNUMBER(OFFSET('Hygiene Data'!$G$9,0,10*ROW('Hygiene Data'!G91))),'Data Summary'!DZ97="Yes"),OFFSET('Hygiene Data'!$G$9,0,10*ROW('Hygiene Data'!G91)),NA())</f>
        <v>#N/A</v>
      </c>
      <c r="BL97" s="101" t="e">
        <f ca="true">+IF(AND(ISNUMBER(OFFSET('Hygiene Data'!$H$5,0,10*ROW('Hygiene Data'!H91))),'Data Summary'!EA97="Yes"),OFFSET('Hygiene Data'!$H$5,0,10*ROW('Hygiene Data'!H91)),NA())</f>
        <v>#N/A</v>
      </c>
      <c r="BM97" s="101" t="e">
        <f ca="true">+IF(AND(ISNUMBER(OFFSET('Hygiene Data'!$H$7,0,10*ROW('Hygiene Data'!H91))),'Data Summary'!EB97="Yes"),OFFSET('Hygiene Data'!$H$7,0,10*ROW('Hygiene Data'!H91)),NA())</f>
        <v>#N/A</v>
      </c>
      <c r="BN97" s="101" t="e">
        <f ca="true">+IF(AND(ISNUMBER(OFFSET('Hygiene Data'!$H$9,0,10*ROW('Hygiene Data'!H91))),'Data Summary'!EC97="Yes"),OFFSET('Hygiene Data'!$H$9,0,10*ROW('Hygiene Data'!H91)),NA())</f>
        <v>#N/A</v>
      </c>
      <c r="BO97" s="101" t="e">
        <f ca="true">+IF(AND(ISNUMBER(OFFSET('Hygiene Data'!$I$5,0,10*ROW('Hygiene Data'!I91))),'Data Summary'!ED97="Yes"),OFFSET('Hygiene Data'!$I$5,0,10*ROW('Hygiene Data'!I91)),NA())</f>
        <v>#N/A</v>
      </c>
      <c r="BP97" s="101" t="e">
        <f ca="true">+IF(AND(ISNUMBER(OFFSET('Hygiene Data'!$I$7,0,10*ROW('Hygiene Data'!I91))),'Data Summary'!EE97="Yes"),OFFSET('Hygiene Data'!$I$7,0,10*ROW('Hygiene Data'!I91)),NA())</f>
        <v>#N/A</v>
      </c>
      <c r="BQ97" s="101" t="e">
        <f ca="true">+IF(AND(ISNUMBER(OFFSET('Hygiene Data'!$I$9,0,10*ROW('Hygiene Data'!I91))),'Data Summary'!EF97="Yes"),OFFSET('Hygiene Data'!$I$9,0,10*ROW('Hygiene Data'!I91)),NA())</f>
        <v>#N/A</v>
      </c>
    </row>
    <row xmlns:x14ac="http://schemas.microsoft.com/office/spreadsheetml/2009/9/ac" r="98" x14ac:dyDescent="0.2">
      <c r="A98" s="414" t="e">
        <f ca="true">+RIGHT('Data Summary'!A98,LEN('Data Summary'!A98)-9)</f>
        <v>#VALUE!</v>
      </c>
      <c r="B98" s="38" t="str">
        <f ca="true">+IF(ISTEXT('Data Summary'!B98),'Data Summary'!B98,"")</f>
        <v/>
      </c>
      <c r="C98" s="365" t="e">
        <f ca="true">+VALUE('Data Summary'!C98)</f>
        <v>#VALUE!</v>
      </c>
      <c r="D98" s="99" t="e">
        <f ca="true">+IF(AND(ISNUMBER(OFFSET('Water Data'!$D$4,0,10*ROW('Water Data'!D92))),'Data Summary'!BS98="Yes"),100-OFFSET('Water Data'!$D$4,0,10*ROW('Water Data'!D92)),NA())</f>
        <v>#N/A</v>
      </c>
      <c r="E98" s="99" t="e">
        <f ca="true">+IF(AND(ISNUMBER(OFFSET('Water Data'!$D$6,0,10*ROW('Water Data'!D92))),'Data Summary'!BT98="Yes"),OFFSET('Water Data'!$D$6,0,10*ROW('Water Data'!D92)),NA())</f>
        <v>#N/A</v>
      </c>
      <c r="F98" s="99" t="e">
        <f ca="true">+IF(AND(ISNUMBER(OFFSET('Water Data'!$D$9,0,10*ROW('Water Data'!D92))),'Data Summary'!BU98="Yes"),OFFSET('Water Data'!$D$9,0,10*ROW('Water Data'!D92)),NA())</f>
        <v>#N/A</v>
      </c>
      <c r="G98" s="99" t="e">
        <f ca="true">+IF(AND(ISNUMBER(OFFSET('Water Data'!$E$4,0,10*ROW('Water Data'!E92))),'Data Summary'!BV98="Yes"),100-OFFSET('Water Data'!$E$4,0,10*ROW('Water Data'!E92)),NA())</f>
        <v>#N/A</v>
      </c>
      <c r="H98" s="99" t="e">
        <f ca="true">+IF(AND(ISNUMBER(OFFSET('Water Data'!$E$6,0,10*ROW('Water Data'!E92))),'Data Summary'!BW98="Yes"),OFFSET('Water Data'!$E$6,0,10*ROW('Water Data'!E92)),NA())</f>
        <v>#N/A</v>
      </c>
      <c r="I98" s="99" t="e">
        <f ca="true">+IF(AND(ISNUMBER(OFFSET('Water Data'!$E$9,0,10*ROW('Water Data'!E92))),'Data Summary'!BX98="Yes"),OFFSET('Water Data'!$E$9,0,10*ROW('Water Data'!E92)),NA())</f>
        <v>#N/A</v>
      </c>
      <c r="J98" s="99" t="e">
        <f ca="true">+IF(AND(ISNUMBER(OFFSET('Water Data'!$F$4,0,10*ROW('Water Data'!F92))),'Data Summary'!BY98="Yes"),100-OFFSET('Water Data'!$F$4,0,10*ROW('Water Data'!F92)),NA())</f>
        <v>#N/A</v>
      </c>
      <c r="K98" s="99" t="e">
        <f ca="true">+IF(AND(ISNUMBER(OFFSET('Water Data'!$F$6,0,10*ROW('Water Data'!F92))),'Data Summary'!BZ98="Yes"),OFFSET('Water Data'!$F$6,0,10*ROW('Water Data'!F92)),NA())</f>
        <v>#N/A</v>
      </c>
      <c r="L98" s="99" t="e">
        <f ca="true">+IF(AND(ISNUMBER(OFFSET('Water Data'!$F$9,0,10*ROW('Water Data'!F92))),'Data Summary'!CA98="Yes"),OFFSET('Water Data'!$F$9,0,10*ROW('Water Data'!F92)),NA())</f>
        <v>#N/A</v>
      </c>
      <c r="M98" s="99" t="e">
        <f ca="true">+IF(AND(ISNUMBER(OFFSET('Water Data'!$G$4,0,10*ROW('Water Data'!G92))),'Data Summary'!CB98="Yes"),100-OFFSET('Water Data'!$G$4,0,10*ROW('Water Data'!G92)),NA())</f>
        <v>#N/A</v>
      </c>
      <c r="N98" s="99" t="e">
        <f ca="true">+IF(AND(ISNUMBER(OFFSET('Water Data'!$G$6,0,10*ROW('Water Data'!G92))),'Data Summary'!CC98="Yes"),OFFSET('Water Data'!$G$6,0,10*ROW('Water Data'!G92)),NA())</f>
        <v>#N/A</v>
      </c>
      <c r="O98" s="99" t="e">
        <f ca="true">+IF(AND(ISNUMBER(OFFSET('Water Data'!$G$9,0,10*ROW('Water Data'!G92))),'Data Summary'!CD98="Yes"),OFFSET('Water Data'!$G$9,0,10*ROW('Water Data'!G92)),NA())</f>
        <v>#N/A</v>
      </c>
      <c r="P98" s="99" t="e">
        <f ca="true">+IF(AND(ISNUMBER(OFFSET('Water Data'!$H$4,0,10*ROW('Water Data'!H92))),'Data Summary'!CE98="Yes"),100-OFFSET('Water Data'!$H$4,0,10*ROW('Water Data'!H92)),NA())</f>
        <v>#N/A</v>
      </c>
      <c r="Q98" s="99" t="e">
        <f ca="true">+IF(AND(ISNUMBER(OFFSET('Water Data'!$H$6,0,10*ROW('Water Data'!H92))),'Data Summary'!CF98="Yes"),OFFSET('Water Data'!$H$6,0,10*ROW('Water Data'!H92)),NA())</f>
        <v>#N/A</v>
      </c>
      <c r="R98" s="99" t="e">
        <f ca="true">+IF(AND(ISNUMBER(OFFSET('Water Data'!$H$9,0,10*ROW('Water Data'!H92))),'Data Summary'!CG98="Yes"),OFFSET('Water Data'!$H$9,0,10*ROW('Water Data'!H92)),NA())</f>
        <v>#N/A</v>
      </c>
      <c r="S98" s="99" t="e">
        <f ca="true">+IF(AND(ISNUMBER(OFFSET('Water Data'!$I$4,0,10*ROW('Water Data'!I92))),'Data Summary'!CH98="Yes"),100-OFFSET('Water Data'!$I$4,0,10*ROW('Water Data'!I92)),NA())</f>
        <v>#N/A</v>
      </c>
      <c r="T98" s="99" t="e">
        <f ca="true">+IF(AND(ISNUMBER(OFFSET('Water Data'!$I$6,0,10*ROW('Water Data'!I92))),'Data Summary'!CI98="Yes"),OFFSET('Water Data'!$I$6,0,10*ROW('Water Data'!I92)),NA())</f>
        <v>#N/A</v>
      </c>
      <c r="U98" s="99" t="e">
        <f ca="true">+IF(AND(ISNUMBER(OFFSET('Water Data'!$I$9,0,10*ROW('Water Data'!I92))),'Data Summary'!CJ98="Yes"),OFFSET('Water Data'!$I$9,0,10*ROW('Water Data'!I92)),NA())</f>
        <v>#N/A</v>
      </c>
      <c r="V98" s="100" t="e">
        <f ca="true">+IF(AND(ISNUMBER(OFFSET('Sanitation Data'!$D$4,0,10*ROW('Sanitation Data'!D92))),'Data Summary'!CK98="Yes"),100-OFFSET('Sanitation Data'!$D$4,0,10*ROW('Sanitation Data'!D92)),NA())</f>
        <v>#N/A</v>
      </c>
      <c r="W98" s="100" t="e">
        <f ca="true">+IF(AND(ISNUMBER(OFFSET('Sanitation Data'!$D$6,0,10*ROW('Sanitation Data'!D92))),'Data Summary'!CL98="Yes"),OFFSET('Sanitation Data'!$D$6,0,10*ROW('Sanitation Data'!D92)),NA())</f>
        <v>#N/A</v>
      </c>
      <c r="X98" s="100" t="e">
        <f ca="true">+IF(AND(ISNUMBER(OFFSET('Sanitation Data'!$D$10,0,10*ROW('Sanitation Data'!D92))),'Data Summary'!CM98="Yes"),OFFSET('Sanitation Data'!$D$10,0,10*ROW('Sanitation Data'!D92)),NA())</f>
        <v>#N/A</v>
      </c>
      <c r="Y98" s="100" t="e">
        <f ca="true">+IF(AND(ISNUMBER(OFFSET('Sanitation Data'!$D$11,0,10*ROW('Sanitation Data'!D92))),'Data Summary'!CN98="Yes"),OFFSET('Sanitation Data'!$D$11,0,10*ROW('Sanitation Data'!D92)),NA())</f>
        <v>#N/A</v>
      </c>
      <c r="Z98" s="100" t="e">
        <f ca="true">+IF(AND(ISNUMBER(OFFSET('Sanitation Data'!$D$12,0,10*ROW('Sanitation Data'!D92))),'Data Summary'!CO98="Yes"),OFFSET('Sanitation Data'!$D$12,0,10*ROW('Sanitation Data'!D92)),NA())</f>
        <v>#N/A</v>
      </c>
      <c r="AA98" s="100" t="e">
        <f ca="true">+IF(AND(ISNUMBER(OFFSET('Sanitation Data'!$E$4,0,10*ROW('Sanitation Data'!E92))),'Data Summary'!CP98="Yes"),100-OFFSET('Sanitation Data'!$E$4,0,10*ROW('Sanitation Data'!E92)),NA())</f>
        <v>#N/A</v>
      </c>
      <c r="AB98" s="100" t="e">
        <f ca="true">+IF(AND(ISNUMBER(OFFSET('Sanitation Data'!$E$6,0,10*ROW('Sanitation Data'!E92))),'Data Summary'!CQ98="Yes"),OFFSET('Sanitation Data'!$E$6,0,10*ROW('Sanitation Data'!E92)),NA())</f>
        <v>#N/A</v>
      </c>
      <c r="AC98" s="100" t="e">
        <f ca="true">+IF(AND(ISNUMBER(OFFSET('Sanitation Data'!$E$10,0,10*ROW('Sanitation Data'!E92))),'Data Summary'!CR98="Yes"),OFFSET('Sanitation Data'!$E$10,0,10*ROW('Sanitation Data'!E92)),NA())</f>
        <v>#N/A</v>
      </c>
      <c r="AD98" s="100" t="e">
        <f ca="true">+IF(AND(ISNUMBER(OFFSET('Sanitation Data'!$E$11,0,10*ROW('Sanitation Data'!E92))),'Data Summary'!CS98="Yes"),OFFSET('Sanitation Data'!$E$11,0,10*ROW('Sanitation Data'!E92)),NA())</f>
        <v>#N/A</v>
      </c>
      <c r="AE98" s="100" t="e">
        <f ca="true">+IF(AND(ISNUMBER(OFFSET('Sanitation Data'!$E$12,0,10*ROW('Sanitation Data'!E92))),'Data Summary'!CT98="Yes"),OFFSET('Sanitation Data'!$E$12,0,10*ROW('Sanitation Data'!E92)),NA())</f>
        <v>#N/A</v>
      </c>
      <c r="AF98" s="100" t="e">
        <f ca="true">+IF(AND(ISNUMBER(OFFSET('Sanitation Data'!$F$4,0,10*ROW('Sanitation Data'!F92))),'Data Summary'!CU98="Yes"),100-OFFSET('Sanitation Data'!$F$4,0,10*ROW('Sanitation Data'!F92)),NA())</f>
        <v>#N/A</v>
      </c>
      <c r="AG98" s="100" t="e">
        <f ca="true">+IF(AND(ISNUMBER(OFFSET('Sanitation Data'!$F$6,0,10*ROW('Sanitation Data'!F92))),'Data Summary'!CV98="Yes"),OFFSET('Sanitation Data'!$F$6,0,10*ROW('Sanitation Data'!F92)),NA())</f>
        <v>#N/A</v>
      </c>
      <c r="AH98" s="100" t="e">
        <f ca="true">+IF(AND(ISNUMBER(OFFSET('Sanitation Data'!$F$10,0,10*ROW('Sanitation Data'!F92))),'Data Summary'!CW98="Yes"),OFFSET('Sanitation Data'!$F$10,0,10*ROW('Sanitation Data'!F92)),NA())</f>
        <v>#N/A</v>
      </c>
      <c r="AI98" s="100" t="e">
        <f ca="true">+IF(AND(ISNUMBER(OFFSET('Sanitation Data'!$F$11,0,10*ROW('Sanitation Data'!F92))),'Data Summary'!CX98="Yes"),OFFSET('Sanitation Data'!$F$11,0,10*ROW('Sanitation Data'!F92)),NA())</f>
        <v>#N/A</v>
      </c>
      <c r="AJ98" s="100" t="e">
        <f ca="true">+IF(AND(ISNUMBER(OFFSET('Sanitation Data'!$F$12,0,10*ROW('Sanitation Data'!F92))),'Data Summary'!CY98="Yes"),OFFSET('Sanitation Data'!$F$12,0,10*ROW('Sanitation Data'!F92)),NA())</f>
        <v>#N/A</v>
      </c>
      <c r="AK98" s="100" t="e">
        <f ca="true">+IF(AND(ISNUMBER(OFFSET('Sanitation Data'!$G$4,0,10*ROW('Sanitation Data'!G92))),'Data Summary'!CZ98="Yes"),100-OFFSET('Sanitation Data'!$G$4,0,10*ROW('Sanitation Data'!G92)),NA())</f>
        <v>#N/A</v>
      </c>
      <c r="AL98" s="100" t="e">
        <f ca="true">+IF(AND(ISNUMBER(OFFSET('Sanitation Data'!$G$6,0,10*ROW('Sanitation Data'!G92))),'Data Summary'!DA98="Yes"),OFFSET('Sanitation Data'!$G$6,0,10*ROW('Sanitation Data'!G92)),NA())</f>
        <v>#N/A</v>
      </c>
      <c r="AM98" s="100" t="e">
        <f ca="true">+IF(AND(ISNUMBER(OFFSET('Sanitation Data'!$G$10,0,10*ROW('Sanitation Data'!G92))),'Data Summary'!DB98="Yes"),OFFSET('Sanitation Data'!$G$10,0,10*ROW('Sanitation Data'!G92)),NA())</f>
        <v>#N/A</v>
      </c>
      <c r="AN98" s="100" t="e">
        <f ca="true">+IF(AND(ISNUMBER(OFFSET('Sanitation Data'!$G$11,0,10*ROW('Sanitation Data'!G92))),'Data Summary'!DC98="Yes"),OFFSET('Sanitation Data'!$G$11,0,10*ROW('Sanitation Data'!G92)),NA())</f>
        <v>#N/A</v>
      </c>
      <c r="AO98" s="100" t="e">
        <f ca="true">+IF(AND(ISNUMBER(OFFSET('Sanitation Data'!$G$12,0,10*ROW('Sanitation Data'!G92))),'Data Summary'!DD98="Yes"),OFFSET('Sanitation Data'!$G$12,0,10*ROW('Sanitation Data'!G92)),NA())</f>
        <v>#N/A</v>
      </c>
      <c r="AP98" s="100" t="e">
        <f ca="true">+IF(AND(ISNUMBER(OFFSET('Sanitation Data'!$H$4,0,10*ROW('Sanitation Data'!H92))),'Data Summary'!DE98="Yes"),100-OFFSET('Sanitation Data'!$H$4,0,10*ROW('Sanitation Data'!H92)),NA())</f>
        <v>#N/A</v>
      </c>
      <c r="AQ98" s="100" t="e">
        <f ca="true">+IF(AND(ISNUMBER(OFFSET('Sanitation Data'!$H$6,0,10*ROW('Sanitation Data'!H92))),'Data Summary'!DF98="Yes"),OFFSET('Sanitation Data'!$H$6,0,10*ROW('Sanitation Data'!H92)),NA())</f>
        <v>#N/A</v>
      </c>
      <c r="AR98" s="100" t="e">
        <f ca="true">+IF(AND(ISNUMBER(OFFSET('Sanitation Data'!$H$10,0,10*ROW('Sanitation Data'!H92))),'Data Summary'!DG98="Yes"),OFFSET('Sanitation Data'!$H$10,0,10*ROW('Sanitation Data'!H92)),NA())</f>
        <v>#N/A</v>
      </c>
      <c r="AS98" s="100" t="e">
        <f ca="true">+IF(AND(ISNUMBER(OFFSET('Sanitation Data'!$H$11,0,10*ROW('Sanitation Data'!H92))),'Data Summary'!DH98="Yes"),OFFSET('Sanitation Data'!$H$11,0,10*ROW('Sanitation Data'!H92)),NA())</f>
        <v>#N/A</v>
      </c>
      <c r="AT98" s="100" t="e">
        <f ca="true">+IF(AND(ISNUMBER(OFFSET('Sanitation Data'!$H$12,0,10*ROW('Sanitation Data'!H92))),'Data Summary'!DI98="Yes"),OFFSET('Sanitation Data'!$H$12,0,10*ROW('Sanitation Data'!H92)),NA())</f>
        <v>#N/A</v>
      </c>
      <c r="AU98" s="100" t="e">
        <f ca="true">+IF(AND(ISNUMBER(OFFSET('Sanitation Data'!$I$4,0,10*ROW('Sanitation Data'!I92))),'Data Summary'!DJ98="Yes"),100-OFFSET('Sanitation Data'!$I$4,0,10*ROW('Sanitation Data'!I92)),NA())</f>
        <v>#N/A</v>
      </c>
      <c r="AV98" s="100" t="e">
        <f ca="true">+IF(AND(ISNUMBER(OFFSET('Sanitation Data'!$I$6,0,10*ROW('Sanitation Data'!I92))),'Data Summary'!DK98="Yes"),OFFSET('Sanitation Data'!$I$6,0,10*ROW('Sanitation Data'!I92)),NA())</f>
        <v>#N/A</v>
      </c>
      <c r="AW98" s="100" t="e">
        <f ca="true">+IF(AND(ISNUMBER(OFFSET('Sanitation Data'!$I$10,0,10*ROW('Sanitation Data'!I92))),'Data Summary'!DL98="Yes"),OFFSET('Sanitation Data'!$I$10,0,10*ROW('Sanitation Data'!I92)),NA())</f>
        <v>#N/A</v>
      </c>
      <c r="AX98" s="100" t="e">
        <f ca="true">+IF(AND(ISNUMBER(OFFSET('Sanitation Data'!$I$11,0,10*ROW('Sanitation Data'!I92))),'Data Summary'!DM98="Yes"),OFFSET('Sanitation Data'!$I$11,0,10*ROW('Sanitation Data'!I92)),NA())</f>
        <v>#N/A</v>
      </c>
      <c r="AY98" s="100" t="e">
        <f ca="true">+IF(AND(ISNUMBER(OFFSET('Sanitation Data'!$I$12,0,10*ROW('Sanitation Data'!I92))),'Data Summary'!DN98="Yes"),OFFSET('Sanitation Data'!$I$12,0,10*ROW('Sanitation Data'!I92)),NA())</f>
        <v>#N/A</v>
      </c>
      <c r="AZ98" s="101" t="e">
        <f ca="true">+IF(AND(ISNUMBER(OFFSET('Hygiene Data'!$D$5,0,10*ROW('Hygiene Data'!D92))),'Data Summary'!DO98="Yes"),OFFSET('Hygiene Data'!$D$5,0,10*ROW('Hygiene Data'!D92)),NA())</f>
        <v>#N/A</v>
      </c>
      <c r="BA98" s="101" t="e">
        <f ca="true">+IF(AND(ISNUMBER(OFFSET('Hygiene Data'!$D$7,0,10*ROW('Hygiene Data'!D92))),'Data Summary'!DP98="Yes"),OFFSET('Hygiene Data'!$D$7,0,10*ROW('Hygiene Data'!D92)),NA())</f>
        <v>#N/A</v>
      </c>
      <c r="BB98" s="101" t="e">
        <f ca="true">+IF(AND(ISNUMBER(OFFSET('Hygiene Data'!$D$9,0,10*ROW('Hygiene Data'!D92))),'Data Summary'!DQ98="Yes"),OFFSET('Hygiene Data'!$D$9,0,10*ROW('Hygiene Data'!D92)),NA())</f>
        <v>#N/A</v>
      </c>
      <c r="BC98" s="101" t="e">
        <f ca="true">+IF(AND(ISNUMBER(OFFSET('Hygiene Data'!$E$5,0,10*ROW('Hygiene Data'!E92))),'Data Summary'!DR98="Yes"),OFFSET('Hygiene Data'!$E$5,0,10*ROW('Hygiene Data'!E92)),NA())</f>
        <v>#N/A</v>
      </c>
      <c r="BD98" s="101" t="e">
        <f ca="true">+IF(AND(ISNUMBER(OFFSET('Hygiene Data'!$E$7,0,10*ROW('Hygiene Data'!E92))),'Data Summary'!DS98="Yes"),OFFSET('Hygiene Data'!$E$7,0,10*ROW('Hygiene Data'!E92)),NA())</f>
        <v>#N/A</v>
      </c>
      <c r="BE98" s="101" t="e">
        <f ca="true">+IF(AND(ISNUMBER(OFFSET('Hygiene Data'!$E$9,0,10*ROW('Hygiene Data'!E92))),'Data Summary'!DT98="Yes"),OFFSET('Hygiene Data'!$E$9,0,10*ROW('Hygiene Data'!E92)),NA())</f>
        <v>#N/A</v>
      </c>
      <c r="BF98" s="101" t="e">
        <f ca="true">+IF(AND(ISNUMBER(OFFSET('Hygiene Data'!$F$5,0,10*ROW('Hygiene Data'!F92))),'Data Summary'!DU98="Yes"),OFFSET('Hygiene Data'!$F$5,0,10*ROW('Hygiene Data'!F92)),NA())</f>
        <v>#N/A</v>
      </c>
      <c r="BG98" s="101" t="e">
        <f ca="true">+IF(AND(ISNUMBER(OFFSET('Hygiene Data'!$F$7,0,10*ROW('Hygiene Data'!F92))),'Data Summary'!DV98="Yes"),OFFSET('Hygiene Data'!$F$7,0,10*ROW('Hygiene Data'!F92)),NA())</f>
        <v>#N/A</v>
      </c>
      <c r="BH98" s="101" t="e">
        <f ca="true">+IF(AND(ISNUMBER(OFFSET('Hygiene Data'!$F$9,0,10*ROW('Hygiene Data'!F92))),'Data Summary'!DW98="Yes"),OFFSET('Hygiene Data'!$F$9,0,10*ROW('Hygiene Data'!F92)),NA())</f>
        <v>#N/A</v>
      </c>
      <c r="BI98" s="101" t="e">
        <f ca="true">+IF(AND(ISNUMBER(OFFSET('Hygiene Data'!$G$5,0,10*ROW('Hygiene Data'!G92))),'Data Summary'!DX98="Yes"),OFFSET('Hygiene Data'!$G$5,0,10*ROW('Hygiene Data'!G92)),NA())</f>
        <v>#N/A</v>
      </c>
      <c r="BJ98" s="101" t="e">
        <f ca="true">+IF(AND(ISNUMBER(OFFSET('Hygiene Data'!$G$7,0,10*ROW('Hygiene Data'!G92))),'Data Summary'!DY98="Yes"),OFFSET('Hygiene Data'!$G$7,0,10*ROW('Hygiene Data'!G92)),NA())</f>
        <v>#N/A</v>
      </c>
      <c r="BK98" s="101" t="e">
        <f ca="true">+IF(AND(ISNUMBER(OFFSET('Hygiene Data'!$G$9,0,10*ROW('Hygiene Data'!G92))),'Data Summary'!DZ98="Yes"),OFFSET('Hygiene Data'!$G$9,0,10*ROW('Hygiene Data'!G92)),NA())</f>
        <v>#N/A</v>
      </c>
      <c r="BL98" s="101" t="e">
        <f ca="true">+IF(AND(ISNUMBER(OFFSET('Hygiene Data'!$H$5,0,10*ROW('Hygiene Data'!H92))),'Data Summary'!EA98="Yes"),OFFSET('Hygiene Data'!$H$5,0,10*ROW('Hygiene Data'!H92)),NA())</f>
        <v>#N/A</v>
      </c>
      <c r="BM98" s="101" t="e">
        <f ca="true">+IF(AND(ISNUMBER(OFFSET('Hygiene Data'!$H$7,0,10*ROW('Hygiene Data'!H92))),'Data Summary'!EB98="Yes"),OFFSET('Hygiene Data'!$H$7,0,10*ROW('Hygiene Data'!H92)),NA())</f>
        <v>#N/A</v>
      </c>
      <c r="BN98" s="101" t="e">
        <f ca="true">+IF(AND(ISNUMBER(OFFSET('Hygiene Data'!$H$9,0,10*ROW('Hygiene Data'!H92))),'Data Summary'!EC98="Yes"),OFFSET('Hygiene Data'!$H$9,0,10*ROW('Hygiene Data'!H92)),NA())</f>
        <v>#N/A</v>
      </c>
      <c r="BO98" s="101" t="e">
        <f ca="true">+IF(AND(ISNUMBER(OFFSET('Hygiene Data'!$I$5,0,10*ROW('Hygiene Data'!I92))),'Data Summary'!ED98="Yes"),OFFSET('Hygiene Data'!$I$5,0,10*ROW('Hygiene Data'!I92)),NA())</f>
        <v>#N/A</v>
      </c>
      <c r="BP98" s="101" t="e">
        <f ca="true">+IF(AND(ISNUMBER(OFFSET('Hygiene Data'!$I$7,0,10*ROW('Hygiene Data'!I92))),'Data Summary'!EE98="Yes"),OFFSET('Hygiene Data'!$I$7,0,10*ROW('Hygiene Data'!I92)),NA())</f>
        <v>#N/A</v>
      </c>
      <c r="BQ98" s="101" t="e">
        <f ca="true">+IF(AND(ISNUMBER(OFFSET('Hygiene Data'!$I$9,0,10*ROW('Hygiene Data'!I92))),'Data Summary'!EF98="Yes"),OFFSET('Hygiene Data'!$I$9,0,10*ROW('Hygiene Data'!I92)),NA())</f>
        <v>#N/A</v>
      </c>
    </row>
    <row xmlns:x14ac="http://schemas.microsoft.com/office/spreadsheetml/2009/9/ac" r="99" x14ac:dyDescent="0.2">
      <c r="A99" s="414" t="e">
        <f ca="true">+RIGHT('Data Summary'!A99,LEN('Data Summary'!A99)-9)</f>
        <v>#VALUE!</v>
      </c>
      <c r="B99" s="38" t="str">
        <f ca="true">+IF(ISTEXT('Data Summary'!B99),'Data Summary'!B99,"")</f>
        <v/>
      </c>
      <c r="C99" s="365" t="e">
        <f ca="true">+VALUE('Data Summary'!C99)</f>
        <v>#VALUE!</v>
      </c>
      <c r="D99" s="99" t="e">
        <f ca="true">+IF(AND(ISNUMBER(OFFSET('Water Data'!$D$4,0,10*ROW('Water Data'!D93))),'Data Summary'!BS99="Yes"),100-OFFSET('Water Data'!$D$4,0,10*ROW('Water Data'!D93)),NA())</f>
        <v>#N/A</v>
      </c>
      <c r="E99" s="99" t="e">
        <f ca="true">+IF(AND(ISNUMBER(OFFSET('Water Data'!$D$6,0,10*ROW('Water Data'!D93))),'Data Summary'!BT99="Yes"),OFFSET('Water Data'!$D$6,0,10*ROW('Water Data'!D93)),NA())</f>
        <v>#N/A</v>
      </c>
      <c r="F99" s="99" t="e">
        <f ca="true">+IF(AND(ISNUMBER(OFFSET('Water Data'!$D$9,0,10*ROW('Water Data'!D93))),'Data Summary'!BU99="Yes"),OFFSET('Water Data'!$D$9,0,10*ROW('Water Data'!D93)),NA())</f>
        <v>#N/A</v>
      </c>
      <c r="G99" s="99" t="e">
        <f ca="true">+IF(AND(ISNUMBER(OFFSET('Water Data'!$E$4,0,10*ROW('Water Data'!E93))),'Data Summary'!BV99="Yes"),100-OFFSET('Water Data'!$E$4,0,10*ROW('Water Data'!E93)),NA())</f>
        <v>#N/A</v>
      </c>
      <c r="H99" s="99" t="e">
        <f ca="true">+IF(AND(ISNUMBER(OFFSET('Water Data'!$E$6,0,10*ROW('Water Data'!E93))),'Data Summary'!BW99="Yes"),OFFSET('Water Data'!$E$6,0,10*ROW('Water Data'!E93)),NA())</f>
        <v>#N/A</v>
      </c>
      <c r="I99" s="99" t="e">
        <f ca="true">+IF(AND(ISNUMBER(OFFSET('Water Data'!$E$9,0,10*ROW('Water Data'!E93))),'Data Summary'!BX99="Yes"),OFFSET('Water Data'!$E$9,0,10*ROW('Water Data'!E93)),NA())</f>
        <v>#N/A</v>
      </c>
      <c r="J99" s="99" t="e">
        <f ca="true">+IF(AND(ISNUMBER(OFFSET('Water Data'!$F$4,0,10*ROW('Water Data'!F93))),'Data Summary'!BY99="Yes"),100-OFFSET('Water Data'!$F$4,0,10*ROW('Water Data'!F93)),NA())</f>
        <v>#N/A</v>
      </c>
      <c r="K99" s="99" t="e">
        <f ca="true">+IF(AND(ISNUMBER(OFFSET('Water Data'!$F$6,0,10*ROW('Water Data'!F93))),'Data Summary'!BZ99="Yes"),OFFSET('Water Data'!$F$6,0,10*ROW('Water Data'!F93)),NA())</f>
        <v>#N/A</v>
      </c>
      <c r="L99" s="99" t="e">
        <f ca="true">+IF(AND(ISNUMBER(OFFSET('Water Data'!$F$9,0,10*ROW('Water Data'!F93))),'Data Summary'!CA99="Yes"),OFFSET('Water Data'!$F$9,0,10*ROW('Water Data'!F93)),NA())</f>
        <v>#N/A</v>
      </c>
      <c r="M99" s="99" t="e">
        <f ca="true">+IF(AND(ISNUMBER(OFFSET('Water Data'!$G$4,0,10*ROW('Water Data'!G93))),'Data Summary'!CB99="Yes"),100-OFFSET('Water Data'!$G$4,0,10*ROW('Water Data'!G93)),NA())</f>
        <v>#N/A</v>
      </c>
      <c r="N99" s="99" t="e">
        <f ca="true">+IF(AND(ISNUMBER(OFFSET('Water Data'!$G$6,0,10*ROW('Water Data'!G93))),'Data Summary'!CC99="Yes"),OFFSET('Water Data'!$G$6,0,10*ROW('Water Data'!G93)),NA())</f>
        <v>#N/A</v>
      </c>
      <c r="O99" s="99" t="e">
        <f ca="true">+IF(AND(ISNUMBER(OFFSET('Water Data'!$G$9,0,10*ROW('Water Data'!G93))),'Data Summary'!CD99="Yes"),OFFSET('Water Data'!$G$9,0,10*ROW('Water Data'!G93)),NA())</f>
        <v>#N/A</v>
      </c>
      <c r="P99" s="99" t="e">
        <f ca="true">+IF(AND(ISNUMBER(OFFSET('Water Data'!$H$4,0,10*ROW('Water Data'!H93))),'Data Summary'!CE99="Yes"),100-OFFSET('Water Data'!$H$4,0,10*ROW('Water Data'!H93)),NA())</f>
        <v>#N/A</v>
      </c>
      <c r="Q99" s="99" t="e">
        <f ca="true">+IF(AND(ISNUMBER(OFFSET('Water Data'!$H$6,0,10*ROW('Water Data'!H93))),'Data Summary'!CF99="Yes"),OFFSET('Water Data'!$H$6,0,10*ROW('Water Data'!H93)),NA())</f>
        <v>#N/A</v>
      </c>
      <c r="R99" s="99" t="e">
        <f ca="true">+IF(AND(ISNUMBER(OFFSET('Water Data'!$H$9,0,10*ROW('Water Data'!H93))),'Data Summary'!CG99="Yes"),OFFSET('Water Data'!$H$9,0,10*ROW('Water Data'!H93)),NA())</f>
        <v>#N/A</v>
      </c>
      <c r="S99" s="99" t="e">
        <f ca="true">+IF(AND(ISNUMBER(OFFSET('Water Data'!$I$4,0,10*ROW('Water Data'!I93))),'Data Summary'!CH99="Yes"),100-OFFSET('Water Data'!$I$4,0,10*ROW('Water Data'!I93)),NA())</f>
        <v>#N/A</v>
      </c>
      <c r="T99" s="99" t="e">
        <f ca="true">+IF(AND(ISNUMBER(OFFSET('Water Data'!$I$6,0,10*ROW('Water Data'!I93))),'Data Summary'!CI99="Yes"),OFFSET('Water Data'!$I$6,0,10*ROW('Water Data'!I93)),NA())</f>
        <v>#N/A</v>
      </c>
      <c r="U99" s="99" t="e">
        <f ca="true">+IF(AND(ISNUMBER(OFFSET('Water Data'!$I$9,0,10*ROW('Water Data'!I93))),'Data Summary'!CJ99="Yes"),OFFSET('Water Data'!$I$9,0,10*ROW('Water Data'!I93)),NA())</f>
        <v>#N/A</v>
      </c>
      <c r="V99" s="100" t="e">
        <f ca="true">+IF(AND(ISNUMBER(OFFSET('Sanitation Data'!$D$4,0,10*ROW('Sanitation Data'!D93))),'Data Summary'!CK99="Yes"),100-OFFSET('Sanitation Data'!$D$4,0,10*ROW('Sanitation Data'!D93)),NA())</f>
        <v>#N/A</v>
      </c>
      <c r="W99" s="100" t="e">
        <f ca="true">+IF(AND(ISNUMBER(OFFSET('Sanitation Data'!$D$6,0,10*ROW('Sanitation Data'!D93))),'Data Summary'!CL99="Yes"),OFFSET('Sanitation Data'!$D$6,0,10*ROW('Sanitation Data'!D93)),NA())</f>
        <v>#N/A</v>
      </c>
      <c r="X99" s="100" t="e">
        <f ca="true">+IF(AND(ISNUMBER(OFFSET('Sanitation Data'!$D$10,0,10*ROW('Sanitation Data'!D93))),'Data Summary'!CM99="Yes"),OFFSET('Sanitation Data'!$D$10,0,10*ROW('Sanitation Data'!D93)),NA())</f>
        <v>#N/A</v>
      </c>
      <c r="Y99" s="100" t="e">
        <f ca="true">+IF(AND(ISNUMBER(OFFSET('Sanitation Data'!$D$11,0,10*ROW('Sanitation Data'!D93))),'Data Summary'!CN99="Yes"),OFFSET('Sanitation Data'!$D$11,0,10*ROW('Sanitation Data'!D93)),NA())</f>
        <v>#N/A</v>
      </c>
      <c r="Z99" s="100" t="e">
        <f ca="true">+IF(AND(ISNUMBER(OFFSET('Sanitation Data'!$D$12,0,10*ROW('Sanitation Data'!D93))),'Data Summary'!CO99="Yes"),OFFSET('Sanitation Data'!$D$12,0,10*ROW('Sanitation Data'!D93)),NA())</f>
        <v>#N/A</v>
      </c>
      <c r="AA99" s="100" t="e">
        <f ca="true">+IF(AND(ISNUMBER(OFFSET('Sanitation Data'!$E$4,0,10*ROW('Sanitation Data'!E93))),'Data Summary'!CP99="Yes"),100-OFFSET('Sanitation Data'!$E$4,0,10*ROW('Sanitation Data'!E93)),NA())</f>
        <v>#N/A</v>
      </c>
      <c r="AB99" s="100" t="e">
        <f ca="true">+IF(AND(ISNUMBER(OFFSET('Sanitation Data'!$E$6,0,10*ROW('Sanitation Data'!E93))),'Data Summary'!CQ99="Yes"),OFFSET('Sanitation Data'!$E$6,0,10*ROW('Sanitation Data'!E93)),NA())</f>
        <v>#N/A</v>
      </c>
      <c r="AC99" s="100" t="e">
        <f ca="true">+IF(AND(ISNUMBER(OFFSET('Sanitation Data'!$E$10,0,10*ROW('Sanitation Data'!E93))),'Data Summary'!CR99="Yes"),OFFSET('Sanitation Data'!$E$10,0,10*ROW('Sanitation Data'!E93)),NA())</f>
        <v>#N/A</v>
      </c>
      <c r="AD99" s="100" t="e">
        <f ca="true">+IF(AND(ISNUMBER(OFFSET('Sanitation Data'!$E$11,0,10*ROW('Sanitation Data'!E93))),'Data Summary'!CS99="Yes"),OFFSET('Sanitation Data'!$E$11,0,10*ROW('Sanitation Data'!E93)),NA())</f>
        <v>#N/A</v>
      </c>
      <c r="AE99" s="100" t="e">
        <f ca="true">+IF(AND(ISNUMBER(OFFSET('Sanitation Data'!$E$12,0,10*ROW('Sanitation Data'!E93))),'Data Summary'!CT99="Yes"),OFFSET('Sanitation Data'!$E$12,0,10*ROW('Sanitation Data'!E93)),NA())</f>
        <v>#N/A</v>
      </c>
      <c r="AF99" s="100" t="e">
        <f ca="true">+IF(AND(ISNUMBER(OFFSET('Sanitation Data'!$F$4,0,10*ROW('Sanitation Data'!F93))),'Data Summary'!CU99="Yes"),100-OFFSET('Sanitation Data'!$F$4,0,10*ROW('Sanitation Data'!F93)),NA())</f>
        <v>#N/A</v>
      </c>
      <c r="AG99" s="100" t="e">
        <f ca="true">+IF(AND(ISNUMBER(OFFSET('Sanitation Data'!$F$6,0,10*ROW('Sanitation Data'!F93))),'Data Summary'!CV99="Yes"),OFFSET('Sanitation Data'!$F$6,0,10*ROW('Sanitation Data'!F93)),NA())</f>
        <v>#N/A</v>
      </c>
      <c r="AH99" s="100" t="e">
        <f ca="true">+IF(AND(ISNUMBER(OFFSET('Sanitation Data'!$F$10,0,10*ROW('Sanitation Data'!F93))),'Data Summary'!CW99="Yes"),OFFSET('Sanitation Data'!$F$10,0,10*ROW('Sanitation Data'!F93)),NA())</f>
        <v>#N/A</v>
      </c>
      <c r="AI99" s="100" t="e">
        <f ca="true">+IF(AND(ISNUMBER(OFFSET('Sanitation Data'!$F$11,0,10*ROW('Sanitation Data'!F93))),'Data Summary'!CX99="Yes"),OFFSET('Sanitation Data'!$F$11,0,10*ROW('Sanitation Data'!F93)),NA())</f>
        <v>#N/A</v>
      </c>
      <c r="AJ99" s="100" t="e">
        <f ca="true">+IF(AND(ISNUMBER(OFFSET('Sanitation Data'!$F$12,0,10*ROW('Sanitation Data'!F93))),'Data Summary'!CY99="Yes"),OFFSET('Sanitation Data'!$F$12,0,10*ROW('Sanitation Data'!F93)),NA())</f>
        <v>#N/A</v>
      </c>
      <c r="AK99" s="100" t="e">
        <f ca="true">+IF(AND(ISNUMBER(OFFSET('Sanitation Data'!$G$4,0,10*ROW('Sanitation Data'!G93))),'Data Summary'!CZ99="Yes"),100-OFFSET('Sanitation Data'!$G$4,0,10*ROW('Sanitation Data'!G93)),NA())</f>
        <v>#N/A</v>
      </c>
      <c r="AL99" s="100" t="e">
        <f ca="true">+IF(AND(ISNUMBER(OFFSET('Sanitation Data'!$G$6,0,10*ROW('Sanitation Data'!G93))),'Data Summary'!DA99="Yes"),OFFSET('Sanitation Data'!$G$6,0,10*ROW('Sanitation Data'!G93)),NA())</f>
        <v>#N/A</v>
      </c>
      <c r="AM99" s="100" t="e">
        <f ca="true">+IF(AND(ISNUMBER(OFFSET('Sanitation Data'!$G$10,0,10*ROW('Sanitation Data'!G93))),'Data Summary'!DB99="Yes"),OFFSET('Sanitation Data'!$G$10,0,10*ROW('Sanitation Data'!G93)),NA())</f>
        <v>#N/A</v>
      </c>
      <c r="AN99" s="100" t="e">
        <f ca="true">+IF(AND(ISNUMBER(OFFSET('Sanitation Data'!$G$11,0,10*ROW('Sanitation Data'!G93))),'Data Summary'!DC99="Yes"),OFFSET('Sanitation Data'!$G$11,0,10*ROW('Sanitation Data'!G93)),NA())</f>
        <v>#N/A</v>
      </c>
      <c r="AO99" s="100" t="e">
        <f ca="true">+IF(AND(ISNUMBER(OFFSET('Sanitation Data'!$G$12,0,10*ROW('Sanitation Data'!G93))),'Data Summary'!DD99="Yes"),OFFSET('Sanitation Data'!$G$12,0,10*ROW('Sanitation Data'!G93)),NA())</f>
        <v>#N/A</v>
      </c>
      <c r="AP99" s="100" t="e">
        <f ca="true">+IF(AND(ISNUMBER(OFFSET('Sanitation Data'!$H$4,0,10*ROW('Sanitation Data'!H93))),'Data Summary'!DE99="Yes"),100-OFFSET('Sanitation Data'!$H$4,0,10*ROW('Sanitation Data'!H93)),NA())</f>
        <v>#N/A</v>
      </c>
      <c r="AQ99" s="100" t="e">
        <f ca="true">+IF(AND(ISNUMBER(OFFSET('Sanitation Data'!$H$6,0,10*ROW('Sanitation Data'!H93))),'Data Summary'!DF99="Yes"),OFFSET('Sanitation Data'!$H$6,0,10*ROW('Sanitation Data'!H93)),NA())</f>
        <v>#N/A</v>
      </c>
      <c r="AR99" s="100" t="e">
        <f ca="true">+IF(AND(ISNUMBER(OFFSET('Sanitation Data'!$H$10,0,10*ROW('Sanitation Data'!H93))),'Data Summary'!DG99="Yes"),OFFSET('Sanitation Data'!$H$10,0,10*ROW('Sanitation Data'!H93)),NA())</f>
        <v>#N/A</v>
      </c>
      <c r="AS99" s="100" t="e">
        <f ca="true">+IF(AND(ISNUMBER(OFFSET('Sanitation Data'!$H$11,0,10*ROW('Sanitation Data'!H93))),'Data Summary'!DH99="Yes"),OFFSET('Sanitation Data'!$H$11,0,10*ROW('Sanitation Data'!H93)),NA())</f>
        <v>#N/A</v>
      </c>
      <c r="AT99" s="100" t="e">
        <f ca="true">+IF(AND(ISNUMBER(OFFSET('Sanitation Data'!$H$12,0,10*ROW('Sanitation Data'!H93))),'Data Summary'!DI99="Yes"),OFFSET('Sanitation Data'!$H$12,0,10*ROW('Sanitation Data'!H93)),NA())</f>
        <v>#N/A</v>
      </c>
      <c r="AU99" s="100" t="e">
        <f ca="true">+IF(AND(ISNUMBER(OFFSET('Sanitation Data'!$I$4,0,10*ROW('Sanitation Data'!I93))),'Data Summary'!DJ99="Yes"),100-OFFSET('Sanitation Data'!$I$4,0,10*ROW('Sanitation Data'!I93)),NA())</f>
        <v>#N/A</v>
      </c>
      <c r="AV99" s="100" t="e">
        <f ca="true">+IF(AND(ISNUMBER(OFFSET('Sanitation Data'!$I$6,0,10*ROW('Sanitation Data'!I93))),'Data Summary'!DK99="Yes"),OFFSET('Sanitation Data'!$I$6,0,10*ROW('Sanitation Data'!I93)),NA())</f>
        <v>#N/A</v>
      </c>
      <c r="AW99" s="100" t="e">
        <f ca="true">+IF(AND(ISNUMBER(OFFSET('Sanitation Data'!$I$10,0,10*ROW('Sanitation Data'!I93))),'Data Summary'!DL99="Yes"),OFFSET('Sanitation Data'!$I$10,0,10*ROW('Sanitation Data'!I93)),NA())</f>
        <v>#N/A</v>
      </c>
      <c r="AX99" s="100" t="e">
        <f ca="true">+IF(AND(ISNUMBER(OFFSET('Sanitation Data'!$I$11,0,10*ROW('Sanitation Data'!I93))),'Data Summary'!DM99="Yes"),OFFSET('Sanitation Data'!$I$11,0,10*ROW('Sanitation Data'!I93)),NA())</f>
        <v>#N/A</v>
      </c>
      <c r="AY99" s="100" t="e">
        <f ca="true">+IF(AND(ISNUMBER(OFFSET('Sanitation Data'!$I$12,0,10*ROW('Sanitation Data'!I93))),'Data Summary'!DN99="Yes"),OFFSET('Sanitation Data'!$I$12,0,10*ROW('Sanitation Data'!I93)),NA())</f>
        <v>#N/A</v>
      </c>
      <c r="AZ99" s="101" t="e">
        <f ca="true">+IF(AND(ISNUMBER(OFFSET('Hygiene Data'!$D$5,0,10*ROW('Hygiene Data'!D93))),'Data Summary'!DO99="Yes"),OFFSET('Hygiene Data'!$D$5,0,10*ROW('Hygiene Data'!D93)),NA())</f>
        <v>#N/A</v>
      </c>
      <c r="BA99" s="101" t="e">
        <f ca="true">+IF(AND(ISNUMBER(OFFSET('Hygiene Data'!$D$7,0,10*ROW('Hygiene Data'!D93))),'Data Summary'!DP99="Yes"),OFFSET('Hygiene Data'!$D$7,0,10*ROW('Hygiene Data'!D93)),NA())</f>
        <v>#N/A</v>
      </c>
      <c r="BB99" s="101" t="e">
        <f ca="true">+IF(AND(ISNUMBER(OFFSET('Hygiene Data'!$D$9,0,10*ROW('Hygiene Data'!D93))),'Data Summary'!DQ99="Yes"),OFFSET('Hygiene Data'!$D$9,0,10*ROW('Hygiene Data'!D93)),NA())</f>
        <v>#N/A</v>
      </c>
      <c r="BC99" s="101" t="e">
        <f ca="true">+IF(AND(ISNUMBER(OFFSET('Hygiene Data'!$E$5,0,10*ROW('Hygiene Data'!E93))),'Data Summary'!DR99="Yes"),OFFSET('Hygiene Data'!$E$5,0,10*ROW('Hygiene Data'!E93)),NA())</f>
        <v>#N/A</v>
      </c>
      <c r="BD99" s="101" t="e">
        <f ca="true">+IF(AND(ISNUMBER(OFFSET('Hygiene Data'!$E$7,0,10*ROW('Hygiene Data'!E93))),'Data Summary'!DS99="Yes"),OFFSET('Hygiene Data'!$E$7,0,10*ROW('Hygiene Data'!E93)),NA())</f>
        <v>#N/A</v>
      </c>
      <c r="BE99" s="101" t="e">
        <f ca="true">+IF(AND(ISNUMBER(OFFSET('Hygiene Data'!$E$9,0,10*ROW('Hygiene Data'!E93))),'Data Summary'!DT99="Yes"),OFFSET('Hygiene Data'!$E$9,0,10*ROW('Hygiene Data'!E93)),NA())</f>
        <v>#N/A</v>
      </c>
      <c r="BF99" s="101" t="e">
        <f ca="true">+IF(AND(ISNUMBER(OFFSET('Hygiene Data'!$F$5,0,10*ROW('Hygiene Data'!F93))),'Data Summary'!DU99="Yes"),OFFSET('Hygiene Data'!$F$5,0,10*ROW('Hygiene Data'!F93)),NA())</f>
        <v>#N/A</v>
      </c>
      <c r="BG99" s="101" t="e">
        <f ca="true">+IF(AND(ISNUMBER(OFFSET('Hygiene Data'!$F$7,0,10*ROW('Hygiene Data'!F93))),'Data Summary'!DV99="Yes"),OFFSET('Hygiene Data'!$F$7,0,10*ROW('Hygiene Data'!F93)),NA())</f>
        <v>#N/A</v>
      </c>
      <c r="BH99" s="101" t="e">
        <f ca="true">+IF(AND(ISNUMBER(OFFSET('Hygiene Data'!$F$9,0,10*ROW('Hygiene Data'!F93))),'Data Summary'!DW99="Yes"),OFFSET('Hygiene Data'!$F$9,0,10*ROW('Hygiene Data'!F93)),NA())</f>
        <v>#N/A</v>
      </c>
      <c r="BI99" s="101" t="e">
        <f ca="true">+IF(AND(ISNUMBER(OFFSET('Hygiene Data'!$G$5,0,10*ROW('Hygiene Data'!G93))),'Data Summary'!DX99="Yes"),OFFSET('Hygiene Data'!$G$5,0,10*ROW('Hygiene Data'!G93)),NA())</f>
        <v>#N/A</v>
      </c>
      <c r="BJ99" s="101" t="e">
        <f ca="true">+IF(AND(ISNUMBER(OFFSET('Hygiene Data'!$G$7,0,10*ROW('Hygiene Data'!G93))),'Data Summary'!DY99="Yes"),OFFSET('Hygiene Data'!$G$7,0,10*ROW('Hygiene Data'!G93)),NA())</f>
        <v>#N/A</v>
      </c>
      <c r="BK99" s="101" t="e">
        <f ca="true">+IF(AND(ISNUMBER(OFFSET('Hygiene Data'!$G$9,0,10*ROW('Hygiene Data'!G93))),'Data Summary'!DZ99="Yes"),OFFSET('Hygiene Data'!$G$9,0,10*ROW('Hygiene Data'!G93)),NA())</f>
        <v>#N/A</v>
      </c>
      <c r="BL99" s="101" t="e">
        <f ca="true">+IF(AND(ISNUMBER(OFFSET('Hygiene Data'!$H$5,0,10*ROW('Hygiene Data'!H93))),'Data Summary'!EA99="Yes"),OFFSET('Hygiene Data'!$H$5,0,10*ROW('Hygiene Data'!H93)),NA())</f>
        <v>#N/A</v>
      </c>
      <c r="BM99" s="101" t="e">
        <f ca="true">+IF(AND(ISNUMBER(OFFSET('Hygiene Data'!$H$7,0,10*ROW('Hygiene Data'!H93))),'Data Summary'!EB99="Yes"),OFFSET('Hygiene Data'!$H$7,0,10*ROW('Hygiene Data'!H93)),NA())</f>
        <v>#N/A</v>
      </c>
      <c r="BN99" s="101" t="e">
        <f ca="true">+IF(AND(ISNUMBER(OFFSET('Hygiene Data'!$H$9,0,10*ROW('Hygiene Data'!H93))),'Data Summary'!EC99="Yes"),OFFSET('Hygiene Data'!$H$9,0,10*ROW('Hygiene Data'!H93)),NA())</f>
        <v>#N/A</v>
      </c>
      <c r="BO99" s="101" t="e">
        <f ca="true">+IF(AND(ISNUMBER(OFFSET('Hygiene Data'!$I$5,0,10*ROW('Hygiene Data'!I93))),'Data Summary'!ED99="Yes"),OFFSET('Hygiene Data'!$I$5,0,10*ROW('Hygiene Data'!I93)),NA())</f>
        <v>#N/A</v>
      </c>
      <c r="BP99" s="101" t="e">
        <f ca="true">+IF(AND(ISNUMBER(OFFSET('Hygiene Data'!$I$7,0,10*ROW('Hygiene Data'!I93))),'Data Summary'!EE99="Yes"),OFFSET('Hygiene Data'!$I$7,0,10*ROW('Hygiene Data'!I93)),NA())</f>
        <v>#N/A</v>
      </c>
      <c r="BQ99" s="101" t="e">
        <f ca="true">+IF(AND(ISNUMBER(OFFSET('Hygiene Data'!$I$9,0,10*ROW('Hygiene Data'!I93))),'Data Summary'!EF99="Yes"),OFFSET('Hygiene Data'!$I$9,0,10*ROW('Hygiene Data'!I93)),NA())</f>
        <v>#N/A</v>
      </c>
    </row>
    <row xmlns:x14ac="http://schemas.microsoft.com/office/spreadsheetml/2009/9/ac" r="100" x14ac:dyDescent="0.2">
      <c r="A100" s="414" t="e">
        <f ca="true">+RIGHT('Data Summary'!A100,LEN('Data Summary'!A100)-9)</f>
        <v>#VALUE!</v>
      </c>
      <c r="B100" s="38" t="str">
        <f ca="true">+IF(ISTEXT('Data Summary'!B100),'Data Summary'!B100,"")</f>
        <v/>
      </c>
      <c r="C100" s="365" t="e">
        <f ca="true">+VALUE('Data Summary'!C100)</f>
        <v>#VALUE!</v>
      </c>
      <c r="D100" s="99" t="e">
        <f ca="true">+IF(AND(ISNUMBER(OFFSET('Water Data'!$D$4,0,10*ROW('Water Data'!D94))),'Data Summary'!BS100="Yes"),100-OFFSET('Water Data'!$D$4,0,10*ROW('Water Data'!D94)),NA())</f>
        <v>#N/A</v>
      </c>
      <c r="E100" s="99" t="e">
        <f ca="true">+IF(AND(ISNUMBER(OFFSET('Water Data'!$D$6,0,10*ROW('Water Data'!D94))),'Data Summary'!BT100="Yes"),OFFSET('Water Data'!$D$6,0,10*ROW('Water Data'!D94)),NA())</f>
        <v>#N/A</v>
      </c>
      <c r="F100" s="99" t="e">
        <f ca="true">+IF(AND(ISNUMBER(OFFSET('Water Data'!$D$9,0,10*ROW('Water Data'!D94))),'Data Summary'!BU100="Yes"),OFFSET('Water Data'!$D$9,0,10*ROW('Water Data'!D94)),NA())</f>
        <v>#N/A</v>
      </c>
      <c r="G100" s="99" t="e">
        <f ca="true">+IF(AND(ISNUMBER(OFFSET('Water Data'!$E$4,0,10*ROW('Water Data'!E94))),'Data Summary'!BV100="Yes"),100-OFFSET('Water Data'!$E$4,0,10*ROW('Water Data'!E94)),NA())</f>
        <v>#N/A</v>
      </c>
      <c r="H100" s="99" t="e">
        <f ca="true">+IF(AND(ISNUMBER(OFFSET('Water Data'!$E$6,0,10*ROW('Water Data'!E94))),'Data Summary'!BW100="Yes"),OFFSET('Water Data'!$E$6,0,10*ROW('Water Data'!E94)),NA())</f>
        <v>#N/A</v>
      </c>
      <c r="I100" s="99" t="e">
        <f ca="true">+IF(AND(ISNUMBER(OFFSET('Water Data'!$E$9,0,10*ROW('Water Data'!E94))),'Data Summary'!BX100="Yes"),OFFSET('Water Data'!$E$9,0,10*ROW('Water Data'!E94)),NA())</f>
        <v>#N/A</v>
      </c>
      <c r="J100" s="99" t="e">
        <f ca="true">+IF(AND(ISNUMBER(OFFSET('Water Data'!$F$4,0,10*ROW('Water Data'!F94))),'Data Summary'!BY100="Yes"),100-OFFSET('Water Data'!$F$4,0,10*ROW('Water Data'!F94)),NA())</f>
        <v>#N/A</v>
      </c>
      <c r="K100" s="99" t="e">
        <f ca="true">+IF(AND(ISNUMBER(OFFSET('Water Data'!$F$6,0,10*ROW('Water Data'!F94))),'Data Summary'!BZ100="Yes"),OFFSET('Water Data'!$F$6,0,10*ROW('Water Data'!F94)),NA())</f>
        <v>#N/A</v>
      </c>
      <c r="L100" s="99" t="e">
        <f ca="true">+IF(AND(ISNUMBER(OFFSET('Water Data'!$F$9,0,10*ROW('Water Data'!F94))),'Data Summary'!CA100="Yes"),OFFSET('Water Data'!$F$9,0,10*ROW('Water Data'!F94)),NA())</f>
        <v>#N/A</v>
      </c>
      <c r="M100" s="99" t="e">
        <f ca="true">+IF(AND(ISNUMBER(OFFSET('Water Data'!$G$4,0,10*ROW('Water Data'!G94))),'Data Summary'!CB100="Yes"),100-OFFSET('Water Data'!$G$4,0,10*ROW('Water Data'!G94)),NA())</f>
        <v>#N/A</v>
      </c>
      <c r="N100" s="99" t="e">
        <f ca="true">+IF(AND(ISNUMBER(OFFSET('Water Data'!$G$6,0,10*ROW('Water Data'!G94))),'Data Summary'!CC100="Yes"),OFFSET('Water Data'!$G$6,0,10*ROW('Water Data'!G94)),NA())</f>
        <v>#N/A</v>
      </c>
      <c r="O100" s="99" t="e">
        <f ca="true">+IF(AND(ISNUMBER(OFFSET('Water Data'!$G$9,0,10*ROW('Water Data'!G94))),'Data Summary'!CD100="Yes"),OFFSET('Water Data'!$G$9,0,10*ROW('Water Data'!G94)),NA())</f>
        <v>#N/A</v>
      </c>
      <c r="P100" s="99" t="e">
        <f ca="true">+IF(AND(ISNUMBER(OFFSET('Water Data'!$H$4,0,10*ROW('Water Data'!H94))),'Data Summary'!CE100="Yes"),100-OFFSET('Water Data'!$H$4,0,10*ROW('Water Data'!H94)),NA())</f>
        <v>#N/A</v>
      </c>
      <c r="Q100" s="99" t="e">
        <f ca="true">+IF(AND(ISNUMBER(OFFSET('Water Data'!$H$6,0,10*ROW('Water Data'!H94))),'Data Summary'!CF100="Yes"),OFFSET('Water Data'!$H$6,0,10*ROW('Water Data'!H94)),NA())</f>
        <v>#N/A</v>
      </c>
      <c r="R100" s="99" t="e">
        <f ca="true">+IF(AND(ISNUMBER(OFFSET('Water Data'!$H$9,0,10*ROW('Water Data'!H94))),'Data Summary'!CG100="Yes"),OFFSET('Water Data'!$H$9,0,10*ROW('Water Data'!H94)),NA())</f>
        <v>#N/A</v>
      </c>
      <c r="S100" s="99" t="e">
        <f ca="true">+IF(AND(ISNUMBER(OFFSET('Water Data'!$I$4,0,10*ROW('Water Data'!I94))),'Data Summary'!CH100="Yes"),100-OFFSET('Water Data'!$I$4,0,10*ROW('Water Data'!I94)),NA())</f>
        <v>#N/A</v>
      </c>
      <c r="T100" s="99" t="e">
        <f ca="true">+IF(AND(ISNUMBER(OFFSET('Water Data'!$I$6,0,10*ROW('Water Data'!I94))),'Data Summary'!CI100="Yes"),OFFSET('Water Data'!$I$6,0,10*ROW('Water Data'!I94)),NA())</f>
        <v>#N/A</v>
      </c>
      <c r="U100" s="99" t="e">
        <f ca="true">+IF(AND(ISNUMBER(OFFSET('Water Data'!$I$9,0,10*ROW('Water Data'!I94))),'Data Summary'!CJ100="Yes"),OFFSET('Water Data'!$I$9,0,10*ROW('Water Data'!I94)),NA())</f>
        <v>#N/A</v>
      </c>
      <c r="V100" s="100" t="e">
        <f ca="true">+IF(AND(ISNUMBER(OFFSET('Sanitation Data'!$D$4,0,10*ROW('Sanitation Data'!D94))),'Data Summary'!CK100="Yes"),100-OFFSET('Sanitation Data'!$D$4,0,10*ROW('Sanitation Data'!D94)),NA())</f>
        <v>#N/A</v>
      </c>
      <c r="W100" s="100" t="e">
        <f ca="true">+IF(AND(ISNUMBER(OFFSET('Sanitation Data'!$D$6,0,10*ROW('Sanitation Data'!D94))),'Data Summary'!CL100="Yes"),OFFSET('Sanitation Data'!$D$6,0,10*ROW('Sanitation Data'!D94)),NA())</f>
        <v>#N/A</v>
      </c>
      <c r="X100" s="100" t="e">
        <f ca="true">+IF(AND(ISNUMBER(OFFSET('Sanitation Data'!$D$10,0,10*ROW('Sanitation Data'!D94))),'Data Summary'!CM100="Yes"),OFFSET('Sanitation Data'!$D$10,0,10*ROW('Sanitation Data'!D94)),NA())</f>
        <v>#N/A</v>
      </c>
      <c r="Y100" s="100" t="e">
        <f ca="true">+IF(AND(ISNUMBER(OFFSET('Sanitation Data'!$D$11,0,10*ROW('Sanitation Data'!D94))),'Data Summary'!CN100="Yes"),OFFSET('Sanitation Data'!$D$11,0,10*ROW('Sanitation Data'!D94)),NA())</f>
        <v>#N/A</v>
      </c>
      <c r="Z100" s="100" t="e">
        <f ca="true">+IF(AND(ISNUMBER(OFFSET('Sanitation Data'!$D$12,0,10*ROW('Sanitation Data'!D94))),'Data Summary'!CO100="Yes"),OFFSET('Sanitation Data'!$D$12,0,10*ROW('Sanitation Data'!D94)),NA())</f>
        <v>#N/A</v>
      </c>
      <c r="AA100" s="100" t="e">
        <f ca="true">+IF(AND(ISNUMBER(OFFSET('Sanitation Data'!$E$4,0,10*ROW('Sanitation Data'!E94))),'Data Summary'!CP100="Yes"),100-OFFSET('Sanitation Data'!$E$4,0,10*ROW('Sanitation Data'!E94)),NA())</f>
        <v>#N/A</v>
      </c>
      <c r="AB100" s="100" t="e">
        <f ca="true">+IF(AND(ISNUMBER(OFFSET('Sanitation Data'!$E$6,0,10*ROW('Sanitation Data'!E94))),'Data Summary'!CQ100="Yes"),OFFSET('Sanitation Data'!$E$6,0,10*ROW('Sanitation Data'!E94)),NA())</f>
        <v>#N/A</v>
      </c>
      <c r="AC100" s="100" t="e">
        <f ca="true">+IF(AND(ISNUMBER(OFFSET('Sanitation Data'!$E$10,0,10*ROW('Sanitation Data'!E94))),'Data Summary'!CR100="Yes"),OFFSET('Sanitation Data'!$E$10,0,10*ROW('Sanitation Data'!E94)),NA())</f>
        <v>#N/A</v>
      </c>
      <c r="AD100" s="100" t="e">
        <f ca="true">+IF(AND(ISNUMBER(OFFSET('Sanitation Data'!$E$11,0,10*ROW('Sanitation Data'!E94))),'Data Summary'!CS100="Yes"),OFFSET('Sanitation Data'!$E$11,0,10*ROW('Sanitation Data'!E94)),NA())</f>
        <v>#N/A</v>
      </c>
      <c r="AE100" s="100" t="e">
        <f ca="true">+IF(AND(ISNUMBER(OFFSET('Sanitation Data'!$E$12,0,10*ROW('Sanitation Data'!E94))),'Data Summary'!CT100="Yes"),OFFSET('Sanitation Data'!$E$12,0,10*ROW('Sanitation Data'!E94)),NA())</f>
        <v>#N/A</v>
      </c>
      <c r="AF100" s="100" t="e">
        <f ca="true">+IF(AND(ISNUMBER(OFFSET('Sanitation Data'!$F$4,0,10*ROW('Sanitation Data'!F94))),'Data Summary'!CU100="Yes"),100-OFFSET('Sanitation Data'!$F$4,0,10*ROW('Sanitation Data'!F94)),NA())</f>
        <v>#N/A</v>
      </c>
      <c r="AG100" s="100" t="e">
        <f ca="true">+IF(AND(ISNUMBER(OFFSET('Sanitation Data'!$F$6,0,10*ROW('Sanitation Data'!F94))),'Data Summary'!CV100="Yes"),OFFSET('Sanitation Data'!$F$6,0,10*ROW('Sanitation Data'!F94)),NA())</f>
        <v>#N/A</v>
      </c>
      <c r="AH100" s="100" t="e">
        <f ca="true">+IF(AND(ISNUMBER(OFFSET('Sanitation Data'!$F$10,0,10*ROW('Sanitation Data'!F94))),'Data Summary'!CW100="Yes"),OFFSET('Sanitation Data'!$F$10,0,10*ROW('Sanitation Data'!F94)),NA())</f>
        <v>#N/A</v>
      </c>
      <c r="AI100" s="100" t="e">
        <f ca="true">+IF(AND(ISNUMBER(OFFSET('Sanitation Data'!$F$11,0,10*ROW('Sanitation Data'!F94))),'Data Summary'!CX100="Yes"),OFFSET('Sanitation Data'!$F$11,0,10*ROW('Sanitation Data'!F94)),NA())</f>
        <v>#N/A</v>
      </c>
      <c r="AJ100" s="100" t="e">
        <f ca="true">+IF(AND(ISNUMBER(OFFSET('Sanitation Data'!$F$12,0,10*ROW('Sanitation Data'!F94))),'Data Summary'!CY100="Yes"),OFFSET('Sanitation Data'!$F$12,0,10*ROW('Sanitation Data'!F94)),NA())</f>
        <v>#N/A</v>
      </c>
      <c r="AK100" s="100" t="e">
        <f ca="true">+IF(AND(ISNUMBER(OFFSET('Sanitation Data'!$G$4,0,10*ROW('Sanitation Data'!G94))),'Data Summary'!CZ100="Yes"),100-OFFSET('Sanitation Data'!$G$4,0,10*ROW('Sanitation Data'!G94)),NA())</f>
        <v>#N/A</v>
      </c>
      <c r="AL100" s="100" t="e">
        <f ca="true">+IF(AND(ISNUMBER(OFFSET('Sanitation Data'!$G$6,0,10*ROW('Sanitation Data'!G94))),'Data Summary'!DA100="Yes"),OFFSET('Sanitation Data'!$G$6,0,10*ROW('Sanitation Data'!G94)),NA())</f>
        <v>#N/A</v>
      </c>
      <c r="AM100" s="100" t="e">
        <f ca="true">+IF(AND(ISNUMBER(OFFSET('Sanitation Data'!$G$10,0,10*ROW('Sanitation Data'!G94))),'Data Summary'!DB100="Yes"),OFFSET('Sanitation Data'!$G$10,0,10*ROW('Sanitation Data'!G94)),NA())</f>
        <v>#N/A</v>
      </c>
      <c r="AN100" s="100" t="e">
        <f ca="true">+IF(AND(ISNUMBER(OFFSET('Sanitation Data'!$G$11,0,10*ROW('Sanitation Data'!G94))),'Data Summary'!DC100="Yes"),OFFSET('Sanitation Data'!$G$11,0,10*ROW('Sanitation Data'!G94)),NA())</f>
        <v>#N/A</v>
      </c>
      <c r="AO100" s="100" t="e">
        <f ca="true">+IF(AND(ISNUMBER(OFFSET('Sanitation Data'!$G$12,0,10*ROW('Sanitation Data'!G94))),'Data Summary'!DD100="Yes"),OFFSET('Sanitation Data'!$G$12,0,10*ROW('Sanitation Data'!G94)),NA())</f>
        <v>#N/A</v>
      </c>
      <c r="AP100" s="100" t="e">
        <f ca="true">+IF(AND(ISNUMBER(OFFSET('Sanitation Data'!$H$4,0,10*ROW('Sanitation Data'!H94))),'Data Summary'!DE100="Yes"),100-OFFSET('Sanitation Data'!$H$4,0,10*ROW('Sanitation Data'!H94)),NA())</f>
        <v>#N/A</v>
      </c>
      <c r="AQ100" s="100" t="e">
        <f ca="true">+IF(AND(ISNUMBER(OFFSET('Sanitation Data'!$H$6,0,10*ROW('Sanitation Data'!H94))),'Data Summary'!DF100="Yes"),OFFSET('Sanitation Data'!$H$6,0,10*ROW('Sanitation Data'!H94)),NA())</f>
        <v>#N/A</v>
      </c>
      <c r="AR100" s="100" t="e">
        <f ca="true">+IF(AND(ISNUMBER(OFFSET('Sanitation Data'!$H$10,0,10*ROW('Sanitation Data'!H94))),'Data Summary'!DG100="Yes"),OFFSET('Sanitation Data'!$H$10,0,10*ROW('Sanitation Data'!H94)),NA())</f>
        <v>#N/A</v>
      </c>
      <c r="AS100" s="100" t="e">
        <f ca="true">+IF(AND(ISNUMBER(OFFSET('Sanitation Data'!$H$11,0,10*ROW('Sanitation Data'!H94))),'Data Summary'!DH100="Yes"),OFFSET('Sanitation Data'!$H$11,0,10*ROW('Sanitation Data'!H94)),NA())</f>
        <v>#N/A</v>
      </c>
      <c r="AT100" s="100" t="e">
        <f ca="true">+IF(AND(ISNUMBER(OFFSET('Sanitation Data'!$H$12,0,10*ROW('Sanitation Data'!H94))),'Data Summary'!DI100="Yes"),OFFSET('Sanitation Data'!$H$12,0,10*ROW('Sanitation Data'!H94)),NA())</f>
        <v>#N/A</v>
      </c>
      <c r="AU100" s="100" t="e">
        <f ca="true">+IF(AND(ISNUMBER(OFFSET('Sanitation Data'!$I$4,0,10*ROW('Sanitation Data'!I94))),'Data Summary'!DJ100="Yes"),100-OFFSET('Sanitation Data'!$I$4,0,10*ROW('Sanitation Data'!I94)),NA())</f>
        <v>#N/A</v>
      </c>
      <c r="AV100" s="100" t="e">
        <f ca="true">+IF(AND(ISNUMBER(OFFSET('Sanitation Data'!$I$6,0,10*ROW('Sanitation Data'!I94))),'Data Summary'!DK100="Yes"),OFFSET('Sanitation Data'!$I$6,0,10*ROW('Sanitation Data'!I94)),NA())</f>
        <v>#N/A</v>
      </c>
      <c r="AW100" s="100" t="e">
        <f ca="true">+IF(AND(ISNUMBER(OFFSET('Sanitation Data'!$I$10,0,10*ROW('Sanitation Data'!I94))),'Data Summary'!DL100="Yes"),OFFSET('Sanitation Data'!$I$10,0,10*ROW('Sanitation Data'!I94)),NA())</f>
        <v>#N/A</v>
      </c>
      <c r="AX100" s="100" t="e">
        <f ca="true">+IF(AND(ISNUMBER(OFFSET('Sanitation Data'!$I$11,0,10*ROW('Sanitation Data'!I94))),'Data Summary'!DM100="Yes"),OFFSET('Sanitation Data'!$I$11,0,10*ROW('Sanitation Data'!I94)),NA())</f>
        <v>#N/A</v>
      </c>
      <c r="AY100" s="100" t="e">
        <f ca="true">+IF(AND(ISNUMBER(OFFSET('Sanitation Data'!$I$12,0,10*ROW('Sanitation Data'!I94))),'Data Summary'!DN100="Yes"),OFFSET('Sanitation Data'!$I$12,0,10*ROW('Sanitation Data'!I94)),NA())</f>
        <v>#N/A</v>
      </c>
      <c r="AZ100" s="101" t="e">
        <f ca="true">+IF(AND(ISNUMBER(OFFSET('Hygiene Data'!$D$5,0,10*ROW('Hygiene Data'!D94))),'Data Summary'!DO100="Yes"),OFFSET('Hygiene Data'!$D$5,0,10*ROW('Hygiene Data'!D94)),NA())</f>
        <v>#N/A</v>
      </c>
      <c r="BA100" s="101" t="e">
        <f ca="true">+IF(AND(ISNUMBER(OFFSET('Hygiene Data'!$D$7,0,10*ROW('Hygiene Data'!D94))),'Data Summary'!DP100="Yes"),OFFSET('Hygiene Data'!$D$7,0,10*ROW('Hygiene Data'!D94)),NA())</f>
        <v>#N/A</v>
      </c>
      <c r="BB100" s="101" t="e">
        <f ca="true">+IF(AND(ISNUMBER(OFFSET('Hygiene Data'!$D$9,0,10*ROW('Hygiene Data'!D94))),'Data Summary'!DQ100="Yes"),OFFSET('Hygiene Data'!$D$9,0,10*ROW('Hygiene Data'!D94)),NA())</f>
        <v>#N/A</v>
      </c>
      <c r="BC100" s="101" t="e">
        <f ca="true">+IF(AND(ISNUMBER(OFFSET('Hygiene Data'!$E$5,0,10*ROW('Hygiene Data'!E94))),'Data Summary'!DR100="Yes"),OFFSET('Hygiene Data'!$E$5,0,10*ROW('Hygiene Data'!E94)),NA())</f>
        <v>#N/A</v>
      </c>
      <c r="BD100" s="101" t="e">
        <f ca="true">+IF(AND(ISNUMBER(OFFSET('Hygiene Data'!$E$7,0,10*ROW('Hygiene Data'!E94))),'Data Summary'!DS100="Yes"),OFFSET('Hygiene Data'!$E$7,0,10*ROW('Hygiene Data'!E94)),NA())</f>
        <v>#N/A</v>
      </c>
      <c r="BE100" s="101" t="e">
        <f ca="true">+IF(AND(ISNUMBER(OFFSET('Hygiene Data'!$E$9,0,10*ROW('Hygiene Data'!E94))),'Data Summary'!DT100="Yes"),OFFSET('Hygiene Data'!$E$9,0,10*ROW('Hygiene Data'!E94)),NA())</f>
        <v>#N/A</v>
      </c>
      <c r="BF100" s="101" t="e">
        <f ca="true">+IF(AND(ISNUMBER(OFFSET('Hygiene Data'!$F$5,0,10*ROW('Hygiene Data'!F94))),'Data Summary'!DU100="Yes"),OFFSET('Hygiene Data'!$F$5,0,10*ROW('Hygiene Data'!F94)),NA())</f>
        <v>#N/A</v>
      </c>
      <c r="BG100" s="101" t="e">
        <f ca="true">+IF(AND(ISNUMBER(OFFSET('Hygiene Data'!$F$7,0,10*ROW('Hygiene Data'!F94))),'Data Summary'!DV100="Yes"),OFFSET('Hygiene Data'!$F$7,0,10*ROW('Hygiene Data'!F94)),NA())</f>
        <v>#N/A</v>
      </c>
      <c r="BH100" s="101" t="e">
        <f ca="true">+IF(AND(ISNUMBER(OFFSET('Hygiene Data'!$F$9,0,10*ROW('Hygiene Data'!F94))),'Data Summary'!DW100="Yes"),OFFSET('Hygiene Data'!$F$9,0,10*ROW('Hygiene Data'!F94)),NA())</f>
        <v>#N/A</v>
      </c>
      <c r="BI100" s="101" t="e">
        <f ca="true">+IF(AND(ISNUMBER(OFFSET('Hygiene Data'!$G$5,0,10*ROW('Hygiene Data'!G94))),'Data Summary'!DX100="Yes"),OFFSET('Hygiene Data'!$G$5,0,10*ROW('Hygiene Data'!G94)),NA())</f>
        <v>#N/A</v>
      </c>
      <c r="BJ100" s="101" t="e">
        <f ca="true">+IF(AND(ISNUMBER(OFFSET('Hygiene Data'!$G$7,0,10*ROW('Hygiene Data'!G94))),'Data Summary'!DY100="Yes"),OFFSET('Hygiene Data'!$G$7,0,10*ROW('Hygiene Data'!G94)),NA())</f>
        <v>#N/A</v>
      </c>
      <c r="BK100" s="101" t="e">
        <f ca="true">+IF(AND(ISNUMBER(OFFSET('Hygiene Data'!$G$9,0,10*ROW('Hygiene Data'!G94))),'Data Summary'!DZ100="Yes"),OFFSET('Hygiene Data'!$G$9,0,10*ROW('Hygiene Data'!G94)),NA())</f>
        <v>#N/A</v>
      </c>
      <c r="BL100" s="101" t="e">
        <f ca="true">+IF(AND(ISNUMBER(OFFSET('Hygiene Data'!$H$5,0,10*ROW('Hygiene Data'!H94))),'Data Summary'!EA100="Yes"),OFFSET('Hygiene Data'!$H$5,0,10*ROW('Hygiene Data'!H94)),NA())</f>
        <v>#N/A</v>
      </c>
      <c r="BM100" s="101" t="e">
        <f ca="true">+IF(AND(ISNUMBER(OFFSET('Hygiene Data'!$H$7,0,10*ROW('Hygiene Data'!H94))),'Data Summary'!EB100="Yes"),OFFSET('Hygiene Data'!$H$7,0,10*ROW('Hygiene Data'!H94)),NA())</f>
        <v>#N/A</v>
      </c>
      <c r="BN100" s="101" t="e">
        <f ca="true">+IF(AND(ISNUMBER(OFFSET('Hygiene Data'!$H$9,0,10*ROW('Hygiene Data'!H94))),'Data Summary'!EC100="Yes"),OFFSET('Hygiene Data'!$H$9,0,10*ROW('Hygiene Data'!H94)),NA())</f>
        <v>#N/A</v>
      </c>
      <c r="BO100" s="101" t="e">
        <f ca="true">+IF(AND(ISNUMBER(OFFSET('Hygiene Data'!$I$5,0,10*ROW('Hygiene Data'!I94))),'Data Summary'!ED100="Yes"),OFFSET('Hygiene Data'!$I$5,0,10*ROW('Hygiene Data'!I94)),NA())</f>
        <v>#N/A</v>
      </c>
      <c r="BP100" s="101" t="e">
        <f ca="true">+IF(AND(ISNUMBER(OFFSET('Hygiene Data'!$I$7,0,10*ROW('Hygiene Data'!I94))),'Data Summary'!EE100="Yes"),OFFSET('Hygiene Data'!$I$7,0,10*ROW('Hygiene Data'!I94)),NA())</f>
        <v>#N/A</v>
      </c>
      <c r="BQ100" s="101" t="e">
        <f ca="true">+IF(AND(ISNUMBER(OFFSET('Hygiene Data'!$I$9,0,10*ROW('Hygiene Data'!I94))),'Data Summary'!EF100="Yes"),OFFSET('Hygiene Data'!$I$9,0,10*ROW('Hygiene Data'!I94)),NA())</f>
        <v>#N/A</v>
      </c>
    </row>
    <row xmlns:x14ac="http://schemas.microsoft.com/office/spreadsheetml/2009/9/ac" r="101" x14ac:dyDescent="0.2">
      <c r="A101" s="414" t="e">
        <f ca="true">+RIGHT('Data Summary'!A101,LEN('Data Summary'!A101)-9)</f>
        <v>#VALUE!</v>
      </c>
      <c r="B101" s="38" t="str">
        <f ca="true">+IF(ISTEXT('Data Summary'!B101),'Data Summary'!B101,"")</f>
        <v/>
      </c>
      <c r="C101" s="365" t="e">
        <f ca="true">+VALUE('Data Summary'!C101)</f>
        <v>#VALUE!</v>
      </c>
      <c r="D101" s="99" t="e">
        <f ca="true">+IF(AND(ISNUMBER(OFFSET('Water Data'!$D$4,0,10*ROW('Water Data'!D95))),'Data Summary'!BS101="Yes"),100-OFFSET('Water Data'!$D$4,0,10*ROW('Water Data'!D95)),NA())</f>
        <v>#N/A</v>
      </c>
      <c r="E101" s="99" t="e">
        <f ca="true">+IF(AND(ISNUMBER(OFFSET('Water Data'!$D$6,0,10*ROW('Water Data'!D95))),'Data Summary'!BT101="Yes"),OFFSET('Water Data'!$D$6,0,10*ROW('Water Data'!D95)),NA())</f>
        <v>#N/A</v>
      </c>
      <c r="F101" s="99" t="e">
        <f ca="true">+IF(AND(ISNUMBER(OFFSET('Water Data'!$D$9,0,10*ROW('Water Data'!D95))),'Data Summary'!BU101="Yes"),OFFSET('Water Data'!$D$9,0,10*ROW('Water Data'!D95)),NA())</f>
        <v>#N/A</v>
      </c>
      <c r="G101" s="99" t="e">
        <f ca="true">+IF(AND(ISNUMBER(OFFSET('Water Data'!$E$4,0,10*ROW('Water Data'!E95))),'Data Summary'!BV101="Yes"),100-OFFSET('Water Data'!$E$4,0,10*ROW('Water Data'!E95)),NA())</f>
        <v>#N/A</v>
      </c>
      <c r="H101" s="99" t="e">
        <f ca="true">+IF(AND(ISNUMBER(OFFSET('Water Data'!$E$6,0,10*ROW('Water Data'!E95))),'Data Summary'!BW101="Yes"),OFFSET('Water Data'!$E$6,0,10*ROW('Water Data'!E95)),NA())</f>
        <v>#N/A</v>
      </c>
      <c r="I101" s="99" t="e">
        <f ca="true">+IF(AND(ISNUMBER(OFFSET('Water Data'!$E$9,0,10*ROW('Water Data'!E95))),'Data Summary'!BX101="Yes"),OFFSET('Water Data'!$E$9,0,10*ROW('Water Data'!E95)),NA())</f>
        <v>#N/A</v>
      </c>
      <c r="J101" s="99" t="e">
        <f ca="true">+IF(AND(ISNUMBER(OFFSET('Water Data'!$F$4,0,10*ROW('Water Data'!F95))),'Data Summary'!BY101="Yes"),100-OFFSET('Water Data'!$F$4,0,10*ROW('Water Data'!F95)),NA())</f>
        <v>#N/A</v>
      </c>
      <c r="K101" s="99" t="e">
        <f ca="true">+IF(AND(ISNUMBER(OFFSET('Water Data'!$F$6,0,10*ROW('Water Data'!F95))),'Data Summary'!BZ101="Yes"),OFFSET('Water Data'!$F$6,0,10*ROW('Water Data'!F95)),NA())</f>
        <v>#N/A</v>
      </c>
      <c r="L101" s="99" t="e">
        <f ca="true">+IF(AND(ISNUMBER(OFFSET('Water Data'!$F$9,0,10*ROW('Water Data'!F95))),'Data Summary'!CA101="Yes"),OFFSET('Water Data'!$F$9,0,10*ROW('Water Data'!F95)),NA())</f>
        <v>#N/A</v>
      </c>
      <c r="M101" s="99" t="e">
        <f ca="true">+IF(AND(ISNUMBER(OFFSET('Water Data'!$G$4,0,10*ROW('Water Data'!G95))),'Data Summary'!CB101="Yes"),100-OFFSET('Water Data'!$G$4,0,10*ROW('Water Data'!G95)),NA())</f>
        <v>#N/A</v>
      </c>
      <c r="N101" s="99" t="e">
        <f ca="true">+IF(AND(ISNUMBER(OFFSET('Water Data'!$G$6,0,10*ROW('Water Data'!G95))),'Data Summary'!CC101="Yes"),OFFSET('Water Data'!$G$6,0,10*ROW('Water Data'!G95)),NA())</f>
        <v>#N/A</v>
      </c>
      <c r="O101" s="99" t="e">
        <f ca="true">+IF(AND(ISNUMBER(OFFSET('Water Data'!$G$9,0,10*ROW('Water Data'!G95))),'Data Summary'!CD101="Yes"),OFFSET('Water Data'!$G$9,0,10*ROW('Water Data'!G95)),NA())</f>
        <v>#N/A</v>
      </c>
      <c r="P101" s="99" t="e">
        <f ca="true">+IF(AND(ISNUMBER(OFFSET('Water Data'!$H$4,0,10*ROW('Water Data'!H95))),'Data Summary'!CE101="Yes"),100-OFFSET('Water Data'!$H$4,0,10*ROW('Water Data'!H95)),NA())</f>
        <v>#N/A</v>
      </c>
      <c r="Q101" s="99" t="e">
        <f ca="true">+IF(AND(ISNUMBER(OFFSET('Water Data'!$H$6,0,10*ROW('Water Data'!H95))),'Data Summary'!CF101="Yes"),OFFSET('Water Data'!$H$6,0,10*ROW('Water Data'!H95)),NA())</f>
        <v>#N/A</v>
      </c>
      <c r="R101" s="99" t="e">
        <f ca="true">+IF(AND(ISNUMBER(OFFSET('Water Data'!$H$9,0,10*ROW('Water Data'!H95))),'Data Summary'!CG101="Yes"),OFFSET('Water Data'!$H$9,0,10*ROW('Water Data'!H95)),NA())</f>
        <v>#N/A</v>
      </c>
      <c r="S101" s="99" t="e">
        <f ca="true">+IF(AND(ISNUMBER(OFFSET('Water Data'!$I$4,0,10*ROW('Water Data'!I95))),'Data Summary'!CH101="Yes"),100-OFFSET('Water Data'!$I$4,0,10*ROW('Water Data'!I95)),NA())</f>
        <v>#N/A</v>
      </c>
      <c r="T101" s="99" t="e">
        <f ca="true">+IF(AND(ISNUMBER(OFFSET('Water Data'!$I$6,0,10*ROW('Water Data'!I95))),'Data Summary'!CI101="Yes"),OFFSET('Water Data'!$I$6,0,10*ROW('Water Data'!I95)),NA())</f>
        <v>#N/A</v>
      </c>
      <c r="U101" s="99" t="e">
        <f ca="true">+IF(AND(ISNUMBER(OFFSET('Water Data'!$I$9,0,10*ROW('Water Data'!I95))),'Data Summary'!CJ101="Yes"),OFFSET('Water Data'!$I$9,0,10*ROW('Water Data'!I95)),NA())</f>
        <v>#N/A</v>
      </c>
      <c r="V101" s="100" t="e">
        <f ca="true">+IF(AND(ISNUMBER(OFFSET('Sanitation Data'!$D$4,0,10*ROW('Sanitation Data'!D95))),'Data Summary'!CK101="Yes"),100-OFFSET('Sanitation Data'!$D$4,0,10*ROW('Sanitation Data'!D95)),NA())</f>
        <v>#N/A</v>
      </c>
      <c r="W101" s="100" t="e">
        <f ca="true">+IF(AND(ISNUMBER(OFFSET('Sanitation Data'!$D$6,0,10*ROW('Sanitation Data'!D95))),'Data Summary'!CL101="Yes"),OFFSET('Sanitation Data'!$D$6,0,10*ROW('Sanitation Data'!D95)),NA())</f>
        <v>#N/A</v>
      </c>
      <c r="X101" s="100" t="e">
        <f ca="true">+IF(AND(ISNUMBER(OFFSET('Sanitation Data'!$D$10,0,10*ROW('Sanitation Data'!D95))),'Data Summary'!CM101="Yes"),OFFSET('Sanitation Data'!$D$10,0,10*ROW('Sanitation Data'!D95)),NA())</f>
        <v>#N/A</v>
      </c>
      <c r="Y101" s="100" t="e">
        <f ca="true">+IF(AND(ISNUMBER(OFFSET('Sanitation Data'!$D$11,0,10*ROW('Sanitation Data'!D95))),'Data Summary'!CN101="Yes"),OFFSET('Sanitation Data'!$D$11,0,10*ROW('Sanitation Data'!D95)),NA())</f>
        <v>#N/A</v>
      </c>
      <c r="Z101" s="100" t="e">
        <f ca="true">+IF(AND(ISNUMBER(OFFSET('Sanitation Data'!$D$12,0,10*ROW('Sanitation Data'!D95))),'Data Summary'!CO101="Yes"),OFFSET('Sanitation Data'!$D$12,0,10*ROW('Sanitation Data'!D95)),NA())</f>
        <v>#N/A</v>
      </c>
      <c r="AA101" s="100" t="e">
        <f ca="true">+IF(AND(ISNUMBER(OFFSET('Sanitation Data'!$E$4,0,10*ROW('Sanitation Data'!E95))),'Data Summary'!CP101="Yes"),100-OFFSET('Sanitation Data'!$E$4,0,10*ROW('Sanitation Data'!E95)),NA())</f>
        <v>#N/A</v>
      </c>
      <c r="AB101" s="100" t="e">
        <f ca="true">+IF(AND(ISNUMBER(OFFSET('Sanitation Data'!$E$6,0,10*ROW('Sanitation Data'!E95))),'Data Summary'!CQ101="Yes"),OFFSET('Sanitation Data'!$E$6,0,10*ROW('Sanitation Data'!E95)),NA())</f>
        <v>#N/A</v>
      </c>
      <c r="AC101" s="100" t="e">
        <f ca="true">+IF(AND(ISNUMBER(OFFSET('Sanitation Data'!$E$10,0,10*ROW('Sanitation Data'!E95))),'Data Summary'!CR101="Yes"),OFFSET('Sanitation Data'!$E$10,0,10*ROW('Sanitation Data'!E95)),NA())</f>
        <v>#N/A</v>
      </c>
      <c r="AD101" s="100" t="e">
        <f ca="true">+IF(AND(ISNUMBER(OFFSET('Sanitation Data'!$E$11,0,10*ROW('Sanitation Data'!E95))),'Data Summary'!CS101="Yes"),OFFSET('Sanitation Data'!$E$11,0,10*ROW('Sanitation Data'!E95)),NA())</f>
        <v>#N/A</v>
      </c>
      <c r="AE101" s="100" t="e">
        <f ca="true">+IF(AND(ISNUMBER(OFFSET('Sanitation Data'!$E$12,0,10*ROW('Sanitation Data'!E95))),'Data Summary'!CT101="Yes"),OFFSET('Sanitation Data'!$E$12,0,10*ROW('Sanitation Data'!E95)),NA())</f>
        <v>#N/A</v>
      </c>
      <c r="AF101" s="100" t="e">
        <f ca="true">+IF(AND(ISNUMBER(OFFSET('Sanitation Data'!$F$4,0,10*ROW('Sanitation Data'!F95))),'Data Summary'!CU101="Yes"),100-OFFSET('Sanitation Data'!$F$4,0,10*ROW('Sanitation Data'!F95)),NA())</f>
        <v>#N/A</v>
      </c>
      <c r="AG101" s="100" t="e">
        <f ca="true">+IF(AND(ISNUMBER(OFFSET('Sanitation Data'!$F$6,0,10*ROW('Sanitation Data'!F95))),'Data Summary'!CV101="Yes"),OFFSET('Sanitation Data'!$F$6,0,10*ROW('Sanitation Data'!F95)),NA())</f>
        <v>#N/A</v>
      </c>
      <c r="AH101" s="100" t="e">
        <f ca="true">+IF(AND(ISNUMBER(OFFSET('Sanitation Data'!$F$10,0,10*ROW('Sanitation Data'!F95))),'Data Summary'!CW101="Yes"),OFFSET('Sanitation Data'!$F$10,0,10*ROW('Sanitation Data'!F95)),NA())</f>
        <v>#N/A</v>
      </c>
      <c r="AI101" s="100" t="e">
        <f ca="true">+IF(AND(ISNUMBER(OFFSET('Sanitation Data'!$F$11,0,10*ROW('Sanitation Data'!F95))),'Data Summary'!CX101="Yes"),OFFSET('Sanitation Data'!$F$11,0,10*ROW('Sanitation Data'!F95)),NA())</f>
        <v>#N/A</v>
      </c>
      <c r="AJ101" s="100" t="e">
        <f ca="true">+IF(AND(ISNUMBER(OFFSET('Sanitation Data'!$F$12,0,10*ROW('Sanitation Data'!F95))),'Data Summary'!CY101="Yes"),OFFSET('Sanitation Data'!$F$12,0,10*ROW('Sanitation Data'!F95)),NA())</f>
        <v>#N/A</v>
      </c>
      <c r="AK101" s="100" t="e">
        <f ca="true">+IF(AND(ISNUMBER(OFFSET('Sanitation Data'!$G$4,0,10*ROW('Sanitation Data'!G95))),'Data Summary'!CZ101="Yes"),100-OFFSET('Sanitation Data'!$G$4,0,10*ROW('Sanitation Data'!G95)),NA())</f>
        <v>#N/A</v>
      </c>
      <c r="AL101" s="100" t="e">
        <f ca="true">+IF(AND(ISNUMBER(OFFSET('Sanitation Data'!$G$6,0,10*ROW('Sanitation Data'!G95))),'Data Summary'!DA101="Yes"),OFFSET('Sanitation Data'!$G$6,0,10*ROW('Sanitation Data'!G95)),NA())</f>
        <v>#N/A</v>
      </c>
      <c r="AM101" s="100" t="e">
        <f ca="true">+IF(AND(ISNUMBER(OFFSET('Sanitation Data'!$G$10,0,10*ROW('Sanitation Data'!G95))),'Data Summary'!DB101="Yes"),OFFSET('Sanitation Data'!$G$10,0,10*ROW('Sanitation Data'!G95)),NA())</f>
        <v>#N/A</v>
      </c>
      <c r="AN101" s="100" t="e">
        <f ca="true">+IF(AND(ISNUMBER(OFFSET('Sanitation Data'!$G$11,0,10*ROW('Sanitation Data'!G95))),'Data Summary'!DC101="Yes"),OFFSET('Sanitation Data'!$G$11,0,10*ROW('Sanitation Data'!G95)),NA())</f>
        <v>#N/A</v>
      </c>
      <c r="AO101" s="100" t="e">
        <f ca="true">+IF(AND(ISNUMBER(OFFSET('Sanitation Data'!$G$12,0,10*ROW('Sanitation Data'!G95))),'Data Summary'!DD101="Yes"),OFFSET('Sanitation Data'!$G$12,0,10*ROW('Sanitation Data'!G95)),NA())</f>
        <v>#N/A</v>
      </c>
      <c r="AP101" s="100" t="e">
        <f ca="true">+IF(AND(ISNUMBER(OFFSET('Sanitation Data'!$H$4,0,10*ROW('Sanitation Data'!H95))),'Data Summary'!DE101="Yes"),100-OFFSET('Sanitation Data'!$H$4,0,10*ROW('Sanitation Data'!H95)),NA())</f>
        <v>#N/A</v>
      </c>
      <c r="AQ101" s="100" t="e">
        <f ca="true">+IF(AND(ISNUMBER(OFFSET('Sanitation Data'!$H$6,0,10*ROW('Sanitation Data'!H95))),'Data Summary'!DF101="Yes"),OFFSET('Sanitation Data'!$H$6,0,10*ROW('Sanitation Data'!H95)),NA())</f>
        <v>#N/A</v>
      </c>
      <c r="AR101" s="100" t="e">
        <f ca="true">+IF(AND(ISNUMBER(OFFSET('Sanitation Data'!$H$10,0,10*ROW('Sanitation Data'!H95))),'Data Summary'!DG101="Yes"),OFFSET('Sanitation Data'!$H$10,0,10*ROW('Sanitation Data'!H95)),NA())</f>
        <v>#N/A</v>
      </c>
      <c r="AS101" s="100" t="e">
        <f ca="true">+IF(AND(ISNUMBER(OFFSET('Sanitation Data'!$H$11,0,10*ROW('Sanitation Data'!H95))),'Data Summary'!DH101="Yes"),OFFSET('Sanitation Data'!$H$11,0,10*ROW('Sanitation Data'!H95)),NA())</f>
        <v>#N/A</v>
      </c>
      <c r="AT101" s="100" t="e">
        <f ca="true">+IF(AND(ISNUMBER(OFFSET('Sanitation Data'!$H$12,0,10*ROW('Sanitation Data'!H95))),'Data Summary'!DI101="Yes"),OFFSET('Sanitation Data'!$H$12,0,10*ROW('Sanitation Data'!H95)),NA())</f>
        <v>#N/A</v>
      </c>
      <c r="AU101" s="100" t="e">
        <f ca="true">+IF(AND(ISNUMBER(OFFSET('Sanitation Data'!$I$4,0,10*ROW('Sanitation Data'!I95))),'Data Summary'!DJ101="Yes"),100-OFFSET('Sanitation Data'!$I$4,0,10*ROW('Sanitation Data'!I95)),NA())</f>
        <v>#N/A</v>
      </c>
      <c r="AV101" s="100" t="e">
        <f ca="true">+IF(AND(ISNUMBER(OFFSET('Sanitation Data'!$I$6,0,10*ROW('Sanitation Data'!I95))),'Data Summary'!DK101="Yes"),OFFSET('Sanitation Data'!$I$6,0,10*ROW('Sanitation Data'!I95)),NA())</f>
        <v>#N/A</v>
      </c>
      <c r="AW101" s="100" t="e">
        <f ca="true">+IF(AND(ISNUMBER(OFFSET('Sanitation Data'!$I$10,0,10*ROW('Sanitation Data'!I95))),'Data Summary'!DL101="Yes"),OFFSET('Sanitation Data'!$I$10,0,10*ROW('Sanitation Data'!I95)),NA())</f>
        <v>#N/A</v>
      </c>
      <c r="AX101" s="100" t="e">
        <f ca="true">+IF(AND(ISNUMBER(OFFSET('Sanitation Data'!$I$11,0,10*ROW('Sanitation Data'!I95))),'Data Summary'!DM101="Yes"),OFFSET('Sanitation Data'!$I$11,0,10*ROW('Sanitation Data'!I95)),NA())</f>
        <v>#N/A</v>
      </c>
      <c r="AY101" s="100" t="e">
        <f ca="true">+IF(AND(ISNUMBER(OFFSET('Sanitation Data'!$I$12,0,10*ROW('Sanitation Data'!I95))),'Data Summary'!DN101="Yes"),OFFSET('Sanitation Data'!$I$12,0,10*ROW('Sanitation Data'!I95)),NA())</f>
        <v>#N/A</v>
      </c>
      <c r="AZ101" s="101" t="e">
        <f ca="true">+IF(AND(ISNUMBER(OFFSET('Hygiene Data'!$D$5,0,10*ROW('Hygiene Data'!D95))),'Data Summary'!DO101="Yes"),OFFSET('Hygiene Data'!$D$5,0,10*ROW('Hygiene Data'!D95)),NA())</f>
        <v>#N/A</v>
      </c>
      <c r="BA101" s="101" t="e">
        <f ca="true">+IF(AND(ISNUMBER(OFFSET('Hygiene Data'!$D$7,0,10*ROW('Hygiene Data'!D95))),'Data Summary'!DP101="Yes"),OFFSET('Hygiene Data'!$D$7,0,10*ROW('Hygiene Data'!D95)),NA())</f>
        <v>#N/A</v>
      </c>
      <c r="BB101" s="101" t="e">
        <f ca="true">+IF(AND(ISNUMBER(OFFSET('Hygiene Data'!$D$9,0,10*ROW('Hygiene Data'!D95))),'Data Summary'!DQ101="Yes"),OFFSET('Hygiene Data'!$D$9,0,10*ROW('Hygiene Data'!D95)),NA())</f>
        <v>#N/A</v>
      </c>
      <c r="BC101" s="101" t="e">
        <f ca="true">+IF(AND(ISNUMBER(OFFSET('Hygiene Data'!$E$5,0,10*ROW('Hygiene Data'!E95))),'Data Summary'!DR101="Yes"),OFFSET('Hygiene Data'!$E$5,0,10*ROW('Hygiene Data'!E95)),NA())</f>
        <v>#N/A</v>
      </c>
      <c r="BD101" s="101" t="e">
        <f ca="true">+IF(AND(ISNUMBER(OFFSET('Hygiene Data'!$E$7,0,10*ROW('Hygiene Data'!E95))),'Data Summary'!DS101="Yes"),OFFSET('Hygiene Data'!$E$7,0,10*ROW('Hygiene Data'!E95)),NA())</f>
        <v>#N/A</v>
      </c>
      <c r="BE101" s="101" t="e">
        <f ca="true">+IF(AND(ISNUMBER(OFFSET('Hygiene Data'!$E$9,0,10*ROW('Hygiene Data'!E95))),'Data Summary'!DT101="Yes"),OFFSET('Hygiene Data'!$E$9,0,10*ROW('Hygiene Data'!E95)),NA())</f>
        <v>#N/A</v>
      </c>
      <c r="BF101" s="101" t="e">
        <f ca="true">+IF(AND(ISNUMBER(OFFSET('Hygiene Data'!$F$5,0,10*ROW('Hygiene Data'!F95))),'Data Summary'!DU101="Yes"),OFFSET('Hygiene Data'!$F$5,0,10*ROW('Hygiene Data'!F95)),NA())</f>
        <v>#N/A</v>
      </c>
      <c r="BG101" s="101" t="e">
        <f ca="true">+IF(AND(ISNUMBER(OFFSET('Hygiene Data'!$F$7,0,10*ROW('Hygiene Data'!F95))),'Data Summary'!DV101="Yes"),OFFSET('Hygiene Data'!$F$7,0,10*ROW('Hygiene Data'!F95)),NA())</f>
        <v>#N/A</v>
      </c>
      <c r="BH101" s="101" t="e">
        <f ca="true">+IF(AND(ISNUMBER(OFFSET('Hygiene Data'!$F$9,0,10*ROW('Hygiene Data'!F95))),'Data Summary'!DW101="Yes"),OFFSET('Hygiene Data'!$F$9,0,10*ROW('Hygiene Data'!F95)),NA())</f>
        <v>#N/A</v>
      </c>
      <c r="BI101" s="101" t="e">
        <f ca="true">+IF(AND(ISNUMBER(OFFSET('Hygiene Data'!$G$5,0,10*ROW('Hygiene Data'!G95))),'Data Summary'!DX101="Yes"),OFFSET('Hygiene Data'!$G$5,0,10*ROW('Hygiene Data'!G95)),NA())</f>
        <v>#N/A</v>
      </c>
      <c r="BJ101" s="101" t="e">
        <f ca="true">+IF(AND(ISNUMBER(OFFSET('Hygiene Data'!$G$7,0,10*ROW('Hygiene Data'!G95))),'Data Summary'!DY101="Yes"),OFFSET('Hygiene Data'!$G$7,0,10*ROW('Hygiene Data'!G95)),NA())</f>
        <v>#N/A</v>
      </c>
      <c r="BK101" s="101" t="e">
        <f ca="true">+IF(AND(ISNUMBER(OFFSET('Hygiene Data'!$G$9,0,10*ROW('Hygiene Data'!G95))),'Data Summary'!DZ101="Yes"),OFFSET('Hygiene Data'!$G$9,0,10*ROW('Hygiene Data'!G95)),NA())</f>
        <v>#N/A</v>
      </c>
      <c r="BL101" s="101" t="e">
        <f ca="true">+IF(AND(ISNUMBER(OFFSET('Hygiene Data'!$H$5,0,10*ROW('Hygiene Data'!H95))),'Data Summary'!EA101="Yes"),OFFSET('Hygiene Data'!$H$5,0,10*ROW('Hygiene Data'!H95)),NA())</f>
        <v>#N/A</v>
      </c>
      <c r="BM101" s="101" t="e">
        <f ca="true">+IF(AND(ISNUMBER(OFFSET('Hygiene Data'!$H$7,0,10*ROW('Hygiene Data'!H95))),'Data Summary'!EB101="Yes"),OFFSET('Hygiene Data'!$H$7,0,10*ROW('Hygiene Data'!H95)),NA())</f>
        <v>#N/A</v>
      </c>
      <c r="BN101" s="101" t="e">
        <f ca="true">+IF(AND(ISNUMBER(OFFSET('Hygiene Data'!$H$9,0,10*ROW('Hygiene Data'!H95))),'Data Summary'!EC101="Yes"),OFFSET('Hygiene Data'!$H$9,0,10*ROW('Hygiene Data'!H95)),NA())</f>
        <v>#N/A</v>
      </c>
      <c r="BO101" s="101" t="e">
        <f ca="true">+IF(AND(ISNUMBER(OFFSET('Hygiene Data'!$I$5,0,10*ROW('Hygiene Data'!I95))),'Data Summary'!ED101="Yes"),OFFSET('Hygiene Data'!$I$5,0,10*ROW('Hygiene Data'!I95)),NA())</f>
        <v>#N/A</v>
      </c>
      <c r="BP101" s="101" t="e">
        <f ca="true">+IF(AND(ISNUMBER(OFFSET('Hygiene Data'!$I$7,0,10*ROW('Hygiene Data'!I95))),'Data Summary'!EE101="Yes"),OFFSET('Hygiene Data'!$I$7,0,10*ROW('Hygiene Data'!I95)),NA())</f>
        <v>#N/A</v>
      </c>
      <c r="BQ101" s="101" t="e">
        <f ca="true">+IF(AND(ISNUMBER(OFFSET('Hygiene Data'!$I$9,0,10*ROW('Hygiene Data'!I95))),'Data Summary'!EF101="Yes"),OFFSET('Hygiene Data'!$I$9,0,10*ROW('Hygiene Data'!I95)),NA())</f>
        <v>#N/A</v>
      </c>
    </row>
    <row xmlns:x14ac="http://schemas.microsoft.com/office/spreadsheetml/2009/9/ac" r="102" x14ac:dyDescent="0.2">
      <c r="A102" s="414" t="e">
        <f ca="true">+RIGHT('Data Summary'!A102,LEN('Data Summary'!A102)-9)</f>
        <v>#VALUE!</v>
      </c>
      <c r="B102" s="38" t="str">
        <f ca="true">+IF(ISTEXT('Data Summary'!B102),'Data Summary'!B102,"")</f>
        <v/>
      </c>
      <c r="C102" s="365" t="e">
        <f ca="true">+VALUE('Data Summary'!C102)</f>
        <v>#VALUE!</v>
      </c>
      <c r="D102" s="99" t="e">
        <f ca="true">+IF(AND(ISNUMBER(OFFSET('Water Data'!$D$4,0,10*ROW('Water Data'!D96))),'Data Summary'!BS102="Yes"),100-OFFSET('Water Data'!$D$4,0,10*ROW('Water Data'!D96)),NA())</f>
        <v>#N/A</v>
      </c>
      <c r="E102" s="99" t="e">
        <f ca="true">+IF(AND(ISNUMBER(OFFSET('Water Data'!$D$6,0,10*ROW('Water Data'!D96))),'Data Summary'!BT102="Yes"),OFFSET('Water Data'!$D$6,0,10*ROW('Water Data'!D96)),NA())</f>
        <v>#N/A</v>
      </c>
      <c r="F102" s="99" t="e">
        <f ca="true">+IF(AND(ISNUMBER(OFFSET('Water Data'!$D$9,0,10*ROW('Water Data'!D96))),'Data Summary'!BU102="Yes"),OFFSET('Water Data'!$D$9,0,10*ROW('Water Data'!D96)),NA())</f>
        <v>#N/A</v>
      </c>
      <c r="G102" s="99" t="e">
        <f ca="true">+IF(AND(ISNUMBER(OFFSET('Water Data'!$E$4,0,10*ROW('Water Data'!E96))),'Data Summary'!BV102="Yes"),100-OFFSET('Water Data'!$E$4,0,10*ROW('Water Data'!E96)),NA())</f>
        <v>#N/A</v>
      </c>
      <c r="H102" s="99" t="e">
        <f ca="true">+IF(AND(ISNUMBER(OFFSET('Water Data'!$E$6,0,10*ROW('Water Data'!E96))),'Data Summary'!BW102="Yes"),OFFSET('Water Data'!$E$6,0,10*ROW('Water Data'!E96)),NA())</f>
        <v>#N/A</v>
      </c>
      <c r="I102" s="99" t="e">
        <f ca="true">+IF(AND(ISNUMBER(OFFSET('Water Data'!$E$9,0,10*ROW('Water Data'!E96))),'Data Summary'!BX102="Yes"),OFFSET('Water Data'!$E$9,0,10*ROW('Water Data'!E96)),NA())</f>
        <v>#N/A</v>
      </c>
      <c r="J102" s="99" t="e">
        <f ca="true">+IF(AND(ISNUMBER(OFFSET('Water Data'!$F$4,0,10*ROW('Water Data'!F96))),'Data Summary'!BY102="Yes"),100-OFFSET('Water Data'!$F$4,0,10*ROW('Water Data'!F96)),NA())</f>
        <v>#N/A</v>
      </c>
      <c r="K102" s="99" t="e">
        <f ca="true">+IF(AND(ISNUMBER(OFFSET('Water Data'!$F$6,0,10*ROW('Water Data'!F96))),'Data Summary'!BZ102="Yes"),OFFSET('Water Data'!$F$6,0,10*ROW('Water Data'!F96)),NA())</f>
        <v>#N/A</v>
      </c>
      <c r="L102" s="99" t="e">
        <f ca="true">+IF(AND(ISNUMBER(OFFSET('Water Data'!$F$9,0,10*ROW('Water Data'!F96))),'Data Summary'!CA102="Yes"),OFFSET('Water Data'!$F$9,0,10*ROW('Water Data'!F96)),NA())</f>
        <v>#N/A</v>
      </c>
      <c r="M102" s="99" t="e">
        <f ca="true">+IF(AND(ISNUMBER(OFFSET('Water Data'!$G$4,0,10*ROW('Water Data'!G96))),'Data Summary'!CB102="Yes"),100-OFFSET('Water Data'!$G$4,0,10*ROW('Water Data'!G96)),NA())</f>
        <v>#N/A</v>
      </c>
      <c r="N102" s="99" t="e">
        <f ca="true">+IF(AND(ISNUMBER(OFFSET('Water Data'!$G$6,0,10*ROW('Water Data'!G96))),'Data Summary'!CC102="Yes"),OFFSET('Water Data'!$G$6,0,10*ROW('Water Data'!G96)),NA())</f>
        <v>#N/A</v>
      </c>
      <c r="O102" s="99" t="e">
        <f ca="true">+IF(AND(ISNUMBER(OFFSET('Water Data'!$G$9,0,10*ROW('Water Data'!G96))),'Data Summary'!CD102="Yes"),OFFSET('Water Data'!$G$9,0,10*ROW('Water Data'!G96)),NA())</f>
        <v>#N/A</v>
      </c>
      <c r="P102" s="99" t="e">
        <f ca="true">+IF(AND(ISNUMBER(OFFSET('Water Data'!$H$4,0,10*ROW('Water Data'!H96))),'Data Summary'!CE102="Yes"),100-OFFSET('Water Data'!$H$4,0,10*ROW('Water Data'!H96)),NA())</f>
        <v>#N/A</v>
      </c>
      <c r="Q102" s="99" t="e">
        <f ca="true">+IF(AND(ISNUMBER(OFFSET('Water Data'!$H$6,0,10*ROW('Water Data'!H96))),'Data Summary'!CF102="Yes"),OFFSET('Water Data'!$H$6,0,10*ROW('Water Data'!H96)),NA())</f>
        <v>#N/A</v>
      </c>
      <c r="R102" s="99" t="e">
        <f ca="true">+IF(AND(ISNUMBER(OFFSET('Water Data'!$H$9,0,10*ROW('Water Data'!H96))),'Data Summary'!CG102="Yes"),OFFSET('Water Data'!$H$9,0,10*ROW('Water Data'!H96)),NA())</f>
        <v>#N/A</v>
      </c>
      <c r="S102" s="99" t="e">
        <f ca="true">+IF(AND(ISNUMBER(OFFSET('Water Data'!$I$4,0,10*ROW('Water Data'!I96))),'Data Summary'!CH102="Yes"),100-OFFSET('Water Data'!$I$4,0,10*ROW('Water Data'!I96)),NA())</f>
        <v>#N/A</v>
      </c>
      <c r="T102" s="99" t="e">
        <f ca="true">+IF(AND(ISNUMBER(OFFSET('Water Data'!$I$6,0,10*ROW('Water Data'!I96))),'Data Summary'!CI102="Yes"),OFFSET('Water Data'!$I$6,0,10*ROW('Water Data'!I96)),NA())</f>
        <v>#N/A</v>
      </c>
      <c r="U102" s="99" t="e">
        <f ca="true">+IF(AND(ISNUMBER(OFFSET('Water Data'!$I$9,0,10*ROW('Water Data'!I96))),'Data Summary'!CJ102="Yes"),OFFSET('Water Data'!$I$9,0,10*ROW('Water Data'!I96)),NA())</f>
        <v>#N/A</v>
      </c>
      <c r="V102" s="100" t="e">
        <f ca="true">+IF(AND(ISNUMBER(OFFSET('Sanitation Data'!$D$4,0,10*ROW('Sanitation Data'!D96))),'Data Summary'!CK102="Yes"),100-OFFSET('Sanitation Data'!$D$4,0,10*ROW('Sanitation Data'!D96)),NA())</f>
        <v>#N/A</v>
      </c>
      <c r="W102" s="100" t="e">
        <f ca="true">+IF(AND(ISNUMBER(OFFSET('Sanitation Data'!$D$6,0,10*ROW('Sanitation Data'!D96))),'Data Summary'!CL102="Yes"),OFFSET('Sanitation Data'!$D$6,0,10*ROW('Sanitation Data'!D96)),NA())</f>
        <v>#N/A</v>
      </c>
      <c r="X102" s="100" t="e">
        <f ca="true">+IF(AND(ISNUMBER(OFFSET('Sanitation Data'!$D$10,0,10*ROW('Sanitation Data'!D96))),'Data Summary'!CM102="Yes"),OFFSET('Sanitation Data'!$D$10,0,10*ROW('Sanitation Data'!D96)),NA())</f>
        <v>#N/A</v>
      </c>
      <c r="Y102" s="100" t="e">
        <f ca="true">+IF(AND(ISNUMBER(OFFSET('Sanitation Data'!$D$11,0,10*ROW('Sanitation Data'!D96))),'Data Summary'!CN102="Yes"),OFFSET('Sanitation Data'!$D$11,0,10*ROW('Sanitation Data'!D96)),NA())</f>
        <v>#N/A</v>
      </c>
      <c r="Z102" s="100" t="e">
        <f ca="true">+IF(AND(ISNUMBER(OFFSET('Sanitation Data'!$D$12,0,10*ROW('Sanitation Data'!D96))),'Data Summary'!CO102="Yes"),OFFSET('Sanitation Data'!$D$12,0,10*ROW('Sanitation Data'!D96)),NA())</f>
        <v>#N/A</v>
      </c>
      <c r="AA102" s="100" t="e">
        <f ca="true">+IF(AND(ISNUMBER(OFFSET('Sanitation Data'!$E$4,0,10*ROW('Sanitation Data'!E96))),'Data Summary'!CP102="Yes"),100-OFFSET('Sanitation Data'!$E$4,0,10*ROW('Sanitation Data'!E96)),NA())</f>
        <v>#N/A</v>
      </c>
      <c r="AB102" s="100" t="e">
        <f ca="true">+IF(AND(ISNUMBER(OFFSET('Sanitation Data'!$E$6,0,10*ROW('Sanitation Data'!E96))),'Data Summary'!CQ102="Yes"),OFFSET('Sanitation Data'!$E$6,0,10*ROW('Sanitation Data'!E96)),NA())</f>
        <v>#N/A</v>
      </c>
      <c r="AC102" s="100" t="e">
        <f ca="true">+IF(AND(ISNUMBER(OFFSET('Sanitation Data'!$E$10,0,10*ROW('Sanitation Data'!E96))),'Data Summary'!CR102="Yes"),OFFSET('Sanitation Data'!$E$10,0,10*ROW('Sanitation Data'!E96)),NA())</f>
        <v>#N/A</v>
      </c>
      <c r="AD102" s="100" t="e">
        <f ca="true">+IF(AND(ISNUMBER(OFFSET('Sanitation Data'!$E$11,0,10*ROW('Sanitation Data'!E96))),'Data Summary'!CS102="Yes"),OFFSET('Sanitation Data'!$E$11,0,10*ROW('Sanitation Data'!E96)),NA())</f>
        <v>#N/A</v>
      </c>
      <c r="AE102" s="100" t="e">
        <f ca="true">+IF(AND(ISNUMBER(OFFSET('Sanitation Data'!$E$12,0,10*ROW('Sanitation Data'!E96))),'Data Summary'!CT102="Yes"),OFFSET('Sanitation Data'!$E$12,0,10*ROW('Sanitation Data'!E96)),NA())</f>
        <v>#N/A</v>
      </c>
      <c r="AF102" s="100" t="e">
        <f ca="true">+IF(AND(ISNUMBER(OFFSET('Sanitation Data'!$F$4,0,10*ROW('Sanitation Data'!F96))),'Data Summary'!CU102="Yes"),100-OFFSET('Sanitation Data'!$F$4,0,10*ROW('Sanitation Data'!F96)),NA())</f>
        <v>#N/A</v>
      </c>
      <c r="AG102" s="100" t="e">
        <f ca="true">+IF(AND(ISNUMBER(OFFSET('Sanitation Data'!$F$6,0,10*ROW('Sanitation Data'!F96))),'Data Summary'!CV102="Yes"),OFFSET('Sanitation Data'!$F$6,0,10*ROW('Sanitation Data'!F96)),NA())</f>
        <v>#N/A</v>
      </c>
      <c r="AH102" s="100" t="e">
        <f ca="true">+IF(AND(ISNUMBER(OFFSET('Sanitation Data'!$F$10,0,10*ROW('Sanitation Data'!F96))),'Data Summary'!CW102="Yes"),OFFSET('Sanitation Data'!$F$10,0,10*ROW('Sanitation Data'!F96)),NA())</f>
        <v>#N/A</v>
      </c>
      <c r="AI102" s="100" t="e">
        <f ca="true">+IF(AND(ISNUMBER(OFFSET('Sanitation Data'!$F$11,0,10*ROW('Sanitation Data'!F96))),'Data Summary'!CX102="Yes"),OFFSET('Sanitation Data'!$F$11,0,10*ROW('Sanitation Data'!F96)),NA())</f>
        <v>#N/A</v>
      </c>
      <c r="AJ102" s="100" t="e">
        <f ca="true">+IF(AND(ISNUMBER(OFFSET('Sanitation Data'!$F$12,0,10*ROW('Sanitation Data'!F96))),'Data Summary'!CY102="Yes"),OFFSET('Sanitation Data'!$F$12,0,10*ROW('Sanitation Data'!F96)),NA())</f>
        <v>#N/A</v>
      </c>
      <c r="AK102" s="100" t="e">
        <f ca="true">+IF(AND(ISNUMBER(OFFSET('Sanitation Data'!$G$4,0,10*ROW('Sanitation Data'!G96))),'Data Summary'!CZ102="Yes"),100-OFFSET('Sanitation Data'!$G$4,0,10*ROW('Sanitation Data'!G96)),NA())</f>
        <v>#N/A</v>
      </c>
      <c r="AL102" s="100" t="e">
        <f ca="true">+IF(AND(ISNUMBER(OFFSET('Sanitation Data'!$G$6,0,10*ROW('Sanitation Data'!G96))),'Data Summary'!DA102="Yes"),OFFSET('Sanitation Data'!$G$6,0,10*ROW('Sanitation Data'!G96)),NA())</f>
        <v>#N/A</v>
      </c>
      <c r="AM102" s="100" t="e">
        <f ca="true">+IF(AND(ISNUMBER(OFFSET('Sanitation Data'!$G$10,0,10*ROW('Sanitation Data'!G96))),'Data Summary'!DB102="Yes"),OFFSET('Sanitation Data'!$G$10,0,10*ROW('Sanitation Data'!G96)),NA())</f>
        <v>#N/A</v>
      </c>
      <c r="AN102" s="100" t="e">
        <f ca="true">+IF(AND(ISNUMBER(OFFSET('Sanitation Data'!$G$11,0,10*ROW('Sanitation Data'!G96))),'Data Summary'!DC102="Yes"),OFFSET('Sanitation Data'!$G$11,0,10*ROW('Sanitation Data'!G96)),NA())</f>
        <v>#N/A</v>
      </c>
      <c r="AO102" s="100" t="e">
        <f ca="true">+IF(AND(ISNUMBER(OFFSET('Sanitation Data'!$G$12,0,10*ROW('Sanitation Data'!G96))),'Data Summary'!DD102="Yes"),OFFSET('Sanitation Data'!$G$12,0,10*ROW('Sanitation Data'!G96)),NA())</f>
        <v>#N/A</v>
      </c>
      <c r="AP102" s="100" t="e">
        <f ca="true">+IF(AND(ISNUMBER(OFFSET('Sanitation Data'!$H$4,0,10*ROW('Sanitation Data'!H96))),'Data Summary'!DE102="Yes"),100-OFFSET('Sanitation Data'!$H$4,0,10*ROW('Sanitation Data'!H96)),NA())</f>
        <v>#N/A</v>
      </c>
      <c r="AQ102" s="100" t="e">
        <f ca="true">+IF(AND(ISNUMBER(OFFSET('Sanitation Data'!$H$6,0,10*ROW('Sanitation Data'!H96))),'Data Summary'!DF102="Yes"),OFFSET('Sanitation Data'!$H$6,0,10*ROW('Sanitation Data'!H96)),NA())</f>
        <v>#N/A</v>
      </c>
      <c r="AR102" s="100" t="e">
        <f ca="true">+IF(AND(ISNUMBER(OFFSET('Sanitation Data'!$H$10,0,10*ROW('Sanitation Data'!H96))),'Data Summary'!DG102="Yes"),OFFSET('Sanitation Data'!$H$10,0,10*ROW('Sanitation Data'!H96)),NA())</f>
        <v>#N/A</v>
      </c>
      <c r="AS102" s="100" t="e">
        <f ca="true">+IF(AND(ISNUMBER(OFFSET('Sanitation Data'!$H$11,0,10*ROW('Sanitation Data'!H96))),'Data Summary'!DH102="Yes"),OFFSET('Sanitation Data'!$H$11,0,10*ROW('Sanitation Data'!H96)),NA())</f>
        <v>#N/A</v>
      </c>
      <c r="AT102" s="100" t="e">
        <f ca="true">+IF(AND(ISNUMBER(OFFSET('Sanitation Data'!$H$12,0,10*ROW('Sanitation Data'!H96))),'Data Summary'!DI102="Yes"),OFFSET('Sanitation Data'!$H$12,0,10*ROW('Sanitation Data'!H96)),NA())</f>
        <v>#N/A</v>
      </c>
      <c r="AU102" s="100" t="e">
        <f ca="true">+IF(AND(ISNUMBER(OFFSET('Sanitation Data'!$I$4,0,10*ROW('Sanitation Data'!I96))),'Data Summary'!DJ102="Yes"),100-OFFSET('Sanitation Data'!$I$4,0,10*ROW('Sanitation Data'!I96)),NA())</f>
        <v>#N/A</v>
      </c>
      <c r="AV102" s="100" t="e">
        <f ca="true">+IF(AND(ISNUMBER(OFFSET('Sanitation Data'!$I$6,0,10*ROW('Sanitation Data'!I96))),'Data Summary'!DK102="Yes"),OFFSET('Sanitation Data'!$I$6,0,10*ROW('Sanitation Data'!I96)),NA())</f>
        <v>#N/A</v>
      </c>
      <c r="AW102" s="100" t="e">
        <f ca="true">+IF(AND(ISNUMBER(OFFSET('Sanitation Data'!$I$10,0,10*ROW('Sanitation Data'!I96))),'Data Summary'!DL102="Yes"),OFFSET('Sanitation Data'!$I$10,0,10*ROW('Sanitation Data'!I96)),NA())</f>
        <v>#N/A</v>
      </c>
      <c r="AX102" s="100" t="e">
        <f ca="true">+IF(AND(ISNUMBER(OFFSET('Sanitation Data'!$I$11,0,10*ROW('Sanitation Data'!I96))),'Data Summary'!DM102="Yes"),OFFSET('Sanitation Data'!$I$11,0,10*ROW('Sanitation Data'!I96)),NA())</f>
        <v>#N/A</v>
      </c>
      <c r="AY102" s="100" t="e">
        <f ca="true">+IF(AND(ISNUMBER(OFFSET('Sanitation Data'!$I$12,0,10*ROW('Sanitation Data'!I96))),'Data Summary'!DN102="Yes"),OFFSET('Sanitation Data'!$I$12,0,10*ROW('Sanitation Data'!I96)),NA())</f>
        <v>#N/A</v>
      </c>
      <c r="AZ102" s="101" t="e">
        <f ca="true">+IF(AND(ISNUMBER(OFFSET('Hygiene Data'!$D$5,0,10*ROW('Hygiene Data'!D96))),'Data Summary'!DO102="Yes"),OFFSET('Hygiene Data'!$D$5,0,10*ROW('Hygiene Data'!D96)),NA())</f>
        <v>#N/A</v>
      </c>
      <c r="BA102" s="101" t="e">
        <f ca="true">+IF(AND(ISNUMBER(OFFSET('Hygiene Data'!$D$7,0,10*ROW('Hygiene Data'!D96))),'Data Summary'!DP102="Yes"),OFFSET('Hygiene Data'!$D$7,0,10*ROW('Hygiene Data'!D96)),NA())</f>
        <v>#N/A</v>
      </c>
      <c r="BB102" s="101" t="e">
        <f ca="true">+IF(AND(ISNUMBER(OFFSET('Hygiene Data'!$D$9,0,10*ROW('Hygiene Data'!D96))),'Data Summary'!DQ102="Yes"),OFFSET('Hygiene Data'!$D$9,0,10*ROW('Hygiene Data'!D96)),NA())</f>
        <v>#N/A</v>
      </c>
      <c r="BC102" s="101" t="e">
        <f ca="true">+IF(AND(ISNUMBER(OFFSET('Hygiene Data'!$E$5,0,10*ROW('Hygiene Data'!E96))),'Data Summary'!DR102="Yes"),OFFSET('Hygiene Data'!$E$5,0,10*ROW('Hygiene Data'!E96)),NA())</f>
        <v>#N/A</v>
      </c>
      <c r="BD102" s="101" t="e">
        <f ca="true">+IF(AND(ISNUMBER(OFFSET('Hygiene Data'!$E$7,0,10*ROW('Hygiene Data'!E96))),'Data Summary'!DS102="Yes"),OFFSET('Hygiene Data'!$E$7,0,10*ROW('Hygiene Data'!E96)),NA())</f>
        <v>#N/A</v>
      </c>
      <c r="BE102" s="101" t="e">
        <f ca="true">+IF(AND(ISNUMBER(OFFSET('Hygiene Data'!$E$9,0,10*ROW('Hygiene Data'!E96))),'Data Summary'!DT102="Yes"),OFFSET('Hygiene Data'!$E$9,0,10*ROW('Hygiene Data'!E96)),NA())</f>
        <v>#N/A</v>
      </c>
      <c r="BF102" s="101" t="e">
        <f ca="true">+IF(AND(ISNUMBER(OFFSET('Hygiene Data'!$F$5,0,10*ROW('Hygiene Data'!F96))),'Data Summary'!DU102="Yes"),OFFSET('Hygiene Data'!$F$5,0,10*ROW('Hygiene Data'!F96)),NA())</f>
        <v>#N/A</v>
      </c>
      <c r="BG102" s="101" t="e">
        <f ca="true">+IF(AND(ISNUMBER(OFFSET('Hygiene Data'!$F$7,0,10*ROW('Hygiene Data'!F96))),'Data Summary'!DV102="Yes"),OFFSET('Hygiene Data'!$F$7,0,10*ROW('Hygiene Data'!F96)),NA())</f>
        <v>#N/A</v>
      </c>
      <c r="BH102" s="101" t="e">
        <f ca="true">+IF(AND(ISNUMBER(OFFSET('Hygiene Data'!$F$9,0,10*ROW('Hygiene Data'!F96))),'Data Summary'!DW102="Yes"),OFFSET('Hygiene Data'!$F$9,0,10*ROW('Hygiene Data'!F96)),NA())</f>
        <v>#N/A</v>
      </c>
      <c r="BI102" s="101" t="e">
        <f ca="true">+IF(AND(ISNUMBER(OFFSET('Hygiene Data'!$G$5,0,10*ROW('Hygiene Data'!G96))),'Data Summary'!DX102="Yes"),OFFSET('Hygiene Data'!$G$5,0,10*ROW('Hygiene Data'!G96)),NA())</f>
        <v>#N/A</v>
      </c>
      <c r="BJ102" s="101" t="e">
        <f ca="true">+IF(AND(ISNUMBER(OFFSET('Hygiene Data'!$G$7,0,10*ROW('Hygiene Data'!G96))),'Data Summary'!DY102="Yes"),OFFSET('Hygiene Data'!$G$7,0,10*ROW('Hygiene Data'!G96)),NA())</f>
        <v>#N/A</v>
      </c>
      <c r="BK102" s="101" t="e">
        <f ca="true">+IF(AND(ISNUMBER(OFFSET('Hygiene Data'!$G$9,0,10*ROW('Hygiene Data'!G96))),'Data Summary'!DZ102="Yes"),OFFSET('Hygiene Data'!$G$9,0,10*ROW('Hygiene Data'!G96)),NA())</f>
        <v>#N/A</v>
      </c>
      <c r="BL102" s="101" t="e">
        <f ca="true">+IF(AND(ISNUMBER(OFFSET('Hygiene Data'!$H$5,0,10*ROW('Hygiene Data'!H96))),'Data Summary'!EA102="Yes"),OFFSET('Hygiene Data'!$H$5,0,10*ROW('Hygiene Data'!H96)),NA())</f>
        <v>#N/A</v>
      </c>
      <c r="BM102" s="101" t="e">
        <f ca="true">+IF(AND(ISNUMBER(OFFSET('Hygiene Data'!$H$7,0,10*ROW('Hygiene Data'!H96))),'Data Summary'!EB102="Yes"),OFFSET('Hygiene Data'!$H$7,0,10*ROW('Hygiene Data'!H96)),NA())</f>
        <v>#N/A</v>
      </c>
      <c r="BN102" s="101" t="e">
        <f ca="true">+IF(AND(ISNUMBER(OFFSET('Hygiene Data'!$H$9,0,10*ROW('Hygiene Data'!H96))),'Data Summary'!EC102="Yes"),OFFSET('Hygiene Data'!$H$9,0,10*ROW('Hygiene Data'!H96)),NA())</f>
        <v>#N/A</v>
      </c>
      <c r="BO102" s="101" t="e">
        <f ca="true">+IF(AND(ISNUMBER(OFFSET('Hygiene Data'!$I$5,0,10*ROW('Hygiene Data'!I96))),'Data Summary'!ED102="Yes"),OFFSET('Hygiene Data'!$I$5,0,10*ROW('Hygiene Data'!I96)),NA())</f>
        <v>#N/A</v>
      </c>
      <c r="BP102" s="101" t="e">
        <f ca="true">+IF(AND(ISNUMBER(OFFSET('Hygiene Data'!$I$7,0,10*ROW('Hygiene Data'!I96))),'Data Summary'!EE102="Yes"),OFFSET('Hygiene Data'!$I$7,0,10*ROW('Hygiene Data'!I96)),NA())</f>
        <v>#N/A</v>
      </c>
      <c r="BQ102" s="101" t="e">
        <f ca="true">+IF(AND(ISNUMBER(OFFSET('Hygiene Data'!$I$9,0,10*ROW('Hygiene Data'!I96))),'Data Summary'!EF102="Yes"),OFFSET('Hygiene Data'!$I$9,0,10*ROW('Hygiene Data'!I96)),NA())</f>
        <v>#N/A</v>
      </c>
    </row>
    <row xmlns:x14ac="http://schemas.microsoft.com/office/spreadsheetml/2009/9/ac" r="103" x14ac:dyDescent="0.2">
      <c r="A103" s="414" t="e">
        <f ca="true">+RIGHT('Data Summary'!A103,LEN('Data Summary'!A103)-9)</f>
        <v>#VALUE!</v>
      </c>
      <c r="B103" s="38" t="str">
        <f ca="true">+IF(ISTEXT('Data Summary'!B103),'Data Summary'!B103,"")</f>
        <v/>
      </c>
      <c r="C103" s="365" t="e">
        <f ca="true">+VALUE('Data Summary'!C103)</f>
        <v>#VALUE!</v>
      </c>
      <c r="D103" s="99" t="e">
        <f ca="true">+IF(AND(ISNUMBER(OFFSET('Water Data'!$D$4,0,10*ROW('Water Data'!D97))),'Data Summary'!BS103="Yes"),100-OFFSET('Water Data'!$D$4,0,10*ROW('Water Data'!D97)),NA())</f>
        <v>#N/A</v>
      </c>
      <c r="E103" s="99" t="e">
        <f ca="true">+IF(AND(ISNUMBER(OFFSET('Water Data'!$D$6,0,10*ROW('Water Data'!D97))),'Data Summary'!BT103="Yes"),OFFSET('Water Data'!$D$6,0,10*ROW('Water Data'!D97)),NA())</f>
        <v>#N/A</v>
      </c>
      <c r="F103" s="99" t="e">
        <f ca="true">+IF(AND(ISNUMBER(OFFSET('Water Data'!$D$9,0,10*ROW('Water Data'!D97))),'Data Summary'!BU103="Yes"),OFFSET('Water Data'!$D$9,0,10*ROW('Water Data'!D97)),NA())</f>
        <v>#N/A</v>
      </c>
      <c r="G103" s="99" t="e">
        <f ca="true">+IF(AND(ISNUMBER(OFFSET('Water Data'!$E$4,0,10*ROW('Water Data'!E97))),'Data Summary'!BV103="Yes"),100-OFFSET('Water Data'!$E$4,0,10*ROW('Water Data'!E97)),NA())</f>
        <v>#N/A</v>
      </c>
      <c r="H103" s="99" t="e">
        <f ca="true">+IF(AND(ISNUMBER(OFFSET('Water Data'!$E$6,0,10*ROW('Water Data'!E97))),'Data Summary'!BW103="Yes"),OFFSET('Water Data'!$E$6,0,10*ROW('Water Data'!E97)),NA())</f>
        <v>#N/A</v>
      </c>
      <c r="I103" s="99" t="e">
        <f ca="true">+IF(AND(ISNUMBER(OFFSET('Water Data'!$E$9,0,10*ROW('Water Data'!E97))),'Data Summary'!BX103="Yes"),OFFSET('Water Data'!$E$9,0,10*ROW('Water Data'!E97)),NA())</f>
        <v>#N/A</v>
      </c>
      <c r="J103" s="99" t="e">
        <f ca="true">+IF(AND(ISNUMBER(OFFSET('Water Data'!$F$4,0,10*ROW('Water Data'!F97))),'Data Summary'!BY103="Yes"),100-OFFSET('Water Data'!$F$4,0,10*ROW('Water Data'!F97)),NA())</f>
        <v>#N/A</v>
      </c>
      <c r="K103" s="99" t="e">
        <f ca="true">+IF(AND(ISNUMBER(OFFSET('Water Data'!$F$6,0,10*ROW('Water Data'!F97))),'Data Summary'!BZ103="Yes"),OFFSET('Water Data'!$F$6,0,10*ROW('Water Data'!F97)),NA())</f>
        <v>#N/A</v>
      </c>
      <c r="L103" s="99" t="e">
        <f ca="true">+IF(AND(ISNUMBER(OFFSET('Water Data'!$F$9,0,10*ROW('Water Data'!F97))),'Data Summary'!CA103="Yes"),OFFSET('Water Data'!$F$9,0,10*ROW('Water Data'!F97)),NA())</f>
        <v>#N/A</v>
      </c>
      <c r="M103" s="99" t="e">
        <f ca="true">+IF(AND(ISNUMBER(OFFSET('Water Data'!$G$4,0,10*ROW('Water Data'!G97))),'Data Summary'!CB103="Yes"),100-OFFSET('Water Data'!$G$4,0,10*ROW('Water Data'!G97)),NA())</f>
        <v>#N/A</v>
      </c>
      <c r="N103" s="99" t="e">
        <f ca="true">+IF(AND(ISNUMBER(OFFSET('Water Data'!$G$6,0,10*ROW('Water Data'!G97))),'Data Summary'!CC103="Yes"),OFFSET('Water Data'!$G$6,0,10*ROW('Water Data'!G97)),NA())</f>
        <v>#N/A</v>
      </c>
      <c r="O103" s="99" t="e">
        <f ca="true">+IF(AND(ISNUMBER(OFFSET('Water Data'!$G$9,0,10*ROW('Water Data'!G97))),'Data Summary'!CD103="Yes"),OFFSET('Water Data'!$G$9,0,10*ROW('Water Data'!G97)),NA())</f>
        <v>#N/A</v>
      </c>
      <c r="P103" s="99" t="e">
        <f ca="true">+IF(AND(ISNUMBER(OFFSET('Water Data'!$H$4,0,10*ROW('Water Data'!H97))),'Data Summary'!CE103="Yes"),100-OFFSET('Water Data'!$H$4,0,10*ROW('Water Data'!H97)),NA())</f>
        <v>#N/A</v>
      </c>
      <c r="Q103" s="99" t="e">
        <f ca="true">+IF(AND(ISNUMBER(OFFSET('Water Data'!$H$6,0,10*ROW('Water Data'!H97))),'Data Summary'!CF103="Yes"),OFFSET('Water Data'!$H$6,0,10*ROW('Water Data'!H97)),NA())</f>
        <v>#N/A</v>
      </c>
      <c r="R103" s="99" t="e">
        <f ca="true">+IF(AND(ISNUMBER(OFFSET('Water Data'!$H$9,0,10*ROW('Water Data'!H97))),'Data Summary'!CG103="Yes"),OFFSET('Water Data'!$H$9,0,10*ROW('Water Data'!H97)),NA())</f>
        <v>#N/A</v>
      </c>
      <c r="S103" s="99" t="e">
        <f ca="true">+IF(AND(ISNUMBER(OFFSET('Water Data'!$I$4,0,10*ROW('Water Data'!I97))),'Data Summary'!CH103="Yes"),100-OFFSET('Water Data'!$I$4,0,10*ROW('Water Data'!I97)),NA())</f>
        <v>#N/A</v>
      </c>
      <c r="T103" s="99" t="e">
        <f ca="true">+IF(AND(ISNUMBER(OFFSET('Water Data'!$I$6,0,10*ROW('Water Data'!I97))),'Data Summary'!CI103="Yes"),OFFSET('Water Data'!$I$6,0,10*ROW('Water Data'!I97)),NA())</f>
        <v>#N/A</v>
      </c>
      <c r="U103" s="99" t="e">
        <f ca="true">+IF(AND(ISNUMBER(OFFSET('Water Data'!$I$9,0,10*ROW('Water Data'!I97))),'Data Summary'!CJ103="Yes"),OFFSET('Water Data'!$I$9,0,10*ROW('Water Data'!I97)),NA())</f>
        <v>#N/A</v>
      </c>
      <c r="V103" s="100" t="e">
        <f ca="true">+IF(AND(ISNUMBER(OFFSET('Sanitation Data'!$D$4,0,10*ROW('Sanitation Data'!D97))),'Data Summary'!CK103="Yes"),100-OFFSET('Sanitation Data'!$D$4,0,10*ROW('Sanitation Data'!D97)),NA())</f>
        <v>#N/A</v>
      </c>
      <c r="W103" s="100" t="e">
        <f ca="true">+IF(AND(ISNUMBER(OFFSET('Sanitation Data'!$D$6,0,10*ROW('Sanitation Data'!D97))),'Data Summary'!CL103="Yes"),OFFSET('Sanitation Data'!$D$6,0,10*ROW('Sanitation Data'!D97)),NA())</f>
        <v>#N/A</v>
      </c>
      <c r="X103" s="100" t="e">
        <f ca="true">+IF(AND(ISNUMBER(OFFSET('Sanitation Data'!$D$10,0,10*ROW('Sanitation Data'!D97))),'Data Summary'!CM103="Yes"),OFFSET('Sanitation Data'!$D$10,0,10*ROW('Sanitation Data'!D97)),NA())</f>
        <v>#N/A</v>
      </c>
      <c r="Y103" s="100" t="e">
        <f ca="true">+IF(AND(ISNUMBER(OFFSET('Sanitation Data'!$D$11,0,10*ROW('Sanitation Data'!D97))),'Data Summary'!CN103="Yes"),OFFSET('Sanitation Data'!$D$11,0,10*ROW('Sanitation Data'!D97)),NA())</f>
        <v>#N/A</v>
      </c>
      <c r="Z103" s="100" t="e">
        <f ca="true">+IF(AND(ISNUMBER(OFFSET('Sanitation Data'!$D$12,0,10*ROW('Sanitation Data'!D97))),'Data Summary'!CO103="Yes"),OFFSET('Sanitation Data'!$D$12,0,10*ROW('Sanitation Data'!D97)),NA())</f>
        <v>#N/A</v>
      </c>
      <c r="AA103" s="100" t="e">
        <f ca="true">+IF(AND(ISNUMBER(OFFSET('Sanitation Data'!$E$4,0,10*ROW('Sanitation Data'!E97))),'Data Summary'!CP103="Yes"),100-OFFSET('Sanitation Data'!$E$4,0,10*ROW('Sanitation Data'!E97)),NA())</f>
        <v>#N/A</v>
      </c>
      <c r="AB103" s="100" t="e">
        <f ca="true">+IF(AND(ISNUMBER(OFFSET('Sanitation Data'!$E$6,0,10*ROW('Sanitation Data'!E97))),'Data Summary'!CQ103="Yes"),OFFSET('Sanitation Data'!$E$6,0,10*ROW('Sanitation Data'!E97)),NA())</f>
        <v>#N/A</v>
      </c>
      <c r="AC103" s="100" t="e">
        <f ca="true">+IF(AND(ISNUMBER(OFFSET('Sanitation Data'!$E$10,0,10*ROW('Sanitation Data'!E97))),'Data Summary'!CR103="Yes"),OFFSET('Sanitation Data'!$E$10,0,10*ROW('Sanitation Data'!E97)),NA())</f>
        <v>#N/A</v>
      </c>
      <c r="AD103" s="100" t="e">
        <f ca="true">+IF(AND(ISNUMBER(OFFSET('Sanitation Data'!$E$11,0,10*ROW('Sanitation Data'!E97))),'Data Summary'!CS103="Yes"),OFFSET('Sanitation Data'!$E$11,0,10*ROW('Sanitation Data'!E97)),NA())</f>
        <v>#N/A</v>
      </c>
      <c r="AE103" s="100" t="e">
        <f ca="true">+IF(AND(ISNUMBER(OFFSET('Sanitation Data'!$E$12,0,10*ROW('Sanitation Data'!E97))),'Data Summary'!CT103="Yes"),OFFSET('Sanitation Data'!$E$12,0,10*ROW('Sanitation Data'!E97)),NA())</f>
        <v>#N/A</v>
      </c>
      <c r="AF103" s="100" t="e">
        <f ca="true">+IF(AND(ISNUMBER(OFFSET('Sanitation Data'!$F$4,0,10*ROW('Sanitation Data'!F97))),'Data Summary'!CU103="Yes"),100-OFFSET('Sanitation Data'!$F$4,0,10*ROW('Sanitation Data'!F97)),NA())</f>
        <v>#N/A</v>
      </c>
      <c r="AG103" s="100" t="e">
        <f ca="true">+IF(AND(ISNUMBER(OFFSET('Sanitation Data'!$F$6,0,10*ROW('Sanitation Data'!F97))),'Data Summary'!CV103="Yes"),OFFSET('Sanitation Data'!$F$6,0,10*ROW('Sanitation Data'!F97)),NA())</f>
        <v>#N/A</v>
      </c>
      <c r="AH103" s="100" t="e">
        <f ca="true">+IF(AND(ISNUMBER(OFFSET('Sanitation Data'!$F$10,0,10*ROW('Sanitation Data'!F97))),'Data Summary'!CW103="Yes"),OFFSET('Sanitation Data'!$F$10,0,10*ROW('Sanitation Data'!F97)),NA())</f>
        <v>#N/A</v>
      </c>
      <c r="AI103" s="100" t="e">
        <f ca="true">+IF(AND(ISNUMBER(OFFSET('Sanitation Data'!$F$11,0,10*ROW('Sanitation Data'!F97))),'Data Summary'!CX103="Yes"),OFFSET('Sanitation Data'!$F$11,0,10*ROW('Sanitation Data'!F97)),NA())</f>
        <v>#N/A</v>
      </c>
      <c r="AJ103" s="100" t="e">
        <f ca="true">+IF(AND(ISNUMBER(OFFSET('Sanitation Data'!$F$12,0,10*ROW('Sanitation Data'!F97))),'Data Summary'!CY103="Yes"),OFFSET('Sanitation Data'!$F$12,0,10*ROW('Sanitation Data'!F97)),NA())</f>
        <v>#N/A</v>
      </c>
      <c r="AK103" s="100" t="e">
        <f ca="true">+IF(AND(ISNUMBER(OFFSET('Sanitation Data'!$G$4,0,10*ROW('Sanitation Data'!G97))),'Data Summary'!CZ103="Yes"),100-OFFSET('Sanitation Data'!$G$4,0,10*ROW('Sanitation Data'!G97)),NA())</f>
        <v>#N/A</v>
      </c>
      <c r="AL103" s="100" t="e">
        <f ca="true">+IF(AND(ISNUMBER(OFFSET('Sanitation Data'!$G$6,0,10*ROW('Sanitation Data'!G97))),'Data Summary'!DA103="Yes"),OFFSET('Sanitation Data'!$G$6,0,10*ROW('Sanitation Data'!G97)),NA())</f>
        <v>#N/A</v>
      </c>
      <c r="AM103" s="100" t="e">
        <f ca="true">+IF(AND(ISNUMBER(OFFSET('Sanitation Data'!$G$10,0,10*ROW('Sanitation Data'!G97))),'Data Summary'!DB103="Yes"),OFFSET('Sanitation Data'!$G$10,0,10*ROW('Sanitation Data'!G97)),NA())</f>
        <v>#N/A</v>
      </c>
      <c r="AN103" s="100" t="e">
        <f ca="true">+IF(AND(ISNUMBER(OFFSET('Sanitation Data'!$G$11,0,10*ROW('Sanitation Data'!G97))),'Data Summary'!DC103="Yes"),OFFSET('Sanitation Data'!$G$11,0,10*ROW('Sanitation Data'!G97)),NA())</f>
        <v>#N/A</v>
      </c>
      <c r="AO103" s="100" t="e">
        <f ca="true">+IF(AND(ISNUMBER(OFFSET('Sanitation Data'!$G$12,0,10*ROW('Sanitation Data'!G97))),'Data Summary'!DD103="Yes"),OFFSET('Sanitation Data'!$G$12,0,10*ROW('Sanitation Data'!G97)),NA())</f>
        <v>#N/A</v>
      </c>
      <c r="AP103" s="100" t="e">
        <f ca="true">+IF(AND(ISNUMBER(OFFSET('Sanitation Data'!$H$4,0,10*ROW('Sanitation Data'!H97))),'Data Summary'!DE103="Yes"),100-OFFSET('Sanitation Data'!$H$4,0,10*ROW('Sanitation Data'!H97)),NA())</f>
        <v>#N/A</v>
      </c>
      <c r="AQ103" s="100" t="e">
        <f ca="true">+IF(AND(ISNUMBER(OFFSET('Sanitation Data'!$H$6,0,10*ROW('Sanitation Data'!H97))),'Data Summary'!DF103="Yes"),OFFSET('Sanitation Data'!$H$6,0,10*ROW('Sanitation Data'!H97)),NA())</f>
        <v>#N/A</v>
      </c>
      <c r="AR103" s="100" t="e">
        <f ca="true">+IF(AND(ISNUMBER(OFFSET('Sanitation Data'!$H$10,0,10*ROW('Sanitation Data'!H97))),'Data Summary'!DG103="Yes"),OFFSET('Sanitation Data'!$H$10,0,10*ROW('Sanitation Data'!H97)),NA())</f>
        <v>#N/A</v>
      </c>
      <c r="AS103" s="100" t="e">
        <f ca="true">+IF(AND(ISNUMBER(OFFSET('Sanitation Data'!$H$11,0,10*ROW('Sanitation Data'!H97))),'Data Summary'!DH103="Yes"),OFFSET('Sanitation Data'!$H$11,0,10*ROW('Sanitation Data'!H97)),NA())</f>
        <v>#N/A</v>
      </c>
      <c r="AT103" s="100" t="e">
        <f ca="true">+IF(AND(ISNUMBER(OFFSET('Sanitation Data'!$H$12,0,10*ROW('Sanitation Data'!H97))),'Data Summary'!DI103="Yes"),OFFSET('Sanitation Data'!$H$12,0,10*ROW('Sanitation Data'!H97)),NA())</f>
        <v>#N/A</v>
      </c>
      <c r="AU103" s="100" t="e">
        <f ca="true">+IF(AND(ISNUMBER(OFFSET('Sanitation Data'!$I$4,0,10*ROW('Sanitation Data'!I97))),'Data Summary'!DJ103="Yes"),100-OFFSET('Sanitation Data'!$I$4,0,10*ROW('Sanitation Data'!I97)),NA())</f>
        <v>#N/A</v>
      </c>
      <c r="AV103" s="100" t="e">
        <f ca="true">+IF(AND(ISNUMBER(OFFSET('Sanitation Data'!$I$6,0,10*ROW('Sanitation Data'!I97))),'Data Summary'!DK103="Yes"),OFFSET('Sanitation Data'!$I$6,0,10*ROW('Sanitation Data'!I97)),NA())</f>
        <v>#N/A</v>
      </c>
      <c r="AW103" s="100" t="e">
        <f ca="true">+IF(AND(ISNUMBER(OFFSET('Sanitation Data'!$I$10,0,10*ROW('Sanitation Data'!I97))),'Data Summary'!DL103="Yes"),OFFSET('Sanitation Data'!$I$10,0,10*ROW('Sanitation Data'!I97)),NA())</f>
        <v>#N/A</v>
      </c>
      <c r="AX103" s="100" t="e">
        <f ca="true">+IF(AND(ISNUMBER(OFFSET('Sanitation Data'!$I$11,0,10*ROW('Sanitation Data'!I97))),'Data Summary'!DM103="Yes"),OFFSET('Sanitation Data'!$I$11,0,10*ROW('Sanitation Data'!I97)),NA())</f>
        <v>#N/A</v>
      </c>
      <c r="AY103" s="100" t="e">
        <f ca="true">+IF(AND(ISNUMBER(OFFSET('Sanitation Data'!$I$12,0,10*ROW('Sanitation Data'!I97))),'Data Summary'!DN103="Yes"),OFFSET('Sanitation Data'!$I$12,0,10*ROW('Sanitation Data'!I97)),NA())</f>
        <v>#N/A</v>
      </c>
      <c r="AZ103" s="101" t="e">
        <f ca="true">+IF(AND(ISNUMBER(OFFSET('Hygiene Data'!$D$5,0,10*ROW('Hygiene Data'!D97))),'Data Summary'!DO103="Yes"),OFFSET('Hygiene Data'!$D$5,0,10*ROW('Hygiene Data'!D97)),NA())</f>
        <v>#N/A</v>
      </c>
      <c r="BA103" s="101" t="e">
        <f ca="true">+IF(AND(ISNUMBER(OFFSET('Hygiene Data'!$D$7,0,10*ROW('Hygiene Data'!D97))),'Data Summary'!DP103="Yes"),OFFSET('Hygiene Data'!$D$7,0,10*ROW('Hygiene Data'!D97)),NA())</f>
        <v>#N/A</v>
      </c>
      <c r="BB103" s="101" t="e">
        <f ca="true">+IF(AND(ISNUMBER(OFFSET('Hygiene Data'!$D$9,0,10*ROW('Hygiene Data'!D97))),'Data Summary'!DQ103="Yes"),OFFSET('Hygiene Data'!$D$9,0,10*ROW('Hygiene Data'!D97)),NA())</f>
        <v>#N/A</v>
      </c>
      <c r="BC103" s="101" t="e">
        <f ca="true">+IF(AND(ISNUMBER(OFFSET('Hygiene Data'!$E$5,0,10*ROW('Hygiene Data'!E97))),'Data Summary'!DR103="Yes"),OFFSET('Hygiene Data'!$E$5,0,10*ROW('Hygiene Data'!E97)),NA())</f>
        <v>#N/A</v>
      </c>
      <c r="BD103" s="101" t="e">
        <f ca="true">+IF(AND(ISNUMBER(OFFSET('Hygiene Data'!$E$7,0,10*ROW('Hygiene Data'!E97))),'Data Summary'!DS103="Yes"),OFFSET('Hygiene Data'!$E$7,0,10*ROW('Hygiene Data'!E97)),NA())</f>
        <v>#N/A</v>
      </c>
      <c r="BE103" s="101" t="e">
        <f ca="true">+IF(AND(ISNUMBER(OFFSET('Hygiene Data'!$E$9,0,10*ROW('Hygiene Data'!E97))),'Data Summary'!DT103="Yes"),OFFSET('Hygiene Data'!$E$9,0,10*ROW('Hygiene Data'!E97)),NA())</f>
        <v>#N/A</v>
      </c>
      <c r="BF103" s="101" t="e">
        <f ca="true">+IF(AND(ISNUMBER(OFFSET('Hygiene Data'!$F$5,0,10*ROW('Hygiene Data'!F97))),'Data Summary'!DU103="Yes"),OFFSET('Hygiene Data'!$F$5,0,10*ROW('Hygiene Data'!F97)),NA())</f>
        <v>#N/A</v>
      </c>
      <c r="BG103" s="101" t="e">
        <f ca="true">+IF(AND(ISNUMBER(OFFSET('Hygiene Data'!$F$7,0,10*ROW('Hygiene Data'!F97))),'Data Summary'!DV103="Yes"),OFFSET('Hygiene Data'!$F$7,0,10*ROW('Hygiene Data'!F97)),NA())</f>
        <v>#N/A</v>
      </c>
      <c r="BH103" s="101" t="e">
        <f ca="true">+IF(AND(ISNUMBER(OFFSET('Hygiene Data'!$F$9,0,10*ROW('Hygiene Data'!F97))),'Data Summary'!DW103="Yes"),OFFSET('Hygiene Data'!$F$9,0,10*ROW('Hygiene Data'!F97)),NA())</f>
        <v>#N/A</v>
      </c>
      <c r="BI103" s="101" t="e">
        <f ca="true">+IF(AND(ISNUMBER(OFFSET('Hygiene Data'!$G$5,0,10*ROW('Hygiene Data'!G97))),'Data Summary'!DX103="Yes"),OFFSET('Hygiene Data'!$G$5,0,10*ROW('Hygiene Data'!G97)),NA())</f>
        <v>#N/A</v>
      </c>
      <c r="BJ103" s="101" t="e">
        <f ca="true">+IF(AND(ISNUMBER(OFFSET('Hygiene Data'!$G$7,0,10*ROW('Hygiene Data'!G97))),'Data Summary'!DY103="Yes"),OFFSET('Hygiene Data'!$G$7,0,10*ROW('Hygiene Data'!G97)),NA())</f>
        <v>#N/A</v>
      </c>
      <c r="BK103" s="101" t="e">
        <f ca="true">+IF(AND(ISNUMBER(OFFSET('Hygiene Data'!$G$9,0,10*ROW('Hygiene Data'!G97))),'Data Summary'!DZ103="Yes"),OFFSET('Hygiene Data'!$G$9,0,10*ROW('Hygiene Data'!G97)),NA())</f>
        <v>#N/A</v>
      </c>
      <c r="BL103" s="101" t="e">
        <f ca="true">+IF(AND(ISNUMBER(OFFSET('Hygiene Data'!$H$5,0,10*ROW('Hygiene Data'!H97))),'Data Summary'!EA103="Yes"),OFFSET('Hygiene Data'!$H$5,0,10*ROW('Hygiene Data'!H97)),NA())</f>
        <v>#N/A</v>
      </c>
      <c r="BM103" s="101" t="e">
        <f ca="true">+IF(AND(ISNUMBER(OFFSET('Hygiene Data'!$H$7,0,10*ROW('Hygiene Data'!H97))),'Data Summary'!EB103="Yes"),OFFSET('Hygiene Data'!$H$7,0,10*ROW('Hygiene Data'!H97)),NA())</f>
        <v>#N/A</v>
      </c>
      <c r="BN103" s="101" t="e">
        <f ca="true">+IF(AND(ISNUMBER(OFFSET('Hygiene Data'!$H$9,0,10*ROW('Hygiene Data'!H97))),'Data Summary'!EC103="Yes"),OFFSET('Hygiene Data'!$H$9,0,10*ROW('Hygiene Data'!H97)),NA())</f>
        <v>#N/A</v>
      </c>
      <c r="BO103" s="101" t="e">
        <f ca="true">+IF(AND(ISNUMBER(OFFSET('Hygiene Data'!$I$5,0,10*ROW('Hygiene Data'!I97))),'Data Summary'!ED103="Yes"),OFFSET('Hygiene Data'!$I$5,0,10*ROW('Hygiene Data'!I97)),NA())</f>
        <v>#N/A</v>
      </c>
      <c r="BP103" s="101" t="e">
        <f ca="true">+IF(AND(ISNUMBER(OFFSET('Hygiene Data'!$I$7,0,10*ROW('Hygiene Data'!I97))),'Data Summary'!EE103="Yes"),OFFSET('Hygiene Data'!$I$7,0,10*ROW('Hygiene Data'!I97)),NA())</f>
        <v>#N/A</v>
      </c>
      <c r="BQ103" s="101" t="e">
        <f ca="true">+IF(AND(ISNUMBER(OFFSET('Hygiene Data'!$I$9,0,10*ROW('Hygiene Data'!I97))),'Data Summary'!EF103="Yes"),OFFSET('Hygiene Data'!$I$9,0,10*ROW('Hygiene Data'!I97)),NA())</f>
        <v>#N/A</v>
      </c>
    </row>
    <row xmlns:x14ac="http://schemas.microsoft.com/office/spreadsheetml/2009/9/ac" r="104" x14ac:dyDescent="0.2">
      <c r="A104" s="414" t="e">
        <f ca="true">+RIGHT('Data Summary'!A104,LEN('Data Summary'!A104)-9)</f>
        <v>#VALUE!</v>
      </c>
      <c r="B104" s="38" t="str">
        <f ca="true">+IF(ISTEXT('Data Summary'!B104),'Data Summary'!B104,"")</f>
        <v/>
      </c>
      <c r="C104" s="365" t="e">
        <f ca="true">+VALUE('Data Summary'!C104)</f>
        <v>#VALUE!</v>
      </c>
      <c r="D104" s="99" t="e">
        <f ca="true">+IF(AND(ISNUMBER(OFFSET('Water Data'!$D$4,0,10*ROW('Water Data'!D98))),'Data Summary'!BS104="Yes"),100-OFFSET('Water Data'!$D$4,0,10*ROW('Water Data'!D98)),NA())</f>
        <v>#N/A</v>
      </c>
      <c r="E104" s="99" t="e">
        <f ca="true">+IF(AND(ISNUMBER(OFFSET('Water Data'!$D$6,0,10*ROW('Water Data'!D98))),'Data Summary'!BT104="Yes"),OFFSET('Water Data'!$D$6,0,10*ROW('Water Data'!D98)),NA())</f>
        <v>#N/A</v>
      </c>
      <c r="F104" s="99" t="e">
        <f ca="true">+IF(AND(ISNUMBER(OFFSET('Water Data'!$D$9,0,10*ROW('Water Data'!D98))),'Data Summary'!BU104="Yes"),OFFSET('Water Data'!$D$9,0,10*ROW('Water Data'!D98)),NA())</f>
        <v>#N/A</v>
      </c>
      <c r="G104" s="99" t="e">
        <f ca="true">+IF(AND(ISNUMBER(OFFSET('Water Data'!$E$4,0,10*ROW('Water Data'!E98))),'Data Summary'!BV104="Yes"),100-OFFSET('Water Data'!$E$4,0,10*ROW('Water Data'!E98)),NA())</f>
        <v>#N/A</v>
      </c>
      <c r="H104" s="99" t="e">
        <f ca="true">+IF(AND(ISNUMBER(OFFSET('Water Data'!$E$6,0,10*ROW('Water Data'!E98))),'Data Summary'!BW104="Yes"),OFFSET('Water Data'!$E$6,0,10*ROW('Water Data'!E98)),NA())</f>
        <v>#N/A</v>
      </c>
      <c r="I104" s="99" t="e">
        <f ca="true">+IF(AND(ISNUMBER(OFFSET('Water Data'!$E$9,0,10*ROW('Water Data'!E98))),'Data Summary'!BX104="Yes"),OFFSET('Water Data'!$E$9,0,10*ROW('Water Data'!E98)),NA())</f>
        <v>#N/A</v>
      </c>
      <c r="J104" s="99" t="e">
        <f ca="true">+IF(AND(ISNUMBER(OFFSET('Water Data'!$F$4,0,10*ROW('Water Data'!F98))),'Data Summary'!BY104="Yes"),100-OFFSET('Water Data'!$F$4,0,10*ROW('Water Data'!F98)),NA())</f>
        <v>#N/A</v>
      </c>
      <c r="K104" s="99" t="e">
        <f ca="true">+IF(AND(ISNUMBER(OFFSET('Water Data'!$F$6,0,10*ROW('Water Data'!F98))),'Data Summary'!BZ104="Yes"),OFFSET('Water Data'!$F$6,0,10*ROW('Water Data'!F98)),NA())</f>
        <v>#N/A</v>
      </c>
      <c r="L104" s="99" t="e">
        <f ca="true">+IF(AND(ISNUMBER(OFFSET('Water Data'!$F$9,0,10*ROW('Water Data'!F98))),'Data Summary'!CA104="Yes"),OFFSET('Water Data'!$F$9,0,10*ROW('Water Data'!F98)),NA())</f>
        <v>#N/A</v>
      </c>
      <c r="M104" s="99" t="e">
        <f ca="true">+IF(AND(ISNUMBER(OFFSET('Water Data'!$G$4,0,10*ROW('Water Data'!G98))),'Data Summary'!CB104="Yes"),100-OFFSET('Water Data'!$G$4,0,10*ROW('Water Data'!G98)),NA())</f>
        <v>#N/A</v>
      </c>
      <c r="N104" s="99" t="e">
        <f ca="true">+IF(AND(ISNUMBER(OFFSET('Water Data'!$G$6,0,10*ROW('Water Data'!G98))),'Data Summary'!CC104="Yes"),OFFSET('Water Data'!$G$6,0,10*ROW('Water Data'!G98)),NA())</f>
        <v>#N/A</v>
      </c>
      <c r="O104" s="99" t="e">
        <f ca="true">+IF(AND(ISNUMBER(OFFSET('Water Data'!$G$9,0,10*ROW('Water Data'!G98))),'Data Summary'!CD104="Yes"),OFFSET('Water Data'!$G$9,0,10*ROW('Water Data'!G98)),NA())</f>
        <v>#N/A</v>
      </c>
      <c r="P104" s="99" t="e">
        <f ca="true">+IF(AND(ISNUMBER(OFFSET('Water Data'!$H$4,0,10*ROW('Water Data'!H98))),'Data Summary'!CE104="Yes"),100-OFFSET('Water Data'!$H$4,0,10*ROW('Water Data'!H98)),NA())</f>
        <v>#N/A</v>
      </c>
      <c r="Q104" s="99" t="e">
        <f ca="true">+IF(AND(ISNUMBER(OFFSET('Water Data'!$H$6,0,10*ROW('Water Data'!H98))),'Data Summary'!CF104="Yes"),OFFSET('Water Data'!$H$6,0,10*ROW('Water Data'!H98)),NA())</f>
        <v>#N/A</v>
      </c>
      <c r="R104" s="99" t="e">
        <f ca="true">+IF(AND(ISNUMBER(OFFSET('Water Data'!$H$9,0,10*ROW('Water Data'!H98))),'Data Summary'!CG104="Yes"),OFFSET('Water Data'!$H$9,0,10*ROW('Water Data'!H98)),NA())</f>
        <v>#N/A</v>
      </c>
      <c r="S104" s="99" t="e">
        <f ca="true">+IF(AND(ISNUMBER(OFFSET('Water Data'!$I$4,0,10*ROW('Water Data'!I98))),'Data Summary'!CH104="Yes"),100-OFFSET('Water Data'!$I$4,0,10*ROW('Water Data'!I98)),NA())</f>
        <v>#N/A</v>
      </c>
      <c r="T104" s="99" t="e">
        <f ca="true">+IF(AND(ISNUMBER(OFFSET('Water Data'!$I$6,0,10*ROW('Water Data'!I98))),'Data Summary'!CI104="Yes"),OFFSET('Water Data'!$I$6,0,10*ROW('Water Data'!I98)),NA())</f>
        <v>#N/A</v>
      </c>
      <c r="U104" s="99" t="e">
        <f ca="true">+IF(AND(ISNUMBER(OFFSET('Water Data'!$I$9,0,10*ROW('Water Data'!I98))),'Data Summary'!CJ104="Yes"),OFFSET('Water Data'!$I$9,0,10*ROW('Water Data'!I98)),NA())</f>
        <v>#N/A</v>
      </c>
      <c r="V104" s="100" t="e">
        <f ca="true">+IF(AND(ISNUMBER(OFFSET('Sanitation Data'!$D$4,0,10*ROW('Sanitation Data'!D98))),'Data Summary'!CK104="Yes"),100-OFFSET('Sanitation Data'!$D$4,0,10*ROW('Sanitation Data'!D98)),NA())</f>
        <v>#N/A</v>
      </c>
      <c r="W104" s="100" t="e">
        <f ca="true">+IF(AND(ISNUMBER(OFFSET('Sanitation Data'!$D$6,0,10*ROW('Sanitation Data'!D98))),'Data Summary'!CL104="Yes"),OFFSET('Sanitation Data'!$D$6,0,10*ROW('Sanitation Data'!D98)),NA())</f>
        <v>#N/A</v>
      </c>
      <c r="X104" s="100" t="e">
        <f ca="true">+IF(AND(ISNUMBER(OFFSET('Sanitation Data'!$D$10,0,10*ROW('Sanitation Data'!D98))),'Data Summary'!CM104="Yes"),OFFSET('Sanitation Data'!$D$10,0,10*ROW('Sanitation Data'!D98)),NA())</f>
        <v>#N/A</v>
      </c>
      <c r="Y104" s="100" t="e">
        <f ca="true">+IF(AND(ISNUMBER(OFFSET('Sanitation Data'!$D$11,0,10*ROW('Sanitation Data'!D98))),'Data Summary'!CN104="Yes"),OFFSET('Sanitation Data'!$D$11,0,10*ROW('Sanitation Data'!D98)),NA())</f>
        <v>#N/A</v>
      </c>
      <c r="Z104" s="100" t="e">
        <f ca="true">+IF(AND(ISNUMBER(OFFSET('Sanitation Data'!$D$12,0,10*ROW('Sanitation Data'!D98))),'Data Summary'!CO104="Yes"),OFFSET('Sanitation Data'!$D$12,0,10*ROW('Sanitation Data'!D98)),NA())</f>
        <v>#N/A</v>
      </c>
      <c r="AA104" s="100" t="e">
        <f ca="true">+IF(AND(ISNUMBER(OFFSET('Sanitation Data'!$E$4,0,10*ROW('Sanitation Data'!E98))),'Data Summary'!CP104="Yes"),100-OFFSET('Sanitation Data'!$E$4,0,10*ROW('Sanitation Data'!E98)),NA())</f>
        <v>#N/A</v>
      </c>
      <c r="AB104" s="100" t="e">
        <f ca="true">+IF(AND(ISNUMBER(OFFSET('Sanitation Data'!$E$6,0,10*ROW('Sanitation Data'!E98))),'Data Summary'!CQ104="Yes"),OFFSET('Sanitation Data'!$E$6,0,10*ROW('Sanitation Data'!E98)),NA())</f>
        <v>#N/A</v>
      </c>
      <c r="AC104" s="100" t="e">
        <f ca="true">+IF(AND(ISNUMBER(OFFSET('Sanitation Data'!$E$10,0,10*ROW('Sanitation Data'!E98))),'Data Summary'!CR104="Yes"),OFFSET('Sanitation Data'!$E$10,0,10*ROW('Sanitation Data'!E98)),NA())</f>
        <v>#N/A</v>
      </c>
      <c r="AD104" s="100" t="e">
        <f ca="true">+IF(AND(ISNUMBER(OFFSET('Sanitation Data'!$E$11,0,10*ROW('Sanitation Data'!E98))),'Data Summary'!CS104="Yes"),OFFSET('Sanitation Data'!$E$11,0,10*ROW('Sanitation Data'!E98)),NA())</f>
        <v>#N/A</v>
      </c>
      <c r="AE104" s="100" t="e">
        <f ca="true">+IF(AND(ISNUMBER(OFFSET('Sanitation Data'!$E$12,0,10*ROW('Sanitation Data'!E98))),'Data Summary'!CT104="Yes"),OFFSET('Sanitation Data'!$E$12,0,10*ROW('Sanitation Data'!E98)),NA())</f>
        <v>#N/A</v>
      </c>
      <c r="AF104" s="100" t="e">
        <f ca="true">+IF(AND(ISNUMBER(OFFSET('Sanitation Data'!$F$4,0,10*ROW('Sanitation Data'!F98))),'Data Summary'!CU104="Yes"),100-OFFSET('Sanitation Data'!$F$4,0,10*ROW('Sanitation Data'!F98)),NA())</f>
        <v>#N/A</v>
      </c>
      <c r="AG104" s="100" t="e">
        <f ca="true">+IF(AND(ISNUMBER(OFFSET('Sanitation Data'!$F$6,0,10*ROW('Sanitation Data'!F98))),'Data Summary'!CV104="Yes"),OFFSET('Sanitation Data'!$F$6,0,10*ROW('Sanitation Data'!F98)),NA())</f>
        <v>#N/A</v>
      </c>
      <c r="AH104" s="100" t="e">
        <f ca="true">+IF(AND(ISNUMBER(OFFSET('Sanitation Data'!$F$10,0,10*ROW('Sanitation Data'!F98))),'Data Summary'!CW104="Yes"),OFFSET('Sanitation Data'!$F$10,0,10*ROW('Sanitation Data'!F98)),NA())</f>
        <v>#N/A</v>
      </c>
      <c r="AI104" s="100" t="e">
        <f ca="true">+IF(AND(ISNUMBER(OFFSET('Sanitation Data'!$F$11,0,10*ROW('Sanitation Data'!F98))),'Data Summary'!CX104="Yes"),OFFSET('Sanitation Data'!$F$11,0,10*ROW('Sanitation Data'!F98)),NA())</f>
        <v>#N/A</v>
      </c>
      <c r="AJ104" s="100" t="e">
        <f ca="true">+IF(AND(ISNUMBER(OFFSET('Sanitation Data'!$F$12,0,10*ROW('Sanitation Data'!F98))),'Data Summary'!CY104="Yes"),OFFSET('Sanitation Data'!$F$12,0,10*ROW('Sanitation Data'!F98)),NA())</f>
        <v>#N/A</v>
      </c>
      <c r="AK104" s="100" t="e">
        <f ca="true">+IF(AND(ISNUMBER(OFFSET('Sanitation Data'!$G$4,0,10*ROW('Sanitation Data'!G98))),'Data Summary'!CZ104="Yes"),100-OFFSET('Sanitation Data'!$G$4,0,10*ROW('Sanitation Data'!G98)),NA())</f>
        <v>#N/A</v>
      </c>
      <c r="AL104" s="100" t="e">
        <f ca="true">+IF(AND(ISNUMBER(OFFSET('Sanitation Data'!$G$6,0,10*ROW('Sanitation Data'!G98))),'Data Summary'!DA104="Yes"),OFFSET('Sanitation Data'!$G$6,0,10*ROW('Sanitation Data'!G98)),NA())</f>
        <v>#N/A</v>
      </c>
      <c r="AM104" s="100" t="e">
        <f ca="true">+IF(AND(ISNUMBER(OFFSET('Sanitation Data'!$G$10,0,10*ROW('Sanitation Data'!G98))),'Data Summary'!DB104="Yes"),OFFSET('Sanitation Data'!$G$10,0,10*ROW('Sanitation Data'!G98)),NA())</f>
        <v>#N/A</v>
      </c>
      <c r="AN104" s="100" t="e">
        <f ca="true">+IF(AND(ISNUMBER(OFFSET('Sanitation Data'!$G$11,0,10*ROW('Sanitation Data'!G98))),'Data Summary'!DC104="Yes"),OFFSET('Sanitation Data'!$G$11,0,10*ROW('Sanitation Data'!G98)),NA())</f>
        <v>#N/A</v>
      </c>
      <c r="AO104" s="100" t="e">
        <f ca="true">+IF(AND(ISNUMBER(OFFSET('Sanitation Data'!$G$12,0,10*ROW('Sanitation Data'!G98))),'Data Summary'!DD104="Yes"),OFFSET('Sanitation Data'!$G$12,0,10*ROW('Sanitation Data'!G98)),NA())</f>
        <v>#N/A</v>
      </c>
      <c r="AP104" s="100" t="e">
        <f ca="true">+IF(AND(ISNUMBER(OFFSET('Sanitation Data'!$H$4,0,10*ROW('Sanitation Data'!H98))),'Data Summary'!DE104="Yes"),100-OFFSET('Sanitation Data'!$H$4,0,10*ROW('Sanitation Data'!H98)),NA())</f>
        <v>#N/A</v>
      </c>
      <c r="AQ104" s="100" t="e">
        <f ca="true">+IF(AND(ISNUMBER(OFFSET('Sanitation Data'!$H$6,0,10*ROW('Sanitation Data'!H98))),'Data Summary'!DF104="Yes"),OFFSET('Sanitation Data'!$H$6,0,10*ROW('Sanitation Data'!H98)),NA())</f>
        <v>#N/A</v>
      </c>
      <c r="AR104" s="100" t="e">
        <f ca="true">+IF(AND(ISNUMBER(OFFSET('Sanitation Data'!$H$10,0,10*ROW('Sanitation Data'!H98))),'Data Summary'!DG104="Yes"),OFFSET('Sanitation Data'!$H$10,0,10*ROW('Sanitation Data'!H98)),NA())</f>
        <v>#N/A</v>
      </c>
      <c r="AS104" s="100" t="e">
        <f ca="true">+IF(AND(ISNUMBER(OFFSET('Sanitation Data'!$H$11,0,10*ROW('Sanitation Data'!H98))),'Data Summary'!DH104="Yes"),OFFSET('Sanitation Data'!$H$11,0,10*ROW('Sanitation Data'!H98)),NA())</f>
        <v>#N/A</v>
      </c>
      <c r="AT104" s="100" t="e">
        <f ca="true">+IF(AND(ISNUMBER(OFFSET('Sanitation Data'!$H$12,0,10*ROW('Sanitation Data'!H98))),'Data Summary'!DI104="Yes"),OFFSET('Sanitation Data'!$H$12,0,10*ROW('Sanitation Data'!H98)),NA())</f>
        <v>#N/A</v>
      </c>
      <c r="AU104" s="100" t="e">
        <f ca="true">+IF(AND(ISNUMBER(OFFSET('Sanitation Data'!$I$4,0,10*ROW('Sanitation Data'!I98))),'Data Summary'!DJ104="Yes"),100-OFFSET('Sanitation Data'!$I$4,0,10*ROW('Sanitation Data'!I98)),NA())</f>
        <v>#N/A</v>
      </c>
      <c r="AV104" s="100" t="e">
        <f ca="true">+IF(AND(ISNUMBER(OFFSET('Sanitation Data'!$I$6,0,10*ROW('Sanitation Data'!I98))),'Data Summary'!DK104="Yes"),OFFSET('Sanitation Data'!$I$6,0,10*ROW('Sanitation Data'!I98)),NA())</f>
        <v>#N/A</v>
      </c>
      <c r="AW104" s="100" t="e">
        <f ca="true">+IF(AND(ISNUMBER(OFFSET('Sanitation Data'!$I$10,0,10*ROW('Sanitation Data'!I98))),'Data Summary'!DL104="Yes"),OFFSET('Sanitation Data'!$I$10,0,10*ROW('Sanitation Data'!I98)),NA())</f>
        <v>#N/A</v>
      </c>
      <c r="AX104" s="100" t="e">
        <f ca="true">+IF(AND(ISNUMBER(OFFSET('Sanitation Data'!$I$11,0,10*ROW('Sanitation Data'!I98))),'Data Summary'!DM104="Yes"),OFFSET('Sanitation Data'!$I$11,0,10*ROW('Sanitation Data'!I98)),NA())</f>
        <v>#N/A</v>
      </c>
      <c r="AY104" s="100" t="e">
        <f ca="true">+IF(AND(ISNUMBER(OFFSET('Sanitation Data'!$I$12,0,10*ROW('Sanitation Data'!I98))),'Data Summary'!DN104="Yes"),OFFSET('Sanitation Data'!$I$12,0,10*ROW('Sanitation Data'!I98)),NA())</f>
        <v>#N/A</v>
      </c>
      <c r="AZ104" s="101" t="e">
        <f ca="true">+IF(AND(ISNUMBER(OFFSET('Hygiene Data'!$D$5,0,10*ROW('Hygiene Data'!D98))),'Data Summary'!DO104="Yes"),OFFSET('Hygiene Data'!$D$5,0,10*ROW('Hygiene Data'!D98)),NA())</f>
        <v>#N/A</v>
      </c>
      <c r="BA104" s="101" t="e">
        <f ca="true">+IF(AND(ISNUMBER(OFFSET('Hygiene Data'!$D$7,0,10*ROW('Hygiene Data'!D98))),'Data Summary'!DP104="Yes"),OFFSET('Hygiene Data'!$D$7,0,10*ROW('Hygiene Data'!D98)),NA())</f>
        <v>#N/A</v>
      </c>
      <c r="BB104" s="101" t="e">
        <f ca="true">+IF(AND(ISNUMBER(OFFSET('Hygiene Data'!$D$9,0,10*ROW('Hygiene Data'!D98))),'Data Summary'!DQ104="Yes"),OFFSET('Hygiene Data'!$D$9,0,10*ROW('Hygiene Data'!D98)),NA())</f>
        <v>#N/A</v>
      </c>
      <c r="BC104" s="101" t="e">
        <f ca="true">+IF(AND(ISNUMBER(OFFSET('Hygiene Data'!$E$5,0,10*ROW('Hygiene Data'!E98))),'Data Summary'!DR104="Yes"),OFFSET('Hygiene Data'!$E$5,0,10*ROW('Hygiene Data'!E98)),NA())</f>
        <v>#N/A</v>
      </c>
      <c r="BD104" s="101" t="e">
        <f ca="true">+IF(AND(ISNUMBER(OFFSET('Hygiene Data'!$E$7,0,10*ROW('Hygiene Data'!E98))),'Data Summary'!DS104="Yes"),OFFSET('Hygiene Data'!$E$7,0,10*ROW('Hygiene Data'!E98)),NA())</f>
        <v>#N/A</v>
      </c>
      <c r="BE104" s="101" t="e">
        <f ca="true">+IF(AND(ISNUMBER(OFFSET('Hygiene Data'!$E$9,0,10*ROW('Hygiene Data'!E98))),'Data Summary'!DT104="Yes"),OFFSET('Hygiene Data'!$E$9,0,10*ROW('Hygiene Data'!E98)),NA())</f>
        <v>#N/A</v>
      </c>
      <c r="BF104" s="101" t="e">
        <f ca="true">+IF(AND(ISNUMBER(OFFSET('Hygiene Data'!$F$5,0,10*ROW('Hygiene Data'!F98))),'Data Summary'!DU104="Yes"),OFFSET('Hygiene Data'!$F$5,0,10*ROW('Hygiene Data'!F98)),NA())</f>
        <v>#N/A</v>
      </c>
      <c r="BG104" s="101" t="e">
        <f ca="true">+IF(AND(ISNUMBER(OFFSET('Hygiene Data'!$F$7,0,10*ROW('Hygiene Data'!F98))),'Data Summary'!DV104="Yes"),OFFSET('Hygiene Data'!$F$7,0,10*ROW('Hygiene Data'!F98)),NA())</f>
        <v>#N/A</v>
      </c>
      <c r="BH104" s="101" t="e">
        <f ca="true">+IF(AND(ISNUMBER(OFFSET('Hygiene Data'!$F$9,0,10*ROW('Hygiene Data'!F98))),'Data Summary'!DW104="Yes"),OFFSET('Hygiene Data'!$F$9,0,10*ROW('Hygiene Data'!F98)),NA())</f>
        <v>#N/A</v>
      </c>
      <c r="BI104" s="101" t="e">
        <f ca="true">+IF(AND(ISNUMBER(OFFSET('Hygiene Data'!$G$5,0,10*ROW('Hygiene Data'!G98))),'Data Summary'!DX104="Yes"),OFFSET('Hygiene Data'!$G$5,0,10*ROW('Hygiene Data'!G98)),NA())</f>
        <v>#N/A</v>
      </c>
      <c r="BJ104" s="101" t="e">
        <f ca="true">+IF(AND(ISNUMBER(OFFSET('Hygiene Data'!$G$7,0,10*ROW('Hygiene Data'!G98))),'Data Summary'!DY104="Yes"),OFFSET('Hygiene Data'!$G$7,0,10*ROW('Hygiene Data'!G98)),NA())</f>
        <v>#N/A</v>
      </c>
      <c r="BK104" s="101" t="e">
        <f ca="true">+IF(AND(ISNUMBER(OFFSET('Hygiene Data'!$G$9,0,10*ROW('Hygiene Data'!G98))),'Data Summary'!DZ104="Yes"),OFFSET('Hygiene Data'!$G$9,0,10*ROW('Hygiene Data'!G98)),NA())</f>
        <v>#N/A</v>
      </c>
      <c r="BL104" s="101" t="e">
        <f ca="true">+IF(AND(ISNUMBER(OFFSET('Hygiene Data'!$H$5,0,10*ROW('Hygiene Data'!H98))),'Data Summary'!EA104="Yes"),OFFSET('Hygiene Data'!$H$5,0,10*ROW('Hygiene Data'!H98)),NA())</f>
        <v>#N/A</v>
      </c>
      <c r="BM104" s="101" t="e">
        <f ca="true">+IF(AND(ISNUMBER(OFFSET('Hygiene Data'!$H$7,0,10*ROW('Hygiene Data'!H98))),'Data Summary'!EB104="Yes"),OFFSET('Hygiene Data'!$H$7,0,10*ROW('Hygiene Data'!H98)),NA())</f>
        <v>#N/A</v>
      </c>
      <c r="BN104" s="101" t="e">
        <f ca="true">+IF(AND(ISNUMBER(OFFSET('Hygiene Data'!$H$9,0,10*ROW('Hygiene Data'!H98))),'Data Summary'!EC104="Yes"),OFFSET('Hygiene Data'!$H$9,0,10*ROW('Hygiene Data'!H98)),NA())</f>
        <v>#N/A</v>
      </c>
      <c r="BO104" s="101" t="e">
        <f ca="true">+IF(AND(ISNUMBER(OFFSET('Hygiene Data'!$I$5,0,10*ROW('Hygiene Data'!I98))),'Data Summary'!ED104="Yes"),OFFSET('Hygiene Data'!$I$5,0,10*ROW('Hygiene Data'!I98)),NA())</f>
        <v>#N/A</v>
      </c>
      <c r="BP104" s="101" t="e">
        <f ca="true">+IF(AND(ISNUMBER(OFFSET('Hygiene Data'!$I$7,0,10*ROW('Hygiene Data'!I98))),'Data Summary'!EE104="Yes"),OFFSET('Hygiene Data'!$I$7,0,10*ROW('Hygiene Data'!I98)),NA())</f>
        <v>#N/A</v>
      </c>
      <c r="BQ104" s="101" t="e">
        <f ca="true">+IF(AND(ISNUMBER(OFFSET('Hygiene Data'!$I$9,0,10*ROW('Hygiene Data'!I98))),'Data Summary'!EF104="Yes"),OFFSET('Hygiene Data'!$I$9,0,10*ROW('Hygiene Data'!I98)),NA())</f>
        <v>#N/A</v>
      </c>
    </row>
    <row xmlns:x14ac="http://schemas.microsoft.com/office/spreadsheetml/2009/9/ac" r="105" x14ac:dyDescent="0.2">
      <c r="A105" s="414" t="e">
        <f ca="true">+RIGHT('Data Summary'!A105,LEN('Data Summary'!A105)-9)</f>
        <v>#VALUE!</v>
      </c>
      <c r="B105" s="38" t="str">
        <f ca="true">+IF(ISTEXT('Data Summary'!B105),'Data Summary'!B105,"")</f>
        <v/>
      </c>
      <c r="C105" s="365" t="e">
        <f ca="true">+VALUE('Data Summary'!C105)</f>
        <v>#VALUE!</v>
      </c>
      <c r="D105" s="99" t="e">
        <f ca="true">+IF(AND(ISNUMBER(OFFSET('Water Data'!$D$4,0,10*ROW('Water Data'!D99))),'Data Summary'!BS105="Yes"),100-OFFSET('Water Data'!$D$4,0,10*ROW('Water Data'!D99)),NA())</f>
        <v>#N/A</v>
      </c>
      <c r="E105" s="99" t="e">
        <f ca="true">+IF(AND(ISNUMBER(OFFSET('Water Data'!$D$6,0,10*ROW('Water Data'!D99))),'Data Summary'!BT105="Yes"),OFFSET('Water Data'!$D$6,0,10*ROW('Water Data'!D99)),NA())</f>
        <v>#N/A</v>
      </c>
      <c r="F105" s="99" t="e">
        <f ca="true">+IF(AND(ISNUMBER(OFFSET('Water Data'!$D$9,0,10*ROW('Water Data'!D99))),'Data Summary'!BU105="Yes"),OFFSET('Water Data'!$D$9,0,10*ROW('Water Data'!D99)),NA())</f>
        <v>#N/A</v>
      </c>
      <c r="G105" s="99" t="e">
        <f ca="true">+IF(AND(ISNUMBER(OFFSET('Water Data'!$E$4,0,10*ROW('Water Data'!E99))),'Data Summary'!BV105="Yes"),100-OFFSET('Water Data'!$E$4,0,10*ROW('Water Data'!E99)),NA())</f>
        <v>#N/A</v>
      </c>
      <c r="H105" s="99" t="e">
        <f ca="true">+IF(AND(ISNUMBER(OFFSET('Water Data'!$E$6,0,10*ROW('Water Data'!E99))),'Data Summary'!BW105="Yes"),OFFSET('Water Data'!$E$6,0,10*ROW('Water Data'!E99)),NA())</f>
        <v>#N/A</v>
      </c>
      <c r="I105" s="99" t="e">
        <f ca="true">+IF(AND(ISNUMBER(OFFSET('Water Data'!$E$9,0,10*ROW('Water Data'!E99))),'Data Summary'!BX105="Yes"),OFFSET('Water Data'!$E$9,0,10*ROW('Water Data'!E99)),NA())</f>
        <v>#N/A</v>
      </c>
      <c r="J105" s="99" t="e">
        <f ca="true">+IF(AND(ISNUMBER(OFFSET('Water Data'!$F$4,0,10*ROW('Water Data'!F99))),'Data Summary'!BY105="Yes"),100-OFFSET('Water Data'!$F$4,0,10*ROW('Water Data'!F99)),NA())</f>
        <v>#N/A</v>
      </c>
      <c r="K105" s="99" t="e">
        <f ca="true">+IF(AND(ISNUMBER(OFFSET('Water Data'!$F$6,0,10*ROW('Water Data'!F99))),'Data Summary'!BZ105="Yes"),OFFSET('Water Data'!$F$6,0,10*ROW('Water Data'!F99)),NA())</f>
        <v>#N/A</v>
      </c>
      <c r="L105" s="99" t="e">
        <f ca="true">+IF(AND(ISNUMBER(OFFSET('Water Data'!$F$9,0,10*ROW('Water Data'!F99))),'Data Summary'!CA105="Yes"),OFFSET('Water Data'!$F$9,0,10*ROW('Water Data'!F99)),NA())</f>
        <v>#N/A</v>
      </c>
      <c r="M105" s="99" t="e">
        <f ca="true">+IF(AND(ISNUMBER(OFFSET('Water Data'!$G$4,0,10*ROW('Water Data'!G99))),'Data Summary'!CB105="Yes"),100-OFFSET('Water Data'!$G$4,0,10*ROW('Water Data'!G99)),NA())</f>
        <v>#N/A</v>
      </c>
      <c r="N105" s="99" t="e">
        <f ca="true">+IF(AND(ISNUMBER(OFFSET('Water Data'!$G$6,0,10*ROW('Water Data'!G99))),'Data Summary'!CC105="Yes"),OFFSET('Water Data'!$G$6,0,10*ROW('Water Data'!G99)),NA())</f>
        <v>#N/A</v>
      </c>
      <c r="O105" s="99" t="e">
        <f ca="true">+IF(AND(ISNUMBER(OFFSET('Water Data'!$G$9,0,10*ROW('Water Data'!G99))),'Data Summary'!CD105="Yes"),OFFSET('Water Data'!$G$9,0,10*ROW('Water Data'!G99)),NA())</f>
        <v>#N/A</v>
      </c>
      <c r="P105" s="99" t="e">
        <f ca="true">+IF(AND(ISNUMBER(OFFSET('Water Data'!$H$4,0,10*ROW('Water Data'!H99))),'Data Summary'!CE105="Yes"),100-OFFSET('Water Data'!$H$4,0,10*ROW('Water Data'!H99)),NA())</f>
        <v>#N/A</v>
      </c>
      <c r="Q105" s="99" t="e">
        <f ca="true">+IF(AND(ISNUMBER(OFFSET('Water Data'!$H$6,0,10*ROW('Water Data'!H99))),'Data Summary'!CF105="Yes"),OFFSET('Water Data'!$H$6,0,10*ROW('Water Data'!H99)),NA())</f>
        <v>#N/A</v>
      </c>
      <c r="R105" s="99" t="e">
        <f ca="true">+IF(AND(ISNUMBER(OFFSET('Water Data'!$H$9,0,10*ROW('Water Data'!H99))),'Data Summary'!CG105="Yes"),OFFSET('Water Data'!$H$9,0,10*ROW('Water Data'!H99)),NA())</f>
        <v>#N/A</v>
      </c>
      <c r="S105" s="99" t="e">
        <f ca="true">+IF(AND(ISNUMBER(OFFSET('Water Data'!$I$4,0,10*ROW('Water Data'!I99))),'Data Summary'!CH105="Yes"),100-OFFSET('Water Data'!$I$4,0,10*ROW('Water Data'!I99)),NA())</f>
        <v>#N/A</v>
      </c>
      <c r="T105" s="99" t="e">
        <f ca="true">+IF(AND(ISNUMBER(OFFSET('Water Data'!$I$6,0,10*ROW('Water Data'!I99))),'Data Summary'!CI105="Yes"),OFFSET('Water Data'!$I$6,0,10*ROW('Water Data'!I99)),NA())</f>
        <v>#N/A</v>
      </c>
      <c r="U105" s="99" t="e">
        <f ca="true">+IF(AND(ISNUMBER(OFFSET('Water Data'!$I$9,0,10*ROW('Water Data'!I99))),'Data Summary'!CJ105="Yes"),OFFSET('Water Data'!$I$9,0,10*ROW('Water Data'!I99)),NA())</f>
        <v>#N/A</v>
      </c>
      <c r="V105" s="100" t="e">
        <f ca="true">+IF(AND(ISNUMBER(OFFSET('Sanitation Data'!$D$4,0,10*ROW('Sanitation Data'!D99))),'Data Summary'!CK105="Yes"),100-OFFSET('Sanitation Data'!$D$4,0,10*ROW('Sanitation Data'!D99)),NA())</f>
        <v>#N/A</v>
      </c>
      <c r="W105" s="100" t="e">
        <f ca="true">+IF(AND(ISNUMBER(OFFSET('Sanitation Data'!$D$6,0,10*ROW('Sanitation Data'!D99))),'Data Summary'!CL105="Yes"),OFFSET('Sanitation Data'!$D$6,0,10*ROW('Sanitation Data'!D99)),NA())</f>
        <v>#N/A</v>
      </c>
      <c r="X105" s="100" t="e">
        <f ca="true">+IF(AND(ISNUMBER(OFFSET('Sanitation Data'!$D$10,0,10*ROW('Sanitation Data'!D99))),'Data Summary'!CM105="Yes"),OFFSET('Sanitation Data'!$D$10,0,10*ROW('Sanitation Data'!D99)),NA())</f>
        <v>#N/A</v>
      </c>
      <c r="Y105" s="100" t="e">
        <f ca="true">+IF(AND(ISNUMBER(OFFSET('Sanitation Data'!$D$11,0,10*ROW('Sanitation Data'!D99))),'Data Summary'!CN105="Yes"),OFFSET('Sanitation Data'!$D$11,0,10*ROW('Sanitation Data'!D99)),NA())</f>
        <v>#N/A</v>
      </c>
      <c r="Z105" s="100" t="e">
        <f ca="true">+IF(AND(ISNUMBER(OFFSET('Sanitation Data'!$D$12,0,10*ROW('Sanitation Data'!D99))),'Data Summary'!CO105="Yes"),OFFSET('Sanitation Data'!$D$12,0,10*ROW('Sanitation Data'!D99)),NA())</f>
        <v>#N/A</v>
      </c>
      <c r="AA105" s="100" t="e">
        <f ca="true">+IF(AND(ISNUMBER(OFFSET('Sanitation Data'!$E$4,0,10*ROW('Sanitation Data'!E99))),'Data Summary'!CP105="Yes"),100-OFFSET('Sanitation Data'!$E$4,0,10*ROW('Sanitation Data'!E99)),NA())</f>
        <v>#N/A</v>
      </c>
      <c r="AB105" s="100" t="e">
        <f ca="true">+IF(AND(ISNUMBER(OFFSET('Sanitation Data'!$E$6,0,10*ROW('Sanitation Data'!E99))),'Data Summary'!CQ105="Yes"),OFFSET('Sanitation Data'!$E$6,0,10*ROW('Sanitation Data'!E99)),NA())</f>
        <v>#N/A</v>
      </c>
      <c r="AC105" s="100" t="e">
        <f ca="true">+IF(AND(ISNUMBER(OFFSET('Sanitation Data'!$E$10,0,10*ROW('Sanitation Data'!E99))),'Data Summary'!CR105="Yes"),OFFSET('Sanitation Data'!$E$10,0,10*ROW('Sanitation Data'!E99)),NA())</f>
        <v>#N/A</v>
      </c>
      <c r="AD105" s="100" t="e">
        <f ca="true">+IF(AND(ISNUMBER(OFFSET('Sanitation Data'!$E$11,0,10*ROW('Sanitation Data'!E99))),'Data Summary'!CS105="Yes"),OFFSET('Sanitation Data'!$E$11,0,10*ROW('Sanitation Data'!E99)),NA())</f>
        <v>#N/A</v>
      </c>
      <c r="AE105" s="100" t="e">
        <f ca="true">+IF(AND(ISNUMBER(OFFSET('Sanitation Data'!$E$12,0,10*ROW('Sanitation Data'!E99))),'Data Summary'!CT105="Yes"),OFFSET('Sanitation Data'!$E$12,0,10*ROW('Sanitation Data'!E99)),NA())</f>
        <v>#N/A</v>
      </c>
      <c r="AF105" s="100" t="e">
        <f ca="true">+IF(AND(ISNUMBER(OFFSET('Sanitation Data'!$F$4,0,10*ROW('Sanitation Data'!F99))),'Data Summary'!CU105="Yes"),100-OFFSET('Sanitation Data'!$F$4,0,10*ROW('Sanitation Data'!F99)),NA())</f>
        <v>#N/A</v>
      </c>
      <c r="AG105" s="100" t="e">
        <f ca="true">+IF(AND(ISNUMBER(OFFSET('Sanitation Data'!$F$6,0,10*ROW('Sanitation Data'!F99))),'Data Summary'!CV105="Yes"),OFFSET('Sanitation Data'!$F$6,0,10*ROW('Sanitation Data'!F99)),NA())</f>
        <v>#N/A</v>
      </c>
      <c r="AH105" s="100" t="e">
        <f ca="true">+IF(AND(ISNUMBER(OFFSET('Sanitation Data'!$F$10,0,10*ROW('Sanitation Data'!F99))),'Data Summary'!CW105="Yes"),OFFSET('Sanitation Data'!$F$10,0,10*ROW('Sanitation Data'!F99)),NA())</f>
        <v>#N/A</v>
      </c>
      <c r="AI105" s="100" t="e">
        <f ca="true">+IF(AND(ISNUMBER(OFFSET('Sanitation Data'!$F$11,0,10*ROW('Sanitation Data'!F99))),'Data Summary'!CX105="Yes"),OFFSET('Sanitation Data'!$F$11,0,10*ROW('Sanitation Data'!F99)),NA())</f>
        <v>#N/A</v>
      </c>
      <c r="AJ105" s="100" t="e">
        <f ca="true">+IF(AND(ISNUMBER(OFFSET('Sanitation Data'!$F$12,0,10*ROW('Sanitation Data'!F99))),'Data Summary'!CY105="Yes"),OFFSET('Sanitation Data'!$F$12,0,10*ROW('Sanitation Data'!F99)),NA())</f>
        <v>#N/A</v>
      </c>
      <c r="AK105" s="100" t="e">
        <f ca="true">+IF(AND(ISNUMBER(OFFSET('Sanitation Data'!$G$4,0,10*ROW('Sanitation Data'!G99))),'Data Summary'!CZ105="Yes"),100-OFFSET('Sanitation Data'!$G$4,0,10*ROW('Sanitation Data'!G99)),NA())</f>
        <v>#N/A</v>
      </c>
      <c r="AL105" s="100" t="e">
        <f ca="true">+IF(AND(ISNUMBER(OFFSET('Sanitation Data'!$G$6,0,10*ROW('Sanitation Data'!G99))),'Data Summary'!DA105="Yes"),OFFSET('Sanitation Data'!$G$6,0,10*ROW('Sanitation Data'!G99)),NA())</f>
        <v>#N/A</v>
      </c>
      <c r="AM105" s="100" t="e">
        <f ca="true">+IF(AND(ISNUMBER(OFFSET('Sanitation Data'!$G$10,0,10*ROW('Sanitation Data'!G99))),'Data Summary'!DB105="Yes"),OFFSET('Sanitation Data'!$G$10,0,10*ROW('Sanitation Data'!G99)),NA())</f>
        <v>#N/A</v>
      </c>
      <c r="AN105" s="100" t="e">
        <f ca="true">+IF(AND(ISNUMBER(OFFSET('Sanitation Data'!$G$11,0,10*ROW('Sanitation Data'!G99))),'Data Summary'!DC105="Yes"),OFFSET('Sanitation Data'!$G$11,0,10*ROW('Sanitation Data'!G99)),NA())</f>
        <v>#N/A</v>
      </c>
      <c r="AO105" s="100" t="e">
        <f ca="true">+IF(AND(ISNUMBER(OFFSET('Sanitation Data'!$G$12,0,10*ROW('Sanitation Data'!G99))),'Data Summary'!DD105="Yes"),OFFSET('Sanitation Data'!$G$12,0,10*ROW('Sanitation Data'!G99)),NA())</f>
        <v>#N/A</v>
      </c>
      <c r="AP105" s="100" t="e">
        <f ca="true">+IF(AND(ISNUMBER(OFFSET('Sanitation Data'!$H$4,0,10*ROW('Sanitation Data'!H99))),'Data Summary'!DE105="Yes"),100-OFFSET('Sanitation Data'!$H$4,0,10*ROW('Sanitation Data'!H99)),NA())</f>
        <v>#N/A</v>
      </c>
      <c r="AQ105" s="100" t="e">
        <f ca="true">+IF(AND(ISNUMBER(OFFSET('Sanitation Data'!$H$6,0,10*ROW('Sanitation Data'!H99))),'Data Summary'!DF105="Yes"),OFFSET('Sanitation Data'!$H$6,0,10*ROW('Sanitation Data'!H99)),NA())</f>
        <v>#N/A</v>
      </c>
      <c r="AR105" s="100" t="e">
        <f ca="true">+IF(AND(ISNUMBER(OFFSET('Sanitation Data'!$H$10,0,10*ROW('Sanitation Data'!H99))),'Data Summary'!DG105="Yes"),OFFSET('Sanitation Data'!$H$10,0,10*ROW('Sanitation Data'!H99)),NA())</f>
        <v>#N/A</v>
      </c>
      <c r="AS105" s="100" t="e">
        <f ca="true">+IF(AND(ISNUMBER(OFFSET('Sanitation Data'!$H$11,0,10*ROW('Sanitation Data'!H99))),'Data Summary'!DH105="Yes"),OFFSET('Sanitation Data'!$H$11,0,10*ROW('Sanitation Data'!H99)),NA())</f>
        <v>#N/A</v>
      </c>
      <c r="AT105" s="100" t="e">
        <f ca="true">+IF(AND(ISNUMBER(OFFSET('Sanitation Data'!$H$12,0,10*ROW('Sanitation Data'!H99))),'Data Summary'!DI105="Yes"),OFFSET('Sanitation Data'!$H$12,0,10*ROW('Sanitation Data'!H99)),NA())</f>
        <v>#N/A</v>
      </c>
      <c r="AU105" s="100" t="e">
        <f ca="true">+IF(AND(ISNUMBER(OFFSET('Sanitation Data'!$I$4,0,10*ROW('Sanitation Data'!I99))),'Data Summary'!DJ105="Yes"),100-OFFSET('Sanitation Data'!$I$4,0,10*ROW('Sanitation Data'!I99)),NA())</f>
        <v>#N/A</v>
      </c>
      <c r="AV105" s="100" t="e">
        <f ca="true">+IF(AND(ISNUMBER(OFFSET('Sanitation Data'!$I$6,0,10*ROW('Sanitation Data'!I99))),'Data Summary'!DK105="Yes"),OFFSET('Sanitation Data'!$I$6,0,10*ROW('Sanitation Data'!I99)),NA())</f>
        <v>#N/A</v>
      </c>
      <c r="AW105" s="100" t="e">
        <f ca="true">+IF(AND(ISNUMBER(OFFSET('Sanitation Data'!$I$10,0,10*ROW('Sanitation Data'!I99))),'Data Summary'!DL105="Yes"),OFFSET('Sanitation Data'!$I$10,0,10*ROW('Sanitation Data'!I99)),NA())</f>
        <v>#N/A</v>
      </c>
      <c r="AX105" s="100" t="e">
        <f ca="true">+IF(AND(ISNUMBER(OFFSET('Sanitation Data'!$I$11,0,10*ROW('Sanitation Data'!I99))),'Data Summary'!DM105="Yes"),OFFSET('Sanitation Data'!$I$11,0,10*ROW('Sanitation Data'!I99)),NA())</f>
        <v>#N/A</v>
      </c>
      <c r="AY105" s="100" t="e">
        <f ca="true">+IF(AND(ISNUMBER(OFFSET('Sanitation Data'!$I$12,0,10*ROW('Sanitation Data'!I99))),'Data Summary'!DN105="Yes"),OFFSET('Sanitation Data'!$I$12,0,10*ROW('Sanitation Data'!I99)),NA())</f>
        <v>#N/A</v>
      </c>
      <c r="AZ105" s="101" t="e">
        <f ca="true">+IF(AND(ISNUMBER(OFFSET('Hygiene Data'!$D$5,0,10*ROW('Hygiene Data'!D99))),'Data Summary'!DO105="Yes"),OFFSET('Hygiene Data'!$D$5,0,10*ROW('Hygiene Data'!D99)),NA())</f>
        <v>#N/A</v>
      </c>
      <c r="BA105" s="101" t="e">
        <f ca="true">+IF(AND(ISNUMBER(OFFSET('Hygiene Data'!$D$7,0,10*ROW('Hygiene Data'!D99))),'Data Summary'!DP105="Yes"),OFFSET('Hygiene Data'!$D$7,0,10*ROW('Hygiene Data'!D99)),NA())</f>
        <v>#N/A</v>
      </c>
      <c r="BB105" s="101" t="e">
        <f ca="true">+IF(AND(ISNUMBER(OFFSET('Hygiene Data'!$D$9,0,10*ROW('Hygiene Data'!D99))),'Data Summary'!DQ105="Yes"),OFFSET('Hygiene Data'!$D$9,0,10*ROW('Hygiene Data'!D99)),NA())</f>
        <v>#N/A</v>
      </c>
      <c r="BC105" s="101" t="e">
        <f ca="true">+IF(AND(ISNUMBER(OFFSET('Hygiene Data'!$E$5,0,10*ROW('Hygiene Data'!E99))),'Data Summary'!DR105="Yes"),OFFSET('Hygiene Data'!$E$5,0,10*ROW('Hygiene Data'!E99)),NA())</f>
        <v>#N/A</v>
      </c>
      <c r="BD105" s="101" t="e">
        <f ca="true">+IF(AND(ISNUMBER(OFFSET('Hygiene Data'!$E$7,0,10*ROW('Hygiene Data'!E99))),'Data Summary'!DS105="Yes"),OFFSET('Hygiene Data'!$E$7,0,10*ROW('Hygiene Data'!E99)),NA())</f>
        <v>#N/A</v>
      </c>
      <c r="BE105" s="101" t="e">
        <f ca="true">+IF(AND(ISNUMBER(OFFSET('Hygiene Data'!$E$9,0,10*ROW('Hygiene Data'!E99))),'Data Summary'!DT105="Yes"),OFFSET('Hygiene Data'!$E$9,0,10*ROW('Hygiene Data'!E99)),NA())</f>
        <v>#N/A</v>
      </c>
      <c r="BF105" s="101" t="e">
        <f ca="true">+IF(AND(ISNUMBER(OFFSET('Hygiene Data'!$F$5,0,10*ROW('Hygiene Data'!F99))),'Data Summary'!DU105="Yes"),OFFSET('Hygiene Data'!$F$5,0,10*ROW('Hygiene Data'!F99)),NA())</f>
        <v>#N/A</v>
      </c>
      <c r="BG105" s="101" t="e">
        <f ca="true">+IF(AND(ISNUMBER(OFFSET('Hygiene Data'!$F$7,0,10*ROW('Hygiene Data'!F99))),'Data Summary'!DV105="Yes"),OFFSET('Hygiene Data'!$F$7,0,10*ROW('Hygiene Data'!F99)),NA())</f>
        <v>#N/A</v>
      </c>
      <c r="BH105" s="101" t="e">
        <f ca="true">+IF(AND(ISNUMBER(OFFSET('Hygiene Data'!$F$9,0,10*ROW('Hygiene Data'!F99))),'Data Summary'!DW105="Yes"),OFFSET('Hygiene Data'!$F$9,0,10*ROW('Hygiene Data'!F99)),NA())</f>
        <v>#N/A</v>
      </c>
      <c r="BI105" s="101" t="e">
        <f ca="true">+IF(AND(ISNUMBER(OFFSET('Hygiene Data'!$G$5,0,10*ROW('Hygiene Data'!G99))),'Data Summary'!DX105="Yes"),OFFSET('Hygiene Data'!$G$5,0,10*ROW('Hygiene Data'!G99)),NA())</f>
        <v>#N/A</v>
      </c>
      <c r="BJ105" s="101" t="e">
        <f ca="true">+IF(AND(ISNUMBER(OFFSET('Hygiene Data'!$G$7,0,10*ROW('Hygiene Data'!G99))),'Data Summary'!DY105="Yes"),OFFSET('Hygiene Data'!$G$7,0,10*ROW('Hygiene Data'!G99)),NA())</f>
        <v>#N/A</v>
      </c>
      <c r="BK105" s="101" t="e">
        <f ca="true">+IF(AND(ISNUMBER(OFFSET('Hygiene Data'!$G$9,0,10*ROW('Hygiene Data'!G99))),'Data Summary'!DZ105="Yes"),OFFSET('Hygiene Data'!$G$9,0,10*ROW('Hygiene Data'!G99)),NA())</f>
        <v>#N/A</v>
      </c>
      <c r="BL105" s="101" t="e">
        <f ca="true">+IF(AND(ISNUMBER(OFFSET('Hygiene Data'!$H$5,0,10*ROW('Hygiene Data'!H99))),'Data Summary'!EA105="Yes"),OFFSET('Hygiene Data'!$H$5,0,10*ROW('Hygiene Data'!H99)),NA())</f>
        <v>#N/A</v>
      </c>
      <c r="BM105" s="101" t="e">
        <f ca="true">+IF(AND(ISNUMBER(OFFSET('Hygiene Data'!$H$7,0,10*ROW('Hygiene Data'!H99))),'Data Summary'!EB105="Yes"),OFFSET('Hygiene Data'!$H$7,0,10*ROW('Hygiene Data'!H99)),NA())</f>
        <v>#N/A</v>
      </c>
      <c r="BN105" s="101" t="e">
        <f ca="true">+IF(AND(ISNUMBER(OFFSET('Hygiene Data'!$H$9,0,10*ROW('Hygiene Data'!H99))),'Data Summary'!EC105="Yes"),OFFSET('Hygiene Data'!$H$9,0,10*ROW('Hygiene Data'!H99)),NA())</f>
        <v>#N/A</v>
      </c>
      <c r="BO105" s="101" t="e">
        <f ca="true">+IF(AND(ISNUMBER(OFFSET('Hygiene Data'!$I$5,0,10*ROW('Hygiene Data'!I99))),'Data Summary'!ED105="Yes"),OFFSET('Hygiene Data'!$I$5,0,10*ROW('Hygiene Data'!I99)),NA())</f>
        <v>#N/A</v>
      </c>
      <c r="BP105" s="101" t="e">
        <f ca="true">+IF(AND(ISNUMBER(OFFSET('Hygiene Data'!$I$7,0,10*ROW('Hygiene Data'!I99))),'Data Summary'!EE105="Yes"),OFFSET('Hygiene Data'!$I$7,0,10*ROW('Hygiene Data'!I99)),NA())</f>
        <v>#N/A</v>
      </c>
      <c r="BQ105" s="101" t="e">
        <f ca="true">+IF(AND(ISNUMBER(OFFSET('Hygiene Data'!$I$9,0,10*ROW('Hygiene Data'!I99))),'Data Summary'!EF105="Yes"),OFFSET('Hygiene Data'!$I$9,0,10*ROW('Hygiene Data'!I99)),NA())</f>
        <v>#N/A</v>
      </c>
    </row>
    <row xmlns:x14ac="http://schemas.microsoft.com/office/spreadsheetml/2009/9/ac" r="106" x14ac:dyDescent="0.2">
      <c r="A106" s="414" t="e">
        <f ca="true">+RIGHT('Data Summary'!A106,LEN('Data Summary'!A106)-9)</f>
        <v>#VALUE!</v>
      </c>
      <c r="B106" s="38" t="str">
        <f ca="true">+IF(ISTEXT('Data Summary'!B106),'Data Summary'!B106,"")</f>
        <v/>
      </c>
      <c r="C106" s="365" t="e">
        <f ca="true">+VALUE('Data Summary'!C106)</f>
        <v>#VALUE!</v>
      </c>
      <c r="D106" s="99" t="e">
        <f ca="true">+IF(AND(ISNUMBER(OFFSET('Water Data'!$D$4,0,10*ROW('Water Data'!D100))),'Data Summary'!BS106="Yes"),100-OFFSET('Water Data'!$D$4,0,10*ROW('Water Data'!D100)),NA())</f>
        <v>#N/A</v>
      </c>
      <c r="E106" s="99" t="e">
        <f ca="true">+IF(AND(ISNUMBER(OFFSET('Water Data'!$D$6,0,10*ROW('Water Data'!D100))),'Data Summary'!BT106="Yes"),OFFSET('Water Data'!$D$6,0,10*ROW('Water Data'!D100)),NA())</f>
        <v>#N/A</v>
      </c>
      <c r="F106" s="99" t="e">
        <f ca="true">+IF(AND(ISNUMBER(OFFSET('Water Data'!$D$9,0,10*ROW('Water Data'!D100))),'Data Summary'!BU106="Yes"),OFFSET('Water Data'!$D$9,0,10*ROW('Water Data'!D100)),NA())</f>
        <v>#N/A</v>
      </c>
      <c r="G106" s="99" t="e">
        <f ca="true">+IF(AND(ISNUMBER(OFFSET('Water Data'!$E$4,0,10*ROW('Water Data'!E100))),'Data Summary'!BV106="Yes"),100-OFFSET('Water Data'!$E$4,0,10*ROW('Water Data'!E100)),NA())</f>
        <v>#N/A</v>
      </c>
      <c r="H106" s="99" t="e">
        <f ca="true">+IF(AND(ISNUMBER(OFFSET('Water Data'!$E$6,0,10*ROW('Water Data'!E100))),'Data Summary'!BW106="Yes"),OFFSET('Water Data'!$E$6,0,10*ROW('Water Data'!E100)),NA())</f>
        <v>#N/A</v>
      </c>
      <c r="I106" s="99" t="e">
        <f ca="true">+IF(AND(ISNUMBER(OFFSET('Water Data'!$E$9,0,10*ROW('Water Data'!E100))),'Data Summary'!BX106="Yes"),OFFSET('Water Data'!$E$9,0,10*ROW('Water Data'!E100)),NA())</f>
        <v>#N/A</v>
      </c>
      <c r="J106" s="99" t="e">
        <f ca="true">+IF(AND(ISNUMBER(OFFSET('Water Data'!$F$4,0,10*ROW('Water Data'!F100))),'Data Summary'!BY106="Yes"),100-OFFSET('Water Data'!$F$4,0,10*ROW('Water Data'!F100)),NA())</f>
        <v>#N/A</v>
      </c>
      <c r="K106" s="99" t="e">
        <f ca="true">+IF(AND(ISNUMBER(OFFSET('Water Data'!$F$6,0,10*ROW('Water Data'!F100))),'Data Summary'!BZ106="Yes"),OFFSET('Water Data'!$F$6,0,10*ROW('Water Data'!F100)),NA())</f>
        <v>#N/A</v>
      </c>
      <c r="L106" s="99" t="e">
        <f ca="true">+IF(AND(ISNUMBER(OFFSET('Water Data'!$F$9,0,10*ROW('Water Data'!F100))),'Data Summary'!CA106="Yes"),OFFSET('Water Data'!$F$9,0,10*ROW('Water Data'!F100)),NA())</f>
        <v>#N/A</v>
      </c>
      <c r="M106" s="99" t="e">
        <f ca="true">+IF(AND(ISNUMBER(OFFSET('Water Data'!$G$4,0,10*ROW('Water Data'!G100))),'Data Summary'!CB106="Yes"),100-OFFSET('Water Data'!$G$4,0,10*ROW('Water Data'!G100)),NA())</f>
        <v>#N/A</v>
      </c>
      <c r="N106" s="99" t="e">
        <f ca="true">+IF(AND(ISNUMBER(OFFSET('Water Data'!$G$6,0,10*ROW('Water Data'!G100))),'Data Summary'!CC106="Yes"),OFFSET('Water Data'!$G$6,0,10*ROW('Water Data'!G100)),NA())</f>
        <v>#N/A</v>
      </c>
      <c r="O106" s="99" t="e">
        <f ca="true">+IF(AND(ISNUMBER(OFFSET('Water Data'!$G$9,0,10*ROW('Water Data'!G100))),'Data Summary'!CD106="Yes"),OFFSET('Water Data'!$G$9,0,10*ROW('Water Data'!G100)),NA())</f>
        <v>#N/A</v>
      </c>
      <c r="P106" s="99" t="e">
        <f ca="true">+IF(AND(ISNUMBER(OFFSET('Water Data'!$H$4,0,10*ROW('Water Data'!H100))),'Data Summary'!CE106="Yes"),100-OFFSET('Water Data'!$H$4,0,10*ROW('Water Data'!H100)),NA())</f>
        <v>#N/A</v>
      </c>
      <c r="Q106" s="99" t="e">
        <f ca="true">+IF(AND(ISNUMBER(OFFSET('Water Data'!$H$6,0,10*ROW('Water Data'!H100))),'Data Summary'!CF106="Yes"),OFFSET('Water Data'!$H$6,0,10*ROW('Water Data'!H100)),NA())</f>
        <v>#N/A</v>
      </c>
      <c r="R106" s="99" t="e">
        <f ca="true">+IF(AND(ISNUMBER(OFFSET('Water Data'!$H$9,0,10*ROW('Water Data'!H100))),'Data Summary'!CG106="Yes"),OFFSET('Water Data'!$H$9,0,10*ROW('Water Data'!H100)),NA())</f>
        <v>#N/A</v>
      </c>
      <c r="S106" s="99" t="e">
        <f ca="true">+IF(AND(ISNUMBER(OFFSET('Water Data'!$I$4,0,10*ROW('Water Data'!I100))),'Data Summary'!CH106="Yes"),100-OFFSET('Water Data'!$I$4,0,10*ROW('Water Data'!I100)),NA())</f>
        <v>#N/A</v>
      </c>
      <c r="T106" s="99" t="e">
        <f ca="true">+IF(AND(ISNUMBER(OFFSET('Water Data'!$I$6,0,10*ROW('Water Data'!I100))),'Data Summary'!CI106="Yes"),OFFSET('Water Data'!$I$6,0,10*ROW('Water Data'!I100)),NA())</f>
        <v>#N/A</v>
      </c>
      <c r="U106" s="99" t="e">
        <f ca="true">+IF(AND(ISNUMBER(OFFSET('Water Data'!$I$9,0,10*ROW('Water Data'!I100))),'Data Summary'!CJ106="Yes"),OFFSET('Water Data'!$I$9,0,10*ROW('Water Data'!I100)),NA())</f>
        <v>#N/A</v>
      </c>
      <c r="V106" s="100" t="e">
        <f ca="true">+IF(AND(ISNUMBER(OFFSET('Sanitation Data'!$D$4,0,10*ROW('Sanitation Data'!D100))),'Data Summary'!CK106="Yes"),100-OFFSET('Sanitation Data'!$D$4,0,10*ROW('Sanitation Data'!D100)),NA())</f>
        <v>#N/A</v>
      </c>
      <c r="W106" s="100" t="e">
        <f ca="true">+IF(AND(ISNUMBER(OFFSET('Sanitation Data'!$D$6,0,10*ROW('Sanitation Data'!D100))),'Data Summary'!CL106="Yes"),OFFSET('Sanitation Data'!$D$6,0,10*ROW('Sanitation Data'!D100)),NA())</f>
        <v>#N/A</v>
      </c>
      <c r="X106" s="100" t="e">
        <f ca="true">+IF(AND(ISNUMBER(OFFSET('Sanitation Data'!$D$10,0,10*ROW('Sanitation Data'!D100))),'Data Summary'!CM106="Yes"),OFFSET('Sanitation Data'!$D$10,0,10*ROW('Sanitation Data'!D100)),NA())</f>
        <v>#N/A</v>
      </c>
      <c r="Y106" s="100" t="e">
        <f ca="true">+IF(AND(ISNUMBER(OFFSET('Sanitation Data'!$D$11,0,10*ROW('Sanitation Data'!D100))),'Data Summary'!CN106="Yes"),OFFSET('Sanitation Data'!$D$11,0,10*ROW('Sanitation Data'!D100)),NA())</f>
        <v>#N/A</v>
      </c>
      <c r="Z106" s="100" t="e">
        <f ca="true">+IF(AND(ISNUMBER(OFFSET('Sanitation Data'!$D$12,0,10*ROW('Sanitation Data'!D100))),'Data Summary'!CO106="Yes"),OFFSET('Sanitation Data'!$D$12,0,10*ROW('Sanitation Data'!D100)),NA())</f>
        <v>#N/A</v>
      </c>
      <c r="AA106" s="100" t="e">
        <f ca="true">+IF(AND(ISNUMBER(OFFSET('Sanitation Data'!$E$4,0,10*ROW('Sanitation Data'!E100))),'Data Summary'!CP106="Yes"),100-OFFSET('Sanitation Data'!$E$4,0,10*ROW('Sanitation Data'!E100)),NA())</f>
        <v>#N/A</v>
      </c>
      <c r="AB106" s="100" t="e">
        <f ca="true">+IF(AND(ISNUMBER(OFFSET('Sanitation Data'!$E$6,0,10*ROW('Sanitation Data'!E100))),'Data Summary'!CQ106="Yes"),OFFSET('Sanitation Data'!$E$6,0,10*ROW('Sanitation Data'!E100)),NA())</f>
        <v>#N/A</v>
      </c>
      <c r="AC106" s="100" t="e">
        <f ca="true">+IF(AND(ISNUMBER(OFFSET('Sanitation Data'!$E$10,0,10*ROW('Sanitation Data'!E100))),'Data Summary'!CR106="Yes"),OFFSET('Sanitation Data'!$E$10,0,10*ROW('Sanitation Data'!E100)),NA())</f>
        <v>#N/A</v>
      </c>
      <c r="AD106" s="100" t="e">
        <f ca="true">+IF(AND(ISNUMBER(OFFSET('Sanitation Data'!$E$11,0,10*ROW('Sanitation Data'!E100))),'Data Summary'!CS106="Yes"),OFFSET('Sanitation Data'!$E$11,0,10*ROW('Sanitation Data'!E100)),NA())</f>
        <v>#N/A</v>
      </c>
      <c r="AE106" s="100" t="e">
        <f ca="true">+IF(AND(ISNUMBER(OFFSET('Sanitation Data'!$E$12,0,10*ROW('Sanitation Data'!E100))),'Data Summary'!CT106="Yes"),OFFSET('Sanitation Data'!$E$12,0,10*ROW('Sanitation Data'!E100)),NA())</f>
        <v>#N/A</v>
      </c>
      <c r="AF106" s="100" t="e">
        <f ca="true">+IF(AND(ISNUMBER(OFFSET('Sanitation Data'!$F$4,0,10*ROW('Sanitation Data'!F100))),'Data Summary'!CU106="Yes"),100-OFFSET('Sanitation Data'!$F$4,0,10*ROW('Sanitation Data'!F100)),NA())</f>
        <v>#N/A</v>
      </c>
      <c r="AG106" s="100" t="e">
        <f ca="true">+IF(AND(ISNUMBER(OFFSET('Sanitation Data'!$F$6,0,10*ROW('Sanitation Data'!F100))),'Data Summary'!CV106="Yes"),OFFSET('Sanitation Data'!$F$6,0,10*ROW('Sanitation Data'!F100)),NA())</f>
        <v>#N/A</v>
      </c>
      <c r="AH106" s="100" t="e">
        <f ca="true">+IF(AND(ISNUMBER(OFFSET('Sanitation Data'!$F$10,0,10*ROW('Sanitation Data'!F100))),'Data Summary'!CW106="Yes"),OFFSET('Sanitation Data'!$F$10,0,10*ROW('Sanitation Data'!F100)),NA())</f>
        <v>#N/A</v>
      </c>
      <c r="AI106" s="100" t="e">
        <f ca="true">+IF(AND(ISNUMBER(OFFSET('Sanitation Data'!$F$11,0,10*ROW('Sanitation Data'!F100))),'Data Summary'!CX106="Yes"),OFFSET('Sanitation Data'!$F$11,0,10*ROW('Sanitation Data'!F100)),NA())</f>
        <v>#N/A</v>
      </c>
      <c r="AJ106" s="100" t="e">
        <f ca="true">+IF(AND(ISNUMBER(OFFSET('Sanitation Data'!$F$12,0,10*ROW('Sanitation Data'!F100))),'Data Summary'!CY106="Yes"),OFFSET('Sanitation Data'!$F$12,0,10*ROW('Sanitation Data'!F100)),NA())</f>
        <v>#N/A</v>
      </c>
      <c r="AK106" s="100" t="e">
        <f ca="true">+IF(AND(ISNUMBER(OFFSET('Sanitation Data'!$G$4,0,10*ROW('Sanitation Data'!G100))),'Data Summary'!CZ106="Yes"),100-OFFSET('Sanitation Data'!$G$4,0,10*ROW('Sanitation Data'!G100)),NA())</f>
        <v>#N/A</v>
      </c>
      <c r="AL106" s="100" t="e">
        <f ca="true">+IF(AND(ISNUMBER(OFFSET('Sanitation Data'!$G$6,0,10*ROW('Sanitation Data'!G100))),'Data Summary'!DA106="Yes"),OFFSET('Sanitation Data'!$G$6,0,10*ROW('Sanitation Data'!G100)),NA())</f>
        <v>#N/A</v>
      </c>
      <c r="AM106" s="100" t="e">
        <f ca="true">+IF(AND(ISNUMBER(OFFSET('Sanitation Data'!$G$10,0,10*ROW('Sanitation Data'!G100))),'Data Summary'!DB106="Yes"),OFFSET('Sanitation Data'!$G$10,0,10*ROW('Sanitation Data'!G100)),NA())</f>
        <v>#N/A</v>
      </c>
      <c r="AN106" s="100" t="e">
        <f ca="true">+IF(AND(ISNUMBER(OFFSET('Sanitation Data'!$G$11,0,10*ROW('Sanitation Data'!G100))),'Data Summary'!DC106="Yes"),OFFSET('Sanitation Data'!$G$11,0,10*ROW('Sanitation Data'!G100)),NA())</f>
        <v>#N/A</v>
      </c>
      <c r="AO106" s="100" t="e">
        <f ca="true">+IF(AND(ISNUMBER(OFFSET('Sanitation Data'!$G$12,0,10*ROW('Sanitation Data'!G100))),'Data Summary'!DD106="Yes"),OFFSET('Sanitation Data'!$G$12,0,10*ROW('Sanitation Data'!G100)),NA())</f>
        <v>#N/A</v>
      </c>
      <c r="AP106" s="100" t="e">
        <f ca="true">+IF(AND(ISNUMBER(OFFSET('Sanitation Data'!$H$4,0,10*ROW('Sanitation Data'!H100))),'Data Summary'!DE106="Yes"),100-OFFSET('Sanitation Data'!$H$4,0,10*ROW('Sanitation Data'!H100)),NA())</f>
        <v>#N/A</v>
      </c>
      <c r="AQ106" s="100" t="e">
        <f ca="true">+IF(AND(ISNUMBER(OFFSET('Sanitation Data'!$H$6,0,10*ROW('Sanitation Data'!H100))),'Data Summary'!DF106="Yes"),OFFSET('Sanitation Data'!$H$6,0,10*ROW('Sanitation Data'!H100)),NA())</f>
        <v>#N/A</v>
      </c>
      <c r="AR106" s="100" t="e">
        <f ca="true">+IF(AND(ISNUMBER(OFFSET('Sanitation Data'!$H$10,0,10*ROW('Sanitation Data'!H100))),'Data Summary'!DG106="Yes"),OFFSET('Sanitation Data'!$H$10,0,10*ROW('Sanitation Data'!H100)),NA())</f>
        <v>#N/A</v>
      </c>
      <c r="AS106" s="100" t="e">
        <f ca="true">+IF(AND(ISNUMBER(OFFSET('Sanitation Data'!$H$11,0,10*ROW('Sanitation Data'!H100))),'Data Summary'!DH106="Yes"),OFFSET('Sanitation Data'!$H$11,0,10*ROW('Sanitation Data'!H100)),NA())</f>
        <v>#N/A</v>
      </c>
      <c r="AT106" s="100" t="e">
        <f ca="true">+IF(AND(ISNUMBER(OFFSET('Sanitation Data'!$H$12,0,10*ROW('Sanitation Data'!H100))),'Data Summary'!DI106="Yes"),OFFSET('Sanitation Data'!$H$12,0,10*ROW('Sanitation Data'!H100)),NA())</f>
        <v>#N/A</v>
      </c>
      <c r="AU106" s="100" t="e">
        <f ca="true">+IF(AND(ISNUMBER(OFFSET('Sanitation Data'!$I$4,0,10*ROW('Sanitation Data'!I100))),'Data Summary'!DJ106="Yes"),100-OFFSET('Sanitation Data'!$I$4,0,10*ROW('Sanitation Data'!I100)),NA())</f>
        <v>#N/A</v>
      </c>
      <c r="AV106" s="100" t="e">
        <f ca="true">+IF(AND(ISNUMBER(OFFSET('Sanitation Data'!$I$6,0,10*ROW('Sanitation Data'!I100))),'Data Summary'!DK106="Yes"),OFFSET('Sanitation Data'!$I$6,0,10*ROW('Sanitation Data'!I100)),NA())</f>
        <v>#N/A</v>
      </c>
      <c r="AW106" s="100" t="e">
        <f ca="true">+IF(AND(ISNUMBER(OFFSET('Sanitation Data'!$I$10,0,10*ROW('Sanitation Data'!I100))),'Data Summary'!DL106="Yes"),OFFSET('Sanitation Data'!$I$10,0,10*ROW('Sanitation Data'!I100)),NA())</f>
        <v>#N/A</v>
      </c>
      <c r="AX106" s="100" t="e">
        <f ca="true">+IF(AND(ISNUMBER(OFFSET('Sanitation Data'!$I$11,0,10*ROW('Sanitation Data'!I100))),'Data Summary'!DM106="Yes"),OFFSET('Sanitation Data'!$I$11,0,10*ROW('Sanitation Data'!I100)),NA())</f>
        <v>#N/A</v>
      </c>
      <c r="AY106" s="100" t="e">
        <f ca="true">+IF(AND(ISNUMBER(OFFSET('Sanitation Data'!$I$12,0,10*ROW('Sanitation Data'!I100))),'Data Summary'!DN106="Yes"),OFFSET('Sanitation Data'!$I$12,0,10*ROW('Sanitation Data'!I100)),NA())</f>
        <v>#N/A</v>
      </c>
      <c r="AZ106" s="101" t="e">
        <f ca="true">+IF(AND(ISNUMBER(OFFSET('Hygiene Data'!$D$5,0,10*ROW('Hygiene Data'!D100))),'Data Summary'!DO106="Yes"),OFFSET('Hygiene Data'!$D$5,0,10*ROW('Hygiene Data'!D100)),NA())</f>
        <v>#N/A</v>
      </c>
      <c r="BA106" s="101" t="e">
        <f ca="true">+IF(AND(ISNUMBER(OFFSET('Hygiene Data'!$D$7,0,10*ROW('Hygiene Data'!D100))),'Data Summary'!DP106="Yes"),OFFSET('Hygiene Data'!$D$7,0,10*ROW('Hygiene Data'!D100)),NA())</f>
        <v>#N/A</v>
      </c>
      <c r="BB106" s="101" t="e">
        <f ca="true">+IF(AND(ISNUMBER(OFFSET('Hygiene Data'!$D$9,0,10*ROW('Hygiene Data'!D100))),'Data Summary'!DQ106="Yes"),OFFSET('Hygiene Data'!$D$9,0,10*ROW('Hygiene Data'!D100)),NA())</f>
        <v>#N/A</v>
      </c>
      <c r="BC106" s="101" t="e">
        <f ca="true">+IF(AND(ISNUMBER(OFFSET('Hygiene Data'!$E$5,0,10*ROW('Hygiene Data'!E100))),'Data Summary'!DR106="Yes"),OFFSET('Hygiene Data'!$E$5,0,10*ROW('Hygiene Data'!E100)),NA())</f>
        <v>#N/A</v>
      </c>
      <c r="BD106" s="101" t="e">
        <f ca="true">+IF(AND(ISNUMBER(OFFSET('Hygiene Data'!$E$7,0,10*ROW('Hygiene Data'!E100))),'Data Summary'!DS106="Yes"),OFFSET('Hygiene Data'!$E$7,0,10*ROW('Hygiene Data'!E100)),NA())</f>
        <v>#N/A</v>
      </c>
      <c r="BE106" s="101" t="e">
        <f ca="true">+IF(AND(ISNUMBER(OFFSET('Hygiene Data'!$E$9,0,10*ROW('Hygiene Data'!E100))),'Data Summary'!DT106="Yes"),OFFSET('Hygiene Data'!$E$9,0,10*ROW('Hygiene Data'!E100)),NA())</f>
        <v>#N/A</v>
      </c>
      <c r="BF106" s="101" t="e">
        <f ca="true">+IF(AND(ISNUMBER(OFFSET('Hygiene Data'!$F$5,0,10*ROW('Hygiene Data'!F100))),'Data Summary'!DU106="Yes"),OFFSET('Hygiene Data'!$F$5,0,10*ROW('Hygiene Data'!F100)),NA())</f>
        <v>#N/A</v>
      </c>
      <c r="BG106" s="101" t="e">
        <f ca="true">+IF(AND(ISNUMBER(OFFSET('Hygiene Data'!$F$7,0,10*ROW('Hygiene Data'!F100))),'Data Summary'!DV106="Yes"),OFFSET('Hygiene Data'!$F$7,0,10*ROW('Hygiene Data'!F100)),NA())</f>
        <v>#N/A</v>
      </c>
      <c r="BH106" s="101" t="e">
        <f ca="true">+IF(AND(ISNUMBER(OFFSET('Hygiene Data'!$F$9,0,10*ROW('Hygiene Data'!F100))),'Data Summary'!DW106="Yes"),OFFSET('Hygiene Data'!$F$9,0,10*ROW('Hygiene Data'!F100)),NA())</f>
        <v>#N/A</v>
      </c>
      <c r="BI106" s="101" t="e">
        <f ca="true">+IF(AND(ISNUMBER(OFFSET('Hygiene Data'!$G$5,0,10*ROW('Hygiene Data'!G100))),'Data Summary'!DX106="Yes"),OFFSET('Hygiene Data'!$G$5,0,10*ROW('Hygiene Data'!G100)),NA())</f>
        <v>#N/A</v>
      </c>
      <c r="BJ106" s="101" t="e">
        <f ca="true">+IF(AND(ISNUMBER(OFFSET('Hygiene Data'!$G$7,0,10*ROW('Hygiene Data'!G100))),'Data Summary'!DY106="Yes"),OFFSET('Hygiene Data'!$G$7,0,10*ROW('Hygiene Data'!G100)),NA())</f>
        <v>#N/A</v>
      </c>
      <c r="BK106" s="101" t="e">
        <f ca="true">+IF(AND(ISNUMBER(OFFSET('Hygiene Data'!$G$9,0,10*ROW('Hygiene Data'!G100))),'Data Summary'!DZ106="Yes"),OFFSET('Hygiene Data'!$G$9,0,10*ROW('Hygiene Data'!G100)),NA())</f>
        <v>#N/A</v>
      </c>
      <c r="BL106" s="101" t="e">
        <f ca="true">+IF(AND(ISNUMBER(OFFSET('Hygiene Data'!$H$5,0,10*ROW('Hygiene Data'!H100))),'Data Summary'!EA106="Yes"),OFFSET('Hygiene Data'!$H$5,0,10*ROW('Hygiene Data'!H100)),NA())</f>
        <v>#N/A</v>
      </c>
      <c r="BM106" s="101" t="e">
        <f ca="true">+IF(AND(ISNUMBER(OFFSET('Hygiene Data'!$H$7,0,10*ROW('Hygiene Data'!H100))),'Data Summary'!EB106="Yes"),OFFSET('Hygiene Data'!$H$7,0,10*ROW('Hygiene Data'!H100)),NA())</f>
        <v>#N/A</v>
      </c>
      <c r="BN106" s="101" t="e">
        <f ca="true">+IF(AND(ISNUMBER(OFFSET('Hygiene Data'!$H$9,0,10*ROW('Hygiene Data'!H100))),'Data Summary'!EC106="Yes"),OFFSET('Hygiene Data'!$H$9,0,10*ROW('Hygiene Data'!H100)),NA())</f>
        <v>#N/A</v>
      </c>
      <c r="BO106" s="101" t="e">
        <f ca="true">+IF(AND(ISNUMBER(OFFSET('Hygiene Data'!$I$5,0,10*ROW('Hygiene Data'!I100))),'Data Summary'!ED106="Yes"),OFFSET('Hygiene Data'!$I$5,0,10*ROW('Hygiene Data'!I100)),NA())</f>
        <v>#N/A</v>
      </c>
      <c r="BP106" s="101" t="e">
        <f ca="true">+IF(AND(ISNUMBER(OFFSET('Hygiene Data'!$I$7,0,10*ROW('Hygiene Data'!I100))),'Data Summary'!EE106="Yes"),OFFSET('Hygiene Data'!$I$7,0,10*ROW('Hygiene Data'!I100)),NA())</f>
        <v>#N/A</v>
      </c>
      <c r="BQ106" s="101" t="e">
        <f ca="true">+IF(AND(ISNUMBER(OFFSET('Hygiene Data'!$I$9,0,10*ROW('Hygiene Data'!I100))),'Data Summary'!EF106="Yes"),OFFSET('Hygiene Data'!$I$9,0,10*ROW('Hygiene Data'!I100)),NA())</f>
        <v>#N/A</v>
      </c>
    </row>
    <row xmlns:x14ac="http://schemas.microsoft.com/office/spreadsheetml/2009/9/ac" r="107" x14ac:dyDescent="0.2">
      <c r="A107" s="414" t="e">
        <f ca="true">+RIGHT('Data Summary'!A107,LEN('Data Summary'!A107)-9)</f>
        <v>#VALUE!</v>
      </c>
      <c r="B107" s="38" t="str">
        <f ca="true">+IF(ISTEXT('Data Summary'!B107),'Data Summary'!B107,"")</f>
        <v/>
      </c>
      <c r="C107" s="365" t="e">
        <f ca="true">+VALUE('Data Summary'!C107)</f>
        <v>#VALUE!</v>
      </c>
      <c r="D107" s="99" t="e">
        <f ca="true">+IF(AND(ISNUMBER(OFFSET('Water Data'!$D$4,0,10*ROW('Water Data'!D101))),'Data Summary'!BS107="Yes"),100-OFFSET('Water Data'!$D$4,0,10*ROW('Water Data'!D101)),NA())</f>
        <v>#N/A</v>
      </c>
      <c r="E107" s="99" t="e">
        <f ca="true">+IF(AND(ISNUMBER(OFFSET('Water Data'!$D$6,0,10*ROW('Water Data'!D101))),'Data Summary'!BT107="Yes"),OFFSET('Water Data'!$D$6,0,10*ROW('Water Data'!D101)),NA())</f>
        <v>#N/A</v>
      </c>
      <c r="F107" s="99" t="e">
        <f ca="true">+IF(AND(ISNUMBER(OFFSET('Water Data'!$D$9,0,10*ROW('Water Data'!D101))),'Data Summary'!BU107="Yes"),OFFSET('Water Data'!$D$9,0,10*ROW('Water Data'!D101)),NA())</f>
        <v>#N/A</v>
      </c>
      <c r="G107" s="99" t="e">
        <f ca="true">+IF(AND(ISNUMBER(OFFSET('Water Data'!$E$4,0,10*ROW('Water Data'!E101))),'Data Summary'!BV107="Yes"),100-OFFSET('Water Data'!$E$4,0,10*ROW('Water Data'!E101)),NA())</f>
        <v>#N/A</v>
      </c>
      <c r="H107" s="99" t="e">
        <f ca="true">+IF(AND(ISNUMBER(OFFSET('Water Data'!$E$6,0,10*ROW('Water Data'!E101))),'Data Summary'!BW107="Yes"),OFFSET('Water Data'!$E$6,0,10*ROW('Water Data'!E101)),NA())</f>
        <v>#N/A</v>
      </c>
      <c r="I107" s="99" t="e">
        <f ca="true">+IF(AND(ISNUMBER(OFFSET('Water Data'!$E$9,0,10*ROW('Water Data'!E101))),'Data Summary'!BX107="Yes"),OFFSET('Water Data'!$E$9,0,10*ROW('Water Data'!E101)),NA())</f>
        <v>#N/A</v>
      </c>
      <c r="J107" s="99" t="e">
        <f ca="true">+IF(AND(ISNUMBER(OFFSET('Water Data'!$F$4,0,10*ROW('Water Data'!F101))),'Data Summary'!BY107="Yes"),100-OFFSET('Water Data'!$F$4,0,10*ROW('Water Data'!F101)),NA())</f>
        <v>#N/A</v>
      </c>
      <c r="K107" s="99" t="e">
        <f ca="true">+IF(AND(ISNUMBER(OFFSET('Water Data'!$F$6,0,10*ROW('Water Data'!F101))),'Data Summary'!BZ107="Yes"),OFFSET('Water Data'!$F$6,0,10*ROW('Water Data'!F101)),NA())</f>
        <v>#N/A</v>
      </c>
      <c r="L107" s="99" t="e">
        <f ca="true">+IF(AND(ISNUMBER(OFFSET('Water Data'!$F$9,0,10*ROW('Water Data'!F101))),'Data Summary'!CA107="Yes"),OFFSET('Water Data'!$F$9,0,10*ROW('Water Data'!F101)),NA())</f>
        <v>#N/A</v>
      </c>
      <c r="M107" s="99" t="e">
        <f ca="true">+IF(AND(ISNUMBER(OFFSET('Water Data'!$G$4,0,10*ROW('Water Data'!G101))),'Data Summary'!CB107="Yes"),100-OFFSET('Water Data'!$G$4,0,10*ROW('Water Data'!G101)),NA())</f>
        <v>#N/A</v>
      </c>
      <c r="N107" s="99" t="e">
        <f ca="true">+IF(AND(ISNUMBER(OFFSET('Water Data'!$G$6,0,10*ROW('Water Data'!G101))),'Data Summary'!CC107="Yes"),OFFSET('Water Data'!$G$6,0,10*ROW('Water Data'!G101)),NA())</f>
        <v>#N/A</v>
      </c>
      <c r="O107" s="99" t="e">
        <f ca="true">+IF(AND(ISNUMBER(OFFSET('Water Data'!$G$9,0,10*ROW('Water Data'!G101))),'Data Summary'!CD107="Yes"),OFFSET('Water Data'!$G$9,0,10*ROW('Water Data'!G101)),NA())</f>
        <v>#N/A</v>
      </c>
      <c r="P107" s="99" t="e">
        <f ca="true">+IF(AND(ISNUMBER(OFFSET('Water Data'!$H$4,0,10*ROW('Water Data'!H101))),'Data Summary'!CE107="Yes"),100-OFFSET('Water Data'!$H$4,0,10*ROW('Water Data'!H101)),NA())</f>
        <v>#N/A</v>
      </c>
      <c r="Q107" s="99" t="e">
        <f ca="true">+IF(AND(ISNUMBER(OFFSET('Water Data'!$H$6,0,10*ROW('Water Data'!H101))),'Data Summary'!CF107="Yes"),OFFSET('Water Data'!$H$6,0,10*ROW('Water Data'!H101)),NA())</f>
        <v>#N/A</v>
      </c>
      <c r="R107" s="99" t="e">
        <f ca="true">+IF(AND(ISNUMBER(OFFSET('Water Data'!$H$9,0,10*ROW('Water Data'!H101))),'Data Summary'!CG107="Yes"),OFFSET('Water Data'!$H$9,0,10*ROW('Water Data'!H101)),NA())</f>
        <v>#N/A</v>
      </c>
      <c r="S107" s="99" t="e">
        <f ca="true">+IF(AND(ISNUMBER(OFFSET('Water Data'!$I$4,0,10*ROW('Water Data'!I101))),'Data Summary'!CH107="Yes"),100-OFFSET('Water Data'!$I$4,0,10*ROW('Water Data'!I101)),NA())</f>
        <v>#N/A</v>
      </c>
      <c r="T107" s="99" t="e">
        <f ca="true">+IF(AND(ISNUMBER(OFFSET('Water Data'!$I$6,0,10*ROW('Water Data'!I101))),'Data Summary'!CI107="Yes"),OFFSET('Water Data'!$I$6,0,10*ROW('Water Data'!I101)),NA())</f>
        <v>#N/A</v>
      </c>
      <c r="U107" s="99" t="e">
        <f ca="true">+IF(AND(ISNUMBER(OFFSET('Water Data'!$I$9,0,10*ROW('Water Data'!I101))),'Data Summary'!CJ107="Yes"),OFFSET('Water Data'!$I$9,0,10*ROW('Water Data'!I101)),NA())</f>
        <v>#N/A</v>
      </c>
      <c r="V107" s="100" t="e">
        <f ca="true">+IF(AND(ISNUMBER(OFFSET('Sanitation Data'!$D$4,0,10*ROW('Sanitation Data'!D101))),'Data Summary'!CK107="Yes"),100-OFFSET('Sanitation Data'!$D$4,0,10*ROW('Sanitation Data'!D101)),NA())</f>
        <v>#N/A</v>
      </c>
      <c r="W107" s="100" t="e">
        <f ca="true">+IF(AND(ISNUMBER(OFFSET('Sanitation Data'!$D$6,0,10*ROW('Sanitation Data'!D101))),'Data Summary'!CL107="Yes"),OFFSET('Sanitation Data'!$D$6,0,10*ROW('Sanitation Data'!D101)),NA())</f>
        <v>#N/A</v>
      </c>
      <c r="X107" s="100" t="e">
        <f ca="true">+IF(AND(ISNUMBER(OFFSET('Sanitation Data'!$D$10,0,10*ROW('Sanitation Data'!D101))),'Data Summary'!CM107="Yes"),OFFSET('Sanitation Data'!$D$10,0,10*ROW('Sanitation Data'!D101)),NA())</f>
        <v>#N/A</v>
      </c>
      <c r="Y107" s="100" t="e">
        <f ca="true">+IF(AND(ISNUMBER(OFFSET('Sanitation Data'!$D$11,0,10*ROW('Sanitation Data'!D101))),'Data Summary'!CN107="Yes"),OFFSET('Sanitation Data'!$D$11,0,10*ROW('Sanitation Data'!D101)),NA())</f>
        <v>#N/A</v>
      </c>
      <c r="Z107" s="100" t="e">
        <f ca="true">+IF(AND(ISNUMBER(OFFSET('Sanitation Data'!$D$12,0,10*ROW('Sanitation Data'!D101))),'Data Summary'!CO107="Yes"),OFFSET('Sanitation Data'!$D$12,0,10*ROW('Sanitation Data'!D101)),NA())</f>
        <v>#N/A</v>
      </c>
      <c r="AA107" s="100" t="e">
        <f ca="true">+IF(AND(ISNUMBER(OFFSET('Sanitation Data'!$E$4,0,10*ROW('Sanitation Data'!E101))),'Data Summary'!CP107="Yes"),100-OFFSET('Sanitation Data'!$E$4,0,10*ROW('Sanitation Data'!E101)),NA())</f>
        <v>#N/A</v>
      </c>
      <c r="AB107" s="100" t="e">
        <f ca="true">+IF(AND(ISNUMBER(OFFSET('Sanitation Data'!$E$6,0,10*ROW('Sanitation Data'!E101))),'Data Summary'!CQ107="Yes"),OFFSET('Sanitation Data'!$E$6,0,10*ROW('Sanitation Data'!E101)),NA())</f>
        <v>#N/A</v>
      </c>
      <c r="AC107" s="100" t="e">
        <f ca="true">+IF(AND(ISNUMBER(OFFSET('Sanitation Data'!$E$10,0,10*ROW('Sanitation Data'!E101))),'Data Summary'!CR107="Yes"),OFFSET('Sanitation Data'!$E$10,0,10*ROW('Sanitation Data'!E101)),NA())</f>
        <v>#N/A</v>
      </c>
      <c r="AD107" s="100" t="e">
        <f ca="true">+IF(AND(ISNUMBER(OFFSET('Sanitation Data'!$E$11,0,10*ROW('Sanitation Data'!E101))),'Data Summary'!CS107="Yes"),OFFSET('Sanitation Data'!$E$11,0,10*ROW('Sanitation Data'!E101)),NA())</f>
        <v>#N/A</v>
      </c>
      <c r="AE107" s="100" t="e">
        <f ca="true">+IF(AND(ISNUMBER(OFFSET('Sanitation Data'!$E$12,0,10*ROW('Sanitation Data'!E101))),'Data Summary'!CT107="Yes"),OFFSET('Sanitation Data'!$E$12,0,10*ROW('Sanitation Data'!E101)),NA())</f>
        <v>#N/A</v>
      </c>
      <c r="AF107" s="100" t="e">
        <f ca="true">+IF(AND(ISNUMBER(OFFSET('Sanitation Data'!$F$4,0,10*ROW('Sanitation Data'!F101))),'Data Summary'!CU107="Yes"),100-OFFSET('Sanitation Data'!$F$4,0,10*ROW('Sanitation Data'!F101)),NA())</f>
        <v>#N/A</v>
      </c>
      <c r="AG107" s="100" t="e">
        <f ca="true">+IF(AND(ISNUMBER(OFFSET('Sanitation Data'!$F$6,0,10*ROW('Sanitation Data'!F101))),'Data Summary'!CV107="Yes"),OFFSET('Sanitation Data'!$F$6,0,10*ROW('Sanitation Data'!F101)),NA())</f>
        <v>#N/A</v>
      </c>
      <c r="AH107" s="100" t="e">
        <f ca="true">+IF(AND(ISNUMBER(OFFSET('Sanitation Data'!$F$10,0,10*ROW('Sanitation Data'!F101))),'Data Summary'!CW107="Yes"),OFFSET('Sanitation Data'!$F$10,0,10*ROW('Sanitation Data'!F101)),NA())</f>
        <v>#N/A</v>
      </c>
      <c r="AI107" s="100" t="e">
        <f ca="true">+IF(AND(ISNUMBER(OFFSET('Sanitation Data'!$F$11,0,10*ROW('Sanitation Data'!F101))),'Data Summary'!CX107="Yes"),OFFSET('Sanitation Data'!$F$11,0,10*ROW('Sanitation Data'!F101)),NA())</f>
        <v>#N/A</v>
      </c>
      <c r="AJ107" s="100" t="e">
        <f ca="true">+IF(AND(ISNUMBER(OFFSET('Sanitation Data'!$F$12,0,10*ROW('Sanitation Data'!F101))),'Data Summary'!CY107="Yes"),OFFSET('Sanitation Data'!$F$12,0,10*ROW('Sanitation Data'!F101)),NA())</f>
        <v>#N/A</v>
      </c>
      <c r="AK107" s="100" t="e">
        <f ca="true">+IF(AND(ISNUMBER(OFFSET('Sanitation Data'!$G$4,0,10*ROW('Sanitation Data'!G101))),'Data Summary'!CZ107="Yes"),100-OFFSET('Sanitation Data'!$G$4,0,10*ROW('Sanitation Data'!G101)),NA())</f>
        <v>#N/A</v>
      </c>
      <c r="AL107" s="100" t="e">
        <f ca="true">+IF(AND(ISNUMBER(OFFSET('Sanitation Data'!$G$6,0,10*ROW('Sanitation Data'!G101))),'Data Summary'!DA107="Yes"),OFFSET('Sanitation Data'!$G$6,0,10*ROW('Sanitation Data'!G101)),NA())</f>
        <v>#N/A</v>
      </c>
      <c r="AM107" s="100" t="e">
        <f ca="true">+IF(AND(ISNUMBER(OFFSET('Sanitation Data'!$G$10,0,10*ROW('Sanitation Data'!G101))),'Data Summary'!DB107="Yes"),OFFSET('Sanitation Data'!$G$10,0,10*ROW('Sanitation Data'!G101)),NA())</f>
        <v>#N/A</v>
      </c>
      <c r="AN107" s="100" t="e">
        <f ca="true">+IF(AND(ISNUMBER(OFFSET('Sanitation Data'!$G$11,0,10*ROW('Sanitation Data'!G101))),'Data Summary'!DC107="Yes"),OFFSET('Sanitation Data'!$G$11,0,10*ROW('Sanitation Data'!G101)),NA())</f>
        <v>#N/A</v>
      </c>
      <c r="AO107" s="100" t="e">
        <f ca="true">+IF(AND(ISNUMBER(OFFSET('Sanitation Data'!$G$12,0,10*ROW('Sanitation Data'!G101))),'Data Summary'!DD107="Yes"),OFFSET('Sanitation Data'!$G$12,0,10*ROW('Sanitation Data'!G101)),NA())</f>
        <v>#N/A</v>
      </c>
      <c r="AP107" s="100" t="e">
        <f ca="true">+IF(AND(ISNUMBER(OFFSET('Sanitation Data'!$H$4,0,10*ROW('Sanitation Data'!H101))),'Data Summary'!DE107="Yes"),100-OFFSET('Sanitation Data'!$H$4,0,10*ROW('Sanitation Data'!H101)),NA())</f>
        <v>#N/A</v>
      </c>
      <c r="AQ107" s="100" t="e">
        <f ca="true">+IF(AND(ISNUMBER(OFFSET('Sanitation Data'!$H$6,0,10*ROW('Sanitation Data'!H101))),'Data Summary'!DF107="Yes"),OFFSET('Sanitation Data'!$H$6,0,10*ROW('Sanitation Data'!H101)),NA())</f>
        <v>#N/A</v>
      </c>
      <c r="AR107" s="100" t="e">
        <f ca="true">+IF(AND(ISNUMBER(OFFSET('Sanitation Data'!$H$10,0,10*ROW('Sanitation Data'!H101))),'Data Summary'!DG107="Yes"),OFFSET('Sanitation Data'!$H$10,0,10*ROW('Sanitation Data'!H101)),NA())</f>
        <v>#N/A</v>
      </c>
      <c r="AS107" s="100" t="e">
        <f ca="true">+IF(AND(ISNUMBER(OFFSET('Sanitation Data'!$H$11,0,10*ROW('Sanitation Data'!H101))),'Data Summary'!DH107="Yes"),OFFSET('Sanitation Data'!$H$11,0,10*ROW('Sanitation Data'!H101)),NA())</f>
        <v>#N/A</v>
      </c>
      <c r="AT107" s="100" t="e">
        <f ca="true">+IF(AND(ISNUMBER(OFFSET('Sanitation Data'!$H$12,0,10*ROW('Sanitation Data'!H101))),'Data Summary'!DI107="Yes"),OFFSET('Sanitation Data'!$H$12,0,10*ROW('Sanitation Data'!H101)),NA())</f>
        <v>#N/A</v>
      </c>
      <c r="AU107" s="100" t="e">
        <f ca="true">+IF(AND(ISNUMBER(OFFSET('Sanitation Data'!$I$4,0,10*ROW('Sanitation Data'!I101))),'Data Summary'!DJ107="Yes"),100-OFFSET('Sanitation Data'!$I$4,0,10*ROW('Sanitation Data'!I101)),NA())</f>
        <v>#N/A</v>
      </c>
      <c r="AV107" s="100" t="e">
        <f ca="true">+IF(AND(ISNUMBER(OFFSET('Sanitation Data'!$I$6,0,10*ROW('Sanitation Data'!I101))),'Data Summary'!DK107="Yes"),OFFSET('Sanitation Data'!$I$6,0,10*ROW('Sanitation Data'!I101)),NA())</f>
        <v>#N/A</v>
      </c>
      <c r="AW107" s="100" t="e">
        <f ca="true">+IF(AND(ISNUMBER(OFFSET('Sanitation Data'!$I$10,0,10*ROW('Sanitation Data'!I101))),'Data Summary'!DL107="Yes"),OFFSET('Sanitation Data'!$I$10,0,10*ROW('Sanitation Data'!I101)),NA())</f>
        <v>#N/A</v>
      </c>
      <c r="AX107" s="100" t="e">
        <f ca="true">+IF(AND(ISNUMBER(OFFSET('Sanitation Data'!$I$11,0,10*ROW('Sanitation Data'!I101))),'Data Summary'!DM107="Yes"),OFFSET('Sanitation Data'!$I$11,0,10*ROW('Sanitation Data'!I101)),NA())</f>
        <v>#N/A</v>
      </c>
      <c r="AY107" s="100" t="e">
        <f ca="true">+IF(AND(ISNUMBER(OFFSET('Sanitation Data'!$I$12,0,10*ROW('Sanitation Data'!I101))),'Data Summary'!DN107="Yes"),OFFSET('Sanitation Data'!$I$12,0,10*ROW('Sanitation Data'!I101)),NA())</f>
        <v>#N/A</v>
      </c>
      <c r="AZ107" s="101" t="e">
        <f ca="true">+IF(AND(ISNUMBER(OFFSET('Hygiene Data'!$D$5,0,10*ROW('Hygiene Data'!D101))),'Data Summary'!DO107="Yes"),OFFSET('Hygiene Data'!$D$5,0,10*ROW('Hygiene Data'!D101)),NA())</f>
        <v>#N/A</v>
      </c>
      <c r="BA107" s="101" t="e">
        <f ca="true">+IF(AND(ISNUMBER(OFFSET('Hygiene Data'!$D$7,0,10*ROW('Hygiene Data'!D101))),'Data Summary'!DP107="Yes"),OFFSET('Hygiene Data'!$D$7,0,10*ROW('Hygiene Data'!D101)),NA())</f>
        <v>#N/A</v>
      </c>
      <c r="BB107" s="101" t="e">
        <f ca="true">+IF(AND(ISNUMBER(OFFSET('Hygiene Data'!$D$9,0,10*ROW('Hygiene Data'!D101))),'Data Summary'!DQ107="Yes"),OFFSET('Hygiene Data'!$D$9,0,10*ROW('Hygiene Data'!D101)),NA())</f>
        <v>#N/A</v>
      </c>
      <c r="BC107" s="101" t="e">
        <f ca="true">+IF(AND(ISNUMBER(OFFSET('Hygiene Data'!$E$5,0,10*ROW('Hygiene Data'!E101))),'Data Summary'!DR107="Yes"),OFFSET('Hygiene Data'!$E$5,0,10*ROW('Hygiene Data'!E101)),NA())</f>
        <v>#N/A</v>
      </c>
      <c r="BD107" s="101" t="e">
        <f ca="true">+IF(AND(ISNUMBER(OFFSET('Hygiene Data'!$E$7,0,10*ROW('Hygiene Data'!E101))),'Data Summary'!DS107="Yes"),OFFSET('Hygiene Data'!$E$7,0,10*ROW('Hygiene Data'!E101)),NA())</f>
        <v>#N/A</v>
      </c>
      <c r="BE107" s="101" t="e">
        <f ca="true">+IF(AND(ISNUMBER(OFFSET('Hygiene Data'!$E$9,0,10*ROW('Hygiene Data'!E101))),'Data Summary'!DT107="Yes"),OFFSET('Hygiene Data'!$E$9,0,10*ROW('Hygiene Data'!E101)),NA())</f>
        <v>#N/A</v>
      </c>
      <c r="BF107" s="101" t="e">
        <f ca="true">+IF(AND(ISNUMBER(OFFSET('Hygiene Data'!$F$5,0,10*ROW('Hygiene Data'!F101))),'Data Summary'!DU107="Yes"),OFFSET('Hygiene Data'!$F$5,0,10*ROW('Hygiene Data'!F101)),NA())</f>
        <v>#N/A</v>
      </c>
      <c r="BG107" s="101" t="e">
        <f ca="true">+IF(AND(ISNUMBER(OFFSET('Hygiene Data'!$F$7,0,10*ROW('Hygiene Data'!F101))),'Data Summary'!DV107="Yes"),OFFSET('Hygiene Data'!$F$7,0,10*ROW('Hygiene Data'!F101)),NA())</f>
        <v>#N/A</v>
      </c>
      <c r="BH107" s="101" t="e">
        <f ca="true">+IF(AND(ISNUMBER(OFFSET('Hygiene Data'!$F$9,0,10*ROW('Hygiene Data'!F101))),'Data Summary'!DW107="Yes"),OFFSET('Hygiene Data'!$F$9,0,10*ROW('Hygiene Data'!F101)),NA())</f>
        <v>#N/A</v>
      </c>
      <c r="BI107" s="101" t="e">
        <f ca="true">+IF(AND(ISNUMBER(OFFSET('Hygiene Data'!$G$5,0,10*ROW('Hygiene Data'!G101))),'Data Summary'!DX107="Yes"),OFFSET('Hygiene Data'!$G$5,0,10*ROW('Hygiene Data'!G101)),NA())</f>
        <v>#N/A</v>
      </c>
      <c r="BJ107" s="101" t="e">
        <f ca="true">+IF(AND(ISNUMBER(OFFSET('Hygiene Data'!$G$7,0,10*ROW('Hygiene Data'!G101))),'Data Summary'!DY107="Yes"),OFFSET('Hygiene Data'!$G$7,0,10*ROW('Hygiene Data'!G101)),NA())</f>
        <v>#N/A</v>
      </c>
      <c r="BK107" s="101" t="e">
        <f ca="true">+IF(AND(ISNUMBER(OFFSET('Hygiene Data'!$G$9,0,10*ROW('Hygiene Data'!G101))),'Data Summary'!DZ107="Yes"),OFFSET('Hygiene Data'!$G$9,0,10*ROW('Hygiene Data'!G101)),NA())</f>
        <v>#N/A</v>
      </c>
      <c r="BL107" s="101" t="e">
        <f ca="true">+IF(AND(ISNUMBER(OFFSET('Hygiene Data'!$H$5,0,10*ROW('Hygiene Data'!H101))),'Data Summary'!EA107="Yes"),OFFSET('Hygiene Data'!$H$5,0,10*ROW('Hygiene Data'!H101)),NA())</f>
        <v>#N/A</v>
      </c>
      <c r="BM107" s="101" t="e">
        <f ca="true">+IF(AND(ISNUMBER(OFFSET('Hygiene Data'!$H$7,0,10*ROW('Hygiene Data'!H101))),'Data Summary'!EB107="Yes"),OFFSET('Hygiene Data'!$H$7,0,10*ROW('Hygiene Data'!H101)),NA())</f>
        <v>#N/A</v>
      </c>
      <c r="BN107" s="101" t="e">
        <f ca="true">+IF(AND(ISNUMBER(OFFSET('Hygiene Data'!$H$9,0,10*ROW('Hygiene Data'!H101))),'Data Summary'!EC107="Yes"),OFFSET('Hygiene Data'!$H$9,0,10*ROW('Hygiene Data'!H101)),NA())</f>
        <v>#N/A</v>
      </c>
      <c r="BO107" s="101" t="e">
        <f ca="true">+IF(AND(ISNUMBER(OFFSET('Hygiene Data'!$I$5,0,10*ROW('Hygiene Data'!I101))),'Data Summary'!ED107="Yes"),OFFSET('Hygiene Data'!$I$5,0,10*ROW('Hygiene Data'!I101)),NA())</f>
        <v>#N/A</v>
      </c>
      <c r="BP107" s="101" t="e">
        <f ca="true">+IF(AND(ISNUMBER(OFFSET('Hygiene Data'!$I$7,0,10*ROW('Hygiene Data'!I101))),'Data Summary'!EE107="Yes"),OFFSET('Hygiene Data'!$I$7,0,10*ROW('Hygiene Data'!I101)),NA())</f>
        <v>#N/A</v>
      </c>
      <c r="BQ107" s="101" t="e">
        <f ca="true">+IF(AND(ISNUMBER(OFFSET('Hygiene Data'!$I$9,0,10*ROW('Hygiene Data'!I101))),'Data Summary'!EF107="Yes"),OFFSET('Hygiene Data'!$I$9,0,10*ROW('Hygiene Data'!I101)),NA())</f>
        <v>#N/A</v>
      </c>
    </row>
    <row xmlns:x14ac="http://schemas.microsoft.com/office/spreadsheetml/2009/9/ac" r="108" x14ac:dyDescent="0.2">
      <c r="A108" s="414" t="e">
        <f ca="true">+RIGHT('Data Summary'!A108,LEN('Data Summary'!A108)-9)</f>
        <v>#VALUE!</v>
      </c>
      <c r="B108" s="38" t="str">
        <f ca="true">+IF(ISTEXT('Data Summary'!B108),'Data Summary'!B108,"")</f>
        <v/>
      </c>
      <c r="C108" s="365" t="e">
        <f ca="true">+VALUE('Data Summary'!C108)</f>
        <v>#VALUE!</v>
      </c>
      <c r="D108" s="99" t="e">
        <f ca="true">+IF(AND(ISNUMBER(OFFSET('Water Data'!$D$4,0,10*ROW('Water Data'!D102))),'Data Summary'!BS108="Yes"),100-OFFSET('Water Data'!$D$4,0,10*ROW('Water Data'!D102)),NA())</f>
        <v>#N/A</v>
      </c>
      <c r="E108" s="99" t="e">
        <f ca="true">+IF(AND(ISNUMBER(OFFSET('Water Data'!$D$6,0,10*ROW('Water Data'!D102))),'Data Summary'!BT108="Yes"),OFFSET('Water Data'!$D$6,0,10*ROW('Water Data'!D102)),NA())</f>
        <v>#N/A</v>
      </c>
      <c r="F108" s="99" t="e">
        <f ca="true">+IF(AND(ISNUMBER(OFFSET('Water Data'!$D$9,0,10*ROW('Water Data'!D102))),'Data Summary'!BU108="Yes"),OFFSET('Water Data'!$D$9,0,10*ROW('Water Data'!D102)),NA())</f>
        <v>#N/A</v>
      </c>
      <c r="G108" s="99" t="e">
        <f ca="true">+IF(AND(ISNUMBER(OFFSET('Water Data'!$E$4,0,10*ROW('Water Data'!E102))),'Data Summary'!BV108="Yes"),100-OFFSET('Water Data'!$E$4,0,10*ROW('Water Data'!E102)),NA())</f>
        <v>#N/A</v>
      </c>
      <c r="H108" s="99" t="e">
        <f ca="true">+IF(AND(ISNUMBER(OFFSET('Water Data'!$E$6,0,10*ROW('Water Data'!E102))),'Data Summary'!BW108="Yes"),OFFSET('Water Data'!$E$6,0,10*ROW('Water Data'!E102)),NA())</f>
        <v>#N/A</v>
      </c>
      <c r="I108" s="99" t="e">
        <f ca="true">+IF(AND(ISNUMBER(OFFSET('Water Data'!$E$9,0,10*ROW('Water Data'!E102))),'Data Summary'!BX108="Yes"),OFFSET('Water Data'!$E$9,0,10*ROW('Water Data'!E102)),NA())</f>
        <v>#N/A</v>
      </c>
      <c r="J108" s="99" t="e">
        <f ca="true">+IF(AND(ISNUMBER(OFFSET('Water Data'!$F$4,0,10*ROW('Water Data'!F102))),'Data Summary'!BY108="Yes"),100-OFFSET('Water Data'!$F$4,0,10*ROW('Water Data'!F102)),NA())</f>
        <v>#N/A</v>
      </c>
      <c r="K108" s="99" t="e">
        <f ca="true">+IF(AND(ISNUMBER(OFFSET('Water Data'!$F$6,0,10*ROW('Water Data'!F102))),'Data Summary'!BZ108="Yes"),OFFSET('Water Data'!$F$6,0,10*ROW('Water Data'!F102)),NA())</f>
        <v>#N/A</v>
      </c>
      <c r="L108" s="99" t="e">
        <f ca="true">+IF(AND(ISNUMBER(OFFSET('Water Data'!$F$9,0,10*ROW('Water Data'!F102))),'Data Summary'!CA108="Yes"),OFFSET('Water Data'!$F$9,0,10*ROW('Water Data'!F102)),NA())</f>
        <v>#N/A</v>
      </c>
      <c r="M108" s="99" t="e">
        <f ca="true">+IF(AND(ISNUMBER(OFFSET('Water Data'!$G$4,0,10*ROW('Water Data'!G102))),'Data Summary'!CB108="Yes"),100-OFFSET('Water Data'!$G$4,0,10*ROW('Water Data'!G102)),NA())</f>
        <v>#N/A</v>
      </c>
      <c r="N108" s="99" t="e">
        <f ca="true">+IF(AND(ISNUMBER(OFFSET('Water Data'!$G$6,0,10*ROW('Water Data'!G102))),'Data Summary'!CC108="Yes"),OFFSET('Water Data'!$G$6,0,10*ROW('Water Data'!G102)),NA())</f>
        <v>#N/A</v>
      </c>
      <c r="O108" s="99" t="e">
        <f ca="true">+IF(AND(ISNUMBER(OFFSET('Water Data'!$G$9,0,10*ROW('Water Data'!G102))),'Data Summary'!CD108="Yes"),OFFSET('Water Data'!$G$9,0,10*ROW('Water Data'!G102)),NA())</f>
        <v>#N/A</v>
      </c>
      <c r="P108" s="99" t="e">
        <f ca="true">+IF(AND(ISNUMBER(OFFSET('Water Data'!$H$4,0,10*ROW('Water Data'!H102))),'Data Summary'!CE108="Yes"),100-OFFSET('Water Data'!$H$4,0,10*ROW('Water Data'!H102)),NA())</f>
        <v>#N/A</v>
      </c>
      <c r="Q108" s="99" t="e">
        <f ca="true">+IF(AND(ISNUMBER(OFFSET('Water Data'!$H$6,0,10*ROW('Water Data'!H102))),'Data Summary'!CF108="Yes"),OFFSET('Water Data'!$H$6,0,10*ROW('Water Data'!H102)),NA())</f>
        <v>#N/A</v>
      </c>
      <c r="R108" s="99" t="e">
        <f ca="true">+IF(AND(ISNUMBER(OFFSET('Water Data'!$H$9,0,10*ROW('Water Data'!H102))),'Data Summary'!CG108="Yes"),OFFSET('Water Data'!$H$9,0,10*ROW('Water Data'!H102)),NA())</f>
        <v>#N/A</v>
      </c>
      <c r="S108" s="99" t="e">
        <f ca="true">+IF(AND(ISNUMBER(OFFSET('Water Data'!$I$4,0,10*ROW('Water Data'!I102))),'Data Summary'!CH108="Yes"),100-OFFSET('Water Data'!$I$4,0,10*ROW('Water Data'!I102)),NA())</f>
        <v>#N/A</v>
      </c>
      <c r="T108" s="99" t="e">
        <f ca="true">+IF(AND(ISNUMBER(OFFSET('Water Data'!$I$6,0,10*ROW('Water Data'!I102))),'Data Summary'!CI108="Yes"),OFFSET('Water Data'!$I$6,0,10*ROW('Water Data'!I102)),NA())</f>
        <v>#N/A</v>
      </c>
      <c r="U108" s="99" t="e">
        <f ca="true">+IF(AND(ISNUMBER(OFFSET('Water Data'!$I$9,0,10*ROW('Water Data'!I102))),'Data Summary'!CJ108="Yes"),OFFSET('Water Data'!$I$9,0,10*ROW('Water Data'!I102)),NA())</f>
        <v>#N/A</v>
      </c>
      <c r="V108" s="100" t="e">
        <f ca="true">+IF(AND(ISNUMBER(OFFSET('Sanitation Data'!$D$4,0,10*ROW('Sanitation Data'!D102))),'Data Summary'!CK108="Yes"),100-OFFSET('Sanitation Data'!$D$4,0,10*ROW('Sanitation Data'!D102)),NA())</f>
        <v>#N/A</v>
      </c>
      <c r="W108" s="100" t="e">
        <f ca="true">+IF(AND(ISNUMBER(OFFSET('Sanitation Data'!$D$6,0,10*ROW('Sanitation Data'!D102))),'Data Summary'!CL108="Yes"),OFFSET('Sanitation Data'!$D$6,0,10*ROW('Sanitation Data'!D102)),NA())</f>
        <v>#N/A</v>
      </c>
      <c r="X108" s="100" t="e">
        <f ca="true">+IF(AND(ISNUMBER(OFFSET('Sanitation Data'!$D$10,0,10*ROW('Sanitation Data'!D102))),'Data Summary'!CM108="Yes"),OFFSET('Sanitation Data'!$D$10,0,10*ROW('Sanitation Data'!D102)),NA())</f>
        <v>#N/A</v>
      </c>
      <c r="Y108" s="100" t="e">
        <f ca="true">+IF(AND(ISNUMBER(OFFSET('Sanitation Data'!$D$11,0,10*ROW('Sanitation Data'!D102))),'Data Summary'!CN108="Yes"),OFFSET('Sanitation Data'!$D$11,0,10*ROW('Sanitation Data'!D102)),NA())</f>
        <v>#N/A</v>
      </c>
      <c r="Z108" s="100" t="e">
        <f ca="true">+IF(AND(ISNUMBER(OFFSET('Sanitation Data'!$D$12,0,10*ROW('Sanitation Data'!D102))),'Data Summary'!CO108="Yes"),OFFSET('Sanitation Data'!$D$12,0,10*ROW('Sanitation Data'!D102)),NA())</f>
        <v>#N/A</v>
      </c>
      <c r="AA108" s="100" t="e">
        <f ca="true">+IF(AND(ISNUMBER(OFFSET('Sanitation Data'!$E$4,0,10*ROW('Sanitation Data'!E102))),'Data Summary'!CP108="Yes"),100-OFFSET('Sanitation Data'!$E$4,0,10*ROW('Sanitation Data'!E102)),NA())</f>
        <v>#N/A</v>
      </c>
      <c r="AB108" s="100" t="e">
        <f ca="true">+IF(AND(ISNUMBER(OFFSET('Sanitation Data'!$E$6,0,10*ROW('Sanitation Data'!E102))),'Data Summary'!CQ108="Yes"),OFFSET('Sanitation Data'!$E$6,0,10*ROW('Sanitation Data'!E102)),NA())</f>
        <v>#N/A</v>
      </c>
      <c r="AC108" s="100" t="e">
        <f ca="true">+IF(AND(ISNUMBER(OFFSET('Sanitation Data'!$E$10,0,10*ROW('Sanitation Data'!E102))),'Data Summary'!CR108="Yes"),OFFSET('Sanitation Data'!$E$10,0,10*ROW('Sanitation Data'!E102)),NA())</f>
        <v>#N/A</v>
      </c>
      <c r="AD108" s="100" t="e">
        <f ca="true">+IF(AND(ISNUMBER(OFFSET('Sanitation Data'!$E$11,0,10*ROW('Sanitation Data'!E102))),'Data Summary'!CS108="Yes"),OFFSET('Sanitation Data'!$E$11,0,10*ROW('Sanitation Data'!E102)),NA())</f>
        <v>#N/A</v>
      </c>
      <c r="AE108" s="100" t="e">
        <f ca="true">+IF(AND(ISNUMBER(OFFSET('Sanitation Data'!$E$12,0,10*ROW('Sanitation Data'!E102))),'Data Summary'!CT108="Yes"),OFFSET('Sanitation Data'!$E$12,0,10*ROW('Sanitation Data'!E102)),NA())</f>
        <v>#N/A</v>
      </c>
      <c r="AF108" s="100" t="e">
        <f ca="true">+IF(AND(ISNUMBER(OFFSET('Sanitation Data'!$F$4,0,10*ROW('Sanitation Data'!F102))),'Data Summary'!CU108="Yes"),100-OFFSET('Sanitation Data'!$F$4,0,10*ROW('Sanitation Data'!F102)),NA())</f>
        <v>#N/A</v>
      </c>
      <c r="AG108" s="100" t="e">
        <f ca="true">+IF(AND(ISNUMBER(OFFSET('Sanitation Data'!$F$6,0,10*ROW('Sanitation Data'!F102))),'Data Summary'!CV108="Yes"),OFFSET('Sanitation Data'!$F$6,0,10*ROW('Sanitation Data'!F102)),NA())</f>
        <v>#N/A</v>
      </c>
      <c r="AH108" s="100" t="e">
        <f ca="true">+IF(AND(ISNUMBER(OFFSET('Sanitation Data'!$F$10,0,10*ROW('Sanitation Data'!F102))),'Data Summary'!CW108="Yes"),OFFSET('Sanitation Data'!$F$10,0,10*ROW('Sanitation Data'!F102)),NA())</f>
        <v>#N/A</v>
      </c>
      <c r="AI108" s="100" t="e">
        <f ca="true">+IF(AND(ISNUMBER(OFFSET('Sanitation Data'!$F$11,0,10*ROW('Sanitation Data'!F102))),'Data Summary'!CX108="Yes"),OFFSET('Sanitation Data'!$F$11,0,10*ROW('Sanitation Data'!F102)),NA())</f>
        <v>#N/A</v>
      </c>
      <c r="AJ108" s="100" t="e">
        <f ca="true">+IF(AND(ISNUMBER(OFFSET('Sanitation Data'!$F$12,0,10*ROW('Sanitation Data'!F102))),'Data Summary'!CY108="Yes"),OFFSET('Sanitation Data'!$F$12,0,10*ROW('Sanitation Data'!F102)),NA())</f>
        <v>#N/A</v>
      </c>
      <c r="AK108" s="100" t="e">
        <f ca="true">+IF(AND(ISNUMBER(OFFSET('Sanitation Data'!$G$4,0,10*ROW('Sanitation Data'!G102))),'Data Summary'!CZ108="Yes"),100-OFFSET('Sanitation Data'!$G$4,0,10*ROW('Sanitation Data'!G102)),NA())</f>
        <v>#N/A</v>
      </c>
      <c r="AL108" s="100" t="e">
        <f ca="true">+IF(AND(ISNUMBER(OFFSET('Sanitation Data'!$G$6,0,10*ROW('Sanitation Data'!G102))),'Data Summary'!DA108="Yes"),OFFSET('Sanitation Data'!$G$6,0,10*ROW('Sanitation Data'!G102)),NA())</f>
        <v>#N/A</v>
      </c>
      <c r="AM108" s="100" t="e">
        <f ca="true">+IF(AND(ISNUMBER(OFFSET('Sanitation Data'!$G$10,0,10*ROW('Sanitation Data'!G102))),'Data Summary'!DB108="Yes"),OFFSET('Sanitation Data'!$G$10,0,10*ROW('Sanitation Data'!G102)),NA())</f>
        <v>#N/A</v>
      </c>
      <c r="AN108" s="100" t="e">
        <f ca="true">+IF(AND(ISNUMBER(OFFSET('Sanitation Data'!$G$11,0,10*ROW('Sanitation Data'!G102))),'Data Summary'!DC108="Yes"),OFFSET('Sanitation Data'!$G$11,0,10*ROW('Sanitation Data'!G102)),NA())</f>
        <v>#N/A</v>
      </c>
      <c r="AO108" s="100" t="e">
        <f ca="true">+IF(AND(ISNUMBER(OFFSET('Sanitation Data'!$G$12,0,10*ROW('Sanitation Data'!G102))),'Data Summary'!DD108="Yes"),OFFSET('Sanitation Data'!$G$12,0,10*ROW('Sanitation Data'!G102)),NA())</f>
        <v>#N/A</v>
      </c>
      <c r="AP108" s="100" t="e">
        <f ca="true">+IF(AND(ISNUMBER(OFFSET('Sanitation Data'!$H$4,0,10*ROW('Sanitation Data'!H102))),'Data Summary'!DE108="Yes"),100-OFFSET('Sanitation Data'!$H$4,0,10*ROW('Sanitation Data'!H102)),NA())</f>
        <v>#N/A</v>
      </c>
      <c r="AQ108" s="100" t="e">
        <f ca="true">+IF(AND(ISNUMBER(OFFSET('Sanitation Data'!$H$6,0,10*ROW('Sanitation Data'!H102))),'Data Summary'!DF108="Yes"),OFFSET('Sanitation Data'!$H$6,0,10*ROW('Sanitation Data'!H102)),NA())</f>
        <v>#N/A</v>
      </c>
      <c r="AR108" s="100" t="e">
        <f ca="true">+IF(AND(ISNUMBER(OFFSET('Sanitation Data'!$H$10,0,10*ROW('Sanitation Data'!H102))),'Data Summary'!DG108="Yes"),OFFSET('Sanitation Data'!$H$10,0,10*ROW('Sanitation Data'!H102)),NA())</f>
        <v>#N/A</v>
      </c>
      <c r="AS108" s="100" t="e">
        <f ca="true">+IF(AND(ISNUMBER(OFFSET('Sanitation Data'!$H$11,0,10*ROW('Sanitation Data'!H102))),'Data Summary'!DH108="Yes"),OFFSET('Sanitation Data'!$H$11,0,10*ROW('Sanitation Data'!H102)),NA())</f>
        <v>#N/A</v>
      </c>
      <c r="AT108" s="100" t="e">
        <f ca="true">+IF(AND(ISNUMBER(OFFSET('Sanitation Data'!$H$12,0,10*ROW('Sanitation Data'!H102))),'Data Summary'!DI108="Yes"),OFFSET('Sanitation Data'!$H$12,0,10*ROW('Sanitation Data'!H102)),NA())</f>
        <v>#N/A</v>
      </c>
      <c r="AU108" s="100" t="e">
        <f ca="true">+IF(AND(ISNUMBER(OFFSET('Sanitation Data'!$I$4,0,10*ROW('Sanitation Data'!I102))),'Data Summary'!DJ108="Yes"),100-OFFSET('Sanitation Data'!$I$4,0,10*ROW('Sanitation Data'!I102)),NA())</f>
        <v>#N/A</v>
      </c>
      <c r="AV108" s="100" t="e">
        <f ca="true">+IF(AND(ISNUMBER(OFFSET('Sanitation Data'!$I$6,0,10*ROW('Sanitation Data'!I102))),'Data Summary'!DK108="Yes"),OFFSET('Sanitation Data'!$I$6,0,10*ROW('Sanitation Data'!I102)),NA())</f>
        <v>#N/A</v>
      </c>
      <c r="AW108" s="100" t="e">
        <f ca="true">+IF(AND(ISNUMBER(OFFSET('Sanitation Data'!$I$10,0,10*ROW('Sanitation Data'!I102))),'Data Summary'!DL108="Yes"),OFFSET('Sanitation Data'!$I$10,0,10*ROW('Sanitation Data'!I102)),NA())</f>
        <v>#N/A</v>
      </c>
      <c r="AX108" s="100" t="e">
        <f ca="true">+IF(AND(ISNUMBER(OFFSET('Sanitation Data'!$I$11,0,10*ROW('Sanitation Data'!I102))),'Data Summary'!DM108="Yes"),OFFSET('Sanitation Data'!$I$11,0,10*ROW('Sanitation Data'!I102)),NA())</f>
        <v>#N/A</v>
      </c>
      <c r="AY108" s="100" t="e">
        <f ca="true">+IF(AND(ISNUMBER(OFFSET('Sanitation Data'!$I$12,0,10*ROW('Sanitation Data'!I102))),'Data Summary'!DN108="Yes"),OFFSET('Sanitation Data'!$I$12,0,10*ROW('Sanitation Data'!I102)),NA())</f>
        <v>#N/A</v>
      </c>
      <c r="AZ108" s="101" t="e">
        <f ca="true">+IF(AND(ISNUMBER(OFFSET('Hygiene Data'!$D$5,0,10*ROW('Hygiene Data'!D102))),'Data Summary'!DO108="Yes"),OFFSET('Hygiene Data'!$D$5,0,10*ROW('Hygiene Data'!D102)),NA())</f>
        <v>#N/A</v>
      </c>
      <c r="BA108" s="101" t="e">
        <f ca="true">+IF(AND(ISNUMBER(OFFSET('Hygiene Data'!$D$7,0,10*ROW('Hygiene Data'!D102))),'Data Summary'!DP108="Yes"),OFFSET('Hygiene Data'!$D$7,0,10*ROW('Hygiene Data'!D102)),NA())</f>
        <v>#N/A</v>
      </c>
      <c r="BB108" s="101" t="e">
        <f ca="true">+IF(AND(ISNUMBER(OFFSET('Hygiene Data'!$D$9,0,10*ROW('Hygiene Data'!D102))),'Data Summary'!DQ108="Yes"),OFFSET('Hygiene Data'!$D$9,0,10*ROW('Hygiene Data'!D102)),NA())</f>
        <v>#N/A</v>
      </c>
      <c r="BC108" s="101" t="e">
        <f ca="true">+IF(AND(ISNUMBER(OFFSET('Hygiene Data'!$E$5,0,10*ROW('Hygiene Data'!E102))),'Data Summary'!DR108="Yes"),OFFSET('Hygiene Data'!$E$5,0,10*ROW('Hygiene Data'!E102)),NA())</f>
        <v>#N/A</v>
      </c>
      <c r="BD108" s="101" t="e">
        <f ca="true">+IF(AND(ISNUMBER(OFFSET('Hygiene Data'!$E$7,0,10*ROW('Hygiene Data'!E102))),'Data Summary'!DS108="Yes"),OFFSET('Hygiene Data'!$E$7,0,10*ROW('Hygiene Data'!E102)),NA())</f>
        <v>#N/A</v>
      </c>
      <c r="BE108" s="101" t="e">
        <f ca="true">+IF(AND(ISNUMBER(OFFSET('Hygiene Data'!$E$9,0,10*ROW('Hygiene Data'!E102))),'Data Summary'!DT108="Yes"),OFFSET('Hygiene Data'!$E$9,0,10*ROW('Hygiene Data'!E102)),NA())</f>
        <v>#N/A</v>
      </c>
      <c r="BF108" s="101" t="e">
        <f ca="true">+IF(AND(ISNUMBER(OFFSET('Hygiene Data'!$F$5,0,10*ROW('Hygiene Data'!F102))),'Data Summary'!DU108="Yes"),OFFSET('Hygiene Data'!$F$5,0,10*ROW('Hygiene Data'!F102)),NA())</f>
        <v>#N/A</v>
      </c>
      <c r="BG108" s="101" t="e">
        <f ca="true">+IF(AND(ISNUMBER(OFFSET('Hygiene Data'!$F$7,0,10*ROW('Hygiene Data'!F102))),'Data Summary'!DV108="Yes"),OFFSET('Hygiene Data'!$F$7,0,10*ROW('Hygiene Data'!F102)),NA())</f>
        <v>#N/A</v>
      </c>
      <c r="BH108" s="101" t="e">
        <f ca="true">+IF(AND(ISNUMBER(OFFSET('Hygiene Data'!$F$9,0,10*ROW('Hygiene Data'!F102))),'Data Summary'!DW108="Yes"),OFFSET('Hygiene Data'!$F$9,0,10*ROW('Hygiene Data'!F102)),NA())</f>
        <v>#N/A</v>
      </c>
      <c r="BI108" s="101" t="e">
        <f ca="true">+IF(AND(ISNUMBER(OFFSET('Hygiene Data'!$G$5,0,10*ROW('Hygiene Data'!G102))),'Data Summary'!DX108="Yes"),OFFSET('Hygiene Data'!$G$5,0,10*ROW('Hygiene Data'!G102)),NA())</f>
        <v>#N/A</v>
      </c>
      <c r="BJ108" s="101" t="e">
        <f ca="true">+IF(AND(ISNUMBER(OFFSET('Hygiene Data'!$G$7,0,10*ROW('Hygiene Data'!G102))),'Data Summary'!DY108="Yes"),OFFSET('Hygiene Data'!$G$7,0,10*ROW('Hygiene Data'!G102)),NA())</f>
        <v>#N/A</v>
      </c>
      <c r="BK108" s="101" t="e">
        <f ca="true">+IF(AND(ISNUMBER(OFFSET('Hygiene Data'!$G$9,0,10*ROW('Hygiene Data'!G102))),'Data Summary'!DZ108="Yes"),OFFSET('Hygiene Data'!$G$9,0,10*ROW('Hygiene Data'!G102)),NA())</f>
        <v>#N/A</v>
      </c>
      <c r="BL108" s="101" t="e">
        <f ca="true">+IF(AND(ISNUMBER(OFFSET('Hygiene Data'!$H$5,0,10*ROW('Hygiene Data'!H102))),'Data Summary'!EA108="Yes"),OFFSET('Hygiene Data'!$H$5,0,10*ROW('Hygiene Data'!H102)),NA())</f>
        <v>#N/A</v>
      </c>
      <c r="BM108" s="101" t="e">
        <f ca="true">+IF(AND(ISNUMBER(OFFSET('Hygiene Data'!$H$7,0,10*ROW('Hygiene Data'!H102))),'Data Summary'!EB108="Yes"),OFFSET('Hygiene Data'!$H$7,0,10*ROW('Hygiene Data'!H102)),NA())</f>
        <v>#N/A</v>
      </c>
      <c r="BN108" s="101" t="e">
        <f ca="true">+IF(AND(ISNUMBER(OFFSET('Hygiene Data'!$H$9,0,10*ROW('Hygiene Data'!H102))),'Data Summary'!EC108="Yes"),OFFSET('Hygiene Data'!$H$9,0,10*ROW('Hygiene Data'!H102)),NA())</f>
        <v>#N/A</v>
      </c>
      <c r="BO108" s="101" t="e">
        <f ca="true">+IF(AND(ISNUMBER(OFFSET('Hygiene Data'!$I$5,0,10*ROW('Hygiene Data'!I102))),'Data Summary'!ED108="Yes"),OFFSET('Hygiene Data'!$I$5,0,10*ROW('Hygiene Data'!I102)),NA())</f>
        <v>#N/A</v>
      </c>
      <c r="BP108" s="101" t="e">
        <f ca="true">+IF(AND(ISNUMBER(OFFSET('Hygiene Data'!$I$7,0,10*ROW('Hygiene Data'!I102))),'Data Summary'!EE108="Yes"),OFFSET('Hygiene Data'!$I$7,0,10*ROW('Hygiene Data'!I102)),NA())</f>
        <v>#N/A</v>
      </c>
      <c r="BQ108" s="101" t="e">
        <f ca="true">+IF(AND(ISNUMBER(OFFSET('Hygiene Data'!$I$9,0,10*ROW('Hygiene Data'!I102))),'Data Summary'!EF108="Yes"),OFFSET('Hygiene Data'!$I$9,0,10*ROW('Hygiene Data'!I102)),NA())</f>
        <v>#N/A</v>
      </c>
    </row>
    <row xmlns:x14ac="http://schemas.microsoft.com/office/spreadsheetml/2009/9/ac" r="109" x14ac:dyDescent="0.2">
      <c r="A109" s="414" t="e">
        <f ca="true">+RIGHT('Data Summary'!A109,LEN('Data Summary'!A109)-9)</f>
        <v>#VALUE!</v>
      </c>
      <c r="B109" s="38" t="str">
        <f ca="true">+IF(ISTEXT('Data Summary'!B109),'Data Summary'!B109,"")</f>
        <v/>
      </c>
      <c r="C109" s="365" t="e">
        <f ca="true">+VALUE('Data Summary'!C109)</f>
        <v>#VALUE!</v>
      </c>
      <c r="D109" s="99" t="e">
        <f ca="true">+IF(AND(ISNUMBER(OFFSET('Water Data'!$D$4,0,10*ROW('Water Data'!D103))),'Data Summary'!BS109="Yes"),100-OFFSET('Water Data'!$D$4,0,10*ROW('Water Data'!D103)),NA())</f>
        <v>#N/A</v>
      </c>
      <c r="E109" s="99" t="e">
        <f ca="true">+IF(AND(ISNUMBER(OFFSET('Water Data'!$D$6,0,10*ROW('Water Data'!D103))),'Data Summary'!BT109="Yes"),OFFSET('Water Data'!$D$6,0,10*ROW('Water Data'!D103)),NA())</f>
        <v>#N/A</v>
      </c>
      <c r="F109" s="99" t="e">
        <f ca="true">+IF(AND(ISNUMBER(OFFSET('Water Data'!$D$9,0,10*ROW('Water Data'!D103))),'Data Summary'!BU109="Yes"),OFFSET('Water Data'!$D$9,0,10*ROW('Water Data'!D103)),NA())</f>
        <v>#N/A</v>
      </c>
      <c r="G109" s="99" t="e">
        <f ca="true">+IF(AND(ISNUMBER(OFFSET('Water Data'!$E$4,0,10*ROW('Water Data'!E103))),'Data Summary'!BV109="Yes"),100-OFFSET('Water Data'!$E$4,0,10*ROW('Water Data'!E103)),NA())</f>
        <v>#N/A</v>
      </c>
      <c r="H109" s="99" t="e">
        <f ca="true">+IF(AND(ISNUMBER(OFFSET('Water Data'!$E$6,0,10*ROW('Water Data'!E103))),'Data Summary'!BW109="Yes"),OFFSET('Water Data'!$E$6,0,10*ROW('Water Data'!E103)),NA())</f>
        <v>#N/A</v>
      </c>
      <c r="I109" s="99" t="e">
        <f ca="true">+IF(AND(ISNUMBER(OFFSET('Water Data'!$E$9,0,10*ROW('Water Data'!E103))),'Data Summary'!BX109="Yes"),OFFSET('Water Data'!$E$9,0,10*ROW('Water Data'!E103)),NA())</f>
        <v>#N/A</v>
      </c>
      <c r="J109" s="99" t="e">
        <f ca="true">+IF(AND(ISNUMBER(OFFSET('Water Data'!$F$4,0,10*ROW('Water Data'!F103))),'Data Summary'!BY109="Yes"),100-OFFSET('Water Data'!$F$4,0,10*ROW('Water Data'!F103)),NA())</f>
        <v>#N/A</v>
      </c>
      <c r="K109" s="99" t="e">
        <f ca="true">+IF(AND(ISNUMBER(OFFSET('Water Data'!$F$6,0,10*ROW('Water Data'!F103))),'Data Summary'!BZ109="Yes"),OFFSET('Water Data'!$F$6,0,10*ROW('Water Data'!F103)),NA())</f>
        <v>#N/A</v>
      </c>
      <c r="L109" s="99" t="e">
        <f ca="true">+IF(AND(ISNUMBER(OFFSET('Water Data'!$F$9,0,10*ROW('Water Data'!F103))),'Data Summary'!CA109="Yes"),OFFSET('Water Data'!$F$9,0,10*ROW('Water Data'!F103)),NA())</f>
        <v>#N/A</v>
      </c>
      <c r="M109" s="99" t="e">
        <f ca="true">+IF(AND(ISNUMBER(OFFSET('Water Data'!$G$4,0,10*ROW('Water Data'!G103))),'Data Summary'!CB109="Yes"),100-OFFSET('Water Data'!$G$4,0,10*ROW('Water Data'!G103)),NA())</f>
        <v>#N/A</v>
      </c>
      <c r="N109" s="99" t="e">
        <f ca="true">+IF(AND(ISNUMBER(OFFSET('Water Data'!$G$6,0,10*ROW('Water Data'!G103))),'Data Summary'!CC109="Yes"),OFFSET('Water Data'!$G$6,0,10*ROW('Water Data'!G103)),NA())</f>
        <v>#N/A</v>
      </c>
      <c r="O109" s="99" t="e">
        <f ca="true">+IF(AND(ISNUMBER(OFFSET('Water Data'!$G$9,0,10*ROW('Water Data'!G103))),'Data Summary'!CD109="Yes"),OFFSET('Water Data'!$G$9,0,10*ROW('Water Data'!G103)),NA())</f>
        <v>#N/A</v>
      </c>
      <c r="P109" s="99" t="e">
        <f ca="true">+IF(AND(ISNUMBER(OFFSET('Water Data'!$H$4,0,10*ROW('Water Data'!H103))),'Data Summary'!CE109="Yes"),100-OFFSET('Water Data'!$H$4,0,10*ROW('Water Data'!H103)),NA())</f>
        <v>#N/A</v>
      </c>
      <c r="Q109" s="99" t="e">
        <f ca="true">+IF(AND(ISNUMBER(OFFSET('Water Data'!$H$6,0,10*ROW('Water Data'!H103))),'Data Summary'!CF109="Yes"),OFFSET('Water Data'!$H$6,0,10*ROW('Water Data'!H103)),NA())</f>
        <v>#N/A</v>
      </c>
      <c r="R109" s="99" t="e">
        <f ca="true">+IF(AND(ISNUMBER(OFFSET('Water Data'!$H$9,0,10*ROW('Water Data'!H103))),'Data Summary'!CG109="Yes"),OFFSET('Water Data'!$H$9,0,10*ROW('Water Data'!H103)),NA())</f>
        <v>#N/A</v>
      </c>
      <c r="S109" s="99" t="e">
        <f ca="true">+IF(AND(ISNUMBER(OFFSET('Water Data'!$I$4,0,10*ROW('Water Data'!I103))),'Data Summary'!CH109="Yes"),100-OFFSET('Water Data'!$I$4,0,10*ROW('Water Data'!I103)),NA())</f>
        <v>#N/A</v>
      </c>
      <c r="T109" s="99" t="e">
        <f ca="true">+IF(AND(ISNUMBER(OFFSET('Water Data'!$I$6,0,10*ROW('Water Data'!I103))),'Data Summary'!CI109="Yes"),OFFSET('Water Data'!$I$6,0,10*ROW('Water Data'!I103)),NA())</f>
        <v>#N/A</v>
      </c>
      <c r="U109" s="99" t="e">
        <f ca="true">+IF(AND(ISNUMBER(OFFSET('Water Data'!$I$9,0,10*ROW('Water Data'!I103))),'Data Summary'!CJ109="Yes"),OFFSET('Water Data'!$I$9,0,10*ROW('Water Data'!I103)),NA())</f>
        <v>#N/A</v>
      </c>
      <c r="V109" s="100" t="e">
        <f ca="true">+IF(AND(ISNUMBER(OFFSET('Sanitation Data'!$D$4,0,10*ROW('Sanitation Data'!D103))),'Data Summary'!CK109="Yes"),100-OFFSET('Sanitation Data'!$D$4,0,10*ROW('Sanitation Data'!D103)),NA())</f>
        <v>#N/A</v>
      </c>
      <c r="W109" s="100" t="e">
        <f ca="true">+IF(AND(ISNUMBER(OFFSET('Sanitation Data'!$D$6,0,10*ROW('Sanitation Data'!D103))),'Data Summary'!CL109="Yes"),OFFSET('Sanitation Data'!$D$6,0,10*ROW('Sanitation Data'!D103)),NA())</f>
        <v>#N/A</v>
      </c>
      <c r="X109" s="100" t="e">
        <f ca="true">+IF(AND(ISNUMBER(OFFSET('Sanitation Data'!$D$10,0,10*ROW('Sanitation Data'!D103))),'Data Summary'!CM109="Yes"),OFFSET('Sanitation Data'!$D$10,0,10*ROW('Sanitation Data'!D103)),NA())</f>
        <v>#N/A</v>
      </c>
      <c r="Y109" s="100" t="e">
        <f ca="true">+IF(AND(ISNUMBER(OFFSET('Sanitation Data'!$D$11,0,10*ROW('Sanitation Data'!D103))),'Data Summary'!CN109="Yes"),OFFSET('Sanitation Data'!$D$11,0,10*ROW('Sanitation Data'!D103)),NA())</f>
        <v>#N/A</v>
      </c>
      <c r="Z109" s="100" t="e">
        <f ca="true">+IF(AND(ISNUMBER(OFFSET('Sanitation Data'!$D$12,0,10*ROW('Sanitation Data'!D103))),'Data Summary'!CO109="Yes"),OFFSET('Sanitation Data'!$D$12,0,10*ROW('Sanitation Data'!D103)),NA())</f>
        <v>#N/A</v>
      </c>
      <c r="AA109" s="100" t="e">
        <f ca="true">+IF(AND(ISNUMBER(OFFSET('Sanitation Data'!$E$4,0,10*ROW('Sanitation Data'!E103))),'Data Summary'!CP109="Yes"),100-OFFSET('Sanitation Data'!$E$4,0,10*ROW('Sanitation Data'!E103)),NA())</f>
        <v>#N/A</v>
      </c>
      <c r="AB109" s="100" t="e">
        <f ca="true">+IF(AND(ISNUMBER(OFFSET('Sanitation Data'!$E$6,0,10*ROW('Sanitation Data'!E103))),'Data Summary'!CQ109="Yes"),OFFSET('Sanitation Data'!$E$6,0,10*ROW('Sanitation Data'!E103)),NA())</f>
        <v>#N/A</v>
      </c>
      <c r="AC109" s="100" t="e">
        <f ca="true">+IF(AND(ISNUMBER(OFFSET('Sanitation Data'!$E$10,0,10*ROW('Sanitation Data'!E103))),'Data Summary'!CR109="Yes"),OFFSET('Sanitation Data'!$E$10,0,10*ROW('Sanitation Data'!E103)),NA())</f>
        <v>#N/A</v>
      </c>
      <c r="AD109" s="100" t="e">
        <f ca="true">+IF(AND(ISNUMBER(OFFSET('Sanitation Data'!$E$11,0,10*ROW('Sanitation Data'!E103))),'Data Summary'!CS109="Yes"),OFFSET('Sanitation Data'!$E$11,0,10*ROW('Sanitation Data'!E103)),NA())</f>
        <v>#N/A</v>
      </c>
      <c r="AE109" s="100" t="e">
        <f ca="true">+IF(AND(ISNUMBER(OFFSET('Sanitation Data'!$E$12,0,10*ROW('Sanitation Data'!E103))),'Data Summary'!CT109="Yes"),OFFSET('Sanitation Data'!$E$12,0,10*ROW('Sanitation Data'!E103)),NA())</f>
        <v>#N/A</v>
      </c>
      <c r="AF109" s="100" t="e">
        <f ca="true">+IF(AND(ISNUMBER(OFFSET('Sanitation Data'!$F$4,0,10*ROW('Sanitation Data'!F103))),'Data Summary'!CU109="Yes"),100-OFFSET('Sanitation Data'!$F$4,0,10*ROW('Sanitation Data'!F103)),NA())</f>
        <v>#N/A</v>
      </c>
      <c r="AG109" s="100" t="e">
        <f ca="true">+IF(AND(ISNUMBER(OFFSET('Sanitation Data'!$F$6,0,10*ROW('Sanitation Data'!F103))),'Data Summary'!CV109="Yes"),OFFSET('Sanitation Data'!$F$6,0,10*ROW('Sanitation Data'!F103)),NA())</f>
        <v>#N/A</v>
      </c>
      <c r="AH109" s="100" t="e">
        <f ca="true">+IF(AND(ISNUMBER(OFFSET('Sanitation Data'!$F$10,0,10*ROW('Sanitation Data'!F103))),'Data Summary'!CW109="Yes"),OFFSET('Sanitation Data'!$F$10,0,10*ROW('Sanitation Data'!F103)),NA())</f>
        <v>#N/A</v>
      </c>
      <c r="AI109" s="100" t="e">
        <f ca="true">+IF(AND(ISNUMBER(OFFSET('Sanitation Data'!$F$11,0,10*ROW('Sanitation Data'!F103))),'Data Summary'!CX109="Yes"),OFFSET('Sanitation Data'!$F$11,0,10*ROW('Sanitation Data'!F103)),NA())</f>
        <v>#N/A</v>
      </c>
      <c r="AJ109" s="100" t="e">
        <f ca="true">+IF(AND(ISNUMBER(OFFSET('Sanitation Data'!$F$12,0,10*ROW('Sanitation Data'!F103))),'Data Summary'!CY109="Yes"),OFFSET('Sanitation Data'!$F$12,0,10*ROW('Sanitation Data'!F103)),NA())</f>
        <v>#N/A</v>
      </c>
      <c r="AK109" s="100" t="e">
        <f ca="true">+IF(AND(ISNUMBER(OFFSET('Sanitation Data'!$G$4,0,10*ROW('Sanitation Data'!G103))),'Data Summary'!CZ109="Yes"),100-OFFSET('Sanitation Data'!$G$4,0,10*ROW('Sanitation Data'!G103)),NA())</f>
        <v>#N/A</v>
      </c>
      <c r="AL109" s="100" t="e">
        <f ca="true">+IF(AND(ISNUMBER(OFFSET('Sanitation Data'!$G$6,0,10*ROW('Sanitation Data'!G103))),'Data Summary'!DA109="Yes"),OFFSET('Sanitation Data'!$G$6,0,10*ROW('Sanitation Data'!G103)),NA())</f>
        <v>#N/A</v>
      </c>
      <c r="AM109" s="100" t="e">
        <f ca="true">+IF(AND(ISNUMBER(OFFSET('Sanitation Data'!$G$10,0,10*ROW('Sanitation Data'!G103))),'Data Summary'!DB109="Yes"),OFFSET('Sanitation Data'!$G$10,0,10*ROW('Sanitation Data'!G103)),NA())</f>
        <v>#N/A</v>
      </c>
      <c r="AN109" s="100" t="e">
        <f ca="true">+IF(AND(ISNUMBER(OFFSET('Sanitation Data'!$G$11,0,10*ROW('Sanitation Data'!G103))),'Data Summary'!DC109="Yes"),OFFSET('Sanitation Data'!$G$11,0,10*ROW('Sanitation Data'!G103)),NA())</f>
        <v>#N/A</v>
      </c>
      <c r="AO109" s="100" t="e">
        <f ca="true">+IF(AND(ISNUMBER(OFFSET('Sanitation Data'!$G$12,0,10*ROW('Sanitation Data'!G103))),'Data Summary'!DD109="Yes"),OFFSET('Sanitation Data'!$G$12,0,10*ROW('Sanitation Data'!G103)),NA())</f>
        <v>#N/A</v>
      </c>
      <c r="AP109" s="100" t="e">
        <f ca="true">+IF(AND(ISNUMBER(OFFSET('Sanitation Data'!$H$4,0,10*ROW('Sanitation Data'!H103))),'Data Summary'!DE109="Yes"),100-OFFSET('Sanitation Data'!$H$4,0,10*ROW('Sanitation Data'!H103)),NA())</f>
        <v>#N/A</v>
      </c>
      <c r="AQ109" s="100" t="e">
        <f ca="true">+IF(AND(ISNUMBER(OFFSET('Sanitation Data'!$H$6,0,10*ROW('Sanitation Data'!H103))),'Data Summary'!DF109="Yes"),OFFSET('Sanitation Data'!$H$6,0,10*ROW('Sanitation Data'!H103)),NA())</f>
        <v>#N/A</v>
      </c>
      <c r="AR109" s="100" t="e">
        <f ca="true">+IF(AND(ISNUMBER(OFFSET('Sanitation Data'!$H$10,0,10*ROW('Sanitation Data'!H103))),'Data Summary'!DG109="Yes"),OFFSET('Sanitation Data'!$H$10,0,10*ROW('Sanitation Data'!H103)),NA())</f>
        <v>#N/A</v>
      </c>
      <c r="AS109" s="100" t="e">
        <f ca="true">+IF(AND(ISNUMBER(OFFSET('Sanitation Data'!$H$11,0,10*ROW('Sanitation Data'!H103))),'Data Summary'!DH109="Yes"),OFFSET('Sanitation Data'!$H$11,0,10*ROW('Sanitation Data'!H103)),NA())</f>
        <v>#N/A</v>
      </c>
      <c r="AT109" s="100" t="e">
        <f ca="true">+IF(AND(ISNUMBER(OFFSET('Sanitation Data'!$H$12,0,10*ROW('Sanitation Data'!H103))),'Data Summary'!DI109="Yes"),OFFSET('Sanitation Data'!$H$12,0,10*ROW('Sanitation Data'!H103)),NA())</f>
        <v>#N/A</v>
      </c>
      <c r="AU109" s="100" t="e">
        <f ca="true">+IF(AND(ISNUMBER(OFFSET('Sanitation Data'!$I$4,0,10*ROW('Sanitation Data'!I103))),'Data Summary'!DJ109="Yes"),100-OFFSET('Sanitation Data'!$I$4,0,10*ROW('Sanitation Data'!I103)),NA())</f>
        <v>#N/A</v>
      </c>
      <c r="AV109" s="100" t="e">
        <f ca="true">+IF(AND(ISNUMBER(OFFSET('Sanitation Data'!$I$6,0,10*ROW('Sanitation Data'!I103))),'Data Summary'!DK109="Yes"),OFFSET('Sanitation Data'!$I$6,0,10*ROW('Sanitation Data'!I103)),NA())</f>
        <v>#N/A</v>
      </c>
      <c r="AW109" s="100" t="e">
        <f ca="true">+IF(AND(ISNUMBER(OFFSET('Sanitation Data'!$I$10,0,10*ROW('Sanitation Data'!I103))),'Data Summary'!DL109="Yes"),OFFSET('Sanitation Data'!$I$10,0,10*ROW('Sanitation Data'!I103)),NA())</f>
        <v>#N/A</v>
      </c>
      <c r="AX109" s="100" t="e">
        <f ca="true">+IF(AND(ISNUMBER(OFFSET('Sanitation Data'!$I$11,0,10*ROW('Sanitation Data'!I103))),'Data Summary'!DM109="Yes"),OFFSET('Sanitation Data'!$I$11,0,10*ROW('Sanitation Data'!I103)),NA())</f>
        <v>#N/A</v>
      </c>
      <c r="AY109" s="100" t="e">
        <f ca="true">+IF(AND(ISNUMBER(OFFSET('Sanitation Data'!$I$12,0,10*ROW('Sanitation Data'!I103))),'Data Summary'!DN109="Yes"),OFFSET('Sanitation Data'!$I$12,0,10*ROW('Sanitation Data'!I103)),NA())</f>
        <v>#N/A</v>
      </c>
      <c r="AZ109" s="101" t="e">
        <f ca="true">+IF(AND(ISNUMBER(OFFSET('Hygiene Data'!$D$5,0,10*ROW('Hygiene Data'!D103))),'Data Summary'!DO109="Yes"),OFFSET('Hygiene Data'!$D$5,0,10*ROW('Hygiene Data'!D103)),NA())</f>
        <v>#N/A</v>
      </c>
      <c r="BA109" s="101" t="e">
        <f ca="true">+IF(AND(ISNUMBER(OFFSET('Hygiene Data'!$D$7,0,10*ROW('Hygiene Data'!D103))),'Data Summary'!DP109="Yes"),OFFSET('Hygiene Data'!$D$7,0,10*ROW('Hygiene Data'!D103)),NA())</f>
        <v>#N/A</v>
      </c>
      <c r="BB109" s="101" t="e">
        <f ca="true">+IF(AND(ISNUMBER(OFFSET('Hygiene Data'!$D$9,0,10*ROW('Hygiene Data'!D103))),'Data Summary'!DQ109="Yes"),OFFSET('Hygiene Data'!$D$9,0,10*ROW('Hygiene Data'!D103)),NA())</f>
        <v>#N/A</v>
      </c>
      <c r="BC109" s="101" t="e">
        <f ca="true">+IF(AND(ISNUMBER(OFFSET('Hygiene Data'!$E$5,0,10*ROW('Hygiene Data'!E103))),'Data Summary'!DR109="Yes"),OFFSET('Hygiene Data'!$E$5,0,10*ROW('Hygiene Data'!E103)),NA())</f>
        <v>#N/A</v>
      </c>
      <c r="BD109" s="101" t="e">
        <f ca="true">+IF(AND(ISNUMBER(OFFSET('Hygiene Data'!$E$7,0,10*ROW('Hygiene Data'!E103))),'Data Summary'!DS109="Yes"),OFFSET('Hygiene Data'!$E$7,0,10*ROW('Hygiene Data'!E103)),NA())</f>
        <v>#N/A</v>
      </c>
      <c r="BE109" s="101" t="e">
        <f ca="true">+IF(AND(ISNUMBER(OFFSET('Hygiene Data'!$E$9,0,10*ROW('Hygiene Data'!E103))),'Data Summary'!DT109="Yes"),OFFSET('Hygiene Data'!$E$9,0,10*ROW('Hygiene Data'!E103)),NA())</f>
        <v>#N/A</v>
      </c>
      <c r="BF109" s="101" t="e">
        <f ca="true">+IF(AND(ISNUMBER(OFFSET('Hygiene Data'!$F$5,0,10*ROW('Hygiene Data'!F103))),'Data Summary'!DU109="Yes"),OFFSET('Hygiene Data'!$F$5,0,10*ROW('Hygiene Data'!F103)),NA())</f>
        <v>#N/A</v>
      </c>
      <c r="BG109" s="101" t="e">
        <f ca="true">+IF(AND(ISNUMBER(OFFSET('Hygiene Data'!$F$7,0,10*ROW('Hygiene Data'!F103))),'Data Summary'!DV109="Yes"),OFFSET('Hygiene Data'!$F$7,0,10*ROW('Hygiene Data'!F103)),NA())</f>
        <v>#N/A</v>
      </c>
      <c r="BH109" s="101" t="e">
        <f ca="true">+IF(AND(ISNUMBER(OFFSET('Hygiene Data'!$F$9,0,10*ROW('Hygiene Data'!F103))),'Data Summary'!DW109="Yes"),OFFSET('Hygiene Data'!$F$9,0,10*ROW('Hygiene Data'!F103)),NA())</f>
        <v>#N/A</v>
      </c>
      <c r="BI109" s="101" t="e">
        <f ca="true">+IF(AND(ISNUMBER(OFFSET('Hygiene Data'!$G$5,0,10*ROW('Hygiene Data'!G103))),'Data Summary'!DX109="Yes"),OFFSET('Hygiene Data'!$G$5,0,10*ROW('Hygiene Data'!G103)),NA())</f>
        <v>#N/A</v>
      </c>
      <c r="BJ109" s="101" t="e">
        <f ca="true">+IF(AND(ISNUMBER(OFFSET('Hygiene Data'!$G$7,0,10*ROW('Hygiene Data'!G103))),'Data Summary'!DY109="Yes"),OFFSET('Hygiene Data'!$G$7,0,10*ROW('Hygiene Data'!G103)),NA())</f>
        <v>#N/A</v>
      </c>
      <c r="BK109" s="101" t="e">
        <f ca="true">+IF(AND(ISNUMBER(OFFSET('Hygiene Data'!$G$9,0,10*ROW('Hygiene Data'!G103))),'Data Summary'!DZ109="Yes"),OFFSET('Hygiene Data'!$G$9,0,10*ROW('Hygiene Data'!G103)),NA())</f>
        <v>#N/A</v>
      </c>
      <c r="BL109" s="101" t="e">
        <f ca="true">+IF(AND(ISNUMBER(OFFSET('Hygiene Data'!$H$5,0,10*ROW('Hygiene Data'!H103))),'Data Summary'!EA109="Yes"),OFFSET('Hygiene Data'!$H$5,0,10*ROW('Hygiene Data'!H103)),NA())</f>
        <v>#N/A</v>
      </c>
      <c r="BM109" s="101" t="e">
        <f ca="true">+IF(AND(ISNUMBER(OFFSET('Hygiene Data'!$H$7,0,10*ROW('Hygiene Data'!H103))),'Data Summary'!EB109="Yes"),OFFSET('Hygiene Data'!$H$7,0,10*ROW('Hygiene Data'!H103)),NA())</f>
        <v>#N/A</v>
      </c>
      <c r="BN109" s="101" t="e">
        <f ca="true">+IF(AND(ISNUMBER(OFFSET('Hygiene Data'!$H$9,0,10*ROW('Hygiene Data'!H103))),'Data Summary'!EC109="Yes"),OFFSET('Hygiene Data'!$H$9,0,10*ROW('Hygiene Data'!H103)),NA())</f>
        <v>#N/A</v>
      </c>
      <c r="BO109" s="101" t="e">
        <f ca="true">+IF(AND(ISNUMBER(OFFSET('Hygiene Data'!$I$5,0,10*ROW('Hygiene Data'!I103))),'Data Summary'!ED109="Yes"),OFFSET('Hygiene Data'!$I$5,0,10*ROW('Hygiene Data'!I103)),NA())</f>
        <v>#N/A</v>
      </c>
      <c r="BP109" s="101" t="e">
        <f ca="true">+IF(AND(ISNUMBER(OFFSET('Hygiene Data'!$I$7,0,10*ROW('Hygiene Data'!I103))),'Data Summary'!EE109="Yes"),OFFSET('Hygiene Data'!$I$7,0,10*ROW('Hygiene Data'!I103)),NA())</f>
        <v>#N/A</v>
      </c>
      <c r="BQ109" s="101" t="e">
        <f ca="true">+IF(AND(ISNUMBER(OFFSET('Hygiene Data'!$I$9,0,10*ROW('Hygiene Data'!I103))),'Data Summary'!EF109="Yes"),OFFSET('Hygiene Data'!$I$9,0,10*ROW('Hygiene Data'!I103)),NA())</f>
        <v>#N/A</v>
      </c>
    </row>
    <row xmlns:x14ac="http://schemas.microsoft.com/office/spreadsheetml/2009/9/ac" r="110" x14ac:dyDescent="0.2">
      <c r="A110" s="414" t="e">
        <f ca="true">+RIGHT('Data Summary'!A110,LEN('Data Summary'!A110)-9)</f>
        <v>#VALUE!</v>
      </c>
      <c r="B110" s="38" t="str">
        <f ca="true">+IF(ISTEXT('Data Summary'!B110),'Data Summary'!B110,"")</f>
        <v/>
      </c>
      <c r="C110" s="365" t="e">
        <f ca="true">+VALUE('Data Summary'!C110)</f>
        <v>#VALUE!</v>
      </c>
      <c r="D110" s="99" t="e">
        <f ca="true">+IF(AND(ISNUMBER(OFFSET('Water Data'!$D$4,0,10*ROW('Water Data'!D104))),'Data Summary'!BS110="Yes"),100-OFFSET('Water Data'!$D$4,0,10*ROW('Water Data'!D104)),NA())</f>
        <v>#N/A</v>
      </c>
      <c r="E110" s="99" t="e">
        <f ca="true">+IF(AND(ISNUMBER(OFFSET('Water Data'!$D$6,0,10*ROW('Water Data'!D104))),'Data Summary'!BT110="Yes"),OFFSET('Water Data'!$D$6,0,10*ROW('Water Data'!D104)),NA())</f>
        <v>#N/A</v>
      </c>
      <c r="F110" s="99" t="e">
        <f ca="true">+IF(AND(ISNUMBER(OFFSET('Water Data'!$D$9,0,10*ROW('Water Data'!D104))),'Data Summary'!BU110="Yes"),OFFSET('Water Data'!$D$9,0,10*ROW('Water Data'!D104)),NA())</f>
        <v>#N/A</v>
      </c>
      <c r="G110" s="99" t="e">
        <f ca="true">+IF(AND(ISNUMBER(OFFSET('Water Data'!$E$4,0,10*ROW('Water Data'!E104))),'Data Summary'!BV110="Yes"),100-OFFSET('Water Data'!$E$4,0,10*ROW('Water Data'!E104)),NA())</f>
        <v>#N/A</v>
      </c>
      <c r="H110" s="99" t="e">
        <f ca="true">+IF(AND(ISNUMBER(OFFSET('Water Data'!$E$6,0,10*ROW('Water Data'!E104))),'Data Summary'!BW110="Yes"),OFFSET('Water Data'!$E$6,0,10*ROW('Water Data'!E104)),NA())</f>
        <v>#N/A</v>
      </c>
      <c r="I110" s="99" t="e">
        <f ca="true">+IF(AND(ISNUMBER(OFFSET('Water Data'!$E$9,0,10*ROW('Water Data'!E104))),'Data Summary'!BX110="Yes"),OFFSET('Water Data'!$E$9,0,10*ROW('Water Data'!E104)),NA())</f>
        <v>#N/A</v>
      </c>
      <c r="J110" s="99" t="e">
        <f ca="true">+IF(AND(ISNUMBER(OFFSET('Water Data'!$F$4,0,10*ROW('Water Data'!F104))),'Data Summary'!BY110="Yes"),100-OFFSET('Water Data'!$F$4,0,10*ROW('Water Data'!F104)),NA())</f>
        <v>#N/A</v>
      </c>
      <c r="K110" s="99" t="e">
        <f ca="true">+IF(AND(ISNUMBER(OFFSET('Water Data'!$F$6,0,10*ROW('Water Data'!F104))),'Data Summary'!BZ110="Yes"),OFFSET('Water Data'!$F$6,0,10*ROW('Water Data'!F104)),NA())</f>
        <v>#N/A</v>
      </c>
      <c r="L110" s="99" t="e">
        <f ca="true">+IF(AND(ISNUMBER(OFFSET('Water Data'!$F$9,0,10*ROW('Water Data'!F104))),'Data Summary'!CA110="Yes"),OFFSET('Water Data'!$F$9,0,10*ROW('Water Data'!F104)),NA())</f>
        <v>#N/A</v>
      </c>
      <c r="M110" s="99" t="e">
        <f ca="true">+IF(AND(ISNUMBER(OFFSET('Water Data'!$G$4,0,10*ROW('Water Data'!G104))),'Data Summary'!CB110="Yes"),100-OFFSET('Water Data'!$G$4,0,10*ROW('Water Data'!G104)),NA())</f>
        <v>#N/A</v>
      </c>
      <c r="N110" s="99" t="e">
        <f ca="true">+IF(AND(ISNUMBER(OFFSET('Water Data'!$G$6,0,10*ROW('Water Data'!G104))),'Data Summary'!CC110="Yes"),OFFSET('Water Data'!$G$6,0,10*ROW('Water Data'!G104)),NA())</f>
        <v>#N/A</v>
      </c>
      <c r="O110" s="99" t="e">
        <f ca="true">+IF(AND(ISNUMBER(OFFSET('Water Data'!$G$9,0,10*ROW('Water Data'!G104))),'Data Summary'!CD110="Yes"),OFFSET('Water Data'!$G$9,0,10*ROW('Water Data'!G104)),NA())</f>
        <v>#N/A</v>
      </c>
      <c r="P110" s="99" t="e">
        <f ca="true">+IF(AND(ISNUMBER(OFFSET('Water Data'!$H$4,0,10*ROW('Water Data'!H104))),'Data Summary'!CE110="Yes"),100-OFFSET('Water Data'!$H$4,0,10*ROW('Water Data'!H104)),NA())</f>
        <v>#N/A</v>
      </c>
      <c r="Q110" s="99" t="e">
        <f ca="true">+IF(AND(ISNUMBER(OFFSET('Water Data'!$H$6,0,10*ROW('Water Data'!H104))),'Data Summary'!CF110="Yes"),OFFSET('Water Data'!$H$6,0,10*ROW('Water Data'!H104)),NA())</f>
        <v>#N/A</v>
      </c>
      <c r="R110" s="99" t="e">
        <f ca="true">+IF(AND(ISNUMBER(OFFSET('Water Data'!$H$9,0,10*ROW('Water Data'!H104))),'Data Summary'!CG110="Yes"),OFFSET('Water Data'!$H$9,0,10*ROW('Water Data'!H104)),NA())</f>
        <v>#N/A</v>
      </c>
      <c r="S110" s="99" t="e">
        <f ca="true">+IF(AND(ISNUMBER(OFFSET('Water Data'!$I$4,0,10*ROW('Water Data'!I104))),'Data Summary'!CH110="Yes"),100-OFFSET('Water Data'!$I$4,0,10*ROW('Water Data'!I104)),NA())</f>
        <v>#N/A</v>
      </c>
      <c r="T110" s="99" t="e">
        <f ca="true">+IF(AND(ISNUMBER(OFFSET('Water Data'!$I$6,0,10*ROW('Water Data'!I104))),'Data Summary'!CI110="Yes"),OFFSET('Water Data'!$I$6,0,10*ROW('Water Data'!I104)),NA())</f>
        <v>#N/A</v>
      </c>
      <c r="U110" s="99" t="e">
        <f ca="true">+IF(AND(ISNUMBER(OFFSET('Water Data'!$I$9,0,10*ROW('Water Data'!I104))),'Data Summary'!CJ110="Yes"),OFFSET('Water Data'!$I$9,0,10*ROW('Water Data'!I104)),NA())</f>
        <v>#N/A</v>
      </c>
      <c r="V110" s="100" t="e">
        <f ca="true">+IF(AND(ISNUMBER(OFFSET('Sanitation Data'!$D$4,0,10*ROW('Sanitation Data'!D104))),'Data Summary'!CK110="Yes"),100-OFFSET('Sanitation Data'!$D$4,0,10*ROW('Sanitation Data'!D104)),NA())</f>
        <v>#N/A</v>
      </c>
      <c r="W110" s="100" t="e">
        <f ca="true">+IF(AND(ISNUMBER(OFFSET('Sanitation Data'!$D$6,0,10*ROW('Sanitation Data'!D104))),'Data Summary'!CL110="Yes"),OFFSET('Sanitation Data'!$D$6,0,10*ROW('Sanitation Data'!D104)),NA())</f>
        <v>#N/A</v>
      </c>
      <c r="X110" s="100" t="e">
        <f ca="true">+IF(AND(ISNUMBER(OFFSET('Sanitation Data'!$D$10,0,10*ROW('Sanitation Data'!D104))),'Data Summary'!CM110="Yes"),OFFSET('Sanitation Data'!$D$10,0,10*ROW('Sanitation Data'!D104)),NA())</f>
        <v>#N/A</v>
      </c>
      <c r="Y110" s="100" t="e">
        <f ca="true">+IF(AND(ISNUMBER(OFFSET('Sanitation Data'!$D$11,0,10*ROW('Sanitation Data'!D104))),'Data Summary'!CN110="Yes"),OFFSET('Sanitation Data'!$D$11,0,10*ROW('Sanitation Data'!D104)),NA())</f>
        <v>#N/A</v>
      </c>
      <c r="Z110" s="100" t="e">
        <f ca="true">+IF(AND(ISNUMBER(OFFSET('Sanitation Data'!$D$12,0,10*ROW('Sanitation Data'!D104))),'Data Summary'!CO110="Yes"),OFFSET('Sanitation Data'!$D$12,0,10*ROW('Sanitation Data'!D104)),NA())</f>
        <v>#N/A</v>
      </c>
      <c r="AA110" s="100" t="e">
        <f ca="true">+IF(AND(ISNUMBER(OFFSET('Sanitation Data'!$E$4,0,10*ROW('Sanitation Data'!E104))),'Data Summary'!CP110="Yes"),100-OFFSET('Sanitation Data'!$E$4,0,10*ROW('Sanitation Data'!E104)),NA())</f>
        <v>#N/A</v>
      </c>
      <c r="AB110" s="100" t="e">
        <f ca="true">+IF(AND(ISNUMBER(OFFSET('Sanitation Data'!$E$6,0,10*ROW('Sanitation Data'!E104))),'Data Summary'!CQ110="Yes"),OFFSET('Sanitation Data'!$E$6,0,10*ROW('Sanitation Data'!E104)),NA())</f>
        <v>#N/A</v>
      </c>
      <c r="AC110" s="100" t="e">
        <f ca="true">+IF(AND(ISNUMBER(OFFSET('Sanitation Data'!$E$10,0,10*ROW('Sanitation Data'!E104))),'Data Summary'!CR110="Yes"),OFFSET('Sanitation Data'!$E$10,0,10*ROW('Sanitation Data'!E104)),NA())</f>
        <v>#N/A</v>
      </c>
      <c r="AD110" s="100" t="e">
        <f ca="true">+IF(AND(ISNUMBER(OFFSET('Sanitation Data'!$E$11,0,10*ROW('Sanitation Data'!E104))),'Data Summary'!CS110="Yes"),OFFSET('Sanitation Data'!$E$11,0,10*ROW('Sanitation Data'!E104)),NA())</f>
        <v>#N/A</v>
      </c>
      <c r="AE110" s="100" t="e">
        <f ca="true">+IF(AND(ISNUMBER(OFFSET('Sanitation Data'!$E$12,0,10*ROW('Sanitation Data'!E104))),'Data Summary'!CT110="Yes"),OFFSET('Sanitation Data'!$E$12,0,10*ROW('Sanitation Data'!E104)),NA())</f>
        <v>#N/A</v>
      </c>
      <c r="AF110" s="100" t="e">
        <f ca="true">+IF(AND(ISNUMBER(OFFSET('Sanitation Data'!$F$4,0,10*ROW('Sanitation Data'!F104))),'Data Summary'!CU110="Yes"),100-OFFSET('Sanitation Data'!$F$4,0,10*ROW('Sanitation Data'!F104)),NA())</f>
        <v>#N/A</v>
      </c>
      <c r="AG110" s="100" t="e">
        <f ca="true">+IF(AND(ISNUMBER(OFFSET('Sanitation Data'!$F$6,0,10*ROW('Sanitation Data'!F104))),'Data Summary'!CV110="Yes"),OFFSET('Sanitation Data'!$F$6,0,10*ROW('Sanitation Data'!F104)),NA())</f>
        <v>#N/A</v>
      </c>
      <c r="AH110" s="100" t="e">
        <f ca="true">+IF(AND(ISNUMBER(OFFSET('Sanitation Data'!$F$10,0,10*ROW('Sanitation Data'!F104))),'Data Summary'!CW110="Yes"),OFFSET('Sanitation Data'!$F$10,0,10*ROW('Sanitation Data'!F104)),NA())</f>
        <v>#N/A</v>
      </c>
      <c r="AI110" s="100" t="e">
        <f ca="true">+IF(AND(ISNUMBER(OFFSET('Sanitation Data'!$F$11,0,10*ROW('Sanitation Data'!F104))),'Data Summary'!CX110="Yes"),OFFSET('Sanitation Data'!$F$11,0,10*ROW('Sanitation Data'!F104)),NA())</f>
        <v>#N/A</v>
      </c>
      <c r="AJ110" s="100" t="e">
        <f ca="true">+IF(AND(ISNUMBER(OFFSET('Sanitation Data'!$F$12,0,10*ROW('Sanitation Data'!F104))),'Data Summary'!CY110="Yes"),OFFSET('Sanitation Data'!$F$12,0,10*ROW('Sanitation Data'!F104)),NA())</f>
        <v>#N/A</v>
      </c>
      <c r="AK110" s="100" t="e">
        <f ca="true">+IF(AND(ISNUMBER(OFFSET('Sanitation Data'!$G$4,0,10*ROW('Sanitation Data'!G104))),'Data Summary'!CZ110="Yes"),100-OFFSET('Sanitation Data'!$G$4,0,10*ROW('Sanitation Data'!G104)),NA())</f>
        <v>#N/A</v>
      </c>
      <c r="AL110" s="100" t="e">
        <f ca="true">+IF(AND(ISNUMBER(OFFSET('Sanitation Data'!$G$6,0,10*ROW('Sanitation Data'!G104))),'Data Summary'!DA110="Yes"),OFFSET('Sanitation Data'!$G$6,0,10*ROW('Sanitation Data'!G104)),NA())</f>
        <v>#N/A</v>
      </c>
      <c r="AM110" s="100" t="e">
        <f ca="true">+IF(AND(ISNUMBER(OFFSET('Sanitation Data'!$G$10,0,10*ROW('Sanitation Data'!G104))),'Data Summary'!DB110="Yes"),OFFSET('Sanitation Data'!$G$10,0,10*ROW('Sanitation Data'!G104)),NA())</f>
        <v>#N/A</v>
      </c>
      <c r="AN110" s="100" t="e">
        <f ca="true">+IF(AND(ISNUMBER(OFFSET('Sanitation Data'!$G$11,0,10*ROW('Sanitation Data'!G104))),'Data Summary'!DC110="Yes"),OFFSET('Sanitation Data'!$G$11,0,10*ROW('Sanitation Data'!G104)),NA())</f>
        <v>#N/A</v>
      </c>
      <c r="AO110" s="100" t="e">
        <f ca="true">+IF(AND(ISNUMBER(OFFSET('Sanitation Data'!$G$12,0,10*ROW('Sanitation Data'!G104))),'Data Summary'!DD110="Yes"),OFFSET('Sanitation Data'!$G$12,0,10*ROW('Sanitation Data'!G104)),NA())</f>
        <v>#N/A</v>
      </c>
      <c r="AP110" s="100" t="e">
        <f ca="true">+IF(AND(ISNUMBER(OFFSET('Sanitation Data'!$H$4,0,10*ROW('Sanitation Data'!H104))),'Data Summary'!DE110="Yes"),100-OFFSET('Sanitation Data'!$H$4,0,10*ROW('Sanitation Data'!H104)),NA())</f>
        <v>#N/A</v>
      </c>
      <c r="AQ110" s="100" t="e">
        <f ca="true">+IF(AND(ISNUMBER(OFFSET('Sanitation Data'!$H$6,0,10*ROW('Sanitation Data'!H104))),'Data Summary'!DF110="Yes"),OFFSET('Sanitation Data'!$H$6,0,10*ROW('Sanitation Data'!H104)),NA())</f>
        <v>#N/A</v>
      </c>
      <c r="AR110" s="100" t="e">
        <f ca="true">+IF(AND(ISNUMBER(OFFSET('Sanitation Data'!$H$10,0,10*ROW('Sanitation Data'!H104))),'Data Summary'!DG110="Yes"),OFFSET('Sanitation Data'!$H$10,0,10*ROW('Sanitation Data'!H104)),NA())</f>
        <v>#N/A</v>
      </c>
      <c r="AS110" s="100" t="e">
        <f ca="true">+IF(AND(ISNUMBER(OFFSET('Sanitation Data'!$H$11,0,10*ROW('Sanitation Data'!H104))),'Data Summary'!DH110="Yes"),OFFSET('Sanitation Data'!$H$11,0,10*ROW('Sanitation Data'!H104)),NA())</f>
        <v>#N/A</v>
      </c>
      <c r="AT110" s="100" t="e">
        <f ca="true">+IF(AND(ISNUMBER(OFFSET('Sanitation Data'!$H$12,0,10*ROW('Sanitation Data'!H104))),'Data Summary'!DI110="Yes"),OFFSET('Sanitation Data'!$H$12,0,10*ROW('Sanitation Data'!H104)),NA())</f>
        <v>#N/A</v>
      </c>
      <c r="AU110" s="100" t="e">
        <f ca="true">+IF(AND(ISNUMBER(OFFSET('Sanitation Data'!$I$4,0,10*ROW('Sanitation Data'!I104))),'Data Summary'!DJ110="Yes"),100-OFFSET('Sanitation Data'!$I$4,0,10*ROW('Sanitation Data'!I104)),NA())</f>
        <v>#N/A</v>
      </c>
      <c r="AV110" s="100" t="e">
        <f ca="true">+IF(AND(ISNUMBER(OFFSET('Sanitation Data'!$I$6,0,10*ROW('Sanitation Data'!I104))),'Data Summary'!DK110="Yes"),OFFSET('Sanitation Data'!$I$6,0,10*ROW('Sanitation Data'!I104)),NA())</f>
        <v>#N/A</v>
      </c>
      <c r="AW110" s="100" t="e">
        <f ca="true">+IF(AND(ISNUMBER(OFFSET('Sanitation Data'!$I$10,0,10*ROW('Sanitation Data'!I104))),'Data Summary'!DL110="Yes"),OFFSET('Sanitation Data'!$I$10,0,10*ROW('Sanitation Data'!I104)),NA())</f>
        <v>#N/A</v>
      </c>
      <c r="AX110" s="100" t="e">
        <f ca="true">+IF(AND(ISNUMBER(OFFSET('Sanitation Data'!$I$11,0,10*ROW('Sanitation Data'!I104))),'Data Summary'!DM110="Yes"),OFFSET('Sanitation Data'!$I$11,0,10*ROW('Sanitation Data'!I104)),NA())</f>
        <v>#N/A</v>
      </c>
      <c r="AY110" s="100" t="e">
        <f ca="true">+IF(AND(ISNUMBER(OFFSET('Sanitation Data'!$I$12,0,10*ROW('Sanitation Data'!I104))),'Data Summary'!DN110="Yes"),OFFSET('Sanitation Data'!$I$12,0,10*ROW('Sanitation Data'!I104)),NA())</f>
        <v>#N/A</v>
      </c>
      <c r="AZ110" s="101" t="e">
        <f ca="true">+IF(AND(ISNUMBER(OFFSET('Hygiene Data'!$D$5,0,10*ROW('Hygiene Data'!D104))),'Data Summary'!DO110="Yes"),OFFSET('Hygiene Data'!$D$5,0,10*ROW('Hygiene Data'!D104)),NA())</f>
        <v>#N/A</v>
      </c>
      <c r="BA110" s="101" t="e">
        <f ca="true">+IF(AND(ISNUMBER(OFFSET('Hygiene Data'!$D$7,0,10*ROW('Hygiene Data'!D104))),'Data Summary'!DP110="Yes"),OFFSET('Hygiene Data'!$D$7,0,10*ROW('Hygiene Data'!D104)),NA())</f>
        <v>#N/A</v>
      </c>
      <c r="BB110" s="101" t="e">
        <f ca="true">+IF(AND(ISNUMBER(OFFSET('Hygiene Data'!$D$9,0,10*ROW('Hygiene Data'!D104))),'Data Summary'!DQ110="Yes"),OFFSET('Hygiene Data'!$D$9,0,10*ROW('Hygiene Data'!D104)),NA())</f>
        <v>#N/A</v>
      </c>
      <c r="BC110" s="101" t="e">
        <f ca="true">+IF(AND(ISNUMBER(OFFSET('Hygiene Data'!$E$5,0,10*ROW('Hygiene Data'!E104))),'Data Summary'!DR110="Yes"),OFFSET('Hygiene Data'!$E$5,0,10*ROW('Hygiene Data'!E104)),NA())</f>
        <v>#N/A</v>
      </c>
      <c r="BD110" s="101" t="e">
        <f ca="true">+IF(AND(ISNUMBER(OFFSET('Hygiene Data'!$E$7,0,10*ROW('Hygiene Data'!E104))),'Data Summary'!DS110="Yes"),OFFSET('Hygiene Data'!$E$7,0,10*ROW('Hygiene Data'!E104)),NA())</f>
        <v>#N/A</v>
      </c>
      <c r="BE110" s="101" t="e">
        <f ca="true">+IF(AND(ISNUMBER(OFFSET('Hygiene Data'!$E$9,0,10*ROW('Hygiene Data'!E104))),'Data Summary'!DT110="Yes"),OFFSET('Hygiene Data'!$E$9,0,10*ROW('Hygiene Data'!E104)),NA())</f>
        <v>#N/A</v>
      </c>
      <c r="BF110" s="101" t="e">
        <f ca="true">+IF(AND(ISNUMBER(OFFSET('Hygiene Data'!$F$5,0,10*ROW('Hygiene Data'!F104))),'Data Summary'!DU110="Yes"),OFFSET('Hygiene Data'!$F$5,0,10*ROW('Hygiene Data'!F104)),NA())</f>
        <v>#N/A</v>
      </c>
      <c r="BG110" s="101" t="e">
        <f ca="true">+IF(AND(ISNUMBER(OFFSET('Hygiene Data'!$F$7,0,10*ROW('Hygiene Data'!F104))),'Data Summary'!DV110="Yes"),OFFSET('Hygiene Data'!$F$7,0,10*ROW('Hygiene Data'!F104)),NA())</f>
        <v>#N/A</v>
      </c>
      <c r="BH110" s="101" t="e">
        <f ca="true">+IF(AND(ISNUMBER(OFFSET('Hygiene Data'!$F$9,0,10*ROW('Hygiene Data'!F104))),'Data Summary'!DW110="Yes"),OFFSET('Hygiene Data'!$F$9,0,10*ROW('Hygiene Data'!F104)),NA())</f>
        <v>#N/A</v>
      </c>
      <c r="BI110" s="101" t="e">
        <f ca="true">+IF(AND(ISNUMBER(OFFSET('Hygiene Data'!$G$5,0,10*ROW('Hygiene Data'!G104))),'Data Summary'!DX110="Yes"),OFFSET('Hygiene Data'!$G$5,0,10*ROW('Hygiene Data'!G104)),NA())</f>
        <v>#N/A</v>
      </c>
      <c r="BJ110" s="101" t="e">
        <f ca="true">+IF(AND(ISNUMBER(OFFSET('Hygiene Data'!$G$7,0,10*ROW('Hygiene Data'!G104))),'Data Summary'!DY110="Yes"),OFFSET('Hygiene Data'!$G$7,0,10*ROW('Hygiene Data'!G104)),NA())</f>
        <v>#N/A</v>
      </c>
      <c r="BK110" s="101" t="e">
        <f ca="true">+IF(AND(ISNUMBER(OFFSET('Hygiene Data'!$G$9,0,10*ROW('Hygiene Data'!G104))),'Data Summary'!DZ110="Yes"),OFFSET('Hygiene Data'!$G$9,0,10*ROW('Hygiene Data'!G104)),NA())</f>
        <v>#N/A</v>
      </c>
      <c r="BL110" s="101" t="e">
        <f ca="true">+IF(AND(ISNUMBER(OFFSET('Hygiene Data'!$H$5,0,10*ROW('Hygiene Data'!H104))),'Data Summary'!EA110="Yes"),OFFSET('Hygiene Data'!$H$5,0,10*ROW('Hygiene Data'!H104)),NA())</f>
        <v>#N/A</v>
      </c>
      <c r="BM110" s="101" t="e">
        <f ca="true">+IF(AND(ISNUMBER(OFFSET('Hygiene Data'!$H$7,0,10*ROW('Hygiene Data'!H104))),'Data Summary'!EB110="Yes"),OFFSET('Hygiene Data'!$H$7,0,10*ROW('Hygiene Data'!H104)),NA())</f>
        <v>#N/A</v>
      </c>
      <c r="BN110" s="101" t="e">
        <f ca="true">+IF(AND(ISNUMBER(OFFSET('Hygiene Data'!$H$9,0,10*ROW('Hygiene Data'!H104))),'Data Summary'!EC110="Yes"),OFFSET('Hygiene Data'!$H$9,0,10*ROW('Hygiene Data'!H104)),NA())</f>
        <v>#N/A</v>
      </c>
      <c r="BO110" s="101" t="e">
        <f ca="true">+IF(AND(ISNUMBER(OFFSET('Hygiene Data'!$I$5,0,10*ROW('Hygiene Data'!I104))),'Data Summary'!ED110="Yes"),OFFSET('Hygiene Data'!$I$5,0,10*ROW('Hygiene Data'!I104)),NA())</f>
        <v>#N/A</v>
      </c>
      <c r="BP110" s="101" t="e">
        <f ca="true">+IF(AND(ISNUMBER(OFFSET('Hygiene Data'!$I$7,0,10*ROW('Hygiene Data'!I104))),'Data Summary'!EE110="Yes"),OFFSET('Hygiene Data'!$I$7,0,10*ROW('Hygiene Data'!I104)),NA())</f>
        <v>#N/A</v>
      </c>
      <c r="BQ110" s="101" t="e">
        <f ca="true">+IF(AND(ISNUMBER(OFFSET('Hygiene Data'!$I$9,0,10*ROW('Hygiene Data'!I104))),'Data Summary'!EF110="Yes"),OFFSET('Hygiene Data'!$I$9,0,10*ROW('Hygiene Data'!I104)),NA())</f>
        <v>#N/A</v>
      </c>
    </row>
    <row xmlns:x14ac="http://schemas.microsoft.com/office/spreadsheetml/2009/9/ac" r="111" x14ac:dyDescent="0.2">
      <c r="A111" s="414" t="e">
        <f ca="true">+RIGHT('Data Summary'!A111,LEN('Data Summary'!A111)-9)</f>
        <v>#VALUE!</v>
      </c>
      <c r="B111" s="38" t="str">
        <f ca="true">+IF(ISTEXT('Data Summary'!B111),'Data Summary'!B111,"")</f>
        <v/>
      </c>
      <c r="C111" s="365" t="e">
        <f ca="true">+VALUE('Data Summary'!C111)</f>
        <v>#VALUE!</v>
      </c>
      <c r="D111" s="99" t="e">
        <f ca="true">+IF(AND(ISNUMBER(OFFSET('Water Data'!$D$4,0,10*ROW('Water Data'!D105))),'Data Summary'!BS111="Yes"),100-OFFSET('Water Data'!$D$4,0,10*ROW('Water Data'!D105)),NA())</f>
        <v>#N/A</v>
      </c>
      <c r="E111" s="99" t="e">
        <f ca="true">+IF(AND(ISNUMBER(OFFSET('Water Data'!$D$6,0,10*ROW('Water Data'!D105))),'Data Summary'!BT111="Yes"),OFFSET('Water Data'!$D$6,0,10*ROW('Water Data'!D105)),NA())</f>
        <v>#N/A</v>
      </c>
      <c r="F111" s="99" t="e">
        <f ca="true">+IF(AND(ISNUMBER(OFFSET('Water Data'!$D$9,0,10*ROW('Water Data'!D105))),'Data Summary'!BU111="Yes"),OFFSET('Water Data'!$D$9,0,10*ROW('Water Data'!D105)),NA())</f>
        <v>#N/A</v>
      </c>
      <c r="G111" s="99" t="e">
        <f ca="true">+IF(AND(ISNUMBER(OFFSET('Water Data'!$E$4,0,10*ROW('Water Data'!E105))),'Data Summary'!BV111="Yes"),100-OFFSET('Water Data'!$E$4,0,10*ROW('Water Data'!E105)),NA())</f>
        <v>#N/A</v>
      </c>
      <c r="H111" s="99" t="e">
        <f ca="true">+IF(AND(ISNUMBER(OFFSET('Water Data'!$E$6,0,10*ROW('Water Data'!E105))),'Data Summary'!BW111="Yes"),OFFSET('Water Data'!$E$6,0,10*ROW('Water Data'!E105)),NA())</f>
        <v>#N/A</v>
      </c>
      <c r="I111" s="99" t="e">
        <f ca="true">+IF(AND(ISNUMBER(OFFSET('Water Data'!$E$9,0,10*ROW('Water Data'!E105))),'Data Summary'!BX111="Yes"),OFFSET('Water Data'!$E$9,0,10*ROW('Water Data'!E105)),NA())</f>
        <v>#N/A</v>
      </c>
      <c r="J111" s="99" t="e">
        <f ca="true">+IF(AND(ISNUMBER(OFFSET('Water Data'!$F$4,0,10*ROW('Water Data'!F105))),'Data Summary'!BY111="Yes"),100-OFFSET('Water Data'!$F$4,0,10*ROW('Water Data'!F105)),NA())</f>
        <v>#N/A</v>
      </c>
      <c r="K111" s="99" t="e">
        <f ca="true">+IF(AND(ISNUMBER(OFFSET('Water Data'!$F$6,0,10*ROW('Water Data'!F105))),'Data Summary'!BZ111="Yes"),OFFSET('Water Data'!$F$6,0,10*ROW('Water Data'!F105)),NA())</f>
        <v>#N/A</v>
      </c>
      <c r="L111" s="99" t="e">
        <f ca="true">+IF(AND(ISNUMBER(OFFSET('Water Data'!$F$9,0,10*ROW('Water Data'!F105))),'Data Summary'!CA111="Yes"),OFFSET('Water Data'!$F$9,0,10*ROW('Water Data'!F105)),NA())</f>
        <v>#N/A</v>
      </c>
      <c r="M111" s="99" t="e">
        <f ca="true">+IF(AND(ISNUMBER(OFFSET('Water Data'!$G$4,0,10*ROW('Water Data'!G105))),'Data Summary'!CB111="Yes"),100-OFFSET('Water Data'!$G$4,0,10*ROW('Water Data'!G105)),NA())</f>
        <v>#N/A</v>
      </c>
      <c r="N111" s="99" t="e">
        <f ca="true">+IF(AND(ISNUMBER(OFFSET('Water Data'!$G$6,0,10*ROW('Water Data'!G105))),'Data Summary'!CC111="Yes"),OFFSET('Water Data'!$G$6,0,10*ROW('Water Data'!G105)),NA())</f>
        <v>#N/A</v>
      </c>
      <c r="O111" s="99" t="e">
        <f ca="true">+IF(AND(ISNUMBER(OFFSET('Water Data'!$G$9,0,10*ROW('Water Data'!G105))),'Data Summary'!CD111="Yes"),OFFSET('Water Data'!$G$9,0,10*ROW('Water Data'!G105)),NA())</f>
        <v>#N/A</v>
      </c>
      <c r="P111" s="99" t="e">
        <f ca="true">+IF(AND(ISNUMBER(OFFSET('Water Data'!$H$4,0,10*ROW('Water Data'!H105))),'Data Summary'!CE111="Yes"),100-OFFSET('Water Data'!$H$4,0,10*ROW('Water Data'!H105)),NA())</f>
        <v>#N/A</v>
      </c>
      <c r="Q111" s="99" t="e">
        <f ca="true">+IF(AND(ISNUMBER(OFFSET('Water Data'!$H$6,0,10*ROW('Water Data'!H105))),'Data Summary'!CF111="Yes"),OFFSET('Water Data'!$H$6,0,10*ROW('Water Data'!H105)),NA())</f>
        <v>#N/A</v>
      </c>
      <c r="R111" s="99" t="e">
        <f ca="true">+IF(AND(ISNUMBER(OFFSET('Water Data'!$H$9,0,10*ROW('Water Data'!H105))),'Data Summary'!CG111="Yes"),OFFSET('Water Data'!$H$9,0,10*ROW('Water Data'!H105)),NA())</f>
        <v>#N/A</v>
      </c>
      <c r="S111" s="99" t="e">
        <f ca="true">+IF(AND(ISNUMBER(OFFSET('Water Data'!$I$4,0,10*ROW('Water Data'!I105))),'Data Summary'!CH111="Yes"),100-OFFSET('Water Data'!$I$4,0,10*ROW('Water Data'!I105)),NA())</f>
        <v>#N/A</v>
      </c>
      <c r="T111" s="99" t="e">
        <f ca="true">+IF(AND(ISNUMBER(OFFSET('Water Data'!$I$6,0,10*ROW('Water Data'!I105))),'Data Summary'!CI111="Yes"),OFFSET('Water Data'!$I$6,0,10*ROW('Water Data'!I105)),NA())</f>
        <v>#N/A</v>
      </c>
      <c r="U111" s="99" t="e">
        <f ca="true">+IF(AND(ISNUMBER(OFFSET('Water Data'!$I$9,0,10*ROW('Water Data'!I105))),'Data Summary'!CJ111="Yes"),OFFSET('Water Data'!$I$9,0,10*ROW('Water Data'!I105)),NA())</f>
        <v>#N/A</v>
      </c>
      <c r="V111" s="100" t="e">
        <f ca="true">+IF(AND(ISNUMBER(OFFSET('Sanitation Data'!$D$4,0,10*ROW('Sanitation Data'!D105))),'Data Summary'!CK111="Yes"),100-OFFSET('Sanitation Data'!$D$4,0,10*ROW('Sanitation Data'!D105)),NA())</f>
        <v>#N/A</v>
      </c>
      <c r="W111" s="100" t="e">
        <f ca="true">+IF(AND(ISNUMBER(OFFSET('Sanitation Data'!$D$6,0,10*ROW('Sanitation Data'!D105))),'Data Summary'!CL111="Yes"),OFFSET('Sanitation Data'!$D$6,0,10*ROW('Sanitation Data'!D105)),NA())</f>
        <v>#N/A</v>
      </c>
      <c r="X111" s="100" t="e">
        <f ca="true">+IF(AND(ISNUMBER(OFFSET('Sanitation Data'!$D$10,0,10*ROW('Sanitation Data'!D105))),'Data Summary'!CM111="Yes"),OFFSET('Sanitation Data'!$D$10,0,10*ROW('Sanitation Data'!D105)),NA())</f>
        <v>#N/A</v>
      </c>
      <c r="Y111" s="100" t="e">
        <f ca="true">+IF(AND(ISNUMBER(OFFSET('Sanitation Data'!$D$11,0,10*ROW('Sanitation Data'!D105))),'Data Summary'!CN111="Yes"),OFFSET('Sanitation Data'!$D$11,0,10*ROW('Sanitation Data'!D105)),NA())</f>
        <v>#N/A</v>
      </c>
      <c r="Z111" s="100" t="e">
        <f ca="true">+IF(AND(ISNUMBER(OFFSET('Sanitation Data'!$D$12,0,10*ROW('Sanitation Data'!D105))),'Data Summary'!CO111="Yes"),OFFSET('Sanitation Data'!$D$12,0,10*ROW('Sanitation Data'!D105)),NA())</f>
        <v>#N/A</v>
      </c>
      <c r="AA111" s="100" t="e">
        <f ca="true">+IF(AND(ISNUMBER(OFFSET('Sanitation Data'!$E$4,0,10*ROW('Sanitation Data'!E105))),'Data Summary'!CP111="Yes"),100-OFFSET('Sanitation Data'!$E$4,0,10*ROW('Sanitation Data'!E105)),NA())</f>
        <v>#N/A</v>
      </c>
      <c r="AB111" s="100" t="e">
        <f ca="true">+IF(AND(ISNUMBER(OFFSET('Sanitation Data'!$E$6,0,10*ROW('Sanitation Data'!E105))),'Data Summary'!CQ111="Yes"),OFFSET('Sanitation Data'!$E$6,0,10*ROW('Sanitation Data'!E105)),NA())</f>
        <v>#N/A</v>
      </c>
      <c r="AC111" s="100" t="e">
        <f ca="true">+IF(AND(ISNUMBER(OFFSET('Sanitation Data'!$E$10,0,10*ROW('Sanitation Data'!E105))),'Data Summary'!CR111="Yes"),OFFSET('Sanitation Data'!$E$10,0,10*ROW('Sanitation Data'!E105)),NA())</f>
        <v>#N/A</v>
      </c>
      <c r="AD111" s="100" t="e">
        <f ca="true">+IF(AND(ISNUMBER(OFFSET('Sanitation Data'!$E$11,0,10*ROW('Sanitation Data'!E105))),'Data Summary'!CS111="Yes"),OFFSET('Sanitation Data'!$E$11,0,10*ROW('Sanitation Data'!E105)),NA())</f>
        <v>#N/A</v>
      </c>
      <c r="AE111" s="100" t="e">
        <f ca="true">+IF(AND(ISNUMBER(OFFSET('Sanitation Data'!$E$12,0,10*ROW('Sanitation Data'!E105))),'Data Summary'!CT111="Yes"),OFFSET('Sanitation Data'!$E$12,0,10*ROW('Sanitation Data'!E105)),NA())</f>
        <v>#N/A</v>
      </c>
      <c r="AF111" s="100" t="e">
        <f ca="true">+IF(AND(ISNUMBER(OFFSET('Sanitation Data'!$F$4,0,10*ROW('Sanitation Data'!F105))),'Data Summary'!CU111="Yes"),100-OFFSET('Sanitation Data'!$F$4,0,10*ROW('Sanitation Data'!F105)),NA())</f>
        <v>#N/A</v>
      </c>
      <c r="AG111" s="100" t="e">
        <f ca="true">+IF(AND(ISNUMBER(OFFSET('Sanitation Data'!$F$6,0,10*ROW('Sanitation Data'!F105))),'Data Summary'!CV111="Yes"),OFFSET('Sanitation Data'!$F$6,0,10*ROW('Sanitation Data'!F105)),NA())</f>
        <v>#N/A</v>
      </c>
      <c r="AH111" s="100" t="e">
        <f ca="true">+IF(AND(ISNUMBER(OFFSET('Sanitation Data'!$F$10,0,10*ROW('Sanitation Data'!F105))),'Data Summary'!CW111="Yes"),OFFSET('Sanitation Data'!$F$10,0,10*ROW('Sanitation Data'!F105)),NA())</f>
        <v>#N/A</v>
      </c>
      <c r="AI111" s="100" t="e">
        <f ca="true">+IF(AND(ISNUMBER(OFFSET('Sanitation Data'!$F$11,0,10*ROW('Sanitation Data'!F105))),'Data Summary'!CX111="Yes"),OFFSET('Sanitation Data'!$F$11,0,10*ROW('Sanitation Data'!F105)),NA())</f>
        <v>#N/A</v>
      </c>
      <c r="AJ111" s="100" t="e">
        <f ca="true">+IF(AND(ISNUMBER(OFFSET('Sanitation Data'!$F$12,0,10*ROW('Sanitation Data'!F105))),'Data Summary'!CY111="Yes"),OFFSET('Sanitation Data'!$F$12,0,10*ROW('Sanitation Data'!F105)),NA())</f>
        <v>#N/A</v>
      </c>
      <c r="AK111" s="100" t="e">
        <f ca="true">+IF(AND(ISNUMBER(OFFSET('Sanitation Data'!$G$4,0,10*ROW('Sanitation Data'!G105))),'Data Summary'!CZ111="Yes"),100-OFFSET('Sanitation Data'!$G$4,0,10*ROW('Sanitation Data'!G105)),NA())</f>
        <v>#N/A</v>
      </c>
      <c r="AL111" s="100" t="e">
        <f ca="true">+IF(AND(ISNUMBER(OFFSET('Sanitation Data'!$G$6,0,10*ROW('Sanitation Data'!G105))),'Data Summary'!DA111="Yes"),OFFSET('Sanitation Data'!$G$6,0,10*ROW('Sanitation Data'!G105)),NA())</f>
        <v>#N/A</v>
      </c>
      <c r="AM111" s="100" t="e">
        <f ca="true">+IF(AND(ISNUMBER(OFFSET('Sanitation Data'!$G$10,0,10*ROW('Sanitation Data'!G105))),'Data Summary'!DB111="Yes"),OFFSET('Sanitation Data'!$G$10,0,10*ROW('Sanitation Data'!G105)),NA())</f>
        <v>#N/A</v>
      </c>
      <c r="AN111" s="100" t="e">
        <f ca="true">+IF(AND(ISNUMBER(OFFSET('Sanitation Data'!$G$11,0,10*ROW('Sanitation Data'!G105))),'Data Summary'!DC111="Yes"),OFFSET('Sanitation Data'!$G$11,0,10*ROW('Sanitation Data'!G105)),NA())</f>
        <v>#N/A</v>
      </c>
      <c r="AO111" s="100" t="e">
        <f ca="true">+IF(AND(ISNUMBER(OFFSET('Sanitation Data'!$G$12,0,10*ROW('Sanitation Data'!G105))),'Data Summary'!DD111="Yes"),OFFSET('Sanitation Data'!$G$12,0,10*ROW('Sanitation Data'!G105)),NA())</f>
        <v>#N/A</v>
      </c>
      <c r="AP111" s="100" t="e">
        <f ca="true">+IF(AND(ISNUMBER(OFFSET('Sanitation Data'!$H$4,0,10*ROW('Sanitation Data'!H105))),'Data Summary'!DE111="Yes"),100-OFFSET('Sanitation Data'!$H$4,0,10*ROW('Sanitation Data'!H105)),NA())</f>
        <v>#N/A</v>
      </c>
      <c r="AQ111" s="100" t="e">
        <f ca="true">+IF(AND(ISNUMBER(OFFSET('Sanitation Data'!$H$6,0,10*ROW('Sanitation Data'!H105))),'Data Summary'!DF111="Yes"),OFFSET('Sanitation Data'!$H$6,0,10*ROW('Sanitation Data'!H105)),NA())</f>
        <v>#N/A</v>
      </c>
      <c r="AR111" s="100" t="e">
        <f ca="true">+IF(AND(ISNUMBER(OFFSET('Sanitation Data'!$H$10,0,10*ROW('Sanitation Data'!H105))),'Data Summary'!DG111="Yes"),OFFSET('Sanitation Data'!$H$10,0,10*ROW('Sanitation Data'!H105)),NA())</f>
        <v>#N/A</v>
      </c>
      <c r="AS111" s="100" t="e">
        <f ca="true">+IF(AND(ISNUMBER(OFFSET('Sanitation Data'!$H$11,0,10*ROW('Sanitation Data'!H105))),'Data Summary'!DH111="Yes"),OFFSET('Sanitation Data'!$H$11,0,10*ROW('Sanitation Data'!H105)),NA())</f>
        <v>#N/A</v>
      </c>
      <c r="AT111" s="100" t="e">
        <f ca="true">+IF(AND(ISNUMBER(OFFSET('Sanitation Data'!$H$12,0,10*ROW('Sanitation Data'!H105))),'Data Summary'!DI111="Yes"),OFFSET('Sanitation Data'!$H$12,0,10*ROW('Sanitation Data'!H105)),NA())</f>
        <v>#N/A</v>
      </c>
      <c r="AU111" s="100" t="e">
        <f ca="true">+IF(AND(ISNUMBER(OFFSET('Sanitation Data'!$I$4,0,10*ROW('Sanitation Data'!I105))),'Data Summary'!DJ111="Yes"),100-OFFSET('Sanitation Data'!$I$4,0,10*ROW('Sanitation Data'!I105)),NA())</f>
        <v>#N/A</v>
      </c>
      <c r="AV111" s="100" t="e">
        <f ca="true">+IF(AND(ISNUMBER(OFFSET('Sanitation Data'!$I$6,0,10*ROW('Sanitation Data'!I105))),'Data Summary'!DK111="Yes"),OFFSET('Sanitation Data'!$I$6,0,10*ROW('Sanitation Data'!I105)),NA())</f>
        <v>#N/A</v>
      </c>
      <c r="AW111" s="100" t="e">
        <f ca="true">+IF(AND(ISNUMBER(OFFSET('Sanitation Data'!$I$10,0,10*ROW('Sanitation Data'!I105))),'Data Summary'!DL111="Yes"),OFFSET('Sanitation Data'!$I$10,0,10*ROW('Sanitation Data'!I105)),NA())</f>
        <v>#N/A</v>
      </c>
      <c r="AX111" s="100" t="e">
        <f ca="true">+IF(AND(ISNUMBER(OFFSET('Sanitation Data'!$I$11,0,10*ROW('Sanitation Data'!I105))),'Data Summary'!DM111="Yes"),OFFSET('Sanitation Data'!$I$11,0,10*ROW('Sanitation Data'!I105)),NA())</f>
        <v>#N/A</v>
      </c>
      <c r="AY111" s="100" t="e">
        <f ca="true">+IF(AND(ISNUMBER(OFFSET('Sanitation Data'!$I$12,0,10*ROW('Sanitation Data'!I105))),'Data Summary'!DN111="Yes"),OFFSET('Sanitation Data'!$I$12,0,10*ROW('Sanitation Data'!I105)),NA())</f>
        <v>#N/A</v>
      </c>
      <c r="AZ111" s="101" t="e">
        <f ca="true">+IF(AND(ISNUMBER(OFFSET('Hygiene Data'!$D$5,0,10*ROW('Hygiene Data'!D105))),'Data Summary'!DO111="Yes"),OFFSET('Hygiene Data'!$D$5,0,10*ROW('Hygiene Data'!D105)),NA())</f>
        <v>#N/A</v>
      </c>
      <c r="BA111" s="101" t="e">
        <f ca="true">+IF(AND(ISNUMBER(OFFSET('Hygiene Data'!$D$7,0,10*ROW('Hygiene Data'!D105))),'Data Summary'!DP111="Yes"),OFFSET('Hygiene Data'!$D$7,0,10*ROW('Hygiene Data'!D105)),NA())</f>
        <v>#N/A</v>
      </c>
      <c r="BB111" s="101" t="e">
        <f ca="true">+IF(AND(ISNUMBER(OFFSET('Hygiene Data'!$D$9,0,10*ROW('Hygiene Data'!D105))),'Data Summary'!DQ111="Yes"),OFFSET('Hygiene Data'!$D$9,0,10*ROW('Hygiene Data'!D105)),NA())</f>
        <v>#N/A</v>
      </c>
      <c r="BC111" s="101" t="e">
        <f ca="true">+IF(AND(ISNUMBER(OFFSET('Hygiene Data'!$E$5,0,10*ROW('Hygiene Data'!E105))),'Data Summary'!DR111="Yes"),OFFSET('Hygiene Data'!$E$5,0,10*ROW('Hygiene Data'!E105)),NA())</f>
        <v>#N/A</v>
      </c>
      <c r="BD111" s="101" t="e">
        <f ca="true">+IF(AND(ISNUMBER(OFFSET('Hygiene Data'!$E$7,0,10*ROW('Hygiene Data'!E105))),'Data Summary'!DS111="Yes"),OFFSET('Hygiene Data'!$E$7,0,10*ROW('Hygiene Data'!E105)),NA())</f>
        <v>#N/A</v>
      </c>
      <c r="BE111" s="101" t="e">
        <f ca="true">+IF(AND(ISNUMBER(OFFSET('Hygiene Data'!$E$9,0,10*ROW('Hygiene Data'!E105))),'Data Summary'!DT111="Yes"),OFFSET('Hygiene Data'!$E$9,0,10*ROW('Hygiene Data'!E105)),NA())</f>
        <v>#N/A</v>
      </c>
      <c r="BF111" s="101" t="e">
        <f ca="true">+IF(AND(ISNUMBER(OFFSET('Hygiene Data'!$F$5,0,10*ROW('Hygiene Data'!F105))),'Data Summary'!DU111="Yes"),OFFSET('Hygiene Data'!$F$5,0,10*ROW('Hygiene Data'!F105)),NA())</f>
        <v>#N/A</v>
      </c>
      <c r="BG111" s="101" t="e">
        <f ca="true">+IF(AND(ISNUMBER(OFFSET('Hygiene Data'!$F$7,0,10*ROW('Hygiene Data'!F105))),'Data Summary'!DV111="Yes"),OFFSET('Hygiene Data'!$F$7,0,10*ROW('Hygiene Data'!F105)),NA())</f>
        <v>#N/A</v>
      </c>
      <c r="BH111" s="101" t="e">
        <f ca="true">+IF(AND(ISNUMBER(OFFSET('Hygiene Data'!$F$9,0,10*ROW('Hygiene Data'!F105))),'Data Summary'!DW111="Yes"),OFFSET('Hygiene Data'!$F$9,0,10*ROW('Hygiene Data'!F105)),NA())</f>
        <v>#N/A</v>
      </c>
      <c r="BI111" s="101" t="e">
        <f ca="true">+IF(AND(ISNUMBER(OFFSET('Hygiene Data'!$G$5,0,10*ROW('Hygiene Data'!G105))),'Data Summary'!DX111="Yes"),OFFSET('Hygiene Data'!$G$5,0,10*ROW('Hygiene Data'!G105)),NA())</f>
        <v>#N/A</v>
      </c>
      <c r="BJ111" s="101" t="e">
        <f ca="true">+IF(AND(ISNUMBER(OFFSET('Hygiene Data'!$G$7,0,10*ROW('Hygiene Data'!G105))),'Data Summary'!DY111="Yes"),OFFSET('Hygiene Data'!$G$7,0,10*ROW('Hygiene Data'!G105)),NA())</f>
        <v>#N/A</v>
      </c>
      <c r="BK111" s="101" t="e">
        <f ca="true">+IF(AND(ISNUMBER(OFFSET('Hygiene Data'!$G$9,0,10*ROW('Hygiene Data'!G105))),'Data Summary'!DZ111="Yes"),OFFSET('Hygiene Data'!$G$9,0,10*ROW('Hygiene Data'!G105)),NA())</f>
        <v>#N/A</v>
      </c>
      <c r="BL111" s="101" t="e">
        <f ca="true">+IF(AND(ISNUMBER(OFFSET('Hygiene Data'!$H$5,0,10*ROW('Hygiene Data'!H105))),'Data Summary'!EA111="Yes"),OFFSET('Hygiene Data'!$H$5,0,10*ROW('Hygiene Data'!H105)),NA())</f>
        <v>#N/A</v>
      </c>
      <c r="BM111" s="101" t="e">
        <f ca="true">+IF(AND(ISNUMBER(OFFSET('Hygiene Data'!$H$7,0,10*ROW('Hygiene Data'!H105))),'Data Summary'!EB111="Yes"),OFFSET('Hygiene Data'!$H$7,0,10*ROW('Hygiene Data'!H105)),NA())</f>
        <v>#N/A</v>
      </c>
      <c r="BN111" s="101" t="e">
        <f ca="true">+IF(AND(ISNUMBER(OFFSET('Hygiene Data'!$H$9,0,10*ROW('Hygiene Data'!H105))),'Data Summary'!EC111="Yes"),OFFSET('Hygiene Data'!$H$9,0,10*ROW('Hygiene Data'!H105)),NA())</f>
        <v>#N/A</v>
      </c>
      <c r="BO111" s="101" t="e">
        <f ca="true">+IF(AND(ISNUMBER(OFFSET('Hygiene Data'!$I$5,0,10*ROW('Hygiene Data'!I105))),'Data Summary'!ED111="Yes"),OFFSET('Hygiene Data'!$I$5,0,10*ROW('Hygiene Data'!I105)),NA())</f>
        <v>#N/A</v>
      </c>
      <c r="BP111" s="101" t="e">
        <f ca="true">+IF(AND(ISNUMBER(OFFSET('Hygiene Data'!$I$7,0,10*ROW('Hygiene Data'!I105))),'Data Summary'!EE111="Yes"),OFFSET('Hygiene Data'!$I$7,0,10*ROW('Hygiene Data'!I105)),NA())</f>
        <v>#N/A</v>
      </c>
      <c r="BQ111" s="101" t="e">
        <f ca="true">+IF(AND(ISNUMBER(OFFSET('Hygiene Data'!$I$9,0,10*ROW('Hygiene Data'!I105))),'Data Summary'!EF111="Yes"),OFFSET('Hygiene Data'!$I$9,0,10*ROW('Hygiene Data'!I105)),NA())</f>
        <v>#N/A</v>
      </c>
    </row>
    <row xmlns:x14ac="http://schemas.microsoft.com/office/spreadsheetml/2009/9/ac" r="112" x14ac:dyDescent="0.2">
      <c r="A112" s="414" t="e">
        <f ca="true">+RIGHT('Data Summary'!A112,LEN('Data Summary'!A112)-9)</f>
        <v>#VALUE!</v>
      </c>
      <c r="B112" s="38" t="str">
        <f ca="true">+IF(ISTEXT('Data Summary'!B112),'Data Summary'!B112,"")</f>
        <v/>
      </c>
      <c r="C112" s="365" t="e">
        <f ca="true">+VALUE('Data Summary'!C112)</f>
        <v>#VALUE!</v>
      </c>
      <c r="D112" s="99" t="e">
        <f ca="true">+IF(AND(ISNUMBER(OFFSET('Water Data'!$D$4,0,10*ROW('Water Data'!D106))),'Data Summary'!BS112="Yes"),100-OFFSET('Water Data'!$D$4,0,10*ROW('Water Data'!D106)),NA())</f>
        <v>#N/A</v>
      </c>
      <c r="E112" s="99" t="e">
        <f ca="true">+IF(AND(ISNUMBER(OFFSET('Water Data'!$D$6,0,10*ROW('Water Data'!D106))),'Data Summary'!BT112="Yes"),OFFSET('Water Data'!$D$6,0,10*ROW('Water Data'!D106)),NA())</f>
        <v>#N/A</v>
      </c>
      <c r="F112" s="99" t="e">
        <f ca="true">+IF(AND(ISNUMBER(OFFSET('Water Data'!$D$9,0,10*ROW('Water Data'!D106))),'Data Summary'!BU112="Yes"),OFFSET('Water Data'!$D$9,0,10*ROW('Water Data'!D106)),NA())</f>
        <v>#N/A</v>
      </c>
      <c r="G112" s="99" t="e">
        <f ca="true">+IF(AND(ISNUMBER(OFFSET('Water Data'!$E$4,0,10*ROW('Water Data'!E106))),'Data Summary'!BV112="Yes"),100-OFFSET('Water Data'!$E$4,0,10*ROW('Water Data'!E106)),NA())</f>
        <v>#N/A</v>
      </c>
      <c r="H112" s="99" t="e">
        <f ca="true">+IF(AND(ISNUMBER(OFFSET('Water Data'!$E$6,0,10*ROW('Water Data'!E106))),'Data Summary'!BW112="Yes"),OFFSET('Water Data'!$E$6,0,10*ROW('Water Data'!E106)),NA())</f>
        <v>#N/A</v>
      </c>
      <c r="I112" s="99" t="e">
        <f ca="true">+IF(AND(ISNUMBER(OFFSET('Water Data'!$E$9,0,10*ROW('Water Data'!E106))),'Data Summary'!BX112="Yes"),OFFSET('Water Data'!$E$9,0,10*ROW('Water Data'!E106)),NA())</f>
        <v>#N/A</v>
      </c>
      <c r="J112" s="99" t="e">
        <f ca="true">+IF(AND(ISNUMBER(OFFSET('Water Data'!$F$4,0,10*ROW('Water Data'!F106))),'Data Summary'!BY112="Yes"),100-OFFSET('Water Data'!$F$4,0,10*ROW('Water Data'!F106)),NA())</f>
        <v>#N/A</v>
      </c>
      <c r="K112" s="99" t="e">
        <f ca="true">+IF(AND(ISNUMBER(OFFSET('Water Data'!$F$6,0,10*ROW('Water Data'!F106))),'Data Summary'!BZ112="Yes"),OFFSET('Water Data'!$F$6,0,10*ROW('Water Data'!F106)),NA())</f>
        <v>#N/A</v>
      </c>
      <c r="L112" s="99" t="e">
        <f ca="true">+IF(AND(ISNUMBER(OFFSET('Water Data'!$F$9,0,10*ROW('Water Data'!F106))),'Data Summary'!CA112="Yes"),OFFSET('Water Data'!$F$9,0,10*ROW('Water Data'!F106)),NA())</f>
        <v>#N/A</v>
      </c>
      <c r="M112" s="99" t="e">
        <f ca="true">+IF(AND(ISNUMBER(OFFSET('Water Data'!$G$4,0,10*ROW('Water Data'!G106))),'Data Summary'!CB112="Yes"),100-OFFSET('Water Data'!$G$4,0,10*ROW('Water Data'!G106)),NA())</f>
        <v>#N/A</v>
      </c>
      <c r="N112" s="99" t="e">
        <f ca="true">+IF(AND(ISNUMBER(OFFSET('Water Data'!$G$6,0,10*ROW('Water Data'!G106))),'Data Summary'!CC112="Yes"),OFFSET('Water Data'!$G$6,0,10*ROW('Water Data'!G106)),NA())</f>
        <v>#N/A</v>
      </c>
      <c r="O112" s="99" t="e">
        <f ca="true">+IF(AND(ISNUMBER(OFFSET('Water Data'!$G$9,0,10*ROW('Water Data'!G106))),'Data Summary'!CD112="Yes"),OFFSET('Water Data'!$G$9,0,10*ROW('Water Data'!G106)),NA())</f>
        <v>#N/A</v>
      </c>
      <c r="P112" s="99" t="e">
        <f ca="true">+IF(AND(ISNUMBER(OFFSET('Water Data'!$H$4,0,10*ROW('Water Data'!H106))),'Data Summary'!CE112="Yes"),100-OFFSET('Water Data'!$H$4,0,10*ROW('Water Data'!H106)),NA())</f>
        <v>#N/A</v>
      </c>
      <c r="Q112" s="99" t="e">
        <f ca="true">+IF(AND(ISNUMBER(OFFSET('Water Data'!$H$6,0,10*ROW('Water Data'!H106))),'Data Summary'!CF112="Yes"),OFFSET('Water Data'!$H$6,0,10*ROW('Water Data'!H106)),NA())</f>
        <v>#N/A</v>
      </c>
      <c r="R112" s="99" t="e">
        <f ca="true">+IF(AND(ISNUMBER(OFFSET('Water Data'!$H$9,0,10*ROW('Water Data'!H106))),'Data Summary'!CG112="Yes"),OFFSET('Water Data'!$H$9,0,10*ROW('Water Data'!H106)),NA())</f>
        <v>#N/A</v>
      </c>
      <c r="S112" s="99" t="e">
        <f ca="true">+IF(AND(ISNUMBER(OFFSET('Water Data'!$I$4,0,10*ROW('Water Data'!I106))),'Data Summary'!CH112="Yes"),100-OFFSET('Water Data'!$I$4,0,10*ROW('Water Data'!I106)),NA())</f>
        <v>#N/A</v>
      </c>
      <c r="T112" s="99" t="e">
        <f ca="true">+IF(AND(ISNUMBER(OFFSET('Water Data'!$I$6,0,10*ROW('Water Data'!I106))),'Data Summary'!CI112="Yes"),OFFSET('Water Data'!$I$6,0,10*ROW('Water Data'!I106)),NA())</f>
        <v>#N/A</v>
      </c>
      <c r="U112" s="99" t="e">
        <f ca="true">+IF(AND(ISNUMBER(OFFSET('Water Data'!$I$9,0,10*ROW('Water Data'!I106))),'Data Summary'!CJ112="Yes"),OFFSET('Water Data'!$I$9,0,10*ROW('Water Data'!I106)),NA())</f>
        <v>#N/A</v>
      </c>
      <c r="V112" s="100" t="e">
        <f ca="true">+IF(AND(ISNUMBER(OFFSET('Sanitation Data'!$D$4,0,10*ROW('Sanitation Data'!D106))),'Data Summary'!CK112="Yes"),100-OFFSET('Sanitation Data'!$D$4,0,10*ROW('Sanitation Data'!D106)),NA())</f>
        <v>#N/A</v>
      </c>
      <c r="W112" s="100" t="e">
        <f ca="true">+IF(AND(ISNUMBER(OFFSET('Sanitation Data'!$D$6,0,10*ROW('Sanitation Data'!D106))),'Data Summary'!CL112="Yes"),OFFSET('Sanitation Data'!$D$6,0,10*ROW('Sanitation Data'!D106)),NA())</f>
        <v>#N/A</v>
      </c>
      <c r="X112" s="100" t="e">
        <f ca="true">+IF(AND(ISNUMBER(OFFSET('Sanitation Data'!$D$10,0,10*ROW('Sanitation Data'!D106))),'Data Summary'!CM112="Yes"),OFFSET('Sanitation Data'!$D$10,0,10*ROW('Sanitation Data'!D106)),NA())</f>
        <v>#N/A</v>
      </c>
      <c r="Y112" s="100" t="e">
        <f ca="true">+IF(AND(ISNUMBER(OFFSET('Sanitation Data'!$D$11,0,10*ROW('Sanitation Data'!D106))),'Data Summary'!CN112="Yes"),OFFSET('Sanitation Data'!$D$11,0,10*ROW('Sanitation Data'!D106)),NA())</f>
        <v>#N/A</v>
      </c>
      <c r="Z112" s="100" t="e">
        <f ca="true">+IF(AND(ISNUMBER(OFFSET('Sanitation Data'!$D$12,0,10*ROW('Sanitation Data'!D106))),'Data Summary'!CO112="Yes"),OFFSET('Sanitation Data'!$D$12,0,10*ROW('Sanitation Data'!D106)),NA())</f>
        <v>#N/A</v>
      </c>
      <c r="AA112" s="100" t="e">
        <f ca="true">+IF(AND(ISNUMBER(OFFSET('Sanitation Data'!$E$4,0,10*ROW('Sanitation Data'!E106))),'Data Summary'!CP112="Yes"),100-OFFSET('Sanitation Data'!$E$4,0,10*ROW('Sanitation Data'!E106)),NA())</f>
        <v>#N/A</v>
      </c>
      <c r="AB112" s="100" t="e">
        <f ca="true">+IF(AND(ISNUMBER(OFFSET('Sanitation Data'!$E$6,0,10*ROW('Sanitation Data'!E106))),'Data Summary'!CQ112="Yes"),OFFSET('Sanitation Data'!$E$6,0,10*ROW('Sanitation Data'!E106)),NA())</f>
        <v>#N/A</v>
      </c>
      <c r="AC112" s="100" t="e">
        <f ca="true">+IF(AND(ISNUMBER(OFFSET('Sanitation Data'!$E$10,0,10*ROW('Sanitation Data'!E106))),'Data Summary'!CR112="Yes"),OFFSET('Sanitation Data'!$E$10,0,10*ROW('Sanitation Data'!E106)),NA())</f>
        <v>#N/A</v>
      </c>
      <c r="AD112" s="100" t="e">
        <f ca="true">+IF(AND(ISNUMBER(OFFSET('Sanitation Data'!$E$11,0,10*ROW('Sanitation Data'!E106))),'Data Summary'!CS112="Yes"),OFFSET('Sanitation Data'!$E$11,0,10*ROW('Sanitation Data'!E106)),NA())</f>
        <v>#N/A</v>
      </c>
      <c r="AE112" s="100" t="e">
        <f ca="true">+IF(AND(ISNUMBER(OFFSET('Sanitation Data'!$E$12,0,10*ROW('Sanitation Data'!E106))),'Data Summary'!CT112="Yes"),OFFSET('Sanitation Data'!$E$12,0,10*ROW('Sanitation Data'!E106)),NA())</f>
        <v>#N/A</v>
      </c>
      <c r="AF112" s="100" t="e">
        <f ca="true">+IF(AND(ISNUMBER(OFFSET('Sanitation Data'!$F$4,0,10*ROW('Sanitation Data'!F106))),'Data Summary'!CU112="Yes"),100-OFFSET('Sanitation Data'!$F$4,0,10*ROW('Sanitation Data'!F106)),NA())</f>
        <v>#N/A</v>
      </c>
      <c r="AG112" s="100" t="e">
        <f ca="true">+IF(AND(ISNUMBER(OFFSET('Sanitation Data'!$F$6,0,10*ROW('Sanitation Data'!F106))),'Data Summary'!CV112="Yes"),OFFSET('Sanitation Data'!$F$6,0,10*ROW('Sanitation Data'!F106)),NA())</f>
        <v>#N/A</v>
      </c>
      <c r="AH112" s="100" t="e">
        <f ca="true">+IF(AND(ISNUMBER(OFFSET('Sanitation Data'!$F$10,0,10*ROW('Sanitation Data'!F106))),'Data Summary'!CW112="Yes"),OFFSET('Sanitation Data'!$F$10,0,10*ROW('Sanitation Data'!F106)),NA())</f>
        <v>#N/A</v>
      </c>
      <c r="AI112" s="100" t="e">
        <f ca="true">+IF(AND(ISNUMBER(OFFSET('Sanitation Data'!$F$11,0,10*ROW('Sanitation Data'!F106))),'Data Summary'!CX112="Yes"),OFFSET('Sanitation Data'!$F$11,0,10*ROW('Sanitation Data'!F106)),NA())</f>
        <v>#N/A</v>
      </c>
      <c r="AJ112" s="100" t="e">
        <f ca="true">+IF(AND(ISNUMBER(OFFSET('Sanitation Data'!$F$12,0,10*ROW('Sanitation Data'!F106))),'Data Summary'!CY112="Yes"),OFFSET('Sanitation Data'!$F$12,0,10*ROW('Sanitation Data'!F106)),NA())</f>
        <v>#N/A</v>
      </c>
      <c r="AK112" s="100" t="e">
        <f ca="true">+IF(AND(ISNUMBER(OFFSET('Sanitation Data'!$G$4,0,10*ROW('Sanitation Data'!G106))),'Data Summary'!CZ112="Yes"),100-OFFSET('Sanitation Data'!$G$4,0,10*ROW('Sanitation Data'!G106)),NA())</f>
        <v>#N/A</v>
      </c>
      <c r="AL112" s="100" t="e">
        <f ca="true">+IF(AND(ISNUMBER(OFFSET('Sanitation Data'!$G$6,0,10*ROW('Sanitation Data'!G106))),'Data Summary'!DA112="Yes"),OFFSET('Sanitation Data'!$G$6,0,10*ROW('Sanitation Data'!G106)),NA())</f>
        <v>#N/A</v>
      </c>
      <c r="AM112" s="100" t="e">
        <f ca="true">+IF(AND(ISNUMBER(OFFSET('Sanitation Data'!$G$10,0,10*ROW('Sanitation Data'!G106))),'Data Summary'!DB112="Yes"),OFFSET('Sanitation Data'!$G$10,0,10*ROW('Sanitation Data'!G106)),NA())</f>
        <v>#N/A</v>
      </c>
      <c r="AN112" s="100" t="e">
        <f ca="true">+IF(AND(ISNUMBER(OFFSET('Sanitation Data'!$G$11,0,10*ROW('Sanitation Data'!G106))),'Data Summary'!DC112="Yes"),OFFSET('Sanitation Data'!$G$11,0,10*ROW('Sanitation Data'!G106)),NA())</f>
        <v>#N/A</v>
      </c>
      <c r="AO112" s="100" t="e">
        <f ca="true">+IF(AND(ISNUMBER(OFFSET('Sanitation Data'!$G$12,0,10*ROW('Sanitation Data'!G106))),'Data Summary'!DD112="Yes"),OFFSET('Sanitation Data'!$G$12,0,10*ROW('Sanitation Data'!G106)),NA())</f>
        <v>#N/A</v>
      </c>
      <c r="AP112" s="100" t="e">
        <f ca="true">+IF(AND(ISNUMBER(OFFSET('Sanitation Data'!$H$4,0,10*ROW('Sanitation Data'!H106))),'Data Summary'!DE112="Yes"),100-OFFSET('Sanitation Data'!$H$4,0,10*ROW('Sanitation Data'!H106)),NA())</f>
        <v>#N/A</v>
      </c>
      <c r="AQ112" s="100" t="e">
        <f ca="true">+IF(AND(ISNUMBER(OFFSET('Sanitation Data'!$H$6,0,10*ROW('Sanitation Data'!H106))),'Data Summary'!DF112="Yes"),OFFSET('Sanitation Data'!$H$6,0,10*ROW('Sanitation Data'!H106)),NA())</f>
        <v>#N/A</v>
      </c>
      <c r="AR112" s="100" t="e">
        <f ca="true">+IF(AND(ISNUMBER(OFFSET('Sanitation Data'!$H$10,0,10*ROW('Sanitation Data'!H106))),'Data Summary'!DG112="Yes"),OFFSET('Sanitation Data'!$H$10,0,10*ROW('Sanitation Data'!H106)),NA())</f>
        <v>#N/A</v>
      </c>
      <c r="AS112" s="100" t="e">
        <f ca="true">+IF(AND(ISNUMBER(OFFSET('Sanitation Data'!$H$11,0,10*ROW('Sanitation Data'!H106))),'Data Summary'!DH112="Yes"),OFFSET('Sanitation Data'!$H$11,0,10*ROW('Sanitation Data'!H106)),NA())</f>
        <v>#N/A</v>
      </c>
      <c r="AT112" s="100" t="e">
        <f ca="true">+IF(AND(ISNUMBER(OFFSET('Sanitation Data'!$H$12,0,10*ROW('Sanitation Data'!H106))),'Data Summary'!DI112="Yes"),OFFSET('Sanitation Data'!$H$12,0,10*ROW('Sanitation Data'!H106)),NA())</f>
        <v>#N/A</v>
      </c>
      <c r="AU112" s="100" t="e">
        <f ca="true">+IF(AND(ISNUMBER(OFFSET('Sanitation Data'!$I$4,0,10*ROW('Sanitation Data'!I106))),'Data Summary'!DJ112="Yes"),100-OFFSET('Sanitation Data'!$I$4,0,10*ROW('Sanitation Data'!I106)),NA())</f>
        <v>#N/A</v>
      </c>
      <c r="AV112" s="100" t="e">
        <f ca="true">+IF(AND(ISNUMBER(OFFSET('Sanitation Data'!$I$6,0,10*ROW('Sanitation Data'!I106))),'Data Summary'!DK112="Yes"),OFFSET('Sanitation Data'!$I$6,0,10*ROW('Sanitation Data'!I106)),NA())</f>
        <v>#N/A</v>
      </c>
      <c r="AW112" s="100" t="e">
        <f ca="true">+IF(AND(ISNUMBER(OFFSET('Sanitation Data'!$I$10,0,10*ROW('Sanitation Data'!I106))),'Data Summary'!DL112="Yes"),OFFSET('Sanitation Data'!$I$10,0,10*ROW('Sanitation Data'!I106)),NA())</f>
        <v>#N/A</v>
      </c>
      <c r="AX112" s="100" t="e">
        <f ca="true">+IF(AND(ISNUMBER(OFFSET('Sanitation Data'!$I$11,0,10*ROW('Sanitation Data'!I106))),'Data Summary'!DM112="Yes"),OFFSET('Sanitation Data'!$I$11,0,10*ROW('Sanitation Data'!I106)),NA())</f>
        <v>#N/A</v>
      </c>
      <c r="AY112" s="100" t="e">
        <f ca="true">+IF(AND(ISNUMBER(OFFSET('Sanitation Data'!$I$12,0,10*ROW('Sanitation Data'!I106))),'Data Summary'!DN112="Yes"),OFFSET('Sanitation Data'!$I$12,0,10*ROW('Sanitation Data'!I106)),NA())</f>
        <v>#N/A</v>
      </c>
      <c r="AZ112" s="101" t="e">
        <f ca="true">+IF(AND(ISNUMBER(OFFSET('Hygiene Data'!$D$5,0,10*ROW('Hygiene Data'!D106))),'Data Summary'!DO112="Yes"),OFFSET('Hygiene Data'!$D$5,0,10*ROW('Hygiene Data'!D106)),NA())</f>
        <v>#N/A</v>
      </c>
      <c r="BA112" s="101" t="e">
        <f ca="true">+IF(AND(ISNUMBER(OFFSET('Hygiene Data'!$D$7,0,10*ROW('Hygiene Data'!D106))),'Data Summary'!DP112="Yes"),OFFSET('Hygiene Data'!$D$7,0,10*ROW('Hygiene Data'!D106)),NA())</f>
        <v>#N/A</v>
      </c>
      <c r="BB112" s="101" t="e">
        <f ca="true">+IF(AND(ISNUMBER(OFFSET('Hygiene Data'!$D$9,0,10*ROW('Hygiene Data'!D106))),'Data Summary'!DQ112="Yes"),OFFSET('Hygiene Data'!$D$9,0,10*ROW('Hygiene Data'!D106)),NA())</f>
        <v>#N/A</v>
      </c>
      <c r="BC112" s="101" t="e">
        <f ca="true">+IF(AND(ISNUMBER(OFFSET('Hygiene Data'!$E$5,0,10*ROW('Hygiene Data'!E106))),'Data Summary'!DR112="Yes"),OFFSET('Hygiene Data'!$E$5,0,10*ROW('Hygiene Data'!E106)),NA())</f>
        <v>#N/A</v>
      </c>
      <c r="BD112" s="101" t="e">
        <f ca="true">+IF(AND(ISNUMBER(OFFSET('Hygiene Data'!$E$7,0,10*ROW('Hygiene Data'!E106))),'Data Summary'!DS112="Yes"),OFFSET('Hygiene Data'!$E$7,0,10*ROW('Hygiene Data'!E106)),NA())</f>
        <v>#N/A</v>
      </c>
      <c r="BE112" s="101" t="e">
        <f ca="true">+IF(AND(ISNUMBER(OFFSET('Hygiene Data'!$E$9,0,10*ROW('Hygiene Data'!E106))),'Data Summary'!DT112="Yes"),OFFSET('Hygiene Data'!$E$9,0,10*ROW('Hygiene Data'!E106)),NA())</f>
        <v>#N/A</v>
      </c>
      <c r="BF112" s="101" t="e">
        <f ca="true">+IF(AND(ISNUMBER(OFFSET('Hygiene Data'!$F$5,0,10*ROW('Hygiene Data'!F106))),'Data Summary'!DU112="Yes"),OFFSET('Hygiene Data'!$F$5,0,10*ROW('Hygiene Data'!F106)),NA())</f>
        <v>#N/A</v>
      </c>
      <c r="BG112" s="101" t="e">
        <f ca="true">+IF(AND(ISNUMBER(OFFSET('Hygiene Data'!$F$7,0,10*ROW('Hygiene Data'!F106))),'Data Summary'!DV112="Yes"),OFFSET('Hygiene Data'!$F$7,0,10*ROW('Hygiene Data'!F106)),NA())</f>
        <v>#N/A</v>
      </c>
      <c r="BH112" s="101" t="e">
        <f ca="true">+IF(AND(ISNUMBER(OFFSET('Hygiene Data'!$F$9,0,10*ROW('Hygiene Data'!F106))),'Data Summary'!DW112="Yes"),OFFSET('Hygiene Data'!$F$9,0,10*ROW('Hygiene Data'!F106)),NA())</f>
        <v>#N/A</v>
      </c>
      <c r="BI112" s="101" t="e">
        <f ca="true">+IF(AND(ISNUMBER(OFFSET('Hygiene Data'!$G$5,0,10*ROW('Hygiene Data'!G106))),'Data Summary'!DX112="Yes"),OFFSET('Hygiene Data'!$G$5,0,10*ROW('Hygiene Data'!G106)),NA())</f>
        <v>#N/A</v>
      </c>
      <c r="BJ112" s="101" t="e">
        <f ca="true">+IF(AND(ISNUMBER(OFFSET('Hygiene Data'!$G$7,0,10*ROW('Hygiene Data'!G106))),'Data Summary'!DY112="Yes"),OFFSET('Hygiene Data'!$G$7,0,10*ROW('Hygiene Data'!G106)),NA())</f>
        <v>#N/A</v>
      </c>
      <c r="BK112" s="101" t="e">
        <f ca="true">+IF(AND(ISNUMBER(OFFSET('Hygiene Data'!$G$9,0,10*ROW('Hygiene Data'!G106))),'Data Summary'!DZ112="Yes"),OFFSET('Hygiene Data'!$G$9,0,10*ROW('Hygiene Data'!G106)),NA())</f>
        <v>#N/A</v>
      </c>
      <c r="BL112" s="101" t="e">
        <f ca="true">+IF(AND(ISNUMBER(OFFSET('Hygiene Data'!$H$5,0,10*ROW('Hygiene Data'!H106))),'Data Summary'!EA112="Yes"),OFFSET('Hygiene Data'!$H$5,0,10*ROW('Hygiene Data'!H106)),NA())</f>
        <v>#N/A</v>
      </c>
      <c r="BM112" s="101" t="e">
        <f ca="true">+IF(AND(ISNUMBER(OFFSET('Hygiene Data'!$H$7,0,10*ROW('Hygiene Data'!H106))),'Data Summary'!EB112="Yes"),OFFSET('Hygiene Data'!$H$7,0,10*ROW('Hygiene Data'!H106)),NA())</f>
        <v>#N/A</v>
      </c>
      <c r="BN112" s="101" t="e">
        <f ca="true">+IF(AND(ISNUMBER(OFFSET('Hygiene Data'!$H$9,0,10*ROW('Hygiene Data'!H106))),'Data Summary'!EC112="Yes"),OFFSET('Hygiene Data'!$H$9,0,10*ROW('Hygiene Data'!H106)),NA())</f>
        <v>#N/A</v>
      </c>
      <c r="BO112" s="101" t="e">
        <f ca="true">+IF(AND(ISNUMBER(OFFSET('Hygiene Data'!$I$5,0,10*ROW('Hygiene Data'!I106))),'Data Summary'!ED112="Yes"),OFFSET('Hygiene Data'!$I$5,0,10*ROW('Hygiene Data'!I106)),NA())</f>
        <v>#N/A</v>
      </c>
      <c r="BP112" s="101" t="e">
        <f ca="true">+IF(AND(ISNUMBER(OFFSET('Hygiene Data'!$I$7,0,10*ROW('Hygiene Data'!I106))),'Data Summary'!EE112="Yes"),OFFSET('Hygiene Data'!$I$7,0,10*ROW('Hygiene Data'!I106)),NA())</f>
        <v>#N/A</v>
      </c>
      <c r="BQ112" s="101" t="e">
        <f ca="true">+IF(AND(ISNUMBER(OFFSET('Hygiene Data'!$I$9,0,10*ROW('Hygiene Data'!I106))),'Data Summary'!EF112="Yes"),OFFSET('Hygiene Data'!$I$9,0,10*ROW('Hygiene Data'!I106)),NA())</f>
        <v>#N/A</v>
      </c>
    </row>
    <row xmlns:x14ac="http://schemas.microsoft.com/office/spreadsheetml/2009/9/ac" r="113" x14ac:dyDescent="0.2">
      <c r="A113" s="414" t="e">
        <f ca="true">+RIGHT('Data Summary'!A113,LEN('Data Summary'!A113)-9)</f>
        <v>#VALUE!</v>
      </c>
      <c r="B113" s="38" t="str">
        <f ca="true">+IF(ISTEXT('Data Summary'!B113),'Data Summary'!B113,"")</f>
        <v/>
      </c>
      <c r="C113" s="365" t="e">
        <f ca="true">+VALUE('Data Summary'!C113)</f>
        <v>#VALUE!</v>
      </c>
      <c r="D113" s="99" t="e">
        <f ca="true">+IF(AND(ISNUMBER(OFFSET('Water Data'!$D$4,0,10*ROW('Water Data'!D107))),'Data Summary'!BS113="Yes"),100-OFFSET('Water Data'!$D$4,0,10*ROW('Water Data'!D107)),NA())</f>
        <v>#N/A</v>
      </c>
      <c r="E113" s="99" t="e">
        <f ca="true">+IF(AND(ISNUMBER(OFFSET('Water Data'!$D$6,0,10*ROW('Water Data'!D107))),'Data Summary'!BT113="Yes"),OFFSET('Water Data'!$D$6,0,10*ROW('Water Data'!D107)),NA())</f>
        <v>#N/A</v>
      </c>
      <c r="F113" s="99" t="e">
        <f ca="true">+IF(AND(ISNUMBER(OFFSET('Water Data'!$D$9,0,10*ROW('Water Data'!D107))),'Data Summary'!BU113="Yes"),OFFSET('Water Data'!$D$9,0,10*ROW('Water Data'!D107)),NA())</f>
        <v>#N/A</v>
      </c>
      <c r="G113" s="99" t="e">
        <f ca="true">+IF(AND(ISNUMBER(OFFSET('Water Data'!$E$4,0,10*ROW('Water Data'!E107))),'Data Summary'!BV113="Yes"),100-OFFSET('Water Data'!$E$4,0,10*ROW('Water Data'!E107)),NA())</f>
        <v>#N/A</v>
      </c>
      <c r="H113" s="99" t="e">
        <f ca="true">+IF(AND(ISNUMBER(OFFSET('Water Data'!$E$6,0,10*ROW('Water Data'!E107))),'Data Summary'!BW113="Yes"),OFFSET('Water Data'!$E$6,0,10*ROW('Water Data'!E107)),NA())</f>
        <v>#N/A</v>
      </c>
      <c r="I113" s="99" t="e">
        <f ca="true">+IF(AND(ISNUMBER(OFFSET('Water Data'!$E$9,0,10*ROW('Water Data'!E107))),'Data Summary'!BX113="Yes"),OFFSET('Water Data'!$E$9,0,10*ROW('Water Data'!E107)),NA())</f>
        <v>#N/A</v>
      </c>
      <c r="J113" s="99" t="e">
        <f ca="true">+IF(AND(ISNUMBER(OFFSET('Water Data'!$F$4,0,10*ROW('Water Data'!F107))),'Data Summary'!BY113="Yes"),100-OFFSET('Water Data'!$F$4,0,10*ROW('Water Data'!F107)),NA())</f>
        <v>#N/A</v>
      </c>
      <c r="K113" s="99" t="e">
        <f ca="true">+IF(AND(ISNUMBER(OFFSET('Water Data'!$F$6,0,10*ROW('Water Data'!F107))),'Data Summary'!BZ113="Yes"),OFFSET('Water Data'!$F$6,0,10*ROW('Water Data'!F107)),NA())</f>
        <v>#N/A</v>
      </c>
      <c r="L113" s="99" t="e">
        <f ca="true">+IF(AND(ISNUMBER(OFFSET('Water Data'!$F$9,0,10*ROW('Water Data'!F107))),'Data Summary'!CA113="Yes"),OFFSET('Water Data'!$F$9,0,10*ROW('Water Data'!F107)),NA())</f>
        <v>#N/A</v>
      </c>
      <c r="M113" s="99" t="e">
        <f ca="true">+IF(AND(ISNUMBER(OFFSET('Water Data'!$G$4,0,10*ROW('Water Data'!G107))),'Data Summary'!CB113="Yes"),100-OFFSET('Water Data'!$G$4,0,10*ROW('Water Data'!G107)),NA())</f>
        <v>#N/A</v>
      </c>
      <c r="N113" s="99" t="e">
        <f ca="true">+IF(AND(ISNUMBER(OFFSET('Water Data'!$G$6,0,10*ROW('Water Data'!G107))),'Data Summary'!CC113="Yes"),OFFSET('Water Data'!$G$6,0,10*ROW('Water Data'!G107)),NA())</f>
        <v>#N/A</v>
      </c>
      <c r="O113" s="99" t="e">
        <f ca="true">+IF(AND(ISNUMBER(OFFSET('Water Data'!$G$9,0,10*ROW('Water Data'!G107))),'Data Summary'!CD113="Yes"),OFFSET('Water Data'!$G$9,0,10*ROW('Water Data'!G107)),NA())</f>
        <v>#N/A</v>
      </c>
      <c r="P113" s="99" t="e">
        <f ca="true">+IF(AND(ISNUMBER(OFFSET('Water Data'!$H$4,0,10*ROW('Water Data'!H107))),'Data Summary'!CE113="Yes"),100-OFFSET('Water Data'!$H$4,0,10*ROW('Water Data'!H107)),NA())</f>
        <v>#N/A</v>
      </c>
      <c r="Q113" s="99" t="e">
        <f ca="true">+IF(AND(ISNUMBER(OFFSET('Water Data'!$H$6,0,10*ROW('Water Data'!H107))),'Data Summary'!CF113="Yes"),OFFSET('Water Data'!$H$6,0,10*ROW('Water Data'!H107)),NA())</f>
        <v>#N/A</v>
      </c>
      <c r="R113" s="99" t="e">
        <f ca="true">+IF(AND(ISNUMBER(OFFSET('Water Data'!$H$9,0,10*ROW('Water Data'!H107))),'Data Summary'!CG113="Yes"),OFFSET('Water Data'!$H$9,0,10*ROW('Water Data'!H107)),NA())</f>
        <v>#N/A</v>
      </c>
      <c r="S113" s="99" t="e">
        <f ca="true">+IF(AND(ISNUMBER(OFFSET('Water Data'!$I$4,0,10*ROW('Water Data'!I107))),'Data Summary'!CH113="Yes"),100-OFFSET('Water Data'!$I$4,0,10*ROW('Water Data'!I107)),NA())</f>
        <v>#N/A</v>
      </c>
      <c r="T113" s="99" t="e">
        <f ca="true">+IF(AND(ISNUMBER(OFFSET('Water Data'!$I$6,0,10*ROW('Water Data'!I107))),'Data Summary'!CI113="Yes"),OFFSET('Water Data'!$I$6,0,10*ROW('Water Data'!I107)),NA())</f>
        <v>#N/A</v>
      </c>
      <c r="U113" s="99" t="e">
        <f ca="true">+IF(AND(ISNUMBER(OFFSET('Water Data'!$I$9,0,10*ROW('Water Data'!I107))),'Data Summary'!CJ113="Yes"),OFFSET('Water Data'!$I$9,0,10*ROW('Water Data'!I107)),NA())</f>
        <v>#N/A</v>
      </c>
      <c r="V113" s="100" t="e">
        <f ca="true">+IF(AND(ISNUMBER(OFFSET('Sanitation Data'!$D$4,0,10*ROW('Sanitation Data'!D107))),'Data Summary'!CK113="Yes"),100-OFFSET('Sanitation Data'!$D$4,0,10*ROW('Sanitation Data'!D107)),NA())</f>
        <v>#N/A</v>
      </c>
      <c r="W113" s="100" t="e">
        <f ca="true">+IF(AND(ISNUMBER(OFFSET('Sanitation Data'!$D$6,0,10*ROW('Sanitation Data'!D107))),'Data Summary'!CL113="Yes"),OFFSET('Sanitation Data'!$D$6,0,10*ROW('Sanitation Data'!D107)),NA())</f>
        <v>#N/A</v>
      </c>
      <c r="X113" s="100" t="e">
        <f ca="true">+IF(AND(ISNUMBER(OFFSET('Sanitation Data'!$D$10,0,10*ROW('Sanitation Data'!D107))),'Data Summary'!CM113="Yes"),OFFSET('Sanitation Data'!$D$10,0,10*ROW('Sanitation Data'!D107)),NA())</f>
        <v>#N/A</v>
      </c>
      <c r="Y113" s="100" t="e">
        <f ca="true">+IF(AND(ISNUMBER(OFFSET('Sanitation Data'!$D$11,0,10*ROW('Sanitation Data'!D107))),'Data Summary'!CN113="Yes"),OFFSET('Sanitation Data'!$D$11,0,10*ROW('Sanitation Data'!D107)),NA())</f>
        <v>#N/A</v>
      </c>
      <c r="Z113" s="100" t="e">
        <f ca="true">+IF(AND(ISNUMBER(OFFSET('Sanitation Data'!$D$12,0,10*ROW('Sanitation Data'!D107))),'Data Summary'!CO113="Yes"),OFFSET('Sanitation Data'!$D$12,0,10*ROW('Sanitation Data'!D107)),NA())</f>
        <v>#N/A</v>
      </c>
      <c r="AA113" s="100" t="e">
        <f ca="true">+IF(AND(ISNUMBER(OFFSET('Sanitation Data'!$E$4,0,10*ROW('Sanitation Data'!E107))),'Data Summary'!CP113="Yes"),100-OFFSET('Sanitation Data'!$E$4,0,10*ROW('Sanitation Data'!E107)),NA())</f>
        <v>#N/A</v>
      </c>
      <c r="AB113" s="100" t="e">
        <f ca="true">+IF(AND(ISNUMBER(OFFSET('Sanitation Data'!$E$6,0,10*ROW('Sanitation Data'!E107))),'Data Summary'!CQ113="Yes"),OFFSET('Sanitation Data'!$E$6,0,10*ROW('Sanitation Data'!E107)),NA())</f>
        <v>#N/A</v>
      </c>
      <c r="AC113" s="100" t="e">
        <f ca="true">+IF(AND(ISNUMBER(OFFSET('Sanitation Data'!$E$10,0,10*ROW('Sanitation Data'!E107))),'Data Summary'!CR113="Yes"),OFFSET('Sanitation Data'!$E$10,0,10*ROW('Sanitation Data'!E107)),NA())</f>
        <v>#N/A</v>
      </c>
      <c r="AD113" s="100" t="e">
        <f ca="true">+IF(AND(ISNUMBER(OFFSET('Sanitation Data'!$E$11,0,10*ROW('Sanitation Data'!E107))),'Data Summary'!CS113="Yes"),OFFSET('Sanitation Data'!$E$11,0,10*ROW('Sanitation Data'!E107)),NA())</f>
        <v>#N/A</v>
      </c>
      <c r="AE113" s="100" t="e">
        <f ca="true">+IF(AND(ISNUMBER(OFFSET('Sanitation Data'!$E$12,0,10*ROW('Sanitation Data'!E107))),'Data Summary'!CT113="Yes"),OFFSET('Sanitation Data'!$E$12,0,10*ROW('Sanitation Data'!E107)),NA())</f>
        <v>#N/A</v>
      </c>
      <c r="AF113" s="100" t="e">
        <f ca="true">+IF(AND(ISNUMBER(OFFSET('Sanitation Data'!$F$4,0,10*ROW('Sanitation Data'!F107))),'Data Summary'!CU113="Yes"),100-OFFSET('Sanitation Data'!$F$4,0,10*ROW('Sanitation Data'!F107)),NA())</f>
        <v>#N/A</v>
      </c>
      <c r="AG113" s="100" t="e">
        <f ca="true">+IF(AND(ISNUMBER(OFFSET('Sanitation Data'!$F$6,0,10*ROW('Sanitation Data'!F107))),'Data Summary'!CV113="Yes"),OFFSET('Sanitation Data'!$F$6,0,10*ROW('Sanitation Data'!F107)),NA())</f>
        <v>#N/A</v>
      </c>
      <c r="AH113" s="100" t="e">
        <f ca="true">+IF(AND(ISNUMBER(OFFSET('Sanitation Data'!$F$10,0,10*ROW('Sanitation Data'!F107))),'Data Summary'!CW113="Yes"),OFFSET('Sanitation Data'!$F$10,0,10*ROW('Sanitation Data'!F107)),NA())</f>
        <v>#N/A</v>
      </c>
      <c r="AI113" s="100" t="e">
        <f ca="true">+IF(AND(ISNUMBER(OFFSET('Sanitation Data'!$F$11,0,10*ROW('Sanitation Data'!F107))),'Data Summary'!CX113="Yes"),OFFSET('Sanitation Data'!$F$11,0,10*ROW('Sanitation Data'!F107)),NA())</f>
        <v>#N/A</v>
      </c>
      <c r="AJ113" s="100" t="e">
        <f ca="true">+IF(AND(ISNUMBER(OFFSET('Sanitation Data'!$F$12,0,10*ROW('Sanitation Data'!F107))),'Data Summary'!CY113="Yes"),OFFSET('Sanitation Data'!$F$12,0,10*ROW('Sanitation Data'!F107)),NA())</f>
        <v>#N/A</v>
      </c>
      <c r="AK113" s="100" t="e">
        <f ca="true">+IF(AND(ISNUMBER(OFFSET('Sanitation Data'!$G$4,0,10*ROW('Sanitation Data'!G107))),'Data Summary'!CZ113="Yes"),100-OFFSET('Sanitation Data'!$G$4,0,10*ROW('Sanitation Data'!G107)),NA())</f>
        <v>#N/A</v>
      </c>
      <c r="AL113" s="100" t="e">
        <f ca="true">+IF(AND(ISNUMBER(OFFSET('Sanitation Data'!$G$6,0,10*ROW('Sanitation Data'!G107))),'Data Summary'!DA113="Yes"),OFFSET('Sanitation Data'!$G$6,0,10*ROW('Sanitation Data'!G107)),NA())</f>
        <v>#N/A</v>
      </c>
      <c r="AM113" s="100" t="e">
        <f ca="true">+IF(AND(ISNUMBER(OFFSET('Sanitation Data'!$G$10,0,10*ROW('Sanitation Data'!G107))),'Data Summary'!DB113="Yes"),OFFSET('Sanitation Data'!$G$10,0,10*ROW('Sanitation Data'!G107)),NA())</f>
        <v>#N/A</v>
      </c>
      <c r="AN113" s="100" t="e">
        <f ca="true">+IF(AND(ISNUMBER(OFFSET('Sanitation Data'!$G$11,0,10*ROW('Sanitation Data'!G107))),'Data Summary'!DC113="Yes"),OFFSET('Sanitation Data'!$G$11,0,10*ROW('Sanitation Data'!G107)),NA())</f>
        <v>#N/A</v>
      </c>
      <c r="AO113" s="100" t="e">
        <f ca="true">+IF(AND(ISNUMBER(OFFSET('Sanitation Data'!$G$12,0,10*ROW('Sanitation Data'!G107))),'Data Summary'!DD113="Yes"),OFFSET('Sanitation Data'!$G$12,0,10*ROW('Sanitation Data'!G107)),NA())</f>
        <v>#N/A</v>
      </c>
      <c r="AP113" s="100" t="e">
        <f ca="true">+IF(AND(ISNUMBER(OFFSET('Sanitation Data'!$H$4,0,10*ROW('Sanitation Data'!H107))),'Data Summary'!DE113="Yes"),100-OFFSET('Sanitation Data'!$H$4,0,10*ROW('Sanitation Data'!H107)),NA())</f>
        <v>#N/A</v>
      </c>
      <c r="AQ113" s="100" t="e">
        <f ca="true">+IF(AND(ISNUMBER(OFFSET('Sanitation Data'!$H$6,0,10*ROW('Sanitation Data'!H107))),'Data Summary'!DF113="Yes"),OFFSET('Sanitation Data'!$H$6,0,10*ROW('Sanitation Data'!H107)),NA())</f>
        <v>#N/A</v>
      </c>
      <c r="AR113" s="100" t="e">
        <f ca="true">+IF(AND(ISNUMBER(OFFSET('Sanitation Data'!$H$10,0,10*ROW('Sanitation Data'!H107))),'Data Summary'!DG113="Yes"),OFFSET('Sanitation Data'!$H$10,0,10*ROW('Sanitation Data'!H107)),NA())</f>
        <v>#N/A</v>
      </c>
      <c r="AS113" s="100" t="e">
        <f ca="true">+IF(AND(ISNUMBER(OFFSET('Sanitation Data'!$H$11,0,10*ROW('Sanitation Data'!H107))),'Data Summary'!DH113="Yes"),OFFSET('Sanitation Data'!$H$11,0,10*ROW('Sanitation Data'!H107)),NA())</f>
        <v>#N/A</v>
      </c>
      <c r="AT113" s="100" t="e">
        <f ca="true">+IF(AND(ISNUMBER(OFFSET('Sanitation Data'!$H$12,0,10*ROW('Sanitation Data'!H107))),'Data Summary'!DI113="Yes"),OFFSET('Sanitation Data'!$H$12,0,10*ROW('Sanitation Data'!H107)),NA())</f>
        <v>#N/A</v>
      </c>
      <c r="AU113" s="100" t="e">
        <f ca="true">+IF(AND(ISNUMBER(OFFSET('Sanitation Data'!$I$4,0,10*ROW('Sanitation Data'!I107))),'Data Summary'!DJ113="Yes"),100-OFFSET('Sanitation Data'!$I$4,0,10*ROW('Sanitation Data'!I107)),NA())</f>
        <v>#N/A</v>
      </c>
      <c r="AV113" s="100" t="e">
        <f ca="true">+IF(AND(ISNUMBER(OFFSET('Sanitation Data'!$I$6,0,10*ROW('Sanitation Data'!I107))),'Data Summary'!DK113="Yes"),OFFSET('Sanitation Data'!$I$6,0,10*ROW('Sanitation Data'!I107)),NA())</f>
        <v>#N/A</v>
      </c>
      <c r="AW113" s="100" t="e">
        <f ca="true">+IF(AND(ISNUMBER(OFFSET('Sanitation Data'!$I$10,0,10*ROW('Sanitation Data'!I107))),'Data Summary'!DL113="Yes"),OFFSET('Sanitation Data'!$I$10,0,10*ROW('Sanitation Data'!I107)),NA())</f>
        <v>#N/A</v>
      </c>
      <c r="AX113" s="100" t="e">
        <f ca="true">+IF(AND(ISNUMBER(OFFSET('Sanitation Data'!$I$11,0,10*ROW('Sanitation Data'!I107))),'Data Summary'!DM113="Yes"),OFFSET('Sanitation Data'!$I$11,0,10*ROW('Sanitation Data'!I107)),NA())</f>
        <v>#N/A</v>
      </c>
      <c r="AY113" s="100" t="e">
        <f ca="true">+IF(AND(ISNUMBER(OFFSET('Sanitation Data'!$I$12,0,10*ROW('Sanitation Data'!I107))),'Data Summary'!DN113="Yes"),OFFSET('Sanitation Data'!$I$12,0,10*ROW('Sanitation Data'!I107)),NA())</f>
        <v>#N/A</v>
      </c>
      <c r="AZ113" s="101" t="e">
        <f ca="true">+IF(AND(ISNUMBER(OFFSET('Hygiene Data'!$D$5,0,10*ROW('Hygiene Data'!D107))),'Data Summary'!DO113="Yes"),OFFSET('Hygiene Data'!$D$5,0,10*ROW('Hygiene Data'!D107)),NA())</f>
        <v>#N/A</v>
      </c>
      <c r="BA113" s="101" t="e">
        <f ca="true">+IF(AND(ISNUMBER(OFFSET('Hygiene Data'!$D$7,0,10*ROW('Hygiene Data'!D107))),'Data Summary'!DP113="Yes"),OFFSET('Hygiene Data'!$D$7,0,10*ROW('Hygiene Data'!D107)),NA())</f>
        <v>#N/A</v>
      </c>
      <c r="BB113" s="101" t="e">
        <f ca="true">+IF(AND(ISNUMBER(OFFSET('Hygiene Data'!$D$9,0,10*ROW('Hygiene Data'!D107))),'Data Summary'!DQ113="Yes"),OFFSET('Hygiene Data'!$D$9,0,10*ROW('Hygiene Data'!D107)),NA())</f>
        <v>#N/A</v>
      </c>
      <c r="BC113" s="101" t="e">
        <f ca="true">+IF(AND(ISNUMBER(OFFSET('Hygiene Data'!$E$5,0,10*ROW('Hygiene Data'!E107))),'Data Summary'!DR113="Yes"),OFFSET('Hygiene Data'!$E$5,0,10*ROW('Hygiene Data'!E107)),NA())</f>
        <v>#N/A</v>
      </c>
      <c r="BD113" s="101" t="e">
        <f ca="true">+IF(AND(ISNUMBER(OFFSET('Hygiene Data'!$E$7,0,10*ROW('Hygiene Data'!E107))),'Data Summary'!DS113="Yes"),OFFSET('Hygiene Data'!$E$7,0,10*ROW('Hygiene Data'!E107)),NA())</f>
        <v>#N/A</v>
      </c>
      <c r="BE113" s="101" t="e">
        <f ca="true">+IF(AND(ISNUMBER(OFFSET('Hygiene Data'!$E$9,0,10*ROW('Hygiene Data'!E107))),'Data Summary'!DT113="Yes"),OFFSET('Hygiene Data'!$E$9,0,10*ROW('Hygiene Data'!E107)),NA())</f>
        <v>#N/A</v>
      </c>
      <c r="BF113" s="101" t="e">
        <f ca="true">+IF(AND(ISNUMBER(OFFSET('Hygiene Data'!$F$5,0,10*ROW('Hygiene Data'!F107))),'Data Summary'!DU113="Yes"),OFFSET('Hygiene Data'!$F$5,0,10*ROW('Hygiene Data'!F107)),NA())</f>
        <v>#N/A</v>
      </c>
      <c r="BG113" s="101" t="e">
        <f ca="true">+IF(AND(ISNUMBER(OFFSET('Hygiene Data'!$F$7,0,10*ROW('Hygiene Data'!F107))),'Data Summary'!DV113="Yes"),OFFSET('Hygiene Data'!$F$7,0,10*ROW('Hygiene Data'!F107)),NA())</f>
        <v>#N/A</v>
      </c>
      <c r="BH113" s="101" t="e">
        <f ca="true">+IF(AND(ISNUMBER(OFFSET('Hygiene Data'!$F$9,0,10*ROW('Hygiene Data'!F107))),'Data Summary'!DW113="Yes"),OFFSET('Hygiene Data'!$F$9,0,10*ROW('Hygiene Data'!F107)),NA())</f>
        <v>#N/A</v>
      </c>
      <c r="BI113" s="101" t="e">
        <f ca="true">+IF(AND(ISNUMBER(OFFSET('Hygiene Data'!$G$5,0,10*ROW('Hygiene Data'!G107))),'Data Summary'!DX113="Yes"),OFFSET('Hygiene Data'!$G$5,0,10*ROW('Hygiene Data'!G107)),NA())</f>
        <v>#N/A</v>
      </c>
      <c r="BJ113" s="101" t="e">
        <f ca="true">+IF(AND(ISNUMBER(OFFSET('Hygiene Data'!$G$7,0,10*ROW('Hygiene Data'!G107))),'Data Summary'!DY113="Yes"),OFFSET('Hygiene Data'!$G$7,0,10*ROW('Hygiene Data'!G107)),NA())</f>
        <v>#N/A</v>
      </c>
      <c r="BK113" s="101" t="e">
        <f ca="true">+IF(AND(ISNUMBER(OFFSET('Hygiene Data'!$G$9,0,10*ROW('Hygiene Data'!G107))),'Data Summary'!DZ113="Yes"),OFFSET('Hygiene Data'!$G$9,0,10*ROW('Hygiene Data'!G107)),NA())</f>
        <v>#N/A</v>
      </c>
      <c r="BL113" s="101" t="e">
        <f ca="true">+IF(AND(ISNUMBER(OFFSET('Hygiene Data'!$H$5,0,10*ROW('Hygiene Data'!H107))),'Data Summary'!EA113="Yes"),OFFSET('Hygiene Data'!$H$5,0,10*ROW('Hygiene Data'!H107)),NA())</f>
        <v>#N/A</v>
      </c>
      <c r="BM113" s="101" t="e">
        <f ca="true">+IF(AND(ISNUMBER(OFFSET('Hygiene Data'!$H$7,0,10*ROW('Hygiene Data'!H107))),'Data Summary'!EB113="Yes"),OFFSET('Hygiene Data'!$H$7,0,10*ROW('Hygiene Data'!H107)),NA())</f>
        <v>#N/A</v>
      </c>
      <c r="BN113" s="101" t="e">
        <f ca="true">+IF(AND(ISNUMBER(OFFSET('Hygiene Data'!$H$9,0,10*ROW('Hygiene Data'!H107))),'Data Summary'!EC113="Yes"),OFFSET('Hygiene Data'!$H$9,0,10*ROW('Hygiene Data'!H107)),NA())</f>
        <v>#N/A</v>
      </c>
      <c r="BO113" s="101" t="e">
        <f ca="true">+IF(AND(ISNUMBER(OFFSET('Hygiene Data'!$I$5,0,10*ROW('Hygiene Data'!I107))),'Data Summary'!ED113="Yes"),OFFSET('Hygiene Data'!$I$5,0,10*ROW('Hygiene Data'!I107)),NA())</f>
        <v>#N/A</v>
      </c>
      <c r="BP113" s="101" t="e">
        <f ca="true">+IF(AND(ISNUMBER(OFFSET('Hygiene Data'!$I$7,0,10*ROW('Hygiene Data'!I107))),'Data Summary'!EE113="Yes"),OFFSET('Hygiene Data'!$I$7,0,10*ROW('Hygiene Data'!I107)),NA())</f>
        <v>#N/A</v>
      </c>
      <c r="BQ113" s="101" t="e">
        <f ca="true">+IF(AND(ISNUMBER(OFFSET('Hygiene Data'!$I$9,0,10*ROW('Hygiene Data'!I107))),'Data Summary'!EF113="Yes"),OFFSET('Hygiene Data'!$I$9,0,10*ROW('Hygiene Data'!I107)),NA())</f>
        <v>#N/A</v>
      </c>
    </row>
    <row xmlns:x14ac="http://schemas.microsoft.com/office/spreadsheetml/2009/9/ac" r="114" x14ac:dyDescent="0.2">
      <c r="A114" s="414" t="e">
        <f ca="true">+RIGHT('Data Summary'!A114,LEN('Data Summary'!A114)-9)</f>
        <v>#VALUE!</v>
      </c>
      <c r="B114" s="38" t="str">
        <f ca="true">+IF(ISTEXT('Data Summary'!B114),'Data Summary'!B114,"")</f>
        <v/>
      </c>
      <c r="C114" s="365" t="e">
        <f ca="true">+VALUE('Data Summary'!C114)</f>
        <v>#VALUE!</v>
      </c>
      <c r="D114" s="99" t="e">
        <f ca="true">+IF(AND(ISNUMBER(OFFSET('Water Data'!$D$4,0,10*ROW('Water Data'!D108))),'Data Summary'!BS114="Yes"),100-OFFSET('Water Data'!$D$4,0,10*ROW('Water Data'!D108)),NA())</f>
        <v>#N/A</v>
      </c>
      <c r="E114" s="99" t="e">
        <f ca="true">+IF(AND(ISNUMBER(OFFSET('Water Data'!$D$6,0,10*ROW('Water Data'!D108))),'Data Summary'!BT114="Yes"),OFFSET('Water Data'!$D$6,0,10*ROW('Water Data'!D108)),NA())</f>
        <v>#N/A</v>
      </c>
      <c r="F114" s="99" t="e">
        <f ca="true">+IF(AND(ISNUMBER(OFFSET('Water Data'!$D$9,0,10*ROW('Water Data'!D108))),'Data Summary'!BU114="Yes"),OFFSET('Water Data'!$D$9,0,10*ROW('Water Data'!D108)),NA())</f>
        <v>#N/A</v>
      </c>
      <c r="G114" s="99" t="e">
        <f ca="true">+IF(AND(ISNUMBER(OFFSET('Water Data'!$E$4,0,10*ROW('Water Data'!E108))),'Data Summary'!BV114="Yes"),100-OFFSET('Water Data'!$E$4,0,10*ROW('Water Data'!E108)),NA())</f>
        <v>#N/A</v>
      </c>
      <c r="H114" s="99" t="e">
        <f ca="true">+IF(AND(ISNUMBER(OFFSET('Water Data'!$E$6,0,10*ROW('Water Data'!E108))),'Data Summary'!BW114="Yes"),OFFSET('Water Data'!$E$6,0,10*ROW('Water Data'!E108)),NA())</f>
        <v>#N/A</v>
      </c>
      <c r="I114" s="99" t="e">
        <f ca="true">+IF(AND(ISNUMBER(OFFSET('Water Data'!$E$9,0,10*ROW('Water Data'!E108))),'Data Summary'!BX114="Yes"),OFFSET('Water Data'!$E$9,0,10*ROW('Water Data'!E108)),NA())</f>
        <v>#N/A</v>
      </c>
      <c r="J114" s="99" t="e">
        <f ca="true">+IF(AND(ISNUMBER(OFFSET('Water Data'!$F$4,0,10*ROW('Water Data'!F108))),'Data Summary'!BY114="Yes"),100-OFFSET('Water Data'!$F$4,0,10*ROW('Water Data'!F108)),NA())</f>
        <v>#N/A</v>
      </c>
      <c r="K114" s="99" t="e">
        <f ca="true">+IF(AND(ISNUMBER(OFFSET('Water Data'!$F$6,0,10*ROW('Water Data'!F108))),'Data Summary'!BZ114="Yes"),OFFSET('Water Data'!$F$6,0,10*ROW('Water Data'!F108)),NA())</f>
        <v>#N/A</v>
      </c>
      <c r="L114" s="99" t="e">
        <f ca="true">+IF(AND(ISNUMBER(OFFSET('Water Data'!$F$9,0,10*ROW('Water Data'!F108))),'Data Summary'!CA114="Yes"),OFFSET('Water Data'!$F$9,0,10*ROW('Water Data'!F108)),NA())</f>
        <v>#N/A</v>
      </c>
      <c r="M114" s="99" t="e">
        <f ca="true">+IF(AND(ISNUMBER(OFFSET('Water Data'!$G$4,0,10*ROW('Water Data'!G108))),'Data Summary'!CB114="Yes"),100-OFFSET('Water Data'!$G$4,0,10*ROW('Water Data'!G108)),NA())</f>
        <v>#N/A</v>
      </c>
      <c r="N114" s="99" t="e">
        <f ca="true">+IF(AND(ISNUMBER(OFFSET('Water Data'!$G$6,0,10*ROW('Water Data'!G108))),'Data Summary'!CC114="Yes"),OFFSET('Water Data'!$G$6,0,10*ROW('Water Data'!G108)),NA())</f>
        <v>#N/A</v>
      </c>
      <c r="O114" s="99" t="e">
        <f ca="true">+IF(AND(ISNUMBER(OFFSET('Water Data'!$G$9,0,10*ROW('Water Data'!G108))),'Data Summary'!CD114="Yes"),OFFSET('Water Data'!$G$9,0,10*ROW('Water Data'!G108)),NA())</f>
        <v>#N/A</v>
      </c>
      <c r="P114" s="99" t="e">
        <f ca="true">+IF(AND(ISNUMBER(OFFSET('Water Data'!$H$4,0,10*ROW('Water Data'!H108))),'Data Summary'!CE114="Yes"),100-OFFSET('Water Data'!$H$4,0,10*ROW('Water Data'!H108)),NA())</f>
        <v>#N/A</v>
      </c>
      <c r="Q114" s="99" t="e">
        <f ca="true">+IF(AND(ISNUMBER(OFFSET('Water Data'!$H$6,0,10*ROW('Water Data'!H108))),'Data Summary'!CF114="Yes"),OFFSET('Water Data'!$H$6,0,10*ROW('Water Data'!H108)),NA())</f>
        <v>#N/A</v>
      </c>
      <c r="R114" s="99" t="e">
        <f ca="true">+IF(AND(ISNUMBER(OFFSET('Water Data'!$H$9,0,10*ROW('Water Data'!H108))),'Data Summary'!CG114="Yes"),OFFSET('Water Data'!$H$9,0,10*ROW('Water Data'!H108)),NA())</f>
        <v>#N/A</v>
      </c>
      <c r="S114" s="99" t="e">
        <f ca="true">+IF(AND(ISNUMBER(OFFSET('Water Data'!$I$4,0,10*ROW('Water Data'!I108))),'Data Summary'!CH114="Yes"),100-OFFSET('Water Data'!$I$4,0,10*ROW('Water Data'!I108)),NA())</f>
        <v>#N/A</v>
      </c>
      <c r="T114" s="99" t="e">
        <f ca="true">+IF(AND(ISNUMBER(OFFSET('Water Data'!$I$6,0,10*ROW('Water Data'!I108))),'Data Summary'!CI114="Yes"),OFFSET('Water Data'!$I$6,0,10*ROW('Water Data'!I108)),NA())</f>
        <v>#N/A</v>
      </c>
      <c r="U114" s="99" t="e">
        <f ca="true">+IF(AND(ISNUMBER(OFFSET('Water Data'!$I$9,0,10*ROW('Water Data'!I108))),'Data Summary'!CJ114="Yes"),OFFSET('Water Data'!$I$9,0,10*ROW('Water Data'!I108)),NA())</f>
        <v>#N/A</v>
      </c>
      <c r="V114" s="100" t="e">
        <f ca="true">+IF(AND(ISNUMBER(OFFSET('Sanitation Data'!$D$4,0,10*ROW('Sanitation Data'!D108))),'Data Summary'!CK114="Yes"),100-OFFSET('Sanitation Data'!$D$4,0,10*ROW('Sanitation Data'!D108)),NA())</f>
        <v>#N/A</v>
      </c>
      <c r="W114" s="100" t="e">
        <f ca="true">+IF(AND(ISNUMBER(OFFSET('Sanitation Data'!$D$6,0,10*ROW('Sanitation Data'!D108))),'Data Summary'!CL114="Yes"),OFFSET('Sanitation Data'!$D$6,0,10*ROW('Sanitation Data'!D108)),NA())</f>
        <v>#N/A</v>
      </c>
      <c r="X114" s="100" t="e">
        <f ca="true">+IF(AND(ISNUMBER(OFFSET('Sanitation Data'!$D$10,0,10*ROW('Sanitation Data'!D108))),'Data Summary'!CM114="Yes"),OFFSET('Sanitation Data'!$D$10,0,10*ROW('Sanitation Data'!D108)),NA())</f>
        <v>#N/A</v>
      </c>
      <c r="Y114" s="100" t="e">
        <f ca="true">+IF(AND(ISNUMBER(OFFSET('Sanitation Data'!$D$11,0,10*ROW('Sanitation Data'!D108))),'Data Summary'!CN114="Yes"),OFFSET('Sanitation Data'!$D$11,0,10*ROW('Sanitation Data'!D108)),NA())</f>
        <v>#N/A</v>
      </c>
      <c r="Z114" s="100" t="e">
        <f ca="true">+IF(AND(ISNUMBER(OFFSET('Sanitation Data'!$D$12,0,10*ROW('Sanitation Data'!D108))),'Data Summary'!CO114="Yes"),OFFSET('Sanitation Data'!$D$12,0,10*ROW('Sanitation Data'!D108)),NA())</f>
        <v>#N/A</v>
      </c>
      <c r="AA114" s="100" t="e">
        <f ca="true">+IF(AND(ISNUMBER(OFFSET('Sanitation Data'!$E$4,0,10*ROW('Sanitation Data'!E108))),'Data Summary'!CP114="Yes"),100-OFFSET('Sanitation Data'!$E$4,0,10*ROW('Sanitation Data'!E108)),NA())</f>
        <v>#N/A</v>
      </c>
      <c r="AB114" s="100" t="e">
        <f ca="true">+IF(AND(ISNUMBER(OFFSET('Sanitation Data'!$E$6,0,10*ROW('Sanitation Data'!E108))),'Data Summary'!CQ114="Yes"),OFFSET('Sanitation Data'!$E$6,0,10*ROW('Sanitation Data'!E108)),NA())</f>
        <v>#N/A</v>
      </c>
      <c r="AC114" s="100" t="e">
        <f ca="true">+IF(AND(ISNUMBER(OFFSET('Sanitation Data'!$E$10,0,10*ROW('Sanitation Data'!E108))),'Data Summary'!CR114="Yes"),OFFSET('Sanitation Data'!$E$10,0,10*ROW('Sanitation Data'!E108)),NA())</f>
        <v>#N/A</v>
      </c>
      <c r="AD114" s="100" t="e">
        <f ca="true">+IF(AND(ISNUMBER(OFFSET('Sanitation Data'!$E$11,0,10*ROW('Sanitation Data'!E108))),'Data Summary'!CS114="Yes"),OFFSET('Sanitation Data'!$E$11,0,10*ROW('Sanitation Data'!E108)),NA())</f>
        <v>#N/A</v>
      </c>
      <c r="AE114" s="100" t="e">
        <f ca="true">+IF(AND(ISNUMBER(OFFSET('Sanitation Data'!$E$12,0,10*ROW('Sanitation Data'!E108))),'Data Summary'!CT114="Yes"),OFFSET('Sanitation Data'!$E$12,0,10*ROW('Sanitation Data'!E108)),NA())</f>
        <v>#N/A</v>
      </c>
      <c r="AF114" s="100" t="e">
        <f ca="true">+IF(AND(ISNUMBER(OFFSET('Sanitation Data'!$F$4,0,10*ROW('Sanitation Data'!F108))),'Data Summary'!CU114="Yes"),100-OFFSET('Sanitation Data'!$F$4,0,10*ROW('Sanitation Data'!F108)),NA())</f>
        <v>#N/A</v>
      </c>
      <c r="AG114" s="100" t="e">
        <f ca="true">+IF(AND(ISNUMBER(OFFSET('Sanitation Data'!$F$6,0,10*ROW('Sanitation Data'!F108))),'Data Summary'!CV114="Yes"),OFFSET('Sanitation Data'!$F$6,0,10*ROW('Sanitation Data'!F108)),NA())</f>
        <v>#N/A</v>
      </c>
      <c r="AH114" s="100" t="e">
        <f ca="true">+IF(AND(ISNUMBER(OFFSET('Sanitation Data'!$F$10,0,10*ROW('Sanitation Data'!F108))),'Data Summary'!CW114="Yes"),OFFSET('Sanitation Data'!$F$10,0,10*ROW('Sanitation Data'!F108)),NA())</f>
        <v>#N/A</v>
      </c>
      <c r="AI114" s="100" t="e">
        <f ca="true">+IF(AND(ISNUMBER(OFFSET('Sanitation Data'!$F$11,0,10*ROW('Sanitation Data'!F108))),'Data Summary'!CX114="Yes"),OFFSET('Sanitation Data'!$F$11,0,10*ROW('Sanitation Data'!F108)),NA())</f>
        <v>#N/A</v>
      </c>
      <c r="AJ114" s="100" t="e">
        <f ca="true">+IF(AND(ISNUMBER(OFFSET('Sanitation Data'!$F$12,0,10*ROW('Sanitation Data'!F108))),'Data Summary'!CY114="Yes"),OFFSET('Sanitation Data'!$F$12,0,10*ROW('Sanitation Data'!F108)),NA())</f>
        <v>#N/A</v>
      </c>
      <c r="AK114" s="100" t="e">
        <f ca="true">+IF(AND(ISNUMBER(OFFSET('Sanitation Data'!$G$4,0,10*ROW('Sanitation Data'!G108))),'Data Summary'!CZ114="Yes"),100-OFFSET('Sanitation Data'!$G$4,0,10*ROW('Sanitation Data'!G108)),NA())</f>
        <v>#N/A</v>
      </c>
      <c r="AL114" s="100" t="e">
        <f ca="true">+IF(AND(ISNUMBER(OFFSET('Sanitation Data'!$G$6,0,10*ROW('Sanitation Data'!G108))),'Data Summary'!DA114="Yes"),OFFSET('Sanitation Data'!$G$6,0,10*ROW('Sanitation Data'!G108)),NA())</f>
        <v>#N/A</v>
      </c>
      <c r="AM114" s="100" t="e">
        <f ca="true">+IF(AND(ISNUMBER(OFFSET('Sanitation Data'!$G$10,0,10*ROW('Sanitation Data'!G108))),'Data Summary'!DB114="Yes"),OFFSET('Sanitation Data'!$G$10,0,10*ROW('Sanitation Data'!G108)),NA())</f>
        <v>#N/A</v>
      </c>
      <c r="AN114" s="100" t="e">
        <f ca="true">+IF(AND(ISNUMBER(OFFSET('Sanitation Data'!$G$11,0,10*ROW('Sanitation Data'!G108))),'Data Summary'!DC114="Yes"),OFFSET('Sanitation Data'!$G$11,0,10*ROW('Sanitation Data'!G108)),NA())</f>
        <v>#N/A</v>
      </c>
      <c r="AO114" s="100" t="e">
        <f ca="true">+IF(AND(ISNUMBER(OFFSET('Sanitation Data'!$G$12,0,10*ROW('Sanitation Data'!G108))),'Data Summary'!DD114="Yes"),OFFSET('Sanitation Data'!$G$12,0,10*ROW('Sanitation Data'!G108)),NA())</f>
        <v>#N/A</v>
      </c>
      <c r="AP114" s="100" t="e">
        <f ca="true">+IF(AND(ISNUMBER(OFFSET('Sanitation Data'!$H$4,0,10*ROW('Sanitation Data'!H108))),'Data Summary'!DE114="Yes"),100-OFFSET('Sanitation Data'!$H$4,0,10*ROW('Sanitation Data'!H108)),NA())</f>
        <v>#N/A</v>
      </c>
      <c r="AQ114" s="100" t="e">
        <f ca="true">+IF(AND(ISNUMBER(OFFSET('Sanitation Data'!$H$6,0,10*ROW('Sanitation Data'!H108))),'Data Summary'!DF114="Yes"),OFFSET('Sanitation Data'!$H$6,0,10*ROW('Sanitation Data'!H108)),NA())</f>
        <v>#N/A</v>
      </c>
      <c r="AR114" s="100" t="e">
        <f ca="true">+IF(AND(ISNUMBER(OFFSET('Sanitation Data'!$H$10,0,10*ROW('Sanitation Data'!H108))),'Data Summary'!DG114="Yes"),OFFSET('Sanitation Data'!$H$10,0,10*ROW('Sanitation Data'!H108)),NA())</f>
        <v>#N/A</v>
      </c>
      <c r="AS114" s="100" t="e">
        <f ca="true">+IF(AND(ISNUMBER(OFFSET('Sanitation Data'!$H$11,0,10*ROW('Sanitation Data'!H108))),'Data Summary'!DH114="Yes"),OFFSET('Sanitation Data'!$H$11,0,10*ROW('Sanitation Data'!H108)),NA())</f>
        <v>#N/A</v>
      </c>
      <c r="AT114" s="100" t="e">
        <f ca="true">+IF(AND(ISNUMBER(OFFSET('Sanitation Data'!$H$12,0,10*ROW('Sanitation Data'!H108))),'Data Summary'!DI114="Yes"),OFFSET('Sanitation Data'!$H$12,0,10*ROW('Sanitation Data'!H108)),NA())</f>
        <v>#N/A</v>
      </c>
      <c r="AU114" s="100" t="e">
        <f ca="true">+IF(AND(ISNUMBER(OFFSET('Sanitation Data'!$I$4,0,10*ROW('Sanitation Data'!I108))),'Data Summary'!DJ114="Yes"),100-OFFSET('Sanitation Data'!$I$4,0,10*ROW('Sanitation Data'!I108)),NA())</f>
        <v>#N/A</v>
      </c>
      <c r="AV114" s="100" t="e">
        <f ca="true">+IF(AND(ISNUMBER(OFFSET('Sanitation Data'!$I$6,0,10*ROW('Sanitation Data'!I108))),'Data Summary'!DK114="Yes"),OFFSET('Sanitation Data'!$I$6,0,10*ROW('Sanitation Data'!I108)),NA())</f>
        <v>#N/A</v>
      </c>
      <c r="AW114" s="100" t="e">
        <f ca="true">+IF(AND(ISNUMBER(OFFSET('Sanitation Data'!$I$10,0,10*ROW('Sanitation Data'!I108))),'Data Summary'!DL114="Yes"),OFFSET('Sanitation Data'!$I$10,0,10*ROW('Sanitation Data'!I108)),NA())</f>
        <v>#N/A</v>
      </c>
      <c r="AX114" s="100" t="e">
        <f ca="true">+IF(AND(ISNUMBER(OFFSET('Sanitation Data'!$I$11,0,10*ROW('Sanitation Data'!I108))),'Data Summary'!DM114="Yes"),OFFSET('Sanitation Data'!$I$11,0,10*ROW('Sanitation Data'!I108)),NA())</f>
        <v>#N/A</v>
      </c>
      <c r="AY114" s="100" t="e">
        <f ca="true">+IF(AND(ISNUMBER(OFFSET('Sanitation Data'!$I$12,0,10*ROW('Sanitation Data'!I108))),'Data Summary'!DN114="Yes"),OFFSET('Sanitation Data'!$I$12,0,10*ROW('Sanitation Data'!I108)),NA())</f>
        <v>#N/A</v>
      </c>
      <c r="AZ114" s="101" t="e">
        <f ca="true">+IF(AND(ISNUMBER(OFFSET('Hygiene Data'!$D$5,0,10*ROW('Hygiene Data'!D108))),'Data Summary'!DO114="Yes"),OFFSET('Hygiene Data'!$D$5,0,10*ROW('Hygiene Data'!D108)),NA())</f>
        <v>#N/A</v>
      </c>
      <c r="BA114" s="101" t="e">
        <f ca="true">+IF(AND(ISNUMBER(OFFSET('Hygiene Data'!$D$7,0,10*ROW('Hygiene Data'!D108))),'Data Summary'!DP114="Yes"),OFFSET('Hygiene Data'!$D$7,0,10*ROW('Hygiene Data'!D108)),NA())</f>
        <v>#N/A</v>
      </c>
      <c r="BB114" s="101" t="e">
        <f ca="true">+IF(AND(ISNUMBER(OFFSET('Hygiene Data'!$D$9,0,10*ROW('Hygiene Data'!D108))),'Data Summary'!DQ114="Yes"),OFFSET('Hygiene Data'!$D$9,0,10*ROW('Hygiene Data'!D108)),NA())</f>
        <v>#N/A</v>
      </c>
      <c r="BC114" s="101" t="e">
        <f ca="true">+IF(AND(ISNUMBER(OFFSET('Hygiene Data'!$E$5,0,10*ROW('Hygiene Data'!E108))),'Data Summary'!DR114="Yes"),OFFSET('Hygiene Data'!$E$5,0,10*ROW('Hygiene Data'!E108)),NA())</f>
        <v>#N/A</v>
      </c>
      <c r="BD114" s="101" t="e">
        <f ca="true">+IF(AND(ISNUMBER(OFFSET('Hygiene Data'!$E$7,0,10*ROW('Hygiene Data'!E108))),'Data Summary'!DS114="Yes"),OFFSET('Hygiene Data'!$E$7,0,10*ROW('Hygiene Data'!E108)),NA())</f>
        <v>#N/A</v>
      </c>
      <c r="BE114" s="101" t="e">
        <f ca="true">+IF(AND(ISNUMBER(OFFSET('Hygiene Data'!$E$9,0,10*ROW('Hygiene Data'!E108))),'Data Summary'!DT114="Yes"),OFFSET('Hygiene Data'!$E$9,0,10*ROW('Hygiene Data'!E108)),NA())</f>
        <v>#N/A</v>
      </c>
      <c r="BF114" s="101" t="e">
        <f ca="true">+IF(AND(ISNUMBER(OFFSET('Hygiene Data'!$F$5,0,10*ROW('Hygiene Data'!F108))),'Data Summary'!DU114="Yes"),OFFSET('Hygiene Data'!$F$5,0,10*ROW('Hygiene Data'!F108)),NA())</f>
        <v>#N/A</v>
      </c>
      <c r="BG114" s="101" t="e">
        <f ca="true">+IF(AND(ISNUMBER(OFFSET('Hygiene Data'!$F$7,0,10*ROW('Hygiene Data'!F108))),'Data Summary'!DV114="Yes"),OFFSET('Hygiene Data'!$F$7,0,10*ROW('Hygiene Data'!F108)),NA())</f>
        <v>#N/A</v>
      </c>
      <c r="BH114" s="101" t="e">
        <f ca="true">+IF(AND(ISNUMBER(OFFSET('Hygiene Data'!$F$9,0,10*ROW('Hygiene Data'!F108))),'Data Summary'!DW114="Yes"),OFFSET('Hygiene Data'!$F$9,0,10*ROW('Hygiene Data'!F108)),NA())</f>
        <v>#N/A</v>
      </c>
      <c r="BI114" s="101" t="e">
        <f ca="true">+IF(AND(ISNUMBER(OFFSET('Hygiene Data'!$G$5,0,10*ROW('Hygiene Data'!G108))),'Data Summary'!DX114="Yes"),OFFSET('Hygiene Data'!$G$5,0,10*ROW('Hygiene Data'!G108)),NA())</f>
        <v>#N/A</v>
      </c>
      <c r="BJ114" s="101" t="e">
        <f ca="true">+IF(AND(ISNUMBER(OFFSET('Hygiene Data'!$G$7,0,10*ROW('Hygiene Data'!G108))),'Data Summary'!DY114="Yes"),OFFSET('Hygiene Data'!$G$7,0,10*ROW('Hygiene Data'!G108)),NA())</f>
        <v>#N/A</v>
      </c>
      <c r="BK114" s="101" t="e">
        <f ca="true">+IF(AND(ISNUMBER(OFFSET('Hygiene Data'!$G$9,0,10*ROW('Hygiene Data'!G108))),'Data Summary'!DZ114="Yes"),OFFSET('Hygiene Data'!$G$9,0,10*ROW('Hygiene Data'!G108)),NA())</f>
        <v>#N/A</v>
      </c>
      <c r="BL114" s="101" t="e">
        <f ca="true">+IF(AND(ISNUMBER(OFFSET('Hygiene Data'!$H$5,0,10*ROW('Hygiene Data'!H108))),'Data Summary'!EA114="Yes"),OFFSET('Hygiene Data'!$H$5,0,10*ROW('Hygiene Data'!H108)),NA())</f>
        <v>#N/A</v>
      </c>
      <c r="BM114" s="101" t="e">
        <f ca="true">+IF(AND(ISNUMBER(OFFSET('Hygiene Data'!$H$7,0,10*ROW('Hygiene Data'!H108))),'Data Summary'!EB114="Yes"),OFFSET('Hygiene Data'!$H$7,0,10*ROW('Hygiene Data'!H108)),NA())</f>
        <v>#N/A</v>
      </c>
      <c r="BN114" s="101" t="e">
        <f ca="true">+IF(AND(ISNUMBER(OFFSET('Hygiene Data'!$H$9,0,10*ROW('Hygiene Data'!H108))),'Data Summary'!EC114="Yes"),OFFSET('Hygiene Data'!$H$9,0,10*ROW('Hygiene Data'!H108)),NA())</f>
        <v>#N/A</v>
      </c>
      <c r="BO114" s="101" t="e">
        <f ca="true">+IF(AND(ISNUMBER(OFFSET('Hygiene Data'!$I$5,0,10*ROW('Hygiene Data'!I108))),'Data Summary'!ED114="Yes"),OFFSET('Hygiene Data'!$I$5,0,10*ROW('Hygiene Data'!I108)),NA())</f>
        <v>#N/A</v>
      </c>
      <c r="BP114" s="101" t="e">
        <f ca="true">+IF(AND(ISNUMBER(OFFSET('Hygiene Data'!$I$7,0,10*ROW('Hygiene Data'!I108))),'Data Summary'!EE114="Yes"),OFFSET('Hygiene Data'!$I$7,0,10*ROW('Hygiene Data'!I108)),NA())</f>
        <v>#N/A</v>
      </c>
      <c r="BQ114" s="101" t="e">
        <f ca="true">+IF(AND(ISNUMBER(OFFSET('Hygiene Data'!$I$9,0,10*ROW('Hygiene Data'!I108))),'Data Summary'!EF114="Yes"),OFFSET('Hygiene Data'!$I$9,0,10*ROW('Hygiene Data'!I108)),NA())</f>
        <v>#N/A</v>
      </c>
    </row>
    <row xmlns:x14ac="http://schemas.microsoft.com/office/spreadsheetml/2009/9/ac" r="115" x14ac:dyDescent="0.2">
      <c r="A115" s="414" t="e">
        <f ca="true">+RIGHT('Data Summary'!A115,LEN('Data Summary'!A115)-9)</f>
        <v>#VALUE!</v>
      </c>
      <c r="B115" s="38" t="str">
        <f ca="true">+IF(ISTEXT('Data Summary'!B115),'Data Summary'!B115,"")</f>
        <v/>
      </c>
      <c r="C115" s="365" t="e">
        <f ca="true">+VALUE('Data Summary'!C115)</f>
        <v>#VALUE!</v>
      </c>
      <c r="D115" s="99" t="e">
        <f ca="true">+IF(AND(ISNUMBER(OFFSET('Water Data'!$D$4,0,10*ROW('Water Data'!D109))),'Data Summary'!BS115="Yes"),100-OFFSET('Water Data'!$D$4,0,10*ROW('Water Data'!D109)),NA())</f>
        <v>#N/A</v>
      </c>
      <c r="E115" s="99" t="e">
        <f ca="true">+IF(AND(ISNUMBER(OFFSET('Water Data'!$D$6,0,10*ROW('Water Data'!D109))),'Data Summary'!BT115="Yes"),OFFSET('Water Data'!$D$6,0,10*ROW('Water Data'!D109)),NA())</f>
        <v>#N/A</v>
      </c>
      <c r="F115" s="99" t="e">
        <f ca="true">+IF(AND(ISNUMBER(OFFSET('Water Data'!$D$9,0,10*ROW('Water Data'!D109))),'Data Summary'!BU115="Yes"),OFFSET('Water Data'!$D$9,0,10*ROW('Water Data'!D109)),NA())</f>
        <v>#N/A</v>
      </c>
      <c r="G115" s="99" t="e">
        <f ca="true">+IF(AND(ISNUMBER(OFFSET('Water Data'!$E$4,0,10*ROW('Water Data'!E109))),'Data Summary'!BV115="Yes"),100-OFFSET('Water Data'!$E$4,0,10*ROW('Water Data'!E109)),NA())</f>
        <v>#N/A</v>
      </c>
      <c r="H115" s="99" t="e">
        <f ca="true">+IF(AND(ISNUMBER(OFFSET('Water Data'!$E$6,0,10*ROW('Water Data'!E109))),'Data Summary'!BW115="Yes"),OFFSET('Water Data'!$E$6,0,10*ROW('Water Data'!E109)),NA())</f>
        <v>#N/A</v>
      </c>
      <c r="I115" s="99" t="e">
        <f ca="true">+IF(AND(ISNUMBER(OFFSET('Water Data'!$E$9,0,10*ROW('Water Data'!E109))),'Data Summary'!BX115="Yes"),OFFSET('Water Data'!$E$9,0,10*ROW('Water Data'!E109)),NA())</f>
        <v>#N/A</v>
      </c>
      <c r="J115" s="99" t="e">
        <f ca="true">+IF(AND(ISNUMBER(OFFSET('Water Data'!$F$4,0,10*ROW('Water Data'!F109))),'Data Summary'!BY115="Yes"),100-OFFSET('Water Data'!$F$4,0,10*ROW('Water Data'!F109)),NA())</f>
        <v>#N/A</v>
      </c>
      <c r="K115" s="99" t="e">
        <f ca="true">+IF(AND(ISNUMBER(OFFSET('Water Data'!$F$6,0,10*ROW('Water Data'!F109))),'Data Summary'!BZ115="Yes"),OFFSET('Water Data'!$F$6,0,10*ROW('Water Data'!F109)),NA())</f>
        <v>#N/A</v>
      </c>
      <c r="L115" s="99" t="e">
        <f ca="true">+IF(AND(ISNUMBER(OFFSET('Water Data'!$F$9,0,10*ROW('Water Data'!F109))),'Data Summary'!CA115="Yes"),OFFSET('Water Data'!$F$9,0,10*ROW('Water Data'!F109)),NA())</f>
        <v>#N/A</v>
      </c>
      <c r="M115" s="99" t="e">
        <f ca="true">+IF(AND(ISNUMBER(OFFSET('Water Data'!$G$4,0,10*ROW('Water Data'!G109))),'Data Summary'!CB115="Yes"),100-OFFSET('Water Data'!$G$4,0,10*ROW('Water Data'!G109)),NA())</f>
        <v>#N/A</v>
      </c>
      <c r="N115" s="99" t="e">
        <f ca="true">+IF(AND(ISNUMBER(OFFSET('Water Data'!$G$6,0,10*ROW('Water Data'!G109))),'Data Summary'!CC115="Yes"),OFFSET('Water Data'!$G$6,0,10*ROW('Water Data'!G109)),NA())</f>
        <v>#N/A</v>
      </c>
      <c r="O115" s="99" t="e">
        <f ca="true">+IF(AND(ISNUMBER(OFFSET('Water Data'!$G$9,0,10*ROW('Water Data'!G109))),'Data Summary'!CD115="Yes"),OFFSET('Water Data'!$G$9,0,10*ROW('Water Data'!G109)),NA())</f>
        <v>#N/A</v>
      </c>
      <c r="P115" s="99" t="e">
        <f ca="true">+IF(AND(ISNUMBER(OFFSET('Water Data'!$H$4,0,10*ROW('Water Data'!H109))),'Data Summary'!CE115="Yes"),100-OFFSET('Water Data'!$H$4,0,10*ROW('Water Data'!H109)),NA())</f>
        <v>#N/A</v>
      </c>
      <c r="Q115" s="99" t="e">
        <f ca="true">+IF(AND(ISNUMBER(OFFSET('Water Data'!$H$6,0,10*ROW('Water Data'!H109))),'Data Summary'!CF115="Yes"),OFFSET('Water Data'!$H$6,0,10*ROW('Water Data'!H109)),NA())</f>
        <v>#N/A</v>
      </c>
      <c r="R115" s="99" t="e">
        <f ca="true">+IF(AND(ISNUMBER(OFFSET('Water Data'!$H$9,0,10*ROW('Water Data'!H109))),'Data Summary'!CG115="Yes"),OFFSET('Water Data'!$H$9,0,10*ROW('Water Data'!H109)),NA())</f>
        <v>#N/A</v>
      </c>
      <c r="S115" s="99" t="e">
        <f ca="true">+IF(AND(ISNUMBER(OFFSET('Water Data'!$I$4,0,10*ROW('Water Data'!I109))),'Data Summary'!CH115="Yes"),100-OFFSET('Water Data'!$I$4,0,10*ROW('Water Data'!I109)),NA())</f>
        <v>#N/A</v>
      </c>
      <c r="T115" s="99" t="e">
        <f ca="true">+IF(AND(ISNUMBER(OFFSET('Water Data'!$I$6,0,10*ROW('Water Data'!I109))),'Data Summary'!CI115="Yes"),OFFSET('Water Data'!$I$6,0,10*ROW('Water Data'!I109)),NA())</f>
        <v>#N/A</v>
      </c>
      <c r="U115" s="99" t="e">
        <f ca="true">+IF(AND(ISNUMBER(OFFSET('Water Data'!$I$9,0,10*ROW('Water Data'!I109))),'Data Summary'!CJ115="Yes"),OFFSET('Water Data'!$I$9,0,10*ROW('Water Data'!I109)),NA())</f>
        <v>#N/A</v>
      </c>
      <c r="V115" s="100" t="e">
        <f ca="true">+IF(AND(ISNUMBER(OFFSET('Sanitation Data'!$D$4,0,10*ROW('Sanitation Data'!D109))),'Data Summary'!CK115="Yes"),100-OFFSET('Sanitation Data'!$D$4,0,10*ROW('Sanitation Data'!D109)),NA())</f>
        <v>#N/A</v>
      </c>
      <c r="W115" s="100" t="e">
        <f ca="true">+IF(AND(ISNUMBER(OFFSET('Sanitation Data'!$D$6,0,10*ROW('Sanitation Data'!D109))),'Data Summary'!CL115="Yes"),OFFSET('Sanitation Data'!$D$6,0,10*ROW('Sanitation Data'!D109)),NA())</f>
        <v>#N/A</v>
      </c>
      <c r="X115" s="100" t="e">
        <f ca="true">+IF(AND(ISNUMBER(OFFSET('Sanitation Data'!$D$10,0,10*ROW('Sanitation Data'!D109))),'Data Summary'!CM115="Yes"),OFFSET('Sanitation Data'!$D$10,0,10*ROW('Sanitation Data'!D109)),NA())</f>
        <v>#N/A</v>
      </c>
      <c r="Y115" s="100" t="e">
        <f ca="true">+IF(AND(ISNUMBER(OFFSET('Sanitation Data'!$D$11,0,10*ROW('Sanitation Data'!D109))),'Data Summary'!CN115="Yes"),OFFSET('Sanitation Data'!$D$11,0,10*ROW('Sanitation Data'!D109)),NA())</f>
        <v>#N/A</v>
      </c>
      <c r="Z115" s="100" t="e">
        <f ca="true">+IF(AND(ISNUMBER(OFFSET('Sanitation Data'!$D$12,0,10*ROW('Sanitation Data'!D109))),'Data Summary'!CO115="Yes"),OFFSET('Sanitation Data'!$D$12,0,10*ROW('Sanitation Data'!D109)),NA())</f>
        <v>#N/A</v>
      </c>
      <c r="AA115" s="100" t="e">
        <f ca="true">+IF(AND(ISNUMBER(OFFSET('Sanitation Data'!$E$4,0,10*ROW('Sanitation Data'!E109))),'Data Summary'!CP115="Yes"),100-OFFSET('Sanitation Data'!$E$4,0,10*ROW('Sanitation Data'!E109)),NA())</f>
        <v>#N/A</v>
      </c>
      <c r="AB115" s="100" t="e">
        <f ca="true">+IF(AND(ISNUMBER(OFFSET('Sanitation Data'!$E$6,0,10*ROW('Sanitation Data'!E109))),'Data Summary'!CQ115="Yes"),OFFSET('Sanitation Data'!$E$6,0,10*ROW('Sanitation Data'!E109)),NA())</f>
        <v>#N/A</v>
      </c>
      <c r="AC115" s="100" t="e">
        <f ca="true">+IF(AND(ISNUMBER(OFFSET('Sanitation Data'!$E$10,0,10*ROW('Sanitation Data'!E109))),'Data Summary'!CR115="Yes"),OFFSET('Sanitation Data'!$E$10,0,10*ROW('Sanitation Data'!E109)),NA())</f>
        <v>#N/A</v>
      </c>
      <c r="AD115" s="100" t="e">
        <f ca="true">+IF(AND(ISNUMBER(OFFSET('Sanitation Data'!$E$11,0,10*ROW('Sanitation Data'!E109))),'Data Summary'!CS115="Yes"),OFFSET('Sanitation Data'!$E$11,0,10*ROW('Sanitation Data'!E109)),NA())</f>
        <v>#N/A</v>
      </c>
      <c r="AE115" s="100" t="e">
        <f ca="true">+IF(AND(ISNUMBER(OFFSET('Sanitation Data'!$E$12,0,10*ROW('Sanitation Data'!E109))),'Data Summary'!CT115="Yes"),OFFSET('Sanitation Data'!$E$12,0,10*ROW('Sanitation Data'!E109)),NA())</f>
        <v>#N/A</v>
      </c>
      <c r="AF115" s="100" t="e">
        <f ca="true">+IF(AND(ISNUMBER(OFFSET('Sanitation Data'!$F$4,0,10*ROW('Sanitation Data'!F109))),'Data Summary'!CU115="Yes"),100-OFFSET('Sanitation Data'!$F$4,0,10*ROW('Sanitation Data'!F109)),NA())</f>
        <v>#N/A</v>
      </c>
      <c r="AG115" s="100" t="e">
        <f ca="true">+IF(AND(ISNUMBER(OFFSET('Sanitation Data'!$F$6,0,10*ROW('Sanitation Data'!F109))),'Data Summary'!CV115="Yes"),OFFSET('Sanitation Data'!$F$6,0,10*ROW('Sanitation Data'!F109)),NA())</f>
        <v>#N/A</v>
      </c>
      <c r="AH115" s="100" t="e">
        <f ca="true">+IF(AND(ISNUMBER(OFFSET('Sanitation Data'!$F$10,0,10*ROW('Sanitation Data'!F109))),'Data Summary'!CW115="Yes"),OFFSET('Sanitation Data'!$F$10,0,10*ROW('Sanitation Data'!F109)),NA())</f>
        <v>#N/A</v>
      </c>
      <c r="AI115" s="100" t="e">
        <f ca="true">+IF(AND(ISNUMBER(OFFSET('Sanitation Data'!$F$11,0,10*ROW('Sanitation Data'!F109))),'Data Summary'!CX115="Yes"),OFFSET('Sanitation Data'!$F$11,0,10*ROW('Sanitation Data'!F109)),NA())</f>
        <v>#N/A</v>
      </c>
      <c r="AJ115" s="100" t="e">
        <f ca="true">+IF(AND(ISNUMBER(OFFSET('Sanitation Data'!$F$12,0,10*ROW('Sanitation Data'!F109))),'Data Summary'!CY115="Yes"),OFFSET('Sanitation Data'!$F$12,0,10*ROW('Sanitation Data'!F109)),NA())</f>
        <v>#N/A</v>
      </c>
      <c r="AK115" s="100" t="e">
        <f ca="true">+IF(AND(ISNUMBER(OFFSET('Sanitation Data'!$G$4,0,10*ROW('Sanitation Data'!G109))),'Data Summary'!CZ115="Yes"),100-OFFSET('Sanitation Data'!$G$4,0,10*ROW('Sanitation Data'!G109)),NA())</f>
        <v>#N/A</v>
      </c>
      <c r="AL115" s="100" t="e">
        <f ca="true">+IF(AND(ISNUMBER(OFFSET('Sanitation Data'!$G$6,0,10*ROW('Sanitation Data'!G109))),'Data Summary'!DA115="Yes"),OFFSET('Sanitation Data'!$G$6,0,10*ROW('Sanitation Data'!G109)),NA())</f>
        <v>#N/A</v>
      </c>
      <c r="AM115" s="100" t="e">
        <f ca="true">+IF(AND(ISNUMBER(OFFSET('Sanitation Data'!$G$10,0,10*ROW('Sanitation Data'!G109))),'Data Summary'!DB115="Yes"),OFFSET('Sanitation Data'!$G$10,0,10*ROW('Sanitation Data'!G109)),NA())</f>
        <v>#N/A</v>
      </c>
      <c r="AN115" s="100" t="e">
        <f ca="true">+IF(AND(ISNUMBER(OFFSET('Sanitation Data'!$G$11,0,10*ROW('Sanitation Data'!G109))),'Data Summary'!DC115="Yes"),OFFSET('Sanitation Data'!$G$11,0,10*ROW('Sanitation Data'!G109)),NA())</f>
        <v>#N/A</v>
      </c>
      <c r="AO115" s="100" t="e">
        <f ca="true">+IF(AND(ISNUMBER(OFFSET('Sanitation Data'!$G$12,0,10*ROW('Sanitation Data'!G109))),'Data Summary'!DD115="Yes"),OFFSET('Sanitation Data'!$G$12,0,10*ROW('Sanitation Data'!G109)),NA())</f>
        <v>#N/A</v>
      </c>
      <c r="AP115" s="100" t="e">
        <f ca="true">+IF(AND(ISNUMBER(OFFSET('Sanitation Data'!$H$4,0,10*ROW('Sanitation Data'!H109))),'Data Summary'!DE115="Yes"),100-OFFSET('Sanitation Data'!$H$4,0,10*ROW('Sanitation Data'!H109)),NA())</f>
        <v>#N/A</v>
      </c>
      <c r="AQ115" s="100" t="e">
        <f ca="true">+IF(AND(ISNUMBER(OFFSET('Sanitation Data'!$H$6,0,10*ROW('Sanitation Data'!H109))),'Data Summary'!DF115="Yes"),OFFSET('Sanitation Data'!$H$6,0,10*ROW('Sanitation Data'!H109)),NA())</f>
        <v>#N/A</v>
      </c>
      <c r="AR115" s="100" t="e">
        <f ca="true">+IF(AND(ISNUMBER(OFFSET('Sanitation Data'!$H$10,0,10*ROW('Sanitation Data'!H109))),'Data Summary'!DG115="Yes"),OFFSET('Sanitation Data'!$H$10,0,10*ROW('Sanitation Data'!H109)),NA())</f>
        <v>#N/A</v>
      </c>
      <c r="AS115" s="100" t="e">
        <f ca="true">+IF(AND(ISNUMBER(OFFSET('Sanitation Data'!$H$11,0,10*ROW('Sanitation Data'!H109))),'Data Summary'!DH115="Yes"),OFFSET('Sanitation Data'!$H$11,0,10*ROW('Sanitation Data'!H109)),NA())</f>
        <v>#N/A</v>
      </c>
      <c r="AT115" s="100" t="e">
        <f ca="true">+IF(AND(ISNUMBER(OFFSET('Sanitation Data'!$H$12,0,10*ROW('Sanitation Data'!H109))),'Data Summary'!DI115="Yes"),OFFSET('Sanitation Data'!$H$12,0,10*ROW('Sanitation Data'!H109)),NA())</f>
        <v>#N/A</v>
      </c>
      <c r="AU115" s="100" t="e">
        <f ca="true">+IF(AND(ISNUMBER(OFFSET('Sanitation Data'!$I$4,0,10*ROW('Sanitation Data'!I109))),'Data Summary'!DJ115="Yes"),100-OFFSET('Sanitation Data'!$I$4,0,10*ROW('Sanitation Data'!I109)),NA())</f>
        <v>#N/A</v>
      </c>
      <c r="AV115" s="100" t="e">
        <f ca="true">+IF(AND(ISNUMBER(OFFSET('Sanitation Data'!$I$6,0,10*ROW('Sanitation Data'!I109))),'Data Summary'!DK115="Yes"),OFFSET('Sanitation Data'!$I$6,0,10*ROW('Sanitation Data'!I109)),NA())</f>
        <v>#N/A</v>
      </c>
      <c r="AW115" s="100" t="e">
        <f ca="true">+IF(AND(ISNUMBER(OFFSET('Sanitation Data'!$I$10,0,10*ROW('Sanitation Data'!I109))),'Data Summary'!DL115="Yes"),OFFSET('Sanitation Data'!$I$10,0,10*ROW('Sanitation Data'!I109)),NA())</f>
        <v>#N/A</v>
      </c>
      <c r="AX115" s="100" t="e">
        <f ca="true">+IF(AND(ISNUMBER(OFFSET('Sanitation Data'!$I$11,0,10*ROW('Sanitation Data'!I109))),'Data Summary'!DM115="Yes"),OFFSET('Sanitation Data'!$I$11,0,10*ROW('Sanitation Data'!I109)),NA())</f>
        <v>#N/A</v>
      </c>
      <c r="AY115" s="100" t="e">
        <f ca="true">+IF(AND(ISNUMBER(OFFSET('Sanitation Data'!$I$12,0,10*ROW('Sanitation Data'!I109))),'Data Summary'!DN115="Yes"),OFFSET('Sanitation Data'!$I$12,0,10*ROW('Sanitation Data'!I109)),NA())</f>
        <v>#N/A</v>
      </c>
      <c r="AZ115" s="101" t="e">
        <f ca="true">+IF(AND(ISNUMBER(OFFSET('Hygiene Data'!$D$5,0,10*ROW('Hygiene Data'!D109))),'Data Summary'!DO115="Yes"),OFFSET('Hygiene Data'!$D$5,0,10*ROW('Hygiene Data'!D109)),NA())</f>
        <v>#N/A</v>
      </c>
      <c r="BA115" s="101" t="e">
        <f ca="true">+IF(AND(ISNUMBER(OFFSET('Hygiene Data'!$D$7,0,10*ROW('Hygiene Data'!D109))),'Data Summary'!DP115="Yes"),OFFSET('Hygiene Data'!$D$7,0,10*ROW('Hygiene Data'!D109)),NA())</f>
        <v>#N/A</v>
      </c>
      <c r="BB115" s="101" t="e">
        <f ca="true">+IF(AND(ISNUMBER(OFFSET('Hygiene Data'!$D$9,0,10*ROW('Hygiene Data'!D109))),'Data Summary'!DQ115="Yes"),OFFSET('Hygiene Data'!$D$9,0,10*ROW('Hygiene Data'!D109)),NA())</f>
        <v>#N/A</v>
      </c>
      <c r="BC115" s="101" t="e">
        <f ca="true">+IF(AND(ISNUMBER(OFFSET('Hygiene Data'!$E$5,0,10*ROW('Hygiene Data'!E109))),'Data Summary'!DR115="Yes"),OFFSET('Hygiene Data'!$E$5,0,10*ROW('Hygiene Data'!E109)),NA())</f>
        <v>#N/A</v>
      </c>
      <c r="BD115" s="101" t="e">
        <f ca="true">+IF(AND(ISNUMBER(OFFSET('Hygiene Data'!$E$7,0,10*ROW('Hygiene Data'!E109))),'Data Summary'!DS115="Yes"),OFFSET('Hygiene Data'!$E$7,0,10*ROW('Hygiene Data'!E109)),NA())</f>
        <v>#N/A</v>
      </c>
      <c r="BE115" s="101" t="e">
        <f ca="true">+IF(AND(ISNUMBER(OFFSET('Hygiene Data'!$E$9,0,10*ROW('Hygiene Data'!E109))),'Data Summary'!DT115="Yes"),OFFSET('Hygiene Data'!$E$9,0,10*ROW('Hygiene Data'!E109)),NA())</f>
        <v>#N/A</v>
      </c>
      <c r="BF115" s="101" t="e">
        <f ca="true">+IF(AND(ISNUMBER(OFFSET('Hygiene Data'!$F$5,0,10*ROW('Hygiene Data'!F109))),'Data Summary'!DU115="Yes"),OFFSET('Hygiene Data'!$F$5,0,10*ROW('Hygiene Data'!F109)),NA())</f>
        <v>#N/A</v>
      </c>
      <c r="BG115" s="101" t="e">
        <f ca="true">+IF(AND(ISNUMBER(OFFSET('Hygiene Data'!$F$7,0,10*ROW('Hygiene Data'!F109))),'Data Summary'!DV115="Yes"),OFFSET('Hygiene Data'!$F$7,0,10*ROW('Hygiene Data'!F109)),NA())</f>
        <v>#N/A</v>
      </c>
      <c r="BH115" s="101" t="e">
        <f ca="true">+IF(AND(ISNUMBER(OFFSET('Hygiene Data'!$F$9,0,10*ROW('Hygiene Data'!F109))),'Data Summary'!DW115="Yes"),OFFSET('Hygiene Data'!$F$9,0,10*ROW('Hygiene Data'!F109)),NA())</f>
        <v>#N/A</v>
      </c>
      <c r="BI115" s="101" t="e">
        <f ca="true">+IF(AND(ISNUMBER(OFFSET('Hygiene Data'!$G$5,0,10*ROW('Hygiene Data'!G109))),'Data Summary'!DX115="Yes"),OFFSET('Hygiene Data'!$G$5,0,10*ROW('Hygiene Data'!G109)),NA())</f>
        <v>#N/A</v>
      </c>
      <c r="BJ115" s="101" t="e">
        <f ca="true">+IF(AND(ISNUMBER(OFFSET('Hygiene Data'!$G$7,0,10*ROW('Hygiene Data'!G109))),'Data Summary'!DY115="Yes"),OFFSET('Hygiene Data'!$G$7,0,10*ROW('Hygiene Data'!G109)),NA())</f>
        <v>#N/A</v>
      </c>
      <c r="BK115" s="101" t="e">
        <f ca="true">+IF(AND(ISNUMBER(OFFSET('Hygiene Data'!$G$9,0,10*ROW('Hygiene Data'!G109))),'Data Summary'!DZ115="Yes"),OFFSET('Hygiene Data'!$G$9,0,10*ROW('Hygiene Data'!G109)),NA())</f>
        <v>#N/A</v>
      </c>
      <c r="BL115" s="101" t="e">
        <f ca="true">+IF(AND(ISNUMBER(OFFSET('Hygiene Data'!$H$5,0,10*ROW('Hygiene Data'!H109))),'Data Summary'!EA115="Yes"),OFFSET('Hygiene Data'!$H$5,0,10*ROW('Hygiene Data'!H109)),NA())</f>
        <v>#N/A</v>
      </c>
      <c r="BM115" s="101" t="e">
        <f ca="true">+IF(AND(ISNUMBER(OFFSET('Hygiene Data'!$H$7,0,10*ROW('Hygiene Data'!H109))),'Data Summary'!EB115="Yes"),OFFSET('Hygiene Data'!$H$7,0,10*ROW('Hygiene Data'!H109)),NA())</f>
        <v>#N/A</v>
      </c>
      <c r="BN115" s="101" t="e">
        <f ca="true">+IF(AND(ISNUMBER(OFFSET('Hygiene Data'!$H$9,0,10*ROW('Hygiene Data'!H109))),'Data Summary'!EC115="Yes"),OFFSET('Hygiene Data'!$H$9,0,10*ROW('Hygiene Data'!H109)),NA())</f>
        <v>#N/A</v>
      </c>
      <c r="BO115" s="101" t="e">
        <f ca="true">+IF(AND(ISNUMBER(OFFSET('Hygiene Data'!$I$5,0,10*ROW('Hygiene Data'!I109))),'Data Summary'!ED115="Yes"),OFFSET('Hygiene Data'!$I$5,0,10*ROW('Hygiene Data'!I109)),NA())</f>
        <v>#N/A</v>
      </c>
      <c r="BP115" s="101" t="e">
        <f ca="true">+IF(AND(ISNUMBER(OFFSET('Hygiene Data'!$I$7,0,10*ROW('Hygiene Data'!I109))),'Data Summary'!EE115="Yes"),OFFSET('Hygiene Data'!$I$7,0,10*ROW('Hygiene Data'!I109)),NA())</f>
        <v>#N/A</v>
      </c>
      <c r="BQ115" s="101" t="e">
        <f ca="true">+IF(AND(ISNUMBER(OFFSET('Hygiene Data'!$I$9,0,10*ROW('Hygiene Data'!I109))),'Data Summary'!EF115="Yes"),OFFSET('Hygiene Data'!$I$9,0,10*ROW('Hygiene Data'!I109)),NA())</f>
        <v>#N/A</v>
      </c>
    </row>
    <row xmlns:x14ac="http://schemas.microsoft.com/office/spreadsheetml/2009/9/ac" r="116" x14ac:dyDescent="0.2">
      <c r="A116" s="414" t="e">
        <f ca="true">+RIGHT('Data Summary'!A116,LEN('Data Summary'!A116)-9)</f>
        <v>#VALUE!</v>
      </c>
      <c r="B116" s="38" t="str">
        <f ca="true">+IF(ISTEXT('Data Summary'!B116),'Data Summary'!B116,"")</f>
        <v/>
      </c>
      <c r="C116" s="365" t="e">
        <f ca="true">+VALUE('Data Summary'!C116)</f>
        <v>#VALUE!</v>
      </c>
      <c r="D116" s="99" t="e">
        <f ca="true">+IF(AND(ISNUMBER(OFFSET('Water Data'!$D$4,0,10*ROW('Water Data'!D110))),'Data Summary'!BS116="Yes"),100-OFFSET('Water Data'!$D$4,0,10*ROW('Water Data'!D110)),NA())</f>
        <v>#N/A</v>
      </c>
      <c r="E116" s="99" t="e">
        <f ca="true">+IF(AND(ISNUMBER(OFFSET('Water Data'!$D$6,0,10*ROW('Water Data'!D110))),'Data Summary'!BT116="Yes"),OFFSET('Water Data'!$D$6,0,10*ROW('Water Data'!D110)),NA())</f>
        <v>#N/A</v>
      </c>
      <c r="F116" s="99" t="e">
        <f ca="true">+IF(AND(ISNUMBER(OFFSET('Water Data'!$D$9,0,10*ROW('Water Data'!D110))),'Data Summary'!BU116="Yes"),OFFSET('Water Data'!$D$9,0,10*ROW('Water Data'!D110)),NA())</f>
        <v>#N/A</v>
      </c>
      <c r="G116" s="99" t="e">
        <f ca="true">+IF(AND(ISNUMBER(OFFSET('Water Data'!$E$4,0,10*ROW('Water Data'!E110))),'Data Summary'!BV116="Yes"),100-OFFSET('Water Data'!$E$4,0,10*ROW('Water Data'!E110)),NA())</f>
        <v>#N/A</v>
      </c>
      <c r="H116" s="99" t="e">
        <f ca="true">+IF(AND(ISNUMBER(OFFSET('Water Data'!$E$6,0,10*ROW('Water Data'!E110))),'Data Summary'!BW116="Yes"),OFFSET('Water Data'!$E$6,0,10*ROW('Water Data'!E110)),NA())</f>
        <v>#N/A</v>
      </c>
      <c r="I116" s="99" t="e">
        <f ca="true">+IF(AND(ISNUMBER(OFFSET('Water Data'!$E$9,0,10*ROW('Water Data'!E110))),'Data Summary'!BX116="Yes"),OFFSET('Water Data'!$E$9,0,10*ROW('Water Data'!E110)),NA())</f>
        <v>#N/A</v>
      </c>
      <c r="J116" s="99" t="e">
        <f ca="true">+IF(AND(ISNUMBER(OFFSET('Water Data'!$F$4,0,10*ROW('Water Data'!F110))),'Data Summary'!BY116="Yes"),100-OFFSET('Water Data'!$F$4,0,10*ROW('Water Data'!F110)),NA())</f>
        <v>#N/A</v>
      </c>
      <c r="K116" s="99" t="e">
        <f ca="true">+IF(AND(ISNUMBER(OFFSET('Water Data'!$F$6,0,10*ROW('Water Data'!F110))),'Data Summary'!BZ116="Yes"),OFFSET('Water Data'!$F$6,0,10*ROW('Water Data'!F110)),NA())</f>
        <v>#N/A</v>
      </c>
      <c r="L116" s="99" t="e">
        <f ca="true">+IF(AND(ISNUMBER(OFFSET('Water Data'!$F$9,0,10*ROW('Water Data'!F110))),'Data Summary'!CA116="Yes"),OFFSET('Water Data'!$F$9,0,10*ROW('Water Data'!F110)),NA())</f>
        <v>#N/A</v>
      </c>
      <c r="M116" s="99" t="e">
        <f ca="true">+IF(AND(ISNUMBER(OFFSET('Water Data'!$G$4,0,10*ROW('Water Data'!G110))),'Data Summary'!CB116="Yes"),100-OFFSET('Water Data'!$G$4,0,10*ROW('Water Data'!G110)),NA())</f>
        <v>#N/A</v>
      </c>
      <c r="N116" s="99" t="e">
        <f ca="true">+IF(AND(ISNUMBER(OFFSET('Water Data'!$G$6,0,10*ROW('Water Data'!G110))),'Data Summary'!CC116="Yes"),OFFSET('Water Data'!$G$6,0,10*ROW('Water Data'!G110)),NA())</f>
        <v>#N/A</v>
      </c>
      <c r="O116" s="99" t="e">
        <f ca="true">+IF(AND(ISNUMBER(OFFSET('Water Data'!$G$9,0,10*ROW('Water Data'!G110))),'Data Summary'!CD116="Yes"),OFFSET('Water Data'!$G$9,0,10*ROW('Water Data'!G110)),NA())</f>
        <v>#N/A</v>
      </c>
      <c r="P116" s="99" t="e">
        <f ca="true">+IF(AND(ISNUMBER(OFFSET('Water Data'!$H$4,0,10*ROW('Water Data'!H110))),'Data Summary'!CE116="Yes"),100-OFFSET('Water Data'!$H$4,0,10*ROW('Water Data'!H110)),NA())</f>
        <v>#N/A</v>
      </c>
      <c r="Q116" s="99" t="e">
        <f ca="true">+IF(AND(ISNUMBER(OFFSET('Water Data'!$H$6,0,10*ROW('Water Data'!H110))),'Data Summary'!CF116="Yes"),OFFSET('Water Data'!$H$6,0,10*ROW('Water Data'!H110)),NA())</f>
        <v>#N/A</v>
      </c>
      <c r="R116" s="99" t="e">
        <f ca="true">+IF(AND(ISNUMBER(OFFSET('Water Data'!$H$9,0,10*ROW('Water Data'!H110))),'Data Summary'!CG116="Yes"),OFFSET('Water Data'!$H$9,0,10*ROW('Water Data'!H110)),NA())</f>
        <v>#N/A</v>
      </c>
      <c r="S116" s="99" t="e">
        <f ca="true">+IF(AND(ISNUMBER(OFFSET('Water Data'!$I$4,0,10*ROW('Water Data'!I110))),'Data Summary'!CH116="Yes"),100-OFFSET('Water Data'!$I$4,0,10*ROW('Water Data'!I110)),NA())</f>
        <v>#N/A</v>
      </c>
      <c r="T116" s="99" t="e">
        <f ca="true">+IF(AND(ISNUMBER(OFFSET('Water Data'!$I$6,0,10*ROW('Water Data'!I110))),'Data Summary'!CI116="Yes"),OFFSET('Water Data'!$I$6,0,10*ROW('Water Data'!I110)),NA())</f>
        <v>#N/A</v>
      </c>
      <c r="U116" s="99" t="e">
        <f ca="true">+IF(AND(ISNUMBER(OFFSET('Water Data'!$I$9,0,10*ROW('Water Data'!I110))),'Data Summary'!CJ116="Yes"),OFFSET('Water Data'!$I$9,0,10*ROW('Water Data'!I110)),NA())</f>
        <v>#N/A</v>
      </c>
      <c r="V116" s="100" t="e">
        <f ca="true">+IF(AND(ISNUMBER(OFFSET('Sanitation Data'!$D$4,0,10*ROW('Sanitation Data'!D110))),'Data Summary'!CK116="Yes"),100-OFFSET('Sanitation Data'!$D$4,0,10*ROW('Sanitation Data'!D110)),NA())</f>
        <v>#N/A</v>
      </c>
      <c r="W116" s="100" t="e">
        <f ca="true">+IF(AND(ISNUMBER(OFFSET('Sanitation Data'!$D$6,0,10*ROW('Sanitation Data'!D110))),'Data Summary'!CL116="Yes"),OFFSET('Sanitation Data'!$D$6,0,10*ROW('Sanitation Data'!D110)),NA())</f>
        <v>#N/A</v>
      </c>
      <c r="X116" s="100" t="e">
        <f ca="true">+IF(AND(ISNUMBER(OFFSET('Sanitation Data'!$D$10,0,10*ROW('Sanitation Data'!D110))),'Data Summary'!CM116="Yes"),OFFSET('Sanitation Data'!$D$10,0,10*ROW('Sanitation Data'!D110)),NA())</f>
        <v>#N/A</v>
      </c>
      <c r="Y116" s="100" t="e">
        <f ca="true">+IF(AND(ISNUMBER(OFFSET('Sanitation Data'!$D$11,0,10*ROW('Sanitation Data'!D110))),'Data Summary'!CN116="Yes"),OFFSET('Sanitation Data'!$D$11,0,10*ROW('Sanitation Data'!D110)),NA())</f>
        <v>#N/A</v>
      </c>
      <c r="Z116" s="100" t="e">
        <f ca="true">+IF(AND(ISNUMBER(OFFSET('Sanitation Data'!$D$12,0,10*ROW('Sanitation Data'!D110))),'Data Summary'!CO116="Yes"),OFFSET('Sanitation Data'!$D$12,0,10*ROW('Sanitation Data'!D110)),NA())</f>
        <v>#N/A</v>
      </c>
      <c r="AA116" s="100" t="e">
        <f ca="true">+IF(AND(ISNUMBER(OFFSET('Sanitation Data'!$E$4,0,10*ROW('Sanitation Data'!E110))),'Data Summary'!CP116="Yes"),100-OFFSET('Sanitation Data'!$E$4,0,10*ROW('Sanitation Data'!E110)),NA())</f>
        <v>#N/A</v>
      </c>
      <c r="AB116" s="100" t="e">
        <f ca="true">+IF(AND(ISNUMBER(OFFSET('Sanitation Data'!$E$6,0,10*ROW('Sanitation Data'!E110))),'Data Summary'!CQ116="Yes"),OFFSET('Sanitation Data'!$E$6,0,10*ROW('Sanitation Data'!E110)),NA())</f>
        <v>#N/A</v>
      </c>
      <c r="AC116" s="100" t="e">
        <f ca="true">+IF(AND(ISNUMBER(OFFSET('Sanitation Data'!$E$10,0,10*ROW('Sanitation Data'!E110))),'Data Summary'!CR116="Yes"),OFFSET('Sanitation Data'!$E$10,0,10*ROW('Sanitation Data'!E110)),NA())</f>
        <v>#N/A</v>
      </c>
      <c r="AD116" s="100" t="e">
        <f ca="true">+IF(AND(ISNUMBER(OFFSET('Sanitation Data'!$E$11,0,10*ROW('Sanitation Data'!E110))),'Data Summary'!CS116="Yes"),OFFSET('Sanitation Data'!$E$11,0,10*ROW('Sanitation Data'!E110)),NA())</f>
        <v>#N/A</v>
      </c>
      <c r="AE116" s="100" t="e">
        <f ca="true">+IF(AND(ISNUMBER(OFFSET('Sanitation Data'!$E$12,0,10*ROW('Sanitation Data'!E110))),'Data Summary'!CT116="Yes"),OFFSET('Sanitation Data'!$E$12,0,10*ROW('Sanitation Data'!E110)),NA())</f>
        <v>#N/A</v>
      </c>
      <c r="AF116" s="100" t="e">
        <f ca="true">+IF(AND(ISNUMBER(OFFSET('Sanitation Data'!$F$4,0,10*ROW('Sanitation Data'!F110))),'Data Summary'!CU116="Yes"),100-OFFSET('Sanitation Data'!$F$4,0,10*ROW('Sanitation Data'!F110)),NA())</f>
        <v>#N/A</v>
      </c>
      <c r="AG116" s="100" t="e">
        <f ca="true">+IF(AND(ISNUMBER(OFFSET('Sanitation Data'!$F$6,0,10*ROW('Sanitation Data'!F110))),'Data Summary'!CV116="Yes"),OFFSET('Sanitation Data'!$F$6,0,10*ROW('Sanitation Data'!F110)),NA())</f>
        <v>#N/A</v>
      </c>
      <c r="AH116" s="100" t="e">
        <f ca="true">+IF(AND(ISNUMBER(OFFSET('Sanitation Data'!$F$10,0,10*ROW('Sanitation Data'!F110))),'Data Summary'!CW116="Yes"),OFFSET('Sanitation Data'!$F$10,0,10*ROW('Sanitation Data'!F110)),NA())</f>
        <v>#N/A</v>
      </c>
      <c r="AI116" s="100" t="e">
        <f ca="true">+IF(AND(ISNUMBER(OFFSET('Sanitation Data'!$F$11,0,10*ROW('Sanitation Data'!F110))),'Data Summary'!CX116="Yes"),OFFSET('Sanitation Data'!$F$11,0,10*ROW('Sanitation Data'!F110)),NA())</f>
        <v>#N/A</v>
      </c>
      <c r="AJ116" s="100" t="e">
        <f ca="true">+IF(AND(ISNUMBER(OFFSET('Sanitation Data'!$F$12,0,10*ROW('Sanitation Data'!F110))),'Data Summary'!CY116="Yes"),OFFSET('Sanitation Data'!$F$12,0,10*ROW('Sanitation Data'!F110)),NA())</f>
        <v>#N/A</v>
      </c>
      <c r="AK116" s="100" t="e">
        <f ca="true">+IF(AND(ISNUMBER(OFFSET('Sanitation Data'!$G$4,0,10*ROW('Sanitation Data'!G110))),'Data Summary'!CZ116="Yes"),100-OFFSET('Sanitation Data'!$G$4,0,10*ROW('Sanitation Data'!G110)),NA())</f>
        <v>#N/A</v>
      </c>
      <c r="AL116" s="100" t="e">
        <f ca="true">+IF(AND(ISNUMBER(OFFSET('Sanitation Data'!$G$6,0,10*ROW('Sanitation Data'!G110))),'Data Summary'!DA116="Yes"),OFFSET('Sanitation Data'!$G$6,0,10*ROW('Sanitation Data'!G110)),NA())</f>
        <v>#N/A</v>
      </c>
      <c r="AM116" s="100" t="e">
        <f ca="true">+IF(AND(ISNUMBER(OFFSET('Sanitation Data'!$G$10,0,10*ROW('Sanitation Data'!G110))),'Data Summary'!DB116="Yes"),OFFSET('Sanitation Data'!$G$10,0,10*ROW('Sanitation Data'!G110)),NA())</f>
        <v>#N/A</v>
      </c>
      <c r="AN116" s="100" t="e">
        <f ca="true">+IF(AND(ISNUMBER(OFFSET('Sanitation Data'!$G$11,0,10*ROW('Sanitation Data'!G110))),'Data Summary'!DC116="Yes"),OFFSET('Sanitation Data'!$G$11,0,10*ROW('Sanitation Data'!G110)),NA())</f>
        <v>#N/A</v>
      </c>
      <c r="AO116" s="100" t="e">
        <f ca="true">+IF(AND(ISNUMBER(OFFSET('Sanitation Data'!$G$12,0,10*ROW('Sanitation Data'!G110))),'Data Summary'!DD116="Yes"),OFFSET('Sanitation Data'!$G$12,0,10*ROW('Sanitation Data'!G110)),NA())</f>
        <v>#N/A</v>
      </c>
      <c r="AP116" s="100" t="e">
        <f ca="true">+IF(AND(ISNUMBER(OFFSET('Sanitation Data'!$H$4,0,10*ROW('Sanitation Data'!H110))),'Data Summary'!DE116="Yes"),100-OFFSET('Sanitation Data'!$H$4,0,10*ROW('Sanitation Data'!H110)),NA())</f>
        <v>#N/A</v>
      </c>
      <c r="AQ116" s="100" t="e">
        <f ca="true">+IF(AND(ISNUMBER(OFFSET('Sanitation Data'!$H$6,0,10*ROW('Sanitation Data'!H110))),'Data Summary'!DF116="Yes"),OFFSET('Sanitation Data'!$H$6,0,10*ROW('Sanitation Data'!H110)),NA())</f>
        <v>#N/A</v>
      </c>
      <c r="AR116" s="100" t="e">
        <f ca="true">+IF(AND(ISNUMBER(OFFSET('Sanitation Data'!$H$10,0,10*ROW('Sanitation Data'!H110))),'Data Summary'!DG116="Yes"),OFFSET('Sanitation Data'!$H$10,0,10*ROW('Sanitation Data'!H110)),NA())</f>
        <v>#N/A</v>
      </c>
      <c r="AS116" s="100" t="e">
        <f ca="true">+IF(AND(ISNUMBER(OFFSET('Sanitation Data'!$H$11,0,10*ROW('Sanitation Data'!H110))),'Data Summary'!DH116="Yes"),OFFSET('Sanitation Data'!$H$11,0,10*ROW('Sanitation Data'!H110)),NA())</f>
        <v>#N/A</v>
      </c>
      <c r="AT116" s="100" t="e">
        <f ca="true">+IF(AND(ISNUMBER(OFFSET('Sanitation Data'!$H$12,0,10*ROW('Sanitation Data'!H110))),'Data Summary'!DI116="Yes"),OFFSET('Sanitation Data'!$H$12,0,10*ROW('Sanitation Data'!H110)),NA())</f>
        <v>#N/A</v>
      </c>
      <c r="AU116" s="100" t="e">
        <f ca="true">+IF(AND(ISNUMBER(OFFSET('Sanitation Data'!$I$4,0,10*ROW('Sanitation Data'!I110))),'Data Summary'!DJ116="Yes"),100-OFFSET('Sanitation Data'!$I$4,0,10*ROW('Sanitation Data'!I110)),NA())</f>
        <v>#N/A</v>
      </c>
      <c r="AV116" s="100" t="e">
        <f ca="true">+IF(AND(ISNUMBER(OFFSET('Sanitation Data'!$I$6,0,10*ROW('Sanitation Data'!I110))),'Data Summary'!DK116="Yes"),OFFSET('Sanitation Data'!$I$6,0,10*ROW('Sanitation Data'!I110)),NA())</f>
        <v>#N/A</v>
      </c>
      <c r="AW116" s="100" t="e">
        <f ca="true">+IF(AND(ISNUMBER(OFFSET('Sanitation Data'!$I$10,0,10*ROW('Sanitation Data'!I110))),'Data Summary'!DL116="Yes"),OFFSET('Sanitation Data'!$I$10,0,10*ROW('Sanitation Data'!I110)),NA())</f>
        <v>#N/A</v>
      </c>
      <c r="AX116" s="100" t="e">
        <f ca="true">+IF(AND(ISNUMBER(OFFSET('Sanitation Data'!$I$11,0,10*ROW('Sanitation Data'!I110))),'Data Summary'!DM116="Yes"),OFFSET('Sanitation Data'!$I$11,0,10*ROW('Sanitation Data'!I110)),NA())</f>
        <v>#N/A</v>
      </c>
      <c r="AY116" s="100" t="e">
        <f ca="true">+IF(AND(ISNUMBER(OFFSET('Sanitation Data'!$I$12,0,10*ROW('Sanitation Data'!I110))),'Data Summary'!DN116="Yes"),OFFSET('Sanitation Data'!$I$12,0,10*ROW('Sanitation Data'!I110)),NA())</f>
        <v>#N/A</v>
      </c>
      <c r="AZ116" s="101" t="e">
        <f ca="true">+IF(AND(ISNUMBER(OFFSET('Hygiene Data'!$D$5,0,10*ROW('Hygiene Data'!D110))),'Data Summary'!DO116="Yes"),OFFSET('Hygiene Data'!$D$5,0,10*ROW('Hygiene Data'!D110)),NA())</f>
        <v>#N/A</v>
      </c>
      <c r="BA116" s="101" t="e">
        <f ca="true">+IF(AND(ISNUMBER(OFFSET('Hygiene Data'!$D$7,0,10*ROW('Hygiene Data'!D110))),'Data Summary'!DP116="Yes"),OFFSET('Hygiene Data'!$D$7,0,10*ROW('Hygiene Data'!D110)),NA())</f>
        <v>#N/A</v>
      </c>
      <c r="BB116" s="101" t="e">
        <f ca="true">+IF(AND(ISNUMBER(OFFSET('Hygiene Data'!$D$9,0,10*ROW('Hygiene Data'!D110))),'Data Summary'!DQ116="Yes"),OFFSET('Hygiene Data'!$D$9,0,10*ROW('Hygiene Data'!D110)),NA())</f>
        <v>#N/A</v>
      </c>
      <c r="BC116" s="101" t="e">
        <f ca="true">+IF(AND(ISNUMBER(OFFSET('Hygiene Data'!$E$5,0,10*ROW('Hygiene Data'!E110))),'Data Summary'!DR116="Yes"),OFFSET('Hygiene Data'!$E$5,0,10*ROW('Hygiene Data'!E110)),NA())</f>
        <v>#N/A</v>
      </c>
      <c r="BD116" s="101" t="e">
        <f ca="true">+IF(AND(ISNUMBER(OFFSET('Hygiene Data'!$E$7,0,10*ROW('Hygiene Data'!E110))),'Data Summary'!DS116="Yes"),OFFSET('Hygiene Data'!$E$7,0,10*ROW('Hygiene Data'!E110)),NA())</f>
        <v>#N/A</v>
      </c>
      <c r="BE116" s="101" t="e">
        <f ca="true">+IF(AND(ISNUMBER(OFFSET('Hygiene Data'!$E$9,0,10*ROW('Hygiene Data'!E110))),'Data Summary'!DT116="Yes"),OFFSET('Hygiene Data'!$E$9,0,10*ROW('Hygiene Data'!E110)),NA())</f>
        <v>#N/A</v>
      </c>
      <c r="BF116" s="101" t="e">
        <f ca="true">+IF(AND(ISNUMBER(OFFSET('Hygiene Data'!$F$5,0,10*ROW('Hygiene Data'!F110))),'Data Summary'!DU116="Yes"),OFFSET('Hygiene Data'!$F$5,0,10*ROW('Hygiene Data'!F110)),NA())</f>
        <v>#N/A</v>
      </c>
      <c r="BG116" s="101" t="e">
        <f ca="true">+IF(AND(ISNUMBER(OFFSET('Hygiene Data'!$F$7,0,10*ROW('Hygiene Data'!F110))),'Data Summary'!DV116="Yes"),OFFSET('Hygiene Data'!$F$7,0,10*ROW('Hygiene Data'!F110)),NA())</f>
        <v>#N/A</v>
      </c>
      <c r="BH116" s="101" t="e">
        <f ca="true">+IF(AND(ISNUMBER(OFFSET('Hygiene Data'!$F$9,0,10*ROW('Hygiene Data'!F110))),'Data Summary'!DW116="Yes"),OFFSET('Hygiene Data'!$F$9,0,10*ROW('Hygiene Data'!F110)),NA())</f>
        <v>#N/A</v>
      </c>
      <c r="BI116" s="101" t="e">
        <f ca="true">+IF(AND(ISNUMBER(OFFSET('Hygiene Data'!$G$5,0,10*ROW('Hygiene Data'!G110))),'Data Summary'!DX116="Yes"),OFFSET('Hygiene Data'!$G$5,0,10*ROW('Hygiene Data'!G110)),NA())</f>
        <v>#N/A</v>
      </c>
      <c r="BJ116" s="101" t="e">
        <f ca="true">+IF(AND(ISNUMBER(OFFSET('Hygiene Data'!$G$7,0,10*ROW('Hygiene Data'!G110))),'Data Summary'!DY116="Yes"),OFFSET('Hygiene Data'!$G$7,0,10*ROW('Hygiene Data'!G110)),NA())</f>
        <v>#N/A</v>
      </c>
      <c r="BK116" s="101" t="e">
        <f ca="true">+IF(AND(ISNUMBER(OFFSET('Hygiene Data'!$G$9,0,10*ROW('Hygiene Data'!G110))),'Data Summary'!DZ116="Yes"),OFFSET('Hygiene Data'!$G$9,0,10*ROW('Hygiene Data'!G110)),NA())</f>
        <v>#N/A</v>
      </c>
      <c r="BL116" s="101" t="e">
        <f ca="true">+IF(AND(ISNUMBER(OFFSET('Hygiene Data'!$H$5,0,10*ROW('Hygiene Data'!H110))),'Data Summary'!EA116="Yes"),OFFSET('Hygiene Data'!$H$5,0,10*ROW('Hygiene Data'!H110)),NA())</f>
        <v>#N/A</v>
      </c>
      <c r="BM116" s="101" t="e">
        <f ca="true">+IF(AND(ISNUMBER(OFFSET('Hygiene Data'!$H$7,0,10*ROW('Hygiene Data'!H110))),'Data Summary'!EB116="Yes"),OFFSET('Hygiene Data'!$H$7,0,10*ROW('Hygiene Data'!H110)),NA())</f>
        <v>#N/A</v>
      </c>
      <c r="BN116" s="101" t="e">
        <f ca="true">+IF(AND(ISNUMBER(OFFSET('Hygiene Data'!$H$9,0,10*ROW('Hygiene Data'!H110))),'Data Summary'!EC116="Yes"),OFFSET('Hygiene Data'!$H$9,0,10*ROW('Hygiene Data'!H110)),NA())</f>
        <v>#N/A</v>
      </c>
      <c r="BO116" s="101" t="e">
        <f ca="true">+IF(AND(ISNUMBER(OFFSET('Hygiene Data'!$I$5,0,10*ROW('Hygiene Data'!I110))),'Data Summary'!ED116="Yes"),OFFSET('Hygiene Data'!$I$5,0,10*ROW('Hygiene Data'!I110)),NA())</f>
        <v>#N/A</v>
      </c>
      <c r="BP116" s="101" t="e">
        <f ca="true">+IF(AND(ISNUMBER(OFFSET('Hygiene Data'!$I$7,0,10*ROW('Hygiene Data'!I110))),'Data Summary'!EE116="Yes"),OFFSET('Hygiene Data'!$I$7,0,10*ROW('Hygiene Data'!I110)),NA())</f>
        <v>#N/A</v>
      </c>
      <c r="BQ116" s="101" t="e">
        <f ca="true">+IF(AND(ISNUMBER(OFFSET('Hygiene Data'!$I$9,0,10*ROW('Hygiene Data'!I110))),'Data Summary'!EF116="Yes"),OFFSET('Hygiene Data'!$I$9,0,10*ROW('Hygiene Data'!I110)),NA())</f>
        <v>#N/A</v>
      </c>
    </row>
    <row xmlns:x14ac="http://schemas.microsoft.com/office/spreadsheetml/2009/9/ac" r="117" x14ac:dyDescent="0.2">
      <c r="A117" s="414" t="e">
        <f ca="true">+RIGHT('Data Summary'!A117,LEN('Data Summary'!A117)-9)</f>
        <v>#VALUE!</v>
      </c>
      <c r="B117" s="38" t="str">
        <f ca="true">+IF(ISTEXT('Data Summary'!B117),'Data Summary'!B117,"")</f>
        <v/>
      </c>
      <c r="C117" s="365" t="e">
        <f ca="true">+VALUE('Data Summary'!C117)</f>
        <v>#VALUE!</v>
      </c>
      <c r="D117" s="99" t="e">
        <f ca="true">+IF(AND(ISNUMBER(OFFSET('Water Data'!$D$4,0,10*ROW('Water Data'!D111))),'Data Summary'!BS117="Yes"),100-OFFSET('Water Data'!$D$4,0,10*ROW('Water Data'!D111)),NA())</f>
        <v>#N/A</v>
      </c>
      <c r="E117" s="99" t="e">
        <f ca="true">+IF(AND(ISNUMBER(OFFSET('Water Data'!$D$6,0,10*ROW('Water Data'!D111))),'Data Summary'!BT117="Yes"),OFFSET('Water Data'!$D$6,0,10*ROW('Water Data'!D111)),NA())</f>
        <v>#N/A</v>
      </c>
      <c r="F117" s="99" t="e">
        <f ca="true">+IF(AND(ISNUMBER(OFFSET('Water Data'!$D$9,0,10*ROW('Water Data'!D111))),'Data Summary'!BU117="Yes"),OFFSET('Water Data'!$D$9,0,10*ROW('Water Data'!D111)),NA())</f>
        <v>#N/A</v>
      </c>
      <c r="G117" s="99" t="e">
        <f ca="true">+IF(AND(ISNUMBER(OFFSET('Water Data'!$E$4,0,10*ROW('Water Data'!E111))),'Data Summary'!BV117="Yes"),100-OFFSET('Water Data'!$E$4,0,10*ROW('Water Data'!E111)),NA())</f>
        <v>#N/A</v>
      </c>
      <c r="H117" s="99" t="e">
        <f ca="true">+IF(AND(ISNUMBER(OFFSET('Water Data'!$E$6,0,10*ROW('Water Data'!E111))),'Data Summary'!BW117="Yes"),OFFSET('Water Data'!$E$6,0,10*ROW('Water Data'!E111)),NA())</f>
        <v>#N/A</v>
      </c>
      <c r="I117" s="99" t="e">
        <f ca="true">+IF(AND(ISNUMBER(OFFSET('Water Data'!$E$9,0,10*ROW('Water Data'!E111))),'Data Summary'!BX117="Yes"),OFFSET('Water Data'!$E$9,0,10*ROW('Water Data'!E111)),NA())</f>
        <v>#N/A</v>
      </c>
      <c r="J117" s="99" t="e">
        <f ca="true">+IF(AND(ISNUMBER(OFFSET('Water Data'!$F$4,0,10*ROW('Water Data'!F111))),'Data Summary'!BY117="Yes"),100-OFFSET('Water Data'!$F$4,0,10*ROW('Water Data'!F111)),NA())</f>
        <v>#N/A</v>
      </c>
      <c r="K117" s="99" t="e">
        <f ca="true">+IF(AND(ISNUMBER(OFFSET('Water Data'!$F$6,0,10*ROW('Water Data'!F111))),'Data Summary'!BZ117="Yes"),OFFSET('Water Data'!$F$6,0,10*ROW('Water Data'!F111)),NA())</f>
        <v>#N/A</v>
      </c>
      <c r="L117" s="99" t="e">
        <f ca="true">+IF(AND(ISNUMBER(OFFSET('Water Data'!$F$9,0,10*ROW('Water Data'!F111))),'Data Summary'!CA117="Yes"),OFFSET('Water Data'!$F$9,0,10*ROW('Water Data'!F111)),NA())</f>
        <v>#N/A</v>
      </c>
      <c r="M117" s="99" t="e">
        <f ca="true">+IF(AND(ISNUMBER(OFFSET('Water Data'!$G$4,0,10*ROW('Water Data'!G111))),'Data Summary'!CB117="Yes"),100-OFFSET('Water Data'!$G$4,0,10*ROW('Water Data'!G111)),NA())</f>
        <v>#N/A</v>
      </c>
      <c r="N117" s="99" t="e">
        <f ca="true">+IF(AND(ISNUMBER(OFFSET('Water Data'!$G$6,0,10*ROW('Water Data'!G111))),'Data Summary'!CC117="Yes"),OFFSET('Water Data'!$G$6,0,10*ROW('Water Data'!G111)),NA())</f>
        <v>#N/A</v>
      </c>
      <c r="O117" s="99" t="e">
        <f ca="true">+IF(AND(ISNUMBER(OFFSET('Water Data'!$G$9,0,10*ROW('Water Data'!G111))),'Data Summary'!CD117="Yes"),OFFSET('Water Data'!$G$9,0,10*ROW('Water Data'!G111)),NA())</f>
        <v>#N/A</v>
      </c>
      <c r="P117" s="99" t="e">
        <f ca="true">+IF(AND(ISNUMBER(OFFSET('Water Data'!$H$4,0,10*ROW('Water Data'!H111))),'Data Summary'!CE117="Yes"),100-OFFSET('Water Data'!$H$4,0,10*ROW('Water Data'!H111)),NA())</f>
        <v>#N/A</v>
      </c>
      <c r="Q117" s="99" t="e">
        <f ca="true">+IF(AND(ISNUMBER(OFFSET('Water Data'!$H$6,0,10*ROW('Water Data'!H111))),'Data Summary'!CF117="Yes"),OFFSET('Water Data'!$H$6,0,10*ROW('Water Data'!H111)),NA())</f>
        <v>#N/A</v>
      </c>
      <c r="R117" s="99" t="e">
        <f ca="true">+IF(AND(ISNUMBER(OFFSET('Water Data'!$H$9,0,10*ROW('Water Data'!H111))),'Data Summary'!CG117="Yes"),OFFSET('Water Data'!$H$9,0,10*ROW('Water Data'!H111)),NA())</f>
        <v>#N/A</v>
      </c>
      <c r="S117" s="99" t="e">
        <f ca="true">+IF(AND(ISNUMBER(OFFSET('Water Data'!$I$4,0,10*ROW('Water Data'!I111))),'Data Summary'!CH117="Yes"),100-OFFSET('Water Data'!$I$4,0,10*ROW('Water Data'!I111)),NA())</f>
        <v>#N/A</v>
      </c>
      <c r="T117" s="99" t="e">
        <f ca="true">+IF(AND(ISNUMBER(OFFSET('Water Data'!$I$6,0,10*ROW('Water Data'!I111))),'Data Summary'!CI117="Yes"),OFFSET('Water Data'!$I$6,0,10*ROW('Water Data'!I111)),NA())</f>
        <v>#N/A</v>
      </c>
      <c r="U117" s="99" t="e">
        <f ca="true">+IF(AND(ISNUMBER(OFFSET('Water Data'!$I$9,0,10*ROW('Water Data'!I111))),'Data Summary'!CJ117="Yes"),OFFSET('Water Data'!$I$9,0,10*ROW('Water Data'!I111)),NA())</f>
        <v>#N/A</v>
      </c>
      <c r="V117" s="100" t="e">
        <f ca="true">+IF(AND(ISNUMBER(OFFSET('Sanitation Data'!$D$4,0,10*ROW('Sanitation Data'!D111))),'Data Summary'!CK117="Yes"),100-OFFSET('Sanitation Data'!$D$4,0,10*ROW('Sanitation Data'!D111)),NA())</f>
        <v>#N/A</v>
      </c>
      <c r="W117" s="100" t="e">
        <f ca="true">+IF(AND(ISNUMBER(OFFSET('Sanitation Data'!$D$6,0,10*ROW('Sanitation Data'!D111))),'Data Summary'!CL117="Yes"),OFFSET('Sanitation Data'!$D$6,0,10*ROW('Sanitation Data'!D111)),NA())</f>
        <v>#N/A</v>
      </c>
      <c r="X117" s="100" t="e">
        <f ca="true">+IF(AND(ISNUMBER(OFFSET('Sanitation Data'!$D$10,0,10*ROW('Sanitation Data'!D111))),'Data Summary'!CM117="Yes"),OFFSET('Sanitation Data'!$D$10,0,10*ROW('Sanitation Data'!D111)),NA())</f>
        <v>#N/A</v>
      </c>
      <c r="Y117" s="100" t="e">
        <f ca="true">+IF(AND(ISNUMBER(OFFSET('Sanitation Data'!$D$11,0,10*ROW('Sanitation Data'!D111))),'Data Summary'!CN117="Yes"),OFFSET('Sanitation Data'!$D$11,0,10*ROW('Sanitation Data'!D111)),NA())</f>
        <v>#N/A</v>
      </c>
      <c r="Z117" s="100" t="e">
        <f ca="true">+IF(AND(ISNUMBER(OFFSET('Sanitation Data'!$D$12,0,10*ROW('Sanitation Data'!D111))),'Data Summary'!CO117="Yes"),OFFSET('Sanitation Data'!$D$12,0,10*ROW('Sanitation Data'!D111)),NA())</f>
        <v>#N/A</v>
      </c>
      <c r="AA117" s="100" t="e">
        <f ca="true">+IF(AND(ISNUMBER(OFFSET('Sanitation Data'!$E$4,0,10*ROW('Sanitation Data'!E111))),'Data Summary'!CP117="Yes"),100-OFFSET('Sanitation Data'!$E$4,0,10*ROW('Sanitation Data'!E111)),NA())</f>
        <v>#N/A</v>
      </c>
      <c r="AB117" s="100" t="e">
        <f ca="true">+IF(AND(ISNUMBER(OFFSET('Sanitation Data'!$E$6,0,10*ROW('Sanitation Data'!E111))),'Data Summary'!CQ117="Yes"),OFFSET('Sanitation Data'!$E$6,0,10*ROW('Sanitation Data'!E111)),NA())</f>
        <v>#N/A</v>
      </c>
      <c r="AC117" s="100" t="e">
        <f ca="true">+IF(AND(ISNUMBER(OFFSET('Sanitation Data'!$E$10,0,10*ROW('Sanitation Data'!E111))),'Data Summary'!CR117="Yes"),OFFSET('Sanitation Data'!$E$10,0,10*ROW('Sanitation Data'!E111)),NA())</f>
        <v>#N/A</v>
      </c>
      <c r="AD117" s="100" t="e">
        <f ca="true">+IF(AND(ISNUMBER(OFFSET('Sanitation Data'!$E$11,0,10*ROW('Sanitation Data'!E111))),'Data Summary'!CS117="Yes"),OFFSET('Sanitation Data'!$E$11,0,10*ROW('Sanitation Data'!E111)),NA())</f>
        <v>#N/A</v>
      </c>
      <c r="AE117" s="100" t="e">
        <f ca="true">+IF(AND(ISNUMBER(OFFSET('Sanitation Data'!$E$12,0,10*ROW('Sanitation Data'!E111))),'Data Summary'!CT117="Yes"),OFFSET('Sanitation Data'!$E$12,0,10*ROW('Sanitation Data'!E111)),NA())</f>
        <v>#N/A</v>
      </c>
      <c r="AF117" s="100" t="e">
        <f ca="true">+IF(AND(ISNUMBER(OFFSET('Sanitation Data'!$F$4,0,10*ROW('Sanitation Data'!F111))),'Data Summary'!CU117="Yes"),100-OFFSET('Sanitation Data'!$F$4,0,10*ROW('Sanitation Data'!F111)),NA())</f>
        <v>#N/A</v>
      </c>
      <c r="AG117" s="100" t="e">
        <f ca="true">+IF(AND(ISNUMBER(OFFSET('Sanitation Data'!$F$6,0,10*ROW('Sanitation Data'!F111))),'Data Summary'!CV117="Yes"),OFFSET('Sanitation Data'!$F$6,0,10*ROW('Sanitation Data'!F111)),NA())</f>
        <v>#N/A</v>
      </c>
      <c r="AH117" s="100" t="e">
        <f ca="true">+IF(AND(ISNUMBER(OFFSET('Sanitation Data'!$F$10,0,10*ROW('Sanitation Data'!F111))),'Data Summary'!CW117="Yes"),OFFSET('Sanitation Data'!$F$10,0,10*ROW('Sanitation Data'!F111)),NA())</f>
        <v>#N/A</v>
      </c>
      <c r="AI117" s="100" t="e">
        <f ca="true">+IF(AND(ISNUMBER(OFFSET('Sanitation Data'!$F$11,0,10*ROW('Sanitation Data'!F111))),'Data Summary'!CX117="Yes"),OFFSET('Sanitation Data'!$F$11,0,10*ROW('Sanitation Data'!F111)),NA())</f>
        <v>#N/A</v>
      </c>
      <c r="AJ117" s="100" t="e">
        <f ca="true">+IF(AND(ISNUMBER(OFFSET('Sanitation Data'!$F$12,0,10*ROW('Sanitation Data'!F111))),'Data Summary'!CY117="Yes"),OFFSET('Sanitation Data'!$F$12,0,10*ROW('Sanitation Data'!F111)),NA())</f>
        <v>#N/A</v>
      </c>
      <c r="AK117" s="100" t="e">
        <f ca="true">+IF(AND(ISNUMBER(OFFSET('Sanitation Data'!$G$4,0,10*ROW('Sanitation Data'!G111))),'Data Summary'!CZ117="Yes"),100-OFFSET('Sanitation Data'!$G$4,0,10*ROW('Sanitation Data'!G111)),NA())</f>
        <v>#N/A</v>
      </c>
      <c r="AL117" s="100" t="e">
        <f ca="true">+IF(AND(ISNUMBER(OFFSET('Sanitation Data'!$G$6,0,10*ROW('Sanitation Data'!G111))),'Data Summary'!DA117="Yes"),OFFSET('Sanitation Data'!$G$6,0,10*ROW('Sanitation Data'!G111)),NA())</f>
        <v>#N/A</v>
      </c>
      <c r="AM117" s="100" t="e">
        <f ca="true">+IF(AND(ISNUMBER(OFFSET('Sanitation Data'!$G$10,0,10*ROW('Sanitation Data'!G111))),'Data Summary'!DB117="Yes"),OFFSET('Sanitation Data'!$G$10,0,10*ROW('Sanitation Data'!G111)),NA())</f>
        <v>#N/A</v>
      </c>
      <c r="AN117" s="100" t="e">
        <f ca="true">+IF(AND(ISNUMBER(OFFSET('Sanitation Data'!$G$11,0,10*ROW('Sanitation Data'!G111))),'Data Summary'!DC117="Yes"),OFFSET('Sanitation Data'!$G$11,0,10*ROW('Sanitation Data'!G111)),NA())</f>
        <v>#N/A</v>
      </c>
      <c r="AO117" s="100" t="e">
        <f ca="true">+IF(AND(ISNUMBER(OFFSET('Sanitation Data'!$G$12,0,10*ROW('Sanitation Data'!G111))),'Data Summary'!DD117="Yes"),OFFSET('Sanitation Data'!$G$12,0,10*ROW('Sanitation Data'!G111)),NA())</f>
        <v>#N/A</v>
      </c>
      <c r="AP117" s="100" t="e">
        <f ca="true">+IF(AND(ISNUMBER(OFFSET('Sanitation Data'!$H$4,0,10*ROW('Sanitation Data'!H111))),'Data Summary'!DE117="Yes"),100-OFFSET('Sanitation Data'!$H$4,0,10*ROW('Sanitation Data'!H111)),NA())</f>
        <v>#N/A</v>
      </c>
      <c r="AQ117" s="100" t="e">
        <f ca="true">+IF(AND(ISNUMBER(OFFSET('Sanitation Data'!$H$6,0,10*ROW('Sanitation Data'!H111))),'Data Summary'!DF117="Yes"),OFFSET('Sanitation Data'!$H$6,0,10*ROW('Sanitation Data'!H111)),NA())</f>
        <v>#N/A</v>
      </c>
      <c r="AR117" s="100" t="e">
        <f ca="true">+IF(AND(ISNUMBER(OFFSET('Sanitation Data'!$H$10,0,10*ROW('Sanitation Data'!H111))),'Data Summary'!DG117="Yes"),OFFSET('Sanitation Data'!$H$10,0,10*ROW('Sanitation Data'!H111)),NA())</f>
        <v>#N/A</v>
      </c>
      <c r="AS117" s="100" t="e">
        <f ca="true">+IF(AND(ISNUMBER(OFFSET('Sanitation Data'!$H$11,0,10*ROW('Sanitation Data'!H111))),'Data Summary'!DH117="Yes"),OFFSET('Sanitation Data'!$H$11,0,10*ROW('Sanitation Data'!H111)),NA())</f>
        <v>#N/A</v>
      </c>
      <c r="AT117" s="100" t="e">
        <f ca="true">+IF(AND(ISNUMBER(OFFSET('Sanitation Data'!$H$12,0,10*ROW('Sanitation Data'!H111))),'Data Summary'!DI117="Yes"),OFFSET('Sanitation Data'!$H$12,0,10*ROW('Sanitation Data'!H111)),NA())</f>
        <v>#N/A</v>
      </c>
      <c r="AU117" s="100" t="e">
        <f ca="true">+IF(AND(ISNUMBER(OFFSET('Sanitation Data'!$I$4,0,10*ROW('Sanitation Data'!I111))),'Data Summary'!DJ117="Yes"),100-OFFSET('Sanitation Data'!$I$4,0,10*ROW('Sanitation Data'!I111)),NA())</f>
        <v>#N/A</v>
      </c>
      <c r="AV117" s="100" t="e">
        <f ca="true">+IF(AND(ISNUMBER(OFFSET('Sanitation Data'!$I$6,0,10*ROW('Sanitation Data'!I111))),'Data Summary'!DK117="Yes"),OFFSET('Sanitation Data'!$I$6,0,10*ROW('Sanitation Data'!I111)),NA())</f>
        <v>#N/A</v>
      </c>
      <c r="AW117" s="100" t="e">
        <f ca="true">+IF(AND(ISNUMBER(OFFSET('Sanitation Data'!$I$10,0,10*ROW('Sanitation Data'!I111))),'Data Summary'!DL117="Yes"),OFFSET('Sanitation Data'!$I$10,0,10*ROW('Sanitation Data'!I111)),NA())</f>
        <v>#N/A</v>
      </c>
      <c r="AX117" s="100" t="e">
        <f ca="true">+IF(AND(ISNUMBER(OFFSET('Sanitation Data'!$I$11,0,10*ROW('Sanitation Data'!I111))),'Data Summary'!DM117="Yes"),OFFSET('Sanitation Data'!$I$11,0,10*ROW('Sanitation Data'!I111)),NA())</f>
        <v>#N/A</v>
      </c>
      <c r="AY117" s="100" t="e">
        <f ca="true">+IF(AND(ISNUMBER(OFFSET('Sanitation Data'!$I$12,0,10*ROW('Sanitation Data'!I111))),'Data Summary'!DN117="Yes"),OFFSET('Sanitation Data'!$I$12,0,10*ROW('Sanitation Data'!I111)),NA())</f>
        <v>#N/A</v>
      </c>
      <c r="AZ117" s="101" t="e">
        <f ca="true">+IF(AND(ISNUMBER(OFFSET('Hygiene Data'!$D$5,0,10*ROW('Hygiene Data'!D111))),'Data Summary'!DO117="Yes"),OFFSET('Hygiene Data'!$D$5,0,10*ROW('Hygiene Data'!D111)),NA())</f>
        <v>#N/A</v>
      </c>
      <c r="BA117" s="101" t="e">
        <f ca="true">+IF(AND(ISNUMBER(OFFSET('Hygiene Data'!$D$7,0,10*ROW('Hygiene Data'!D111))),'Data Summary'!DP117="Yes"),OFFSET('Hygiene Data'!$D$7,0,10*ROW('Hygiene Data'!D111)),NA())</f>
        <v>#N/A</v>
      </c>
      <c r="BB117" s="101" t="e">
        <f ca="true">+IF(AND(ISNUMBER(OFFSET('Hygiene Data'!$D$9,0,10*ROW('Hygiene Data'!D111))),'Data Summary'!DQ117="Yes"),OFFSET('Hygiene Data'!$D$9,0,10*ROW('Hygiene Data'!D111)),NA())</f>
        <v>#N/A</v>
      </c>
      <c r="BC117" s="101" t="e">
        <f ca="true">+IF(AND(ISNUMBER(OFFSET('Hygiene Data'!$E$5,0,10*ROW('Hygiene Data'!E111))),'Data Summary'!DR117="Yes"),OFFSET('Hygiene Data'!$E$5,0,10*ROW('Hygiene Data'!E111)),NA())</f>
        <v>#N/A</v>
      </c>
      <c r="BD117" s="101" t="e">
        <f ca="true">+IF(AND(ISNUMBER(OFFSET('Hygiene Data'!$E$7,0,10*ROW('Hygiene Data'!E111))),'Data Summary'!DS117="Yes"),OFFSET('Hygiene Data'!$E$7,0,10*ROW('Hygiene Data'!E111)),NA())</f>
        <v>#N/A</v>
      </c>
      <c r="BE117" s="101" t="e">
        <f ca="true">+IF(AND(ISNUMBER(OFFSET('Hygiene Data'!$E$9,0,10*ROW('Hygiene Data'!E111))),'Data Summary'!DT117="Yes"),OFFSET('Hygiene Data'!$E$9,0,10*ROW('Hygiene Data'!E111)),NA())</f>
        <v>#N/A</v>
      </c>
      <c r="BF117" s="101" t="e">
        <f ca="true">+IF(AND(ISNUMBER(OFFSET('Hygiene Data'!$F$5,0,10*ROW('Hygiene Data'!F111))),'Data Summary'!DU117="Yes"),OFFSET('Hygiene Data'!$F$5,0,10*ROW('Hygiene Data'!F111)),NA())</f>
        <v>#N/A</v>
      </c>
      <c r="BG117" s="101" t="e">
        <f ca="true">+IF(AND(ISNUMBER(OFFSET('Hygiene Data'!$F$7,0,10*ROW('Hygiene Data'!F111))),'Data Summary'!DV117="Yes"),OFFSET('Hygiene Data'!$F$7,0,10*ROW('Hygiene Data'!F111)),NA())</f>
        <v>#N/A</v>
      </c>
      <c r="BH117" s="101" t="e">
        <f ca="true">+IF(AND(ISNUMBER(OFFSET('Hygiene Data'!$F$9,0,10*ROW('Hygiene Data'!F111))),'Data Summary'!DW117="Yes"),OFFSET('Hygiene Data'!$F$9,0,10*ROW('Hygiene Data'!F111)),NA())</f>
        <v>#N/A</v>
      </c>
      <c r="BI117" s="101" t="e">
        <f ca="true">+IF(AND(ISNUMBER(OFFSET('Hygiene Data'!$G$5,0,10*ROW('Hygiene Data'!G111))),'Data Summary'!DX117="Yes"),OFFSET('Hygiene Data'!$G$5,0,10*ROW('Hygiene Data'!G111)),NA())</f>
        <v>#N/A</v>
      </c>
      <c r="BJ117" s="101" t="e">
        <f ca="true">+IF(AND(ISNUMBER(OFFSET('Hygiene Data'!$G$7,0,10*ROW('Hygiene Data'!G111))),'Data Summary'!DY117="Yes"),OFFSET('Hygiene Data'!$G$7,0,10*ROW('Hygiene Data'!G111)),NA())</f>
        <v>#N/A</v>
      </c>
      <c r="BK117" s="101" t="e">
        <f ca="true">+IF(AND(ISNUMBER(OFFSET('Hygiene Data'!$G$9,0,10*ROW('Hygiene Data'!G111))),'Data Summary'!DZ117="Yes"),OFFSET('Hygiene Data'!$G$9,0,10*ROW('Hygiene Data'!G111)),NA())</f>
        <v>#N/A</v>
      </c>
      <c r="BL117" s="101" t="e">
        <f ca="true">+IF(AND(ISNUMBER(OFFSET('Hygiene Data'!$H$5,0,10*ROW('Hygiene Data'!H111))),'Data Summary'!EA117="Yes"),OFFSET('Hygiene Data'!$H$5,0,10*ROW('Hygiene Data'!H111)),NA())</f>
        <v>#N/A</v>
      </c>
      <c r="BM117" s="101" t="e">
        <f ca="true">+IF(AND(ISNUMBER(OFFSET('Hygiene Data'!$H$7,0,10*ROW('Hygiene Data'!H111))),'Data Summary'!EB117="Yes"),OFFSET('Hygiene Data'!$H$7,0,10*ROW('Hygiene Data'!H111)),NA())</f>
        <v>#N/A</v>
      </c>
      <c r="BN117" s="101" t="e">
        <f ca="true">+IF(AND(ISNUMBER(OFFSET('Hygiene Data'!$H$9,0,10*ROW('Hygiene Data'!H111))),'Data Summary'!EC117="Yes"),OFFSET('Hygiene Data'!$H$9,0,10*ROW('Hygiene Data'!H111)),NA())</f>
        <v>#N/A</v>
      </c>
      <c r="BO117" s="101" t="e">
        <f ca="true">+IF(AND(ISNUMBER(OFFSET('Hygiene Data'!$I$5,0,10*ROW('Hygiene Data'!I111))),'Data Summary'!ED117="Yes"),OFFSET('Hygiene Data'!$I$5,0,10*ROW('Hygiene Data'!I111)),NA())</f>
        <v>#N/A</v>
      </c>
      <c r="BP117" s="101" t="e">
        <f ca="true">+IF(AND(ISNUMBER(OFFSET('Hygiene Data'!$I$7,0,10*ROW('Hygiene Data'!I111))),'Data Summary'!EE117="Yes"),OFFSET('Hygiene Data'!$I$7,0,10*ROW('Hygiene Data'!I111)),NA())</f>
        <v>#N/A</v>
      </c>
      <c r="BQ117" s="101" t="e">
        <f ca="true">+IF(AND(ISNUMBER(OFFSET('Hygiene Data'!$I$9,0,10*ROW('Hygiene Data'!I111))),'Data Summary'!EF117="Yes"),OFFSET('Hygiene Data'!$I$9,0,10*ROW('Hygiene Data'!I111)),NA())</f>
        <v>#N/A</v>
      </c>
    </row>
    <row xmlns:x14ac="http://schemas.microsoft.com/office/spreadsheetml/2009/9/ac" r="118" x14ac:dyDescent="0.2">
      <c r="A118" s="414" t="e">
        <f ca="true">+RIGHT('Data Summary'!A118,LEN('Data Summary'!A118)-9)</f>
        <v>#VALUE!</v>
      </c>
      <c r="B118" s="38" t="str">
        <f ca="true">+IF(ISTEXT('Data Summary'!B118),'Data Summary'!B118,"")</f>
        <v/>
      </c>
      <c r="C118" s="365" t="e">
        <f ca="true">+VALUE('Data Summary'!C118)</f>
        <v>#VALUE!</v>
      </c>
      <c r="D118" s="99" t="e">
        <f ca="true">+IF(AND(ISNUMBER(OFFSET('Water Data'!$D$4,0,10*ROW('Water Data'!D112))),'Data Summary'!BS118="Yes"),100-OFFSET('Water Data'!$D$4,0,10*ROW('Water Data'!D112)),NA())</f>
        <v>#N/A</v>
      </c>
      <c r="E118" s="99" t="e">
        <f ca="true">+IF(AND(ISNUMBER(OFFSET('Water Data'!$D$6,0,10*ROW('Water Data'!D112))),'Data Summary'!BT118="Yes"),OFFSET('Water Data'!$D$6,0,10*ROW('Water Data'!D112)),NA())</f>
        <v>#N/A</v>
      </c>
      <c r="F118" s="99" t="e">
        <f ca="true">+IF(AND(ISNUMBER(OFFSET('Water Data'!$D$9,0,10*ROW('Water Data'!D112))),'Data Summary'!BU118="Yes"),OFFSET('Water Data'!$D$9,0,10*ROW('Water Data'!D112)),NA())</f>
        <v>#N/A</v>
      </c>
      <c r="G118" s="99" t="e">
        <f ca="true">+IF(AND(ISNUMBER(OFFSET('Water Data'!$E$4,0,10*ROW('Water Data'!E112))),'Data Summary'!BV118="Yes"),100-OFFSET('Water Data'!$E$4,0,10*ROW('Water Data'!E112)),NA())</f>
        <v>#N/A</v>
      </c>
      <c r="H118" s="99" t="e">
        <f ca="true">+IF(AND(ISNUMBER(OFFSET('Water Data'!$E$6,0,10*ROW('Water Data'!E112))),'Data Summary'!BW118="Yes"),OFFSET('Water Data'!$E$6,0,10*ROW('Water Data'!E112)),NA())</f>
        <v>#N/A</v>
      </c>
      <c r="I118" s="99" t="e">
        <f ca="true">+IF(AND(ISNUMBER(OFFSET('Water Data'!$E$9,0,10*ROW('Water Data'!E112))),'Data Summary'!BX118="Yes"),OFFSET('Water Data'!$E$9,0,10*ROW('Water Data'!E112)),NA())</f>
        <v>#N/A</v>
      </c>
      <c r="J118" s="99" t="e">
        <f ca="true">+IF(AND(ISNUMBER(OFFSET('Water Data'!$F$4,0,10*ROW('Water Data'!F112))),'Data Summary'!BY118="Yes"),100-OFFSET('Water Data'!$F$4,0,10*ROW('Water Data'!F112)),NA())</f>
        <v>#N/A</v>
      </c>
      <c r="K118" s="99" t="e">
        <f ca="true">+IF(AND(ISNUMBER(OFFSET('Water Data'!$F$6,0,10*ROW('Water Data'!F112))),'Data Summary'!BZ118="Yes"),OFFSET('Water Data'!$F$6,0,10*ROW('Water Data'!F112)),NA())</f>
        <v>#N/A</v>
      </c>
      <c r="L118" s="99" t="e">
        <f ca="true">+IF(AND(ISNUMBER(OFFSET('Water Data'!$F$9,0,10*ROW('Water Data'!F112))),'Data Summary'!CA118="Yes"),OFFSET('Water Data'!$F$9,0,10*ROW('Water Data'!F112)),NA())</f>
        <v>#N/A</v>
      </c>
      <c r="M118" s="99" t="e">
        <f ca="true">+IF(AND(ISNUMBER(OFFSET('Water Data'!$G$4,0,10*ROW('Water Data'!G112))),'Data Summary'!CB118="Yes"),100-OFFSET('Water Data'!$G$4,0,10*ROW('Water Data'!G112)),NA())</f>
        <v>#N/A</v>
      </c>
      <c r="N118" s="99" t="e">
        <f ca="true">+IF(AND(ISNUMBER(OFFSET('Water Data'!$G$6,0,10*ROW('Water Data'!G112))),'Data Summary'!CC118="Yes"),OFFSET('Water Data'!$G$6,0,10*ROW('Water Data'!G112)),NA())</f>
        <v>#N/A</v>
      </c>
      <c r="O118" s="99" t="e">
        <f ca="true">+IF(AND(ISNUMBER(OFFSET('Water Data'!$G$9,0,10*ROW('Water Data'!G112))),'Data Summary'!CD118="Yes"),OFFSET('Water Data'!$G$9,0,10*ROW('Water Data'!G112)),NA())</f>
        <v>#N/A</v>
      </c>
      <c r="P118" s="99" t="e">
        <f ca="true">+IF(AND(ISNUMBER(OFFSET('Water Data'!$H$4,0,10*ROW('Water Data'!H112))),'Data Summary'!CE118="Yes"),100-OFFSET('Water Data'!$H$4,0,10*ROW('Water Data'!H112)),NA())</f>
        <v>#N/A</v>
      </c>
      <c r="Q118" s="99" t="e">
        <f ca="true">+IF(AND(ISNUMBER(OFFSET('Water Data'!$H$6,0,10*ROW('Water Data'!H112))),'Data Summary'!CF118="Yes"),OFFSET('Water Data'!$H$6,0,10*ROW('Water Data'!H112)),NA())</f>
        <v>#N/A</v>
      </c>
      <c r="R118" s="99" t="e">
        <f ca="true">+IF(AND(ISNUMBER(OFFSET('Water Data'!$H$9,0,10*ROW('Water Data'!H112))),'Data Summary'!CG118="Yes"),OFFSET('Water Data'!$H$9,0,10*ROW('Water Data'!H112)),NA())</f>
        <v>#N/A</v>
      </c>
      <c r="S118" s="99" t="e">
        <f ca="true">+IF(AND(ISNUMBER(OFFSET('Water Data'!$I$4,0,10*ROW('Water Data'!I112))),'Data Summary'!CH118="Yes"),100-OFFSET('Water Data'!$I$4,0,10*ROW('Water Data'!I112)),NA())</f>
        <v>#N/A</v>
      </c>
      <c r="T118" s="99" t="e">
        <f ca="true">+IF(AND(ISNUMBER(OFFSET('Water Data'!$I$6,0,10*ROW('Water Data'!I112))),'Data Summary'!CI118="Yes"),OFFSET('Water Data'!$I$6,0,10*ROW('Water Data'!I112)),NA())</f>
        <v>#N/A</v>
      </c>
      <c r="U118" s="99" t="e">
        <f ca="true">+IF(AND(ISNUMBER(OFFSET('Water Data'!$I$9,0,10*ROW('Water Data'!I112))),'Data Summary'!CJ118="Yes"),OFFSET('Water Data'!$I$9,0,10*ROW('Water Data'!I112)),NA())</f>
        <v>#N/A</v>
      </c>
      <c r="V118" s="100" t="e">
        <f ca="true">+IF(AND(ISNUMBER(OFFSET('Sanitation Data'!$D$4,0,10*ROW('Sanitation Data'!D112))),'Data Summary'!CK118="Yes"),100-OFFSET('Sanitation Data'!$D$4,0,10*ROW('Sanitation Data'!D112)),NA())</f>
        <v>#N/A</v>
      </c>
      <c r="W118" s="100" t="e">
        <f ca="true">+IF(AND(ISNUMBER(OFFSET('Sanitation Data'!$D$6,0,10*ROW('Sanitation Data'!D112))),'Data Summary'!CL118="Yes"),OFFSET('Sanitation Data'!$D$6,0,10*ROW('Sanitation Data'!D112)),NA())</f>
        <v>#N/A</v>
      </c>
      <c r="X118" s="100" t="e">
        <f ca="true">+IF(AND(ISNUMBER(OFFSET('Sanitation Data'!$D$10,0,10*ROW('Sanitation Data'!D112))),'Data Summary'!CM118="Yes"),OFFSET('Sanitation Data'!$D$10,0,10*ROW('Sanitation Data'!D112)),NA())</f>
        <v>#N/A</v>
      </c>
      <c r="Y118" s="100" t="e">
        <f ca="true">+IF(AND(ISNUMBER(OFFSET('Sanitation Data'!$D$11,0,10*ROW('Sanitation Data'!D112))),'Data Summary'!CN118="Yes"),OFFSET('Sanitation Data'!$D$11,0,10*ROW('Sanitation Data'!D112)),NA())</f>
        <v>#N/A</v>
      </c>
      <c r="Z118" s="100" t="e">
        <f ca="true">+IF(AND(ISNUMBER(OFFSET('Sanitation Data'!$D$12,0,10*ROW('Sanitation Data'!D112))),'Data Summary'!CO118="Yes"),OFFSET('Sanitation Data'!$D$12,0,10*ROW('Sanitation Data'!D112)),NA())</f>
        <v>#N/A</v>
      </c>
      <c r="AA118" s="100" t="e">
        <f ca="true">+IF(AND(ISNUMBER(OFFSET('Sanitation Data'!$E$4,0,10*ROW('Sanitation Data'!E112))),'Data Summary'!CP118="Yes"),100-OFFSET('Sanitation Data'!$E$4,0,10*ROW('Sanitation Data'!E112)),NA())</f>
        <v>#N/A</v>
      </c>
      <c r="AB118" s="100" t="e">
        <f ca="true">+IF(AND(ISNUMBER(OFFSET('Sanitation Data'!$E$6,0,10*ROW('Sanitation Data'!E112))),'Data Summary'!CQ118="Yes"),OFFSET('Sanitation Data'!$E$6,0,10*ROW('Sanitation Data'!E112)),NA())</f>
        <v>#N/A</v>
      </c>
      <c r="AC118" s="100" t="e">
        <f ca="true">+IF(AND(ISNUMBER(OFFSET('Sanitation Data'!$E$10,0,10*ROW('Sanitation Data'!E112))),'Data Summary'!CR118="Yes"),OFFSET('Sanitation Data'!$E$10,0,10*ROW('Sanitation Data'!E112)),NA())</f>
        <v>#N/A</v>
      </c>
      <c r="AD118" s="100" t="e">
        <f ca="true">+IF(AND(ISNUMBER(OFFSET('Sanitation Data'!$E$11,0,10*ROW('Sanitation Data'!E112))),'Data Summary'!CS118="Yes"),OFFSET('Sanitation Data'!$E$11,0,10*ROW('Sanitation Data'!E112)),NA())</f>
        <v>#N/A</v>
      </c>
      <c r="AE118" s="100" t="e">
        <f ca="true">+IF(AND(ISNUMBER(OFFSET('Sanitation Data'!$E$12,0,10*ROW('Sanitation Data'!E112))),'Data Summary'!CT118="Yes"),OFFSET('Sanitation Data'!$E$12,0,10*ROW('Sanitation Data'!E112)),NA())</f>
        <v>#N/A</v>
      </c>
      <c r="AF118" s="100" t="e">
        <f ca="true">+IF(AND(ISNUMBER(OFFSET('Sanitation Data'!$F$4,0,10*ROW('Sanitation Data'!F112))),'Data Summary'!CU118="Yes"),100-OFFSET('Sanitation Data'!$F$4,0,10*ROW('Sanitation Data'!F112)),NA())</f>
        <v>#N/A</v>
      </c>
      <c r="AG118" s="100" t="e">
        <f ca="true">+IF(AND(ISNUMBER(OFFSET('Sanitation Data'!$F$6,0,10*ROW('Sanitation Data'!F112))),'Data Summary'!CV118="Yes"),OFFSET('Sanitation Data'!$F$6,0,10*ROW('Sanitation Data'!F112)),NA())</f>
        <v>#N/A</v>
      </c>
      <c r="AH118" s="100" t="e">
        <f ca="true">+IF(AND(ISNUMBER(OFFSET('Sanitation Data'!$F$10,0,10*ROW('Sanitation Data'!F112))),'Data Summary'!CW118="Yes"),OFFSET('Sanitation Data'!$F$10,0,10*ROW('Sanitation Data'!F112)),NA())</f>
        <v>#N/A</v>
      </c>
      <c r="AI118" s="100" t="e">
        <f ca="true">+IF(AND(ISNUMBER(OFFSET('Sanitation Data'!$F$11,0,10*ROW('Sanitation Data'!F112))),'Data Summary'!CX118="Yes"),OFFSET('Sanitation Data'!$F$11,0,10*ROW('Sanitation Data'!F112)),NA())</f>
        <v>#N/A</v>
      </c>
      <c r="AJ118" s="100" t="e">
        <f ca="true">+IF(AND(ISNUMBER(OFFSET('Sanitation Data'!$F$12,0,10*ROW('Sanitation Data'!F112))),'Data Summary'!CY118="Yes"),OFFSET('Sanitation Data'!$F$12,0,10*ROW('Sanitation Data'!F112)),NA())</f>
        <v>#N/A</v>
      </c>
      <c r="AK118" s="100" t="e">
        <f ca="true">+IF(AND(ISNUMBER(OFFSET('Sanitation Data'!$G$4,0,10*ROW('Sanitation Data'!G112))),'Data Summary'!CZ118="Yes"),100-OFFSET('Sanitation Data'!$G$4,0,10*ROW('Sanitation Data'!G112)),NA())</f>
        <v>#N/A</v>
      </c>
      <c r="AL118" s="100" t="e">
        <f ca="true">+IF(AND(ISNUMBER(OFFSET('Sanitation Data'!$G$6,0,10*ROW('Sanitation Data'!G112))),'Data Summary'!DA118="Yes"),OFFSET('Sanitation Data'!$G$6,0,10*ROW('Sanitation Data'!G112)),NA())</f>
        <v>#N/A</v>
      </c>
      <c r="AM118" s="100" t="e">
        <f ca="true">+IF(AND(ISNUMBER(OFFSET('Sanitation Data'!$G$10,0,10*ROW('Sanitation Data'!G112))),'Data Summary'!DB118="Yes"),OFFSET('Sanitation Data'!$G$10,0,10*ROW('Sanitation Data'!G112)),NA())</f>
        <v>#N/A</v>
      </c>
      <c r="AN118" s="100" t="e">
        <f ca="true">+IF(AND(ISNUMBER(OFFSET('Sanitation Data'!$G$11,0,10*ROW('Sanitation Data'!G112))),'Data Summary'!DC118="Yes"),OFFSET('Sanitation Data'!$G$11,0,10*ROW('Sanitation Data'!G112)),NA())</f>
        <v>#N/A</v>
      </c>
      <c r="AO118" s="100" t="e">
        <f ca="true">+IF(AND(ISNUMBER(OFFSET('Sanitation Data'!$G$12,0,10*ROW('Sanitation Data'!G112))),'Data Summary'!DD118="Yes"),OFFSET('Sanitation Data'!$G$12,0,10*ROW('Sanitation Data'!G112)),NA())</f>
        <v>#N/A</v>
      </c>
      <c r="AP118" s="100" t="e">
        <f ca="true">+IF(AND(ISNUMBER(OFFSET('Sanitation Data'!$H$4,0,10*ROW('Sanitation Data'!H112))),'Data Summary'!DE118="Yes"),100-OFFSET('Sanitation Data'!$H$4,0,10*ROW('Sanitation Data'!H112)),NA())</f>
        <v>#N/A</v>
      </c>
      <c r="AQ118" s="100" t="e">
        <f ca="true">+IF(AND(ISNUMBER(OFFSET('Sanitation Data'!$H$6,0,10*ROW('Sanitation Data'!H112))),'Data Summary'!DF118="Yes"),OFFSET('Sanitation Data'!$H$6,0,10*ROW('Sanitation Data'!H112)),NA())</f>
        <v>#N/A</v>
      </c>
      <c r="AR118" s="100" t="e">
        <f ca="true">+IF(AND(ISNUMBER(OFFSET('Sanitation Data'!$H$10,0,10*ROW('Sanitation Data'!H112))),'Data Summary'!DG118="Yes"),OFFSET('Sanitation Data'!$H$10,0,10*ROW('Sanitation Data'!H112)),NA())</f>
        <v>#N/A</v>
      </c>
      <c r="AS118" s="100" t="e">
        <f ca="true">+IF(AND(ISNUMBER(OFFSET('Sanitation Data'!$H$11,0,10*ROW('Sanitation Data'!H112))),'Data Summary'!DH118="Yes"),OFFSET('Sanitation Data'!$H$11,0,10*ROW('Sanitation Data'!H112)),NA())</f>
        <v>#N/A</v>
      </c>
      <c r="AT118" s="100" t="e">
        <f ca="true">+IF(AND(ISNUMBER(OFFSET('Sanitation Data'!$H$12,0,10*ROW('Sanitation Data'!H112))),'Data Summary'!DI118="Yes"),OFFSET('Sanitation Data'!$H$12,0,10*ROW('Sanitation Data'!H112)),NA())</f>
        <v>#N/A</v>
      </c>
      <c r="AU118" s="100" t="e">
        <f ca="true">+IF(AND(ISNUMBER(OFFSET('Sanitation Data'!$I$4,0,10*ROW('Sanitation Data'!I112))),'Data Summary'!DJ118="Yes"),100-OFFSET('Sanitation Data'!$I$4,0,10*ROW('Sanitation Data'!I112)),NA())</f>
        <v>#N/A</v>
      </c>
      <c r="AV118" s="100" t="e">
        <f ca="true">+IF(AND(ISNUMBER(OFFSET('Sanitation Data'!$I$6,0,10*ROW('Sanitation Data'!I112))),'Data Summary'!DK118="Yes"),OFFSET('Sanitation Data'!$I$6,0,10*ROW('Sanitation Data'!I112)),NA())</f>
        <v>#N/A</v>
      </c>
      <c r="AW118" s="100" t="e">
        <f ca="true">+IF(AND(ISNUMBER(OFFSET('Sanitation Data'!$I$10,0,10*ROW('Sanitation Data'!I112))),'Data Summary'!DL118="Yes"),OFFSET('Sanitation Data'!$I$10,0,10*ROW('Sanitation Data'!I112)),NA())</f>
        <v>#N/A</v>
      </c>
      <c r="AX118" s="100" t="e">
        <f ca="true">+IF(AND(ISNUMBER(OFFSET('Sanitation Data'!$I$11,0,10*ROW('Sanitation Data'!I112))),'Data Summary'!DM118="Yes"),OFFSET('Sanitation Data'!$I$11,0,10*ROW('Sanitation Data'!I112)),NA())</f>
        <v>#N/A</v>
      </c>
      <c r="AY118" s="100" t="e">
        <f ca="true">+IF(AND(ISNUMBER(OFFSET('Sanitation Data'!$I$12,0,10*ROW('Sanitation Data'!I112))),'Data Summary'!DN118="Yes"),OFFSET('Sanitation Data'!$I$12,0,10*ROW('Sanitation Data'!I112)),NA())</f>
        <v>#N/A</v>
      </c>
      <c r="AZ118" s="101" t="e">
        <f ca="true">+IF(AND(ISNUMBER(OFFSET('Hygiene Data'!$D$5,0,10*ROW('Hygiene Data'!D112))),'Data Summary'!DO118="Yes"),OFFSET('Hygiene Data'!$D$5,0,10*ROW('Hygiene Data'!D112)),NA())</f>
        <v>#N/A</v>
      </c>
      <c r="BA118" s="101" t="e">
        <f ca="true">+IF(AND(ISNUMBER(OFFSET('Hygiene Data'!$D$7,0,10*ROW('Hygiene Data'!D112))),'Data Summary'!DP118="Yes"),OFFSET('Hygiene Data'!$D$7,0,10*ROW('Hygiene Data'!D112)),NA())</f>
        <v>#N/A</v>
      </c>
      <c r="BB118" s="101" t="e">
        <f ca="true">+IF(AND(ISNUMBER(OFFSET('Hygiene Data'!$D$9,0,10*ROW('Hygiene Data'!D112))),'Data Summary'!DQ118="Yes"),OFFSET('Hygiene Data'!$D$9,0,10*ROW('Hygiene Data'!D112)),NA())</f>
        <v>#N/A</v>
      </c>
      <c r="BC118" s="101" t="e">
        <f ca="true">+IF(AND(ISNUMBER(OFFSET('Hygiene Data'!$E$5,0,10*ROW('Hygiene Data'!E112))),'Data Summary'!DR118="Yes"),OFFSET('Hygiene Data'!$E$5,0,10*ROW('Hygiene Data'!E112)),NA())</f>
        <v>#N/A</v>
      </c>
      <c r="BD118" s="101" t="e">
        <f ca="true">+IF(AND(ISNUMBER(OFFSET('Hygiene Data'!$E$7,0,10*ROW('Hygiene Data'!E112))),'Data Summary'!DS118="Yes"),OFFSET('Hygiene Data'!$E$7,0,10*ROW('Hygiene Data'!E112)),NA())</f>
        <v>#N/A</v>
      </c>
      <c r="BE118" s="101" t="e">
        <f ca="true">+IF(AND(ISNUMBER(OFFSET('Hygiene Data'!$E$9,0,10*ROW('Hygiene Data'!E112))),'Data Summary'!DT118="Yes"),OFFSET('Hygiene Data'!$E$9,0,10*ROW('Hygiene Data'!E112)),NA())</f>
        <v>#N/A</v>
      </c>
      <c r="BF118" s="101" t="e">
        <f ca="true">+IF(AND(ISNUMBER(OFFSET('Hygiene Data'!$F$5,0,10*ROW('Hygiene Data'!F112))),'Data Summary'!DU118="Yes"),OFFSET('Hygiene Data'!$F$5,0,10*ROW('Hygiene Data'!F112)),NA())</f>
        <v>#N/A</v>
      </c>
      <c r="BG118" s="101" t="e">
        <f ca="true">+IF(AND(ISNUMBER(OFFSET('Hygiene Data'!$F$7,0,10*ROW('Hygiene Data'!F112))),'Data Summary'!DV118="Yes"),OFFSET('Hygiene Data'!$F$7,0,10*ROW('Hygiene Data'!F112)),NA())</f>
        <v>#N/A</v>
      </c>
      <c r="BH118" s="101" t="e">
        <f ca="true">+IF(AND(ISNUMBER(OFFSET('Hygiene Data'!$F$9,0,10*ROW('Hygiene Data'!F112))),'Data Summary'!DW118="Yes"),OFFSET('Hygiene Data'!$F$9,0,10*ROW('Hygiene Data'!F112)),NA())</f>
        <v>#N/A</v>
      </c>
      <c r="BI118" s="101" t="e">
        <f ca="true">+IF(AND(ISNUMBER(OFFSET('Hygiene Data'!$G$5,0,10*ROW('Hygiene Data'!G112))),'Data Summary'!DX118="Yes"),OFFSET('Hygiene Data'!$G$5,0,10*ROW('Hygiene Data'!G112)),NA())</f>
        <v>#N/A</v>
      </c>
      <c r="BJ118" s="101" t="e">
        <f ca="true">+IF(AND(ISNUMBER(OFFSET('Hygiene Data'!$G$7,0,10*ROW('Hygiene Data'!G112))),'Data Summary'!DY118="Yes"),OFFSET('Hygiene Data'!$G$7,0,10*ROW('Hygiene Data'!G112)),NA())</f>
        <v>#N/A</v>
      </c>
      <c r="BK118" s="101" t="e">
        <f ca="true">+IF(AND(ISNUMBER(OFFSET('Hygiene Data'!$G$9,0,10*ROW('Hygiene Data'!G112))),'Data Summary'!DZ118="Yes"),OFFSET('Hygiene Data'!$G$9,0,10*ROW('Hygiene Data'!G112)),NA())</f>
        <v>#N/A</v>
      </c>
      <c r="BL118" s="101" t="e">
        <f ca="true">+IF(AND(ISNUMBER(OFFSET('Hygiene Data'!$H$5,0,10*ROW('Hygiene Data'!H112))),'Data Summary'!EA118="Yes"),OFFSET('Hygiene Data'!$H$5,0,10*ROW('Hygiene Data'!H112)),NA())</f>
        <v>#N/A</v>
      </c>
      <c r="BM118" s="101" t="e">
        <f ca="true">+IF(AND(ISNUMBER(OFFSET('Hygiene Data'!$H$7,0,10*ROW('Hygiene Data'!H112))),'Data Summary'!EB118="Yes"),OFFSET('Hygiene Data'!$H$7,0,10*ROW('Hygiene Data'!H112)),NA())</f>
        <v>#N/A</v>
      </c>
      <c r="BN118" s="101" t="e">
        <f ca="true">+IF(AND(ISNUMBER(OFFSET('Hygiene Data'!$H$9,0,10*ROW('Hygiene Data'!H112))),'Data Summary'!EC118="Yes"),OFFSET('Hygiene Data'!$H$9,0,10*ROW('Hygiene Data'!H112)),NA())</f>
        <v>#N/A</v>
      </c>
      <c r="BO118" s="101" t="e">
        <f ca="true">+IF(AND(ISNUMBER(OFFSET('Hygiene Data'!$I$5,0,10*ROW('Hygiene Data'!I112))),'Data Summary'!ED118="Yes"),OFFSET('Hygiene Data'!$I$5,0,10*ROW('Hygiene Data'!I112)),NA())</f>
        <v>#N/A</v>
      </c>
      <c r="BP118" s="101" t="e">
        <f ca="true">+IF(AND(ISNUMBER(OFFSET('Hygiene Data'!$I$7,0,10*ROW('Hygiene Data'!I112))),'Data Summary'!EE118="Yes"),OFFSET('Hygiene Data'!$I$7,0,10*ROW('Hygiene Data'!I112)),NA())</f>
        <v>#N/A</v>
      </c>
      <c r="BQ118" s="101" t="e">
        <f ca="true">+IF(AND(ISNUMBER(OFFSET('Hygiene Data'!$I$9,0,10*ROW('Hygiene Data'!I112))),'Data Summary'!EF118="Yes"),OFFSET('Hygiene Data'!$I$9,0,10*ROW('Hygiene Data'!I112)),NA())</f>
        <v>#N/A</v>
      </c>
    </row>
    <row xmlns:x14ac="http://schemas.microsoft.com/office/spreadsheetml/2009/9/ac" r="119" x14ac:dyDescent="0.2">
      <c r="A119" s="414" t="e">
        <f ca="true">+RIGHT('Data Summary'!A119,LEN('Data Summary'!A119)-9)</f>
        <v>#VALUE!</v>
      </c>
      <c r="B119" s="38" t="str">
        <f ca="true">+IF(ISTEXT('Data Summary'!B119),'Data Summary'!B119,"")</f>
        <v/>
      </c>
      <c r="C119" s="365" t="e">
        <f ca="true">+VALUE('Data Summary'!C119)</f>
        <v>#VALUE!</v>
      </c>
      <c r="D119" s="99" t="e">
        <f ca="true">+IF(AND(ISNUMBER(OFFSET('Water Data'!$D$4,0,10*ROW('Water Data'!D113))),'Data Summary'!BS119="Yes"),100-OFFSET('Water Data'!$D$4,0,10*ROW('Water Data'!D113)),NA())</f>
        <v>#N/A</v>
      </c>
      <c r="E119" s="99" t="e">
        <f ca="true">+IF(AND(ISNUMBER(OFFSET('Water Data'!$D$6,0,10*ROW('Water Data'!D113))),'Data Summary'!BT119="Yes"),OFFSET('Water Data'!$D$6,0,10*ROW('Water Data'!D113)),NA())</f>
        <v>#N/A</v>
      </c>
      <c r="F119" s="99" t="e">
        <f ca="true">+IF(AND(ISNUMBER(OFFSET('Water Data'!$D$9,0,10*ROW('Water Data'!D113))),'Data Summary'!BU119="Yes"),OFFSET('Water Data'!$D$9,0,10*ROW('Water Data'!D113)),NA())</f>
        <v>#N/A</v>
      </c>
      <c r="G119" s="99" t="e">
        <f ca="true">+IF(AND(ISNUMBER(OFFSET('Water Data'!$E$4,0,10*ROW('Water Data'!E113))),'Data Summary'!BV119="Yes"),100-OFFSET('Water Data'!$E$4,0,10*ROW('Water Data'!E113)),NA())</f>
        <v>#N/A</v>
      </c>
      <c r="H119" s="99" t="e">
        <f ca="true">+IF(AND(ISNUMBER(OFFSET('Water Data'!$E$6,0,10*ROW('Water Data'!E113))),'Data Summary'!BW119="Yes"),OFFSET('Water Data'!$E$6,0,10*ROW('Water Data'!E113)),NA())</f>
        <v>#N/A</v>
      </c>
      <c r="I119" s="99" t="e">
        <f ca="true">+IF(AND(ISNUMBER(OFFSET('Water Data'!$E$9,0,10*ROW('Water Data'!E113))),'Data Summary'!BX119="Yes"),OFFSET('Water Data'!$E$9,0,10*ROW('Water Data'!E113)),NA())</f>
        <v>#N/A</v>
      </c>
      <c r="J119" s="99" t="e">
        <f ca="true">+IF(AND(ISNUMBER(OFFSET('Water Data'!$F$4,0,10*ROW('Water Data'!F113))),'Data Summary'!BY119="Yes"),100-OFFSET('Water Data'!$F$4,0,10*ROW('Water Data'!F113)),NA())</f>
        <v>#N/A</v>
      </c>
      <c r="K119" s="99" t="e">
        <f ca="true">+IF(AND(ISNUMBER(OFFSET('Water Data'!$F$6,0,10*ROW('Water Data'!F113))),'Data Summary'!BZ119="Yes"),OFFSET('Water Data'!$F$6,0,10*ROW('Water Data'!F113)),NA())</f>
        <v>#N/A</v>
      </c>
      <c r="L119" s="99" t="e">
        <f ca="true">+IF(AND(ISNUMBER(OFFSET('Water Data'!$F$9,0,10*ROW('Water Data'!F113))),'Data Summary'!CA119="Yes"),OFFSET('Water Data'!$F$9,0,10*ROW('Water Data'!F113)),NA())</f>
        <v>#N/A</v>
      </c>
      <c r="M119" s="99" t="e">
        <f ca="true">+IF(AND(ISNUMBER(OFFSET('Water Data'!$G$4,0,10*ROW('Water Data'!G113))),'Data Summary'!CB119="Yes"),100-OFFSET('Water Data'!$G$4,0,10*ROW('Water Data'!G113)),NA())</f>
        <v>#N/A</v>
      </c>
      <c r="N119" s="99" t="e">
        <f ca="true">+IF(AND(ISNUMBER(OFFSET('Water Data'!$G$6,0,10*ROW('Water Data'!G113))),'Data Summary'!CC119="Yes"),OFFSET('Water Data'!$G$6,0,10*ROW('Water Data'!G113)),NA())</f>
        <v>#N/A</v>
      </c>
      <c r="O119" s="99" t="e">
        <f ca="true">+IF(AND(ISNUMBER(OFFSET('Water Data'!$G$9,0,10*ROW('Water Data'!G113))),'Data Summary'!CD119="Yes"),OFFSET('Water Data'!$G$9,0,10*ROW('Water Data'!G113)),NA())</f>
        <v>#N/A</v>
      </c>
      <c r="P119" s="99" t="e">
        <f ca="true">+IF(AND(ISNUMBER(OFFSET('Water Data'!$H$4,0,10*ROW('Water Data'!H113))),'Data Summary'!CE119="Yes"),100-OFFSET('Water Data'!$H$4,0,10*ROW('Water Data'!H113)),NA())</f>
        <v>#N/A</v>
      </c>
      <c r="Q119" s="99" t="e">
        <f ca="true">+IF(AND(ISNUMBER(OFFSET('Water Data'!$H$6,0,10*ROW('Water Data'!H113))),'Data Summary'!CF119="Yes"),OFFSET('Water Data'!$H$6,0,10*ROW('Water Data'!H113)),NA())</f>
        <v>#N/A</v>
      </c>
      <c r="R119" s="99" t="e">
        <f ca="true">+IF(AND(ISNUMBER(OFFSET('Water Data'!$H$9,0,10*ROW('Water Data'!H113))),'Data Summary'!CG119="Yes"),OFFSET('Water Data'!$H$9,0,10*ROW('Water Data'!H113)),NA())</f>
        <v>#N/A</v>
      </c>
      <c r="S119" s="99" t="e">
        <f ca="true">+IF(AND(ISNUMBER(OFFSET('Water Data'!$I$4,0,10*ROW('Water Data'!I113))),'Data Summary'!CH119="Yes"),100-OFFSET('Water Data'!$I$4,0,10*ROW('Water Data'!I113)),NA())</f>
        <v>#N/A</v>
      </c>
      <c r="T119" s="99" t="e">
        <f ca="true">+IF(AND(ISNUMBER(OFFSET('Water Data'!$I$6,0,10*ROW('Water Data'!I113))),'Data Summary'!CI119="Yes"),OFFSET('Water Data'!$I$6,0,10*ROW('Water Data'!I113)),NA())</f>
        <v>#N/A</v>
      </c>
      <c r="U119" s="99" t="e">
        <f ca="true">+IF(AND(ISNUMBER(OFFSET('Water Data'!$I$9,0,10*ROW('Water Data'!I113))),'Data Summary'!CJ119="Yes"),OFFSET('Water Data'!$I$9,0,10*ROW('Water Data'!I113)),NA())</f>
        <v>#N/A</v>
      </c>
      <c r="V119" s="100" t="e">
        <f ca="true">+IF(AND(ISNUMBER(OFFSET('Sanitation Data'!$D$4,0,10*ROW('Sanitation Data'!D113))),'Data Summary'!CK119="Yes"),100-OFFSET('Sanitation Data'!$D$4,0,10*ROW('Sanitation Data'!D113)),NA())</f>
        <v>#N/A</v>
      </c>
      <c r="W119" s="100" t="e">
        <f ca="true">+IF(AND(ISNUMBER(OFFSET('Sanitation Data'!$D$6,0,10*ROW('Sanitation Data'!D113))),'Data Summary'!CL119="Yes"),OFFSET('Sanitation Data'!$D$6,0,10*ROW('Sanitation Data'!D113)),NA())</f>
        <v>#N/A</v>
      </c>
      <c r="X119" s="100" t="e">
        <f ca="true">+IF(AND(ISNUMBER(OFFSET('Sanitation Data'!$D$10,0,10*ROW('Sanitation Data'!D113))),'Data Summary'!CM119="Yes"),OFFSET('Sanitation Data'!$D$10,0,10*ROW('Sanitation Data'!D113)),NA())</f>
        <v>#N/A</v>
      </c>
      <c r="Y119" s="100" t="e">
        <f ca="true">+IF(AND(ISNUMBER(OFFSET('Sanitation Data'!$D$11,0,10*ROW('Sanitation Data'!D113))),'Data Summary'!CN119="Yes"),OFFSET('Sanitation Data'!$D$11,0,10*ROW('Sanitation Data'!D113)),NA())</f>
        <v>#N/A</v>
      </c>
      <c r="Z119" s="100" t="e">
        <f ca="true">+IF(AND(ISNUMBER(OFFSET('Sanitation Data'!$D$12,0,10*ROW('Sanitation Data'!D113))),'Data Summary'!CO119="Yes"),OFFSET('Sanitation Data'!$D$12,0,10*ROW('Sanitation Data'!D113)),NA())</f>
        <v>#N/A</v>
      </c>
      <c r="AA119" s="100" t="e">
        <f ca="true">+IF(AND(ISNUMBER(OFFSET('Sanitation Data'!$E$4,0,10*ROW('Sanitation Data'!E113))),'Data Summary'!CP119="Yes"),100-OFFSET('Sanitation Data'!$E$4,0,10*ROW('Sanitation Data'!E113)),NA())</f>
        <v>#N/A</v>
      </c>
      <c r="AB119" s="100" t="e">
        <f ca="true">+IF(AND(ISNUMBER(OFFSET('Sanitation Data'!$E$6,0,10*ROW('Sanitation Data'!E113))),'Data Summary'!CQ119="Yes"),OFFSET('Sanitation Data'!$E$6,0,10*ROW('Sanitation Data'!E113)),NA())</f>
        <v>#N/A</v>
      </c>
      <c r="AC119" s="100" t="e">
        <f ca="true">+IF(AND(ISNUMBER(OFFSET('Sanitation Data'!$E$10,0,10*ROW('Sanitation Data'!E113))),'Data Summary'!CR119="Yes"),OFFSET('Sanitation Data'!$E$10,0,10*ROW('Sanitation Data'!E113)),NA())</f>
        <v>#N/A</v>
      </c>
      <c r="AD119" s="100" t="e">
        <f ca="true">+IF(AND(ISNUMBER(OFFSET('Sanitation Data'!$E$11,0,10*ROW('Sanitation Data'!E113))),'Data Summary'!CS119="Yes"),OFFSET('Sanitation Data'!$E$11,0,10*ROW('Sanitation Data'!E113)),NA())</f>
        <v>#N/A</v>
      </c>
      <c r="AE119" s="100" t="e">
        <f ca="true">+IF(AND(ISNUMBER(OFFSET('Sanitation Data'!$E$12,0,10*ROW('Sanitation Data'!E113))),'Data Summary'!CT119="Yes"),OFFSET('Sanitation Data'!$E$12,0,10*ROW('Sanitation Data'!E113)),NA())</f>
        <v>#N/A</v>
      </c>
      <c r="AF119" s="100" t="e">
        <f ca="true">+IF(AND(ISNUMBER(OFFSET('Sanitation Data'!$F$4,0,10*ROW('Sanitation Data'!F113))),'Data Summary'!CU119="Yes"),100-OFFSET('Sanitation Data'!$F$4,0,10*ROW('Sanitation Data'!F113)),NA())</f>
        <v>#N/A</v>
      </c>
      <c r="AG119" s="100" t="e">
        <f ca="true">+IF(AND(ISNUMBER(OFFSET('Sanitation Data'!$F$6,0,10*ROW('Sanitation Data'!F113))),'Data Summary'!CV119="Yes"),OFFSET('Sanitation Data'!$F$6,0,10*ROW('Sanitation Data'!F113)),NA())</f>
        <v>#N/A</v>
      </c>
      <c r="AH119" s="100" t="e">
        <f ca="true">+IF(AND(ISNUMBER(OFFSET('Sanitation Data'!$F$10,0,10*ROW('Sanitation Data'!F113))),'Data Summary'!CW119="Yes"),OFFSET('Sanitation Data'!$F$10,0,10*ROW('Sanitation Data'!F113)),NA())</f>
        <v>#N/A</v>
      </c>
      <c r="AI119" s="100" t="e">
        <f ca="true">+IF(AND(ISNUMBER(OFFSET('Sanitation Data'!$F$11,0,10*ROW('Sanitation Data'!F113))),'Data Summary'!CX119="Yes"),OFFSET('Sanitation Data'!$F$11,0,10*ROW('Sanitation Data'!F113)),NA())</f>
        <v>#N/A</v>
      </c>
      <c r="AJ119" s="100" t="e">
        <f ca="true">+IF(AND(ISNUMBER(OFFSET('Sanitation Data'!$F$12,0,10*ROW('Sanitation Data'!F113))),'Data Summary'!CY119="Yes"),OFFSET('Sanitation Data'!$F$12,0,10*ROW('Sanitation Data'!F113)),NA())</f>
        <v>#N/A</v>
      </c>
      <c r="AK119" s="100" t="e">
        <f ca="true">+IF(AND(ISNUMBER(OFFSET('Sanitation Data'!$G$4,0,10*ROW('Sanitation Data'!G113))),'Data Summary'!CZ119="Yes"),100-OFFSET('Sanitation Data'!$G$4,0,10*ROW('Sanitation Data'!G113)),NA())</f>
        <v>#N/A</v>
      </c>
      <c r="AL119" s="100" t="e">
        <f ca="true">+IF(AND(ISNUMBER(OFFSET('Sanitation Data'!$G$6,0,10*ROW('Sanitation Data'!G113))),'Data Summary'!DA119="Yes"),OFFSET('Sanitation Data'!$G$6,0,10*ROW('Sanitation Data'!G113)),NA())</f>
        <v>#N/A</v>
      </c>
      <c r="AM119" s="100" t="e">
        <f ca="true">+IF(AND(ISNUMBER(OFFSET('Sanitation Data'!$G$10,0,10*ROW('Sanitation Data'!G113))),'Data Summary'!DB119="Yes"),OFFSET('Sanitation Data'!$G$10,0,10*ROW('Sanitation Data'!G113)),NA())</f>
        <v>#N/A</v>
      </c>
      <c r="AN119" s="100" t="e">
        <f ca="true">+IF(AND(ISNUMBER(OFFSET('Sanitation Data'!$G$11,0,10*ROW('Sanitation Data'!G113))),'Data Summary'!DC119="Yes"),OFFSET('Sanitation Data'!$G$11,0,10*ROW('Sanitation Data'!G113)),NA())</f>
        <v>#N/A</v>
      </c>
      <c r="AO119" s="100" t="e">
        <f ca="true">+IF(AND(ISNUMBER(OFFSET('Sanitation Data'!$G$12,0,10*ROW('Sanitation Data'!G113))),'Data Summary'!DD119="Yes"),OFFSET('Sanitation Data'!$G$12,0,10*ROW('Sanitation Data'!G113)),NA())</f>
        <v>#N/A</v>
      </c>
      <c r="AP119" s="100" t="e">
        <f ca="true">+IF(AND(ISNUMBER(OFFSET('Sanitation Data'!$H$4,0,10*ROW('Sanitation Data'!H113))),'Data Summary'!DE119="Yes"),100-OFFSET('Sanitation Data'!$H$4,0,10*ROW('Sanitation Data'!H113)),NA())</f>
        <v>#N/A</v>
      </c>
      <c r="AQ119" s="100" t="e">
        <f ca="true">+IF(AND(ISNUMBER(OFFSET('Sanitation Data'!$H$6,0,10*ROW('Sanitation Data'!H113))),'Data Summary'!DF119="Yes"),OFFSET('Sanitation Data'!$H$6,0,10*ROW('Sanitation Data'!H113)),NA())</f>
        <v>#N/A</v>
      </c>
      <c r="AR119" s="100" t="e">
        <f ca="true">+IF(AND(ISNUMBER(OFFSET('Sanitation Data'!$H$10,0,10*ROW('Sanitation Data'!H113))),'Data Summary'!DG119="Yes"),OFFSET('Sanitation Data'!$H$10,0,10*ROW('Sanitation Data'!H113)),NA())</f>
        <v>#N/A</v>
      </c>
      <c r="AS119" s="100" t="e">
        <f ca="true">+IF(AND(ISNUMBER(OFFSET('Sanitation Data'!$H$11,0,10*ROW('Sanitation Data'!H113))),'Data Summary'!DH119="Yes"),OFFSET('Sanitation Data'!$H$11,0,10*ROW('Sanitation Data'!H113)),NA())</f>
        <v>#N/A</v>
      </c>
      <c r="AT119" s="100" t="e">
        <f ca="true">+IF(AND(ISNUMBER(OFFSET('Sanitation Data'!$H$12,0,10*ROW('Sanitation Data'!H113))),'Data Summary'!DI119="Yes"),OFFSET('Sanitation Data'!$H$12,0,10*ROW('Sanitation Data'!H113)),NA())</f>
        <v>#N/A</v>
      </c>
      <c r="AU119" s="100" t="e">
        <f ca="true">+IF(AND(ISNUMBER(OFFSET('Sanitation Data'!$I$4,0,10*ROW('Sanitation Data'!I113))),'Data Summary'!DJ119="Yes"),100-OFFSET('Sanitation Data'!$I$4,0,10*ROW('Sanitation Data'!I113)),NA())</f>
        <v>#N/A</v>
      </c>
      <c r="AV119" s="100" t="e">
        <f ca="true">+IF(AND(ISNUMBER(OFFSET('Sanitation Data'!$I$6,0,10*ROW('Sanitation Data'!I113))),'Data Summary'!DK119="Yes"),OFFSET('Sanitation Data'!$I$6,0,10*ROW('Sanitation Data'!I113)),NA())</f>
        <v>#N/A</v>
      </c>
      <c r="AW119" s="100" t="e">
        <f ca="true">+IF(AND(ISNUMBER(OFFSET('Sanitation Data'!$I$10,0,10*ROW('Sanitation Data'!I113))),'Data Summary'!DL119="Yes"),OFFSET('Sanitation Data'!$I$10,0,10*ROW('Sanitation Data'!I113)),NA())</f>
        <v>#N/A</v>
      </c>
      <c r="AX119" s="100" t="e">
        <f ca="true">+IF(AND(ISNUMBER(OFFSET('Sanitation Data'!$I$11,0,10*ROW('Sanitation Data'!I113))),'Data Summary'!DM119="Yes"),OFFSET('Sanitation Data'!$I$11,0,10*ROW('Sanitation Data'!I113)),NA())</f>
        <v>#N/A</v>
      </c>
      <c r="AY119" s="100" t="e">
        <f ca="true">+IF(AND(ISNUMBER(OFFSET('Sanitation Data'!$I$12,0,10*ROW('Sanitation Data'!I113))),'Data Summary'!DN119="Yes"),OFFSET('Sanitation Data'!$I$12,0,10*ROW('Sanitation Data'!I113)),NA())</f>
        <v>#N/A</v>
      </c>
      <c r="AZ119" s="101" t="e">
        <f ca="true">+IF(AND(ISNUMBER(OFFSET('Hygiene Data'!$D$5,0,10*ROW('Hygiene Data'!D113))),'Data Summary'!DO119="Yes"),OFFSET('Hygiene Data'!$D$5,0,10*ROW('Hygiene Data'!D113)),NA())</f>
        <v>#N/A</v>
      </c>
      <c r="BA119" s="101" t="e">
        <f ca="true">+IF(AND(ISNUMBER(OFFSET('Hygiene Data'!$D$7,0,10*ROW('Hygiene Data'!D113))),'Data Summary'!DP119="Yes"),OFFSET('Hygiene Data'!$D$7,0,10*ROW('Hygiene Data'!D113)),NA())</f>
        <v>#N/A</v>
      </c>
      <c r="BB119" s="101" t="e">
        <f ca="true">+IF(AND(ISNUMBER(OFFSET('Hygiene Data'!$D$9,0,10*ROW('Hygiene Data'!D113))),'Data Summary'!DQ119="Yes"),OFFSET('Hygiene Data'!$D$9,0,10*ROW('Hygiene Data'!D113)),NA())</f>
        <v>#N/A</v>
      </c>
      <c r="BC119" s="101" t="e">
        <f ca="true">+IF(AND(ISNUMBER(OFFSET('Hygiene Data'!$E$5,0,10*ROW('Hygiene Data'!E113))),'Data Summary'!DR119="Yes"),OFFSET('Hygiene Data'!$E$5,0,10*ROW('Hygiene Data'!E113)),NA())</f>
        <v>#N/A</v>
      </c>
      <c r="BD119" s="101" t="e">
        <f ca="true">+IF(AND(ISNUMBER(OFFSET('Hygiene Data'!$E$7,0,10*ROW('Hygiene Data'!E113))),'Data Summary'!DS119="Yes"),OFFSET('Hygiene Data'!$E$7,0,10*ROW('Hygiene Data'!E113)),NA())</f>
        <v>#N/A</v>
      </c>
      <c r="BE119" s="101" t="e">
        <f ca="true">+IF(AND(ISNUMBER(OFFSET('Hygiene Data'!$E$9,0,10*ROW('Hygiene Data'!E113))),'Data Summary'!DT119="Yes"),OFFSET('Hygiene Data'!$E$9,0,10*ROW('Hygiene Data'!E113)),NA())</f>
        <v>#N/A</v>
      </c>
      <c r="BF119" s="101" t="e">
        <f ca="true">+IF(AND(ISNUMBER(OFFSET('Hygiene Data'!$F$5,0,10*ROW('Hygiene Data'!F113))),'Data Summary'!DU119="Yes"),OFFSET('Hygiene Data'!$F$5,0,10*ROW('Hygiene Data'!F113)),NA())</f>
        <v>#N/A</v>
      </c>
      <c r="BG119" s="101" t="e">
        <f ca="true">+IF(AND(ISNUMBER(OFFSET('Hygiene Data'!$F$7,0,10*ROW('Hygiene Data'!F113))),'Data Summary'!DV119="Yes"),OFFSET('Hygiene Data'!$F$7,0,10*ROW('Hygiene Data'!F113)),NA())</f>
        <v>#N/A</v>
      </c>
      <c r="BH119" s="101" t="e">
        <f ca="true">+IF(AND(ISNUMBER(OFFSET('Hygiene Data'!$F$9,0,10*ROW('Hygiene Data'!F113))),'Data Summary'!DW119="Yes"),OFFSET('Hygiene Data'!$F$9,0,10*ROW('Hygiene Data'!F113)),NA())</f>
        <v>#N/A</v>
      </c>
      <c r="BI119" s="101" t="e">
        <f ca="true">+IF(AND(ISNUMBER(OFFSET('Hygiene Data'!$G$5,0,10*ROW('Hygiene Data'!G113))),'Data Summary'!DX119="Yes"),OFFSET('Hygiene Data'!$G$5,0,10*ROW('Hygiene Data'!G113)),NA())</f>
        <v>#N/A</v>
      </c>
      <c r="BJ119" s="101" t="e">
        <f ca="true">+IF(AND(ISNUMBER(OFFSET('Hygiene Data'!$G$7,0,10*ROW('Hygiene Data'!G113))),'Data Summary'!DY119="Yes"),OFFSET('Hygiene Data'!$G$7,0,10*ROW('Hygiene Data'!G113)),NA())</f>
        <v>#N/A</v>
      </c>
      <c r="BK119" s="101" t="e">
        <f ca="true">+IF(AND(ISNUMBER(OFFSET('Hygiene Data'!$G$9,0,10*ROW('Hygiene Data'!G113))),'Data Summary'!DZ119="Yes"),OFFSET('Hygiene Data'!$G$9,0,10*ROW('Hygiene Data'!G113)),NA())</f>
        <v>#N/A</v>
      </c>
      <c r="BL119" s="101" t="e">
        <f ca="true">+IF(AND(ISNUMBER(OFFSET('Hygiene Data'!$H$5,0,10*ROW('Hygiene Data'!H113))),'Data Summary'!EA119="Yes"),OFFSET('Hygiene Data'!$H$5,0,10*ROW('Hygiene Data'!H113)),NA())</f>
        <v>#N/A</v>
      </c>
      <c r="BM119" s="101" t="e">
        <f ca="true">+IF(AND(ISNUMBER(OFFSET('Hygiene Data'!$H$7,0,10*ROW('Hygiene Data'!H113))),'Data Summary'!EB119="Yes"),OFFSET('Hygiene Data'!$H$7,0,10*ROW('Hygiene Data'!H113)),NA())</f>
        <v>#N/A</v>
      </c>
      <c r="BN119" s="101" t="e">
        <f ca="true">+IF(AND(ISNUMBER(OFFSET('Hygiene Data'!$H$9,0,10*ROW('Hygiene Data'!H113))),'Data Summary'!EC119="Yes"),OFFSET('Hygiene Data'!$H$9,0,10*ROW('Hygiene Data'!H113)),NA())</f>
        <v>#N/A</v>
      </c>
      <c r="BO119" s="101" t="e">
        <f ca="true">+IF(AND(ISNUMBER(OFFSET('Hygiene Data'!$I$5,0,10*ROW('Hygiene Data'!I113))),'Data Summary'!ED119="Yes"),OFFSET('Hygiene Data'!$I$5,0,10*ROW('Hygiene Data'!I113)),NA())</f>
        <v>#N/A</v>
      </c>
      <c r="BP119" s="101" t="e">
        <f ca="true">+IF(AND(ISNUMBER(OFFSET('Hygiene Data'!$I$7,0,10*ROW('Hygiene Data'!I113))),'Data Summary'!EE119="Yes"),OFFSET('Hygiene Data'!$I$7,0,10*ROW('Hygiene Data'!I113)),NA())</f>
        <v>#N/A</v>
      </c>
      <c r="BQ119" s="101" t="e">
        <f ca="true">+IF(AND(ISNUMBER(OFFSET('Hygiene Data'!$I$9,0,10*ROW('Hygiene Data'!I113))),'Data Summary'!EF119="Yes"),OFFSET('Hygiene Data'!$I$9,0,10*ROW('Hygiene Data'!I113)),NA())</f>
        <v>#N/A</v>
      </c>
    </row>
    <row xmlns:x14ac="http://schemas.microsoft.com/office/spreadsheetml/2009/9/ac" r="120" x14ac:dyDescent="0.2">
      <c r="A120" s="414" t="e">
        <f ca="true">+RIGHT('Data Summary'!A120,LEN('Data Summary'!A120)-9)</f>
        <v>#VALUE!</v>
      </c>
      <c r="B120" s="38" t="str">
        <f ca="true">+IF(ISTEXT('Data Summary'!B120),'Data Summary'!B120,"")</f>
        <v/>
      </c>
      <c r="C120" s="365" t="e">
        <f ca="true">+VALUE('Data Summary'!C120)</f>
        <v>#VALUE!</v>
      </c>
      <c r="D120" s="99" t="e">
        <f ca="true">+IF(AND(ISNUMBER(OFFSET('Water Data'!$D$4,0,10*ROW('Water Data'!D114))),'Data Summary'!BS120="Yes"),100-OFFSET('Water Data'!$D$4,0,10*ROW('Water Data'!D114)),NA())</f>
        <v>#N/A</v>
      </c>
      <c r="E120" s="99" t="e">
        <f ca="true">+IF(AND(ISNUMBER(OFFSET('Water Data'!$D$6,0,10*ROW('Water Data'!D114))),'Data Summary'!BT120="Yes"),OFFSET('Water Data'!$D$6,0,10*ROW('Water Data'!D114)),NA())</f>
        <v>#N/A</v>
      </c>
      <c r="F120" s="99" t="e">
        <f ca="true">+IF(AND(ISNUMBER(OFFSET('Water Data'!$D$9,0,10*ROW('Water Data'!D114))),'Data Summary'!BU120="Yes"),OFFSET('Water Data'!$D$9,0,10*ROW('Water Data'!D114)),NA())</f>
        <v>#N/A</v>
      </c>
      <c r="G120" s="99" t="e">
        <f ca="true">+IF(AND(ISNUMBER(OFFSET('Water Data'!$E$4,0,10*ROW('Water Data'!E114))),'Data Summary'!BV120="Yes"),100-OFFSET('Water Data'!$E$4,0,10*ROW('Water Data'!E114)),NA())</f>
        <v>#N/A</v>
      </c>
      <c r="H120" s="99" t="e">
        <f ca="true">+IF(AND(ISNUMBER(OFFSET('Water Data'!$E$6,0,10*ROW('Water Data'!E114))),'Data Summary'!BW120="Yes"),OFFSET('Water Data'!$E$6,0,10*ROW('Water Data'!E114)),NA())</f>
        <v>#N/A</v>
      </c>
      <c r="I120" s="99" t="e">
        <f ca="true">+IF(AND(ISNUMBER(OFFSET('Water Data'!$E$9,0,10*ROW('Water Data'!E114))),'Data Summary'!BX120="Yes"),OFFSET('Water Data'!$E$9,0,10*ROW('Water Data'!E114)),NA())</f>
        <v>#N/A</v>
      </c>
      <c r="J120" s="99" t="e">
        <f ca="true">+IF(AND(ISNUMBER(OFFSET('Water Data'!$F$4,0,10*ROW('Water Data'!F114))),'Data Summary'!BY120="Yes"),100-OFFSET('Water Data'!$F$4,0,10*ROW('Water Data'!F114)),NA())</f>
        <v>#N/A</v>
      </c>
      <c r="K120" s="99" t="e">
        <f ca="true">+IF(AND(ISNUMBER(OFFSET('Water Data'!$F$6,0,10*ROW('Water Data'!F114))),'Data Summary'!BZ120="Yes"),OFFSET('Water Data'!$F$6,0,10*ROW('Water Data'!F114)),NA())</f>
        <v>#N/A</v>
      </c>
      <c r="L120" s="99" t="e">
        <f ca="true">+IF(AND(ISNUMBER(OFFSET('Water Data'!$F$9,0,10*ROW('Water Data'!F114))),'Data Summary'!CA120="Yes"),OFFSET('Water Data'!$F$9,0,10*ROW('Water Data'!F114)),NA())</f>
        <v>#N/A</v>
      </c>
      <c r="M120" s="99" t="e">
        <f ca="true">+IF(AND(ISNUMBER(OFFSET('Water Data'!$G$4,0,10*ROW('Water Data'!G114))),'Data Summary'!CB120="Yes"),100-OFFSET('Water Data'!$G$4,0,10*ROW('Water Data'!G114)),NA())</f>
        <v>#N/A</v>
      </c>
      <c r="N120" s="99" t="e">
        <f ca="true">+IF(AND(ISNUMBER(OFFSET('Water Data'!$G$6,0,10*ROW('Water Data'!G114))),'Data Summary'!CC120="Yes"),OFFSET('Water Data'!$G$6,0,10*ROW('Water Data'!G114)),NA())</f>
        <v>#N/A</v>
      </c>
      <c r="O120" s="99" t="e">
        <f ca="true">+IF(AND(ISNUMBER(OFFSET('Water Data'!$G$9,0,10*ROW('Water Data'!G114))),'Data Summary'!CD120="Yes"),OFFSET('Water Data'!$G$9,0,10*ROW('Water Data'!G114)),NA())</f>
        <v>#N/A</v>
      </c>
      <c r="P120" s="99" t="e">
        <f ca="true">+IF(AND(ISNUMBER(OFFSET('Water Data'!$H$4,0,10*ROW('Water Data'!H114))),'Data Summary'!CE120="Yes"),100-OFFSET('Water Data'!$H$4,0,10*ROW('Water Data'!H114)),NA())</f>
        <v>#N/A</v>
      </c>
      <c r="Q120" s="99" t="e">
        <f ca="true">+IF(AND(ISNUMBER(OFFSET('Water Data'!$H$6,0,10*ROW('Water Data'!H114))),'Data Summary'!CF120="Yes"),OFFSET('Water Data'!$H$6,0,10*ROW('Water Data'!H114)),NA())</f>
        <v>#N/A</v>
      </c>
      <c r="R120" s="99" t="e">
        <f ca="true">+IF(AND(ISNUMBER(OFFSET('Water Data'!$H$9,0,10*ROW('Water Data'!H114))),'Data Summary'!CG120="Yes"),OFFSET('Water Data'!$H$9,0,10*ROW('Water Data'!H114)),NA())</f>
        <v>#N/A</v>
      </c>
      <c r="S120" s="99" t="e">
        <f ca="true">+IF(AND(ISNUMBER(OFFSET('Water Data'!$I$4,0,10*ROW('Water Data'!I114))),'Data Summary'!CH120="Yes"),100-OFFSET('Water Data'!$I$4,0,10*ROW('Water Data'!I114)),NA())</f>
        <v>#N/A</v>
      </c>
      <c r="T120" s="99" t="e">
        <f ca="true">+IF(AND(ISNUMBER(OFFSET('Water Data'!$I$6,0,10*ROW('Water Data'!I114))),'Data Summary'!CI120="Yes"),OFFSET('Water Data'!$I$6,0,10*ROW('Water Data'!I114)),NA())</f>
        <v>#N/A</v>
      </c>
      <c r="U120" s="99" t="e">
        <f ca="true">+IF(AND(ISNUMBER(OFFSET('Water Data'!$I$9,0,10*ROW('Water Data'!I114))),'Data Summary'!CJ120="Yes"),OFFSET('Water Data'!$I$9,0,10*ROW('Water Data'!I114)),NA())</f>
        <v>#N/A</v>
      </c>
      <c r="V120" s="100" t="e">
        <f ca="true">+IF(AND(ISNUMBER(OFFSET('Sanitation Data'!$D$4,0,10*ROW('Sanitation Data'!D114))),'Data Summary'!CK120="Yes"),100-OFFSET('Sanitation Data'!$D$4,0,10*ROW('Sanitation Data'!D114)),NA())</f>
        <v>#N/A</v>
      </c>
      <c r="W120" s="100" t="e">
        <f ca="true">+IF(AND(ISNUMBER(OFFSET('Sanitation Data'!$D$6,0,10*ROW('Sanitation Data'!D114))),'Data Summary'!CL120="Yes"),OFFSET('Sanitation Data'!$D$6,0,10*ROW('Sanitation Data'!D114)),NA())</f>
        <v>#N/A</v>
      </c>
      <c r="X120" s="100" t="e">
        <f ca="true">+IF(AND(ISNUMBER(OFFSET('Sanitation Data'!$D$10,0,10*ROW('Sanitation Data'!D114))),'Data Summary'!CM120="Yes"),OFFSET('Sanitation Data'!$D$10,0,10*ROW('Sanitation Data'!D114)),NA())</f>
        <v>#N/A</v>
      </c>
      <c r="Y120" s="100" t="e">
        <f ca="true">+IF(AND(ISNUMBER(OFFSET('Sanitation Data'!$D$11,0,10*ROW('Sanitation Data'!D114))),'Data Summary'!CN120="Yes"),OFFSET('Sanitation Data'!$D$11,0,10*ROW('Sanitation Data'!D114)),NA())</f>
        <v>#N/A</v>
      </c>
      <c r="Z120" s="100" t="e">
        <f ca="true">+IF(AND(ISNUMBER(OFFSET('Sanitation Data'!$D$12,0,10*ROW('Sanitation Data'!D114))),'Data Summary'!CO120="Yes"),OFFSET('Sanitation Data'!$D$12,0,10*ROW('Sanitation Data'!D114)),NA())</f>
        <v>#N/A</v>
      </c>
      <c r="AA120" s="100" t="e">
        <f ca="true">+IF(AND(ISNUMBER(OFFSET('Sanitation Data'!$E$4,0,10*ROW('Sanitation Data'!E114))),'Data Summary'!CP120="Yes"),100-OFFSET('Sanitation Data'!$E$4,0,10*ROW('Sanitation Data'!E114)),NA())</f>
        <v>#N/A</v>
      </c>
      <c r="AB120" s="100" t="e">
        <f ca="true">+IF(AND(ISNUMBER(OFFSET('Sanitation Data'!$E$6,0,10*ROW('Sanitation Data'!E114))),'Data Summary'!CQ120="Yes"),OFFSET('Sanitation Data'!$E$6,0,10*ROW('Sanitation Data'!E114)),NA())</f>
        <v>#N/A</v>
      </c>
      <c r="AC120" s="100" t="e">
        <f ca="true">+IF(AND(ISNUMBER(OFFSET('Sanitation Data'!$E$10,0,10*ROW('Sanitation Data'!E114))),'Data Summary'!CR120="Yes"),OFFSET('Sanitation Data'!$E$10,0,10*ROW('Sanitation Data'!E114)),NA())</f>
        <v>#N/A</v>
      </c>
      <c r="AD120" s="100" t="e">
        <f ca="true">+IF(AND(ISNUMBER(OFFSET('Sanitation Data'!$E$11,0,10*ROW('Sanitation Data'!E114))),'Data Summary'!CS120="Yes"),OFFSET('Sanitation Data'!$E$11,0,10*ROW('Sanitation Data'!E114)),NA())</f>
        <v>#N/A</v>
      </c>
      <c r="AE120" s="100" t="e">
        <f ca="true">+IF(AND(ISNUMBER(OFFSET('Sanitation Data'!$E$12,0,10*ROW('Sanitation Data'!E114))),'Data Summary'!CT120="Yes"),OFFSET('Sanitation Data'!$E$12,0,10*ROW('Sanitation Data'!E114)),NA())</f>
        <v>#N/A</v>
      </c>
      <c r="AF120" s="100" t="e">
        <f ca="true">+IF(AND(ISNUMBER(OFFSET('Sanitation Data'!$F$4,0,10*ROW('Sanitation Data'!F114))),'Data Summary'!CU120="Yes"),100-OFFSET('Sanitation Data'!$F$4,0,10*ROW('Sanitation Data'!F114)),NA())</f>
        <v>#N/A</v>
      </c>
      <c r="AG120" s="100" t="e">
        <f ca="true">+IF(AND(ISNUMBER(OFFSET('Sanitation Data'!$F$6,0,10*ROW('Sanitation Data'!F114))),'Data Summary'!CV120="Yes"),OFFSET('Sanitation Data'!$F$6,0,10*ROW('Sanitation Data'!F114)),NA())</f>
        <v>#N/A</v>
      </c>
      <c r="AH120" s="100" t="e">
        <f ca="true">+IF(AND(ISNUMBER(OFFSET('Sanitation Data'!$F$10,0,10*ROW('Sanitation Data'!F114))),'Data Summary'!CW120="Yes"),OFFSET('Sanitation Data'!$F$10,0,10*ROW('Sanitation Data'!F114)),NA())</f>
        <v>#N/A</v>
      </c>
      <c r="AI120" s="100" t="e">
        <f ca="true">+IF(AND(ISNUMBER(OFFSET('Sanitation Data'!$F$11,0,10*ROW('Sanitation Data'!F114))),'Data Summary'!CX120="Yes"),OFFSET('Sanitation Data'!$F$11,0,10*ROW('Sanitation Data'!F114)),NA())</f>
        <v>#N/A</v>
      </c>
      <c r="AJ120" s="100" t="e">
        <f ca="true">+IF(AND(ISNUMBER(OFFSET('Sanitation Data'!$F$12,0,10*ROW('Sanitation Data'!F114))),'Data Summary'!CY120="Yes"),OFFSET('Sanitation Data'!$F$12,0,10*ROW('Sanitation Data'!F114)),NA())</f>
        <v>#N/A</v>
      </c>
      <c r="AK120" s="100" t="e">
        <f ca="true">+IF(AND(ISNUMBER(OFFSET('Sanitation Data'!$G$4,0,10*ROW('Sanitation Data'!G114))),'Data Summary'!CZ120="Yes"),100-OFFSET('Sanitation Data'!$G$4,0,10*ROW('Sanitation Data'!G114)),NA())</f>
        <v>#N/A</v>
      </c>
      <c r="AL120" s="100" t="e">
        <f ca="true">+IF(AND(ISNUMBER(OFFSET('Sanitation Data'!$G$6,0,10*ROW('Sanitation Data'!G114))),'Data Summary'!DA120="Yes"),OFFSET('Sanitation Data'!$G$6,0,10*ROW('Sanitation Data'!G114)),NA())</f>
        <v>#N/A</v>
      </c>
      <c r="AM120" s="100" t="e">
        <f ca="true">+IF(AND(ISNUMBER(OFFSET('Sanitation Data'!$G$10,0,10*ROW('Sanitation Data'!G114))),'Data Summary'!DB120="Yes"),OFFSET('Sanitation Data'!$G$10,0,10*ROW('Sanitation Data'!G114)),NA())</f>
        <v>#N/A</v>
      </c>
      <c r="AN120" s="100" t="e">
        <f ca="true">+IF(AND(ISNUMBER(OFFSET('Sanitation Data'!$G$11,0,10*ROW('Sanitation Data'!G114))),'Data Summary'!DC120="Yes"),OFFSET('Sanitation Data'!$G$11,0,10*ROW('Sanitation Data'!G114)),NA())</f>
        <v>#N/A</v>
      </c>
      <c r="AO120" s="100" t="e">
        <f ca="true">+IF(AND(ISNUMBER(OFFSET('Sanitation Data'!$G$12,0,10*ROW('Sanitation Data'!G114))),'Data Summary'!DD120="Yes"),OFFSET('Sanitation Data'!$G$12,0,10*ROW('Sanitation Data'!G114)),NA())</f>
        <v>#N/A</v>
      </c>
      <c r="AP120" s="100" t="e">
        <f ca="true">+IF(AND(ISNUMBER(OFFSET('Sanitation Data'!$H$4,0,10*ROW('Sanitation Data'!H114))),'Data Summary'!DE120="Yes"),100-OFFSET('Sanitation Data'!$H$4,0,10*ROW('Sanitation Data'!H114)),NA())</f>
        <v>#N/A</v>
      </c>
      <c r="AQ120" s="100" t="e">
        <f ca="true">+IF(AND(ISNUMBER(OFFSET('Sanitation Data'!$H$6,0,10*ROW('Sanitation Data'!H114))),'Data Summary'!DF120="Yes"),OFFSET('Sanitation Data'!$H$6,0,10*ROW('Sanitation Data'!H114)),NA())</f>
        <v>#N/A</v>
      </c>
      <c r="AR120" s="100" t="e">
        <f ca="true">+IF(AND(ISNUMBER(OFFSET('Sanitation Data'!$H$10,0,10*ROW('Sanitation Data'!H114))),'Data Summary'!DG120="Yes"),OFFSET('Sanitation Data'!$H$10,0,10*ROW('Sanitation Data'!H114)),NA())</f>
        <v>#N/A</v>
      </c>
      <c r="AS120" s="100" t="e">
        <f ca="true">+IF(AND(ISNUMBER(OFFSET('Sanitation Data'!$H$11,0,10*ROW('Sanitation Data'!H114))),'Data Summary'!DH120="Yes"),OFFSET('Sanitation Data'!$H$11,0,10*ROW('Sanitation Data'!H114)),NA())</f>
        <v>#N/A</v>
      </c>
      <c r="AT120" s="100" t="e">
        <f ca="true">+IF(AND(ISNUMBER(OFFSET('Sanitation Data'!$H$12,0,10*ROW('Sanitation Data'!H114))),'Data Summary'!DI120="Yes"),OFFSET('Sanitation Data'!$H$12,0,10*ROW('Sanitation Data'!H114)),NA())</f>
        <v>#N/A</v>
      </c>
      <c r="AU120" s="100" t="e">
        <f ca="true">+IF(AND(ISNUMBER(OFFSET('Sanitation Data'!$I$4,0,10*ROW('Sanitation Data'!I114))),'Data Summary'!DJ120="Yes"),100-OFFSET('Sanitation Data'!$I$4,0,10*ROW('Sanitation Data'!I114)),NA())</f>
        <v>#N/A</v>
      </c>
      <c r="AV120" s="100" t="e">
        <f ca="true">+IF(AND(ISNUMBER(OFFSET('Sanitation Data'!$I$6,0,10*ROW('Sanitation Data'!I114))),'Data Summary'!DK120="Yes"),OFFSET('Sanitation Data'!$I$6,0,10*ROW('Sanitation Data'!I114)),NA())</f>
        <v>#N/A</v>
      </c>
      <c r="AW120" s="100" t="e">
        <f ca="true">+IF(AND(ISNUMBER(OFFSET('Sanitation Data'!$I$10,0,10*ROW('Sanitation Data'!I114))),'Data Summary'!DL120="Yes"),OFFSET('Sanitation Data'!$I$10,0,10*ROW('Sanitation Data'!I114)),NA())</f>
        <v>#N/A</v>
      </c>
      <c r="AX120" s="100" t="e">
        <f ca="true">+IF(AND(ISNUMBER(OFFSET('Sanitation Data'!$I$11,0,10*ROW('Sanitation Data'!I114))),'Data Summary'!DM120="Yes"),OFFSET('Sanitation Data'!$I$11,0,10*ROW('Sanitation Data'!I114)),NA())</f>
        <v>#N/A</v>
      </c>
      <c r="AY120" s="100" t="e">
        <f ca="true">+IF(AND(ISNUMBER(OFFSET('Sanitation Data'!$I$12,0,10*ROW('Sanitation Data'!I114))),'Data Summary'!DN120="Yes"),OFFSET('Sanitation Data'!$I$12,0,10*ROW('Sanitation Data'!I114)),NA())</f>
        <v>#N/A</v>
      </c>
      <c r="AZ120" s="101" t="e">
        <f ca="true">+IF(AND(ISNUMBER(OFFSET('Hygiene Data'!$D$5,0,10*ROW('Hygiene Data'!D114))),'Data Summary'!DO120="Yes"),OFFSET('Hygiene Data'!$D$5,0,10*ROW('Hygiene Data'!D114)),NA())</f>
        <v>#N/A</v>
      </c>
      <c r="BA120" s="101" t="e">
        <f ca="true">+IF(AND(ISNUMBER(OFFSET('Hygiene Data'!$D$7,0,10*ROW('Hygiene Data'!D114))),'Data Summary'!DP120="Yes"),OFFSET('Hygiene Data'!$D$7,0,10*ROW('Hygiene Data'!D114)),NA())</f>
        <v>#N/A</v>
      </c>
      <c r="BB120" s="101" t="e">
        <f ca="true">+IF(AND(ISNUMBER(OFFSET('Hygiene Data'!$D$9,0,10*ROW('Hygiene Data'!D114))),'Data Summary'!DQ120="Yes"),OFFSET('Hygiene Data'!$D$9,0,10*ROW('Hygiene Data'!D114)),NA())</f>
        <v>#N/A</v>
      </c>
      <c r="BC120" s="101" t="e">
        <f ca="true">+IF(AND(ISNUMBER(OFFSET('Hygiene Data'!$E$5,0,10*ROW('Hygiene Data'!E114))),'Data Summary'!DR120="Yes"),OFFSET('Hygiene Data'!$E$5,0,10*ROW('Hygiene Data'!E114)),NA())</f>
        <v>#N/A</v>
      </c>
      <c r="BD120" s="101" t="e">
        <f ca="true">+IF(AND(ISNUMBER(OFFSET('Hygiene Data'!$E$7,0,10*ROW('Hygiene Data'!E114))),'Data Summary'!DS120="Yes"),OFFSET('Hygiene Data'!$E$7,0,10*ROW('Hygiene Data'!E114)),NA())</f>
        <v>#N/A</v>
      </c>
      <c r="BE120" s="101" t="e">
        <f ca="true">+IF(AND(ISNUMBER(OFFSET('Hygiene Data'!$E$9,0,10*ROW('Hygiene Data'!E114))),'Data Summary'!DT120="Yes"),OFFSET('Hygiene Data'!$E$9,0,10*ROW('Hygiene Data'!E114)),NA())</f>
        <v>#N/A</v>
      </c>
      <c r="BF120" s="101" t="e">
        <f ca="true">+IF(AND(ISNUMBER(OFFSET('Hygiene Data'!$F$5,0,10*ROW('Hygiene Data'!F114))),'Data Summary'!DU120="Yes"),OFFSET('Hygiene Data'!$F$5,0,10*ROW('Hygiene Data'!F114)),NA())</f>
        <v>#N/A</v>
      </c>
      <c r="BG120" s="101" t="e">
        <f ca="true">+IF(AND(ISNUMBER(OFFSET('Hygiene Data'!$F$7,0,10*ROW('Hygiene Data'!F114))),'Data Summary'!DV120="Yes"),OFFSET('Hygiene Data'!$F$7,0,10*ROW('Hygiene Data'!F114)),NA())</f>
        <v>#N/A</v>
      </c>
      <c r="BH120" s="101" t="e">
        <f ca="true">+IF(AND(ISNUMBER(OFFSET('Hygiene Data'!$F$9,0,10*ROW('Hygiene Data'!F114))),'Data Summary'!DW120="Yes"),OFFSET('Hygiene Data'!$F$9,0,10*ROW('Hygiene Data'!F114)),NA())</f>
        <v>#N/A</v>
      </c>
      <c r="BI120" s="101" t="e">
        <f ca="true">+IF(AND(ISNUMBER(OFFSET('Hygiene Data'!$G$5,0,10*ROW('Hygiene Data'!G114))),'Data Summary'!DX120="Yes"),OFFSET('Hygiene Data'!$G$5,0,10*ROW('Hygiene Data'!G114)),NA())</f>
        <v>#N/A</v>
      </c>
      <c r="BJ120" s="101" t="e">
        <f ca="true">+IF(AND(ISNUMBER(OFFSET('Hygiene Data'!$G$7,0,10*ROW('Hygiene Data'!G114))),'Data Summary'!DY120="Yes"),OFFSET('Hygiene Data'!$G$7,0,10*ROW('Hygiene Data'!G114)),NA())</f>
        <v>#N/A</v>
      </c>
      <c r="BK120" s="101" t="e">
        <f ca="true">+IF(AND(ISNUMBER(OFFSET('Hygiene Data'!$G$9,0,10*ROW('Hygiene Data'!G114))),'Data Summary'!DZ120="Yes"),OFFSET('Hygiene Data'!$G$9,0,10*ROW('Hygiene Data'!G114)),NA())</f>
        <v>#N/A</v>
      </c>
      <c r="BL120" s="101" t="e">
        <f ca="true">+IF(AND(ISNUMBER(OFFSET('Hygiene Data'!$H$5,0,10*ROW('Hygiene Data'!H114))),'Data Summary'!EA120="Yes"),OFFSET('Hygiene Data'!$H$5,0,10*ROW('Hygiene Data'!H114)),NA())</f>
        <v>#N/A</v>
      </c>
      <c r="BM120" s="101" t="e">
        <f ca="true">+IF(AND(ISNUMBER(OFFSET('Hygiene Data'!$H$7,0,10*ROW('Hygiene Data'!H114))),'Data Summary'!EB120="Yes"),OFFSET('Hygiene Data'!$H$7,0,10*ROW('Hygiene Data'!H114)),NA())</f>
        <v>#N/A</v>
      </c>
      <c r="BN120" s="101" t="e">
        <f ca="true">+IF(AND(ISNUMBER(OFFSET('Hygiene Data'!$H$9,0,10*ROW('Hygiene Data'!H114))),'Data Summary'!EC120="Yes"),OFFSET('Hygiene Data'!$H$9,0,10*ROW('Hygiene Data'!H114)),NA())</f>
        <v>#N/A</v>
      </c>
      <c r="BO120" s="101" t="e">
        <f ca="true">+IF(AND(ISNUMBER(OFFSET('Hygiene Data'!$I$5,0,10*ROW('Hygiene Data'!I114))),'Data Summary'!ED120="Yes"),OFFSET('Hygiene Data'!$I$5,0,10*ROW('Hygiene Data'!I114)),NA())</f>
        <v>#N/A</v>
      </c>
      <c r="BP120" s="101" t="e">
        <f ca="true">+IF(AND(ISNUMBER(OFFSET('Hygiene Data'!$I$7,0,10*ROW('Hygiene Data'!I114))),'Data Summary'!EE120="Yes"),OFFSET('Hygiene Data'!$I$7,0,10*ROW('Hygiene Data'!I114)),NA())</f>
        <v>#N/A</v>
      </c>
      <c r="BQ120" s="101" t="e">
        <f ca="true">+IF(AND(ISNUMBER(OFFSET('Hygiene Data'!$I$9,0,10*ROW('Hygiene Data'!I114))),'Data Summary'!EF120="Yes"),OFFSET('Hygiene Data'!$I$9,0,10*ROW('Hygiene Data'!I114)),NA())</f>
        <v>#N/A</v>
      </c>
    </row>
    <row xmlns:x14ac="http://schemas.microsoft.com/office/spreadsheetml/2009/9/ac" r="121" x14ac:dyDescent="0.2">
      <c r="A121" s="414" t="e">
        <f ca="true">+RIGHT('Data Summary'!A121,LEN('Data Summary'!A121)-9)</f>
        <v>#VALUE!</v>
      </c>
      <c r="B121" s="38" t="str">
        <f ca="true">+IF(ISTEXT('Data Summary'!B121),'Data Summary'!B121,"")</f>
        <v/>
      </c>
      <c r="C121" s="365" t="e">
        <f ca="true">+VALUE('Data Summary'!C121)</f>
        <v>#VALUE!</v>
      </c>
      <c r="D121" s="99" t="e">
        <f ca="true">+IF(AND(ISNUMBER(OFFSET('Water Data'!$D$4,0,10*ROW('Water Data'!D115))),'Data Summary'!BS121="Yes"),100-OFFSET('Water Data'!$D$4,0,10*ROW('Water Data'!D115)),NA())</f>
        <v>#N/A</v>
      </c>
      <c r="E121" s="99" t="e">
        <f ca="true">+IF(AND(ISNUMBER(OFFSET('Water Data'!$D$6,0,10*ROW('Water Data'!D115))),'Data Summary'!BT121="Yes"),OFFSET('Water Data'!$D$6,0,10*ROW('Water Data'!D115)),NA())</f>
        <v>#N/A</v>
      </c>
      <c r="F121" s="99" t="e">
        <f ca="true">+IF(AND(ISNUMBER(OFFSET('Water Data'!$D$9,0,10*ROW('Water Data'!D115))),'Data Summary'!BU121="Yes"),OFFSET('Water Data'!$D$9,0,10*ROW('Water Data'!D115)),NA())</f>
        <v>#N/A</v>
      </c>
      <c r="G121" s="99" t="e">
        <f ca="true">+IF(AND(ISNUMBER(OFFSET('Water Data'!$E$4,0,10*ROW('Water Data'!E115))),'Data Summary'!BV121="Yes"),100-OFFSET('Water Data'!$E$4,0,10*ROW('Water Data'!E115)),NA())</f>
        <v>#N/A</v>
      </c>
      <c r="H121" s="99" t="e">
        <f ca="true">+IF(AND(ISNUMBER(OFFSET('Water Data'!$E$6,0,10*ROW('Water Data'!E115))),'Data Summary'!BW121="Yes"),OFFSET('Water Data'!$E$6,0,10*ROW('Water Data'!E115)),NA())</f>
        <v>#N/A</v>
      </c>
      <c r="I121" s="99" t="e">
        <f ca="true">+IF(AND(ISNUMBER(OFFSET('Water Data'!$E$9,0,10*ROW('Water Data'!E115))),'Data Summary'!BX121="Yes"),OFFSET('Water Data'!$E$9,0,10*ROW('Water Data'!E115)),NA())</f>
        <v>#N/A</v>
      </c>
      <c r="J121" s="99" t="e">
        <f ca="true">+IF(AND(ISNUMBER(OFFSET('Water Data'!$F$4,0,10*ROW('Water Data'!F115))),'Data Summary'!BY121="Yes"),100-OFFSET('Water Data'!$F$4,0,10*ROW('Water Data'!F115)),NA())</f>
        <v>#N/A</v>
      </c>
      <c r="K121" s="99" t="e">
        <f ca="true">+IF(AND(ISNUMBER(OFFSET('Water Data'!$F$6,0,10*ROW('Water Data'!F115))),'Data Summary'!BZ121="Yes"),OFFSET('Water Data'!$F$6,0,10*ROW('Water Data'!F115)),NA())</f>
        <v>#N/A</v>
      </c>
      <c r="L121" s="99" t="e">
        <f ca="true">+IF(AND(ISNUMBER(OFFSET('Water Data'!$F$9,0,10*ROW('Water Data'!F115))),'Data Summary'!CA121="Yes"),OFFSET('Water Data'!$F$9,0,10*ROW('Water Data'!F115)),NA())</f>
        <v>#N/A</v>
      </c>
      <c r="M121" s="99" t="e">
        <f ca="true">+IF(AND(ISNUMBER(OFFSET('Water Data'!$G$4,0,10*ROW('Water Data'!G115))),'Data Summary'!CB121="Yes"),100-OFFSET('Water Data'!$G$4,0,10*ROW('Water Data'!G115)),NA())</f>
        <v>#N/A</v>
      </c>
      <c r="N121" s="99" t="e">
        <f ca="true">+IF(AND(ISNUMBER(OFFSET('Water Data'!$G$6,0,10*ROW('Water Data'!G115))),'Data Summary'!CC121="Yes"),OFFSET('Water Data'!$G$6,0,10*ROW('Water Data'!G115)),NA())</f>
        <v>#N/A</v>
      </c>
      <c r="O121" s="99" t="e">
        <f ca="true">+IF(AND(ISNUMBER(OFFSET('Water Data'!$G$9,0,10*ROW('Water Data'!G115))),'Data Summary'!CD121="Yes"),OFFSET('Water Data'!$G$9,0,10*ROW('Water Data'!G115)),NA())</f>
        <v>#N/A</v>
      </c>
      <c r="P121" s="99" t="e">
        <f ca="true">+IF(AND(ISNUMBER(OFFSET('Water Data'!$H$4,0,10*ROW('Water Data'!H115))),'Data Summary'!CE121="Yes"),100-OFFSET('Water Data'!$H$4,0,10*ROW('Water Data'!H115)),NA())</f>
        <v>#N/A</v>
      </c>
      <c r="Q121" s="99" t="e">
        <f ca="true">+IF(AND(ISNUMBER(OFFSET('Water Data'!$H$6,0,10*ROW('Water Data'!H115))),'Data Summary'!CF121="Yes"),OFFSET('Water Data'!$H$6,0,10*ROW('Water Data'!H115)),NA())</f>
        <v>#N/A</v>
      </c>
      <c r="R121" s="99" t="e">
        <f ca="true">+IF(AND(ISNUMBER(OFFSET('Water Data'!$H$9,0,10*ROW('Water Data'!H115))),'Data Summary'!CG121="Yes"),OFFSET('Water Data'!$H$9,0,10*ROW('Water Data'!H115)),NA())</f>
        <v>#N/A</v>
      </c>
      <c r="S121" s="99" t="e">
        <f ca="true">+IF(AND(ISNUMBER(OFFSET('Water Data'!$I$4,0,10*ROW('Water Data'!I115))),'Data Summary'!CH121="Yes"),100-OFFSET('Water Data'!$I$4,0,10*ROW('Water Data'!I115)),NA())</f>
        <v>#N/A</v>
      </c>
      <c r="T121" s="99" t="e">
        <f ca="true">+IF(AND(ISNUMBER(OFFSET('Water Data'!$I$6,0,10*ROW('Water Data'!I115))),'Data Summary'!CI121="Yes"),OFFSET('Water Data'!$I$6,0,10*ROW('Water Data'!I115)),NA())</f>
        <v>#N/A</v>
      </c>
      <c r="U121" s="99" t="e">
        <f ca="true">+IF(AND(ISNUMBER(OFFSET('Water Data'!$I$9,0,10*ROW('Water Data'!I115))),'Data Summary'!CJ121="Yes"),OFFSET('Water Data'!$I$9,0,10*ROW('Water Data'!I115)),NA())</f>
        <v>#N/A</v>
      </c>
      <c r="V121" s="100" t="e">
        <f ca="true">+IF(AND(ISNUMBER(OFFSET('Sanitation Data'!$D$4,0,10*ROW('Sanitation Data'!D115))),'Data Summary'!CK121="Yes"),100-OFFSET('Sanitation Data'!$D$4,0,10*ROW('Sanitation Data'!D115)),NA())</f>
        <v>#N/A</v>
      </c>
      <c r="W121" s="100" t="e">
        <f ca="true">+IF(AND(ISNUMBER(OFFSET('Sanitation Data'!$D$6,0,10*ROW('Sanitation Data'!D115))),'Data Summary'!CL121="Yes"),OFFSET('Sanitation Data'!$D$6,0,10*ROW('Sanitation Data'!D115)),NA())</f>
        <v>#N/A</v>
      </c>
      <c r="X121" s="100" t="e">
        <f ca="true">+IF(AND(ISNUMBER(OFFSET('Sanitation Data'!$D$10,0,10*ROW('Sanitation Data'!D115))),'Data Summary'!CM121="Yes"),OFFSET('Sanitation Data'!$D$10,0,10*ROW('Sanitation Data'!D115)),NA())</f>
        <v>#N/A</v>
      </c>
      <c r="Y121" s="100" t="e">
        <f ca="true">+IF(AND(ISNUMBER(OFFSET('Sanitation Data'!$D$11,0,10*ROW('Sanitation Data'!D115))),'Data Summary'!CN121="Yes"),OFFSET('Sanitation Data'!$D$11,0,10*ROW('Sanitation Data'!D115)),NA())</f>
        <v>#N/A</v>
      </c>
      <c r="Z121" s="100" t="e">
        <f ca="true">+IF(AND(ISNUMBER(OFFSET('Sanitation Data'!$D$12,0,10*ROW('Sanitation Data'!D115))),'Data Summary'!CO121="Yes"),OFFSET('Sanitation Data'!$D$12,0,10*ROW('Sanitation Data'!D115)),NA())</f>
        <v>#N/A</v>
      </c>
      <c r="AA121" s="100" t="e">
        <f ca="true">+IF(AND(ISNUMBER(OFFSET('Sanitation Data'!$E$4,0,10*ROW('Sanitation Data'!E115))),'Data Summary'!CP121="Yes"),100-OFFSET('Sanitation Data'!$E$4,0,10*ROW('Sanitation Data'!E115)),NA())</f>
        <v>#N/A</v>
      </c>
      <c r="AB121" s="100" t="e">
        <f ca="true">+IF(AND(ISNUMBER(OFFSET('Sanitation Data'!$E$6,0,10*ROW('Sanitation Data'!E115))),'Data Summary'!CQ121="Yes"),OFFSET('Sanitation Data'!$E$6,0,10*ROW('Sanitation Data'!E115)),NA())</f>
        <v>#N/A</v>
      </c>
      <c r="AC121" s="100" t="e">
        <f ca="true">+IF(AND(ISNUMBER(OFFSET('Sanitation Data'!$E$10,0,10*ROW('Sanitation Data'!E115))),'Data Summary'!CR121="Yes"),OFFSET('Sanitation Data'!$E$10,0,10*ROW('Sanitation Data'!E115)),NA())</f>
        <v>#N/A</v>
      </c>
      <c r="AD121" s="100" t="e">
        <f ca="true">+IF(AND(ISNUMBER(OFFSET('Sanitation Data'!$E$11,0,10*ROW('Sanitation Data'!E115))),'Data Summary'!CS121="Yes"),OFFSET('Sanitation Data'!$E$11,0,10*ROW('Sanitation Data'!E115)),NA())</f>
        <v>#N/A</v>
      </c>
      <c r="AE121" s="100" t="e">
        <f ca="true">+IF(AND(ISNUMBER(OFFSET('Sanitation Data'!$E$12,0,10*ROW('Sanitation Data'!E115))),'Data Summary'!CT121="Yes"),OFFSET('Sanitation Data'!$E$12,0,10*ROW('Sanitation Data'!E115)),NA())</f>
        <v>#N/A</v>
      </c>
      <c r="AF121" s="100" t="e">
        <f ca="true">+IF(AND(ISNUMBER(OFFSET('Sanitation Data'!$F$4,0,10*ROW('Sanitation Data'!F115))),'Data Summary'!CU121="Yes"),100-OFFSET('Sanitation Data'!$F$4,0,10*ROW('Sanitation Data'!F115)),NA())</f>
        <v>#N/A</v>
      </c>
      <c r="AG121" s="100" t="e">
        <f ca="true">+IF(AND(ISNUMBER(OFFSET('Sanitation Data'!$F$6,0,10*ROW('Sanitation Data'!F115))),'Data Summary'!CV121="Yes"),OFFSET('Sanitation Data'!$F$6,0,10*ROW('Sanitation Data'!F115)),NA())</f>
        <v>#N/A</v>
      </c>
      <c r="AH121" s="100" t="e">
        <f ca="true">+IF(AND(ISNUMBER(OFFSET('Sanitation Data'!$F$10,0,10*ROW('Sanitation Data'!F115))),'Data Summary'!CW121="Yes"),OFFSET('Sanitation Data'!$F$10,0,10*ROW('Sanitation Data'!F115)),NA())</f>
        <v>#N/A</v>
      </c>
      <c r="AI121" s="100" t="e">
        <f ca="true">+IF(AND(ISNUMBER(OFFSET('Sanitation Data'!$F$11,0,10*ROW('Sanitation Data'!F115))),'Data Summary'!CX121="Yes"),OFFSET('Sanitation Data'!$F$11,0,10*ROW('Sanitation Data'!F115)),NA())</f>
        <v>#N/A</v>
      </c>
      <c r="AJ121" s="100" t="e">
        <f ca="true">+IF(AND(ISNUMBER(OFFSET('Sanitation Data'!$F$12,0,10*ROW('Sanitation Data'!F115))),'Data Summary'!CY121="Yes"),OFFSET('Sanitation Data'!$F$12,0,10*ROW('Sanitation Data'!F115)),NA())</f>
        <v>#N/A</v>
      </c>
      <c r="AK121" s="100" t="e">
        <f ca="true">+IF(AND(ISNUMBER(OFFSET('Sanitation Data'!$G$4,0,10*ROW('Sanitation Data'!G115))),'Data Summary'!CZ121="Yes"),100-OFFSET('Sanitation Data'!$G$4,0,10*ROW('Sanitation Data'!G115)),NA())</f>
        <v>#N/A</v>
      </c>
      <c r="AL121" s="100" t="e">
        <f ca="true">+IF(AND(ISNUMBER(OFFSET('Sanitation Data'!$G$6,0,10*ROW('Sanitation Data'!G115))),'Data Summary'!DA121="Yes"),OFFSET('Sanitation Data'!$G$6,0,10*ROW('Sanitation Data'!G115)),NA())</f>
        <v>#N/A</v>
      </c>
      <c r="AM121" s="100" t="e">
        <f ca="true">+IF(AND(ISNUMBER(OFFSET('Sanitation Data'!$G$10,0,10*ROW('Sanitation Data'!G115))),'Data Summary'!DB121="Yes"),OFFSET('Sanitation Data'!$G$10,0,10*ROW('Sanitation Data'!G115)),NA())</f>
        <v>#N/A</v>
      </c>
      <c r="AN121" s="100" t="e">
        <f ca="true">+IF(AND(ISNUMBER(OFFSET('Sanitation Data'!$G$11,0,10*ROW('Sanitation Data'!G115))),'Data Summary'!DC121="Yes"),OFFSET('Sanitation Data'!$G$11,0,10*ROW('Sanitation Data'!G115)),NA())</f>
        <v>#N/A</v>
      </c>
      <c r="AO121" s="100" t="e">
        <f ca="true">+IF(AND(ISNUMBER(OFFSET('Sanitation Data'!$G$12,0,10*ROW('Sanitation Data'!G115))),'Data Summary'!DD121="Yes"),OFFSET('Sanitation Data'!$G$12,0,10*ROW('Sanitation Data'!G115)),NA())</f>
        <v>#N/A</v>
      </c>
      <c r="AP121" s="100" t="e">
        <f ca="true">+IF(AND(ISNUMBER(OFFSET('Sanitation Data'!$H$4,0,10*ROW('Sanitation Data'!H115))),'Data Summary'!DE121="Yes"),100-OFFSET('Sanitation Data'!$H$4,0,10*ROW('Sanitation Data'!H115)),NA())</f>
        <v>#N/A</v>
      </c>
      <c r="AQ121" s="100" t="e">
        <f ca="true">+IF(AND(ISNUMBER(OFFSET('Sanitation Data'!$H$6,0,10*ROW('Sanitation Data'!H115))),'Data Summary'!DF121="Yes"),OFFSET('Sanitation Data'!$H$6,0,10*ROW('Sanitation Data'!H115)),NA())</f>
        <v>#N/A</v>
      </c>
      <c r="AR121" s="100" t="e">
        <f ca="true">+IF(AND(ISNUMBER(OFFSET('Sanitation Data'!$H$10,0,10*ROW('Sanitation Data'!H115))),'Data Summary'!DG121="Yes"),OFFSET('Sanitation Data'!$H$10,0,10*ROW('Sanitation Data'!H115)),NA())</f>
        <v>#N/A</v>
      </c>
      <c r="AS121" s="100" t="e">
        <f ca="true">+IF(AND(ISNUMBER(OFFSET('Sanitation Data'!$H$11,0,10*ROW('Sanitation Data'!H115))),'Data Summary'!DH121="Yes"),OFFSET('Sanitation Data'!$H$11,0,10*ROW('Sanitation Data'!H115)),NA())</f>
        <v>#N/A</v>
      </c>
      <c r="AT121" s="100" t="e">
        <f ca="true">+IF(AND(ISNUMBER(OFFSET('Sanitation Data'!$H$12,0,10*ROW('Sanitation Data'!H115))),'Data Summary'!DI121="Yes"),OFFSET('Sanitation Data'!$H$12,0,10*ROW('Sanitation Data'!H115)),NA())</f>
        <v>#N/A</v>
      </c>
      <c r="AU121" s="100" t="e">
        <f ca="true">+IF(AND(ISNUMBER(OFFSET('Sanitation Data'!$I$4,0,10*ROW('Sanitation Data'!I115))),'Data Summary'!DJ121="Yes"),100-OFFSET('Sanitation Data'!$I$4,0,10*ROW('Sanitation Data'!I115)),NA())</f>
        <v>#N/A</v>
      </c>
      <c r="AV121" s="100" t="e">
        <f ca="true">+IF(AND(ISNUMBER(OFFSET('Sanitation Data'!$I$6,0,10*ROW('Sanitation Data'!I115))),'Data Summary'!DK121="Yes"),OFFSET('Sanitation Data'!$I$6,0,10*ROW('Sanitation Data'!I115)),NA())</f>
        <v>#N/A</v>
      </c>
      <c r="AW121" s="100" t="e">
        <f ca="true">+IF(AND(ISNUMBER(OFFSET('Sanitation Data'!$I$10,0,10*ROW('Sanitation Data'!I115))),'Data Summary'!DL121="Yes"),OFFSET('Sanitation Data'!$I$10,0,10*ROW('Sanitation Data'!I115)),NA())</f>
        <v>#N/A</v>
      </c>
      <c r="AX121" s="100" t="e">
        <f ca="true">+IF(AND(ISNUMBER(OFFSET('Sanitation Data'!$I$11,0,10*ROW('Sanitation Data'!I115))),'Data Summary'!DM121="Yes"),OFFSET('Sanitation Data'!$I$11,0,10*ROW('Sanitation Data'!I115)),NA())</f>
        <v>#N/A</v>
      </c>
      <c r="AY121" s="100" t="e">
        <f ca="true">+IF(AND(ISNUMBER(OFFSET('Sanitation Data'!$I$12,0,10*ROW('Sanitation Data'!I115))),'Data Summary'!DN121="Yes"),OFFSET('Sanitation Data'!$I$12,0,10*ROW('Sanitation Data'!I115)),NA())</f>
        <v>#N/A</v>
      </c>
      <c r="AZ121" s="101" t="e">
        <f ca="true">+IF(AND(ISNUMBER(OFFSET('Hygiene Data'!$D$5,0,10*ROW('Hygiene Data'!D115))),'Data Summary'!DO121="Yes"),OFFSET('Hygiene Data'!$D$5,0,10*ROW('Hygiene Data'!D115)),NA())</f>
        <v>#N/A</v>
      </c>
      <c r="BA121" s="101" t="e">
        <f ca="true">+IF(AND(ISNUMBER(OFFSET('Hygiene Data'!$D$7,0,10*ROW('Hygiene Data'!D115))),'Data Summary'!DP121="Yes"),OFFSET('Hygiene Data'!$D$7,0,10*ROW('Hygiene Data'!D115)),NA())</f>
        <v>#N/A</v>
      </c>
      <c r="BB121" s="101" t="e">
        <f ca="true">+IF(AND(ISNUMBER(OFFSET('Hygiene Data'!$D$9,0,10*ROW('Hygiene Data'!D115))),'Data Summary'!DQ121="Yes"),OFFSET('Hygiene Data'!$D$9,0,10*ROW('Hygiene Data'!D115)),NA())</f>
        <v>#N/A</v>
      </c>
      <c r="BC121" s="101" t="e">
        <f ca="true">+IF(AND(ISNUMBER(OFFSET('Hygiene Data'!$E$5,0,10*ROW('Hygiene Data'!E115))),'Data Summary'!DR121="Yes"),OFFSET('Hygiene Data'!$E$5,0,10*ROW('Hygiene Data'!E115)),NA())</f>
        <v>#N/A</v>
      </c>
      <c r="BD121" s="101" t="e">
        <f ca="true">+IF(AND(ISNUMBER(OFFSET('Hygiene Data'!$E$7,0,10*ROW('Hygiene Data'!E115))),'Data Summary'!DS121="Yes"),OFFSET('Hygiene Data'!$E$7,0,10*ROW('Hygiene Data'!E115)),NA())</f>
        <v>#N/A</v>
      </c>
      <c r="BE121" s="101" t="e">
        <f ca="true">+IF(AND(ISNUMBER(OFFSET('Hygiene Data'!$E$9,0,10*ROW('Hygiene Data'!E115))),'Data Summary'!DT121="Yes"),OFFSET('Hygiene Data'!$E$9,0,10*ROW('Hygiene Data'!E115)),NA())</f>
        <v>#N/A</v>
      </c>
      <c r="BF121" s="101" t="e">
        <f ca="true">+IF(AND(ISNUMBER(OFFSET('Hygiene Data'!$F$5,0,10*ROW('Hygiene Data'!F115))),'Data Summary'!DU121="Yes"),OFFSET('Hygiene Data'!$F$5,0,10*ROW('Hygiene Data'!F115)),NA())</f>
        <v>#N/A</v>
      </c>
      <c r="BG121" s="101" t="e">
        <f ca="true">+IF(AND(ISNUMBER(OFFSET('Hygiene Data'!$F$7,0,10*ROW('Hygiene Data'!F115))),'Data Summary'!DV121="Yes"),OFFSET('Hygiene Data'!$F$7,0,10*ROW('Hygiene Data'!F115)),NA())</f>
        <v>#N/A</v>
      </c>
      <c r="BH121" s="101" t="e">
        <f ca="true">+IF(AND(ISNUMBER(OFFSET('Hygiene Data'!$F$9,0,10*ROW('Hygiene Data'!F115))),'Data Summary'!DW121="Yes"),OFFSET('Hygiene Data'!$F$9,0,10*ROW('Hygiene Data'!F115)),NA())</f>
        <v>#N/A</v>
      </c>
      <c r="BI121" s="101" t="e">
        <f ca="true">+IF(AND(ISNUMBER(OFFSET('Hygiene Data'!$G$5,0,10*ROW('Hygiene Data'!G115))),'Data Summary'!DX121="Yes"),OFFSET('Hygiene Data'!$G$5,0,10*ROW('Hygiene Data'!G115)),NA())</f>
        <v>#N/A</v>
      </c>
      <c r="BJ121" s="101" t="e">
        <f ca="true">+IF(AND(ISNUMBER(OFFSET('Hygiene Data'!$G$7,0,10*ROW('Hygiene Data'!G115))),'Data Summary'!DY121="Yes"),OFFSET('Hygiene Data'!$G$7,0,10*ROW('Hygiene Data'!G115)),NA())</f>
        <v>#N/A</v>
      </c>
      <c r="BK121" s="101" t="e">
        <f ca="true">+IF(AND(ISNUMBER(OFFSET('Hygiene Data'!$G$9,0,10*ROW('Hygiene Data'!G115))),'Data Summary'!DZ121="Yes"),OFFSET('Hygiene Data'!$G$9,0,10*ROW('Hygiene Data'!G115)),NA())</f>
        <v>#N/A</v>
      </c>
      <c r="BL121" s="101" t="e">
        <f ca="true">+IF(AND(ISNUMBER(OFFSET('Hygiene Data'!$H$5,0,10*ROW('Hygiene Data'!H115))),'Data Summary'!EA121="Yes"),OFFSET('Hygiene Data'!$H$5,0,10*ROW('Hygiene Data'!H115)),NA())</f>
        <v>#N/A</v>
      </c>
      <c r="BM121" s="101" t="e">
        <f ca="true">+IF(AND(ISNUMBER(OFFSET('Hygiene Data'!$H$7,0,10*ROW('Hygiene Data'!H115))),'Data Summary'!EB121="Yes"),OFFSET('Hygiene Data'!$H$7,0,10*ROW('Hygiene Data'!H115)),NA())</f>
        <v>#N/A</v>
      </c>
      <c r="BN121" s="101" t="e">
        <f ca="true">+IF(AND(ISNUMBER(OFFSET('Hygiene Data'!$H$9,0,10*ROW('Hygiene Data'!H115))),'Data Summary'!EC121="Yes"),OFFSET('Hygiene Data'!$H$9,0,10*ROW('Hygiene Data'!H115)),NA())</f>
        <v>#N/A</v>
      </c>
      <c r="BO121" s="101" t="e">
        <f ca="true">+IF(AND(ISNUMBER(OFFSET('Hygiene Data'!$I$5,0,10*ROW('Hygiene Data'!I115))),'Data Summary'!ED121="Yes"),OFFSET('Hygiene Data'!$I$5,0,10*ROW('Hygiene Data'!I115)),NA())</f>
        <v>#N/A</v>
      </c>
      <c r="BP121" s="101" t="e">
        <f ca="true">+IF(AND(ISNUMBER(OFFSET('Hygiene Data'!$I$7,0,10*ROW('Hygiene Data'!I115))),'Data Summary'!EE121="Yes"),OFFSET('Hygiene Data'!$I$7,0,10*ROW('Hygiene Data'!I115)),NA())</f>
        <v>#N/A</v>
      </c>
      <c r="BQ121" s="101" t="e">
        <f ca="true">+IF(AND(ISNUMBER(OFFSET('Hygiene Data'!$I$9,0,10*ROW('Hygiene Data'!I115))),'Data Summary'!EF121="Yes"),OFFSET('Hygiene Data'!$I$9,0,10*ROW('Hygiene Data'!I115)),NA())</f>
        <v>#N/A</v>
      </c>
    </row>
    <row xmlns:x14ac="http://schemas.microsoft.com/office/spreadsheetml/2009/9/ac" r="122" x14ac:dyDescent="0.2">
      <c r="A122" s="414" t="e">
        <f ca="true">+RIGHT('Data Summary'!A122,LEN('Data Summary'!A122)-9)</f>
        <v>#VALUE!</v>
      </c>
      <c r="B122" s="38" t="str">
        <f ca="true">+IF(ISTEXT('Data Summary'!B122),'Data Summary'!B122,"")</f>
        <v/>
      </c>
      <c r="C122" s="365" t="e">
        <f ca="true">+VALUE('Data Summary'!C122)</f>
        <v>#VALUE!</v>
      </c>
      <c r="D122" s="99" t="e">
        <f ca="true">+IF(AND(ISNUMBER(OFFSET('Water Data'!$D$4,0,10*ROW('Water Data'!D116))),'Data Summary'!BS122="Yes"),100-OFFSET('Water Data'!$D$4,0,10*ROW('Water Data'!D116)),NA())</f>
        <v>#N/A</v>
      </c>
      <c r="E122" s="99" t="e">
        <f ca="true">+IF(AND(ISNUMBER(OFFSET('Water Data'!$D$6,0,10*ROW('Water Data'!D116))),'Data Summary'!BT122="Yes"),OFFSET('Water Data'!$D$6,0,10*ROW('Water Data'!D116)),NA())</f>
        <v>#N/A</v>
      </c>
      <c r="F122" s="99" t="e">
        <f ca="true">+IF(AND(ISNUMBER(OFFSET('Water Data'!$D$9,0,10*ROW('Water Data'!D116))),'Data Summary'!BU122="Yes"),OFFSET('Water Data'!$D$9,0,10*ROW('Water Data'!D116)),NA())</f>
        <v>#N/A</v>
      </c>
      <c r="G122" s="99" t="e">
        <f ca="true">+IF(AND(ISNUMBER(OFFSET('Water Data'!$E$4,0,10*ROW('Water Data'!E116))),'Data Summary'!BV122="Yes"),100-OFFSET('Water Data'!$E$4,0,10*ROW('Water Data'!E116)),NA())</f>
        <v>#N/A</v>
      </c>
      <c r="H122" s="99" t="e">
        <f ca="true">+IF(AND(ISNUMBER(OFFSET('Water Data'!$E$6,0,10*ROW('Water Data'!E116))),'Data Summary'!BW122="Yes"),OFFSET('Water Data'!$E$6,0,10*ROW('Water Data'!E116)),NA())</f>
        <v>#N/A</v>
      </c>
      <c r="I122" s="99" t="e">
        <f ca="true">+IF(AND(ISNUMBER(OFFSET('Water Data'!$E$9,0,10*ROW('Water Data'!E116))),'Data Summary'!BX122="Yes"),OFFSET('Water Data'!$E$9,0,10*ROW('Water Data'!E116)),NA())</f>
        <v>#N/A</v>
      </c>
      <c r="J122" s="99" t="e">
        <f ca="true">+IF(AND(ISNUMBER(OFFSET('Water Data'!$F$4,0,10*ROW('Water Data'!F116))),'Data Summary'!BY122="Yes"),100-OFFSET('Water Data'!$F$4,0,10*ROW('Water Data'!F116)),NA())</f>
        <v>#N/A</v>
      </c>
      <c r="K122" s="99" t="e">
        <f ca="true">+IF(AND(ISNUMBER(OFFSET('Water Data'!$F$6,0,10*ROW('Water Data'!F116))),'Data Summary'!BZ122="Yes"),OFFSET('Water Data'!$F$6,0,10*ROW('Water Data'!F116)),NA())</f>
        <v>#N/A</v>
      </c>
      <c r="L122" s="99" t="e">
        <f ca="true">+IF(AND(ISNUMBER(OFFSET('Water Data'!$F$9,0,10*ROW('Water Data'!F116))),'Data Summary'!CA122="Yes"),OFFSET('Water Data'!$F$9,0,10*ROW('Water Data'!F116)),NA())</f>
        <v>#N/A</v>
      </c>
      <c r="M122" s="99" t="e">
        <f ca="true">+IF(AND(ISNUMBER(OFFSET('Water Data'!$G$4,0,10*ROW('Water Data'!G116))),'Data Summary'!CB122="Yes"),100-OFFSET('Water Data'!$G$4,0,10*ROW('Water Data'!G116)),NA())</f>
        <v>#N/A</v>
      </c>
      <c r="N122" s="99" t="e">
        <f ca="true">+IF(AND(ISNUMBER(OFFSET('Water Data'!$G$6,0,10*ROW('Water Data'!G116))),'Data Summary'!CC122="Yes"),OFFSET('Water Data'!$G$6,0,10*ROW('Water Data'!G116)),NA())</f>
        <v>#N/A</v>
      </c>
      <c r="O122" s="99" t="e">
        <f ca="true">+IF(AND(ISNUMBER(OFFSET('Water Data'!$G$9,0,10*ROW('Water Data'!G116))),'Data Summary'!CD122="Yes"),OFFSET('Water Data'!$G$9,0,10*ROW('Water Data'!G116)),NA())</f>
        <v>#N/A</v>
      </c>
      <c r="P122" s="99" t="e">
        <f ca="true">+IF(AND(ISNUMBER(OFFSET('Water Data'!$H$4,0,10*ROW('Water Data'!H116))),'Data Summary'!CE122="Yes"),100-OFFSET('Water Data'!$H$4,0,10*ROW('Water Data'!H116)),NA())</f>
        <v>#N/A</v>
      </c>
      <c r="Q122" s="99" t="e">
        <f ca="true">+IF(AND(ISNUMBER(OFFSET('Water Data'!$H$6,0,10*ROW('Water Data'!H116))),'Data Summary'!CF122="Yes"),OFFSET('Water Data'!$H$6,0,10*ROW('Water Data'!H116)),NA())</f>
        <v>#N/A</v>
      </c>
      <c r="R122" s="99" t="e">
        <f ca="true">+IF(AND(ISNUMBER(OFFSET('Water Data'!$H$9,0,10*ROW('Water Data'!H116))),'Data Summary'!CG122="Yes"),OFFSET('Water Data'!$H$9,0,10*ROW('Water Data'!H116)),NA())</f>
        <v>#N/A</v>
      </c>
      <c r="S122" s="99" t="e">
        <f ca="true">+IF(AND(ISNUMBER(OFFSET('Water Data'!$I$4,0,10*ROW('Water Data'!I116))),'Data Summary'!CH122="Yes"),100-OFFSET('Water Data'!$I$4,0,10*ROW('Water Data'!I116)),NA())</f>
        <v>#N/A</v>
      </c>
      <c r="T122" s="99" t="e">
        <f ca="true">+IF(AND(ISNUMBER(OFFSET('Water Data'!$I$6,0,10*ROW('Water Data'!I116))),'Data Summary'!CI122="Yes"),OFFSET('Water Data'!$I$6,0,10*ROW('Water Data'!I116)),NA())</f>
        <v>#N/A</v>
      </c>
      <c r="U122" s="99" t="e">
        <f ca="true">+IF(AND(ISNUMBER(OFFSET('Water Data'!$I$9,0,10*ROW('Water Data'!I116))),'Data Summary'!CJ122="Yes"),OFFSET('Water Data'!$I$9,0,10*ROW('Water Data'!I116)),NA())</f>
        <v>#N/A</v>
      </c>
      <c r="V122" s="100" t="e">
        <f ca="true">+IF(AND(ISNUMBER(OFFSET('Sanitation Data'!$D$4,0,10*ROW('Sanitation Data'!D116))),'Data Summary'!CK122="Yes"),100-OFFSET('Sanitation Data'!$D$4,0,10*ROW('Sanitation Data'!D116)),NA())</f>
        <v>#N/A</v>
      </c>
      <c r="W122" s="100" t="e">
        <f ca="true">+IF(AND(ISNUMBER(OFFSET('Sanitation Data'!$D$6,0,10*ROW('Sanitation Data'!D116))),'Data Summary'!CL122="Yes"),OFFSET('Sanitation Data'!$D$6,0,10*ROW('Sanitation Data'!D116)),NA())</f>
        <v>#N/A</v>
      </c>
      <c r="X122" s="100" t="e">
        <f ca="true">+IF(AND(ISNUMBER(OFFSET('Sanitation Data'!$D$10,0,10*ROW('Sanitation Data'!D116))),'Data Summary'!CM122="Yes"),OFFSET('Sanitation Data'!$D$10,0,10*ROW('Sanitation Data'!D116)),NA())</f>
        <v>#N/A</v>
      </c>
      <c r="Y122" s="100" t="e">
        <f ca="true">+IF(AND(ISNUMBER(OFFSET('Sanitation Data'!$D$11,0,10*ROW('Sanitation Data'!D116))),'Data Summary'!CN122="Yes"),OFFSET('Sanitation Data'!$D$11,0,10*ROW('Sanitation Data'!D116)),NA())</f>
        <v>#N/A</v>
      </c>
      <c r="Z122" s="100" t="e">
        <f ca="true">+IF(AND(ISNUMBER(OFFSET('Sanitation Data'!$D$12,0,10*ROW('Sanitation Data'!D116))),'Data Summary'!CO122="Yes"),OFFSET('Sanitation Data'!$D$12,0,10*ROW('Sanitation Data'!D116)),NA())</f>
        <v>#N/A</v>
      </c>
      <c r="AA122" s="100" t="e">
        <f ca="true">+IF(AND(ISNUMBER(OFFSET('Sanitation Data'!$E$4,0,10*ROW('Sanitation Data'!E116))),'Data Summary'!CP122="Yes"),100-OFFSET('Sanitation Data'!$E$4,0,10*ROW('Sanitation Data'!E116)),NA())</f>
        <v>#N/A</v>
      </c>
      <c r="AB122" s="100" t="e">
        <f ca="true">+IF(AND(ISNUMBER(OFFSET('Sanitation Data'!$E$6,0,10*ROW('Sanitation Data'!E116))),'Data Summary'!CQ122="Yes"),OFFSET('Sanitation Data'!$E$6,0,10*ROW('Sanitation Data'!E116)),NA())</f>
        <v>#N/A</v>
      </c>
      <c r="AC122" s="100" t="e">
        <f ca="true">+IF(AND(ISNUMBER(OFFSET('Sanitation Data'!$E$10,0,10*ROW('Sanitation Data'!E116))),'Data Summary'!CR122="Yes"),OFFSET('Sanitation Data'!$E$10,0,10*ROW('Sanitation Data'!E116)),NA())</f>
        <v>#N/A</v>
      </c>
      <c r="AD122" s="100" t="e">
        <f ca="true">+IF(AND(ISNUMBER(OFFSET('Sanitation Data'!$E$11,0,10*ROW('Sanitation Data'!E116))),'Data Summary'!CS122="Yes"),OFFSET('Sanitation Data'!$E$11,0,10*ROW('Sanitation Data'!E116)),NA())</f>
        <v>#N/A</v>
      </c>
      <c r="AE122" s="100" t="e">
        <f ca="true">+IF(AND(ISNUMBER(OFFSET('Sanitation Data'!$E$12,0,10*ROW('Sanitation Data'!E116))),'Data Summary'!CT122="Yes"),OFFSET('Sanitation Data'!$E$12,0,10*ROW('Sanitation Data'!E116)),NA())</f>
        <v>#N/A</v>
      </c>
      <c r="AF122" s="100" t="e">
        <f ca="true">+IF(AND(ISNUMBER(OFFSET('Sanitation Data'!$F$4,0,10*ROW('Sanitation Data'!F116))),'Data Summary'!CU122="Yes"),100-OFFSET('Sanitation Data'!$F$4,0,10*ROW('Sanitation Data'!F116)),NA())</f>
        <v>#N/A</v>
      </c>
      <c r="AG122" s="100" t="e">
        <f ca="true">+IF(AND(ISNUMBER(OFFSET('Sanitation Data'!$F$6,0,10*ROW('Sanitation Data'!F116))),'Data Summary'!CV122="Yes"),OFFSET('Sanitation Data'!$F$6,0,10*ROW('Sanitation Data'!F116)),NA())</f>
        <v>#N/A</v>
      </c>
      <c r="AH122" s="100" t="e">
        <f ca="true">+IF(AND(ISNUMBER(OFFSET('Sanitation Data'!$F$10,0,10*ROW('Sanitation Data'!F116))),'Data Summary'!CW122="Yes"),OFFSET('Sanitation Data'!$F$10,0,10*ROW('Sanitation Data'!F116)),NA())</f>
        <v>#N/A</v>
      </c>
      <c r="AI122" s="100" t="e">
        <f ca="true">+IF(AND(ISNUMBER(OFFSET('Sanitation Data'!$F$11,0,10*ROW('Sanitation Data'!F116))),'Data Summary'!CX122="Yes"),OFFSET('Sanitation Data'!$F$11,0,10*ROW('Sanitation Data'!F116)),NA())</f>
        <v>#N/A</v>
      </c>
      <c r="AJ122" s="100" t="e">
        <f ca="true">+IF(AND(ISNUMBER(OFFSET('Sanitation Data'!$F$12,0,10*ROW('Sanitation Data'!F116))),'Data Summary'!CY122="Yes"),OFFSET('Sanitation Data'!$F$12,0,10*ROW('Sanitation Data'!F116)),NA())</f>
        <v>#N/A</v>
      </c>
      <c r="AK122" s="100" t="e">
        <f ca="true">+IF(AND(ISNUMBER(OFFSET('Sanitation Data'!$G$4,0,10*ROW('Sanitation Data'!G116))),'Data Summary'!CZ122="Yes"),100-OFFSET('Sanitation Data'!$G$4,0,10*ROW('Sanitation Data'!G116)),NA())</f>
        <v>#N/A</v>
      </c>
      <c r="AL122" s="100" t="e">
        <f ca="true">+IF(AND(ISNUMBER(OFFSET('Sanitation Data'!$G$6,0,10*ROW('Sanitation Data'!G116))),'Data Summary'!DA122="Yes"),OFFSET('Sanitation Data'!$G$6,0,10*ROW('Sanitation Data'!G116)),NA())</f>
        <v>#N/A</v>
      </c>
      <c r="AM122" s="100" t="e">
        <f ca="true">+IF(AND(ISNUMBER(OFFSET('Sanitation Data'!$G$10,0,10*ROW('Sanitation Data'!G116))),'Data Summary'!DB122="Yes"),OFFSET('Sanitation Data'!$G$10,0,10*ROW('Sanitation Data'!G116)),NA())</f>
        <v>#N/A</v>
      </c>
      <c r="AN122" s="100" t="e">
        <f ca="true">+IF(AND(ISNUMBER(OFFSET('Sanitation Data'!$G$11,0,10*ROW('Sanitation Data'!G116))),'Data Summary'!DC122="Yes"),OFFSET('Sanitation Data'!$G$11,0,10*ROW('Sanitation Data'!G116)),NA())</f>
        <v>#N/A</v>
      </c>
      <c r="AO122" s="100" t="e">
        <f ca="true">+IF(AND(ISNUMBER(OFFSET('Sanitation Data'!$G$12,0,10*ROW('Sanitation Data'!G116))),'Data Summary'!DD122="Yes"),OFFSET('Sanitation Data'!$G$12,0,10*ROW('Sanitation Data'!G116)),NA())</f>
        <v>#N/A</v>
      </c>
      <c r="AP122" s="100" t="e">
        <f ca="true">+IF(AND(ISNUMBER(OFFSET('Sanitation Data'!$H$4,0,10*ROW('Sanitation Data'!H116))),'Data Summary'!DE122="Yes"),100-OFFSET('Sanitation Data'!$H$4,0,10*ROW('Sanitation Data'!H116)),NA())</f>
        <v>#N/A</v>
      </c>
      <c r="AQ122" s="100" t="e">
        <f ca="true">+IF(AND(ISNUMBER(OFFSET('Sanitation Data'!$H$6,0,10*ROW('Sanitation Data'!H116))),'Data Summary'!DF122="Yes"),OFFSET('Sanitation Data'!$H$6,0,10*ROW('Sanitation Data'!H116)),NA())</f>
        <v>#N/A</v>
      </c>
      <c r="AR122" s="100" t="e">
        <f ca="true">+IF(AND(ISNUMBER(OFFSET('Sanitation Data'!$H$10,0,10*ROW('Sanitation Data'!H116))),'Data Summary'!DG122="Yes"),OFFSET('Sanitation Data'!$H$10,0,10*ROW('Sanitation Data'!H116)),NA())</f>
        <v>#N/A</v>
      </c>
      <c r="AS122" s="100" t="e">
        <f ca="true">+IF(AND(ISNUMBER(OFFSET('Sanitation Data'!$H$11,0,10*ROW('Sanitation Data'!H116))),'Data Summary'!DH122="Yes"),OFFSET('Sanitation Data'!$H$11,0,10*ROW('Sanitation Data'!H116)),NA())</f>
        <v>#N/A</v>
      </c>
      <c r="AT122" s="100" t="e">
        <f ca="true">+IF(AND(ISNUMBER(OFFSET('Sanitation Data'!$H$12,0,10*ROW('Sanitation Data'!H116))),'Data Summary'!DI122="Yes"),OFFSET('Sanitation Data'!$H$12,0,10*ROW('Sanitation Data'!H116)),NA())</f>
        <v>#N/A</v>
      </c>
      <c r="AU122" s="100" t="e">
        <f ca="true">+IF(AND(ISNUMBER(OFFSET('Sanitation Data'!$I$4,0,10*ROW('Sanitation Data'!I116))),'Data Summary'!DJ122="Yes"),100-OFFSET('Sanitation Data'!$I$4,0,10*ROW('Sanitation Data'!I116)),NA())</f>
        <v>#N/A</v>
      </c>
      <c r="AV122" s="100" t="e">
        <f ca="true">+IF(AND(ISNUMBER(OFFSET('Sanitation Data'!$I$6,0,10*ROW('Sanitation Data'!I116))),'Data Summary'!DK122="Yes"),OFFSET('Sanitation Data'!$I$6,0,10*ROW('Sanitation Data'!I116)),NA())</f>
        <v>#N/A</v>
      </c>
      <c r="AW122" s="100" t="e">
        <f ca="true">+IF(AND(ISNUMBER(OFFSET('Sanitation Data'!$I$10,0,10*ROW('Sanitation Data'!I116))),'Data Summary'!DL122="Yes"),OFFSET('Sanitation Data'!$I$10,0,10*ROW('Sanitation Data'!I116)),NA())</f>
        <v>#N/A</v>
      </c>
      <c r="AX122" s="100" t="e">
        <f ca="true">+IF(AND(ISNUMBER(OFFSET('Sanitation Data'!$I$11,0,10*ROW('Sanitation Data'!I116))),'Data Summary'!DM122="Yes"),OFFSET('Sanitation Data'!$I$11,0,10*ROW('Sanitation Data'!I116)),NA())</f>
        <v>#N/A</v>
      </c>
      <c r="AY122" s="100" t="e">
        <f ca="true">+IF(AND(ISNUMBER(OFFSET('Sanitation Data'!$I$12,0,10*ROW('Sanitation Data'!I116))),'Data Summary'!DN122="Yes"),OFFSET('Sanitation Data'!$I$12,0,10*ROW('Sanitation Data'!I116)),NA())</f>
        <v>#N/A</v>
      </c>
      <c r="AZ122" s="101" t="e">
        <f ca="true">+IF(AND(ISNUMBER(OFFSET('Hygiene Data'!$D$5,0,10*ROW('Hygiene Data'!D116))),'Data Summary'!DO122="Yes"),OFFSET('Hygiene Data'!$D$5,0,10*ROW('Hygiene Data'!D116)),NA())</f>
        <v>#N/A</v>
      </c>
      <c r="BA122" s="101" t="e">
        <f ca="true">+IF(AND(ISNUMBER(OFFSET('Hygiene Data'!$D$7,0,10*ROW('Hygiene Data'!D116))),'Data Summary'!DP122="Yes"),OFFSET('Hygiene Data'!$D$7,0,10*ROW('Hygiene Data'!D116)),NA())</f>
        <v>#N/A</v>
      </c>
      <c r="BB122" s="101" t="e">
        <f ca="true">+IF(AND(ISNUMBER(OFFSET('Hygiene Data'!$D$9,0,10*ROW('Hygiene Data'!D116))),'Data Summary'!DQ122="Yes"),OFFSET('Hygiene Data'!$D$9,0,10*ROW('Hygiene Data'!D116)),NA())</f>
        <v>#N/A</v>
      </c>
      <c r="BC122" s="101" t="e">
        <f ca="true">+IF(AND(ISNUMBER(OFFSET('Hygiene Data'!$E$5,0,10*ROW('Hygiene Data'!E116))),'Data Summary'!DR122="Yes"),OFFSET('Hygiene Data'!$E$5,0,10*ROW('Hygiene Data'!E116)),NA())</f>
        <v>#N/A</v>
      </c>
      <c r="BD122" s="101" t="e">
        <f ca="true">+IF(AND(ISNUMBER(OFFSET('Hygiene Data'!$E$7,0,10*ROW('Hygiene Data'!E116))),'Data Summary'!DS122="Yes"),OFFSET('Hygiene Data'!$E$7,0,10*ROW('Hygiene Data'!E116)),NA())</f>
        <v>#N/A</v>
      </c>
      <c r="BE122" s="101" t="e">
        <f ca="true">+IF(AND(ISNUMBER(OFFSET('Hygiene Data'!$E$9,0,10*ROW('Hygiene Data'!E116))),'Data Summary'!DT122="Yes"),OFFSET('Hygiene Data'!$E$9,0,10*ROW('Hygiene Data'!E116)),NA())</f>
        <v>#N/A</v>
      </c>
      <c r="BF122" s="101" t="e">
        <f ca="true">+IF(AND(ISNUMBER(OFFSET('Hygiene Data'!$F$5,0,10*ROW('Hygiene Data'!F116))),'Data Summary'!DU122="Yes"),OFFSET('Hygiene Data'!$F$5,0,10*ROW('Hygiene Data'!F116)),NA())</f>
        <v>#N/A</v>
      </c>
      <c r="BG122" s="101" t="e">
        <f ca="true">+IF(AND(ISNUMBER(OFFSET('Hygiene Data'!$F$7,0,10*ROW('Hygiene Data'!F116))),'Data Summary'!DV122="Yes"),OFFSET('Hygiene Data'!$F$7,0,10*ROW('Hygiene Data'!F116)),NA())</f>
        <v>#N/A</v>
      </c>
      <c r="BH122" s="101" t="e">
        <f ca="true">+IF(AND(ISNUMBER(OFFSET('Hygiene Data'!$F$9,0,10*ROW('Hygiene Data'!F116))),'Data Summary'!DW122="Yes"),OFFSET('Hygiene Data'!$F$9,0,10*ROW('Hygiene Data'!F116)),NA())</f>
        <v>#N/A</v>
      </c>
      <c r="BI122" s="101" t="e">
        <f ca="true">+IF(AND(ISNUMBER(OFFSET('Hygiene Data'!$G$5,0,10*ROW('Hygiene Data'!G116))),'Data Summary'!DX122="Yes"),OFFSET('Hygiene Data'!$G$5,0,10*ROW('Hygiene Data'!G116)),NA())</f>
        <v>#N/A</v>
      </c>
      <c r="BJ122" s="101" t="e">
        <f ca="true">+IF(AND(ISNUMBER(OFFSET('Hygiene Data'!$G$7,0,10*ROW('Hygiene Data'!G116))),'Data Summary'!DY122="Yes"),OFFSET('Hygiene Data'!$G$7,0,10*ROW('Hygiene Data'!G116)),NA())</f>
        <v>#N/A</v>
      </c>
      <c r="BK122" s="101" t="e">
        <f ca="true">+IF(AND(ISNUMBER(OFFSET('Hygiene Data'!$G$9,0,10*ROW('Hygiene Data'!G116))),'Data Summary'!DZ122="Yes"),OFFSET('Hygiene Data'!$G$9,0,10*ROW('Hygiene Data'!G116)),NA())</f>
        <v>#N/A</v>
      </c>
      <c r="BL122" s="101" t="e">
        <f ca="true">+IF(AND(ISNUMBER(OFFSET('Hygiene Data'!$H$5,0,10*ROW('Hygiene Data'!H116))),'Data Summary'!EA122="Yes"),OFFSET('Hygiene Data'!$H$5,0,10*ROW('Hygiene Data'!H116)),NA())</f>
        <v>#N/A</v>
      </c>
      <c r="BM122" s="101" t="e">
        <f ca="true">+IF(AND(ISNUMBER(OFFSET('Hygiene Data'!$H$7,0,10*ROW('Hygiene Data'!H116))),'Data Summary'!EB122="Yes"),OFFSET('Hygiene Data'!$H$7,0,10*ROW('Hygiene Data'!H116)),NA())</f>
        <v>#N/A</v>
      </c>
      <c r="BN122" s="101" t="e">
        <f ca="true">+IF(AND(ISNUMBER(OFFSET('Hygiene Data'!$H$9,0,10*ROW('Hygiene Data'!H116))),'Data Summary'!EC122="Yes"),OFFSET('Hygiene Data'!$H$9,0,10*ROW('Hygiene Data'!H116)),NA())</f>
        <v>#N/A</v>
      </c>
      <c r="BO122" s="101" t="e">
        <f ca="true">+IF(AND(ISNUMBER(OFFSET('Hygiene Data'!$I$5,0,10*ROW('Hygiene Data'!I116))),'Data Summary'!ED122="Yes"),OFFSET('Hygiene Data'!$I$5,0,10*ROW('Hygiene Data'!I116)),NA())</f>
        <v>#N/A</v>
      </c>
      <c r="BP122" s="101" t="e">
        <f ca="true">+IF(AND(ISNUMBER(OFFSET('Hygiene Data'!$I$7,0,10*ROW('Hygiene Data'!I116))),'Data Summary'!EE122="Yes"),OFFSET('Hygiene Data'!$I$7,0,10*ROW('Hygiene Data'!I116)),NA())</f>
        <v>#N/A</v>
      </c>
      <c r="BQ122" s="101" t="e">
        <f ca="true">+IF(AND(ISNUMBER(OFFSET('Hygiene Data'!$I$9,0,10*ROW('Hygiene Data'!I116))),'Data Summary'!EF122="Yes"),OFFSET('Hygiene Data'!$I$9,0,10*ROW('Hygiene Data'!I116)),NA())</f>
        <v>#N/A</v>
      </c>
    </row>
    <row xmlns:x14ac="http://schemas.microsoft.com/office/spreadsheetml/2009/9/ac" r="123" x14ac:dyDescent="0.2">
      <c r="A123" s="414" t="e">
        <f ca="true">+RIGHT('Data Summary'!A123,LEN('Data Summary'!A123)-9)</f>
        <v>#VALUE!</v>
      </c>
      <c r="B123" s="38" t="str">
        <f ca="true">+IF(ISTEXT('Data Summary'!B123),'Data Summary'!B123,"")</f>
        <v/>
      </c>
      <c r="C123" s="365" t="e">
        <f ca="true">+VALUE('Data Summary'!C123)</f>
        <v>#VALUE!</v>
      </c>
      <c r="D123" s="99" t="e">
        <f ca="true">+IF(AND(ISNUMBER(OFFSET('Water Data'!$D$4,0,10*ROW('Water Data'!D117))),'Data Summary'!BS123="Yes"),100-OFFSET('Water Data'!$D$4,0,10*ROW('Water Data'!D117)),NA())</f>
        <v>#N/A</v>
      </c>
      <c r="E123" s="99" t="e">
        <f ca="true">+IF(AND(ISNUMBER(OFFSET('Water Data'!$D$6,0,10*ROW('Water Data'!D117))),'Data Summary'!BT123="Yes"),OFFSET('Water Data'!$D$6,0,10*ROW('Water Data'!D117)),NA())</f>
        <v>#N/A</v>
      </c>
      <c r="F123" s="99" t="e">
        <f ca="true">+IF(AND(ISNUMBER(OFFSET('Water Data'!$D$9,0,10*ROW('Water Data'!D117))),'Data Summary'!BU123="Yes"),OFFSET('Water Data'!$D$9,0,10*ROW('Water Data'!D117)),NA())</f>
        <v>#N/A</v>
      </c>
      <c r="G123" s="99" t="e">
        <f ca="true">+IF(AND(ISNUMBER(OFFSET('Water Data'!$E$4,0,10*ROW('Water Data'!E117))),'Data Summary'!BV123="Yes"),100-OFFSET('Water Data'!$E$4,0,10*ROW('Water Data'!E117)),NA())</f>
        <v>#N/A</v>
      </c>
      <c r="H123" s="99" t="e">
        <f ca="true">+IF(AND(ISNUMBER(OFFSET('Water Data'!$E$6,0,10*ROW('Water Data'!E117))),'Data Summary'!BW123="Yes"),OFFSET('Water Data'!$E$6,0,10*ROW('Water Data'!E117)),NA())</f>
        <v>#N/A</v>
      </c>
      <c r="I123" s="99" t="e">
        <f ca="true">+IF(AND(ISNUMBER(OFFSET('Water Data'!$E$9,0,10*ROW('Water Data'!E117))),'Data Summary'!BX123="Yes"),OFFSET('Water Data'!$E$9,0,10*ROW('Water Data'!E117)),NA())</f>
        <v>#N/A</v>
      </c>
      <c r="J123" s="99" t="e">
        <f ca="true">+IF(AND(ISNUMBER(OFFSET('Water Data'!$F$4,0,10*ROW('Water Data'!F117))),'Data Summary'!BY123="Yes"),100-OFFSET('Water Data'!$F$4,0,10*ROW('Water Data'!F117)),NA())</f>
        <v>#N/A</v>
      </c>
      <c r="K123" s="99" t="e">
        <f ca="true">+IF(AND(ISNUMBER(OFFSET('Water Data'!$F$6,0,10*ROW('Water Data'!F117))),'Data Summary'!BZ123="Yes"),OFFSET('Water Data'!$F$6,0,10*ROW('Water Data'!F117)),NA())</f>
        <v>#N/A</v>
      </c>
      <c r="L123" s="99" t="e">
        <f ca="true">+IF(AND(ISNUMBER(OFFSET('Water Data'!$F$9,0,10*ROW('Water Data'!F117))),'Data Summary'!CA123="Yes"),OFFSET('Water Data'!$F$9,0,10*ROW('Water Data'!F117)),NA())</f>
        <v>#N/A</v>
      </c>
      <c r="M123" s="99" t="e">
        <f ca="true">+IF(AND(ISNUMBER(OFFSET('Water Data'!$G$4,0,10*ROW('Water Data'!G117))),'Data Summary'!CB123="Yes"),100-OFFSET('Water Data'!$G$4,0,10*ROW('Water Data'!G117)),NA())</f>
        <v>#N/A</v>
      </c>
      <c r="N123" s="99" t="e">
        <f ca="true">+IF(AND(ISNUMBER(OFFSET('Water Data'!$G$6,0,10*ROW('Water Data'!G117))),'Data Summary'!CC123="Yes"),OFFSET('Water Data'!$G$6,0,10*ROW('Water Data'!G117)),NA())</f>
        <v>#N/A</v>
      </c>
      <c r="O123" s="99" t="e">
        <f ca="true">+IF(AND(ISNUMBER(OFFSET('Water Data'!$G$9,0,10*ROW('Water Data'!G117))),'Data Summary'!CD123="Yes"),OFFSET('Water Data'!$G$9,0,10*ROW('Water Data'!G117)),NA())</f>
        <v>#N/A</v>
      </c>
      <c r="P123" s="99" t="e">
        <f ca="true">+IF(AND(ISNUMBER(OFFSET('Water Data'!$H$4,0,10*ROW('Water Data'!H117))),'Data Summary'!CE123="Yes"),100-OFFSET('Water Data'!$H$4,0,10*ROW('Water Data'!H117)),NA())</f>
        <v>#N/A</v>
      </c>
      <c r="Q123" s="99" t="e">
        <f ca="true">+IF(AND(ISNUMBER(OFFSET('Water Data'!$H$6,0,10*ROW('Water Data'!H117))),'Data Summary'!CF123="Yes"),OFFSET('Water Data'!$H$6,0,10*ROW('Water Data'!H117)),NA())</f>
        <v>#N/A</v>
      </c>
      <c r="R123" s="99" t="e">
        <f ca="true">+IF(AND(ISNUMBER(OFFSET('Water Data'!$H$9,0,10*ROW('Water Data'!H117))),'Data Summary'!CG123="Yes"),OFFSET('Water Data'!$H$9,0,10*ROW('Water Data'!H117)),NA())</f>
        <v>#N/A</v>
      </c>
      <c r="S123" s="99" t="e">
        <f ca="true">+IF(AND(ISNUMBER(OFFSET('Water Data'!$I$4,0,10*ROW('Water Data'!I117))),'Data Summary'!CH123="Yes"),100-OFFSET('Water Data'!$I$4,0,10*ROW('Water Data'!I117)),NA())</f>
        <v>#N/A</v>
      </c>
      <c r="T123" s="99" t="e">
        <f ca="true">+IF(AND(ISNUMBER(OFFSET('Water Data'!$I$6,0,10*ROW('Water Data'!I117))),'Data Summary'!CI123="Yes"),OFFSET('Water Data'!$I$6,0,10*ROW('Water Data'!I117)),NA())</f>
        <v>#N/A</v>
      </c>
      <c r="U123" s="99" t="e">
        <f ca="true">+IF(AND(ISNUMBER(OFFSET('Water Data'!$I$9,0,10*ROW('Water Data'!I117))),'Data Summary'!CJ123="Yes"),OFFSET('Water Data'!$I$9,0,10*ROW('Water Data'!I117)),NA())</f>
        <v>#N/A</v>
      </c>
      <c r="V123" s="100" t="e">
        <f ca="true">+IF(AND(ISNUMBER(OFFSET('Sanitation Data'!$D$4,0,10*ROW('Sanitation Data'!D117))),'Data Summary'!CK123="Yes"),100-OFFSET('Sanitation Data'!$D$4,0,10*ROW('Sanitation Data'!D117)),NA())</f>
        <v>#N/A</v>
      </c>
      <c r="W123" s="100" t="e">
        <f ca="true">+IF(AND(ISNUMBER(OFFSET('Sanitation Data'!$D$6,0,10*ROW('Sanitation Data'!D117))),'Data Summary'!CL123="Yes"),OFFSET('Sanitation Data'!$D$6,0,10*ROW('Sanitation Data'!D117)),NA())</f>
        <v>#N/A</v>
      </c>
      <c r="X123" s="100" t="e">
        <f ca="true">+IF(AND(ISNUMBER(OFFSET('Sanitation Data'!$D$10,0,10*ROW('Sanitation Data'!D117))),'Data Summary'!CM123="Yes"),OFFSET('Sanitation Data'!$D$10,0,10*ROW('Sanitation Data'!D117)),NA())</f>
        <v>#N/A</v>
      </c>
      <c r="Y123" s="100" t="e">
        <f ca="true">+IF(AND(ISNUMBER(OFFSET('Sanitation Data'!$D$11,0,10*ROW('Sanitation Data'!D117))),'Data Summary'!CN123="Yes"),OFFSET('Sanitation Data'!$D$11,0,10*ROW('Sanitation Data'!D117)),NA())</f>
        <v>#N/A</v>
      </c>
      <c r="Z123" s="100" t="e">
        <f ca="true">+IF(AND(ISNUMBER(OFFSET('Sanitation Data'!$D$12,0,10*ROW('Sanitation Data'!D117))),'Data Summary'!CO123="Yes"),OFFSET('Sanitation Data'!$D$12,0,10*ROW('Sanitation Data'!D117)),NA())</f>
        <v>#N/A</v>
      </c>
      <c r="AA123" s="100" t="e">
        <f ca="true">+IF(AND(ISNUMBER(OFFSET('Sanitation Data'!$E$4,0,10*ROW('Sanitation Data'!E117))),'Data Summary'!CP123="Yes"),100-OFFSET('Sanitation Data'!$E$4,0,10*ROW('Sanitation Data'!E117)),NA())</f>
        <v>#N/A</v>
      </c>
      <c r="AB123" s="100" t="e">
        <f ca="true">+IF(AND(ISNUMBER(OFFSET('Sanitation Data'!$E$6,0,10*ROW('Sanitation Data'!E117))),'Data Summary'!CQ123="Yes"),OFFSET('Sanitation Data'!$E$6,0,10*ROW('Sanitation Data'!E117)),NA())</f>
        <v>#N/A</v>
      </c>
      <c r="AC123" s="100" t="e">
        <f ca="true">+IF(AND(ISNUMBER(OFFSET('Sanitation Data'!$E$10,0,10*ROW('Sanitation Data'!E117))),'Data Summary'!CR123="Yes"),OFFSET('Sanitation Data'!$E$10,0,10*ROW('Sanitation Data'!E117)),NA())</f>
        <v>#N/A</v>
      </c>
      <c r="AD123" s="100" t="e">
        <f ca="true">+IF(AND(ISNUMBER(OFFSET('Sanitation Data'!$E$11,0,10*ROW('Sanitation Data'!E117))),'Data Summary'!CS123="Yes"),OFFSET('Sanitation Data'!$E$11,0,10*ROW('Sanitation Data'!E117)),NA())</f>
        <v>#N/A</v>
      </c>
      <c r="AE123" s="100" t="e">
        <f ca="true">+IF(AND(ISNUMBER(OFFSET('Sanitation Data'!$E$12,0,10*ROW('Sanitation Data'!E117))),'Data Summary'!CT123="Yes"),OFFSET('Sanitation Data'!$E$12,0,10*ROW('Sanitation Data'!E117)),NA())</f>
        <v>#N/A</v>
      </c>
      <c r="AF123" s="100" t="e">
        <f ca="true">+IF(AND(ISNUMBER(OFFSET('Sanitation Data'!$F$4,0,10*ROW('Sanitation Data'!F117))),'Data Summary'!CU123="Yes"),100-OFFSET('Sanitation Data'!$F$4,0,10*ROW('Sanitation Data'!F117)),NA())</f>
        <v>#N/A</v>
      </c>
      <c r="AG123" s="100" t="e">
        <f ca="true">+IF(AND(ISNUMBER(OFFSET('Sanitation Data'!$F$6,0,10*ROW('Sanitation Data'!F117))),'Data Summary'!CV123="Yes"),OFFSET('Sanitation Data'!$F$6,0,10*ROW('Sanitation Data'!F117)),NA())</f>
        <v>#N/A</v>
      </c>
      <c r="AH123" s="100" t="e">
        <f ca="true">+IF(AND(ISNUMBER(OFFSET('Sanitation Data'!$F$10,0,10*ROW('Sanitation Data'!F117))),'Data Summary'!CW123="Yes"),OFFSET('Sanitation Data'!$F$10,0,10*ROW('Sanitation Data'!F117)),NA())</f>
        <v>#N/A</v>
      </c>
      <c r="AI123" s="100" t="e">
        <f ca="true">+IF(AND(ISNUMBER(OFFSET('Sanitation Data'!$F$11,0,10*ROW('Sanitation Data'!F117))),'Data Summary'!CX123="Yes"),OFFSET('Sanitation Data'!$F$11,0,10*ROW('Sanitation Data'!F117)),NA())</f>
        <v>#N/A</v>
      </c>
      <c r="AJ123" s="100" t="e">
        <f ca="true">+IF(AND(ISNUMBER(OFFSET('Sanitation Data'!$F$12,0,10*ROW('Sanitation Data'!F117))),'Data Summary'!CY123="Yes"),OFFSET('Sanitation Data'!$F$12,0,10*ROW('Sanitation Data'!F117)),NA())</f>
        <v>#N/A</v>
      </c>
      <c r="AK123" s="100" t="e">
        <f ca="true">+IF(AND(ISNUMBER(OFFSET('Sanitation Data'!$G$4,0,10*ROW('Sanitation Data'!G117))),'Data Summary'!CZ123="Yes"),100-OFFSET('Sanitation Data'!$G$4,0,10*ROW('Sanitation Data'!G117)),NA())</f>
        <v>#N/A</v>
      </c>
      <c r="AL123" s="100" t="e">
        <f ca="true">+IF(AND(ISNUMBER(OFFSET('Sanitation Data'!$G$6,0,10*ROW('Sanitation Data'!G117))),'Data Summary'!DA123="Yes"),OFFSET('Sanitation Data'!$G$6,0,10*ROW('Sanitation Data'!G117)),NA())</f>
        <v>#N/A</v>
      </c>
      <c r="AM123" s="100" t="e">
        <f ca="true">+IF(AND(ISNUMBER(OFFSET('Sanitation Data'!$G$10,0,10*ROW('Sanitation Data'!G117))),'Data Summary'!DB123="Yes"),OFFSET('Sanitation Data'!$G$10,0,10*ROW('Sanitation Data'!G117)),NA())</f>
        <v>#N/A</v>
      </c>
      <c r="AN123" s="100" t="e">
        <f ca="true">+IF(AND(ISNUMBER(OFFSET('Sanitation Data'!$G$11,0,10*ROW('Sanitation Data'!G117))),'Data Summary'!DC123="Yes"),OFFSET('Sanitation Data'!$G$11,0,10*ROW('Sanitation Data'!G117)),NA())</f>
        <v>#N/A</v>
      </c>
      <c r="AO123" s="100" t="e">
        <f ca="true">+IF(AND(ISNUMBER(OFFSET('Sanitation Data'!$G$12,0,10*ROW('Sanitation Data'!G117))),'Data Summary'!DD123="Yes"),OFFSET('Sanitation Data'!$G$12,0,10*ROW('Sanitation Data'!G117)),NA())</f>
        <v>#N/A</v>
      </c>
      <c r="AP123" s="100" t="e">
        <f ca="true">+IF(AND(ISNUMBER(OFFSET('Sanitation Data'!$H$4,0,10*ROW('Sanitation Data'!H117))),'Data Summary'!DE123="Yes"),100-OFFSET('Sanitation Data'!$H$4,0,10*ROW('Sanitation Data'!H117)),NA())</f>
        <v>#N/A</v>
      </c>
      <c r="AQ123" s="100" t="e">
        <f ca="true">+IF(AND(ISNUMBER(OFFSET('Sanitation Data'!$H$6,0,10*ROW('Sanitation Data'!H117))),'Data Summary'!DF123="Yes"),OFFSET('Sanitation Data'!$H$6,0,10*ROW('Sanitation Data'!H117)),NA())</f>
        <v>#N/A</v>
      </c>
      <c r="AR123" s="100" t="e">
        <f ca="true">+IF(AND(ISNUMBER(OFFSET('Sanitation Data'!$H$10,0,10*ROW('Sanitation Data'!H117))),'Data Summary'!DG123="Yes"),OFFSET('Sanitation Data'!$H$10,0,10*ROW('Sanitation Data'!H117)),NA())</f>
        <v>#N/A</v>
      </c>
      <c r="AS123" s="100" t="e">
        <f ca="true">+IF(AND(ISNUMBER(OFFSET('Sanitation Data'!$H$11,0,10*ROW('Sanitation Data'!H117))),'Data Summary'!DH123="Yes"),OFFSET('Sanitation Data'!$H$11,0,10*ROW('Sanitation Data'!H117)),NA())</f>
        <v>#N/A</v>
      </c>
      <c r="AT123" s="100" t="e">
        <f ca="true">+IF(AND(ISNUMBER(OFFSET('Sanitation Data'!$H$12,0,10*ROW('Sanitation Data'!H117))),'Data Summary'!DI123="Yes"),OFFSET('Sanitation Data'!$H$12,0,10*ROW('Sanitation Data'!H117)),NA())</f>
        <v>#N/A</v>
      </c>
      <c r="AU123" s="100" t="e">
        <f ca="true">+IF(AND(ISNUMBER(OFFSET('Sanitation Data'!$I$4,0,10*ROW('Sanitation Data'!I117))),'Data Summary'!DJ123="Yes"),100-OFFSET('Sanitation Data'!$I$4,0,10*ROW('Sanitation Data'!I117)),NA())</f>
        <v>#N/A</v>
      </c>
      <c r="AV123" s="100" t="e">
        <f ca="true">+IF(AND(ISNUMBER(OFFSET('Sanitation Data'!$I$6,0,10*ROW('Sanitation Data'!I117))),'Data Summary'!DK123="Yes"),OFFSET('Sanitation Data'!$I$6,0,10*ROW('Sanitation Data'!I117)),NA())</f>
        <v>#N/A</v>
      </c>
      <c r="AW123" s="100" t="e">
        <f ca="true">+IF(AND(ISNUMBER(OFFSET('Sanitation Data'!$I$10,0,10*ROW('Sanitation Data'!I117))),'Data Summary'!DL123="Yes"),OFFSET('Sanitation Data'!$I$10,0,10*ROW('Sanitation Data'!I117)),NA())</f>
        <v>#N/A</v>
      </c>
      <c r="AX123" s="100" t="e">
        <f ca="true">+IF(AND(ISNUMBER(OFFSET('Sanitation Data'!$I$11,0,10*ROW('Sanitation Data'!I117))),'Data Summary'!DM123="Yes"),OFFSET('Sanitation Data'!$I$11,0,10*ROW('Sanitation Data'!I117)),NA())</f>
        <v>#N/A</v>
      </c>
      <c r="AY123" s="100" t="e">
        <f ca="true">+IF(AND(ISNUMBER(OFFSET('Sanitation Data'!$I$12,0,10*ROW('Sanitation Data'!I117))),'Data Summary'!DN123="Yes"),OFFSET('Sanitation Data'!$I$12,0,10*ROW('Sanitation Data'!I117)),NA())</f>
        <v>#N/A</v>
      </c>
      <c r="AZ123" s="101" t="e">
        <f ca="true">+IF(AND(ISNUMBER(OFFSET('Hygiene Data'!$D$5,0,10*ROW('Hygiene Data'!D117))),'Data Summary'!DO123="Yes"),OFFSET('Hygiene Data'!$D$5,0,10*ROW('Hygiene Data'!D117)),NA())</f>
        <v>#N/A</v>
      </c>
      <c r="BA123" s="101" t="e">
        <f ca="true">+IF(AND(ISNUMBER(OFFSET('Hygiene Data'!$D$7,0,10*ROW('Hygiene Data'!D117))),'Data Summary'!DP123="Yes"),OFFSET('Hygiene Data'!$D$7,0,10*ROW('Hygiene Data'!D117)),NA())</f>
        <v>#N/A</v>
      </c>
      <c r="BB123" s="101" t="e">
        <f ca="true">+IF(AND(ISNUMBER(OFFSET('Hygiene Data'!$D$9,0,10*ROW('Hygiene Data'!D117))),'Data Summary'!DQ123="Yes"),OFFSET('Hygiene Data'!$D$9,0,10*ROW('Hygiene Data'!D117)),NA())</f>
        <v>#N/A</v>
      </c>
      <c r="BC123" s="101" t="e">
        <f ca="true">+IF(AND(ISNUMBER(OFFSET('Hygiene Data'!$E$5,0,10*ROW('Hygiene Data'!E117))),'Data Summary'!DR123="Yes"),OFFSET('Hygiene Data'!$E$5,0,10*ROW('Hygiene Data'!E117)),NA())</f>
        <v>#N/A</v>
      </c>
      <c r="BD123" s="101" t="e">
        <f ca="true">+IF(AND(ISNUMBER(OFFSET('Hygiene Data'!$E$7,0,10*ROW('Hygiene Data'!E117))),'Data Summary'!DS123="Yes"),OFFSET('Hygiene Data'!$E$7,0,10*ROW('Hygiene Data'!E117)),NA())</f>
        <v>#N/A</v>
      </c>
      <c r="BE123" s="101" t="e">
        <f ca="true">+IF(AND(ISNUMBER(OFFSET('Hygiene Data'!$E$9,0,10*ROW('Hygiene Data'!E117))),'Data Summary'!DT123="Yes"),OFFSET('Hygiene Data'!$E$9,0,10*ROW('Hygiene Data'!E117)),NA())</f>
        <v>#N/A</v>
      </c>
      <c r="BF123" s="101" t="e">
        <f ca="true">+IF(AND(ISNUMBER(OFFSET('Hygiene Data'!$F$5,0,10*ROW('Hygiene Data'!F117))),'Data Summary'!DU123="Yes"),OFFSET('Hygiene Data'!$F$5,0,10*ROW('Hygiene Data'!F117)),NA())</f>
        <v>#N/A</v>
      </c>
      <c r="BG123" s="101" t="e">
        <f ca="true">+IF(AND(ISNUMBER(OFFSET('Hygiene Data'!$F$7,0,10*ROW('Hygiene Data'!F117))),'Data Summary'!DV123="Yes"),OFFSET('Hygiene Data'!$F$7,0,10*ROW('Hygiene Data'!F117)),NA())</f>
        <v>#N/A</v>
      </c>
      <c r="BH123" s="101" t="e">
        <f ca="true">+IF(AND(ISNUMBER(OFFSET('Hygiene Data'!$F$9,0,10*ROW('Hygiene Data'!F117))),'Data Summary'!DW123="Yes"),OFFSET('Hygiene Data'!$F$9,0,10*ROW('Hygiene Data'!F117)),NA())</f>
        <v>#N/A</v>
      </c>
      <c r="BI123" s="101" t="e">
        <f ca="true">+IF(AND(ISNUMBER(OFFSET('Hygiene Data'!$G$5,0,10*ROW('Hygiene Data'!G117))),'Data Summary'!DX123="Yes"),OFFSET('Hygiene Data'!$G$5,0,10*ROW('Hygiene Data'!G117)),NA())</f>
        <v>#N/A</v>
      </c>
      <c r="BJ123" s="101" t="e">
        <f ca="true">+IF(AND(ISNUMBER(OFFSET('Hygiene Data'!$G$7,0,10*ROW('Hygiene Data'!G117))),'Data Summary'!DY123="Yes"),OFFSET('Hygiene Data'!$G$7,0,10*ROW('Hygiene Data'!G117)),NA())</f>
        <v>#N/A</v>
      </c>
      <c r="BK123" s="101" t="e">
        <f ca="true">+IF(AND(ISNUMBER(OFFSET('Hygiene Data'!$G$9,0,10*ROW('Hygiene Data'!G117))),'Data Summary'!DZ123="Yes"),OFFSET('Hygiene Data'!$G$9,0,10*ROW('Hygiene Data'!G117)),NA())</f>
        <v>#N/A</v>
      </c>
      <c r="BL123" s="101" t="e">
        <f ca="true">+IF(AND(ISNUMBER(OFFSET('Hygiene Data'!$H$5,0,10*ROW('Hygiene Data'!H117))),'Data Summary'!EA123="Yes"),OFFSET('Hygiene Data'!$H$5,0,10*ROW('Hygiene Data'!H117)),NA())</f>
        <v>#N/A</v>
      </c>
      <c r="BM123" s="101" t="e">
        <f ca="true">+IF(AND(ISNUMBER(OFFSET('Hygiene Data'!$H$7,0,10*ROW('Hygiene Data'!H117))),'Data Summary'!EB123="Yes"),OFFSET('Hygiene Data'!$H$7,0,10*ROW('Hygiene Data'!H117)),NA())</f>
        <v>#N/A</v>
      </c>
      <c r="BN123" s="101" t="e">
        <f ca="true">+IF(AND(ISNUMBER(OFFSET('Hygiene Data'!$H$9,0,10*ROW('Hygiene Data'!H117))),'Data Summary'!EC123="Yes"),OFFSET('Hygiene Data'!$H$9,0,10*ROW('Hygiene Data'!H117)),NA())</f>
        <v>#N/A</v>
      </c>
      <c r="BO123" s="101" t="e">
        <f ca="true">+IF(AND(ISNUMBER(OFFSET('Hygiene Data'!$I$5,0,10*ROW('Hygiene Data'!I117))),'Data Summary'!ED123="Yes"),OFFSET('Hygiene Data'!$I$5,0,10*ROW('Hygiene Data'!I117)),NA())</f>
        <v>#N/A</v>
      </c>
      <c r="BP123" s="101" t="e">
        <f ca="true">+IF(AND(ISNUMBER(OFFSET('Hygiene Data'!$I$7,0,10*ROW('Hygiene Data'!I117))),'Data Summary'!EE123="Yes"),OFFSET('Hygiene Data'!$I$7,0,10*ROW('Hygiene Data'!I117)),NA())</f>
        <v>#N/A</v>
      </c>
      <c r="BQ123" s="101" t="e">
        <f ca="true">+IF(AND(ISNUMBER(OFFSET('Hygiene Data'!$I$9,0,10*ROW('Hygiene Data'!I117))),'Data Summary'!EF123="Yes"),OFFSET('Hygiene Data'!$I$9,0,10*ROW('Hygiene Data'!I117)),NA())</f>
        <v>#N/A</v>
      </c>
    </row>
    <row xmlns:x14ac="http://schemas.microsoft.com/office/spreadsheetml/2009/9/ac" r="124" x14ac:dyDescent="0.2">
      <c r="A124" s="414" t="e">
        <f ca="true">+RIGHT('Data Summary'!A124,LEN('Data Summary'!A124)-9)</f>
        <v>#VALUE!</v>
      </c>
      <c r="B124" s="38" t="str">
        <f ca="true">+IF(ISTEXT('Data Summary'!B124),'Data Summary'!B124,"")</f>
        <v/>
      </c>
      <c r="C124" s="365" t="e">
        <f ca="true">+VALUE('Data Summary'!C124)</f>
        <v>#VALUE!</v>
      </c>
      <c r="D124" s="99" t="e">
        <f ca="true">+IF(AND(ISNUMBER(OFFSET('Water Data'!$D$4,0,10*ROW('Water Data'!D118))),'Data Summary'!BS124="Yes"),100-OFFSET('Water Data'!$D$4,0,10*ROW('Water Data'!D118)),NA())</f>
        <v>#N/A</v>
      </c>
      <c r="E124" s="99" t="e">
        <f ca="true">+IF(AND(ISNUMBER(OFFSET('Water Data'!$D$6,0,10*ROW('Water Data'!D118))),'Data Summary'!BT124="Yes"),OFFSET('Water Data'!$D$6,0,10*ROW('Water Data'!D118)),NA())</f>
        <v>#N/A</v>
      </c>
      <c r="F124" s="99" t="e">
        <f ca="true">+IF(AND(ISNUMBER(OFFSET('Water Data'!$D$9,0,10*ROW('Water Data'!D118))),'Data Summary'!BU124="Yes"),OFFSET('Water Data'!$D$9,0,10*ROW('Water Data'!D118)),NA())</f>
        <v>#N/A</v>
      </c>
      <c r="G124" s="99" t="e">
        <f ca="true">+IF(AND(ISNUMBER(OFFSET('Water Data'!$E$4,0,10*ROW('Water Data'!E118))),'Data Summary'!BV124="Yes"),100-OFFSET('Water Data'!$E$4,0,10*ROW('Water Data'!E118)),NA())</f>
        <v>#N/A</v>
      </c>
      <c r="H124" s="99" t="e">
        <f ca="true">+IF(AND(ISNUMBER(OFFSET('Water Data'!$E$6,0,10*ROW('Water Data'!E118))),'Data Summary'!BW124="Yes"),OFFSET('Water Data'!$E$6,0,10*ROW('Water Data'!E118)),NA())</f>
        <v>#N/A</v>
      </c>
      <c r="I124" s="99" t="e">
        <f ca="true">+IF(AND(ISNUMBER(OFFSET('Water Data'!$E$9,0,10*ROW('Water Data'!E118))),'Data Summary'!BX124="Yes"),OFFSET('Water Data'!$E$9,0,10*ROW('Water Data'!E118)),NA())</f>
        <v>#N/A</v>
      </c>
      <c r="J124" s="99" t="e">
        <f ca="true">+IF(AND(ISNUMBER(OFFSET('Water Data'!$F$4,0,10*ROW('Water Data'!F118))),'Data Summary'!BY124="Yes"),100-OFFSET('Water Data'!$F$4,0,10*ROW('Water Data'!F118)),NA())</f>
        <v>#N/A</v>
      </c>
      <c r="K124" s="99" t="e">
        <f ca="true">+IF(AND(ISNUMBER(OFFSET('Water Data'!$F$6,0,10*ROW('Water Data'!F118))),'Data Summary'!BZ124="Yes"),OFFSET('Water Data'!$F$6,0,10*ROW('Water Data'!F118)),NA())</f>
        <v>#N/A</v>
      </c>
      <c r="L124" s="99" t="e">
        <f ca="true">+IF(AND(ISNUMBER(OFFSET('Water Data'!$F$9,0,10*ROW('Water Data'!F118))),'Data Summary'!CA124="Yes"),OFFSET('Water Data'!$F$9,0,10*ROW('Water Data'!F118)),NA())</f>
        <v>#N/A</v>
      </c>
      <c r="M124" s="99" t="e">
        <f ca="true">+IF(AND(ISNUMBER(OFFSET('Water Data'!$G$4,0,10*ROW('Water Data'!G118))),'Data Summary'!CB124="Yes"),100-OFFSET('Water Data'!$G$4,0,10*ROW('Water Data'!G118)),NA())</f>
        <v>#N/A</v>
      </c>
      <c r="N124" s="99" t="e">
        <f ca="true">+IF(AND(ISNUMBER(OFFSET('Water Data'!$G$6,0,10*ROW('Water Data'!G118))),'Data Summary'!CC124="Yes"),OFFSET('Water Data'!$G$6,0,10*ROW('Water Data'!G118)),NA())</f>
        <v>#N/A</v>
      </c>
      <c r="O124" s="99" t="e">
        <f ca="true">+IF(AND(ISNUMBER(OFFSET('Water Data'!$G$9,0,10*ROW('Water Data'!G118))),'Data Summary'!CD124="Yes"),OFFSET('Water Data'!$G$9,0,10*ROW('Water Data'!G118)),NA())</f>
        <v>#N/A</v>
      </c>
      <c r="P124" s="99" t="e">
        <f ca="true">+IF(AND(ISNUMBER(OFFSET('Water Data'!$H$4,0,10*ROW('Water Data'!H118))),'Data Summary'!CE124="Yes"),100-OFFSET('Water Data'!$H$4,0,10*ROW('Water Data'!H118)),NA())</f>
        <v>#N/A</v>
      </c>
      <c r="Q124" s="99" t="e">
        <f ca="true">+IF(AND(ISNUMBER(OFFSET('Water Data'!$H$6,0,10*ROW('Water Data'!H118))),'Data Summary'!CF124="Yes"),OFFSET('Water Data'!$H$6,0,10*ROW('Water Data'!H118)),NA())</f>
        <v>#N/A</v>
      </c>
      <c r="R124" s="99" t="e">
        <f ca="true">+IF(AND(ISNUMBER(OFFSET('Water Data'!$H$9,0,10*ROW('Water Data'!H118))),'Data Summary'!CG124="Yes"),OFFSET('Water Data'!$H$9,0,10*ROW('Water Data'!H118)),NA())</f>
        <v>#N/A</v>
      </c>
      <c r="S124" s="99" t="e">
        <f ca="true">+IF(AND(ISNUMBER(OFFSET('Water Data'!$I$4,0,10*ROW('Water Data'!I118))),'Data Summary'!CH124="Yes"),100-OFFSET('Water Data'!$I$4,0,10*ROW('Water Data'!I118)),NA())</f>
        <v>#N/A</v>
      </c>
      <c r="T124" s="99" t="e">
        <f ca="true">+IF(AND(ISNUMBER(OFFSET('Water Data'!$I$6,0,10*ROW('Water Data'!I118))),'Data Summary'!CI124="Yes"),OFFSET('Water Data'!$I$6,0,10*ROW('Water Data'!I118)),NA())</f>
        <v>#N/A</v>
      </c>
      <c r="U124" s="99" t="e">
        <f ca="true">+IF(AND(ISNUMBER(OFFSET('Water Data'!$I$9,0,10*ROW('Water Data'!I118))),'Data Summary'!CJ124="Yes"),OFFSET('Water Data'!$I$9,0,10*ROW('Water Data'!I118)),NA())</f>
        <v>#N/A</v>
      </c>
      <c r="V124" s="100" t="e">
        <f ca="true">+IF(AND(ISNUMBER(OFFSET('Sanitation Data'!$D$4,0,10*ROW('Sanitation Data'!D118))),'Data Summary'!CK124="Yes"),100-OFFSET('Sanitation Data'!$D$4,0,10*ROW('Sanitation Data'!D118)),NA())</f>
        <v>#N/A</v>
      </c>
      <c r="W124" s="100" t="e">
        <f ca="true">+IF(AND(ISNUMBER(OFFSET('Sanitation Data'!$D$6,0,10*ROW('Sanitation Data'!D118))),'Data Summary'!CL124="Yes"),OFFSET('Sanitation Data'!$D$6,0,10*ROW('Sanitation Data'!D118)),NA())</f>
        <v>#N/A</v>
      </c>
      <c r="X124" s="100" t="e">
        <f ca="true">+IF(AND(ISNUMBER(OFFSET('Sanitation Data'!$D$10,0,10*ROW('Sanitation Data'!D118))),'Data Summary'!CM124="Yes"),OFFSET('Sanitation Data'!$D$10,0,10*ROW('Sanitation Data'!D118)),NA())</f>
        <v>#N/A</v>
      </c>
      <c r="Y124" s="100" t="e">
        <f ca="true">+IF(AND(ISNUMBER(OFFSET('Sanitation Data'!$D$11,0,10*ROW('Sanitation Data'!D118))),'Data Summary'!CN124="Yes"),OFFSET('Sanitation Data'!$D$11,0,10*ROW('Sanitation Data'!D118)),NA())</f>
        <v>#N/A</v>
      </c>
      <c r="Z124" s="100" t="e">
        <f ca="true">+IF(AND(ISNUMBER(OFFSET('Sanitation Data'!$D$12,0,10*ROW('Sanitation Data'!D118))),'Data Summary'!CO124="Yes"),OFFSET('Sanitation Data'!$D$12,0,10*ROW('Sanitation Data'!D118)),NA())</f>
        <v>#N/A</v>
      </c>
      <c r="AA124" s="100" t="e">
        <f ca="true">+IF(AND(ISNUMBER(OFFSET('Sanitation Data'!$E$4,0,10*ROW('Sanitation Data'!E118))),'Data Summary'!CP124="Yes"),100-OFFSET('Sanitation Data'!$E$4,0,10*ROW('Sanitation Data'!E118)),NA())</f>
        <v>#N/A</v>
      </c>
      <c r="AB124" s="100" t="e">
        <f ca="true">+IF(AND(ISNUMBER(OFFSET('Sanitation Data'!$E$6,0,10*ROW('Sanitation Data'!E118))),'Data Summary'!CQ124="Yes"),OFFSET('Sanitation Data'!$E$6,0,10*ROW('Sanitation Data'!E118)),NA())</f>
        <v>#N/A</v>
      </c>
      <c r="AC124" s="100" t="e">
        <f ca="true">+IF(AND(ISNUMBER(OFFSET('Sanitation Data'!$E$10,0,10*ROW('Sanitation Data'!E118))),'Data Summary'!CR124="Yes"),OFFSET('Sanitation Data'!$E$10,0,10*ROW('Sanitation Data'!E118)),NA())</f>
        <v>#N/A</v>
      </c>
      <c r="AD124" s="100" t="e">
        <f ca="true">+IF(AND(ISNUMBER(OFFSET('Sanitation Data'!$E$11,0,10*ROW('Sanitation Data'!E118))),'Data Summary'!CS124="Yes"),OFFSET('Sanitation Data'!$E$11,0,10*ROW('Sanitation Data'!E118)),NA())</f>
        <v>#N/A</v>
      </c>
      <c r="AE124" s="100" t="e">
        <f ca="true">+IF(AND(ISNUMBER(OFFSET('Sanitation Data'!$E$12,0,10*ROW('Sanitation Data'!E118))),'Data Summary'!CT124="Yes"),OFFSET('Sanitation Data'!$E$12,0,10*ROW('Sanitation Data'!E118)),NA())</f>
        <v>#N/A</v>
      </c>
      <c r="AF124" s="100" t="e">
        <f ca="true">+IF(AND(ISNUMBER(OFFSET('Sanitation Data'!$F$4,0,10*ROW('Sanitation Data'!F118))),'Data Summary'!CU124="Yes"),100-OFFSET('Sanitation Data'!$F$4,0,10*ROW('Sanitation Data'!F118)),NA())</f>
        <v>#N/A</v>
      </c>
      <c r="AG124" s="100" t="e">
        <f ca="true">+IF(AND(ISNUMBER(OFFSET('Sanitation Data'!$F$6,0,10*ROW('Sanitation Data'!F118))),'Data Summary'!CV124="Yes"),OFFSET('Sanitation Data'!$F$6,0,10*ROW('Sanitation Data'!F118)),NA())</f>
        <v>#N/A</v>
      </c>
      <c r="AH124" s="100" t="e">
        <f ca="true">+IF(AND(ISNUMBER(OFFSET('Sanitation Data'!$F$10,0,10*ROW('Sanitation Data'!F118))),'Data Summary'!CW124="Yes"),OFFSET('Sanitation Data'!$F$10,0,10*ROW('Sanitation Data'!F118)),NA())</f>
        <v>#N/A</v>
      </c>
      <c r="AI124" s="100" t="e">
        <f ca="true">+IF(AND(ISNUMBER(OFFSET('Sanitation Data'!$F$11,0,10*ROW('Sanitation Data'!F118))),'Data Summary'!CX124="Yes"),OFFSET('Sanitation Data'!$F$11,0,10*ROW('Sanitation Data'!F118)),NA())</f>
        <v>#N/A</v>
      </c>
      <c r="AJ124" s="100" t="e">
        <f ca="true">+IF(AND(ISNUMBER(OFFSET('Sanitation Data'!$F$12,0,10*ROW('Sanitation Data'!F118))),'Data Summary'!CY124="Yes"),OFFSET('Sanitation Data'!$F$12,0,10*ROW('Sanitation Data'!F118)),NA())</f>
        <v>#N/A</v>
      </c>
      <c r="AK124" s="100" t="e">
        <f ca="true">+IF(AND(ISNUMBER(OFFSET('Sanitation Data'!$G$4,0,10*ROW('Sanitation Data'!G118))),'Data Summary'!CZ124="Yes"),100-OFFSET('Sanitation Data'!$G$4,0,10*ROW('Sanitation Data'!G118)),NA())</f>
        <v>#N/A</v>
      </c>
      <c r="AL124" s="100" t="e">
        <f ca="true">+IF(AND(ISNUMBER(OFFSET('Sanitation Data'!$G$6,0,10*ROW('Sanitation Data'!G118))),'Data Summary'!DA124="Yes"),OFFSET('Sanitation Data'!$G$6,0,10*ROW('Sanitation Data'!G118)),NA())</f>
        <v>#N/A</v>
      </c>
      <c r="AM124" s="100" t="e">
        <f ca="true">+IF(AND(ISNUMBER(OFFSET('Sanitation Data'!$G$10,0,10*ROW('Sanitation Data'!G118))),'Data Summary'!DB124="Yes"),OFFSET('Sanitation Data'!$G$10,0,10*ROW('Sanitation Data'!G118)),NA())</f>
        <v>#N/A</v>
      </c>
      <c r="AN124" s="100" t="e">
        <f ca="true">+IF(AND(ISNUMBER(OFFSET('Sanitation Data'!$G$11,0,10*ROW('Sanitation Data'!G118))),'Data Summary'!DC124="Yes"),OFFSET('Sanitation Data'!$G$11,0,10*ROW('Sanitation Data'!G118)),NA())</f>
        <v>#N/A</v>
      </c>
      <c r="AO124" s="100" t="e">
        <f ca="true">+IF(AND(ISNUMBER(OFFSET('Sanitation Data'!$G$12,0,10*ROW('Sanitation Data'!G118))),'Data Summary'!DD124="Yes"),OFFSET('Sanitation Data'!$G$12,0,10*ROW('Sanitation Data'!G118)),NA())</f>
        <v>#N/A</v>
      </c>
      <c r="AP124" s="100" t="e">
        <f ca="true">+IF(AND(ISNUMBER(OFFSET('Sanitation Data'!$H$4,0,10*ROW('Sanitation Data'!H118))),'Data Summary'!DE124="Yes"),100-OFFSET('Sanitation Data'!$H$4,0,10*ROW('Sanitation Data'!H118)),NA())</f>
        <v>#N/A</v>
      </c>
      <c r="AQ124" s="100" t="e">
        <f ca="true">+IF(AND(ISNUMBER(OFFSET('Sanitation Data'!$H$6,0,10*ROW('Sanitation Data'!H118))),'Data Summary'!DF124="Yes"),OFFSET('Sanitation Data'!$H$6,0,10*ROW('Sanitation Data'!H118)),NA())</f>
        <v>#N/A</v>
      </c>
      <c r="AR124" s="100" t="e">
        <f ca="true">+IF(AND(ISNUMBER(OFFSET('Sanitation Data'!$H$10,0,10*ROW('Sanitation Data'!H118))),'Data Summary'!DG124="Yes"),OFFSET('Sanitation Data'!$H$10,0,10*ROW('Sanitation Data'!H118)),NA())</f>
        <v>#N/A</v>
      </c>
      <c r="AS124" s="100" t="e">
        <f ca="true">+IF(AND(ISNUMBER(OFFSET('Sanitation Data'!$H$11,0,10*ROW('Sanitation Data'!H118))),'Data Summary'!DH124="Yes"),OFFSET('Sanitation Data'!$H$11,0,10*ROW('Sanitation Data'!H118)),NA())</f>
        <v>#N/A</v>
      </c>
      <c r="AT124" s="100" t="e">
        <f ca="true">+IF(AND(ISNUMBER(OFFSET('Sanitation Data'!$H$12,0,10*ROW('Sanitation Data'!H118))),'Data Summary'!DI124="Yes"),OFFSET('Sanitation Data'!$H$12,0,10*ROW('Sanitation Data'!H118)),NA())</f>
        <v>#N/A</v>
      </c>
      <c r="AU124" s="100" t="e">
        <f ca="true">+IF(AND(ISNUMBER(OFFSET('Sanitation Data'!$I$4,0,10*ROW('Sanitation Data'!I118))),'Data Summary'!DJ124="Yes"),100-OFFSET('Sanitation Data'!$I$4,0,10*ROW('Sanitation Data'!I118)),NA())</f>
        <v>#N/A</v>
      </c>
      <c r="AV124" s="100" t="e">
        <f ca="true">+IF(AND(ISNUMBER(OFFSET('Sanitation Data'!$I$6,0,10*ROW('Sanitation Data'!I118))),'Data Summary'!DK124="Yes"),OFFSET('Sanitation Data'!$I$6,0,10*ROW('Sanitation Data'!I118)),NA())</f>
        <v>#N/A</v>
      </c>
      <c r="AW124" s="100" t="e">
        <f ca="true">+IF(AND(ISNUMBER(OFFSET('Sanitation Data'!$I$10,0,10*ROW('Sanitation Data'!I118))),'Data Summary'!DL124="Yes"),OFFSET('Sanitation Data'!$I$10,0,10*ROW('Sanitation Data'!I118)),NA())</f>
        <v>#N/A</v>
      </c>
      <c r="AX124" s="100" t="e">
        <f ca="true">+IF(AND(ISNUMBER(OFFSET('Sanitation Data'!$I$11,0,10*ROW('Sanitation Data'!I118))),'Data Summary'!DM124="Yes"),OFFSET('Sanitation Data'!$I$11,0,10*ROW('Sanitation Data'!I118)),NA())</f>
        <v>#N/A</v>
      </c>
      <c r="AY124" s="100" t="e">
        <f ca="true">+IF(AND(ISNUMBER(OFFSET('Sanitation Data'!$I$12,0,10*ROW('Sanitation Data'!I118))),'Data Summary'!DN124="Yes"),OFFSET('Sanitation Data'!$I$12,0,10*ROW('Sanitation Data'!I118)),NA())</f>
        <v>#N/A</v>
      </c>
      <c r="AZ124" s="101" t="e">
        <f ca="true">+IF(AND(ISNUMBER(OFFSET('Hygiene Data'!$D$5,0,10*ROW('Hygiene Data'!D118))),'Data Summary'!DO124="Yes"),OFFSET('Hygiene Data'!$D$5,0,10*ROW('Hygiene Data'!D118)),NA())</f>
        <v>#N/A</v>
      </c>
      <c r="BA124" s="101" t="e">
        <f ca="true">+IF(AND(ISNUMBER(OFFSET('Hygiene Data'!$D$7,0,10*ROW('Hygiene Data'!D118))),'Data Summary'!DP124="Yes"),OFFSET('Hygiene Data'!$D$7,0,10*ROW('Hygiene Data'!D118)),NA())</f>
        <v>#N/A</v>
      </c>
      <c r="BB124" s="101" t="e">
        <f ca="true">+IF(AND(ISNUMBER(OFFSET('Hygiene Data'!$D$9,0,10*ROW('Hygiene Data'!D118))),'Data Summary'!DQ124="Yes"),OFFSET('Hygiene Data'!$D$9,0,10*ROW('Hygiene Data'!D118)),NA())</f>
        <v>#N/A</v>
      </c>
      <c r="BC124" s="101" t="e">
        <f ca="true">+IF(AND(ISNUMBER(OFFSET('Hygiene Data'!$E$5,0,10*ROW('Hygiene Data'!E118))),'Data Summary'!DR124="Yes"),OFFSET('Hygiene Data'!$E$5,0,10*ROW('Hygiene Data'!E118)),NA())</f>
        <v>#N/A</v>
      </c>
      <c r="BD124" s="101" t="e">
        <f ca="true">+IF(AND(ISNUMBER(OFFSET('Hygiene Data'!$E$7,0,10*ROW('Hygiene Data'!E118))),'Data Summary'!DS124="Yes"),OFFSET('Hygiene Data'!$E$7,0,10*ROW('Hygiene Data'!E118)),NA())</f>
        <v>#N/A</v>
      </c>
      <c r="BE124" s="101" t="e">
        <f ca="true">+IF(AND(ISNUMBER(OFFSET('Hygiene Data'!$E$9,0,10*ROW('Hygiene Data'!E118))),'Data Summary'!DT124="Yes"),OFFSET('Hygiene Data'!$E$9,0,10*ROW('Hygiene Data'!E118)),NA())</f>
        <v>#N/A</v>
      </c>
      <c r="BF124" s="101" t="e">
        <f ca="true">+IF(AND(ISNUMBER(OFFSET('Hygiene Data'!$F$5,0,10*ROW('Hygiene Data'!F118))),'Data Summary'!DU124="Yes"),OFFSET('Hygiene Data'!$F$5,0,10*ROW('Hygiene Data'!F118)),NA())</f>
        <v>#N/A</v>
      </c>
      <c r="BG124" s="101" t="e">
        <f ca="true">+IF(AND(ISNUMBER(OFFSET('Hygiene Data'!$F$7,0,10*ROW('Hygiene Data'!F118))),'Data Summary'!DV124="Yes"),OFFSET('Hygiene Data'!$F$7,0,10*ROW('Hygiene Data'!F118)),NA())</f>
        <v>#N/A</v>
      </c>
      <c r="BH124" s="101" t="e">
        <f ca="true">+IF(AND(ISNUMBER(OFFSET('Hygiene Data'!$F$9,0,10*ROW('Hygiene Data'!F118))),'Data Summary'!DW124="Yes"),OFFSET('Hygiene Data'!$F$9,0,10*ROW('Hygiene Data'!F118)),NA())</f>
        <v>#N/A</v>
      </c>
      <c r="BI124" s="101" t="e">
        <f ca="true">+IF(AND(ISNUMBER(OFFSET('Hygiene Data'!$G$5,0,10*ROW('Hygiene Data'!G118))),'Data Summary'!DX124="Yes"),OFFSET('Hygiene Data'!$G$5,0,10*ROW('Hygiene Data'!G118)),NA())</f>
        <v>#N/A</v>
      </c>
      <c r="BJ124" s="101" t="e">
        <f ca="true">+IF(AND(ISNUMBER(OFFSET('Hygiene Data'!$G$7,0,10*ROW('Hygiene Data'!G118))),'Data Summary'!DY124="Yes"),OFFSET('Hygiene Data'!$G$7,0,10*ROW('Hygiene Data'!G118)),NA())</f>
        <v>#N/A</v>
      </c>
      <c r="BK124" s="101" t="e">
        <f ca="true">+IF(AND(ISNUMBER(OFFSET('Hygiene Data'!$G$9,0,10*ROW('Hygiene Data'!G118))),'Data Summary'!DZ124="Yes"),OFFSET('Hygiene Data'!$G$9,0,10*ROW('Hygiene Data'!G118)),NA())</f>
        <v>#N/A</v>
      </c>
      <c r="BL124" s="101" t="e">
        <f ca="true">+IF(AND(ISNUMBER(OFFSET('Hygiene Data'!$H$5,0,10*ROW('Hygiene Data'!H118))),'Data Summary'!EA124="Yes"),OFFSET('Hygiene Data'!$H$5,0,10*ROW('Hygiene Data'!H118)),NA())</f>
        <v>#N/A</v>
      </c>
      <c r="BM124" s="101" t="e">
        <f ca="true">+IF(AND(ISNUMBER(OFFSET('Hygiene Data'!$H$7,0,10*ROW('Hygiene Data'!H118))),'Data Summary'!EB124="Yes"),OFFSET('Hygiene Data'!$H$7,0,10*ROW('Hygiene Data'!H118)),NA())</f>
        <v>#N/A</v>
      </c>
      <c r="BN124" s="101" t="e">
        <f ca="true">+IF(AND(ISNUMBER(OFFSET('Hygiene Data'!$H$9,0,10*ROW('Hygiene Data'!H118))),'Data Summary'!EC124="Yes"),OFFSET('Hygiene Data'!$H$9,0,10*ROW('Hygiene Data'!H118)),NA())</f>
        <v>#N/A</v>
      </c>
      <c r="BO124" s="101" t="e">
        <f ca="true">+IF(AND(ISNUMBER(OFFSET('Hygiene Data'!$I$5,0,10*ROW('Hygiene Data'!I118))),'Data Summary'!ED124="Yes"),OFFSET('Hygiene Data'!$I$5,0,10*ROW('Hygiene Data'!I118)),NA())</f>
        <v>#N/A</v>
      </c>
      <c r="BP124" s="101" t="e">
        <f ca="true">+IF(AND(ISNUMBER(OFFSET('Hygiene Data'!$I$7,0,10*ROW('Hygiene Data'!I118))),'Data Summary'!EE124="Yes"),OFFSET('Hygiene Data'!$I$7,0,10*ROW('Hygiene Data'!I118)),NA())</f>
        <v>#N/A</v>
      </c>
      <c r="BQ124" s="101" t="e">
        <f ca="true">+IF(AND(ISNUMBER(OFFSET('Hygiene Data'!$I$9,0,10*ROW('Hygiene Data'!I118))),'Data Summary'!EF124="Yes"),OFFSET('Hygiene Data'!$I$9,0,10*ROW('Hygiene Data'!I118)),NA())</f>
        <v>#N/A</v>
      </c>
    </row>
    <row xmlns:x14ac="http://schemas.microsoft.com/office/spreadsheetml/2009/9/ac" r="125" x14ac:dyDescent="0.2">
      <c r="A125" s="414" t="e">
        <f ca="true">+RIGHT('Data Summary'!A125,LEN('Data Summary'!A125)-9)</f>
        <v>#VALUE!</v>
      </c>
      <c r="B125" s="38" t="str">
        <f ca="true">+IF(ISTEXT('Data Summary'!B125),'Data Summary'!B125,"")</f>
        <v/>
      </c>
      <c r="C125" s="365" t="e">
        <f ca="true">+VALUE('Data Summary'!C125)</f>
        <v>#VALUE!</v>
      </c>
      <c r="D125" s="99" t="e">
        <f ca="true">+IF(AND(ISNUMBER(OFFSET('Water Data'!$D$4,0,10*ROW('Water Data'!D119))),'Data Summary'!BS125="Yes"),100-OFFSET('Water Data'!$D$4,0,10*ROW('Water Data'!D119)),NA())</f>
        <v>#N/A</v>
      </c>
      <c r="E125" s="99" t="e">
        <f ca="true">+IF(AND(ISNUMBER(OFFSET('Water Data'!$D$6,0,10*ROW('Water Data'!D119))),'Data Summary'!BT125="Yes"),OFFSET('Water Data'!$D$6,0,10*ROW('Water Data'!D119)),NA())</f>
        <v>#N/A</v>
      </c>
      <c r="F125" s="99" t="e">
        <f ca="true">+IF(AND(ISNUMBER(OFFSET('Water Data'!$D$9,0,10*ROW('Water Data'!D119))),'Data Summary'!BU125="Yes"),OFFSET('Water Data'!$D$9,0,10*ROW('Water Data'!D119)),NA())</f>
        <v>#N/A</v>
      </c>
      <c r="G125" s="99" t="e">
        <f ca="true">+IF(AND(ISNUMBER(OFFSET('Water Data'!$E$4,0,10*ROW('Water Data'!E119))),'Data Summary'!BV125="Yes"),100-OFFSET('Water Data'!$E$4,0,10*ROW('Water Data'!E119)),NA())</f>
        <v>#N/A</v>
      </c>
      <c r="H125" s="99" t="e">
        <f ca="true">+IF(AND(ISNUMBER(OFFSET('Water Data'!$E$6,0,10*ROW('Water Data'!E119))),'Data Summary'!BW125="Yes"),OFFSET('Water Data'!$E$6,0,10*ROW('Water Data'!E119)),NA())</f>
        <v>#N/A</v>
      </c>
      <c r="I125" s="99" t="e">
        <f ca="true">+IF(AND(ISNUMBER(OFFSET('Water Data'!$E$9,0,10*ROW('Water Data'!E119))),'Data Summary'!BX125="Yes"),OFFSET('Water Data'!$E$9,0,10*ROW('Water Data'!E119)),NA())</f>
        <v>#N/A</v>
      </c>
      <c r="J125" s="99" t="e">
        <f ca="true">+IF(AND(ISNUMBER(OFFSET('Water Data'!$F$4,0,10*ROW('Water Data'!F119))),'Data Summary'!BY125="Yes"),100-OFFSET('Water Data'!$F$4,0,10*ROW('Water Data'!F119)),NA())</f>
        <v>#N/A</v>
      </c>
      <c r="K125" s="99" t="e">
        <f ca="true">+IF(AND(ISNUMBER(OFFSET('Water Data'!$F$6,0,10*ROW('Water Data'!F119))),'Data Summary'!BZ125="Yes"),OFFSET('Water Data'!$F$6,0,10*ROW('Water Data'!F119)),NA())</f>
        <v>#N/A</v>
      </c>
      <c r="L125" s="99" t="e">
        <f ca="true">+IF(AND(ISNUMBER(OFFSET('Water Data'!$F$9,0,10*ROW('Water Data'!F119))),'Data Summary'!CA125="Yes"),OFFSET('Water Data'!$F$9,0,10*ROW('Water Data'!F119)),NA())</f>
        <v>#N/A</v>
      </c>
      <c r="M125" s="99" t="e">
        <f ca="true">+IF(AND(ISNUMBER(OFFSET('Water Data'!$G$4,0,10*ROW('Water Data'!G119))),'Data Summary'!CB125="Yes"),100-OFFSET('Water Data'!$G$4,0,10*ROW('Water Data'!G119)),NA())</f>
        <v>#N/A</v>
      </c>
      <c r="N125" s="99" t="e">
        <f ca="true">+IF(AND(ISNUMBER(OFFSET('Water Data'!$G$6,0,10*ROW('Water Data'!G119))),'Data Summary'!CC125="Yes"),OFFSET('Water Data'!$G$6,0,10*ROW('Water Data'!G119)),NA())</f>
        <v>#N/A</v>
      </c>
      <c r="O125" s="99" t="e">
        <f ca="true">+IF(AND(ISNUMBER(OFFSET('Water Data'!$G$9,0,10*ROW('Water Data'!G119))),'Data Summary'!CD125="Yes"),OFFSET('Water Data'!$G$9,0,10*ROW('Water Data'!G119)),NA())</f>
        <v>#N/A</v>
      </c>
      <c r="P125" s="99" t="e">
        <f ca="true">+IF(AND(ISNUMBER(OFFSET('Water Data'!$H$4,0,10*ROW('Water Data'!H119))),'Data Summary'!CE125="Yes"),100-OFFSET('Water Data'!$H$4,0,10*ROW('Water Data'!H119)),NA())</f>
        <v>#N/A</v>
      </c>
      <c r="Q125" s="99" t="e">
        <f ca="true">+IF(AND(ISNUMBER(OFFSET('Water Data'!$H$6,0,10*ROW('Water Data'!H119))),'Data Summary'!CF125="Yes"),OFFSET('Water Data'!$H$6,0,10*ROW('Water Data'!H119)),NA())</f>
        <v>#N/A</v>
      </c>
      <c r="R125" s="99" t="e">
        <f ca="true">+IF(AND(ISNUMBER(OFFSET('Water Data'!$H$9,0,10*ROW('Water Data'!H119))),'Data Summary'!CG125="Yes"),OFFSET('Water Data'!$H$9,0,10*ROW('Water Data'!H119)),NA())</f>
        <v>#N/A</v>
      </c>
      <c r="S125" s="99" t="e">
        <f ca="true">+IF(AND(ISNUMBER(OFFSET('Water Data'!$I$4,0,10*ROW('Water Data'!I119))),'Data Summary'!CH125="Yes"),100-OFFSET('Water Data'!$I$4,0,10*ROW('Water Data'!I119)),NA())</f>
        <v>#N/A</v>
      </c>
      <c r="T125" s="99" t="e">
        <f ca="true">+IF(AND(ISNUMBER(OFFSET('Water Data'!$I$6,0,10*ROW('Water Data'!I119))),'Data Summary'!CI125="Yes"),OFFSET('Water Data'!$I$6,0,10*ROW('Water Data'!I119)),NA())</f>
        <v>#N/A</v>
      </c>
      <c r="U125" s="99" t="e">
        <f ca="true">+IF(AND(ISNUMBER(OFFSET('Water Data'!$I$9,0,10*ROW('Water Data'!I119))),'Data Summary'!CJ125="Yes"),OFFSET('Water Data'!$I$9,0,10*ROW('Water Data'!I119)),NA())</f>
        <v>#N/A</v>
      </c>
      <c r="V125" s="100" t="e">
        <f ca="true">+IF(AND(ISNUMBER(OFFSET('Sanitation Data'!$D$4,0,10*ROW('Sanitation Data'!D119))),'Data Summary'!CK125="Yes"),100-OFFSET('Sanitation Data'!$D$4,0,10*ROW('Sanitation Data'!D119)),NA())</f>
        <v>#N/A</v>
      </c>
      <c r="W125" s="100" t="e">
        <f ca="true">+IF(AND(ISNUMBER(OFFSET('Sanitation Data'!$D$6,0,10*ROW('Sanitation Data'!D119))),'Data Summary'!CL125="Yes"),OFFSET('Sanitation Data'!$D$6,0,10*ROW('Sanitation Data'!D119)),NA())</f>
        <v>#N/A</v>
      </c>
      <c r="X125" s="100" t="e">
        <f ca="true">+IF(AND(ISNUMBER(OFFSET('Sanitation Data'!$D$10,0,10*ROW('Sanitation Data'!D119))),'Data Summary'!CM125="Yes"),OFFSET('Sanitation Data'!$D$10,0,10*ROW('Sanitation Data'!D119)),NA())</f>
        <v>#N/A</v>
      </c>
      <c r="Y125" s="100" t="e">
        <f ca="true">+IF(AND(ISNUMBER(OFFSET('Sanitation Data'!$D$11,0,10*ROW('Sanitation Data'!D119))),'Data Summary'!CN125="Yes"),OFFSET('Sanitation Data'!$D$11,0,10*ROW('Sanitation Data'!D119)),NA())</f>
        <v>#N/A</v>
      </c>
      <c r="Z125" s="100" t="e">
        <f ca="true">+IF(AND(ISNUMBER(OFFSET('Sanitation Data'!$D$12,0,10*ROW('Sanitation Data'!D119))),'Data Summary'!CO125="Yes"),OFFSET('Sanitation Data'!$D$12,0,10*ROW('Sanitation Data'!D119)),NA())</f>
        <v>#N/A</v>
      </c>
      <c r="AA125" s="100" t="e">
        <f ca="true">+IF(AND(ISNUMBER(OFFSET('Sanitation Data'!$E$4,0,10*ROW('Sanitation Data'!E119))),'Data Summary'!CP125="Yes"),100-OFFSET('Sanitation Data'!$E$4,0,10*ROW('Sanitation Data'!E119)),NA())</f>
        <v>#N/A</v>
      </c>
      <c r="AB125" s="100" t="e">
        <f ca="true">+IF(AND(ISNUMBER(OFFSET('Sanitation Data'!$E$6,0,10*ROW('Sanitation Data'!E119))),'Data Summary'!CQ125="Yes"),OFFSET('Sanitation Data'!$E$6,0,10*ROW('Sanitation Data'!E119)),NA())</f>
        <v>#N/A</v>
      </c>
      <c r="AC125" s="100" t="e">
        <f ca="true">+IF(AND(ISNUMBER(OFFSET('Sanitation Data'!$E$10,0,10*ROW('Sanitation Data'!E119))),'Data Summary'!CR125="Yes"),OFFSET('Sanitation Data'!$E$10,0,10*ROW('Sanitation Data'!E119)),NA())</f>
        <v>#N/A</v>
      </c>
      <c r="AD125" s="100" t="e">
        <f ca="true">+IF(AND(ISNUMBER(OFFSET('Sanitation Data'!$E$11,0,10*ROW('Sanitation Data'!E119))),'Data Summary'!CS125="Yes"),OFFSET('Sanitation Data'!$E$11,0,10*ROW('Sanitation Data'!E119)),NA())</f>
        <v>#N/A</v>
      </c>
      <c r="AE125" s="100" t="e">
        <f ca="true">+IF(AND(ISNUMBER(OFFSET('Sanitation Data'!$E$12,0,10*ROW('Sanitation Data'!E119))),'Data Summary'!CT125="Yes"),OFFSET('Sanitation Data'!$E$12,0,10*ROW('Sanitation Data'!E119)),NA())</f>
        <v>#N/A</v>
      </c>
      <c r="AF125" s="100" t="e">
        <f ca="true">+IF(AND(ISNUMBER(OFFSET('Sanitation Data'!$F$4,0,10*ROW('Sanitation Data'!F119))),'Data Summary'!CU125="Yes"),100-OFFSET('Sanitation Data'!$F$4,0,10*ROW('Sanitation Data'!F119)),NA())</f>
        <v>#N/A</v>
      </c>
      <c r="AG125" s="100" t="e">
        <f ca="true">+IF(AND(ISNUMBER(OFFSET('Sanitation Data'!$F$6,0,10*ROW('Sanitation Data'!F119))),'Data Summary'!CV125="Yes"),OFFSET('Sanitation Data'!$F$6,0,10*ROW('Sanitation Data'!F119)),NA())</f>
        <v>#N/A</v>
      </c>
      <c r="AH125" s="100" t="e">
        <f ca="true">+IF(AND(ISNUMBER(OFFSET('Sanitation Data'!$F$10,0,10*ROW('Sanitation Data'!F119))),'Data Summary'!CW125="Yes"),OFFSET('Sanitation Data'!$F$10,0,10*ROW('Sanitation Data'!F119)),NA())</f>
        <v>#N/A</v>
      </c>
      <c r="AI125" s="100" t="e">
        <f ca="true">+IF(AND(ISNUMBER(OFFSET('Sanitation Data'!$F$11,0,10*ROW('Sanitation Data'!F119))),'Data Summary'!CX125="Yes"),OFFSET('Sanitation Data'!$F$11,0,10*ROW('Sanitation Data'!F119)),NA())</f>
        <v>#N/A</v>
      </c>
      <c r="AJ125" s="100" t="e">
        <f ca="true">+IF(AND(ISNUMBER(OFFSET('Sanitation Data'!$F$12,0,10*ROW('Sanitation Data'!F119))),'Data Summary'!CY125="Yes"),OFFSET('Sanitation Data'!$F$12,0,10*ROW('Sanitation Data'!F119)),NA())</f>
        <v>#N/A</v>
      </c>
      <c r="AK125" s="100" t="e">
        <f ca="true">+IF(AND(ISNUMBER(OFFSET('Sanitation Data'!$G$4,0,10*ROW('Sanitation Data'!G119))),'Data Summary'!CZ125="Yes"),100-OFFSET('Sanitation Data'!$G$4,0,10*ROW('Sanitation Data'!G119)),NA())</f>
        <v>#N/A</v>
      </c>
      <c r="AL125" s="100" t="e">
        <f ca="true">+IF(AND(ISNUMBER(OFFSET('Sanitation Data'!$G$6,0,10*ROW('Sanitation Data'!G119))),'Data Summary'!DA125="Yes"),OFFSET('Sanitation Data'!$G$6,0,10*ROW('Sanitation Data'!G119)),NA())</f>
        <v>#N/A</v>
      </c>
      <c r="AM125" s="100" t="e">
        <f ca="true">+IF(AND(ISNUMBER(OFFSET('Sanitation Data'!$G$10,0,10*ROW('Sanitation Data'!G119))),'Data Summary'!DB125="Yes"),OFFSET('Sanitation Data'!$G$10,0,10*ROW('Sanitation Data'!G119)),NA())</f>
        <v>#N/A</v>
      </c>
      <c r="AN125" s="100" t="e">
        <f ca="true">+IF(AND(ISNUMBER(OFFSET('Sanitation Data'!$G$11,0,10*ROW('Sanitation Data'!G119))),'Data Summary'!DC125="Yes"),OFFSET('Sanitation Data'!$G$11,0,10*ROW('Sanitation Data'!G119)),NA())</f>
        <v>#N/A</v>
      </c>
      <c r="AO125" s="100" t="e">
        <f ca="true">+IF(AND(ISNUMBER(OFFSET('Sanitation Data'!$G$12,0,10*ROW('Sanitation Data'!G119))),'Data Summary'!DD125="Yes"),OFFSET('Sanitation Data'!$G$12,0,10*ROW('Sanitation Data'!G119)),NA())</f>
        <v>#N/A</v>
      </c>
      <c r="AP125" s="100" t="e">
        <f ca="true">+IF(AND(ISNUMBER(OFFSET('Sanitation Data'!$H$4,0,10*ROW('Sanitation Data'!H119))),'Data Summary'!DE125="Yes"),100-OFFSET('Sanitation Data'!$H$4,0,10*ROW('Sanitation Data'!H119)),NA())</f>
        <v>#N/A</v>
      </c>
      <c r="AQ125" s="100" t="e">
        <f ca="true">+IF(AND(ISNUMBER(OFFSET('Sanitation Data'!$H$6,0,10*ROW('Sanitation Data'!H119))),'Data Summary'!DF125="Yes"),OFFSET('Sanitation Data'!$H$6,0,10*ROW('Sanitation Data'!H119)),NA())</f>
        <v>#N/A</v>
      </c>
      <c r="AR125" s="100" t="e">
        <f ca="true">+IF(AND(ISNUMBER(OFFSET('Sanitation Data'!$H$10,0,10*ROW('Sanitation Data'!H119))),'Data Summary'!DG125="Yes"),OFFSET('Sanitation Data'!$H$10,0,10*ROW('Sanitation Data'!H119)),NA())</f>
        <v>#N/A</v>
      </c>
      <c r="AS125" s="100" t="e">
        <f ca="true">+IF(AND(ISNUMBER(OFFSET('Sanitation Data'!$H$11,0,10*ROW('Sanitation Data'!H119))),'Data Summary'!DH125="Yes"),OFFSET('Sanitation Data'!$H$11,0,10*ROW('Sanitation Data'!H119)),NA())</f>
        <v>#N/A</v>
      </c>
      <c r="AT125" s="100" t="e">
        <f ca="true">+IF(AND(ISNUMBER(OFFSET('Sanitation Data'!$H$12,0,10*ROW('Sanitation Data'!H119))),'Data Summary'!DI125="Yes"),OFFSET('Sanitation Data'!$H$12,0,10*ROW('Sanitation Data'!H119)),NA())</f>
        <v>#N/A</v>
      </c>
      <c r="AU125" s="100" t="e">
        <f ca="true">+IF(AND(ISNUMBER(OFFSET('Sanitation Data'!$I$4,0,10*ROW('Sanitation Data'!I119))),'Data Summary'!DJ125="Yes"),100-OFFSET('Sanitation Data'!$I$4,0,10*ROW('Sanitation Data'!I119)),NA())</f>
        <v>#N/A</v>
      </c>
      <c r="AV125" s="100" t="e">
        <f ca="true">+IF(AND(ISNUMBER(OFFSET('Sanitation Data'!$I$6,0,10*ROW('Sanitation Data'!I119))),'Data Summary'!DK125="Yes"),OFFSET('Sanitation Data'!$I$6,0,10*ROW('Sanitation Data'!I119)),NA())</f>
        <v>#N/A</v>
      </c>
      <c r="AW125" s="100" t="e">
        <f ca="true">+IF(AND(ISNUMBER(OFFSET('Sanitation Data'!$I$10,0,10*ROW('Sanitation Data'!I119))),'Data Summary'!DL125="Yes"),OFFSET('Sanitation Data'!$I$10,0,10*ROW('Sanitation Data'!I119)),NA())</f>
        <v>#N/A</v>
      </c>
      <c r="AX125" s="100" t="e">
        <f ca="true">+IF(AND(ISNUMBER(OFFSET('Sanitation Data'!$I$11,0,10*ROW('Sanitation Data'!I119))),'Data Summary'!DM125="Yes"),OFFSET('Sanitation Data'!$I$11,0,10*ROW('Sanitation Data'!I119)),NA())</f>
        <v>#N/A</v>
      </c>
      <c r="AY125" s="100" t="e">
        <f ca="true">+IF(AND(ISNUMBER(OFFSET('Sanitation Data'!$I$12,0,10*ROW('Sanitation Data'!I119))),'Data Summary'!DN125="Yes"),OFFSET('Sanitation Data'!$I$12,0,10*ROW('Sanitation Data'!I119)),NA())</f>
        <v>#N/A</v>
      </c>
      <c r="AZ125" s="101" t="e">
        <f ca="true">+IF(AND(ISNUMBER(OFFSET('Hygiene Data'!$D$5,0,10*ROW('Hygiene Data'!D119))),'Data Summary'!DO125="Yes"),OFFSET('Hygiene Data'!$D$5,0,10*ROW('Hygiene Data'!D119)),NA())</f>
        <v>#N/A</v>
      </c>
      <c r="BA125" s="101" t="e">
        <f ca="true">+IF(AND(ISNUMBER(OFFSET('Hygiene Data'!$D$7,0,10*ROW('Hygiene Data'!D119))),'Data Summary'!DP125="Yes"),OFFSET('Hygiene Data'!$D$7,0,10*ROW('Hygiene Data'!D119)),NA())</f>
        <v>#N/A</v>
      </c>
      <c r="BB125" s="101" t="e">
        <f ca="true">+IF(AND(ISNUMBER(OFFSET('Hygiene Data'!$D$9,0,10*ROW('Hygiene Data'!D119))),'Data Summary'!DQ125="Yes"),OFFSET('Hygiene Data'!$D$9,0,10*ROW('Hygiene Data'!D119)),NA())</f>
        <v>#N/A</v>
      </c>
      <c r="BC125" s="101" t="e">
        <f ca="true">+IF(AND(ISNUMBER(OFFSET('Hygiene Data'!$E$5,0,10*ROW('Hygiene Data'!E119))),'Data Summary'!DR125="Yes"),OFFSET('Hygiene Data'!$E$5,0,10*ROW('Hygiene Data'!E119)),NA())</f>
        <v>#N/A</v>
      </c>
      <c r="BD125" s="101" t="e">
        <f ca="true">+IF(AND(ISNUMBER(OFFSET('Hygiene Data'!$E$7,0,10*ROW('Hygiene Data'!E119))),'Data Summary'!DS125="Yes"),OFFSET('Hygiene Data'!$E$7,0,10*ROW('Hygiene Data'!E119)),NA())</f>
        <v>#N/A</v>
      </c>
      <c r="BE125" s="101" t="e">
        <f ca="true">+IF(AND(ISNUMBER(OFFSET('Hygiene Data'!$E$9,0,10*ROW('Hygiene Data'!E119))),'Data Summary'!DT125="Yes"),OFFSET('Hygiene Data'!$E$9,0,10*ROW('Hygiene Data'!E119)),NA())</f>
        <v>#N/A</v>
      </c>
      <c r="BF125" s="101" t="e">
        <f ca="true">+IF(AND(ISNUMBER(OFFSET('Hygiene Data'!$F$5,0,10*ROW('Hygiene Data'!F119))),'Data Summary'!DU125="Yes"),OFFSET('Hygiene Data'!$F$5,0,10*ROW('Hygiene Data'!F119)),NA())</f>
        <v>#N/A</v>
      </c>
      <c r="BG125" s="101" t="e">
        <f ca="true">+IF(AND(ISNUMBER(OFFSET('Hygiene Data'!$F$7,0,10*ROW('Hygiene Data'!F119))),'Data Summary'!DV125="Yes"),OFFSET('Hygiene Data'!$F$7,0,10*ROW('Hygiene Data'!F119)),NA())</f>
        <v>#N/A</v>
      </c>
      <c r="BH125" s="101" t="e">
        <f ca="true">+IF(AND(ISNUMBER(OFFSET('Hygiene Data'!$F$9,0,10*ROW('Hygiene Data'!F119))),'Data Summary'!DW125="Yes"),OFFSET('Hygiene Data'!$F$9,0,10*ROW('Hygiene Data'!F119)),NA())</f>
        <v>#N/A</v>
      </c>
      <c r="BI125" s="101" t="e">
        <f ca="true">+IF(AND(ISNUMBER(OFFSET('Hygiene Data'!$G$5,0,10*ROW('Hygiene Data'!G119))),'Data Summary'!DX125="Yes"),OFFSET('Hygiene Data'!$G$5,0,10*ROW('Hygiene Data'!G119)),NA())</f>
        <v>#N/A</v>
      </c>
      <c r="BJ125" s="101" t="e">
        <f ca="true">+IF(AND(ISNUMBER(OFFSET('Hygiene Data'!$G$7,0,10*ROW('Hygiene Data'!G119))),'Data Summary'!DY125="Yes"),OFFSET('Hygiene Data'!$G$7,0,10*ROW('Hygiene Data'!G119)),NA())</f>
        <v>#N/A</v>
      </c>
      <c r="BK125" s="101" t="e">
        <f ca="true">+IF(AND(ISNUMBER(OFFSET('Hygiene Data'!$G$9,0,10*ROW('Hygiene Data'!G119))),'Data Summary'!DZ125="Yes"),OFFSET('Hygiene Data'!$G$9,0,10*ROW('Hygiene Data'!G119)),NA())</f>
        <v>#N/A</v>
      </c>
      <c r="BL125" s="101" t="e">
        <f ca="true">+IF(AND(ISNUMBER(OFFSET('Hygiene Data'!$H$5,0,10*ROW('Hygiene Data'!H119))),'Data Summary'!EA125="Yes"),OFFSET('Hygiene Data'!$H$5,0,10*ROW('Hygiene Data'!H119)),NA())</f>
        <v>#N/A</v>
      </c>
      <c r="BM125" s="101" t="e">
        <f ca="true">+IF(AND(ISNUMBER(OFFSET('Hygiene Data'!$H$7,0,10*ROW('Hygiene Data'!H119))),'Data Summary'!EB125="Yes"),OFFSET('Hygiene Data'!$H$7,0,10*ROW('Hygiene Data'!H119)),NA())</f>
        <v>#N/A</v>
      </c>
      <c r="BN125" s="101" t="e">
        <f ca="true">+IF(AND(ISNUMBER(OFFSET('Hygiene Data'!$H$9,0,10*ROW('Hygiene Data'!H119))),'Data Summary'!EC125="Yes"),OFFSET('Hygiene Data'!$H$9,0,10*ROW('Hygiene Data'!H119)),NA())</f>
        <v>#N/A</v>
      </c>
      <c r="BO125" s="101" t="e">
        <f ca="true">+IF(AND(ISNUMBER(OFFSET('Hygiene Data'!$I$5,0,10*ROW('Hygiene Data'!I119))),'Data Summary'!ED125="Yes"),OFFSET('Hygiene Data'!$I$5,0,10*ROW('Hygiene Data'!I119)),NA())</f>
        <v>#N/A</v>
      </c>
      <c r="BP125" s="101" t="e">
        <f ca="true">+IF(AND(ISNUMBER(OFFSET('Hygiene Data'!$I$7,0,10*ROW('Hygiene Data'!I119))),'Data Summary'!EE125="Yes"),OFFSET('Hygiene Data'!$I$7,0,10*ROW('Hygiene Data'!I119)),NA())</f>
        <v>#N/A</v>
      </c>
      <c r="BQ125" s="101" t="e">
        <f ca="true">+IF(AND(ISNUMBER(OFFSET('Hygiene Data'!$I$9,0,10*ROW('Hygiene Data'!I119))),'Data Summary'!EF125="Yes"),OFFSET('Hygiene Data'!$I$9,0,10*ROW('Hygiene Data'!I119)),NA())</f>
        <v>#N/A</v>
      </c>
    </row>
    <row xmlns:x14ac="http://schemas.microsoft.com/office/spreadsheetml/2009/9/ac" r="126" x14ac:dyDescent="0.2">
      <c r="A126" s="414" t="e">
        <f ca="true">+RIGHT('Data Summary'!A126,LEN('Data Summary'!A126)-9)</f>
        <v>#VALUE!</v>
      </c>
      <c r="B126" s="38" t="str">
        <f ca="true">+IF(ISTEXT('Data Summary'!B126),'Data Summary'!B126,"")</f>
        <v/>
      </c>
      <c r="C126" s="365" t="e">
        <f ca="true">+VALUE('Data Summary'!C126)</f>
        <v>#VALUE!</v>
      </c>
      <c r="D126" s="99" t="e">
        <f ca="true">+IF(AND(ISNUMBER(OFFSET('Water Data'!$D$4,0,10*ROW('Water Data'!D120))),'Data Summary'!BS126="Yes"),100-OFFSET('Water Data'!$D$4,0,10*ROW('Water Data'!D120)),NA())</f>
        <v>#N/A</v>
      </c>
      <c r="E126" s="99" t="e">
        <f ca="true">+IF(AND(ISNUMBER(OFFSET('Water Data'!$D$6,0,10*ROW('Water Data'!D120))),'Data Summary'!BT126="Yes"),OFFSET('Water Data'!$D$6,0,10*ROW('Water Data'!D120)),NA())</f>
        <v>#N/A</v>
      </c>
      <c r="F126" s="99" t="e">
        <f ca="true">+IF(AND(ISNUMBER(OFFSET('Water Data'!$D$9,0,10*ROW('Water Data'!D120))),'Data Summary'!BU126="Yes"),OFFSET('Water Data'!$D$9,0,10*ROW('Water Data'!D120)),NA())</f>
        <v>#N/A</v>
      </c>
      <c r="G126" s="99" t="e">
        <f ca="true">+IF(AND(ISNUMBER(OFFSET('Water Data'!$E$4,0,10*ROW('Water Data'!E120))),'Data Summary'!BV126="Yes"),100-OFFSET('Water Data'!$E$4,0,10*ROW('Water Data'!E120)),NA())</f>
        <v>#N/A</v>
      </c>
      <c r="H126" s="99" t="e">
        <f ca="true">+IF(AND(ISNUMBER(OFFSET('Water Data'!$E$6,0,10*ROW('Water Data'!E120))),'Data Summary'!BW126="Yes"),OFFSET('Water Data'!$E$6,0,10*ROW('Water Data'!E120)),NA())</f>
        <v>#N/A</v>
      </c>
      <c r="I126" s="99" t="e">
        <f ca="true">+IF(AND(ISNUMBER(OFFSET('Water Data'!$E$9,0,10*ROW('Water Data'!E120))),'Data Summary'!BX126="Yes"),OFFSET('Water Data'!$E$9,0,10*ROW('Water Data'!E120)),NA())</f>
        <v>#N/A</v>
      </c>
      <c r="J126" s="99" t="e">
        <f ca="true">+IF(AND(ISNUMBER(OFFSET('Water Data'!$F$4,0,10*ROW('Water Data'!F120))),'Data Summary'!BY126="Yes"),100-OFFSET('Water Data'!$F$4,0,10*ROW('Water Data'!F120)),NA())</f>
        <v>#N/A</v>
      </c>
      <c r="K126" s="99" t="e">
        <f ca="true">+IF(AND(ISNUMBER(OFFSET('Water Data'!$F$6,0,10*ROW('Water Data'!F120))),'Data Summary'!BZ126="Yes"),OFFSET('Water Data'!$F$6,0,10*ROW('Water Data'!F120)),NA())</f>
        <v>#N/A</v>
      </c>
      <c r="L126" s="99" t="e">
        <f ca="true">+IF(AND(ISNUMBER(OFFSET('Water Data'!$F$9,0,10*ROW('Water Data'!F120))),'Data Summary'!CA126="Yes"),OFFSET('Water Data'!$F$9,0,10*ROW('Water Data'!F120)),NA())</f>
        <v>#N/A</v>
      </c>
      <c r="M126" s="99" t="e">
        <f ca="true">+IF(AND(ISNUMBER(OFFSET('Water Data'!$G$4,0,10*ROW('Water Data'!G120))),'Data Summary'!CB126="Yes"),100-OFFSET('Water Data'!$G$4,0,10*ROW('Water Data'!G120)),NA())</f>
        <v>#N/A</v>
      </c>
      <c r="N126" s="99" t="e">
        <f ca="true">+IF(AND(ISNUMBER(OFFSET('Water Data'!$G$6,0,10*ROW('Water Data'!G120))),'Data Summary'!CC126="Yes"),OFFSET('Water Data'!$G$6,0,10*ROW('Water Data'!G120)),NA())</f>
        <v>#N/A</v>
      </c>
      <c r="O126" s="99" t="e">
        <f ca="true">+IF(AND(ISNUMBER(OFFSET('Water Data'!$G$9,0,10*ROW('Water Data'!G120))),'Data Summary'!CD126="Yes"),OFFSET('Water Data'!$G$9,0,10*ROW('Water Data'!G120)),NA())</f>
        <v>#N/A</v>
      </c>
      <c r="P126" s="99" t="e">
        <f ca="true">+IF(AND(ISNUMBER(OFFSET('Water Data'!$H$4,0,10*ROW('Water Data'!H120))),'Data Summary'!CE126="Yes"),100-OFFSET('Water Data'!$H$4,0,10*ROW('Water Data'!H120)),NA())</f>
        <v>#N/A</v>
      </c>
      <c r="Q126" s="99" t="e">
        <f ca="true">+IF(AND(ISNUMBER(OFFSET('Water Data'!$H$6,0,10*ROW('Water Data'!H120))),'Data Summary'!CF126="Yes"),OFFSET('Water Data'!$H$6,0,10*ROW('Water Data'!H120)),NA())</f>
        <v>#N/A</v>
      </c>
      <c r="R126" s="99" t="e">
        <f ca="true">+IF(AND(ISNUMBER(OFFSET('Water Data'!$H$9,0,10*ROW('Water Data'!H120))),'Data Summary'!CG126="Yes"),OFFSET('Water Data'!$H$9,0,10*ROW('Water Data'!H120)),NA())</f>
        <v>#N/A</v>
      </c>
      <c r="S126" s="99" t="e">
        <f ca="true">+IF(AND(ISNUMBER(OFFSET('Water Data'!$I$4,0,10*ROW('Water Data'!I120))),'Data Summary'!CH126="Yes"),100-OFFSET('Water Data'!$I$4,0,10*ROW('Water Data'!I120)),NA())</f>
        <v>#N/A</v>
      </c>
      <c r="T126" s="99" t="e">
        <f ca="true">+IF(AND(ISNUMBER(OFFSET('Water Data'!$I$6,0,10*ROW('Water Data'!I120))),'Data Summary'!CI126="Yes"),OFFSET('Water Data'!$I$6,0,10*ROW('Water Data'!I120)),NA())</f>
        <v>#N/A</v>
      </c>
      <c r="U126" s="99" t="e">
        <f ca="true">+IF(AND(ISNUMBER(OFFSET('Water Data'!$I$9,0,10*ROW('Water Data'!I120))),'Data Summary'!CJ126="Yes"),OFFSET('Water Data'!$I$9,0,10*ROW('Water Data'!I120)),NA())</f>
        <v>#N/A</v>
      </c>
      <c r="V126" s="100" t="e">
        <f ca="true">+IF(AND(ISNUMBER(OFFSET('Sanitation Data'!$D$4,0,10*ROW('Sanitation Data'!D120))),'Data Summary'!CK126="Yes"),100-OFFSET('Sanitation Data'!$D$4,0,10*ROW('Sanitation Data'!D120)),NA())</f>
        <v>#N/A</v>
      </c>
      <c r="W126" s="100" t="e">
        <f ca="true">+IF(AND(ISNUMBER(OFFSET('Sanitation Data'!$D$6,0,10*ROW('Sanitation Data'!D120))),'Data Summary'!CL126="Yes"),OFFSET('Sanitation Data'!$D$6,0,10*ROW('Sanitation Data'!D120)),NA())</f>
        <v>#N/A</v>
      </c>
      <c r="X126" s="100" t="e">
        <f ca="true">+IF(AND(ISNUMBER(OFFSET('Sanitation Data'!$D$10,0,10*ROW('Sanitation Data'!D120))),'Data Summary'!CM126="Yes"),OFFSET('Sanitation Data'!$D$10,0,10*ROW('Sanitation Data'!D120)),NA())</f>
        <v>#N/A</v>
      </c>
      <c r="Y126" s="100" t="e">
        <f ca="true">+IF(AND(ISNUMBER(OFFSET('Sanitation Data'!$D$11,0,10*ROW('Sanitation Data'!D120))),'Data Summary'!CN126="Yes"),OFFSET('Sanitation Data'!$D$11,0,10*ROW('Sanitation Data'!D120)),NA())</f>
        <v>#N/A</v>
      </c>
      <c r="Z126" s="100" t="e">
        <f ca="true">+IF(AND(ISNUMBER(OFFSET('Sanitation Data'!$D$12,0,10*ROW('Sanitation Data'!D120))),'Data Summary'!CO126="Yes"),OFFSET('Sanitation Data'!$D$12,0,10*ROW('Sanitation Data'!D120)),NA())</f>
        <v>#N/A</v>
      </c>
      <c r="AA126" s="100" t="e">
        <f ca="true">+IF(AND(ISNUMBER(OFFSET('Sanitation Data'!$E$4,0,10*ROW('Sanitation Data'!E120))),'Data Summary'!CP126="Yes"),100-OFFSET('Sanitation Data'!$E$4,0,10*ROW('Sanitation Data'!E120)),NA())</f>
        <v>#N/A</v>
      </c>
      <c r="AB126" s="100" t="e">
        <f ca="true">+IF(AND(ISNUMBER(OFFSET('Sanitation Data'!$E$6,0,10*ROW('Sanitation Data'!E120))),'Data Summary'!CQ126="Yes"),OFFSET('Sanitation Data'!$E$6,0,10*ROW('Sanitation Data'!E120)),NA())</f>
        <v>#N/A</v>
      </c>
      <c r="AC126" s="100" t="e">
        <f ca="true">+IF(AND(ISNUMBER(OFFSET('Sanitation Data'!$E$10,0,10*ROW('Sanitation Data'!E120))),'Data Summary'!CR126="Yes"),OFFSET('Sanitation Data'!$E$10,0,10*ROW('Sanitation Data'!E120)),NA())</f>
        <v>#N/A</v>
      </c>
      <c r="AD126" s="100" t="e">
        <f ca="true">+IF(AND(ISNUMBER(OFFSET('Sanitation Data'!$E$11,0,10*ROW('Sanitation Data'!E120))),'Data Summary'!CS126="Yes"),OFFSET('Sanitation Data'!$E$11,0,10*ROW('Sanitation Data'!E120)),NA())</f>
        <v>#N/A</v>
      </c>
      <c r="AE126" s="100" t="e">
        <f ca="true">+IF(AND(ISNUMBER(OFFSET('Sanitation Data'!$E$12,0,10*ROW('Sanitation Data'!E120))),'Data Summary'!CT126="Yes"),OFFSET('Sanitation Data'!$E$12,0,10*ROW('Sanitation Data'!E120)),NA())</f>
        <v>#N/A</v>
      </c>
      <c r="AF126" s="100" t="e">
        <f ca="true">+IF(AND(ISNUMBER(OFFSET('Sanitation Data'!$F$4,0,10*ROW('Sanitation Data'!F120))),'Data Summary'!CU126="Yes"),100-OFFSET('Sanitation Data'!$F$4,0,10*ROW('Sanitation Data'!F120)),NA())</f>
        <v>#N/A</v>
      </c>
      <c r="AG126" s="100" t="e">
        <f ca="true">+IF(AND(ISNUMBER(OFFSET('Sanitation Data'!$F$6,0,10*ROW('Sanitation Data'!F120))),'Data Summary'!CV126="Yes"),OFFSET('Sanitation Data'!$F$6,0,10*ROW('Sanitation Data'!F120)),NA())</f>
        <v>#N/A</v>
      </c>
      <c r="AH126" s="100" t="e">
        <f ca="true">+IF(AND(ISNUMBER(OFFSET('Sanitation Data'!$F$10,0,10*ROW('Sanitation Data'!F120))),'Data Summary'!CW126="Yes"),OFFSET('Sanitation Data'!$F$10,0,10*ROW('Sanitation Data'!F120)),NA())</f>
        <v>#N/A</v>
      </c>
      <c r="AI126" s="100" t="e">
        <f ca="true">+IF(AND(ISNUMBER(OFFSET('Sanitation Data'!$F$11,0,10*ROW('Sanitation Data'!F120))),'Data Summary'!CX126="Yes"),OFFSET('Sanitation Data'!$F$11,0,10*ROW('Sanitation Data'!F120)),NA())</f>
        <v>#N/A</v>
      </c>
      <c r="AJ126" s="100" t="e">
        <f ca="true">+IF(AND(ISNUMBER(OFFSET('Sanitation Data'!$F$12,0,10*ROW('Sanitation Data'!F120))),'Data Summary'!CY126="Yes"),OFFSET('Sanitation Data'!$F$12,0,10*ROW('Sanitation Data'!F120)),NA())</f>
        <v>#N/A</v>
      </c>
      <c r="AK126" s="100" t="e">
        <f ca="true">+IF(AND(ISNUMBER(OFFSET('Sanitation Data'!$G$4,0,10*ROW('Sanitation Data'!G120))),'Data Summary'!CZ126="Yes"),100-OFFSET('Sanitation Data'!$G$4,0,10*ROW('Sanitation Data'!G120)),NA())</f>
        <v>#N/A</v>
      </c>
      <c r="AL126" s="100" t="e">
        <f ca="true">+IF(AND(ISNUMBER(OFFSET('Sanitation Data'!$G$6,0,10*ROW('Sanitation Data'!G120))),'Data Summary'!DA126="Yes"),OFFSET('Sanitation Data'!$G$6,0,10*ROW('Sanitation Data'!G120)),NA())</f>
        <v>#N/A</v>
      </c>
      <c r="AM126" s="100" t="e">
        <f ca="true">+IF(AND(ISNUMBER(OFFSET('Sanitation Data'!$G$10,0,10*ROW('Sanitation Data'!G120))),'Data Summary'!DB126="Yes"),OFFSET('Sanitation Data'!$G$10,0,10*ROW('Sanitation Data'!G120)),NA())</f>
        <v>#N/A</v>
      </c>
      <c r="AN126" s="100" t="e">
        <f ca="true">+IF(AND(ISNUMBER(OFFSET('Sanitation Data'!$G$11,0,10*ROW('Sanitation Data'!G120))),'Data Summary'!DC126="Yes"),OFFSET('Sanitation Data'!$G$11,0,10*ROW('Sanitation Data'!G120)),NA())</f>
        <v>#N/A</v>
      </c>
      <c r="AO126" s="100" t="e">
        <f ca="true">+IF(AND(ISNUMBER(OFFSET('Sanitation Data'!$G$12,0,10*ROW('Sanitation Data'!G120))),'Data Summary'!DD126="Yes"),OFFSET('Sanitation Data'!$G$12,0,10*ROW('Sanitation Data'!G120)),NA())</f>
        <v>#N/A</v>
      </c>
      <c r="AP126" s="100" t="e">
        <f ca="true">+IF(AND(ISNUMBER(OFFSET('Sanitation Data'!$H$4,0,10*ROW('Sanitation Data'!H120))),'Data Summary'!DE126="Yes"),100-OFFSET('Sanitation Data'!$H$4,0,10*ROW('Sanitation Data'!H120)),NA())</f>
        <v>#N/A</v>
      </c>
      <c r="AQ126" s="100" t="e">
        <f ca="true">+IF(AND(ISNUMBER(OFFSET('Sanitation Data'!$H$6,0,10*ROW('Sanitation Data'!H120))),'Data Summary'!DF126="Yes"),OFFSET('Sanitation Data'!$H$6,0,10*ROW('Sanitation Data'!H120)),NA())</f>
        <v>#N/A</v>
      </c>
      <c r="AR126" s="100" t="e">
        <f ca="true">+IF(AND(ISNUMBER(OFFSET('Sanitation Data'!$H$10,0,10*ROW('Sanitation Data'!H120))),'Data Summary'!DG126="Yes"),OFFSET('Sanitation Data'!$H$10,0,10*ROW('Sanitation Data'!H120)),NA())</f>
        <v>#N/A</v>
      </c>
      <c r="AS126" s="100" t="e">
        <f ca="true">+IF(AND(ISNUMBER(OFFSET('Sanitation Data'!$H$11,0,10*ROW('Sanitation Data'!H120))),'Data Summary'!DH126="Yes"),OFFSET('Sanitation Data'!$H$11,0,10*ROW('Sanitation Data'!H120)),NA())</f>
        <v>#N/A</v>
      </c>
      <c r="AT126" s="100" t="e">
        <f ca="true">+IF(AND(ISNUMBER(OFFSET('Sanitation Data'!$H$12,0,10*ROW('Sanitation Data'!H120))),'Data Summary'!DI126="Yes"),OFFSET('Sanitation Data'!$H$12,0,10*ROW('Sanitation Data'!H120)),NA())</f>
        <v>#N/A</v>
      </c>
      <c r="AU126" s="100" t="e">
        <f ca="true">+IF(AND(ISNUMBER(OFFSET('Sanitation Data'!$I$4,0,10*ROW('Sanitation Data'!I120))),'Data Summary'!DJ126="Yes"),100-OFFSET('Sanitation Data'!$I$4,0,10*ROW('Sanitation Data'!I120)),NA())</f>
        <v>#N/A</v>
      </c>
      <c r="AV126" s="100" t="e">
        <f ca="true">+IF(AND(ISNUMBER(OFFSET('Sanitation Data'!$I$6,0,10*ROW('Sanitation Data'!I120))),'Data Summary'!DK126="Yes"),OFFSET('Sanitation Data'!$I$6,0,10*ROW('Sanitation Data'!I120)),NA())</f>
        <v>#N/A</v>
      </c>
      <c r="AW126" s="100" t="e">
        <f ca="true">+IF(AND(ISNUMBER(OFFSET('Sanitation Data'!$I$10,0,10*ROW('Sanitation Data'!I120))),'Data Summary'!DL126="Yes"),OFFSET('Sanitation Data'!$I$10,0,10*ROW('Sanitation Data'!I120)),NA())</f>
        <v>#N/A</v>
      </c>
      <c r="AX126" s="100" t="e">
        <f ca="true">+IF(AND(ISNUMBER(OFFSET('Sanitation Data'!$I$11,0,10*ROW('Sanitation Data'!I120))),'Data Summary'!DM126="Yes"),OFFSET('Sanitation Data'!$I$11,0,10*ROW('Sanitation Data'!I120)),NA())</f>
        <v>#N/A</v>
      </c>
      <c r="AY126" s="100" t="e">
        <f ca="true">+IF(AND(ISNUMBER(OFFSET('Sanitation Data'!$I$12,0,10*ROW('Sanitation Data'!I120))),'Data Summary'!DN126="Yes"),OFFSET('Sanitation Data'!$I$12,0,10*ROW('Sanitation Data'!I120)),NA())</f>
        <v>#N/A</v>
      </c>
      <c r="AZ126" s="101" t="e">
        <f ca="true">+IF(AND(ISNUMBER(OFFSET('Hygiene Data'!$D$5,0,10*ROW('Hygiene Data'!D120))),'Data Summary'!DO126="Yes"),OFFSET('Hygiene Data'!$D$5,0,10*ROW('Hygiene Data'!D120)),NA())</f>
        <v>#N/A</v>
      </c>
      <c r="BA126" s="101" t="e">
        <f ca="true">+IF(AND(ISNUMBER(OFFSET('Hygiene Data'!$D$7,0,10*ROW('Hygiene Data'!D120))),'Data Summary'!DP126="Yes"),OFFSET('Hygiene Data'!$D$7,0,10*ROW('Hygiene Data'!D120)),NA())</f>
        <v>#N/A</v>
      </c>
      <c r="BB126" s="101" t="e">
        <f ca="true">+IF(AND(ISNUMBER(OFFSET('Hygiene Data'!$D$9,0,10*ROW('Hygiene Data'!D120))),'Data Summary'!DQ126="Yes"),OFFSET('Hygiene Data'!$D$9,0,10*ROW('Hygiene Data'!D120)),NA())</f>
        <v>#N/A</v>
      </c>
      <c r="BC126" s="101" t="e">
        <f ca="true">+IF(AND(ISNUMBER(OFFSET('Hygiene Data'!$E$5,0,10*ROW('Hygiene Data'!E120))),'Data Summary'!DR126="Yes"),OFFSET('Hygiene Data'!$E$5,0,10*ROW('Hygiene Data'!E120)),NA())</f>
        <v>#N/A</v>
      </c>
      <c r="BD126" s="101" t="e">
        <f ca="true">+IF(AND(ISNUMBER(OFFSET('Hygiene Data'!$E$7,0,10*ROW('Hygiene Data'!E120))),'Data Summary'!DS126="Yes"),OFFSET('Hygiene Data'!$E$7,0,10*ROW('Hygiene Data'!E120)),NA())</f>
        <v>#N/A</v>
      </c>
      <c r="BE126" s="101" t="e">
        <f ca="true">+IF(AND(ISNUMBER(OFFSET('Hygiene Data'!$E$9,0,10*ROW('Hygiene Data'!E120))),'Data Summary'!DT126="Yes"),OFFSET('Hygiene Data'!$E$9,0,10*ROW('Hygiene Data'!E120)),NA())</f>
        <v>#N/A</v>
      </c>
      <c r="BF126" s="101" t="e">
        <f ca="true">+IF(AND(ISNUMBER(OFFSET('Hygiene Data'!$F$5,0,10*ROW('Hygiene Data'!F120))),'Data Summary'!DU126="Yes"),OFFSET('Hygiene Data'!$F$5,0,10*ROW('Hygiene Data'!F120)),NA())</f>
        <v>#N/A</v>
      </c>
      <c r="BG126" s="101" t="e">
        <f ca="true">+IF(AND(ISNUMBER(OFFSET('Hygiene Data'!$F$7,0,10*ROW('Hygiene Data'!F120))),'Data Summary'!DV126="Yes"),OFFSET('Hygiene Data'!$F$7,0,10*ROW('Hygiene Data'!F120)),NA())</f>
        <v>#N/A</v>
      </c>
      <c r="BH126" s="101" t="e">
        <f ca="true">+IF(AND(ISNUMBER(OFFSET('Hygiene Data'!$F$9,0,10*ROW('Hygiene Data'!F120))),'Data Summary'!DW126="Yes"),OFFSET('Hygiene Data'!$F$9,0,10*ROW('Hygiene Data'!F120)),NA())</f>
        <v>#N/A</v>
      </c>
      <c r="BI126" s="101" t="e">
        <f ca="true">+IF(AND(ISNUMBER(OFFSET('Hygiene Data'!$G$5,0,10*ROW('Hygiene Data'!G120))),'Data Summary'!DX126="Yes"),OFFSET('Hygiene Data'!$G$5,0,10*ROW('Hygiene Data'!G120)),NA())</f>
        <v>#N/A</v>
      </c>
      <c r="BJ126" s="101" t="e">
        <f ca="true">+IF(AND(ISNUMBER(OFFSET('Hygiene Data'!$G$7,0,10*ROW('Hygiene Data'!G120))),'Data Summary'!DY126="Yes"),OFFSET('Hygiene Data'!$G$7,0,10*ROW('Hygiene Data'!G120)),NA())</f>
        <v>#N/A</v>
      </c>
      <c r="BK126" s="101" t="e">
        <f ca="true">+IF(AND(ISNUMBER(OFFSET('Hygiene Data'!$G$9,0,10*ROW('Hygiene Data'!G120))),'Data Summary'!DZ126="Yes"),OFFSET('Hygiene Data'!$G$9,0,10*ROW('Hygiene Data'!G120)),NA())</f>
        <v>#N/A</v>
      </c>
      <c r="BL126" s="101" t="e">
        <f ca="true">+IF(AND(ISNUMBER(OFFSET('Hygiene Data'!$H$5,0,10*ROW('Hygiene Data'!H120))),'Data Summary'!EA126="Yes"),OFFSET('Hygiene Data'!$H$5,0,10*ROW('Hygiene Data'!H120)),NA())</f>
        <v>#N/A</v>
      </c>
      <c r="BM126" s="101" t="e">
        <f ca="true">+IF(AND(ISNUMBER(OFFSET('Hygiene Data'!$H$7,0,10*ROW('Hygiene Data'!H120))),'Data Summary'!EB126="Yes"),OFFSET('Hygiene Data'!$H$7,0,10*ROW('Hygiene Data'!H120)),NA())</f>
        <v>#N/A</v>
      </c>
      <c r="BN126" s="101" t="e">
        <f ca="true">+IF(AND(ISNUMBER(OFFSET('Hygiene Data'!$H$9,0,10*ROW('Hygiene Data'!H120))),'Data Summary'!EC126="Yes"),OFFSET('Hygiene Data'!$H$9,0,10*ROW('Hygiene Data'!H120)),NA())</f>
        <v>#N/A</v>
      </c>
      <c r="BO126" s="101" t="e">
        <f ca="true">+IF(AND(ISNUMBER(OFFSET('Hygiene Data'!$I$5,0,10*ROW('Hygiene Data'!I120))),'Data Summary'!ED126="Yes"),OFFSET('Hygiene Data'!$I$5,0,10*ROW('Hygiene Data'!I120)),NA())</f>
        <v>#N/A</v>
      </c>
      <c r="BP126" s="101" t="e">
        <f ca="true">+IF(AND(ISNUMBER(OFFSET('Hygiene Data'!$I$7,0,10*ROW('Hygiene Data'!I120))),'Data Summary'!EE126="Yes"),OFFSET('Hygiene Data'!$I$7,0,10*ROW('Hygiene Data'!I120)),NA())</f>
        <v>#N/A</v>
      </c>
      <c r="BQ126" s="101" t="e">
        <f ca="true">+IF(AND(ISNUMBER(OFFSET('Hygiene Data'!$I$9,0,10*ROW('Hygiene Data'!I120))),'Data Summary'!EF126="Yes"),OFFSET('Hygiene Data'!$I$9,0,10*ROW('Hygiene Data'!I120)),NA())</f>
        <v>#N/A</v>
      </c>
    </row>
    <row xmlns:x14ac="http://schemas.microsoft.com/office/spreadsheetml/2009/9/ac" r="127" x14ac:dyDescent="0.2">
      <c r="A127" s="414" t="e">
        <f ca="true">+RIGHT('Data Summary'!A127,LEN('Data Summary'!A127)-9)</f>
        <v>#VALUE!</v>
      </c>
      <c r="B127" s="38" t="str">
        <f ca="true">+IF(ISTEXT('Data Summary'!B127),'Data Summary'!B127,"")</f>
        <v/>
      </c>
      <c r="C127" s="365" t="e">
        <f ca="true">+VALUE('Data Summary'!C127)</f>
        <v>#VALUE!</v>
      </c>
      <c r="D127" s="99" t="e">
        <f ca="true">+IF(AND(ISNUMBER(OFFSET('Water Data'!$D$4,0,10*ROW('Water Data'!D121))),'Data Summary'!BS127="Yes"),100-OFFSET('Water Data'!$D$4,0,10*ROW('Water Data'!D121)),NA())</f>
        <v>#N/A</v>
      </c>
      <c r="E127" s="99" t="e">
        <f ca="true">+IF(AND(ISNUMBER(OFFSET('Water Data'!$D$6,0,10*ROW('Water Data'!D121))),'Data Summary'!BT127="Yes"),OFFSET('Water Data'!$D$6,0,10*ROW('Water Data'!D121)),NA())</f>
        <v>#N/A</v>
      </c>
      <c r="F127" s="99" t="e">
        <f ca="true">+IF(AND(ISNUMBER(OFFSET('Water Data'!$D$9,0,10*ROW('Water Data'!D121))),'Data Summary'!BU127="Yes"),OFFSET('Water Data'!$D$9,0,10*ROW('Water Data'!D121)),NA())</f>
        <v>#N/A</v>
      </c>
      <c r="G127" s="99" t="e">
        <f ca="true">+IF(AND(ISNUMBER(OFFSET('Water Data'!$E$4,0,10*ROW('Water Data'!E121))),'Data Summary'!BV127="Yes"),100-OFFSET('Water Data'!$E$4,0,10*ROW('Water Data'!E121)),NA())</f>
        <v>#N/A</v>
      </c>
      <c r="H127" s="99" t="e">
        <f ca="true">+IF(AND(ISNUMBER(OFFSET('Water Data'!$E$6,0,10*ROW('Water Data'!E121))),'Data Summary'!BW127="Yes"),OFFSET('Water Data'!$E$6,0,10*ROW('Water Data'!E121)),NA())</f>
        <v>#N/A</v>
      </c>
      <c r="I127" s="99" t="e">
        <f ca="true">+IF(AND(ISNUMBER(OFFSET('Water Data'!$E$9,0,10*ROW('Water Data'!E121))),'Data Summary'!BX127="Yes"),OFFSET('Water Data'!$E$9,0,10*ROW('Water Data'!E121)),NA())</f>
        <v>#N/A</v>
      </c>
      <c r="J127" s="99" t="e">
        <f ca="true">+IF(AND(ISNUMBER(OFFSET('Water Data'!$F$4,0,10*ROW('Water Data'!F121))),'Data Summary'!BY127="Yes"),100-OFFSET('Water Data'!$F$4,0,10*ROW('Water Data'!F121)),NA())</f>
        <v>#N/A</v>
      </c>
      <c r="K127" s="99" t="e">
        <f ca="true">+IF(AND(ISNUMBER(OFFSET('Water Data'!$F$6,0,10*ROW('Water Data'!F121))),'Data Summary'!BZ127="Yes"),OFFSET('Water Data'!$F$6,0,10*ROW('Water Data'!F121)),NA())</f>
        <v>#N/A</v>
      </c>
      <c r="L127" s="99" t="e">
        <f ca="true">+IF(AND(ISNUMBER(OFFSET('Water Data'!$F$9,0,10*ROW('Water Data'!F121))),'Data Summary'!CA127="Yes"),OFFSET('Water Data'!$F$9,0,10*ROW('Water Data'!F121)),NA())</f>
        <v>#N/A</v>
      </c>
      <c r="M127" s="99" t="e">
        <f ca="true">+IF(AND(ISNUMBER(OFFSET('Water Data'!$G$4,0,10*ROW('Water Data'!G121))),'Data Summary'!CB127="Yes"),100-OFFSET('Water Data'!$G$4,0,10*ROW('Water Data'!G121)),NA())</f>
        <v>#N/A</v>
      </c>
      <c r="N127" s="99" t="e">
        <f ca="true">+IF(AND(ISNUMBER(OFFSET('Water Data'!$G$6,0,10*ROW('Water Data'!G121))),'Data Summary'!CC127="Yes"),OFFSET('Water Data'!$G$6,0,10*ROW('Water Data'!G121)),NA())</f>
        <v>#N/A</v>
      </c>
      <c r="O127" s="99" t="e">
        <f ca="true">+IF(AND(ISNUMBER(OFFSET('Water Data'!$G$9,0,10*ROW('Water Data'!G121))),'Data Summary'!CD127="Yes"),OFFSET('Water Data'!$G$9,0,10*ROW('Water Data'!G121)),NA())</f>
        <v>#N/A</v>
      </c>
      <c r="P127" s="99" t="e">
        <f ca="true">+IF(AND(ISNUMBER(OFFSET('Water Data'!$H$4,0,10*ROW('Water Data'!H121))),'Data Summary'!CE127="Yes"),100-OFFSET('Water Data'!$H$4,0,10*ROW('Water Data'!H121)),NA())</f>
        <v>#N/A</v>
      </c>
      <c r="Q127" s="99" t="e">
        <f ca="true">+IF(AND(ISNUMBER(OFFSET('Water Data'!$H$6,0,10*ROW('Water Data'!H121))),'Data Summary'!CF127="Yes"),OFFSET('Water Data'!$H$6,0,10*ROW('Water Data'!H121)),NA())</f>
        <v>#N/A</v>
      </c>
      <c r="R127" s="99" t="e">
        <f ca="true">+IF(AND(ISNUMBER(OFFSET('Water Data'!$H$9,0,10*ROW('Water Data'!H121))),'Data Summary'!CG127="Yes"),OFFSET('Water Data'!$H$9,0,10*ROW('Water Data'!H121)),NA())</f>
        <v>#N/A</v>
      </c>
      <c r="S127" s="99" t="e">
        <f ca="true">+IF(AND(ISNUMBER(OFFSET('Water Data'!$I$4,0,10*ROW('Water Data'!I121))),'Data Summary'!CH127="Yes"),100-OFFSET('Water Data'!$I$4,0,10*ROW('Water Data'!I121)),NA())</f>
        <v>#N/A</v>
      </c>
      <c r="T127" s="99" t="e">
        <f ca="true">+IF(AND(ISNUMBER(OFFSET('Water Data'!$I$6,0,10*ROW('Water Data'!I121))),'Data Summary'!CI127="Yes"),OFFSET('Water Data'!$I$6,0,10*ROW('Water Data'!I121)),NA())</f>
        <v>#N/A</v>
      </c>
      <c r="U127" s="99" t="e">
        <f ca="true">+IF(AND(ISNUMBER(OFFSET('Water Data'!$I$9,0,10*ROW('Water Data'!I121))),'Data Summary'!CJ127="Yes"),OFFSET('Water Data'!$I$9,0,10*ROW('Water Data'!I121)),NA())</f>
        <v>#N/A</v>
      </c>
      <c r="V127" s="100" t="e">
        <f ca="true">+IF(AND(ISNUMBER(OFFSET('Sanitation Data'!$D$4,0,10*ROW('Sanitation Data'!D121))),'Data Summary'!CK127="Yes"),100-OFFSET('Sanitation Data'!$D$4,0,10*ROW('Sanitation Data'!D121)),NA())</f>
        <v>#N/A</v>
      </c>
      <c r="W127" s="100" t="e">
        <f ca="true">+IF(AND(ISNUMBER(OFFSET('Sanitation Data'!$D$6,0,10*ROW('Sanitation Data'!D121))),'Data Summary'!CL127="Yes"),OFFSET('Sanitation Data'!$D$6,0,10*ROW('Sanitation Data'!D121)),NA())</f>
        <v>#N/A</v>
      </c>
      <c r="X127" s="100" t="e">
        <f ca="true">+IF(AND(ISNUMBER(OFFSET('Sanitation Data'!$D$10,0,10*ROW('Sanitation Data'!D121))),'Data Summary'!CM127="Yes"),OFFSET('Sanitation Data'!$D$10,0,10*ROW('Sanitation Data'!D121)),NA())</f>
        <v>#N/A</v>
      </c>
      <c r="Y127" s="100" t="e">
        <f ca="true">+IF(AND(ISNUMBER(OFFSET('Sanitation Data'!$D$11,0,10*ROW('Sanitation Data'!D121))),'Data Summary'!CN127="Yes"),OFFSET('Sanitation Data'!$D$11,0,10*ROW('Sanitation Data'!D121)),NA())</f>
        <v>#N/A</v>
      </c>
      <c r="Z127" s="100" t="e">
        <f ca="true">+IF(AND(ISNUMBER(OFFSET('Sanitation Data'!$D$12,0,10*ROW('Sanitation Data'!D121))),'Data Summary'!CO127="Yes"),OFFSET('Sanitation Data'!$D$12,0,10*ROW('Sanitation Data'!D121)),NA())</f>
        <v>#N/A</v>
      </c>
      <c r="AA127" s="100" t="e">
        <f ca="true">+IF(AND(ISNUMBER(OFFSET('Sanitation Data'!$E$4,0,10*ROW('Sanitation Data'!E121))),'Data Summary'!CP127="Yes"),100-OFFSET('Sanitation Data'!$E$4,0,10*ROW('Sanitation Data'!E121)),NA())</f>
        <v>#N/A</v>
      </c>
      <c r="AB127" s="100" t="e">
        <f ca="true">+IF(AND(ISNUMBER(OFFSET('Sanitation Data'!$E$6,0,10*ROW('Sanitation Data'!E121))),'Data Summary'!CQ127="Yes"),OFFSET('Sanitation Data'!$E$6,0,10*ROW('Sanitation Data'!E121)),NA())</f>
        <v>#N/A</v>
      </c>
      <c r="AC127" s="100" t="e">
        <f ca="true">+IF(AND(ISNUMBER(OFFSET('Sanitation Data'!$E$10,0,10*ROW('Sanitation Data'!E121))),'Data Summary'!CR127="Yes"),OFFSET('Sanitation Data'!$E$10,0,10*ROW('Sanitation Data'!E121)),NA())</f>
        <v>#N/A</v>
      </c>
      <c r="AD127" s="100" t="e">
        <f ca="true">+IF(AND(ISNUMBER(OFFSET('Sanitation Data'!$E$11,0,10*ROW('Sanitation Data'!E121))),'Data Summary'!CS127="Yes"),OFFSET('Sanitation Data'!$E$11,0,10*ROW('Sanitation Data'!E121)),NA())</f>
        <v>#N/A</v>
      </c>
      <c r="AE127" s="100" t="e">
        <f ca="true">+IF(AND(ISNUMBER(OFFSET('Sanitation Data'!$E$12,0,10*ROW('Sanitation Data'!E121))),'Data Summary'!CT127="Yes"),OFFSET('Sanitation Data'!$E$12,0,10*ROW('Sanitation Data'!E121)),NA())</f>
        <v>#N/A</v>
      </c>
      <c r="AF127" s="100" t="e">
        <f ca="true">+IF(AND(ISNUMBER(OFFSET('Sanitation Data'!$F$4,0,10*ROW('Sanitation Data'!F121))),'Data Summary'!CU127="Yes"),100-OFFSET('Sanitation Data'!$F$4,0,10*ROW('Sanitation Data'!F121)),NA())</f>
        <v>#N/A</v>
      </c>
      <c r="AG127" s="100" t="e">
        <f ca="true">+IF(AND(ISNUMBER(OFFSET('Sanitation Data'!$F$6,0,10*ROW('Sanitation Data'!F121))),'Data Summary'!CV127="Yes"),OFFSET('Sanitation Data'!$F$6,0,10*ROW('Sanitation Data'!F121)),NA())</f>
        <v>#N/A</v>
      </c>
      <c r="AH127" s="100" t="e">
        <f ca="true">+IF(AND(ISNUMBER(OFFSET('Sanitation Data'!$F$10,0,10*ROW('Sanitation Data'!F121))),'Data Summary'!CW127="Yes"),OFFSET('Sanitation Data'!$F$10,0,10*ROW('Sanitation Data'!F121)),NA())</f>
        <v>#N/A</v>
      </c>
      <c r="AI127" s="100" t="e">
        <f ca="true">+IF(AND(ISNUMBER(OFFSET('Sanitation Data'!$F$11,0,10*ROW('Sanitation Data'!F121))),'Data Summary'!CX127="Yes"),OFFSET('Sanitation Data'!$F$11,0,10*ROW('Sanitation Data'!F121)),NA())</f>
        <v>#N/A</v>
      </c>
      <c r="AJ127" s="100" t="e">
        <f ca="true">+IF(AND(ISNUMBER(OFFSET('Sanitation Data'!$F$12,0,10*ROW('Sanitation Data'!F121))),'Data Summary'!CY127="Yes"),OFFSET('Sanitation Data'!$F$12,0,10*ROW('Sanitation Data'!F121)),NA())</f>
        <v>#N/A</v>
      </c>
      <c r="AK127" s="100" t="e">
        <f ca="true">+IF(AND(ISNUMBER(OFFSET('Sanitation Data'!$G$4,0,10*ROW('Sanitation Data'!G121))),'Data Summary'!CZ127="Yes"),100-OFFSET('Sanitation Data'!$G$4,0,10*ROW('Sanitation Data'!G121)),NA())</f>
        <v>#N/A</v>
      </c>
      <c r="AL127" s="100" t="e">
        <f ca="true">+IF(AND(ISNUMBER(OFFSET('Sanitation Data'!$G$6,0,10*ROW('Sanitation Data'!G121))),'Data Summary'!DA127="Yes"),OFFSET('Sanitation Data'!$G$6,0,10*ROW('Sanitation Data'!G121)),NA())</f>
        <v>#N/A</v>
      </c>
      <c r="AM127" s="100" t="e">
        <f ca="true">+IF(AND(ISNUMBER(OFFSET('Sanitation Data'!$G$10,0,10*ROW('Sanitation Data'!G121))),'Data Summary'!DB127="Yes"),OFFSET('Sanitation Data'!$G$10,0,10*ROW('Sanitation Data'!G121)),NA())</f>
        <v>#N/A</v>
      </c>
      <c r="AN127" s="100" t="e">
        <f ca="true">+IF(AND(ISNUMBER(OFFSET('Sanitation Data'!$G$11,0,10*ROW('Sanitation Data'!G121))),'Data Summary'!DC127="Yes"),OFFSET('Sanitation Data'!$G$11,0,10*ROW('Sanitation Data'!G121)),NA())</f>
        <v>#N/A</v>
      </c>
      <c r="AO127" s="100" t="e">
        <f ca="true">+IF(AND(ISNUMBER(OFFSET('Sanitation Data'!$G$12,0,10*ROW('Sanitation Data'!G121))),'Data Summary'!DD127="Yes"),OFFSET('Sanitation Data'!$G$12,0,10*ROW('Sanitation Data'!G121)),NA())</f>
        <v>#N/A</v>
      </c>
      <c r="AP127" s="100" t="e">
        <f ca="true">+IF(AND(ISNUMBER(OFFSET('Sanitation Data'!$H$4,0,10*ROW('Sanitation Data'!H121))),'Data Summary'!DE127="Yes"),100-OFFSET('Sanitation Data'!$H$4,0,10*ROW('Sanitation Data'!H121)),NA())</f>
        <v>#N/A</v>
      </c>
      <c r="AQ127" s="100" t="e">
        <f ca="true">+IF(AND(ISNUMBER(OFFSET('Sanitation Data'!$H$6,0,10*ROW('Sanitation Data'!H121))),'Data Summary'!DF127="Yes"),OFFSET('Sanitation Data'!$H$6,0,10*ROW('Sanitation Data'!H121)),NA())</f>
        <v>#N/A</v>
      </c>
      <c r="AR127" s="100" t="e">
        <f ca="true">+IF(AND(ISNUMBER(OFFSET('Sanitation Data'!$H$10,0,10*ROW('Sanitation Data'!H121))),'Data Summary'!DG127="Yes"),OFFSET('Sanitation Data'!$H$10,0,10*ROW('Sanitation Data'!H121)),NA())</f>
        <v>#N/A</v>
      </c>
      <c r="AS127" s="100" t="e">
        <f ca="true">+IF(AND(ISNUMBER(OFFSET('Sanitation Data'!$H$11,0,10*ROW('Sanitation Data'!H121))),'Data Summary'!DH127="Yes"),OFFSET('Sanitation Data'!$H$11,0,10*ROW('Sanitation Data'!H121)),NA())</f>
        <v>#N/A</v>
      </c>
      <c r="AT127" s="100" t="e">
        <f ca="true">+IF(AND(ISNUMBER(OFFSET('Sanitation Data'!$H$12,0,10*ROW('Sanitation Data'!H121))),'Data Summary'!DI127="Yes"),OFFSET('Sanitation Data'!$H$12,0,10*ROW('Sanitation Data'!H121)),NA())</f>
        <v>#N/A</v>
      </c>
      <c r="AU127" s="100" t="e">
        <f ca="true">+IF(AND(ISNUMBER(OFFSET('Sanitation Data'!$I$4,0,10*ROW('Sanitation Data'!I121))),'Data Summary'!DJ127="Yes"),100-OFFSET('Sanitation Data'!$I$4,0,10*ROW('Sanitation Data'!I121)),NA())</f>
        <v>#N/A</v>
      </c>
      <c r="AV127" s="100" t="e">
        <f ca="true">+IF(AND(ISNUMBER(OFFSET('Sanitation Data'!$I$6,0,10*ROW('Sanitation Data'!I121))),'Data Summary'!DK127="Yes"),OFFSET('Sanitation Data'!$I$6,0,10*ROW('Sanitation Data'!I121)),NA())</f>
        <v>#N/A</v>
      </c>
      <c r="AW127" s="100" t="e">
        <f ca="true">+IF(AND(ISNUMBER(OFFSET('Sanitation Data'!$I$10,0,10*ROW('Sanitation Data'!I121))),'Data Summary'!DL127="Yes"),OFFSET('Sanitation Data'!$I$10,0,10*ROW('Sanitation Data'!I121)),NA())</f>
        <v>#N/A</v>
      </c>
      <c r="AX127" s="100" t="e">
        <f ca="true">+IF(AND(ISNUMBER(OFFSET('Sanitation Data'!$I$11,0,10*ROW('Sanitation Data'!I121))),'Data Summary'!DM127="Yes"),OFFSET('Sanitation Data'!$I$11,0,10*ROW('Sanitation Data'!I121)),NA())</f>
        <v>#N/A</v>
      </c>
      <c r="AY127" s="100" t="e">
        <f ca="true">+IF(AND(ISNUMBER(OFFSET('Sanitation Data'!$I$12,0,10*ROW('Sanitation Data'!I121))),'Data Summary'!DN127="Yes"),OFFSET('Sanitation Data'!$I$12,0,10*ROW('Sanitation Data'!I121)),NA())</f>
        <v>#N/A</v>
      </c>
      <c r="AZ127" s="101" t="e">
        <f ca="true">+IF(AND(ISNUMBER(OFFSET('Hygiene Data'!$D$5,0,10*ROW('Hygiene Data'!D121))),'Data Summary'!DO127="Yes"),OFFSET('Hygiene Data'!$D$5,0,10*ROW('Hygiene Data'!D121)),NA())</f>
        <v>#N/A</v>
      </c>
      <c r="BA127" s="101" t="e">
        <f ca="true">+IF(AND(ISNUMBER(OFFSET('Hygiene Data'!$D$7,0,10*ROW('Hygiene Data'!D121))),'Data Summary'!DP127="Yes"),OFFSET('Hygiene Data'!$D$7,0,10*ROW('Hygiene Data'!D121)),NA())</f>
        <v>#N/A</v>
      </c>
      <c r="BB127" s="101" t="e">
        <f ca="true">+IF(AND(ISNUMBER(OFFSET('Hygiene Data'!$D$9,0,10*ROW('Hygiene Data'!D121))),'Data Summary'!DQ127="Yes"),OFFSET('Hygiene Data'!$D$9,0,10*ROW('Hygiene Data'!D121)),NA())</f>
        <v>#N/A</v>
      </c>
      <c r="BC127" s="101" t="e">
        <f ca="true">+IF(AND(ISNUMBER(OFFSET('Hygiene Data'!$E$5,0,10*ROW('Hygiene Data'!E121))),'Data Summary'!DR127="Yes"),OFFSET('Hygiene Data'!$E$5,0,10*ROW('Hygiene Data'!E121)),NA())</f>
        <v>#N/A</v>
      </c>
      <c r="BD127" s="101" t="e">
        <f ca="true">+IF(AND(ISNUMBER(OFFSET('Hygiene Data'!$E$7,0,10*ROW('Hygiene Data'!E121))),'Data Summary'!DS127="Yes"),OFFSET('Hygiene Data'!$E$7,0,10*ROW('Hygiene Data'!E121)),NA())</f>
        <v>#N/A</v>
      </c>
      <c r="BE127" s="101" t="e">
        <f ca="true">+IF(AND(ISNUMBER(OFFSET('Hygiene Data'!$E$9,0,10*ROW('Hygiene Data'!E121))),'Data Summary'!DT127="Yes"),OFFSET('Hygiene Data'!$E$9,0,10*ROW('Hygiene Data'!E121)),NA())</f>
        <v>#N/A</v>
      </c>
      <c r="BF127" s="101" t="e">
        <f ca="true">+IF(AND(ISNUMBER(OFFSET('Hygiene Data'!$F$5,0,10*ROW('Hygiene Data'!F121))),'Data Summary'!DU127="Yes"),OFFSET('Hygiene Data'!$F$5,0,10*ROW('Hygiene Data'!F121)),NA())</f>
        <v>#N/A</v>
      </c>
      <c r="BG127" s="101" t="e">
        <f ca="true">+IF(AND(ISNUMBER(OFFSET('Hygiene Data'!$F$7,0,10*ROW('Hygiene Data'!F121))),'Data Summary'!DV127="Yes"),OFFSET('Hygiene Data'!$F$7,0,10*ROW('Hygiene Data'!F121)),NA())</f>
        <v>#N/A</v>
      </c>
      <c r="BH127" s="101" t="e">
        <f ca="true">+IF(AND(ISNUMBER(OFFSET('Hygiene Data'!$F$9,0,10*ROW('Hygiene Data'!F121))),'Data Summary'!DW127="Yes"),OFFSET('Hygiene Data'!$F$9,0,10*ROW('Hygiene Data'!F121)),NA())</f>
        <v>#N/A</v>
      </c>
      <c r="BI127" s="101" t="e">
        <f ca="true">+IF(AND(ISNUMBER(OFFSET('Hygiene Data'!$G$5,0,10*ROW('Hygiene Data'!G121))),'Data Summary'!DX127="Yes"),OFFSET('Hygiene Data'!$G$5,0,10*ROW('Hygiene Data'!G121)),NA())</f>
        <v>#N/A</v>
      </c>
      <c r="BJ127" s="101" t="e">
        <f ca="true">+IF(AND(ISNUMBER(OFFSET('Hygiene Data'!$G$7,0,10*ROW('Hygiene Data'!G121))),'Data Summary'!DY127="Yes"),OFFSET('Hygiene Data'!$G$7,0,10*ROW('Hygiene Data'!G121)),NA())</f>
        <v>#N/A</v>
      </c>
      <c r="BK127" s="101" t="e">
        <f ca="true">+IF(AND(ISNUMBER(OFFSET('Hygiene Data'!$G$9,0,10*ROW('Hygiene Data'!G121))),'Data Summary'!DZ127="Yes"),OFFSET('Hygiene Data'!$G$9,0,10*ROW('Hygiene Data'!G121)),NA())</f>
        <v>#N/A</v>
      </c>
      <c r="BL127" s="101" t="e">
        <f ca="true">+IF(AND(ISNUMBER(OFFSET('Hygiene Data'!$H$5,0,10*ROW('Hygiene Data'!H121))),'Data Summary'!EA127="Yes"),OFFSET('Hygiene Data'!$H$5,0,10*ROW('Hygiene Data'!H121)),NA())</f>
        <v>#N/A</v>
      </c>
      <c r="BM127" s="101" t="e">
        <f ca="true">+IF(AND(ISNUMBER(OFFSET('Hygiene Data'!$H$7,0,10*ROW('Hygiene Data'!H121))),'Data Summary'!EB127="Yes"),OFFSET('Hygiene Data'!$H$7,0,10*ROW('Hygiene Data'!H121)),NA())</f>
        <v>#N/A</v>
      </c>
      <c r="BN127" s="101" t="e">
        <f ca="true">+IF(AND(ISNUMBER(OFFSET('Hygiene Data'!$H$9,0,10*ROW('Hygiene Data'!H121))),'Data Summary'!EC127="Yes"),OFFSET('Hygiene Data'!$H$9,0,10*ROW('Hygiene Data'!H121)),NA())</f>
        <v>#N/A</v>
      </c>
      <c r="BO127" s="101" t="e">
        <f ca="true">+IF(AND(ISNUMBER(OFFSET('Hygiene Data'!$I$5,0,10*ROW('Hygiene Data'!I121))),'Data Summary'!ED127="Yes"),OFFSET('Hygiene Data'!$I$5,0,10*ROW('Hygiene Data'!I121)),NA())</f>
        <v>#N/A</v>
      </c>
      <c r="BP127" s="101" t="e">
        <f ca="true">+IF(AND(ISNUMBER(OFFSET('Hygiene Data'!$I$7,0,10*ROW('Hygiene Data'!I121))),'Data Summary'!EE127="Yes"),OFFSET('Hygiene Data'!$I$7,0,10*ROW('Hygiene Data'!I121)),NA())</f>
        <v>#N/A</v>
      </c>
      <c r="BQ127" s="101" t="e">
        <f ca="true">+IF(AND(ISNUMBER(OFFSET('Hygiene Data'!$I$9,0,10*ROW('Hygiene Data'!I121))),'Data Summary'!EF127="Yes"),OFFSET('Hygiene Data'!$I$9,0,10*ROW('Hygiene Data'!I121)),NA())</f>
        <v>#N/A</v>
      </c>
    </row>
    <row xmlns:x14ac="http://schemas.microsoft.com/office/spreadsheetml/2009/9/ac" r="128" x14ac:dyDescent="0.2">
      <c r="A128" s="414" t="e">
        <f ca="true">+RIGHT('Data Summary'!A128,LEN('Data Summary'!A128)-9)</f>
        <v>#VALUE!</v>
      </c>
      <c r="B128" s="38" t="str">
        <f ca="true">+IF(ISTEXT('Data Summary'!B128),'Data Summary'!B128,"")</f>
        <v/>
      </c>
      <c r="C128" s="365" t="e">
        <f ca="true">+VALUE('Data Summary'!C128)</f>
        <v>#VALUE!</v>
      </c>
      <c r="D128" s="99" t="e">
        <f ca="true">+IF(AND(ISNUMBER(OFFSET('Water Data'!$D$4,0,10*ROW('Water Data'!D122))),'Data Summary'!BS128="Yes"),100-OFFSET('Water Data'!$D$4,0,10*ROW('Water Data'!D122)),NA())</f>
        <v>#N/A</v>
      </c>
      <c r="E128" s="99" t="e">
        <f ca="true">+IF(AND(ISNUMBER(OFFSET('Water Data'!$D$6,0,10*ROW('Water Data'!D122))),'Data Summary'!BT128="Yes"),OFFSET('Water Data'!$D$6,0,10*ROW('Water Data'!D122)),NA())</f>
        <v>#N/A</v>
      </c>
      <c r="F128" s="99" t="e">
        <f ca="true">+IF(AND(ISNUMBER(OFFSET('Water Data'!$D$9,0,10*ROW('Water Data'!D122))),'Data Summary'!BU128="Yes"),OFFSET('Water Data'!$D$9,0,10*ROW('Water Data'!D122)),NA())</f>
        <v>#N/A</v>
      </c>
      <c r="G128" s="99" t="e">
        <f ca="true">+IF(AND(ISNUMBER(OFFSET('Water Data'!$E$4,0,10*ROW('Water Data'!E122))),'Data Summary'!BV128="Yes"),100-OFFSET('Water Data'!$E$4,0,10*ROW('Water Data'!E122)),NA())</f>
        <v>#N/A</v>
      </c>
      <c r="H128" s="99" t="e">
        <f ca="true">+IF(AND(ISNUMBER(OFFSET('Water Data'!$E$6,0,10*ROW('Water Data'!E122))),'Data Summary'!BW128="Yes"),OFFSET('Water Data'!$E$6,0,10*ROW('Water Data'!E122)),NA())</f>
        <v>#N/A</v>
      </c>
      <c r="I128" s="99" t="e">
        <f ca="true">+IF(AND(ISNUMBER(OFFSET('Water Data'!$E$9,0,10*ROW('Water Data'!E122))),'Data Summary'!BX128="Yes"),OFFSET('Water Data'!$E$9,0,10*ROW('Water Data'!E122)),NA())</f>
        <v>#N/A</v>
      </c>
      <c r="J128" s="99" t="e">
        <f ca="true">+IF(AND(ISNUMBER(OFFSET('Water Data'!$F$4,0,10*ROW('Water Data'!F122))),'Data Summary'!BY128="Yes"),100-OFFSET('Water Data'!$F$4,0,10*ROW('Water Data'!F122)),NA())</f>
        <v>#N/A</v>
      </c>
      <c r="K128" s="99" t="e">
        <f ca="true">+IF(AND(ISNUMBER(OFFSET('Water Data'!$F$6,0,10*ROW('Water Data'!F122))),'Data Summary'!BZ128="Yes"),OFFSET('Water Data'!$F$6,0,10*ROW('Water Data'!F122)),NA())</f>
        <v>#N/A</v>
      </c>
      <c r="L128" s="99" t="e">
        <f ca="true">+IF(AND(ISNUMBER(OFFSET('Water Data'!$F$9,0,10*ROW('Water Data'!F122))),'Data Summary'!CA128="Yes"),OFFSET('Water Data'!$F$9,0,10*ROW('Water Data'!F122)),NA())</f>
        <v>#N/A</v>
      </c>
      <c r="M128" s="99" t="e">
        <f ca="true">+IF(AND(ISNUMBER(OFFSET('Water Data'!$G$4,0,10*ROW('Water Data'!G122))),'Data Summary'!CB128="Yes"),100-OFFSET('Water Data'!$G$4,0,10*ROW('Water Data'!G122)),NA())</f>
        <v>#N/A</v>
      </c>
      <c r="N128" s="99" t="e">
        <f ca="true">+IF(AND(ISNUMBER(OFFSET('Water Data'!$G$6,0,10*ROW('Water Data'!G122))),'Data Summary'!CC128="Yes"),OFFSET('Water Data'!$G$6,0,10*ROW('Water Data'!G122)),NA())</f>
        <v>#N/A</v>
      </c>
      <c r="O128" s="99" t="e">
        <f ca="true">+IF(AND(ISNUMBER(OFFSET('Water Data'!$G$9,0,10*ROW('Water Data'!G122))),'Data Summary'!CD128="Yes"),OFFSET('Water Data'!$G$9,0,10*ROW('Water Data'!G122)),NA())</f>
        <v>#N/A</v>
      </c>
      <c r="P128" s="99" t="e">
        <f ca="true">+IF(AND(ISNUMBER(OFFSET('Water Data'!$H$4,0,10*ROW('Water Data'!H122))),'Data Summary'!CE128="Yes"),100-OFFSET('Water Data'!$H$4,0,10*ROW('Water Data'!H122)),NA())</f>
        <v>#N/A</v>
      </c>
      <c r="Q128" s="99" t="e">
        <f ca="true">+IF(AND(ISNUMBER(OFFSET('Water Data'!$H$6,0,10*ROW('Water Data'!H122))),'Data Summary'!CF128="Yes"),OFFSET('Water Data'!$H$6,0,10*ROW('Water Data'!H122)),NA())</f>
        <v>#N/A</v>
      </c>
      <c r="R128" s="99" t="e">
        <f ca="true">+IF(AND(ISNUMBER(OFFSET('Water Data'!$H$9,0,10*ROW('Water Data'!H122))),'Data Summary'!CG128="Yes"),OFFSET('Water Data'!$H$9,0,10*ROW('Water Data'!H122)),NA())</f>
        <v>#N/A</v>
      </c>
      <c r="S128" s="99" t="e">
        <f ca="true">+IF(AND(ISNUMBER(OFFSET('Water Data'!$I$4,0,10*ROW('Water Data'!I122))),'Data Summary'!CH128="Yes"),100-OFFSET('Water Data'!$I$4,0,10*ROW('Water Data'!I122)),NA())</f>
        <v>#N/A</v>
      </c>
      <c r="T128" s="99" t="e">
        <f ca="true">+IF(AND(ISNUMBER(OFFSET('Water Data'!$I$6,0,10*ROW('Water Data'!I122))),'Data Summary'!CI128="Yes"),OFFSET('Water Data'!$I$6,0,10*ROW('Water Data'!I122)),NA())</f>
        <v>#N/A</v>
      </c>
      <c r="U128" s="99" t="e">
        <f ca="true">+IF(AND(ISNUMBER(OFFSET('Water Data'!$I$9,0,10*ROW('Water Data'!I122))),'Data Summary'!CJ128="Yes"),OFFSET('Water Data'!$I$9,0,10*ROW('Water Data'!I122)),NA())</f>
        <v>#N/A</v>
      </c>
      <c r="V128" s="100" t="e">
        <f ca="true">+IF(AND(ISNUMBER(OFFSET('Sanitation Data'!$D$4,0,10*ROW('Sanitation Data'!D122))),'Data Summary'!CK128="Yes"),100-OFFSET('Sanitation Data'!$D$4,0,10*ROW('Sanitation Data'!D122)),NA())</f>
        <v>#N/A</v>
      </c>
      <c r="W128" s="100" t="e">
        <f ca="true">+IF(AND(ISNUMBER(OFFSET('Sanitation Data'!$D$6,0,10*ROW('Sanitation Data'!D122))),'Data Summary'!CL128="Yes"),OFFSET('Sanitation Data'!$D$6,0,10*ROW('Sanitation Data'!D122)),NA())</f>
        <v>#N/A</v>
      </c>
      <c r="X128" s="100" t="e">
        <f ca="true">+IF(AND(ISNUMBER(OFFSET('Sanitation Data'!$D$10,0,10*ROW('Sanitation Data'!D122))),'Data Summary'!CM128="Yes"),OFFSET('Sanitation Data'!$D$10,0,10*ROW('Sanitation Data'!D122)),NA())</f>
        <v>#N/A</v>
      </c>
      <c r="Y128" s="100" t="e">
        <f ca="true">+IF(AND(ISNUMBER(OFFSET('Sanitation Data'!$D$11,0,10*ROW('Sanitation Data'!D122))),'Data Summary'!CN128="Yes"),OFFSET('Sanitation Data'!$D$11,0,10*ROW('Sanitation Data'!D122)),NA())</f>
        <v>#N/A</v>
      </c>
      <c r="Z128" s="100" t="e">
        <f ca="true">+IF(AND(ISNUMBER(OFFSET('Sanitation Data'!$D$12,0,10*ROW('Sanitation Data'!D122))),'Data Summary'!CO128="Yes"),OFFSET('Sanitation Data'!$D$12,0,10*ROW('Sanitation Data'!D122)),NA())</f>
        <v>#N/A</v>
      </c>
      <c r="AA128" s="100" t="e">
        <f ca="true">+IF(AND(ISNUMBER(OFFSET('Sanitation Data'!$E$4,0,10*ROW('Sanitation Data'!E122))),'Data Summary'!CP128="Yes"),100-OFFSET('Sanitation Data'!$E$4,0,10*ROW('Sanitation Data'!E122)),NA())</f>
        <v>#N/A</v>
      </c>
      <c r="AB128" s="100" t="e">
        <f ca="true">+IF(AND(ISNUMBER(OFFSET('Sanitation Data'!$E$6,0,10*ROW('Sanitation Data'!E122))),'Data Summary'!CQ128="Yes"),OFFSET('Sanitation Data'!$E$6,0,10*ROW('Sanitation Data'!E122)),NA())</f>
        <v>#N/A</v>
      </c>
      <c r="AC128" s="100" t="e">
        <f ca="true">+IF(AND(ISNUMBER(OFFSET('Sanitation Data'!$E$10,0,10*ROW('Sanitation Data'!E122))),'Data Summary'!CR128="Yes"),OFFSET('Sanitation Data'!$E$10,0,10*ROW('Sanitation Data'!E122)),NA())</f>
        <v>#N/A</v>
      </c>
      <c r="AD128" s="100" t="e">
        <f ca="true">+IF(AND(ISNUMBER(OFFSET('Sanitation Data'!$E$11,0,10*ROW('Sanitation Data'!E122))),'Data Summary'!CS128="Yes"),OFFSET('Sanitation Data'!$E$11,0,10*ROW('Sanitation Data'!E122)),NA())</f>
        <v>#N/A</v>
      </c>
      <c r="AE128" s="100" t="e">
        <f ca="true">+IF(AND(ISNUMBER(OFFSET('Sanitation Data'!$E$12,0,10*ROW('Sanitation Data'!E122))),'Data Summary'!CT128="Yes"),OFFSET('Sanitation Data'!$E$12,0,10*ROW('Sanitation Data'!E122)),NA())</f>
        <v>#N/A</v>
      </c>
      <c r="AF128" s="100" t="e">
        <f ca="true">+IF(AND(ISNUMBER(OFFSET('Sanitation Data'!$F$4,0,10*ROW('Sanitation Data'!F122))),'Data Summary'!CU128="Yes"),100-OFFSET('Sanitation Data'!$F$4,0,10*ROW('Sanitation Data'!F122)),NA())</f>
        <v>#N/A</v>
      </c>
      <c r="AG128" s="100" t="e">
        <f ca="true">+IF(AND(ISNUMBER(OFFSET('Sanitation Data'!$F$6,0,10*ROW('Sanitation Data'!F122))),'Data Summary'!CV128="Yes"),OFFSET('Sanitation Data'!$F$6,0,10*ROW('Sanitation Data'!F122)),NA())</f>
        <v>#N/A</v>
      </c>
      <c r="AH128" s="100" t="e">
        <f ca="true">+IF(AND(ISNUMBER(OFFSET('Sanitation Data'!$F$10,0,10*ROW('Sanitation Data'!F122))),'Data Summary'!CW128="Yes"),OFFSET('Sanitation Data'!$F$10,0,10*ROW('Sanitation Data'!F122)),NA())</f>
        <v>#N/A</v>
      </c>
      <c r="AI128" s="100" t="e">
        <f ca="true">+IF(AND(ISNUMBER(OFFSET('Sanitation Data'!$F$11,0,10*ROW('Sanitation Data'!F122))),'Data Summary'!CX128="Yes"),OFFSET('Sanitation Data'!$F$11,0,10*ROW('Sanitation Data'!F122)),NA())</f>
        <v>#N/A</v>
      </c>
      <c r="AJ128" s="100" t="e">
        <f ca="true">+IF(AND(ISNUMBER(OFFSET('Sanitation Data'!$F$12,0,10*ROW('Sanitation Data'!F122))),'Data Summary'!CY128="Yes"),OFFSET('Sanitation Data'!$F$12,0,10*ROW('Sanitation Data'!F122)),NA())</f>
        <v>#N/A</v>
      </c>
      <c r="AK128" s="100" t="e">
        <f ca="true">+IF(AND(ISNUMBER(OFFSET('Sanitation Data'!$G$4,0,10*ROW('Sanitation Data'!G122))),'Data Summary'!CZ128="Yes"),100-OFFSET('Sanitation Data'!$G$4,0,10*ROW('Sanitation Data'!G122)),NA())</f>
        <v>#N/A</v>
      </c>
      <c r="AL128" s="100" t="e">
        <f ca="true">+IF(AND(ISNUMBER(OFFSET('Sanitation Data'!$G$6,0,10*ROW('Sanitation Data'!G122))),'Data Summary'!DA128="Yes"),OFFSET('Sanitation Data'!$G$6,0,10*ROW('Sanitation Data'!G122)),NA())</f>
        <v>#N/A</v>
      </c>
      <c r="AM128" s="100" t="e">
        <f ca="true">+IF(AND(ISNUMBER(OFFSET('Sanitation Data'!$G$10,0,10*ROW('Sanitation Data'!G122))),'Data Summary'!DB128="Yes"),OFFSET('Sanitation Data'!$G$10,0,10*ROW('Sanitation Data'!G122)),NA())</f>
        <v>#N/A</v>
      </c>
      <c r="AN128" s="100" t="e">
        <f ca="true">+IF(AND(ISNUMBER(OFFSET('Sanitation Data'!$G$11,0,10*ROW('Sanitation Data'!G122))),'Data Summary'!DC128="Yes"),OFFSET('Sanitation Data'!$G$11,0,10*ROW('Sanitation Data'!G122)),NA())</f>
        <v>#N/A</v>
      </c>
      <c r="AO128" s="100" t="e">
        <f ca="true">+IF(AND(ISNUMBER(OFFSET('Sanitation Data'!$G$12,0,10*ROW('Sanitation Data'!G122))),'Data Summary'!DD128="Yes"),OFFSET('Sanitation Data'!$G$12,0,10*ROW('Sanitation Data'!G122)),NA())</f>
        <v>#N/A</v>
      </c>
      <c r="AP128" s="100" t="e">
        <f ca="true">+IF(AND(ISNUMBER(OFFSET('Sanitation Data'!$H$4,0,10*ROW('Sanitation Data'!H122))),'Data Summary'!DE128="Yes"),100-OFFSET('Sanitation Data'!$H$4,0,10*ROW('Sanitation Data'!H122)),NA())</f>
        <v>#N/A</v>
      </c>
      <c r="AQ128" s="100" t="e">
        <f ca="true">+IF(AND(ISNUMBER(OFFSET('Sanitation Data'!$H$6,0,10*ROW('Sanitation Data'!H122))),'Data Summary'!DF128="Yes"),OFFSET('Sanitation Data'!$H$6,0,10*ROW('Sanitation Data'!H122)),NA())</f>
        <v>#N/A</v>
      </c>
      <c r="AR128" s="100" t="e">
        <f ca="true">+IF(AND(ISNUMBER(OFFSET('Sanitation Data'!$H$10,0,10*ROW('Sanitation Data'!H122))),'Data Summary'!DG128="Yes"),OFFSET('Sanitation Data'!$H$10,0,10*ROW('Sanitation Data'!H122)),NA())</f>
        <v>#N/A</v>
      </c>
      <c r="AS128" s="100" t="e">
        <f ca="true">+IF(AND(ISNUMBER(OFFSET('Sanitation Data'!$H$11,0,10*ROW('Sanitation Data'!H122))),'Data Summary'!DH128="Yes"),OFFSET('Sanitation Data'!$H$11,0,10*ROW('Sanitation Data'!H122)),NA())</f>
        <v>#N/A</v>
      </c>
      <c r="AT128" s="100" t="e">
        <f ca="true">+IF(AND(ISNUMBER(OFFSET('Sanitation Data'!$H$12,0,10*ROW('Sanitation Data'!H122))),'Data Summary'!DI128="Yes"),OFFSET('Sanitation Data'!$H$12,0,10*ROW('Sanitation Data'!H122)),NA())</f>
        <v>#N/A</v>
      </c>
      <c r="AU128" s="100" t="e">
        <f ca="true">+IF(AND(ISNUMBER(OFFSET('Sanitation Data'!$I$4,0,10*ROW('Sanitation Data'!I122))),'Data Summary'!DJ128="Yes"),100-OFFSET('Sanitation Data'!$I$4,0,10*ROW('Sanitation Data'!I122)),NA())</f>
        <v>#N/A</v>
      </c>
      <c r="AV128" s="100" t="e">
        <f ca="true">+IF(AND(ISNUMBER(OFFSET('Sanitation Data'!$I$6,0,10*ROW('Sanitation Data'!I122))),'Data Summary'!DK128="Yes"),OFFSET('Sanitation Data'!$I$6,0,10*ROW('Sanitation Data'!I122)),NA())</f>
        <v>#N/A</v>
      </c>
      <c r="AW128" s="100" t="e">
        <f ca="true">+IF(AND(ISNUMBER(OFFSET('Sanitation Data'!$I$10,0,10*ROW('Sanitation Data'!I122))),'Data Summary'!DL128="Yes"),OFFSET('Sanitation Data'!$I$10,0,10*ROW('Sanitation Data'!I122)),NA())</f>
        <v>#N/A</v>
      </c>
      <c r="AX128" s="100" t="e">
        <f ca="true">+IF(AND(ISNUMBER(OFFSET('Sanitation Data'!$I$11,0,10*ROW('Sanitation Data'!I122))),'Data Summary'!DM128="Yes"),OFFSET('Sanitation Data'!$I$11,0,10*ROW('Sanitation Data'!I122)),NA())</f>
        <v>#N/A</v>
      </c>
      <c r="AY128" s="100" t="e">
        <f ca="true">+IF(AND(ISNUMBER(OFFSET('Sanitation Data'!$I$12,0,10*ROW('Sanitation Data'!I122))),'Data Summary'!DN128="Yes"),OFFSET('Sanitation Data'!$I$12,0,10*ROW('Sanitation Data'!I122)),NA())</f>
        <v>#N/A</v>
      </c>
      <c r="AZ128" s="101" t="e">
        <f ca="true">+IF(AND(ISNUMBER(OFFSET('Hygiene Data'!$D$5,0,10*ROW('Hygiene Data'!D122))),'Data Summary'!DO128="Yes"),OFFSET('Hygiene Data'!$D$5,0,10*ROW('Hygiene Data'!D122)),NA())</f>
        <v>#N/A</v>
      </c>
      <c r="BA128" s="101" t="e">
        <f ca="true">+IF(AND(ISNUMBER(OFFSET('Hygiene Data'!$D$7,0,10*ROW('Hygiene Data'!D122))),'Data Summary'!DP128="Yes"),OFFSET('Hygiene Data'!$D$7,0,10*ROW('Hygiene Data'!D122)),NA())</f>
        <v>#N/A</v>
      </c>
      <c r="BB128" s="101" t="e">
        <f ca="true">+IF(AND(ISNUMBER(OFFSET('Hygiene Data'!$D$9,0,10*ROW('Hygiene Data'!D122))),'Data Summary'!DQ128="Yes"),OFFSET('Hygiene Data'!$D$9,0,10*ROW('Hygiene Data'!D122)),NA())</f>
        <v>#N/A</v>
      </c>
      <c r="BC128" s="101" t="e">
        <f ca="true">+IF(AND(ISNUMBER(OFFSET('Hygiene Data'!$E$5,0,10*ROW('Hygiene Data'!E122))),'Data Summary'!DR128="Yes"),OFFSET('Hygiene Data'!$E$5,0,10*ROW('Hygiene Data'!E122)),NA())</f>
        <v>#N/A</v>
      </c>
      <c r="BD128" s="101" t="e">
        <f ca="true">+IF(AND(ISNUMBER(OFFSET('Hygiene Data'!$E$7,0,10*ROW('Hygiene Data'!E122))),'Data Summary'!DS128="Yes"),OFFSET('Hygiene Data'!$E$7,0,10*ROW('Hygiene Data'!E122)),NA())</f>
        <v>#N/A</v>
      </c>
      <c r="BE128" s="101" t="e">
        <f ca="true">+IF(AND(ISNUMBER(OFFSET('Hygiene Data'!$E$9,0,10*ROW('Hygiene Data'!E122))),'Data Summary'!DT128="Yes"),OFFSET('Hygiene Data'!$E$9,0,10*ROW('Hygiene Data'!E122)),NA())</f>
        <v>#N/A</v>
      </c>
      <c r="BF128" s="101" t="e">
        <f ca="true">+IF(AND(ISNUMBER(OFFSET('Hygiene Data'!$F$5,0,10*ROW('Hygiene Data'!F122))),'Data Summary'!DU128="Yes"),OFFSET('Hygiene Data'!$F$5,0,10*ROW('Hygiene Data'!F122)),NA())</f>
        <v>#N/A</v>
      </c>
      <c r="BG128" s="101" t="e">
        <f ca="true">+IF(AND(ISNUMBER(OFFSET('Hygiene Data'!$F$7,0,10*ROW('Hygiene Data'!F122))),'Data Summary'!DV128="Yes"),OFFSET('Hygiene Data'!$F$7,0,10*ROW('Hygiene Data'!F122)),NA())</f>
        <v>#N/A</v>
      </c>
      <c r="BH128" s="101" t="e">
        <f ca="true">+IF(AND(ISNUMBER(OFFSET('Hygiene Data'!$F$9,0,10*ROW('Hygiene Data'!F122))),'Data Summary'!DW128="Yes"),OFFSET('Hygiene Data'!$F$9,0,10*ROW('Hygiene Data'!F122)),NA())</f>
        <v>#N/A</v>
      </c>
      <c r="BI128" s="101" t="e">
        <f ca="true">+IF(AND(ISNUMBER(OFFSET('Hygiene Data'!$G$5,0,10*ROW('Hygiene Data'!G122))),'Data Summary'!DX128="Yes"),OFFSET('Hygiene Data'!$G$5,0,10*ROW('Hygiene Data'!G122)),NA())</f>
        <v>#N/A</v>
      </c>
      <c r="BJ128" s="101" t="e">
        <f ca="true">+IF(AND(ISNUMBER(OFFSET('Hygiene Data'!$G$7,0,10*ROW('Hygiene Data'!G122))),'Data Summary'!DY128="Yes"),OFFSET('Hygiene Data'!$G$7,0,10*ROW('Hygiene Data'!G122)),NA())</f>
        <v>#N/A</v>
      </c>
      <c r="BK128" s="101" t="e">
        <f ca="true">+IF(AND(ISNUMBER(OFFSET('Hygiene Data'!$G$9,0,10*ROW('Hygiene Data'!G122))),'Data Summary'!DZ128="Yes"),OFFSET('Hygiene Data'!$G$9,0,10*ROW('Hygiene Data'!G122)),NA())</f>
        <v>#N/A</v>
      </c>
      <c r="BL128" s="101" t="e">
        <f ca="true">+IF(AND(ISNUMBER(OFFSET('Hygiene Data'!$H$5,0,10*ROW('Hygiene Data'!H122))),'Data Summary'!EA128="Yes"),OFFSET('Hygiene Data'!$H$5,0,10*ROW('Hygiene Data'!H122)),NA())</f>
        <v>#N/A</v>
      </c>
      <c r="BM128" s="101" t="e">
        <f ca="true">+IF(AND(ISNUMBER(OFFSET('Hygiene Data'!$H$7,0,10*ROW('Hygiene Data'!H122))),'Data Summary'!EB128="Yes"),OFFSET('Hygiene Data'!$H$7,0,10*ROW('Hygiene Data'!H122)),NA())</f>
        <v>#N/A</v>
      </c>
      <c r="BN128" s="101" t="e">
        <f ca="true">+IF(AND(ISNUMBER(OFFSET('Hygiene Data'!$H$9,0,10*ROW('Hygiene Data'!H122))),'Data Summary'!EC128="Yes"),OFFSET('Hygiene Data'!$H$9,0,10*ROW('Hygiene Data'!H122)),NA())</f>
        <v>#N/A</v>
      </c>
      <c r="BO128" s="101" t="e">
        <f ca="true">+IF(AND(ISNUMBER(OFFSET('Hygiene Data'!$I$5,0,10*ROW('Hygiene Data'!I122))),'Data Summary'!ED128="Yes"),OFFSET('Hygiene Data'!$I$5,0,10*ROW('Hygiene Data'!I122)),NA())</f>
        <v>#N/A</v>
      </c>
      <c r="BP128" s="101" t="e">
        <f ca="true">+IF(AND(ISNUMBER(OFFSET('Hygiene Data'!$I$7,0,10*ROW('Hygiene Data'!I122))),'Data Summary'!EE128="Yes"),OFFSET('Hygiene Data'!$I$7,0,10*ROW('Hygiene Data'!I122)),NA())</f>
        <v>#N/A</v>
      </c>
      <c r="BQ128" s="101" t="e">
        <f ca="true">+IF(AND(ISNUMBER(OFFSET('Hygiene Data'!$I$9,0,10*ROW('Hygiene Data'!I122))),'Data Summary'!EF128="Yes"),OFFSET('Hygiene Data'!$I$9,0,10*ROW('Hygiene Data'!I122)),NA())</f>
        <v>#N/A</v>
      </c>
    </row>
    <row xmlns:x14ac="http://schemas.microsoft.com/office/spreadsheetml/2009/9/ac" r="129" x14ac:dyDescent="0.2">
      <c r="A129" s="414" t="e">
        <f ca="true">+RIGHT('Data Summary'!A129,LEN('Data Summary'!A129)-9)</f>
        <v>#VALUE!</v>
      </c>
      <c r="B129" s="38" t="str">
        <f ca="true">+IF(ISTEXT('Data Summary'!B129),'Data Summary'!B129,"")</f>
        <v/>
      </c>
      <c r="C129" s="365" t="e">
        <f ca="true">+VALUE('Data Summary'!C129)</f>
        <v>#VALUE!</v>
      </c>
      <c r="D129" s="99" t="e">
        <f ca="true">+IF(AND(ISNUMBER(OFFSET('Water Data'!$D$4,0,10*ROW('Water Data'!D123))),'Data Summary'!BS129="Yes"),100-OFFSET('Water Data'!$D$4,0,10*ROW('Water Data'!D123)),NA())</f>
        <v>#N/A</v>
      </c>
      <c r="E129" s="99" t="e">
        <f ca="true">+IF(AND(ISNUMBER(OFFSET('Water Data'!$D$6,0,10*ROW('Water Data'!D123))),'Data Summary'!BT129="Yes"),OFFSET('Water Data'!$D$6,0,10*ROW('Water Data'!D123)),NA())</f>
        <v>#N/A</v>
      </c>
      <c r="F129" s="99" t="e">
        <f ca="true">+IF(AND(ISNUMBER(OFFSET('Water Data'!$D$9,0,10*ROW('Water Data'!D123))),'Data Summary'!BU129="Yes"),OFFSET('Water Data'!$D$9,0,10*ROW('Water Data'!D123)),NA())</f>
        <v>#N/A</v>
      </c>
      <c r="G129" s="99" t="e">
        <f ca="true">+IF(AND(ISNUMBER(OFFSET('Water Data'!$E$4,0,10*ROW('Water Data'!E123))),'Data Summary'!BV129="Yes"),100-OFFSET('Water Data'!$E$4,0,10*ROW('Water Data'!E123)),NA())</f>
        <v>#N/A</v>
      </c>
      <c r="H129" s="99" t="e">
        <f ca="true">+IF(AND(ISNUMBER(OFFSET('Water Data'!$E$6,0,10*ROW('Water Data'!E123))),'Data Summary'!BW129="Yes"),OFFSET('Water Data'!$E$6,0,10*ROW('Water Data'!E123)),NA())</f>
        <v>#N/A</v>
      </c>
      <c r="I129" s="99" t="e">
        <f ca="true">+IF(AND(ISNUMBER(OFFSET('Water Data'!$E$9,0,10*ROW('Water Data'!E123))),'Data Summary'!BX129="Yes"),OFFSET('Water Data'!$E$9,0,10*ROW('Water Data'!E123)),NA())</f>
        <v>#N/A</v>
      </c>
      <c r="J129" s="99" t="e">
        <f ca="true">+IF(AND(ISNUMBER(OFFSET('Water Data'!$F$4,0,10*ROW('Water Data'!F123))),'Data Summary'!BY129="Yes"),100-OFFSET('Water Data'!$F$4,0,10*ROW('Water Data'!F123)),NA())</f>
        <v>#N/A</v>
      </c>
      <c r="K129" s="99" t="e">
        <f ca="true">+IF(AND(ISNUMBER(OFFSET('Water Data'!$F$6,0,10*ROW('Water Data'!F123))),'Data Summary'!BZ129="Yes"),OFFSET('Water Data'!$F$6,0,10*ROW('Water Data'!F123)),NA())</f>
        <v>#N/A</v>
      </c>
      <c r="L129" s="99" t="e">
        <f ca="true">+IF(AND(ISNUMBER(OFFSET('Water Data'!$F$9,0,10*ROW('Water Data'!F123))),'Data Summary'!CA129="Yes"),OFFSET('Water Data'!$F$9,0,10*ROW('Water Data'!F123)),NA())</f>
        <v>#N/A</v>
      </c>
      <c r="M129" s="99" t="e">
        <f ca="true">+IF(AND(ISNUMBER(OFFSET('Water Data'!$G$4,0,10*ROW('Water Data'!G123))),'Data Summary'!CB129="Yes"),100-OFFSET('Water Data'!$G$4,0,10*ROW('Water Data'!G123)),NA())</f>
        <v>#N/A</v>
      </c>
      <c r="N129" s="99" t="e">
        <f ca="true">+IF(AND(ISNUMBER(OFFSET('Water Data'!$G$6,0,10*ROW('Water Data'!G123))),'Data Summary'!CC129="Yes"),OFFSET('Water Data'!$G$6,0,10*ROW('Water Data'!G123)),NA())</f>
        <v>#N/A</v>
      </c>
      <c r="O129" s="99" t="e">
        <f ca="true">+IF(AND(ISNUMBER(OFFSET('Water Data'!$G$9,0,10*ROW('Water Data'!G123))),'Data Summary'!CD129="Yes"),OFFSET('Water Data'!$G$9,0,10*ROW('Water Data'!G123)),NA())</f>
        <v>#N/A</v>
      </c>
      <c r="P129" s="99" t="e">
        <f ca="true">+IF(AND(ISNUMBER(OFFSET('Water Data'!$H$4,0,10*ROW('Water Data'!H123))),'Data Summary'!CE129="Yes"),100-OFFSET('Water Data'!$H$4,0,10*ROW('Water Data'!H123)),NA())</f>
        <v>#N/A</v>
      </c>
      <c r="Q129" s="99" t="e">
        <f ca="true">+IF(AND(ISNUMBER(OFFSET('Water Data'!$H$6,0,10*ROW('Water Data'!H123))),'Data Summary'!CF129="Yes"),OFFSET('Water Data'!$H$6,0,10*ROW('Water Data'!H123)),NA())</f>
        <v>#N/A</v>
      </c>
      <c r="R129" s="99" t="e">
        <f ca="true">+IF(AND(ISNUMBER(OFFSET('Water Data'!$H$9,0,10*ROW('Water Data'!H123))),'Data Summary'!CG129="Yes"),OFFSET('Water Data'!$H$9,0,10*ROW('Water Data'!H123)),NA())</f>
        <v>#N/A</v>
      </c>
      <c r="S129" s="99" t="e">
        <f ca="true">+IF(AND(ISNUMBER(OFFSET('Water Data'!$I$4,0,10*ROW('Water Data'!I123))),'Data Summary'!CH129="Yes"),100-OFFSET('Water Data'!$I$4,0,10*ROW('Water Data'!I123)),NA())</f>
        <v>#N/A</v>
      </c>
      <c r="T129" s="99" t="e">
        <f ca="true">+IF(AND(ISNUMBER(OFFSET('Water Data'!$I$6,0,10*ROW('Water Data'!I123))),'Data Summary'!CI129="Yes"),OFFSET('Water Data'!$I$6,0,10*ROW('Water Data'!I123)),NA())</f>
        <v>#N/A</v>
      </c>
      <c r="U129" s="99" t="e">
        <f ca="true">+IF(AND(ISNUMBER(OFFSET('Water Data'!$I$9,0,10*ROW('Water Data'!I123))),'Data Summary'!CJ129="Yes"),OFFSET('Water Data'!$I$9,0,10*ROW('Water Data'!I123)),NA())</f>
        <v>#N/A</v>
      </c>
      <c r="V129" s="100" t="e">
        <f ca="true">+IF(AND(ISNUMBER(OFFSET('Sanitation Data'!$D$4,0,10*ROW('Sanitation Data'!D123))),'Data Summary'!CK129="Yes"),100-OFFSET('Sanitation Data'!$D$4,0,10*ROW('Sanitation Data'!D123)),NA())</f>
        <v>#N/A</v>
      </c>
      <c r="W129" s="100" t="e">
        <f ca="true">+IF(AND(ISNUMBER(OFFSET('Sanitation Data'!$D$6,0,10*ROW('Sanitation Data'!D123))),'Data Summary'!CL129="Yes"),OFFSET('Sanitation Data'!$D$6,0,10*ROW('Sanitation Data'!D123)),NA())</f>
        <v>#N/A</v>
      </c>
      <c r="X129" s="100" t="e">
        <f ca="true">+IF(AND(ISNUMBER(OFFSET('Sanitation Data'!$D$10,0,10*ROW('Sanitation Data'!D123))),'Data Summary'!CM129="Yes"),OFFSET('Sanitation Data'!$D$10,0,10*ROW('Sanitation Data'!D123)),NA())</f>
        <v>#N/A</v>
      </c>
      <c r="Y129" s="100" t="e">
        <f ca="true">+IF(AND(ISNUMBER(OFFSET('Sanitation Data'!$D$11,0,10*ROW('Sanitation Data'!D123))),'Data Summary'!CN129="Yes"),OFFSET('Sanitation Data'!$D$11,0,10*ROW('Sanitation Data'!D123)),NA())</f>
        <v>#N/A</v>
      </c>
      <c r="Z129" s="100" t="e">
        <f ca="true">+IF(AND(ISNUMBER(OFFSET('Sanitation Data'!$D$12,0,10*ROW('Sanitation Data'!D123))),'Data Summary'!CO129="Yes"),OFFSET('Sanitation Data'!$D$12,0,10*ROW('Sanitation Data'!D123)),NA())</f>
        <v>#N/A</v>
      </c>
      <c r="AA129" s="100" t="e">
        <f ca="true">+IF(AND(ISNUMBER(OFFSET('Sanitation Data'!$E$4,0,10*ROW('Sanitation Data'!E123))),'Data Summary'!CP129="Yes"),100-OFFSET('Sanitation Data'!$E$4,0,10*ROW('Sanitation Data'!E123)),NA())</f>
        <v>#N/A</v>
      </c>
      <c r="AB129" s="100" t="e">
        <f ca="true">+IF(AND(ISNUMBER(OFFSET('Sanitation Data'!$E$6,0,10*ROW('Sanitation Data'!E123))),'Data Summary'!CQ129="Yes"),OFFSET('Sanitation Data'!$E$6,0,10*ROW('Sanitation Data'!E123)),NA())</f>
        <v>#N/A</v>
      </c>
      <c r="AC129" s="100" t="e">
        <f ca="true">+IF(AND(ISNUMBER(OFFSET('Sanitation Data'!$E$10,0,10*ROW('Sanitation Data'!E123))),'Data Summary'!CR129="Yes"),OFFSET('Sanitation Data'!$E$10,0,10*ROW('Sanitation Data'!E123)),NA())</f>
        <v>#N/A</v>
      </c>
      <c r="AD129" s="100" t="e">
        <f ca="true">+IF(AND(ISNUMBER(OFFSET('Sanitation Data'!$E$11,0,10*ROW('Sanitation Data'!E123))),'Data Summary'!CS129="Yes"),OFFSET('Sanitation Data'!$E$11,0,10*ROW('Sanitation Data'!E123)),NA())</f>
        <v>#N/A</v>
      </c>
      <c r="AE129" s="100" t="e">
        <f ca="true">+IF(AND(ISNUMBER(OFFSET('Sanitation Data'!$E$12,0,10*ROW('Sanitation Data'!E123))),'Data Summary'!CT129="Yes"),OFFSET('Sanitation Data'!$E$12,0,10*ROW('Sanitation Data'!E123)),NA())</f>
        <v>#N/A</v>
      </c>
      <c r="AF129" s="100" t="e">
        <f ca="true">+IF(AND(ISNUMBER(OFFSET('Sanitation Data'!$F$4,0,10*ROW('Sanitation Data'!F123))),'Data Summary'!CU129="Yes"),100-OFFSET('Sanitation Data'!$F$4,0,10*ROW('Sanitation Data'!F123)),NA())</f>
        <v>#N/A</v>
      </c>
      <c r="AG129" s="100" t="e">
        <f ca="true">+IF(AND(ISNUMBER(OFFSET('Sanitation Data'!$F$6,0,10*ROW('Sanitation Data'!F123))),'Data Summary'!CV129="Yes"),OFFSET('Sanitation Data'!$F$6,0,10*ROW('Sanitation Data'!F123)),NA())</f>
        <v>#N/A</v>
      </c>
      <c r="AH129" s="100" t="e">
        <f ca="true">+IF(AND(ISNUMBER(OFFSET('Sanitation Data'!$F$10,0,10*ROW('Sanitation Data'!F123))),'Data Summary'!CW129="Yes"),OFFSET('Sanitation Data'!$F$10,0,10*ROW('Sanitation Data'!F123)),NA())</f>
        <v>#N/A</v>
      </c>
      <c r="AI129" s="100" t="e">
        <f ca="true">+IF(AND(ISNUMBER(OFFSET('Sanitation Data'!$F$11,0,10*ROW('Sanitation Data'!F123))),'Data Summary'!CX129="Yes"),OFFSET('Sanitation Data'!$F$11,0,10*ROW('Sanitation Data'!F123)),NA())</f>
        <v>#N/A</v>
      </c>
      <c r="AJ129" s="100" t="e">
        <f ca="true">+IF(AND(ISNUMBER(OFFSET('Sanitation Data'!$F$12,0,10*ROW('Sanitation Data'!F123))),'Data Summary'!CY129="Yes"),OFFSET('Sanitation Data'!$F$12,0,10*ROW('Sanitation Data'!F123)),NA())</f>
        <v>#N/A</v>
      </c>
      <c r="AK129" s="100" t="e">
        <f ca="true">+IF(AND(ISNUMBER(OFFSET('Sanitation Data'!$G$4,0,10*ROW('Sanitation Data'!G123))),'Data Summary'!CZ129="Yes"),100-OFFSET('Sanitation Data'!$G$4,0,10*ROW('Sanitation Data'!G123)),NA())</f>
        <v>#N/A</v>
      </c>
      <c r="AL129" s="100" t="e">
        <f ca="true">+IF(AND(ISNUMBER(OFFSET('Sanitation Data'!$G$6,0,10*ROW('Sanitation Data'!G123))),'Data Summary'!DA129="Yes"),OFFSET('Sanitation Data'!$G$6,0,10*ROW('Sanitation Data'!G123)),NA())</f>
        <v>#N/A</v>
      </c>
      <c r="AM129" s="100" t="e">
        <f ca="true">+IF(AND(ISNUMBER(OFFSET('Sanitation Data'!$G$10,0,10*ROW('Sanitation Data'!G123))),'Data Summary'!DB129="Yes"),OFFSET('Sanitation Data'!$G$10,0,10*ROW('Sanitation Data'!G123)),NA())</f>
        <v>#N/A</v>
      </c>
      <c r="AN129" s="100" t="e">
        <f ca="true">+IF(AND(ISNUMBER(OFFSET('Sanitation Data'!$G$11,0,10*ROW('Sanitation Data'!G123))),'Data Summary'!DC129="Yes"),OFFSET('Sanitation Data'!$G$11,0,10*ROW('Sanitation Data'!G123)),NA())</f>
        <v>#N/A</v>
      </c>
      <c r="AO129" s="100" t="e">
        <f ca="true">+IF(AND(ISNUMBER(OFFSET('Sanitation Data'!$G$12,0,10*ROW('Sanitation Data'!G123))),'Data Summary'!DD129="Yes"),OFFSET('Sanitation Data'!$G$12,0,10*ROW('Sanitation Data'!G123)),NA())</f>
        <v>#N/A</v>
      </c>
      <c r="AP129" s="100" t="e">
        <f ca="true">+IF(AND(ISNUMBER(OFFSET('Sanitation Data'!$H$4,0,10*ROW('Sanitation Data'!H123))),'Data Summary'!DE129="Yes"),100-OFFSET('Sanitation Data'!$H$4,0,10*ROW('Sanitation Data'!H123)),NA())</f>
        <v>#N/A</v>
      </c>
      <c r="AQ129" s="100" t="e">
        <f ca="true">+IF(AND(ISNUMBER(OFFSET('Sanitation Data'!$H$6,0,10*ROW('Sanitation Data'!H123))),'Data Summary'!DF129="Yes"),OFFSET('Sanitation Data'!$H$6,0,10*ROW('Sanitation Data'!H123)),NA())</f>
        <v>#N/A</v>
      </c>
      <c r="AR129" s="100" t="e">
        <f ca="true">+IF(AND(ISNUMBER(OFFSET('Sanitation Data'!$H$10,0,10*ROW('Sanitation Data'!H123))),'Data Summary'!DG129="Yes"),OFFSET('Sanitation Data'!$H$10,0,10*ROW('Sanitation Data'!H123)),NA())</f>
        <v>#N/A</v>
      </c>
      <c r="AS129" s="100" t="e">
        <f ca="true">+IF(AND(ISNUMBER(OFFSET('Sanitation Data'!$H$11,0,10*ROW('Sanitation Data'!H123))),'Data Summary'!DH129="Yes"),OFFSET('Sanitation Data'!$H$11,0,10*ROW('Sanitation Data'!H123)),NA())</f>
        <v>#N/A</v>
      </c>
      <c r="AT129" s="100" t="e">
        <f ca="true">+IF(AND(ISNUMBER(OFFSET('Sanitation Data'!$H$12,0,10*ROW('Sanitation Data'!H123))),'Data Summary'!DI129="Yes"),OFFSET('Sanitation Data'!$H$12,0,10*ROW('Sanitation Data'!H123)),NA())</f>
        <v>#N/A</v>
      </c>
      <c r="AU129" s="100" t="e">
        <f ca="true">+IF(AND(ISNUMBER(OFFSET('Sanitation Data'!$I$4,0,10*ROW('Sanitation Data'!I123))),'Data Summary'!DJ129="Yes"),100-OFFSET('Sanitation Data'!$I$4,0,10*ROW('Sanitation Data'!I123)),NA())</f>
        <v>#N/A</v>
      </c>
      <c r="AV129" s="100" t="e">
        <f ca="true">+IF(AND(ISNUMBER(OFFSET('Sanitation Data'!$I$6,0,10*ROW('Sanitation Data'!I123))),'Data Summary'!DK129="Yes"),OFFSET('Sanitation Data'!$I$6,0,10*ROW('Sanitation Data'!I123)),NA())</f>
        <v>#N/A</v>
      </c>
      <c r="AW129" s="100" t="e">
        <f ca="true">+IF(AND(ISNUMBER(OFFSET('Sanitation Data'!$I$10,0,10*ROW('Sanitation Data'!I123))),'Data Summary'!DL129="Yes"),OFFSET('Sanitation Data'!$I$10,0,10*ROW('Sanitation Data'!I123)),NA())</f>
        <v>#N/A</v>
      </c>
      <c r="AX129" s="100" t="e">
        <f ca="true">+IF(AND(ISNUMBER(OFFSET('Sanitation Data'!$I$11,0,10*ROW('Sanitation Data'!I123))),'Data Summary'!DM129="Yes"),OFFSET('Sanitation Data'!$I$11,0,10*ROW('Sanitation Data'!I123)),NA())</f>
        <v>#N/A</v>
      </c>
      <c r="AY129" s="100" t="e">
        <f ca="true">+IF(AND(ISNUMBER(OFFSET('Sanitation Data'!$I$12,0,10*ROW('Sanitation Data'!I123))),'Data Summary'!DN129="Yes"),OFFSET('Sanitation Data'!$I$12,0,10*ROW('Sanitation Data'!I123)),NA())</f>
        <v>#N/A</v>
      </c>
      <c r="AZ129" s="101" t="e">
        <f ca="true">+IF(AND(ISNUMBER(OFFSET('Hygiene Data'!$D$5,0,10*ROW('Hygiene Data'!D123))),'Data Summary'!DO129="Yes"),OFFSET('Hygiene Data'!$D$5,0,10*ROW('Hygiene Data'!D123)),NA())</f>
        <v>#N/A</v>
      </c>
      <c r="BA129" s="101" t="e">
        <f ca="true">+IF(AND(ISNUMBER(OFFSET('Hygiene Data'!$D$7,0,10*ROW('Hygiene Data'!D123))),'Data Summary'!DP129="Yes"),OFFSET('Hygiene Data'!$D$7,0,10*ROW('Hygiene Data'!D123)),NA())</f>
        <v>#N/A</v>
      </c>
      <c r="BB129" s="101" t="e">
        <f ca="true">+IF(AND(ISNUMBER(OFFSET('Hygiene Data'!$D$9,0,10*ROW('Hygiene Data'!D123))),'Data Summary'!DQ129="Yes"),OFFSET('Hygiene Data'!$D$9,0,10*ROW('Hygiene Data'!D123)),NA())</f>
        <v>#N/A</v>
      </c>
      <c r="BC129" s="101" t="e">
        <f ca="true">+IF(AND(ISNUMBER(OFFSET('Hygiene Data'!$E$5,0,10*ROW('Hygiene Data'!E123))),'Data Summary'!DR129="Yes"),OFFSET('Hygiene Data'!$E$5,0,10*ROW('Hygiene Data'!E123)),NA())</f>
        <v>#N/A</v>
      </c>
      <c r="BD129" s="101" t="e">
        <f ca="true">+IF(AND(ISNUMBER(OFFSET('Hygiene Data'!$E$7,0,10*ROW('Hygiene Data'!E123))),'Data Summary'!DS129="Yes"),OFFSET('Hygiene Data'!$E$7,0,10*ROW('Hygiene Data'!E123)),NA())</f>
        <v>#N/A</v>
      </c>
      <c r="BE129" s="101" t="e">
        <f ca="true">+IF(AND(ISNUMBER(OFFSET('Hygiene Data'!$E$9,0,10*ROW('Hygiene Data'!E123))),'Data Summary'!DT129="Yes"),OFFSET('Hygiene Data'!$E$9,0,10*ROW('Hygiene Data'!E123)),NA())</f>
        <v>#N/A</v>
      </c>
      <c r="BF129" s="101" t="e">
        <f ca="true">+IF(AND(ISNUMBER(OFFSET('Hygiene Data'!$F$5,0,10*ROW('Hygiene Data'!F123))),'Data Summary'!DU129="Yes"),OFFSET('Hygiene Data'!$F$5,0,10*ROW('Hygiene Data'!F123)),NA())</f>
        <v>#N/A</v>
      </c>
      <c r="BG129" s="101" t="e">
        <f ca="true">+IF(AND(ISNUMBER(OFFSET('Hygiene Data'!$F$7,0,10*ROW('Hygiene Data'!F123))),'Data Summary'!DV129="Yes"),OFFSET('Hygiene Data'!$F$7,0,10*ROW('Hygiene Data'!F123)),NA())</f>
        <v>#N/A</v>
      </c>
      <c r="BH129" s="101" t="e">
        <f ca="true">+IF(AND(ISNUMBER(OFFSET('Hygiene Data'!$F$9,0,10*ROW('Hygiene Data'!F123))),'Data Summary'!DW129="Yes"),OFFSET('Hygiene Data'!$F$9,0,10*ROW('Hygiene Data'!F123)),NA())</f>
        <v>#N/A</v>
      </c>
      <c r="BI129" s="101" t="e">
        <f ca="true">+IF(AND(ISNUMBER(OFFSET('Hygiene Data'!$G$5,0,10*ROW('Hygiene Data'!G123))),'Data Summary'!DX129="Yes"),OFFSET('Hygiene Data'!$G$5,0,10*ROW('Hygiene Data'!G123)),NA())</f>
        <v>#N/A</v>
      </c>
      <c r="BJ129" s="101" t="e">
        <f ca="true">+IF(AND(ISNUMBER(OFFSET('Hygiene Data'!$G$7,0,10*ROW('Hygiene Data'!G123))),'Data Summary'!DY129="Yes"),OFFSET('Hygiene Data'!$G$7,0,10*ROW('Hygiene Data'!G123)),NA())</f>
        <v>#N/A</v>
      </c>
      <c r="BK129" s="101" t="e">
        <f ca="true">+IF(AND(ISNUMBER(OFFSET('Hygiene Data'!$G$9,0,10*ROW('Hygiene Data'!G123))),'Data Summary'!DZ129="Yes"),OFFSET('Hygiene Data'!$G$9,0,10*ROW('Hygiene Data'!G123)),NA())</f>
        <v>#N/A</v>
      </c>
      <c r="BL129" s="101" t="e">
        <f ca="true">+IF(AND(ISNUMBER(OFFSET('Hygiene Data'!$H$5,0,10*ROW('Hygiene Data'!H123))),'Data Summary'!EA129="Yes"),OFFSET('Hygiene Data'!$H$5,0,10*ROW('Hygiene Data'!H123)),NA())</f>
        <v>#N/A</v>
      </c>
      <c r="BM129" s="101" t="e">
        <f ca="true">+IF(AND(ISNUMBER(OFFSET('Hygiene Data'!$H$7,0,10*ROW('Hygiene Data'!H123))),'Data Summary'!EB129="Yes"),OFFSET('Hygiene Data'!$H$7,0,10*ROW('Hygiene Data'!H123)),NA())</f>
        <v>#N/A</v>
      </c>
      <c r="BN129" s="101" t="e">
        <f ca="true">+IF(AND(ISNUMBER(OFFSET('Hygiene Data'!$H$9,0,10*ROW('Hygiene Data'!H123))),'Data Summary'!EC129="Yes"),OFFSET('Hygiene Data'!$H$9,0,10*ROW('Hygiene Data'!H123)),NA())</f>
        <v>#N/A</v>
      </c>
      <c r="BO129" s="101" t="e">
        <f ca="true">+IF(AND(ISNUMBER(OFFSET('Hygiene Data'!$I$5,0,10*ROW('Hygiene Data'!I123))),'Data Summary'!ED129="Yes"),OFFSET('Hygiene Data'!$I$5,0,10*ROW('Hygiene Data'!I123)),NA())</f>
        <v>#N/A</v>
      </c>
      <c r="BP129" s="101" t="e">
        <f ca="true">+IF(AND(ISNUMBER(OFFSET('Hygiene Data'!$I$7,0,10*ROW('Hygiene Data'!I123))),'Data Summary'!EE129="Yes"),OFFSET('Hygiene Data'!$I$7,0,10*ROW('Hygiene Data'!I123)),NA())</f>
        <v>#N/A</v>
      </c>
      <c r="BQ129" s="101" t="e">
        <f ca="true">+IF(AND(ISNUMBER(OFFSET('Hygiene Data'!$I$9,0,10*ROW('Hygiene Data'!I123))),'Data Summary'!EF129="Yes"),OFFSET('Hygiene Data'!$I$9,0,10*ROW('Hygiene Data'!I123)),NA())</f>
        <v>#N/A</v>
      </c>
    </row>
    <row xmlns:x14ac="http://schemas.microsoft.com/office/spreadsheetml/2009/9/ac" r="130" x14ac:dyDescent="0.2">
      <c r="A130" s="414" t="e">
        <f ca="true">+RIGHT('Data Summary'!A130,LEN('Data Summary'!A130)-9)</f>
        <v>#VALUE!</v>
      </c>
      <c r="B130" s="38" t="str">
        <f ca="true">+IF(ISTEXT('Data Summary'!B130),'Data Summary'!B130,"")</f>
        <v/>
      </c>
      <c r="C130" s="365" t="e">
        <f ca="true">+VALUE('Data Summary'!C130)</f>
        <v>#VALUE!</v>
      </c>
      <c r="D130" s="99" t="e">
        <f ca="true">+IF(AND(ISNUMBER(OFFSET('Water Data'!$D$4,0,10*ROW('Water Data'!D124))),'Data Summary'!BS130="Yes"),100-OFFSET('Water Data'!$D$4,0,10*ROW('Water Data'!D124)),NA())</f>
        <v>#N/A</v>
      </c>
      <c r="E130" s="99" t="e">
        <f ca="true">+IF(AND(ISNUMBER(OFFSET('Water Data'!$D$6,0,10*ROW('Water Data'!D124))),'Data Summary'!BT130="Yes"),OFFSET('Water Data'!$D$6,0,10*ROW('Water Data'!D124)),NA())</f>
        <v>#N/A</v>
      </c>
      <c r="F130" s="99" t="e">
        <f ca="true">+IF(AND(ISNUMBER(OFFSET('Water Data'!$D$9,0,10*ROW('Water Data'!D124))),'Data Summary'!BU130="Yes"),OFFSET('Water Data'!$D$9,0,10*ROW('Water Data'!D124)),NA())</f>
        <v>#N/A</v>
      </c>
      <c r="G130" s="99" t="e">
        <f ca="true">+IF(AND(ISNUMBER(OFFSET('Water Data'!$E$4,0,10*ROW('Water Data'!E124))),'Data Summary'!BV130="Yes"),100-OFFSET('Water Data'!$E$4,0,10*ROW('Water Data'!E124)),NA())</f>
        <v>#N/A</v>
      </c>
      <c r="H130" s="99" t="e">
        <f ca="true">+IF(AND(ISNUMBER(OFFSET('Water Data'!$E$6,0,10*ROW('Water Data'!E124))),'Data Summary'!BW130="Yes"),OFFSET('Water Data'!$E$6,0,10*ROW('Water Data'!E124)),NA())</f>
        <v>#N/A</v>
      </c>
      <c r="I130" s="99" t="e">
        <f ca="true">+IF(AND(ISNUMBER(OFFSET('Water Data'!$E$9,0,10*ROW('Water Data'!E124))),'Data Summary'!BX130="Yes"),OFFSET('Water Data'!$E$9,0,10*ROW('Water Data'!E124)),NA())</f>
        <v>#N/A</v>
      </c>
      <c r="J130" s="99" t="e">
        <f ca="true">+IF(AND(ISNUMBER(OFFSET('Water Data'!$F$4,0,10*ROW('Water Data'!F124))),'Data Summary'!BY130="Yes"),100-OFFSET('Water Data'!$F$4,0,10*ROW('Water Data'!F124)),NA())</f>
        <v>#N/A</v>
      </c>
      <c r="K130" s="99" t="e">
        <f ca="true">+IF(AND(ISNUMBER(OFFSET('Water Data'!$F$6,0,10*ROW('Water Data'!F124))),'Data Summary'!BZ130="Yes"),OFFSET('Water Data'!$F$6,0,10*ROW('Water Data'!F124)),NA())</f>
        <v>#N/A</v>
      </c>
      <c r="L130" s="99" t="e">
        <f ca="true">+IF(AND(ISNUMBER(OFFSET('Water Data'!$F$9,0,10*ROW('Water Data'!F124))),'Data Summary'!CA130="Yes"),OFFSET('Water Data'!$F$9,0,10*ROW('Water Data'!F124)),NA())</f>
        <v>#N/A</v>
      </c>
      <c r="M130" s="99" t="e">
        <f ca="true">+IF(AND(ISNUMBER(OFFSET('Water Data'!$G$4,0,10*ROW('Water Data'!G124))),'Data Summary'!CB130="Yes"),100-OFFSET('Water Data'!$G$4,0,10*ROW('Water Data'!G124)),NA())</f>
        <v>#N/A</v>
      </c>
      <c r="N130" s="99" t="e">
        <f ca="true">+IF(AND(ISNUMBER(OFFSET('Water Data'!$G$6,0,10*ROW('Water Data'!G124))),'Data Summary'!CC130="Yes"),OFFSET('Water Data'!$G$6,0,10*ROW('Water Data'!G124)),NA())</f>
        <v>#N/A</v>
      </c>
      <c r="O130" s="99" t="e">
        <f ca="true">+IF(AND(ISNUMBER(OFFSET('Water Data'!$G$9,0,10*ROW('Water Data'!G124))),'Data Summary'!CD130="Yes"),OFFSET('Water Data'!$G$9,0,10*ROW('Water Data'!G124)),NA())</f>
        <v>#N/A</v>
      </c>
      <c r="P130" s="99" t="e">
        <f ca="true">+IF(AND(ISNUMBER(OFFSET('Water Data'!$H$4,0,10*ROW('Water Data'!H124))),'Data Summary'!CE130="Yes"),100-OFFSET('Water Data'!$H$4,0,10*ROW('Water Data'!H124)),NA())</f>
        <v>#N/A</v>
      </c>
      <c r="Q130" s="99" t="e">
        <f ca="true">+IF(AND(ISNUMBER(OFFSET('Water Data'!$H$6,0,10*ROW('Water Data'!H124))),'Data Summary'!CF130="Yes"),OFFSET('Water Data'!$H$6,0,10*ROW('Water Data'!H124)),NA())</f>
        <v>#N/A</v>
      </c>
      <c r="R130" s="99" t="e">
        <f ca="true">+IF(AND(ISNUMBER(OFFSET('Water Data'!$H$9,0,10*ROW('Water Data'!H124))),'Data Summary'!CG130="Yes"),OFFSET('Water Data'!$H$9,0,10*ROW('Water Data'!H124)),NA())</f>
        <v>#N/A</v>
      </c>
      <c r="S130" s="99" t="e">
        <f ca="true">+IF(AND(ISNUMBER(OFFSET('Water Data'!$I$4,0,10*ROW('Water Data'!I124))),'Data Summary'!CH130="Yes"),100-OFFSET('Water Data'!$I$4,0,10*ROW('Water Data'!I124)),NA())</f>
        <v>#N/A</v>
      </c>
      <c r="T130" s="99" t="e">
        <f ca="true">+IF(AND(ISNUMBER(OFFSET('Water Data'!$I$6,0,10*ROW('Water Data'!I124))),'Data Summary'!CI130="Yes"),OFFSET('Water Data'!$I$6,0,10*ROW('Water Data'!I124)),NA())</f>
        <v>#N/A</v>
      </c>
      <c r="U130" s="99" t="e">
        <f ca="true">+IF(AND(ISNUMBER(OFFSET('Water Data'!$I$9,0,10*ROW('Water Data'!I124))),'Data Summary'!CJ130="Yes"),OFFSET('Water Data'!$I$9,0,10*ROW('Water Data'!I124)),NA())</f>
        <v>#N/A</v>
      </c>
      <c r="V130" s="100" t="e">
        <f ca="true">+IF(AND(ISNUMBER(OFFSET('Sanitation Data'!$D$4,0,10*ROW('Sanitation Data'!D124))),'Data Summary'!CK130="Yes"),100-OFFSET('Sanitation Data'!$D$4,0,10*ROW('Sanitation Data'!D124)),NA())</f>
        <v>#N/A</v>
      </c>
      <c r="W130" s="100" t="e">
        <f ca="true">+IF(AND(ISNUMBER(OFFSET('Sanitation Data'!$D$6,0,10*ROW('Sanitation Data'!D124))),'Data Summary'!CL130="Yes"),OFFSET('Sanitation Data'!$D$6,0,10*ROW('Sanitation Data'!D124)),NA())</f>
        <v>#N/A</v>
      </c>
      <c r="X130" s="100" t="e">
        <f ca="true">+IF(AND(ISNUMBER(OFFSET('Sanitation Data'!$D$10,0,10*ROW('Sanitation Data'!D124))),'Data Summary'!CM130="Yes"),OFFSET('Sanitation Data'!$D$10,0,10*ROW('Sanitation Data'!D124)),NA())</f>
        <v>#N/A</v>
      </c>
      <c r="Y130" s="100" t="e">
        <f ca="true">+IF(AND(ISNUMBER(OFFSET('Sanitation Data'!$D$11,0,10*ROW('Sanitation Data'!D124))),'Data Summary'!CN130="Yes"),OFFSET('Sanitation Data'!$D$11,0,10*ROW('Sanitation Data'!D124)),NA())</f>
        <v>#N/A</v>
      </c>
      <c r="Z130" s="100" t="e">
        <f ca="true">+IF(AND(ISNUMBER(OFFSET('Sanitation Data'!$D$12,0,10*ROW('Sanitation Data'!D124))),'Data Summary'!CO130="Yes"),OFFSET('Sanitation Data'!$D$12,0,10*ROW('Sanitation Data'!D124)),NA())</f>
        <v>#N/A</v>
      </c>
      <c r="AA130" s="100" t="e">
        <f ca="true">+IF(AND(ISNUMBER(OFFSET('Sanitation Data'!$E$4,0,10*ROW('Sanitation Data'!E124))),'Data Summary'!CP130="Yes"),100-OFFSET('Sanitation Data'!$E$4,0,10*ROW('Sanitation Data'!E124)),NA())</f>
        <v>#N/A</v>
      </c>
      <c r="AB130" s="100" t="e">
        <f ca="true">+IF(AND(ISNUMBER(OFFSET('Sanitation Data'!$E$6,0,10*ROW('Sanitation Data'!E124))),'Data Summary'!CQ130="Yes"),OFFSET('Sanitation Data'!$E$6,0,10*ROW('Sanitation Data'!E124)),NA())</f>
        <v>#N/A</v>
      </c>
      <c r="AC130" s="100" t="e">
        <f ca="true">+IF(AND(ISNUMBER(OFFSET('Sanitation Data'!$E$10,0,10*ROW('Sanitation Data'!E124))),'Data Summary'!CR130="Yes"),OFFSET('Sanitation Data'!$E$10,0,10*ROW('Sanitation Data'!E124)),NA())</f>
        <v>#N/A</v>
      </c>
      <c r="AD130" s="100" t="e">
        <f ca="true">+IF(AND(ISNUMBER(OFFSET('Sanitation Data'!$E$11,0,10*ROW('Sanitation Data'!E124))),'Data Summary'!CS130="Yes"),OFFSET('Sanitation Data'!$E$11,0,10*ROW('Sanitation Data'!E124)),NA())</f>
        <v>#N/A</v>
      </c>
      <c r="AE130" s="100" t="e">
        <f ca="true">+IF(AND(ISNUMBER(OFFSET('Sanitation Data'!$E$12,0,10*ROW('Sanitation Data'!E124))),'Data Summary'!CT130="Yes"),OFFSET('Sanitation Data'!$E$12,0,10*ROW('Sanitation Data'!E124)),NA())</f>
        <v>#N/A</v>
      </c>
      <c r="AF130" s="100" t="e">
        <f ca="true">+IF(AND(ISNUMBER(OFFSET('Sanitation Data'!$F$4,0,10*ROW('Sanitation Data'!F124))),'Data Summary'!CU130="Yes"),100-OFFSET('Sanitation Data'!$F$4,0,10*ROW('Sanitation Data'!F124)),NA())</f>
        <v>#N/A</v>
      </c>
      <c r="AG130" s="100" t="e">
        <f ca="true">+IF(AND(ISNUMBER(OFFSET('Sanitation Data'!$F$6,0,10*ROW('Sanitation Data'!F124))),'Data Summary'!CV130="Yes"),OFFSET('Sanitation Data'!$F$6,0,10*ROW('Sanitation Data'!F124)),NA())</f>
        <v>#N/A</v>
      </c>
      <c r="AH130" s="100" t="e">
        <f ca="true">+IF(AND(ISNUMBER(OFFSET('Sanitation Data'!$F$10,0,10*ROW('Sanitation Data'!F124))),'Data Summary'!CW130="Yes"),OFFSET('Sanitation Data'!$F$10,0,10*ROW('Sanitation Data'!F124)),NA())</f>
        <v>#N/A</v>
      </c>
      <c r="AI130" s="100" t="e">
        <f ca="true">+IF(AND(ISNUMBER(OFFSET('Sanitation Data'!$F$11,0,10*ROW('Sanitation Data'!F124))),'Data Summary'!CX130="Yes"),OFFSET('Sanitation Data'!$F$11,0,10*ROW('Sanitation Data'!F124)),NA())</f>
        <v>#N/A</v>
      </c>
      <c r="AJ130" s="100" t="e">
        <f ca="true">+IF(AND(ISNUMBER(OFFSET('Sanitation Data'!$F$12,0,10*ROW('Sanitation Data'!F124))),'Data Summary'!CY130="Yes"),OFFSET('Sanitation Data'!$F$12,0,10*ROW('Sanitation Data'!F124)),NA())</f>
        <v>#N/A</v>
      </c>
      <c r="AK130" s="100" t="e">
        <f ca="true">+IF(AND(ISNUMBER(OFFSET('Sanitation Data'!$G$4,0,10*ROW('Sanitation Data'!G124))),'Data Summary'!CZ130="Yes"),100-OFFSET('Sanitation Data'!$G$4,0,10*ROW('Sanitation Data'!G124)),NA())</f>
        <v>#N/A</v>
      </c>
      <c r="AL130" s="100" t="e">
        <f ca="true">+IF(AND(ISNUMBER(OFFSET('Sanitation Data'!$G$6,0,10*ROW('Sanitation Data'!G124))),'Data Summary'!DA130="Yes"),OFFSET('Sanitation Data'!$G$6,0,10*ROW('Sanitation Data'!G124)),NA())</f>
        <v>#N/A</v>
      </c>
      <c r="AM130" s="100" t="e">
        <f ca="true">+IF(AND(ISNUMBER(OFFSET('Sanitation Data'!$G$10,0,10*ROW('Sanitation Data'!G124))),'Data Summary'!DB130="Yes"),OFFSET('Sanitation Data'!$G$10,0,10*ROW('Sanitation Data'!G124)),NA())</f>
        <v>#N/A</v>
      </c>
      <c r="AN130" s="100" t="e">
        <f ca="true">+IF(AND(ISNUMBER(OFFSET('Sanitation Data'!$G$11,0,10*ROW('Sanitation Data'!G124))),'Data Summary'!DC130="Yes"),OFFSET('Sanitation Data'!$G$11,0,10*ROW('Sanitation Data'!G124)),NA())</f>
        <v>#N/A</v>
      </c>
      <c r="AO130" s="100" t="e">
        <f ca="true">+IF(AND(ISNUMBER(OFFSET('Sanitation Data'!$G$12,0,10*ROW('Sanitation Data'!G124))),'Data Summary'!DD130="Yes"),OFFSET('Sanitation Data'!$G$12,0,10*ROW('Sanitation Data'!G124)),NA())</f>
        <v>#N/A</v>
      </c>
      <c r="AP130" s="100" t="e">
        <f ca="true">+IF(AND(ISNUMBER(OFFSET('Sanitation Data'!$H$4,0,10*ROW('Sanitation Data'!H124))),'Data Summary'!DE130="Yes"),100-OFFSET('Sanitation Data'!$H$4,0,10*ROW('Sanitation Data'!H124)),NA())</f>
        <v>#N/A</v>
      </c>
      <c r="AQ130" s="100" t="e">
        <f ca="true">+IF(AND(ISNUMBER(OFFSET('Sanitation Data'!$H$6,0,10*ROW('Sanitation Data'!H124))),'Data Summary'!DF130="Yes"),OFFSET('Sanitation Data'!$H$6,0,10*ROW('Sanitation Data'!H124)),NA())</f>
        <v>#N/A</v>
      </c>
      <c r="AR130" s="100" t="e">
        <f ca="true">+IF(AND(ISNUMBER(OFFSET('Sanitation Data'!$H$10,0,10*ROW('Sanitation Data'!H124))),'Data Summary'!DG130="Yes"),OFFSET('Sanitation Data'!$H$10,0,10*ROW('Sanitation Data'!H124)),NA())</f>
        <v>#N/A</v>
      </c>
      <c r="AS130" s="100" t="e">
        <f ca="true">+IF(AND(ISNUMBER(OFFSET('Sanitation Data'!$H$11,0,10*ROW('Sanitation Data'!H124))),'Data Summary'!DH130="Yes"),OFFSET('Sanitation Data'!$H$11,0,10*ROW('Sanitation Data'!H124)),NA())</f>
        <v>#N/A</v>
      </c>
      <c r="AT130" s="100" t="e">
        <f ca="true">+IF(AND(ISNUMBER(OFFSET('Sanitation Data'!$H$12,0,10*ROW('Sanitation Data'!H124))),'Data Summary'!DI130="Yes"),OFFSET('Sanitation Data'!$H$12,0,10*ROW('Sanitation Data'!H124)),NA())</f>
        <v>#N/A</v>
      </c>
      <c r="AU130" s="100" t="e">
        <f ca="true">+IF(AND(ISNUMBER(OFFSET('Sanitation Data'!$I$4,0,10*ROW('Sanitation Data'!I124))),'Data Summary'!DJ130="Yes"),100-OFFSET('Sanitation Data'!$I$4,0,10*ROW('Sanitation Data'!I124)),NA())</f>
        <v>#N/A</v>
      </c>
      <c r="AV130" s="100" t="e">
        <f ca="true">+IF(AND(ISNUMBER(OFFSET('Sanitation Data'!$I$6,0,10*ROW('Sanitation Data'!I124))),'Data Summary'!DK130="Yes"),OFFSET('Sanitation Data'!$I$6,0,10*ROW('Sanitation Data'!I124)),NA())</f>
        <v>#N/A</v>
      </c>
      <c r="AW130" s="100" t="e">
        <f ca="true">+IF(AND(ISNUMBER(OFFSET('Sanitation Data'!$I$10,0,10*ROW('Sanitation Data'!I124))),'Data Summary'!DL130="Yes"),OFFSET('Sanitation Data'!$I$10,0,10*ROW('Sanitation Data'!I124)),NA())</f>
        <v>#N/A</v>
      </c>
      <c r="AX130" s="100" t="e">
        <f ca="true">+IF(AND(ISNUMBER(OFFSET('Sanitation Data'!$I$11,0,10*ROW('Sanitation Data'!I124))),'Data Summary'!DM130="Yes"),OFFSET('Sanitation Data'!$I$11,0,10*ROW('Sanitation Data'!I124)),NA())</f>
        <v>#N/A</v>
      </c>
      <c r="AY130" s="100" t="e">
        <f ca="true">+IF(AND(ISNUMBER(OFFSET('Sanitation Data'!$I$12,0,10*ROW('Sanitation Data'!I124))),'Data Summary'!DN130="Yes"),OFFSET('Sanitation Data'!$I$12,0,10*ROW('Sanitation Data'!I124)),NA())</f>
        <v>#N/A</v>
      </c>
      <c r="AZ130" s="101" t="e">
        <f ca="true">+IF(AND(ISNUMBER(OFFSET('Hygiene Data'!$D$5,0,10*ROW('Hygiene Data'!D124))),'Data Summary'!DO130="Yes"),OFFSET('Hygiene Data'!$D$5,0,10*ROW('Hygiene Data'!D124)),NA())</f>
        <v>#N/A</v>
      </c>
      <c r="BA130" s="101" t="e">
        <f ca="true">+IF(AND(ISNUMBER(OFFSET('Hygiene Data'!$D$7,0,10*ROW('Hygiene Data'!D124))),'Data Summary'!DP130="Yes"),OFFSET('Hygiene Data'!$D$7,0,10*ROW('Hygiene Data'!D124)),NA())</f>
        <v>#N/A</v>
      </c>
      <c r="BB130" s="101" t="e">
        <f ca="true">+IF(AND(ISNUMBER(OFFSET('Hygiene Data'!$D$9,0,10*ROW('Hygiene Data'!D124))),'Data Summary'!DQ130="Yes"),OFFSET('Hygiene Data'!$D$9,0,10*ROW('Hygiene Data'!D124)),NA())</f>
        <v>#N/A</v>
      </c>
      <c r="BC130" s="101" t="e">
        <f ca="true">+IF(AND(ISNUMBER(OFFSET('Hygiene Data'!$E$5,0,10*ROW('Hygiene Data'!E124))),'Data Summary'!DR130="Yes"),OFFSET('Hygiene Data'!$E$5,0,10*ROW('Hygiene Data'!E124)),NA())</f>
        <v>#N/A</v>
      </c>
      <c r="BD130" s="101" t="e">
        <f ca="true">+IF(AND(ISNUMBER(OFFSET('Hygiene Data'!$E$7,0,10*ROW('Hygiene Data'!E124))),'Data Summary'!DS130="Yes"),OFFSET('Hygiene Data'!$E$7,0,10*ROW('Hygiene Data'!E124)),NA())</f>
        <v>#N/A</v>
      </c>
      <c r="BE130" s="101" t="e">
        <f ca="true">+IF(AND(ISNUMBER(OFFSET('Hygiene Data'!$E$9,0,10*ROW('Hygiene Data'!E124))),'Data Summary'!DT130="Yes"),OFFSET('Hygiene Data'!$E$9,0,10*ROW('Hygiene Data'!E124)),NA())</f>
        <v>#N/A</v>
      </c>
      <c r="BF130" s="101" t="e">
        <f ca="true">+IF(AND(ISNUMBER(OFFSET('Hygiene Data'!$F$5,0,10*ROW('Hygiene Data'!F124))),'Data Summary'!DU130="Yes"),OFFSET('Hygiene Data'!$F$5,0,10*ROW('Hygiene Data'!F124)),NA())</f>
        <v>#N/A</v>
      </c>
      <c r="BG130" s="101" t="e">
        <f ca="true">+IF(AND(ISNUMBER(OFFSET('Hygiene Data'!$F$7,0,10*ROW('Hygiene Data'!F124))),'Data Summary'!DV130="Yes"),OFFSET('Hygiene Data'!$F$7,0,10*ROW('Hygiene Data'!F124)),NA())</f>
        <v>#N/A</v>
      </c>
      <c r="BH130" s="101" t="e">
        <f ca="true">+IF(AND(ISNUMBER(OFFSET('Hygiene Data'!$F$9,0,10*ROW('Hygiene Data'!F124))),'Data Summary'!DW130="Yes"),OFFSET('Hygiene Data'!$F$9,0,10*ROW('Hygiene Data'!F124)),NA())</f>
        <v>#N/A</v>
      </c>
      <c r="BI130" s="101" t="e">
        <f ca="true">+IF(AND(ISNUMBER(OFFSET('Hygiene Data'!$G$5,0,10*ROW('Hygiene Data'!G124))),'Data Summary'!DX130="Yes"),OFFSET('Hygiene Data'!$G$5,0,10*ROW('Hygiene Data'!G124)),NA())</f>
        <v>#N/A</v>
      </c>
      <c r="BJ130" s="101" t="e">
        <f ca="true">+IF(AND(ISNUMBER(OFFSET('Hygiene Data'!$G$7,0,10*ROW('Hygiene Data'!G124))),'Data Summary'!DY130="Yes"),OFFSET('Hygiene Data'!$G$7,0,10*ROW('Hygiene Data'!G124)),NA())</f>
        <v>#N/A</v>
      </c>
      <c r="BK130" s="101" t="e">
        <f ca="true">+IF(AND(ISNUMBER(OFFSET('Hygiene Data'!$G$9,0,10*ROW('Hygiene Data'!G124))),'Data Summary'!DZ130="Yes"),OFFSET('Hygiene Data'!$G$9,0,10*ROW('Hygiene Data'!G124)),NA())</f>
        <v>#N/A</v>
      </c>
      <c r="BL130" s="101" t="e">
        <f ca="true">+IF(AND(ISNUMBER(OFFSET('Hygiene Data'!$H$5,0,10*ROW('Hygiene Data'!H124))),'Data Summary'!EA130="Yes"),OFFSET('Hygiene Data'!$H$5,0,10*ROW('Hygiene Data'!H124)),NA())</f>
        <v>#N/A</v>
      </c>
      <c r="BM130" s="101" t="e">
        <f ca="true">+IF(AND(ISNUMBER(OFFSET('Hygiene Data'!$H$7,0,10*ROW('Hygiene Data'!H124))),'Data Summary'!EB130="Yes"),OFFSET('Hygiene Data'!$H$7,0,10*ROW('Hygiene Data'!H124)),NA())</f>
        <v>#N/A</v>
      </c>
      <c r="BN130" s="101" t="e">
        <f ca="true">+IF(AND(ISNUMBER(OFFSET('Hygiene Data'!$H$9,0,10*ROW('Hygiene Data'!H124))),'Data Summary'!EC130="Yes"),OFFSET('Hygiene Data'!$H$9,0,10*ROW('Hygiene Data'!H124)),NA())</f>
        <v>#N/A</v>
      </c>
      <c r="BO130" s="101" t="e">
        <f ca="true">+IF(AND(ISNUMBER(OFFSET('Hygiene Data'!$I$5,0,10*ROW('Hygiene Data'!I124))),'Data Summary'!ED130="Yes"),OFFSET('Hygiene Data'!$I$5,0,10*ROW('Hygiene Data'!I124)),NA())</f>
        <v>#N/A</v>
      </c>
      <c r="BP130" s="101" t="e">
        <f ca="true">+IF(AND(ISNUMBER(OFFSET('Hygiene Data'!$I$7,0,10*ROW('Hygiene Data'!I124))),'Data Summary'!EE130="Yes"),OFFSET('Hygiene Data'!$I$7,0,10*ROW('Hygiene Data'!I124)),NA())</f>
        <v>#N/A</v>
      </c>
      <c r="BQ130" s="101" t="e">
        <f ca="true">+IF(AND(ISNUMBER(OFFSET('Hygiene Data'!$I$9,0,10*ROW('Hygiene Data'!I124))),'Data Summary'!EF130="Yes"),OFFSET('Hygiene Data'!$I$9,0,10*ROW('Hygiene Data'!I124)),NA())</f>
        <v>#N/A</v>
      </c>
    </row>
    <row xmlns:x14ac="http://schemas.microsoft.com/office/spreadsheetml/2009/9/ac" r="131" x14ac:dyDescent="0.2">
      <c r="A131" s="414" t="e">
        <f ca="true">+RIGHT('Data Summary'!A131,LEN('Data Summary'!A131)-9)</f>
        <v>#VALUE!</v>
      </c>
      <c r="B131" s="38" t="str">
        <f ca="true">+IF(ISTEXT('Data Summary'!B131),'Data Summary'!B131,"")</f>
        <v/>
      </c>
      <c r="C131" s="365" t="e">
        <f ca="true">+VALUE('Data Summary'!C131)</f>
        <v>#VALUE!</v>
      </c>
      <c r="D131" s="99" t="e">
        <f ca="true">+IF(AND(ISNUMBER(OFFSET('Water Data'!$D$4,0,10*ROW('Water Data'!D125))),'Data Summary'!BS131="Yes"),100-OFFSET('Water Data'!$D$4,0,10*ROW('Water Data'!D125)),NA())</f>
        <v>#N/A</v>
      </c>
      <c r="E131" s="99" t="e">
        <f ca="true">+IF(AND(ISNUMBER(OFFSET('Water Data'!$D$6,0,10*ROW('Water Data'!D125))),'Data Summary'!BT131="Yes"),OFFSET('Water Data'!$D$6,0,10*ROW('Water Data'!D125)),NA())</f>
        <v>#N/A</v>
      </c>
      <c r="F131" s="99" t="e">
        <f ca="true">+IF(AND(ISNUMBER(OFFSET('Water Data'!$D$9,0,10*ROW('Water Data'!D125))),'Data Summary'!BU131="Yes"),OFFSET('Water Data'!$D$9,0,10*ROW('Water Data'!D125)),NA())</f>
        <v>#N/A</v>
      </c>
      <c r="G131" s="99" t="e">
        <f ca="true">+IF(AND(ISNUMBER(OFFSET('Water Data'!$E$4,0,10*ROW('Water Data'!E125))),'Data Summary'!BV131="Yes"),100-OFFSET('Water Data'!$E$4,0,10*ROW('Water Data'!E125)),NA())</f>
        <v>#N/A</v>
      </c>
      <c r="H131" s="99" t="e">
        <f ca="true">+IF(AND(ISNUMBER(OFFSET('Water Data'!$E$6,0,10*ROW('Water Data'!E125))),'Data Summary'!BW131="Yes"),OFFSET('Water Data'!$E$6,0,10*ROW('Water Data'!E125)),NA())</f>
        <v>#N/A</v>
      </c>
      <c r="I131" s="99" t="e">
        <f ca="true">+IF(AND(ISNUMBER(OFFSET('Water Data'!$E$9,0,10*ROW('Water Data'!E125))),'Data Summary'!BX131="Yes"),OFFSET('Water Data'!$E$9,0,10*ROW('Water Data'!E125)),NA())</f>
        <v>#N/A</v>
      </c>
      <c r="J131" s="99" t="e">
        <f ca="true">+IF(AND(ISNUMBER(OFFSET('Water Data'!$F$4,0,10*ROW('Water Data'!F125))),'Data Summary'!BY131="Yes"),100-OFFSET('Water Data'!$F$4,0,10*ROW('Water Data'!F125)),NA())</f>
        <v>#N/A</v>
      </c>
      <c r="K131" s="99" t="e">
        <f ca="true">+IF(AND(ISNUMBER(OFFSET('Water Data'!$F$6,0,10*ROW('Water Data'!F125))),'Data Summary'!BZ131="Yes"),OFFSET('Water Data'!$F$6,0,10*ROW('Water Data'!F125)),NA())</f>
        <v>#N/A</v>
      </c>
      <c r="L131" s="99" t="e">
        <f ca="true">+IF(AND(ISNUMBER(OFFSET('Water Data'!$F$9,0,10*ROW('Water Data'!F125))),'Data Summary'!CA131="Yes"),OFFSET('Water Data'!$F$9,0,10*ROW('Water Data'!F125)),NA())</f>
        <v>#N/A</v>
      </c>
      <c r="M131" s="99" t="e">
        <f ca="true">+IF(AND(ISNUMBER(OFFSET('Water Data'!$G$4,0,10*ROW('Water Data'!G125))),'Data Summary'!CB131="Yes"),100-OFFSET('Water Data'!$G$4,0,10*ROW('Water Data'!G125)),NA())</f>
        <v>#N/A</v>
      </c>
      <c r="N131" s="99" t="e">
        <f ca="true">+IF(AND(ISNUMBER(OFFSET('Water Data'!$G$6,0,10*ROW('Water Data'!G125))),'Data Summary'!CC131="Yes"),OFFSET('Water Data'!$G$6,0,10*ROW('Water Data'!G125)),NA())</f>
        <v>#N/A</v>
      </c>
      <c r="O131" s="99" t="e">
        <f ca="true">+IF(AND(ISNUMBER(OFFSET('Water Data'!$G$9,0,10*ROW('Water Data'!G125))),'Data Summary'!CD131="Yes"),OFFSET('Water Data'!$G$9,0,10*ROW('Water Data'!G125)),NA())</f>
        <v>#N/A</v>
      </c>
      <c r="P131" s="99" t="e">
        <f ca="true">+IF(AND(ISNUMBER(OFFSET('Water Data'!$H$4,0,10*ROW('Water Data'!H125))),'Data Summary'!CE131="Yes"),100-OFFSET('Water Data'!$H$4,0,10*ROW('Water Data'!H125)),NA())</f>
        <v>#N/A</v>
      </c>
      <c r="Q131" s="99" t="e">
        <f ca="true">+IF(AND(ISNUMBER(OFFSET('Water Data'!$H$6,0,10*ROW('Water Data'!H125))),'Data Summary'!CF131="Yes"),OFFSET('Water Data'!$H$6,0,10*ROW('Water Data'!H125)),NA())</f>
        <v>#N/A</v>
      </c>
      <c r="R131" s="99" t="e">
        <f ca="true">+IF(AND(ISNUMBER(OFFSET('Water Data'!$H$9,0,10*ROW('Water Data'!H125))),'Data Summary'!CG131="Yes"),OFFSET('Water Data'!$H$9,0,10*ROW('Water Data'!H125)),NA())</f>
        <v>#N/A</v>
      </c>
      <c r="S131" s="99" t="e">
        <f ca="true">+IF(AND(ISNUMBER(OFFSET('Water Data'!$I$4,0,10*ROW('Water Data'!I125))),'Data Summary'!CH131="Yes"),100-OFFSET('Water Data'!$I$4,0,10*ROW('Water Data'!I125)),NA())</f>
        <v>#N/A</v>
      </c>
      <c r="T131" s="99" t="e">
        <f ca="true">+IF(AND(ISNUMBER(OFFSET('Water Data'!$I$6,0,10*ROW('Water Data'!I125))),'Data Summary'!CI131="Yes"),OFFSET('Water Data'!$I$6,0,10*ROW('Water Data'!I125)),NA())</f>
        <v>#N/A</v>
      </c>
      <c r="U131" s="99" t="e">
        <f ca="true">+IF(AND(ISNUMBER(OFFSET('Water Data'!$I$9,0,10*ROW('Water Data'!I125))),'Data Summary'!CJ131="Yes"),OFFSET('Water Data'!$I$9,0,10*ROW('Water Data'!I125)),NA())</f>
        <v>#N/A</v>
      </c>
      <c r="V131" s="100" t="e">
        <f ca="true">+IF(AND(ISNUMBER(OFFSET('Sanitation Data'!$D$4,0,10*ROW('Sanitation Data'!D125))),'Data Summary'!CK131="Yes"),100-OFFSET('Sanitation Data'!$D$4,0,10*ROW('Sanitation Data'!D125)),NA())</f>
        <v>#N/A</v>
      </c>
      <c r="W131" s="100" t="e">
        <f ca="true">+IF(AND(ISNUMBER(OFFSET('Sanitation Data'!$D$6,0,10*ROW('Sanitation Data'!D125))),'Data Summary'!CL131="Yes"),OFFSET('Sanitation Data'!$D$6,0,10*ROW('Sanitation Data'!D125)),NA())</f>
        <v>#N/A</v>
      </c>
      <c r="X131" s="100" t="e">
        <f ca="true">+IF(AND(ISNUMBER(OFFSET('Sanitation Data'!$D$10,0,10*ROW('Sanitation Data'!D125))),'Data Summary'!CM131="Yes"),OFFSET('Sanitation Data'!$D$10,0,10*ROW('Sanitation Data'!D125)),NA())</f>
        <v>#N/A</v>
      </c>
      <c r="Y131" s="100" t="e">
        <f ca="true">+IF(AND(ISNUMBER(OFFSET('Sanitation Data'!$D$11,0,10*ROW('Sanitation Data'!D125))),'Data Summary'!CN131="Yes"),OFFSET('Sanitation Data'!$D$11,0,10*ROW('Sanitation Data'!D125)),NA())</f>
        <v>#N/A</v>
      </c>
      <c r="Z131" s="100" t="e">
        <f ca="true">+IF(AND(ISNUMBER(OFFSET('Sanitation Data'!$D$12,0,10*ROW('Sanitation Data'!D125))),'Data Summary'!CO131="Yes"),OFFSET('Sanitation Data'!$D$12,0,10*ROW('Sanitation Data'!D125)),NA())</f>
        <v>#N/A</v>
      </c>
      <c r="AA131" s="100" t="e">
        <f ca="true">+IF(AND(ISNUMBER(OFFSET('Sanitation Data'!$E$4,0,10*ROW('Sanitation Data'!E125))),'Data Summary'!CP131="Yes"),100-OFFSET('Sanitation Data'!$E$4,0,10*ROW('Sanitation Data'!E125)),NA())</f>
        <v>#N/A</v>
      </c>
      <c r="AB131" s="100" t="e">
        <f ca="true">+IF(AND(ISNUMBER(OFFSET('Sanitation Data'!$E$6,0,10*ROW('Sanitation Data'!E125))),'Data Summary'!CQ131="Yes"),OFFSET('Sanitation Data'!$E$6,0,10*ROW('Sanitation Data'!E125)),NA())</f>
        <v>#N/A</v>
      </c>
      <c r="AC131" s="100" t="e">
        <f ca="true">+IF(AND(ISNUMBER(OFFSET('Sanitation Data'!$E$10,0,10*ROW('Sanitation Data'!E125))),'Data Summary'!CR131="Yes"),OFFSET('Sanitation Data'!$E$10,0,10*ROW('Sanitation Data'!E125)),NA())</f>
        <v>#N/A</v>
      </c>
      <c r="AD131" s="100" t="e">
        <f ca="true">+IF(AND(ISNUMBER(OFFSET('Sanitation Data'!$E$11,0,10*ROW('Sanitation Data'!E125))),'Data Summary'!CS131="Yes"),OFFSET('Sanitation Data'!$E$11,0,10*ROW('Sanitation Data'!E125)),NA())</f>
        <v>#N/A</v>
      </c>
      <c r="AE131" s="100" t="e">
        <f ca="true">+IF(AND(ISNUMBER(OFFSET('Sanitation Data'!$E$12,0,10*ROW('Sanitation Data'!E125))),'Data Summary'!CT131="Yes"),OFFSET('Sanitation Data'!$E$12,0,10*ROW('Sanitation Data'!E125)),NA())</f>
        <v>#N/A</v>
      </c>
      <c r="AF131" s="100" t="e">
        <f ca="true">+IF(AND(ISNUMBER(OFFSET('Sanitation Data'!$F$4,0,10*ROW('Sanitation Data'!F125))),'Data Summary'!CU131="Yes"),100-OFFSET('Sanitation Data'!$F$4,0,10*ROW('Sanitation Data'!F125)),NA())</f>
        <v>#N/A</v>
      </c>
      <c r="AG131" s="100" t="e">
        <f ca="true">+IF(AND(ISNUMBER(OFFSET('Sanitation Data'!$F$6,0,10*ROW('Sanitation Data'!F125))),'Data Summary'!CV131="Yes"),OFFSET('Sanitation Data'!$F$6,0,10*ROW('Sanitation Data'!F125)),NA())</f>
        <v>#N/A</v>
      </c>
      <c r="AH131" s="100" t="e">
        <f ca="true">+IF(AND(ISNUMBER(OFFSET('Sanitation Data'!$F$10,0,10*ROW('Sanitation Data'!F125))),'Data Summary'!CW131="Yes"),OFFSET('Sanitation Data'!$F$10,0,10*ROW('Sanitation Data'!F125)),NA())</f>
        <v>#N/A</v>
      </c>
      <c r="AI131" s="100" t="e">
        <f ca="true">+IF(AND(ISNUMBER(OFFSET('Sanitation Data'!$F$11,0,10*ROW('Sanitation Data'!F125))),'Data Summary'!CX131="Yes"),OFFSET('Sanitation Data'!$F$11,0,10*ROW('Sanitation Data'!F125)),NA())</f>
        <v>#N/A</v>
      </c>
      <c r="AJ131" s="100" t="e">
        <f ca="true">+IF(AND(ISNUMBER(OFFSET('Sanitation Data'!$F$12,0,10*ROW('Sanitation Data'!F125))),'Data Summary'!CY131="Yes"),OFFSET('Sanitation Data'!$F$12,0,10*ROW('Sanitation Data'!F125)),NA())</f>
        <v>#N/A</v>
      </c>
      <c r="AK131" s="100" t="e">
        <f ca="true">+IF(AND(ISNUMBER(OFFSET('Sanitation Data'!$G$4,0,10*ROW('Sanitation Data'!G125))),'Data Summary'!CZ131="Yes"),100-OFFSET('Sanitation Data'!$G$4,0,10*ROW('Sanitation Data'!G125)),NA())</f>
        <v>#N/A</v>
      </c>
      <c r="AL131" s="100" t="e">
        <f ca="true">+IF(AND(ISNUMBER(OFFSET('Sanitation Data'!$G$6,0,10*ROW('Sanitation Data'!G125))),'Data Summary'!DA131="Yes"),OFFSET('Sanitation Data'!$G$6,0,10*ROW('Sanitation Data'!G125)),NA())</f>
        <v>#N/A</v>
      </c>
      <c r="AM131" s="100" t="e">
        <f ca="true">+IF(AND(ISNUMBER(OFFSET('Sanitation Data'!$G$10,0,10*ROW('Sanitation Data'!G125))),'Data Summary'!DB131="Yes"),OFFSET('Sanitation Data'!$G$10,0,10*ROW('Sanitation Data'!G125)),NA())</f>
        <v>#N/A</v>
      </c>
      <c r="AN131" s="100" t="e">
        <f ca="true">+IF(AND(ISNUMBER(OFFSET('Sanitation Data'!$G$11,0,10*ROW('Sanitation Data'!G125))),'Data Summary'!DC131="Yes"),OFFSET('Sanitation Data'!$G$11,0,10*ROW('Sanitation Data'!G125)),NA())</f>
        <v>#N/A</v>
      </c>
      <c r="AO131" s="100" t="e">
        <f ca="true">+IF(AND(ISNUMBER(OFFSET('Sanitation Data'!$G$12,0,10*ROW('Sanitation Data'!G125))),'Data Summary'!DD131="Yes"),OFFSET('Sanitation Data'!$G$12,0,10*ROW('Sanitation Data'!G125)),NA())</f>
        <v>#N/A</v>
      </c>
      <c r="AP131" s="100" t="e">
        <f ca="true">+IF(AND(ISNUMBER(OFFSET('Sanitation Data'!$H$4,0,10*ROW('Sanitation Data'!H125))),'Data Summary'!DE131="Yes"),100-OFFSET('Sanitation Data'!$H$4,0,10*ROW('Sanitation Data'!H125)),NA())</f>
        <v>#N/A</v>
      </c>
      <c r="AQ131" s="100" t="e">
        <f ca="true">+IF(AND(ISNUMBER(OFFSET('Sanitation Data'!$H$6,0,10*ROW('Sanitation Data'!H125))),'Data Summary'!DF131="Yes"),OFFSET('Sanitation Data'!$H$6,0,10*ROW('Sanitation Data'!H125)),NA())</f>
        <v>#N/A</v>
      </c>
      <c r="AR131" s="100" t="e">
        <f ca="true">+IF(AND(ISNUMBER(OFFSET('Sanitation Data'!$H$10,0,10*ROW('Sanitation Data'!H125))),'Data Summary'!DG131="Yes"),OFFSET('Sanitation Data'!$H$10,0,10*ROW('Sanitation Data'!H125)),NA())</f>
        <v>#N/A</v>
      </c>
      <c r="AS131" s="100" t="e">
        <f ca="true">+IF(AND(ISNUMBER(OFFSET('Sanitation Data'!$H$11,0,10*ROW('Sanitation Data'!H125))),'Data Summary'!DH131="Yes"),OFFSET('Sanitation Data'!$H$11,0,10*ROW('Sanitation Data'!H125)),NA())</f>
        <v>#N/A</v>
      </c>
      <c r="AT131" s="100" t="e">
        <f ca="true">+IF(AND(ISNUMBER(OFFSET('Sanitation Data'!$H$12,0,10*ROW('Sanitation Data'!H125))),'Data Summary'!DI131="Yes"),OFFSET('Sanitation Data'!$H$12,0,10*ROW('Sanitation Data'!H125)),NA())</f>
        <v>#N/A</v>
      </c>
      <c r="AU131" s="100" t="e">
        <f ca="true">+IF(AND(ISNUMBER(OFFSET('Sanitation Data'!$I$4,0,10*ROW('Sanitation Data'!I125))),'Data Summary'!DJ131="Yes"),100-OFFSET('Sanitation Data'!$I$4,0,10*ROW('Sanitation Data'!I125)),NA())</f>
        <v>#N/A</v>
      </c>
      <c r="AV131" s="100" t="e">
        <f ca="true">+IF(AND(ISNUMBER(OFFSET('Sanitation Data'!$I$6,0,10*ROW('Sanitation Data'!I125))),'Data Summary'!DK131="Yes"),OFFSET('Sanitation Data'!$I$6,0,10*ROW('Sanitation Data'!I125)),NA())</f>
        <v>#N/A</v>
      </c>
      <c r="AW131" s="100" t="e">
        <f ca="true">+IF(AND(ISNUMBER(OFFSET('Sanitation Data'!$I$10,0,10*ROW('Sanitation Data'!I125))),'Data Summary'!DL131="Yes"),OFFSET('Sanitation Data'!$I$10,0,10*ROW('Sanitation Data'!I125)),NA())</f>
        <v>#N/A</v>
      </c>
      <c r="AX131" s="100" t="e">
        <f ca="true">+IF(AND(ISNUMBER(OFFSET('Sanitation Data'!$I$11,0,10*ROW('Sanitation Data'!I125))),'Data Summary'!DM131="Yes"),OFFSET('Sanitation Data'!$I$11,0,10*ROW('Sanitation Data'!I125)),NA())</f>
        <v>#N/A</v>
      </c>
      <c r="AY131" s="100" t="e">
        <f ca="true">+IF(AND(ISNUMBER(OFFSET('Sanitation Data'!$I$12,0,10*ROW('Sanitation Data'!I125))),'Data Summary'!DN131="Yes"),OFFSET('Sanitation Data'!$I$12,0,10*ROW('Sanitation Data'!I125)),NA())</f>
        <v>#N/A</v>
      </c>
      <c r="AZ131" s="101" t="e">
        <f ca="true">+IF(AND(ISNUMBER(OFFSET('Hygiene Data'!$D$5,0,10*ROW('Hygiene Data'!D125))),'Data Summary'!DO131="Yes"),OFFSET('Hygiene Data'!$D$5,0,10*ROW('Hygiene Data'!D125)),NA())</f>
        <v>#N/A</v>
      </c>
      <c r="BA131" s="101" t="e">
        <f ca="true">+IF(AND(ISNUMBER(OFFSET('Hygiene Data'!$D$7,0,10*ROW('Hygiene Data'!D125))),'Data Summary'!DP131="Yes"),OFFSET('Hygiene Data'!$D$7,0,10*ROW('Hygiene Data'!D125)),NA())</f>
        <v>#N/A</v>
      </c>
      <c r="BB131" s="101" t="e">
        <f ca="true">+IF(AND(ISNUMBER(OFFSET('Hygiene Data'!$D$9,0,10*ROW('Hygiene Data'!D125))),'Data Summary'!DQ131="Yes"),OFFSET('Hygiene Data'!$D$9,0,10*ROW('Hygiene Data'!D125)),NA())</f>
        <v>#N/A</v>
      </c>
      <c r="BC131" s="101" t="e">
        <f ca="true">+IF(AND(ISNUMBER(OFFSET('Hygiene Data'!$E$5,0,10*ROW('Hygiene Data'!E125))),'Data Summary'!DR131="Yes"),OFFSET('Hygiene Data'!$E$5,0,10*ROW('Hygiene Data'!E125)),NA())</f>
        <v>#N/A</v>
      </c>
      <c r="BD131" s="101" t="e">
        <f ca="true">+IF(AND(ISNUMBER(OFFSET('Hygiene Data'!$E$7,0,10*ROW('Hygiene Data'!E125))),'Data Summary'!DS131="Yes"),OFFSET('Hygiene Data'!$E$7,0,10*ROW('Hygiene Data'!E125)),NA())</f>
        <v>#N/A</v>
      </c>
      <c r="BE131" s="101" t="e">
        <f ca="true">+IF(AND(ISNUMBER(OFFSET('Hygiene Data'!$E$9,0,10*ROW('Hygiene Data'!E125))),'Data Summary'!DT131="Yes"),OFFSET('Hygiene Data'!$E$9,0,10*ROW('Hygiene Data'!E125)),NA())</f>
        <v>#N/A</v>
      </c>
      <c r="BF131" s="101" t="e">
        <f ca="true">+IF(AND(ISNUMBER(OFFSET('Hygiene Data'!$F$5,0,10*ROW('Hygiene Data'!F125))),'Data Summary'!DU131="Yes"),OFFSET('Hygiene Data'!$F$5,0,10*ROW('Hygiene Data'!F125)),NA())</f>
        <v>#N/A</v>
      </c>
      <c r="BG131" s="101" t="e">
        <f ca="true">+IF(AND(ISNUMBER(OFFSET('Hygiene Data'!$F$7,0,10*ROW('Hygiene Data'!F125))),'Data Summary'!DV131="Yes"),OFFSET('Hygiene Data'!$F$7,0,10*ROW('Hygiene Data'!F125)),NA())</f>
        <v>#N/A</v>
      </c>
      <c r="BH131" s="101" t="e">
        <f ca="true">+IF(AND(ISNUMBER(OFFSET('Hygiene Data'!$F$9,0,10*ROW('Hygiene Data'!F125))),'Data Summary'!DW131="Yes"),OFFSET('Hygiene Data'!$F$9,0,10*ROW('Hygiene Data'!F125)),NA())</f>
        <v>#N/A</v>
      </c>
      <c r="BI131" s="101" t="e">
        <f ca="true">+IF(AND(ISNUMBER(OFFSET('Hygiene Data'!$G$5,0,10*ROW('Hygiene Data'!G125))),'Data Summary'!DX131="Yes"),OFFSET('Hygiene Data'!$G$5,0,10*ROW('Hygiene Data'!G125)),NA())</f>
        <v>#N/A</v>
      </c>
      <c r="BJ131" s="101" t="e">
        <f ca="true">+IF(AND(ISNUMBER(OFFSET('Hygiene Data'!$G$7,0,10*ROW('Hygiene Data'!G125))),'Data Summary'!DY131="Yes"),OFFSET('Hygiene Data'!$G$7,0,10*ROW('Hygiene Data'!G125)),NA())</f>
        <v>#N/A</v>
      </c>
      <c r="BK131" s="101" t="e">
        <f ca="true">+IF(AND(ISNUMBER(OFFSET('Hygiene Data'!$G$9,0,10*ROW('Hygiene Data'!G125))),'Data Summary'!DZ131="Yes"),OFFSET('Hygiene Data'!$G$9,0,10*ROW('Hygiene Data'!G125)),NA())</f>
        <v>#N/A</v>
      </c>
      <c r="BL131" s="101" t="e">
        <f ca="true">+IF(AND(ISNUMBER(OFFSET('Hygiene Data'!$H$5,0,10*ROW('Hygiene Data'!H125))),'Data Summary'!EA131="Yes"),OFFSET('Hygiene Data'!$H$5,0,10*ROW('Hygiene Data'!H125)),NA())</f>
        <v>#N/A</v>
      </c>
      <c r="BM131" s="101" t="e">
        <f ca="true">+IF(AND(ISNUMBER(OFFSET('Hygiene Data'!$H$7,0,10*ROW('Hygiene Data'!H125))),'Data Summary'!EB131="Yes"),OFFSET('Hygiene Data'!$H$7,0,10*ROW('Hygiene Data'!H125)),NA())</f>
        <v>#N/A</v>
      </c>
      <c r="BN131" s="101" t="e">
        <f ca="true">+IF(AND(ISNUMBER(OFFSET('Hygiene Data'!$H$9,0,10*ROW('Hygiene Data'!H125))),'Data Summary'!EC131="Yes"),OFFSET('Hygiene Data'!$H$9,0,10*ROW('Hygiene Data'!H125)),NA())</f>
        <v>#N/A</v>
      </c>
      <c r="BO131" s="101" t="e">
        <f ca="true">+IF(AND(ISNUMBER(OFFSET('Hygiene Data'!$I$5,0,10*ROW('Hygiene Data'!I125))),'Data Summary'!ED131="Yes"),OFFSET('Hygiene Data'!$I$5,0,10*ROW('Hygiene Data'!I125)),NA())</f>
        <v>#N/A</v>
      </c>
      <c r="BP131" s="101" t="e">
        <f ca="true">+IF(AND(ISNUMBER(OFFSET('Hygiene Data'!$I$7,0,10*ROW('Hygiene Data'!I125))),'Data Summary'!EE131="Yes"),OFFSET('Hygiene Data'!$I$7,0,10*ROW('Hygiene Data'!I125)),NA())</f>
        <v>#N/A</v>
      </c>
      <c r="BQ131" s="101" t="e">
        <f ca="true">+IF(AND(ISNUMBER(OFFSET('Hygiene Data'!$I$9,0,10*ROW('Hygiene Data'!I125))),'Data Summary'!EF131="Yes"),OFFSET('Hygiene Data'!$I$9,0,10*ROW('Hygiene Data'!I125)),NA())</f>
        <v>#N/A</v>
      </c>
    </row>
    <row xmlns:x14ac="http://schemas.microsoft.com/office/spreadsheetml/2009/9/ac" r="132" x14ac:dyDescent="0.2">
      <c r="A132" s="414" t="e">
        <f ca="true">+RIGHT('Data Summary'!A132,LEN('Data Summary'!A132)-9)</f>
        <v>#VALUE!</v>
      </c>
      <c r="B132" s="38" t="str">
        <f ca="true">+IF(ISTEXT('Data Summary'!B132),'Data Summary'!B132,"")</f>
        <v/>
      </c>
      <c r="C132" s="365" t="e">
        <f ca="true">+VALUE('Data Summary'!C132)</f>
        <v>#VALUE!</v>
      </c>
      <c r="D132" s="99" t="e">
        <f ca="true">+IF(AND(ISNUMBER(OFFSET('Water Data'!$D$4,0,10*ROW('Water Data'!D126))),'Data Summary'!BS132="Yes"),100-OFFSET('Water Data'!$D$4,0,10*ROW('Water Data'!D126)),NA())</f>
        <v>#N/A</v>
      </c>
      <c r="E132" s="99" t="e">
        <f ca="true">+IF(AND(ISNUMBER(OFFSET('Water Data'!$D$6,0,10*ROW('Water Data'!D126))),'Data Summary'!BT132="Yes"),OFFSET('Water Data'!$D$6,0,10*ROW('Water Data'!D126)),NA())</f>
        <v>#N/A</v>
      </c>
      <c r="F132" s="99" t="e">
        <f ca="true">+IF(AND(ISNUMBER(OFFSET('Water Data'!$D$9,0,10*ROW('Water Data'!D126))),'Data Summary'!BU132="Yes"),OFFSET('Water Data'!$D$9,0,10*ROW('Water Data'!D126)),NA())</f>
        <v>#N/A</v>
      </c>
      <c r="G132" s="99" t="e">
        <f ca="true">+IF(AND(ISNUMBER(OFFSET('Water Data'!$E$4,0,10*ROW('Water Data'!E126))),'Data Summary'!BV132="Yes"),100-OFFSET('Water Data'!$E$4,0,10*ROW('Water Data'!E126)),NA())</f>
        <v>#N/A</v>
      </c>
      <c r="H132" s="99" t="e">
        <f ca="true">+IF(AND(ISNUMBER(OFFSET('Water Data'!$E$6,0,10*ROW('Water Data'!E126))),'Data Summary'!BW132="Yes"),OFFSET('Water Data'!$E$6,0,10*ROW('Water Data'!E126)),NA())</f>
        <v>#N/A</v>
      </c>
      <c r="I132" s="99" t="e">
        <f ca="true">+IF(AND(ISNUMBER(OFFSET('Water Data'!$E$9,0,10*ROW('Water Data'!E126))),'Data Summary'!BX132="Yes"),OFFSET('Water Data'!$E$9,0,10*ROW('Water Data'!E126)),NA())</f>
        <v>#N/A</v>
      </c>
      <c r="J132" s="99" t="e">
        <f ca="true">+IF(AND(ISNUMBER(OFFSET('Water Data'!$F$4,0,10*ROW('Water Data'!F126))),'Data Summary'!BY132="Yes"),100-OFFSET('Water Data'!$F$4,0,10*ROW('Water Data'!F126)),NA())</f>
        <v>#N/A</v>
      </c>
      <c r="K132" s="99" t="e">
        <f ca="true">+IF(AND(ISNUMBER(OFFSET('Water Data'!$F$6,0,10*ROW('Water Data'!F126))),'Data Summary'!BZ132="Yes"),OFFSET('Water Data'!$F$6,0,10*ROW('Water Data'!F126)),NA())</f>
        <v>#N/A</v>
      </c>
      <c r="L132" s="99" t="e">
        <f ca="true">+IF(AND(ISNUMBER(OFFSET('Water Data'!$F$9,0,10*ROW('Water Data'!F126))),'Data Summary'!CA132="Yes"),OFFSET('Water Data'!$F$9,0,10*ROW('Water Data'!F126)),NA())</f>
        <v>#N/A</v>
      </c>
      <c r="M132" s="99" t="e">
        <f ca="true">+IF(AND(ISNUMBER(OFFSET('Water Data'!$G$4,0,10*ROW('Water Data'!G126))),'Data Summary'!CB132="Yes"),100-OFFSET('Water Data'!$G$4,0,10*ROW('Water Data'!G126)),NA())</f>
        <v>#N/A</v>
      </c>
      <c r="N132" s="99" t="e">
        <f ca="true">+IF(AND(ISNUMBER(OFFSET('Water Data'!$G$6,0,10*ROW('Water Data'!G126))),'Data Summary'!CC132="Yes"),OFFSET('Water Data'!$G$6,0,10*ROW('Water Data'!G126)),NA())</f>
        <v>#N/A</v>
      </c>
      <c r="O132" s="99" t="e">
        <f ca="true">+IF(AND(ISNUMBER(OFFSET('Water Data'!$G$9,0,10*ROW('Water Data'!G126))),'Data Summary'!CD132="Yes"),OFFSET('Water Data'!$G$9,0,10*ROW('Water Data'!G126)),NA())</f>
        <v>#N/A</v>
      </c>
      <c r="P132" s="99" t="e">
        <f ca="true">+IF(AND(ISNUMBER(OFFSET('Water Data'!$H$4,0,10*ROW('Water Data'!H126))),'Data Summary'!CE132="Yes"),100-OFFSET('Water Data'!$H$4,0,10*ROW('Water Data'!H126)),NA())</f>
        <v>#N/A</v>
      </c>
      <c r="Q132" s="99" t="e">
        <f ca="true">+IF(AND(ISNUMBER(OFFSET('Water Data'!$H$6,0,10*ROW('Water Data'!H126))),'Data Summary'!CF132="Yes"),OFFSET('Water Data'!$H$6,0,10*ROW('Water Data'!H126)),NA())</f>
        <v>#N/A</v>
      </c>
      <c r="R132" s="99" t="e">
        <f ca="true">+IF(AND(ISNUMBER(OFFSET('Water Data'!$H$9,0,10*ROW('Water Data'!H126))),'Data Summary'!CG132="Yes"),OFFSET('Water Data'!$H$9,0,10*ROW('Water Data'!H126)),NA())</f>
        <v>#N/A</v>
      </c>
      <c r="S132" s="99" t="e">
        <f ca="true">+IF(AND(ISNUMBER(OFFSET('Water Data'!$I$4,0,10*ROW('Water Data'!I126))),'Data Summary'!CH132="Yes"),100-OFFSET('Water Data'!$I$4,0,10*ROW('Water Data'!I126)),NA())</f>
        <v>#N/A</v>
      </c>
      <c r="T132" s="99" t="e">
        <f ca="true">+IF(AND(ISNUMBER(OFFSET('Water Data'!$I$6,0,10*ROW('Water Data'!I126))),'Data Summary'!CI132="Yes"),OFFSET('Water Data'!$I$6,0,10*ROW('Water Data'!I126)),NA())</f>
        <v>#N/A</v>
      </c>
      <c r="U132" s="99" t="e">
        <f ca="true">+IF(AND(ISNUMBER(OFFSET('Water Data'!$I$9,0,10*ROW('Water Data'!I126))),'Data Summary'!CJ132="Yes"),OFFSET('Water Data'!$I$9,0,10*ROW('Water Data'!I126)),NA())</f>
        <v>#N/A</v>
      </c>
      <c r="V132" s="100" t="e">
        <f ca="true">+IF(AND(ISNUMBER(OFFSET('Sanitation Data'!$D$4,0,10*ROW('Sanitation Data'!D126))),'Data Summary'!CK132="Yes"),100-OFFSET('Sanitation Data'!$D$4,0,10*ROW('Sanitation Data'!D126)),NA())</f>
        <v>#N/A</v>
      </c>
      <c r="W132" s="100" t="e">
        <f ca="true">+IF(AND(ISNUMBER(OFFSET('Sanitation Data'!$D$6,0,10*ROW('Sanitation Data'!D126))),'Data Summary'!CL132="Yes"),OFFSET('Sanitation Data'!$D$6,0,10*ROW('Sanitation Data'!D126)),NA())</f>
        <v>#N/A</v>
      </c>
      <c r="X132" s="100" t="e">
        <f ca="true">+IF(AND(ISNUMBER(OFFSET('Sanitation Data'!$D$10,0,10*ROW('Sanitation Data'!D126))),'Data Summary'!CM132="Yes"),OFFSET('Sanitation Data'!$D$10,0,10*ROW('Sanitation Data'!D126)),NA())</f>
        <v>#N/A</v>
      </c>
      <c r="Y132" s="100" t="e">
        <f ca="true">+IF(AND(ISNUMBER(OFFSET('Sanitation Data'!$D$11,0,10*ROW('Sanitation Data'!D126))),'Data Summary'!CN132="Yes"),OFFSET('Sanitation Data'!$D$11,0,10*ROW('Sanitation Data'!D126)),NA())</f>
        <v>#N/A</v>
      </c>
      <c r="Z132" s="100" t="e">
        <f ca="true">+IF(AND(ISNUMBER(OFFSET('Sanitation Data'!$D$12,0,10*ROW('Sanitation Data'!D126))),'Data Summary'!CO132="Yes"),OFFSET('Sanitation Data'!$D$12,0,10*ROW('Sanitation Data'!D126)),NA())</f>
        <v>#N/A</v>
      </c>
      <c r="AA132" s="100" t="e">
        <f ca="true">+IF(AND(ISNUMBER(OFFSET('Sanitation Data'!$E$4,0,10*ROW('Sanitation Data'!E126))),'Data Summary'!CP132="Yes"),100-OFFSET('Sanitation Data'!$E$4,0,10*ROW('Sanitation Data'!E126)),NA())</f>
        <v>#N/A</v>
      </c>
      <c r="AB132" s="100" t="e">
        <f ca="true">+IF(AND(ISNUMBER(OFFSET('Sanitation Data'!$E$6,0,10*ROW('Sanitation Data'!E126))),'Data Summary'!CQ132="Yes"),OFFSET('Sanitation Data'!$E$6,0,10*ROW('Sanitation Data'!E126)),NA())</f>
        <v>#N/A</v>
      </c>
      <c r="AC132" s="100" t="e">
        <f ca="true">+IF(AND(ISNUMBER(OFFSET('Sanitation Data'!$E$10,0,10*ROW('Sanitation Data'!E126))),'Data Summary'!CR132="Yes"),OFFSET('Sanitation Data'!$E$10,0,10*ROW('Sanitation Data'!E126)),NA())</f>
        <v>#N/A</v>
      </c>
      <c r="AD132" s="100" t="e">
        <f ca="true">+IF(AND(ISNUMBER(OFFSET('Sanitation Data'!$E$11,0,10*ROW('Sanitation Data'!E126))),'Data Summary'!CS132="Yes"),OFFSET('Sanitation Data'!$E$11,0,10*ROW('Sanitation Data'!E126)),NA())</f>
        <v>#N/A</v>
      </c>
      <c r="AE132" s="100" t="e">
        <f ca="true">+IF(AND(ISNUMBER(OFFSET('Sanitation Data'!$E$12,0,10*ROW('Sanitation Data'!E126))),'Data Summary'!CT132="Yes"),OFFSET('Sanitation Data'!$E$12,0,10*ROW('Sanitation Data'!E126)),NA())</f>
        <v>#N/A</v>
      </c>
      <c r="AF132" s="100" t="e">
        <f ca="true">+IF(AND(ISNUMBER(OFFSET('Sanitation Data'!$F$4,0,10*ROW('Sanitation Data'!F126))),'Data Summary'!CU132="Yes"),100-OFFSET('Sanitation Data'!$F$4,0,10*ROW('Sanitation Data'!F126)),NA())</f>
        <v>#N/A</v>
      </c>
      <c r="AG132" s="100" t="e">
        <f ca="true">+IF(AND(ISNUMBER(OFFSET('Sanitation Data'!$F$6,0,10*ROW('Sanitation Data'!F126))),'Data Summary'!CV132="Yes"),OFFSET('Sanitation Data'!$F$6,0,10*ROW('Sanitation Data'!F126)),NA())</f>
        <v>#N/A</v>
      </c>
      <c r="AH132" s="100" t="e">
        <f ca="true">+IF(AND(ISNUMBER(OFFSET('Sanitation Data'!$F$10,0,10*ROW('Sanitation Data'!F126))),'Data Summary'!CW132="Yes"),OFFSET('Sanitation Data'!$F$10,0,10*ROW('Sanitation Data'!F126)),NA())</f>
        <v>#N/A</v>
      </c>
      <c r="AI132" s="100" t="e">
        <f ca="true">+IF(AND(ISNUMBER(OFFSET('Sanitation Data'!$F$11,0,10*ROW('Sanitation Data'!F126))),'Data Summary'!CX132="Yes"),OFFSET('Sanitation Data'!$F$11,0,10*ROW('Sanitation Data'!F126)),NA())</f>
        <v>#N/A</v>
      </c>
      <c r="AJ132" s="100" t="e">
        <f ca="true">+IF(AND(ISNUMBER(OFFSET('Sanitation Data'!$F$12,0,10*ROW('Sanitation Data'!F126))),'Data Summary'!CY132="Yes"),OFFSET('Sanitation Data'!$F$12,0,10*ROW('Sanitation Data'!F126)),NA())</f>
        <v>#N/A</v>
      </c>
      <c r="AK132" s="100" t="e">
        <f ca="true">+IF(AND(ISNUMBER(OFFSET('Sanitation Data'!$G$4,0,10*ROW('Sanitation Data'!G126))),'Data Summary'!CZ132="Yes"),100-OFFSET('Sanitation Data'!$G$4,0,10*ROW('Sanitation Data'!G126)),NA())</f>
        <v>#N/A</v>
      </c>
      <c r="AL132" s="100" t="e">
        <f ca="true">+IF(AND(ISNUMBER(OFFSET('Sanitation Data'!$G$6,0,10*ROW('Sanitation Data'!G126))),'Data Summary'!DA132="Yes"),OFFSET('Sanitation Data'!$G$6,0,10*ROW('Sanitation Data'!G126)),NA())</f>
        <v>#N/A</v>
      </c>
      <c r="AM132" s="100" t="e">
        <f ca="true">+IF(AND(ISNUMBER(OFFSET('Sanitation Data'!$G$10,0,10*ROW('Sanitation Data'!G126))),'Data Summary'!DB132="Yes"),OFFSET('Sanitation Data'!$G$10,0,10*ROW('Sanitation Data'!G126)),NA())</f>
        <v>#N/A</v>
      </c>
      <c r="AN132" s="100" t="e">
        <f ca="true">+IF(AND(ISNUMBER(OFFSET('Sanitation Data'!$G$11,0,10*ROW('Sanitation Data'!G126))),'Data Summary'!DC132="Yes"),OFFSET('Sanitation Data'!$G$11,0,10*ROW('Sanitation Data'!G126)),NA())</f>
        <v>#N/A</v>
      </c>
      <c r="AO132" s="100" t="e">
        <f ca="true">+IF(AND(ISNUMBER(OFFSET('Sanitation Data'!$G$12,0,10*ROW('Sanitation Data'!G126))),'Data Summary'!DD132="Yes"),OFFSET('Sanitation Data'!$G$12,0,10*ROW('Sanitation Data'!G126)),NA())</f>
        <v>#N/A</v>
      </c>
      <c r="AP132" s="100" t="e">
        <f ca="true">+IF(AND(ISNUMBER(OFFSET('Sanitation Data'!$H$4,0,10*ROW('Sanitation Data'!H126))),'Data Summary'!DE132="Yes"),100-OFFSET('Sanitation Data'!$H$4,0,10*ROW('Sanitation Data'!H126)),NA())</f>
        <v>#N/A</v>
      </c>
      <c r="AQ132" s="100" t="e">
        <f ca="true">+IF(AND(ISNUMBER(OFFSET('Sanitation Data'!$H$6,0,10*ROW('Sanitation Data'!H126))),'Data Summary'!DF132="Yes"),OFFSET('Sanitation Data'!$H$6,0,10*ROW('Sanitation Data'!H126)),NA())</f>
        <v>#N/A</v>
      </c>
      <c r="AR132" s="100" t="e">
        <f ca="true">+IF(AND(ISNUMBER(OFFSET('Sanitation Data'!$H$10,0,10*ROW('Sanitation Data'!H126))),'Data Summary'!DG132="Yes"),OFFSET('Sanitation Data'!$H$10,0,10*ROW('Sanitation Data'!H126)),NA())</f>
        <v>#N/A</v>
      </c>
      <c r="AS132" s="100" t="e">
        <f ca="true">+IF(AND(ISNUMBER(OFFSET('Sanitation Data'!$H$11,0,10*ROW('Sanitation Data'!H126))),'Data Summary'!DH132="Yes"),OFFSET('Sanitation Data'!$H$11,0,10*ROW('Sanitation Data'!H126)),NA())</f>
        <v>#N/A</v>
      </c>
      <c r="AT132" s="100" t="e">
        <f ca="true">+IF(AND(ISNUMBER(OFFSET('Sanitation Data'!$H$12,0,10*ROW('Sanitation Data'!H126))),'Data Summary'!DI132="Yes"),OFFSET('Sanitation Data'!$H$12,0,10*ROW('Sanitation Data'!H126)),NA())</f>
        <v>#N/A</v>
      </c>
      <c r="AU132" s="100" t="e">
        <f ca="true">+IF(AND(ISNUMBER(OFFSET('Sanitation Data'!$I$4,0,10*ROW('Sanitation Data'!I126))),'Data Summary'!DJ132="Yes"),100-OFFSET('Sanitation Data'!$I$4,0,10*ROW('Sanitation Data'!I126)),NA())</f>
        <v>#N/A</v>
      </c>
      <c r="AV132" s="100" t="e">
        <f ca="true">+IF(AND(ISNUMBER(OFFSET('Sanitation Data'!$I$6,0,10*ROW('Sanitation Data'!I126))),'Data Summary'!DK132="Yes"),OFFSET('Sanitation Data'!$I$6,0,10*ROW('Sanitation Data'!I126)),NA())</f>
        <v>#N/A</v>
      </c>
      <c r="AW132" s="100" t="e">
        <f ca="true">+IF(AND(ISNUMBER(OFFSET('Sanitation Data'!$I$10,0,10*ROW('Sanitation Data'!I126))),'Data Summary'!DL132="Yes"),OFFSET('Sanitation Data'!$I$10,0,10*ROW('Sanitation Data'!I126)),NA())</f>
        <v>#N/A</v>
      </c>
      <c r="AX132" s="100" t="e">
        <f ca="true">+IF(AND(ISNUMBER(OFFSET('Sanitation Data'!$I$11,0,10*ROW('Sanitation Data'!I126))),'Data Summary'!DM132="Yes"),OFFSET('Sanitation Data'!$I$11,0,10*ROW('Sanitation Data'!I126)),NA())</f>
        <v>#N/A</v>
      </c>
      <c r="AY132" s="100" t="e">
        <f ca="true">+IF(AND(ISNUMBER(OFFSET('Sanitation Data'!$I$12,0,10*ROW('Sanitation Data'!I126))),'Data Summary'!DN132="Yes"),OFFSET('Sanitation Data'!$I$12,0,10*ROW('Sanitation Data'!I126)),NA())</f>
        <v>#N/A</v>
      </c>
      <c r="AZ132" s="101" t="e">
        <f ca="true">+IF(AND(ISNUMBER(OFFSET('Hygiene Data'!$D$5,0,10*ROW('Hygiene Data'!D126))),'Data Summary'!DO132="Yes"),OFFSET('Hygiene Data'!$D$5,0,10*ROW('Hygiene Data'!D126)),NA())</f>
        <v>#N/A</v>
      </c>
      <c r="BA132" s="101" t="e">
        <f ca="true">+IF(AND(ISNUMBER(OFFSET('Hygiene Data'!$D$7,0,10*ROW('Hygiene Data'!D126))),'Data Summary'!DP132="Yes"),OFFSET('Hygiene Data'!$D$7,0,10*ROW('Hygiene Data'!D126)),NA())</f>
        <v>#N/A</v>
      </c>
      <c r="BB132" s="101" t="e">
        <f ca="true">+IF(AND(ISNUMBER(OFFSET('Hygiene Data'!$D$9,0,10*ROW('Hygiene Data'!D126))),'Data Summary'!DQ132="Yes"),OFFSET('Hygiene Data'!$D$9,0,10*ROW('Hygiene Data'!D126)),NA())</f>
        <v>#N/A</v>
      </c>
      <c r="BC132" s="101" t="e">
        <f ca="true">+IF(AND(ISNUMBER(OFFSET('Hygiene Data'!$E$5,0,10*ROW('Hygiene Data'!E126))),'Data Summary'!DR132="Yes"),OFFSET('Hygiene Data'!$E$5,0,10*ROW('Hygiene Data'!E126)),NA())</f>
        <v>#N/A</v>
      </c>
      <c r="BD132" s="101" t="e">
        <f ca="true">+IF(AND(ISNUMBER(OFFSET('Hygiene Data'!$E$7,0,10*ROW('Hygiene Data'!E126))),'Data Summary'!DS132="Yes"),OFFSET('Hygiene Data'!$E$7,0,10*ROW('Hygiene Data'!E126)),NA())</f>
        <v>#N/A</v>
      </c>
      <c r="BE132" s="101" t="e">
        <f ca="true">+IF(AND(ISNUMBER(OFFSET('Hygiene Data'!$E$9,0,10*ROW('Hygiene Data'!E126))),'Data Summary'!DT132="Yes"),OFFSET('Hygiene Data'!$E$9,0,10*ROW('Hygiene Data'!E126)),NA())</f>
        <v>#N/A</v>
      </c>
      <c r="BF132" s="101" t="e">
        <f ca="true">+IF(AND(ISNUMBER(OFFSET('Hygiene Data'!$F$5,0,10*ROW('Hygiene Data'!F126))),'Data Summary'!DU132="Yes"),OFFSET('Hygiene Data'!$F$5,0,10*ROW('Hygiene Data'!F126)),NA())</f>
        <v>#N/A</v>
      </c>
      <c r="BG132" s="101" t="e">
        <f ca="true">+IF(AND(ISNUMBER(OFFSET('Hygiene Data'!$F$7,0,10*ROW('Hygiene Data'!F126))),'Data Summary'!DV132="Yes"),OFFSET('Hygiene Data'!$F$7,0,10*ROW('Hygiene Data'!F126)),NA())</f>
        <v>#N/A</v>
      </c>
      <c r="BH132" s="101" t="e">
        <f ca="true">+IF(AND(ISNUMBER(OFFSET('Hygiene Data'!$F$9,0,10*ROW('Hygiene Data'!F126))),'Data Summary'!DW132="Yes"),OFFSET('Hygiene Data'!$F$9,0,10*ROW('Hygiene Data'!F126)),NA())</f>
        <v>#N/A</v>
      </c>
      <c r="BI132" s="101" t="e">
        <f ca="true">+IF(AND(ISNUMBER(OFFSET('Hygiene Data'!$G$5,0,10*ROW('Hygiene Data'!G126))),'Data Summary'!DX132="Yes"),OFFSET('Hygiene Data'!$G$5,0,10*ROW('Hygiene Data'!G126)),NA())</f>
        <v>#N/A</v>
      </c>
      <c r="BJ132" s="101" t="e">
        <f ca="true">+IF(AND(ISNUMBER(OFFSET('Hygiene Data'!$G$7,0,10*ROW('Hygiene Data'!G126))),'Data Summary'!DY132="Yes"),OFFSET('Hygiene Data'!$G$7,0,10*ROW('Hygiene Data'!G126)),NA())</f>
        <v>#N/A</v>
      </c>
      <c r="BK132" s="101" t="e">
        <f ca="true">+IF(AND(ISNUMBER(OFFSET('Hygiene Data'!$G$9,0,10*ROW('Hygiene Data'!G126))),'Data Summary'!DZ132="Yes"),OFFSET('Hygiene Data'!$G$9,0,10*ROW('Hygiene Data'!G126)),NA())</f>
        <v>#N/A</v>
      </c>
      <c r="BL132" s="101" t="e">
        <f ca="true">+IF(AND(ISNUMBER(OFFSET('Hygiene Data'!$H$5,0,10*ROW('Hygiene Data'!H126))),'Data Summary'!EA132="Yes"),OFFSET('Hygiene Data'!$H$5,0,10*ROW('Hygiene Data'!H126)),NA())</f>
        <v>#N/A</v>
      </c>
      <c r="BM132" s="101" t="e">
        <f ca="true">+IF(AND(ISNUMBER(OFFSET('Hygiene Data'!$H$7,0,10*ROW('Hygiene Data'!H126))),'Data Summary'!EB132="Yes"),OFFSET('Hygiene Data'!$H$7,0,10*ROW('Hygiene Data'!H126)),NA())</f>
        <v>#N/A</v>
      </c>
      <c r="BN132" s="101" t="e">
        <f ca="true">+IF(AND(ISNUMBER(OFFSET('Hygiene Data'!$H$9,0,10*ROW('Hygiene Data'!H126))),'Data Summary'!EC132="Yes"),OFFSET('Hygiene Data'!$H$9,0,10*ROW('Hygiene Data'!H126)),NA())</f>
        <v>#N/A</v>
      </c>
      <c r="BO132" s="101" t="e">
        <f ca="true">+IF(AND(ISNUMBER(OFFSET('Hygiene Data'!$I$5,0,10*ROW('Hygiene Data'!I126))),'Data Summary'!ED132="Yes"),OFFSET('Hygiene Data'!$I$5,0,10*ROW('Hygiene Data'!I126)),NA())</f>
        <v>#N/A</v>
      </c>
      <c r="BP132" s="101" t="e">
        <f ca="true">+IF(AND(ISNUMBER(OFFSET('Hygiene Data'!$I$7,0,10*ROW('Hygiene Data'!I126))),'Data Summary'!EE132="Yes"),OFFSET('Hygiene Data'!$I$7,0,10*ROW('Hygiene Data'!I126)),NA())</f>
        <v>#N/A</v>
      </c>
      <c r="BQ132" s="101" t="e">
        <f ca="true">+IF(AND(ISNUMBER(OFFSET('Hygiene Data'!$I$9,0,10*ROW('Hygiene Data'!I126))),'Data Summary'!EF132="Yes"),OFFSET('Hygiene Data'!$I$9,0,10*ROW('Hygiene Data'!I126)),NA())</f>
        <v>#N/A</v>
      </c>
    </row>
    <row xmlns:x14ac="http://schemas.microsoft.com/office/spreadsheetml/2009/9/ac" r="133" x14ac:dyDescent="0.2">
      <c r="A133" s="414" t="e">
        <f ca="true">+RIGHT('Data Summary'!A133,LEN('Data Summary'!A133)-9)</f>
        <v>#VALUE!</v>
      </c>
      <c r="B133" s="38" t="str">
        <f ca="true">+IF(ISTEXT('Data Summary'!B133),'Data Summary'!B133,"")</f>
        <v/>
      </c>
      <c r="C133" s="365" t="e">
        <f ca="true">+VALUE('Data Summary'!C133)</f>
        <v>#VALUE!</v>
      </c>
      <c r="D133" s="99" t="e">
        <f ca="true">+IF(AND(ISNUMBER(OFFSET('Water Data'!$D$4,0,10*ROW('Water Data'!D127))),'Data Summary'!BS133="Yes"),100-OFFSET('Water Data'!$D$4,0,10*ROW('Water Data'!D127)),NA())</f>
        <v>#N/A</v>
      </c>
      <c r="E133" s="99" t="e">
        <f ca="true">+IF(AND(ISNUMBER(OFFSET('Water Data'!$D$6,0,10*ROW('Water Data'!D127))),'Data Summary'!BT133="Yes"),OFFSET('Water Data'!$D$6,0,10*ROW('Water Data'!D127)),NA())</f>
        <v>#N/A</v>
      </c>
      <c r="F133" s="99" t="e">
        <f ca="true">+IF(AND(ISNUMBER(OFFSET('Water Data'!$D$9,0,10*ROW('Water Data'!D127))),'Data Summary'!BU133="Yes"),OFFSET('Water Data'!$D$9,0,10*ROW('Water Data'!D127)),NA())</f>
        <v>#N/A</v>
      </c>
      <c r="G133" s="99" t="e">
        <f ca="true">+IF(AND(ISNUMBER(OFFSET('Water Data'!$E$4,0,10*ROW('Water Data'!E127))),'Data Summary'!BV133="Yes"),100-OFFSET('Water Data'!$E$4,0,10*ROW('Water Data'!E127)),NA())</f>
        <v>#N/A</v>
      </c>
      <c r="H133" s="99" t="e">
        <f ca="true">+IF(AND(ISNUMBER(OFFSET('Water Data'!$E$6,0,10*ROW('Water Data'!E127))),'Data Summary'!BW133="Yes"),OFFSET('Water Data'!$E$6,0,10*ROW('Water Data'!E127)),NA())</f>
        <v>#N/A</v>
      </c>
      <c r="I133" s="99" t="e">
        <f ca="true">+IF(AND(ISNUMBER(OFFSET('Water Data'!$E$9,0,10*ROW('Water Data'!E127))),'Data Summary'!BX133="Yes"),OFFSET('Water Data'!$E$9,0,10*ROW('Water Data'!E127)),NA())</f>
        <v>#N/A</v>
      </c>
      <c r="J133" s="99" t="e">
        <f ca="true">+IF(AND(ISNUMBER(OFFSET('Water Data'!$F$4,0,10*ROW('Water Data'!F127))),'Data Summary'!BY133="Yes"),100-OFFSET('Water Data'!$F$4,0,10*ROW('Water Data'!F127)),NA())</f>
        <v>#N/A</v>
      </c>
      <c r="K133" s="99" t="e">
        <f ca="true">+IF(AND(ISNUMBER(OFFSET('Water Data'!$F$6,0,10*ROW('Water Data'!F127))),'Data Summary'!BZ133="Yes"),OFFSET('Water Data'!$F$6,0,10*ROW('Water Data'!F127)),NA())</f>
        <v>#N/A</v>
      </c>
      <c r="L133" s="99" t="e">
        <f ca="true">+IF(AND(ISNUMBER(OFFSET('Water Data'!$F$9,0,10*ROW('Water Data'!F127))),'Data Summary'!CA133="Yes"),OFFSET('Water Data'!$F$9,0,10*ROW('Water Data'!F127)),NA())</f>
        <v>#N/A</v>
      </c>
      <c r="M133" s="99" t="e">
        <f ca="true">+IF(AND(ISNUMBER(OFFSET('Water Data'!$G$4,0,10*ROW('Water Data'!G127))),'Data Summary'!CB133="Yes"),100-OFFSET('Water Data'!$G$4,0,10*ROW('Water Data'!G127)),NA())</f>
        <v>#N/A</v>
      </c>
      <c r="N133" s="99" t="e">
        <f ca="true">+IF(AND(ISNUMBER(OFFSET('Water Data'!$G$6,0,10*ROW('Water Data'!G127))),'Data Summary'!CC133="Yes"),OFFSET('Water Data'!$G$6,0,10*ROW('Water Data'!G127)),NA())</f>
        <v>#N/A</v>
      </c>
      <c r="O133" s="99" t="e">
        <f ca="true">+IF(AND(ISNUMBER(OFFSET('Water Data'!$G$9,0,10*ROW('Water Data'!G127))),'Data Summary'!CD133="Yes"),OFFSET('Water Data'!$G$9,0,10*ROW('Water Data'!G127)),NA())</f>
        <v>#N/A</v>
      </c>
      <c r="P133" s="99" t="e">
        <f ca="true">+IF(AND(ISNUMBER(OFFSET('Water Data'!$H$4,0,10*ROW('Water Data'!H127))),'Data Summary'!CE133="Yes"),100-OFFSET('Water Data'!$H$4,0,10*ROW('Water Data'!H127)),NA())</f>
        <v>#N/A</v>
      </c>
      <c r="Q133" s="99" t="e">
        <f ca="true">+IF(AND(ISNUMBER(OFFSET('Water Data'!$H$6,0,10*ROW('Water Data'!H127))),'Data Summary'!CF133="Yes"),OFFSET('Water Data'!$H$6,0,10*ROW('Water Data'!H127)),NA())</f>
        <v>#N/A</v>
      </c>
      <c r="R133" s="99" t="e">
        <f ca="true">+IF(AND(ISNUMBER(OFFSET('Water Data'!$H$9,0,10*ROW('Water Data'!H127))),'Data Summary'!CG133="Yes"),OFFSET('Water Data'!$H$9,0,10*ROW('Water Data'!H127)),NA())</f>
        <v>#N/A</v>
      </c>
      <c r="S133" s="99" t="e">
        <f ca="true">+IF(AND(ISNUMBER(OFFSET('Water Data'!$I$4,0,10*ROW('Water Data'!I127))),'Data Summary'!CH133="Yes"),100-OFFSET('Water Data'!$I$4,0,10*ROW('Water Data'!I127)),NA())</f>
        <v>#N/A</v>
      </c>
      <c r="T133" s="99" t="e">
        <f ca="true">+IF(AND(ISNUMBER(OFFSET('Water Data'!$I$6,0,10*ROW('Water Data'!I127))),'Data Summary'!CI133="Yes"),OFFSET('Water Data'!$I$6,0,10*ROW('Water Data'!I127)),NA())</f>
        <v>#N/A</v>
      </c>
      <c r="U133" s="99" t="e">
        <f ca="true">+IF(AND(ISNUMBER(OFFSET('Water Data'!$I$9,0,10*ROW('Water Data'!I127))),'Data Summary'!CJ133="Yes"),OFFSET('Water Data'!$I$9,0,10*ROW('Water Data'!I127)),NA())</f>
        <v>#N/A</v>
      </c>
      <c r="V133" s="100" t="e">
        <f ca="true">+IF(AND(ISNUMBER(OFFSET('Sanitation Data'!$D$4,0,10*ROW('Sanitation Data'!D127))),'Data Summary'!CK133="Yes"),100-OFFSET('Sanitation Data'!$D$4,0,10*ROW('Sanitation Data'!D127)),NA())</f>
        <v>#N/A</v>
      </c>
      <c r="W133" s="100" t="e">
        <f ca="true">+IF(AND(ISNUMBER(OFFSET('Sanitation Data'!$D$6,0,10*ROW('Sanitation Data'!D127))),'Data Summary'!CL133="Yes"),OFFSET('Sanitation Data'!$D$6,0,10*ROW('Sanitation Data'!D127)),NA())</f>
        <v>#N/A</v>
      </c>
      <c r="X133" s="100" t="e">
        <f ca="true">+IF(AND(ISNUMBER(OFFSET('Sanitation Data'!$D$10,0,10*ROW('Sanitation Data'!D127))),'Data Summary'!CM133="Yes"),OFFSET('Sanitation Data'!$D$10,0,10*ROW('Sanitation Data'!D127)),NA())</f>
        <v>#N/A</v>
      </c>
      <c r="Y133" s="100" t="e">
        <f ca="true">+IF(AND(ISNUMBER(OFFSET('Sanitation Data'!$D$11,0,10*ROW('Sanitation Data'!D127))),'Data Summary'!CN133="Yes"),OFFSET('Sanitation Data'!$D$11,0,10*ROW('Sanitation Data'!D127)),NA())</f>
        <v>#N/A</v>
      </c>
      <c r="Z133" s="100" t="e">
        <f ca="true">+IF(AND(ISNUMBER(OFFSET('Sanitation Data'!$D$12,0,10*ROW('Sanitation Data'!D127))),'Data Summary'!CO133="Yes"),OFFSET('Sanitation Data'!$D$12,0,10*ROW('Sanitation Data'!D127)),NA())</f>
        <v>#N/A</v>
      </c>
      <c r="AA133" s="100" t="e">
        <f ca="true">+IF(AND(ISNUMBER(OFFSET('Sanitation Data'!$E$4,0,10*ROW('Sanitation Data'!E127))),'Data Summary'!CP133="Yes"),100-OFFSET('Sanitation Data'!$E$4,0,10*ROW('Sanitation Data'!E127)),NA())</f>
        <v>#N/A</v>
      </c>
      <c r="AB133" s="100" t="e">
        <f ca="true">+IF(AND(ISNUMBER(OFFSET('Sanitation Data'!$E$6,0,10*ROW('Sanitation Data'!E127))),'Data Summary'!CQ133="Yes"),OFFSET('Sanitation Data'!$E$6,0,10*ROW('Sanitation Data'!E127)),NA())</f>
        <v>#N/A</v>
      </c>
      <c r="AC133" s="100" t="e">
        <f ca="true">+IF(AND(ISNUMBER(OFFSET('Sanitation Data'!$E$10,0,10*ROW('Sanitation Data'!E127))),'Data Summary'!CR133="Yes"),OFFSET('Sanitation Data'!$E$10,0,10*ROW('Sanitation Data'!E127)),NA())</f>
        <v>#N/A</v>
      </c>
      <c r="AD133" s="100" t="e">
        <f ca="true">+IF(AND(ISNUMBER(OFFSET('Sanitation Data'!$E$11,0,10*ROW('Sanitation Data'!E127))),'Data Summary'!CS133="Yes"),OFFSET('Sanitation Data'!$E$11,0,10*ROW('Sanitation Data'!E127)),NA())</f>
        <v>#N/A</v>
      </c>
      <c r="AE133" s="100" t="e">
        <f ca="true">+IF(AND(ISNUMBER(OFFSET('Sanitation Data'!$E$12,0,10*ROW('Sanitation Data'!E127))),'Data Summary'!CT133="Yes"),OFFSET('Sanitation Data'!$E$12,0,10*ROW('Sanitation Data'!E127)),NA())</f>
        <v>#N/A</v>
      </c>
      <c r="AF133" s="100" t="e">
        <f ca="true">+IF(AND(ISNUMBER(OFFSET('Sanitation Data'!$F$4,0,10*ROW('Sanitation Data'!F127))),'Data Summary'!CU133="Yes"),100-OFFSET('Sanitation Data'!$F$4,0,10*ROW('Sanitation Data'!F127)),NA())</f>
        <v>#N/A</v>
      </c>
      <c r="AG133" s="100" t="e">
        <f ca="true">+IF(AND(ISNUMBER(OFFSET('Sanitation Data'!$F$6,0,10*ROW('Sanitation Data'!F127))),'Data Summary'!CV133="Yes"),OFFSET('Sanitation Data'!$F$6,0,10*ROW('Sanitation Data'!F127)),NA())</f>
        <v>#N/A</v>
      </c>
      <c r="AH133" s="100" t="e">
        <f ca="true">+IF(AND(ISNUMBER(OFFSET('Sanitation Data'!$F$10,0,10*ROW('Sanitation Data'!F127))),'Data Summary'!CW133="Yes"),OFFSET('Sanitation Data'!$F$10,0,10*ROW('Sanitation Data'!F127)),NA())</f>
        <v>#N/A</v>
      </c>
      <c r="AI133" s="100" t="e">
        <f ca="true">+IF(AND(ISNUMBER(OFFSET('Sanitation Data'!$F$11,0,10*ROW('Sanitation Data'!F127))),'Data Summary'!CX133="Yes"),OFFSET('Sanitation Data'!$F$11,0,10*ROW('Sanitation Data'!F127)),NA())</f>
        <v>#N/A</v>
      </c>
      <c r="AJ133" s="100" t="e">
        <f ca="true">+IF(AND(ISNUMBER(OFFSET('Sanitation Data'!$F$12,0,10*ROW('Sanitation Data'!F127))),'Data Summary'!CY133="Yes"),OFFSET('Sanitation Data'!$F$12,0,10*ROW('Sanitation Data'!F127)),NA())</f>
        <v>#N/A</v>
      </c>
      <c r="AK133" s="100" t="e">
        <f ca="true">+IF(AND(ISNUMBER(OFFSET('Sanitation Data'!$G$4,0,10*ROW('Sanitation Data'!G127))),'Data Summary'!CZ133="Yes"),100-OFFSET('Sanitation Data'!$G$4,0,10*ROW('Sanitation Data'!G127)),NA())</f>
        <v>#N/A</v>
      </c>
      <c r="AL133" s="100" t="e">
        <f ca="true">+IF(AND(ISNUMBER(OFFSET('Sanitation Data'!$G$6,0,10*ROW('Sanitation Data'!G127))),'Data Summary'!DA133="Yes"),OFFSET('Sanitation Data'!$G$6,0,10*ROW('Sanitation Data'!G127)),NA())</f>
        <v>#N/A</v>
      </c>
      <c r="AM133" s="100" t="e">
        <f ca="true">+IF(AND(ISNUMBER(OFFSET('Sanitation Data'!$G$10,0,10*ROW('Sanitation Data'!G127))),'Data Summary'!DB133="Yes"),OFFSET('Sanitation Data'!$G$10,0,10*ROW('Sanitation Data'!G127)),NA())</f>
        <v>#N/A</v>
      </c>
      <c r="AN133" s="100" t="e">
        <f ca="true">+IF(AND(ISNUMBER(OFFSET('Sanitation Data'!$G$11,0,10*ROW('Sanitation Data'!G127))),'Data Summary'!DC133="Yes"),OFFSET('Sanitation Data'!$G$11,0,10*ROW('Sanitation Data'!G127)),NA())</f>
        <v>#N/A</v>
      </c>
      <c r="AO133" s="100" t="e">
        <f ca="true">+IF(AND(ISNUMBER(OFFSET('Sanitation Data'!$G$12,0,10*ROW('Sanitation Data'!G127))),'Data Summary'!DD133="Yes"),OFFSET('Sanitation Data'!$G$12,0,10*ROW('Sanitation Data'!G127)),NA())</f>
        <v>#N/A</v>
      </c>
      <c r="AP133" s="100" t="e">
        <f ca="true">+IF(AND(ISNUMBER(OFFSET('Sanitation Data'!$H$4,0,10*ROW('Sanitation Data'!H127))),'Data Summary'!DE133="Yes"),100-OFFSET('Sanitation Data'!$H$4,0,10*ROW('Sanitation Data'!H127)),NA())</f>
        <v>#N/A</v>
      </c>
      <c r="AQ133" s="100" t="e">
        <f ca="true">+IF(AND(ISNUMBER(OFFSET('Sanitation Data'!$H$6,0,10*ROW('Sanitation Data'!H127))),'Data Summary'!DF133="Yes"),OFFSET('Sanitation Data'!$H$6,0,10*ROW('Sanitation Data'!H127)),NA())</f>
        <v>#N/A</v>
      </c>
      <c r="AR133" s="100" t="e">
        <f ca="true">+IF(AND(ISNUMBER(OFFSET('Sanitation Data'!$H$10,0,10*ROW('Sanitation Data'!H127))),'Data Summary'!DG133="Yes"),OFFSET('Sanitation Data'!$H$10,0,10*ROW('Sanitation Data'!H127)),NA())</f>
        <v>#N/A</v>
      </c>
      <c r="AS133" s="100" t="e">
        <f ca="true">+IF(AND(ISNUMBER(OFFSET('Sanitation Data'!$H$11,0,10*ROW('Sanitation Data'!H127))),'Data Summary'!DH133="Yes"),OFFSET('Sanitation Data'!$H$11,0,10*ROW('Sanitation Data'!H127)),NA())</f>
        <v>#N/A</v>
      </c>
      <c r="AT133" s="100" t="e">
        <f ca="true">+IF(AND(ISNUMBER(OFFSET('Sanitation Data'!$H$12,0,10*ROW('Sanitation Data'!H127))),'Data Summary'!DI133="Yes"),OFFSET('Sanitation Data'!$H$12,0,10*ROW('Sanitation Data'!H127)),NA())</f>
        <v>#N/A</v>
      </c>
      <c r="AU133" s="100" t="e">
        <f ca="true">+IF(AND(ISNUMBER(OFFSET('Sanitation Data'!$I$4,0,10*ROW('Sanitation Data'!I127))),'Data Summary'!DJ133="Yes"),100-OFFSET('Sanitation Data'!$I$4,0,10*ROW('Sanitation Data'!I127)),NA())</f>
        <v>#N/A</v>
      </c>
      <c r="AV133" s="100" t="e">
        <f ca="true">+IF(AND(ISNUMBER(OFFSET('Sanitation Data'!$I$6,0,10*ROW('Sanitation Data'!I127))),'Data Summary'!DK133="Yes"),OFFSET('Sanitation Data'!$I$6,0,10*ROW('Sanitation Data'!I127)),NA())</f>
        <v>#N/A</v>
      </c>
      <c r="AW133" s="100" t="e">
        <f ca="true">+IF(AND(ISNUMBER(OFFSET('Sanitation Data'!$I$10,0,10*ROW('Sanitation Data'!I127))),'Data Summary'!DL133="Yes"),OFFSET('Sanitation Data'!$I$10,0,10*ROW('Sanitation Data'!I127)),NA())</f>
        <v>#N/A</v>
      </c>
      <c r="AX133" s="100" t="e">
        <f ca="true">+IF(AND(ISNUMBER(OFFSET('Sanitation Data'!$I$11,0,10*ROW('Sanitation Data'!I127))),'Data Summary'!DM133="Yes"),OFFSET('Sanitation Data'!$I$11,0,10*ROW('Sanitation Data'!I127)),NA())</f>
        <v>#N/A</v>
      </c>
      <c r="AY133" s="100" t="e">
        <f ca="true">+IF(AND(ISNUMBER(OFFSET('Sanitation Data'!$I$12,0,10*ROW('Sanitation Data'!I127))),'Data Summary'!DN133="Yes"),OFFSET('Sanitation Data'!$I$12,0,10*ROW('Sanitation Data'!I127)),NA())</f>
        <v>#N/A</v>
      </c>
      <c r="AZ133" s="101" t="e">
        <f ca="true">+IF(AND(ISNUMBER(OFFSET('Hygiene Data'!$D$5,0,10*ROW('Hygiene Data'!D127))),'Data Summary'!DO133="Yes"),OFFSET('Hygiene Data'!$D$5,0,10*ROW('Hygiene Data'!D127)),NA())</f>
        <v>#N/A</v>
      </c>
      <c r="BA133" s="101" t="e">
        <f ca="true">+IF(AND(ISNUMBER(OFFSET('Hygiene Data'!$D$7,0,10*ROW('Hygiene Data'!D127))),'Data Summary'!DP133="Yes"),OFFSET('Hygiene Data'!$D$7,0,10*ROW('Hygiene Data'!D127)),NA())</f>
        <v>#N/A</v>
      </c>
      <c r="BB133" s="101" t="e">
        <f ca="true">+IF(AND(ISNUMBER(OFFSET('Hygiene Data'!$D$9,0,10*ROW('Hygiene Data'!D127))),'Data Summary'!DQ133="Yes"),OFFSET('Hygiene Data'!$D$9,0,10*ROW('Hygiene Data'!D127)),NA())</f>
        <v>#N/A</v>
      </c>
      <c r="BC133" s="101" t="e">
        <f ca="true">+IF(AND(ISNUMBER(OFFSET('Hygiene Data'!$E$5,0,10*ROW('Hygiene Data'!E127))),'Data Summary'!DR133="Yes"),OFFSET('Hygiene Data'!$E$5,0,10*ROW('Hygiene Data'!E127)),NA())</f>
        <v>#N/A</v>
      </c>
      <c r="BD133" s="101" t="e">
        <f ca="true">+IF(AND(ISNUMBER(OFFSET('Hygiene Data'!$E$7,0,10*ROW('Hygiene Data'!E127))),'Data Summary'!DS133="Yes"),OFFSET('Hygiene Data'!$E$7,0,10*ROW('Hygiene Data'!E127)),NA())</f>
        <v>#N/A</v>
      </c>
      <c r="BE133" s="101" t="e">
        <f ca="true">+IF(AND(ISNUMBER(OFFSET('Hygiene Data'!$E$9,0,10*ROW('Hygiene Data'!E127))),'Data Summary'!DT133="Yes"),OFFSET('Hygiene Data'!$E$9,0,10*ROW('Hygiene Data'!E127)),NA())</f>
        <v>#N/A</v>
      </c>
      <c r="BF133" s="101" t="e">
        <f ca="true">+IF(AND(ISNUMBER(OFFSET('Hygiene Data'!$F$5,0,10*ROW('Hygiene Data'!F127))),'Data Summary'!DU133="Yes"),OFFSET('Hygiene Data'!$F$5,0,10*ROW('Hygiene Data'!F127)),NA())</f>
        <v>#N/A</v>
      </c>
      <c r="BG133" s="101" t="e">
        <f ca="true">+IF(AND(ISNUMBER(OFFSET('Hygiene Data'!$F$7,0,10*ROW('Hygiene Data'!F127))),'Data Summary'!DV133="Yes"),OFFSET('Hygiene Data'!$F$7,0,10*ROW('Hygiene Data'!F127)),NA())</f>
        <v>#N/A</v>
      </c>
      <c r="BH133" s="101" t="e">
        <f ca="true">+IF(AND(ISNUMBER(OFFSET('Hygiene Data'!$F$9,0,10*ROW('Hygiene Data'!F127))),'Data Summary'!DW133="Yes"),OFFSET('Hygiene Data'!$F$9,0,10*ROW('Hygiene Data'!F127)),NA())</f>
        <v>#N/A</v>
      </c>
      <c r="BI133" s="101" t="e">
        <f ca="true">+IF(AND(ISNUMBER(OFFSET('Hygiene Data'!$G$5,0,10*ROW('Hygiene Data'!G127))),'Data Summary'!DX133="Yes"),OFFSET('Hygiene Data'!$G$5,0,10*ROW('Hygiene Data'!G127)),NA())</f>
        <v>#N/A</v>
      </c>
      <c r="BJ133" s="101" t="e">
        <f ca="true">+IF(AND(ISNUMBER(OFFSET('Hygiene Data'!$G$7,0,10*ROW('Hygiene Data'!G127))),'Data Summary'!DY133="Yes"),OFFSET('Hygiene Data'!$G$7,0,10*ROW('Hygiene Data'!G127)),NA())</f>
        <v>#N/A</v>
      </c>
      <c r="BK133" s="101" t="e">
        <f ca="true">+IF(AND(ISNUMBER(OFFSET('Hygiene Data'!$G$9,0,10*ROW('Hygiene Data'!G127))),'Data Summary'!DZ133="Yes"),OFFSET('Hygiene Data'!$G$9,0,10*ROW('Hygiene Data'!G127)),NA())</f>
        <v>#N/A</v>
      </c>
      <c r="BL133" s="101" t="e">
        <f ca="true">+IF(AND(ISNUMBER(OFFSET('Hygiene Data'!$H$5,0,10*ROW('Hygiene Data'!H127))),'Data Summary'!EA133="Yes"),OFFSET('Hygiene Data'!$H$5,0,10*ROW('Hygiene Data'!H127)),NA())</f>
        <v>#N/A</v>
      </c>
      <c r="BM133" s="101" t="e">
        <f ca="true">+IF(AND(ISNUMBER(OFFSET('Hygiene Data'!$H$7,0,10*ROW('Hygiene Data'!H127))),'Data Summary'!EB133="Yes"),OFFSET('Hygiene Data'!$H$7,0,10*ROW('Hygiene Data'!H127)),NA())</f>
        <v>#N/A</v>
      </c>
      <c r="BN133" s="101" t="e">
        <f ca="true">+IF(AND(ISNUMBER(OFFSET('Hygiene Data'!$H$9,0,10*ROW('Hygiene Data'!H127))),'Data Summary'!EC133="Yes"),OFFSET('Hygiene Data'!$H$9,0,10*ROW('Hygiene Data'!H127)),NA())</f>
        <v>#N/A</v>
      </c>
      <c r="BO133" s="101" t="e">
        <f ca="true">+IF(AND(ISNUMBER(OFFSET('Hygiene Data'!$I$5,0,10*ROW('Hygiene Data'!I127))),'Data Summary'!ED133="Yes"),OFFSET('Hygiene Data'!$I$5,0,10*ROW('Hygiene Data'!I127)),NA())</f>
        <v>#N/A</v>
      </c>
      <c r="BP133" s="101" t="e">
        <f ca="true">+IF(AND(ISNUMBER(OFFSET('Hygiene Data'!$I$7,0,10*ROW('Hygiene Data'!I127))),'Data Summary'!EE133="Yes"),OFFSET('Hygiene Data'!$I$7,0,10*ROW('Hygiene Data'!I127)),NA())</f>
        <v>#N/A</v>
      </c>
      <c r="BQ133" s="101" t="e">
        <f ca="true">+IF(AND(ISNUMBER(OFFSET('Hygiene Data'!$I$9,0,10*ROW('Hygiene Data'!I127))),'Data Summary'!EF133="Yes"),OFFSET('Hygiene Data'!$I$9,0,10*ROW('Hygiene Data'!I127)),NA())</f>
        <v>#N/A</v>
      </c>
    </row>
    <row xmlns:x14ac="http://schemas.microsoft.com/office/spreadsheetml/2009/9/ac" r="134" x14ac:dyDescent="0.2">
      <c r="A134" s="414" t="e">
        <f ca="true">+RIGHT('Data Summary'!A134,LEN('Data Summary'!A134)-9)</f>
        <v>#VALUE!</v>
      </c>
      <c r="B134" s="38" t="str">
        <f ca="true">+IF(ISTEXT('Data Summary'!B134),'Data Summary'!B134,"")</f>
        <v/>
      </c>
      <c r="C134" s="365" t="e">
        <f ca="true">+VALUE('Data Summary'!C134)</f>
        <v>#VALUE!</v>
      </c>
      <c r="D134" s="99" t="e">
        <f ca="true">+IF(AND(ISNUMBER(OFFSET('Water Data'!$D$4,0,10*ROW('Water Data'!D128))),'Data Summary'!BS134="Yes"),100-OFFSET('Water Data'!$D$4,0,10*ROW('Water Data'!D128)),NA())</f>
        <v>#N/A</v>
      </c>
      <c r="E134" s="99" t="e">
        <f ca="true">+IF(AND(ISNUMBER(OFFSET('Water Data'!$D$6,0,10*ROW('Water Data'!D128))),'Data Summary'!BT134="Yes"),OFFSET('Water Data'!$D$6,0,10*ROW('Water Data'!D128)),NA())</f>
        <v>#N/A</v>
      </c>
      <c r="F134" s="99" t="e">
        <f ca="true">+IF(AND(ISNUMBER(OFFSET('Water Data'!$D$9,0,10*ROW('Water Data'!D128))),'Data Summary'!BU134="Yes"),OFFSET('Water Data'!$D$9,0,10*ROW('Water Data'!D128)),NA())</f>
        <v>#N/A</v>
      </c>
      <c r="G134" s="99" t="e">
        <f ca="true">+IF(AND(ISNUMBER(OFFSET('Water Data'!$E$4,0,10*ROW('Water Data'!E128))),'Data Summary'!BV134="Yes"),100-OFFSET('Water Data'!$E$4,0,10*ROW('Water Data'!E128)),NA())</f>
        <v>#N/A</v>
      </c>
      <c r="H134" s="99" t="e">
        <f ca="true">+IF(AND(ISNUMBER(OFFSET('Water Data'!$E$6,0,10*ROW('Water Data'!E128))),'Data Summary'!BW134="Yes"),OFFSET('Water Data'!$E$6,0,10*ROW('Water Data'!E128)),NA())</f>
        <v>#N/A</v>
      </c>
      <c r="I134" s="99" t="e">
        <f ca="true">+IF(AND(ISNUMBER(OFFSET('Water Data'!$E$9,0,10*ROW('Water Data'!E128))),'Data Summary'!BX134="Yes"),OFFSET('Water Data'!$E$9,0,10*ROW('Water Data'!E128)),NA())</f>
        <v>#N/A</v>
      </c>
      <c r="J134" s="99" t="e">
        <f ca="true">+IF(AND(ISNUMBER(OFFSET('Water Data'!$F$4,0,10*ROW('Water Data'!F128))),'Data Summary'!BY134="Yes"),100-OFFSET('Water Data'!$F$4,0,10*ROW('Water Data'!F128)),NA())</f>
        <v>#N/A</v>
      </c>
      <c r="K134" s="99" t="e">
        <f ca="true">+IF(AND(ISNUMBER(OFFSET('Water Data'!$F$6,0,10*ROW('Water Data'!F128))),'Data Summary'!BZ134="Yes"),OFFSET('Water Data'!$F$6,0,10*ROW('Water Data'!F128)),NA())</f>
        <v>#N/A</v>
      </c>
      <c r="L134" s="99" t="e">
        <f ca="true">+IF(AND(ISNUMBER(OFFSET('Water Data'!$F$9,0,10*ROW('Water Data'!F128))),'Data Summary'!CA134="Yes"),OFFSET('Water Data'!$F$9,0,10*ROW('Water Data'!F128)),NA())</f>
        <v>#N/A</v>
      </c>
      <c r="M134" s="99" t="e">
        <f ca="true">+IF(AND(ISNUMBER(OFFSET('Water Data'!$G$4,0,10*ROW('Water Data'!G128))),'Data Summary'!CB134="Yes"),100-OFFSET('Water Data'!$G$4,0,10*ROW('Water Data'!G128)),NA())</f>
        <v>#N/A</v>
      </c>
      <c r="N134" s="99" t="e">
        <f ca="true">+IF(AND(ISNUMBER(OFFSET('Water Data'!$G$6,0,10*ROW('Water Data'!G128))),'Data Summary'!CC134="Yes"),OFFSET('Water Data'!$G$6,0,10*ROW('Water Data'!G128)),NA())</f>
        <v>#N/A</v>
      </c>
      <c r="O134" s="99" t="e">
        <f ca="true">+IF(AND(ISNUMBER(OFFSET('Water Data'!$G$9,0,10*ROW('Water Data'!G128))),'Data Summary'!CD134="Yes"),OFFSET('Water Data'!$G$9,0,10*ROW('Water Data'!G128)),NA())</f>
        <v>#N/A</v>
      </c>
      <c r="P134" s="99" t="e">
        <f ca="true">+IF(AND(ISNUMBER(OFFSET('Water Data'!$H$4,0,10*ROW('Water Data'!H128))),'Data Summary'!CE134="Yes"),100-OFFSET('Water Data'!$H$4,0,10*ROW('Water Data'!H128)),NA())</f>
        <v>#N/A</v>
      </c>
      <c r="Q134" s="99" t="e">
        <f ca="true">+IF(AND(ISNUMBER(OFFSET('Water Data'!$H$6,0,10*ROW('Water Data'!H128))),'Data Summary'!CF134="Yes"),OFFSET('Water Data'!$H$6,0,10*ROW('Water Data'!H128)),NA())</f>
        <v>#N/A</v>
      </c>
      <c r="R134" s="99" t="e">
        <f ca="true">+IF(AND(ISNUMBER(OFFSET('Water Data'!$H$9,0,10*ROW('Water Data'!H128))),'Data Summary'!CG134="Yes"),OFFSET('Water Data'!$H$9,0,10*ROW('Water Data'!H128)),NA())</f>
        <v>#N/A</v>
      </c>
      <c r="S134" s="99" t="e">
        <f ca="true">+IF(AND(ISNUMBER(OFFSET('Water Data'!$I$4,0,10*ROW('Water Data'!I128))),'Data Summary'!CH134="Yes"),100-OFFSET('Water Data'!$I$4,0,10*ROW('Water Data'!I128)),NA())</f>
        <v>#N/A</v>
      </c>
      <c r="T134" s="99" t="e">
        <f ca="true">+IF(AND(ISNUMBER(OFFSET('Water Data'!$I$6,0,10*ROW('Water Data'!I128))),'Data Summary'!CI134="Yes"),OFFSET('Water Data'!$I$6,0,10*ROW('Water Data'!I128)),NA())</f>
        <v>#N/A</v>
      </c>
      <c r="U134" s="99" t="e">
        <f ca="true">+IF(AND(ISNUMBER(OFFSET('Water Data'!$I$9,0,10*ROW('Water Data'!I128))),'Data Summary'!CJ134="Yes"),OFFSET('Water Data'!$I$9,0,10*ROW('Water Data'!I128)),NA())</f>
        <v>#N/A</v>
      </c>
      <c r="V134" s="100" t="e">
        <f ca="true">+IF(AND(ISNUMBER(OFFSET('Sanitation Data'!$D$4,0,10*ROW('Sanitation Data'!D128))),'Data Summary'!CK134="Yes"),100-OFFSET('Sanitation Data'!$D$4,0,10*ROW('Sanitation Data'!D128)),NA())</f>
        <v>#N/A</v>
      </c>
      <c r="W134" s="100" t="e">
        <f ca="true">+IF(AND(ISNUMBER(OFFSET('Sanitation Data'!$D$6,0,10*ROW('Sanitation Data'!D128))),'Data Summary'!CL134="Yes"),OFFSET('Sanitation Data'!$D$6,0,10*ROW('Sanitation Data'!D128)),NA())</f>
        <v>#N/A</v>
      </c>
      <c r="X134" s="100" t="e">
        <f ca="true">+IF(AND(ISNUMBER(OFFSET('Sanitation Data'!$D$10,0,10*ROW('Sanitation Data'!D128))),'Data Summary'!CM134="Yes"),OFFSET('Sanitation Data'!$D$10,0,10*ROW('Sanitation Data'!D128)),NA())</f>
        <v>#N/A</v>
      </c>
      <c r="Y134" s="100" t="e">
        <f ca="true">+IF(AND(ISNUMBER(OFFSET('Sanitation Data'!$D$11,0,10*ROW('Sanitation Data'!D128))),'Data Summary'!CN134="Yes"),OFFSET('Sanitation Data'!$D$11,0,10*ROW('Sanitation Data'!D128)),NA())</f>
        <v>#N/A</v>
      </c>
      <c r="Z134" s="100" t="e">
        <f ca="true">+IF(AND(ISNUMBER(OFFSET('Sanitation Data'!$D$12,0,10*ROW('Sanitation Data'!D128))),'Data Summary'!CO134="Yes"),OFFSET('Sanitation Data'!$D$12,0,10*ROW('Sanitation Data'!D128)),NA())</f>
        <v>#N/A</v>
      </c>
      <c r="AA134" s="100" t="e">
        <f ca="true">+IF(AND(ISNUMBER(OFFSET('Sanitation Data'!$E$4,0,10*ROW('Sanitation Data'!E128))),'Data Summary'!CP134="Yes"),100-OFFSET('Sanitation Data'!$E$4,0,10*ROW('Sanitation Data'!E128)),NA())</f>
        <v>#N/A</v>
      </c>
      <c r="AB134" s="100" t="e">
        <f ca="true">+IF(AND(ISNUMBER(OFFSET('Sanitation Data'!$E$6,0,10*ROW('Sanitation Data'!E128))),'Data Summary'!CQ134="Yes"),OFFSET('Sanitation Data'!$E$6,0,10*ROW('Sanitation Data'!E128)),NA())</f>
        <v>#N/A</v>
      </c>
      <c r="AC134" s="100" t="e">
        <f ca="true">+IF(AND(ISNUMBER(OFFSET('Sanitation Data'!$E$10,0,10*ROW('Sanitation Data'!E128))),'Data Summary'!CR134="Yes"),OFFSET('Sanitation Data'!$E$10,0,10*ROW('Sanitation Data'!E128)),NA())</f>
        <v>#N/A</v>
      </c>
      <c r="AD134" s="100" t="e">
        <f ca="true">+IF(AND(ISNUMBER(OFFSET('Sanitation Data'!$E$11,0,10*ROW('Sanitation Data'!E128))),'Data Summary'!CS134="Yes"),OFFSET('Sanitation Data'!$E$11,0,10*ROW('Sanitation Data'!E128)),NA())</f>
        <v>#N/A</v>
      </c>
      <c r="AE134" s="100" t="e">
        <f ca="true">+IF(AND(ISNUMBER(OFFSET('Sanitation Data'!$E$12,0,10*ROW('Sanitation Data'!E128))),'Data Summary'!CT134="Yes"),OFFSET('Sanitation Data'!$E$12,0,10*ROW('Sanitation Data'!E128)),NA())</f>
        <v>#N/A</v>
      </c>
      <c r="AF134" s="100" t="e">
        <f ca="true">+IF(AND(ISNUMBER(OFFSET('Sanitation Data'!$F$4,0,10*ROW('Sanitation Data'!F128))),'Data Summary'!CU134="Yes"),100-OFFSET('Sanitation Data'!$F$4,0,10*ROW('Sanitation Data'!F128)),NA())</f>
        <v>#N/A</v>
      </c>
      <c r="AG134" s="100" t="e">
        <f ca="true">+IF(AND(ISNUMBER(OFFSET('Sanitation Data'!$F$6,0,10*ROW('Sanitation Data'!F128))),'Data Summary'!CV134="Yes"),OFFSET('Sanitation Data'!$F$6,0,10*ROW('Sanitation Data'!F128)),NA())</f>
        <v>#N/A</v>
      </c>
      <c r="AH134" s="100" t="e">
        <f ca="true">+IF(AND(ISNUMBER(OFFSET('Sanitation Data'!$F$10,0,10*ROW('Sanitation Data'!F128))),'Data Summary'!CW134="Yes"),OFFSET('Sanitation Data'!$F$10,0,10*ROW('Sanitation Data'!F128)),NA())</f>
        <v>#N/A</v>
      </c>
      <c r="AI134" s="100" t="e">
        <f ca="true">+IF(AND(ISNUMBER(OFFSET('Sanitation Data'!$F$11,0,10*ROW('Sanitation Data'!F128))),'Data Summary'!CX134="Yes"),OFFSET('Sanitation Data'!$F$11,0,10*ROW('Sanitation Data'!F128)),NA())</f>
        <v>#N/A</v>
      </c>
      <c r="AJ134" s="100" t="e">
        <f ca="true">+IF(AND(ISNUMBER(OFFSET('Sanitation Data'!$F$12,0,10*ROW('Sanitation Data'!F128))),'Data Summary'!CY134="Yes"),OFFSET('Sanitation Data'!$F$12,0,10*ROW('Sanitation Data'!F128)),NA())</f>
        <v>#N/A</v>
      </c>
      <c r="AK134" s="100" t="e">
        <f ca="true">+IF(AND(ISNUMBER(OFFSET('Sanitation Data'!$G$4,0,10*ROW('Sanitation Data'!G128))),'Data Summary'!CZ134="Yes"),100-OFFSET('Sanitation Data'!$G$4,0,10*ROW('Sanitation Data'!G128)),NA())</f>
        <v>#N/A</v>
      </c>
      <c r="AL134" s="100" t="e">
        <f ca="true">+IF(AND(ISNUMBER(OFFSET('Sanitation Data'!$G$6,0,10*ROW('Sanitation Data'!G128))),'Data Summary'!DA134="Yes"),OFFSET('Sanitation Data'!$G$6,0,10*ROW('Sanitation Data'!G128)),NA())</f>
        <v>#N/A</v>
      </c>
      <c r="AM134" s="100" t="e">
        <f ca="true">+IF(AND(ISNUMBER(OFFSET('Sanitation Data'!$G$10,0,10*ROW('Sanitation Data'!G128))),'Data Summary'!DB134="Yes"),OFFSET('Sanitation Data'!$G$10,0,10*ROW('Sanitation Data'!G128)),NA())</f>
        <v>#N/A</v>
      </c>
      <c r="AN134" s="100" t="e">
        <f ca="true">+IF(AND(ISNUMBER(OFFSET('Sanitation Data'!$G$11,0,10*ROW('Sanitation Data'!G128))),'Data Summary'!DC134="Yes"),OFFSET('Sanitation Data'!$G$11,0,10*ROW('Sanitation Data'!G128)),NA())</f>
        <v>#N/A</v>
      </c>
      <c r="AO134" s="100" t="e">
        <f ca="true">+IF(AND(ISNUMBER(OFFSET('Sanitation Data'!$G$12,0,10*ROW('Sanitation Data'!G128))),'Data Summary'!DD134="Yes"),OFFSET('Sanitation Data'!$G$12,0,10*ROW('Sanitation Data'!G128)),NA())</f>
        <v>#N/A</v>
      </c>
      <c r="AP134" s="100" t="e">
        <f ca="true">+IF(AND(ISNUMBER(OFFSET('Sanitation Data'!$H$4,0,10*ROW('Sanitation Data'!H128))),'Data Summary'!DE134="Yes"),100-OFFSET('Sanitation Data'!$H$4,0,10*ROW('Sanitation Data'!H128)),NA())</f>
        <v>#N/A</v>
      </c>
      <c r="AQ134" s="100" t="e">
        <f ca="true">+IF(AND(ISNUMBER(OFFSET('Sanitation Data'!$H$6,0,10*ROW('Sanitation Data'!H128))),'Data Summary'!DF134="Yes"),OFFSET('Sanitation Data'!$H$6,0,10*ROW('Sanitation Data'!H128)),NA())</f>
        <v>#N/A</v>
      </c>
      <c r="AR134" s="100" t="e">
        <f ca="true">+IF(AND(ISNUMBER(OFFSET('Sanitation Data'!$H$10,0,10*ROW('Sanitation Data'!H128))),'Data Summary'!DG134="Yes"),OFFSET('Sanitation Data'!$H$10,0,10*ROW('Sanitation Data'!H128)),NA())</f>
        <v>#N/A</v>
      </c>
      <c r="AS134" s="100" t="e">
        <f ca="true">+IF(AND(ISNUMBER(OFFSET('Sanitation Data'!$H$11,0,10*ROW('Sanitation Data'!H128))),'Data Summary'!DH134="Yes"),OFFSET('Sanitation Data'!$H$11,0,10*ROW('Sanitation Data'!H128)),NA())</f>
        <v>#N/A</v>
      </c>
      <c r="AT134" s="100" t="e">
        <f ca="true">+IF(AND(ISNUMBER(OFFSET('Sanitation Data'!$H$12,0,10*ROW('Sanitation Data'!H128))),'Data Summary'!DI134="Yes"),OFFSET('Sanitation Data'!$H$12,0,10*ROW('Sanitation Data'!H128)),NA())</f>
        <v>#N/A</v>
      </c>
      <c r="AU134" s="100" t="e">
        <f ca="true">+IF(AND(ISNUMBER(OFFSET('Sanitation Data'!$I$4,0,10*ROW('Sanitation Data'!I128))),'Data Summary'!DJ134="Yes"),100-OFFSET('Sanitation Data'!$I$4,0,10*ROW('Sanitation Data'!I128)),NA())</f>
        <v>#N/A</v>
      </c>
      <c r="AV134" s="100" t="e">
        <f ca="true">+IF(AND(ISNUMBER(OFFSET('Sanitation Data'!$I$6,0,10*ROW('Sanitation Data'!I128))),'Data Summary'!DK134="Yes"),OFFSET('Sanitation Data'!$I$6,0,10*ROW('Sanitation Data'!I128)),NA())</f>
        <v>#N/A</v>
      </c>
      <c r="AW134" s="100" t="e">
        <f ca="true">+IF(AND(ISNUMBER(OFFSET('Sanitation Data'!$I$10,0,10*ROW('Sanitation Data'!I128))),'Data Summary'!DL134="Yes"),OFFSET('Sanitation Data'!$I$10,0,10*ROW('Sanitation Data'!I128)),NA())</f>
        <v>#N/A</v>
      </c>
      <c r="AX134" s="100" t="e">
        <f ca="true">+IF(AND(ISNUMBER(OFFSET('Sanitation Data'!$I$11,0,10*ROW('Sanitation Data'!I128))),'Data Summary'!DM134="Yes"),OFFSET('Sanitation Data'!$I$11,0,10*ROW('Sanitation Data'!I128)),NA())</f>
        <v>#N/A</v>
      </c>
      <c r="AY134" s="100" t="e">
        <f ca="true">+IF(AND(ISNUMBER(OFFSET('Sanitation Data'!$I$12,0,10*ROW('Sanitation Data'!I128))),'Data Summary'!DN134="Yes"),OFFSET('Sanitation Data'!$I$12,0,10*ROW('Sanitation Data'!I128)),NA())</f>
        <v>#N/A</v>
      </c>
      <c r="AZ134" s="101" t="e">
        <f ca="true">+IF(AND(ISNUMBER(OFFSET('Hygiene Data'!$D$5,0,10*ROW('Hygiene Data'!D128))),'Data Summary'!DO134="Yes"),OFFSET('Hygiene Data'!$D$5,0,10*ROW('Hygiene Data'!D128)),NA())</f>
        <v>#N/A</v>
      </c>
      <c r="BA134" s="101" t="e">
        <f ca="true">+IF(AND(ISNUMBER(OFFSET('Hygiene Data'!$D$7,0,10*ROW('Hygiene Data'!D128))),'Data Summary'!DP134="Yes"),OFFSET('Hygiene Data'!$D$7,0,10*ROW('Hygiene Data'!D128)),NA())</f>
        <v>#N/A</v>
      </c>
      <c r="BB134" s="101" t="e">
        <f ca="true">+IF(AND(ISNUMBER(OFFSET('Hygiene Data'!$D$9,0,10*ROW('Hygiene Data'!D128))),'Data Summary'!DQ134="Yes"),OFFSET('Hygiene Data'!$D$9,0,10*ROW('Hygiene Data'!D128)),NA())</f>
        <v>#N/A</v>
      </c>
      <c r="BC134" s="101" t="e">
        <f ca="true">+IF(AND(ISNUMBER(OFFSET('Hygiene Data'!$E$5,0,10*ROW('Hygiene Data'!E128))),'Data Summary'!DR134="Yes"),OFFSET('Hygiene Data'!$E$5,0,10*ROW('Hygiene Data'!E128)),NA())</f>
        <v>#N/A</v>
      </c>
      <c r="BD134" s="101" t="e">
        <f ca="true">+IF(AND(ISNUMBER(OFFSET('Hygiene Data'!$E$7,0,10*ROW('Hygiene Data'!E128))),'Data Summary'!DS134="Yes"),OFFSET('Hygiene Data'!$E$7,0,10*ROW('Hygiene Data'!E128)),NA())</f>
        <v>#N/A</v>
      </c>
      <c r="BE134" s="101" t="e">
        <f ca="true">+IF(AND(ISNUMBER(OFFSET('Hygiene Data'!$E$9,0,10*ROW('Hygiene Data'!E128))),'Data Summary'!DT134="Yes"),OFFSET('Hygiene Data'!$E$9,0,10*ROW('Hygiene Data'!E128)),NA())</f>
        <v>#N/A</v>
      </c>
      <c r="BF134" s="101" t="e">
        <f ca="true">+IF(AND(ISNUMBER(OFFSET('Hygiene Data'!$F$5,0,10*ROW('Hygiene Data'!F128))),'Data Summary'!DU134="Yes"),OFFSET('Hygiene Data'!$F$5,0,10*ROW('Hygiene Data'!F128)),NA())</f>
        <v>#N/A</v>
      </c>
      <c r="BG134" s="101" t="e">
        <f ca="true">+IF(AND(ISNUMBER(OFFSET('Hygiene Data'!$F$7,0,10*ROW('Hygiene Data'!F128))),'Data Summary'!DV134="Yes"),OFFSET('Hygiene Data'!$F$7,0,10*ROW('Hygiene Data'!F128)),NA())</f>
        <v>#N/A</v>
      </c>
      <c r="BH134" s="101" t="e">
        <f ca="true">+IF(AND(ISNUMBER(OFFSET('Hygiene Data'!$F$9,0,10*ROW('Hygiene Data'!F128))),'Data Summary'!DW134="Yes"),OFFSET('Hygiene Data'!$F$9,0,10*ROW('Hygiene Data'!F128)),NA())</f>
        <v>#N/A</v>
      </c>
      <c r="BI134" s="101" t="e">
        <f ca="true">+IF(AND(ISNUMBER(OFFSET('Hygiene Data'!$G$5,0,10*ROW('Hygiene Data'!G128))),'Data Summary'!DX134="Yes"),OFFSET('Hygiene Data'!$G$5,0,10*ROW('Hygiene Data'!G128)),NA())</f>
        <v>#N/A</v>
      </c>
      <c r="BJ134" s="101" t="e">
        <f ca="true">+IF(AND(ISNUMBER(OFFSET('Hygiene Data'!$G$7,0,10*ROW('Hygiene Data'!G128))),'Data Summary'!DY134="Yes"),OFFSET('Hygiene Data'!$G$7,0,10*ROW('Hygiene Data'!G128)),NA())</f>
        <v>#N/A</v>
      </c>
      <c r="BK134" s="101" t="e">
        <f ca="true">+IF(AND(ISNUMBER(OFFSET('Hygiene Data'!$G$9,0,10*ROW('Hygiene Data'!G128))),'Data Summary'!DZ134="Yes"),OFFSET('Hygiene Data'!$G$9,0,10*ROW('Hygiene Data'!G128)),NA())</f>
        <v>#N/A</v>
      </c>
      <c r="BL134" s="101" t="e">
        <f ca="true">+IF(AND(ISNUMBER(OFFSET('Hygiene Data'!$H$5,0,10*ROW('Hygiene Data'!H128))),'Data Summary'!EA134="Yes"),OFFSET('Hygiene Data'!$H$5,0,10*ROW('Hygiene Data'!H128)),NA())</f>
        <v>#N/A</v>
      </c>
      <c r="BM134" s="101" t="e">
        <f ca="true">+IF(AND(ISNUMBER(OFFSET('Hygiene Data'!$H$7,0,10*ROW('Hygiene Data'!H128))),'Data Summary'!EB134="Yes"),OFFSET('Hygiene Data'!$H$7,0,10*ROW('Hygiene Data'!H128)),NA())</f>
        <v>#N/A</v>
      </c>
      <c r="BN134" s="101" t="e">
        <f ca="true">+IF(AND(ISNUMBER(OFFSET('Hygiene Data'!$H$9,0,10*ROW('Hygiene Data'!H128))),'Data Summary'!EC134="Yes"),OFFSET('Hygiene Data'!$H$9,0,10*ROW('Hygiene Data'!H128)),NA())</f>
        <v>#N/A</v>
      </c>
      <c r="BO134" s="101" t="e">
        <f ca="true">+IF(AND(ISNUMBER(OFFSET('Hygiene Data'!$I$5,0,10*ROW('Hygiene Data'!I128))),'Data Summary'!ED134="Yes"),OFFSET('Hygiene Data'!$I$5,0,10*ROW('Hygiene Data'!I128)),NA())</f>
        <v>#N/A</v>
      </c>
      <c r="BP134" s="101" t="e">
        <f ca="true">+IF(AND(ISNUMBER(OFFSET('Hygiene Data'!$I$7,0,10*ROW('Hygiene Data'!I128))),'Data Summary'!EE134="Yes"),OFFSET('Hygiene Data'!$I$7,0,10*ROW('Hygiene Data'!I128)),NA())</f>
        <v>#N/A</v>
      </c>
      <c r="BQ134" s="101" t="e">
        <f ca="true">+IF(AND(ISNUMBER(OFFSET('Hygiene Data'!$I$9,0,10*ROW('Hygiene Data'!I128))),'Data Summary'!EF134="Yes"),OFFSET('Hygiene Data'!$I$9,0,10*ROW('Hygiene Data'!I128)),NA())</f>
        <v>#N/A</v>
      </c>
    </row>
    <row xmlns:x14ac="http://schemas.microsoft.com/office/spreadsheetml/2009/9/ac" r="135" x14ac:dyDescent="0.2">
      <c r="A135" s="414" t="e">
        <f ca="true">+RIGHT('Data Summary'!A135,LEN('Data Summary'!A135)-9)</f>
        <v>#VALUE!</v>
      </c>
      <c r="B135" s="38" t="str">
        <f ca="true">+IF(ISTEXT('Data Summary'!B135),'Data Summary'!B135,"")</f>
        <v/>
      </c>
      <c r="C135" s="365" t="e">
        <f ca="true">+VALUE('Data Summary'!C135)</f>
        <v>#VALUE!</v>
      </c>
      <c r="D135" s="99" t="e">
        <f ca="true">+IF(AND(ISNUMBER(OFFSET('Water Data'!$D$4,0,10*ROW('Water Data'!D129))),'Data Summary'!BS135="Yes"),100-OFFSET('Water Data'!$D$4,0,10*ROW('Water Data'!D129)),NA())</f>
        <v>#N/A</v>
      </c>
      <c r="E135" s="99" t="e">
        <f ca="true">+IF(AND(ISNUMBER(OFFSET('Water Data'!$D$6,0,10*ROW('Water Data'!D129))),'Data Summary'!BT135="Yes"),OFFSET('Water Data'!$D$6,0,10*ROW('Water Data'!D129)),NA())</f>
        <v>#N/A</v>
      </c>
      <c r="F135" s="99" t="e">
        <f ca="true">+IF(AND(ISNUMBER(OFFSET('Water Data'!$D$9,0,10*ROW('Water Data'!D129))),'Data Summary'!BU135="Yes"),OFFSET('Water Data'!$D$9,0,10*ROW('Water Data'!D129)),NA())</f>
        <v>#N/A</v>
      </c>
      <c r="G135" s="99" t="e">
        <f ca="true">+IF(AND(ISNUMBER(OFFSET('Water Data'!$E$4,0,10*ROW('Water Data'!E129))),'Data Summary'!BV135="Yes"),100-OFFSET('Water Data'!$E$4,0,10*ROW('Water Data'!E129)),NA())</f>
        <v>#N/A</v>
      </c>
      <c r="H135" s="99" t="e">
        <f ca="true">+IF(AND(ISNUMBER(OFFSET('Water Data'!$E$6,0,10*ROW('Water Data'!E129))),'Data Summary'!BW135="Yes"),OFFSET('Water Data'!$E$6,0,10*ROW('Water Data'!E129)),NA())</f>
        <v>#N/A</v>
      </c>
      <c r="I135" s="99" t="e">
        <f ca="true">+IF(AND(ISNUMBER(OFFSET('Water Data'!$E$9,0,10*ROW('Water Data'!E129))),'Data Summary'!BX135="Yes"),OFFSET('Water Data'!$E$9,0,10*ROW('Water Data'!E129)),NA())</f>
        <v>#N/A</v>
      </c>
      <c r="J135" s="99" t="e">
        <f ca="true">+IF(AND(ISNUMBER(OFFSET('Water Data'!$F$4,0,10*ROW('Water Data'!F129))),'Data Summary'!BY135="Yes"),100-OFFSET('Water Data'!$F$4,0,10*ROW('Water Data'!F129)),NA())</f>
        <v>#N/A</v>
      </c>
      <c r="K135" s="99" t="e">
        <f ca="true">+IF(AND(ISNUMBER(OFFSET('Water Data'!$F$6,0,10*ROW('Water Data'!F129))),'Data Summary'!BZ135="Yes"),OFFSET('Water Data'!$F$6,0,10*ROW('Water Data'!F129)),NA())</f>
        <v>#N/A</v>
      </c>
      <c r="L135" s="99" t="e">
        <f ca="true">+IF(AND(ISNUMBER(OFFSET('Water Data'!$F$9,0,10*ROW('Water Data'!F129))),'Data Summary'!CA135="Yes"),OFFSET('Water Data'!$F$9,0,10*ROW('Water Data'!F129)),NA())</f>
        <v>#N/A</v>
      </c>
      <c r="M135" s="99" t="e">
        <f ca="true">+IF(AND(ISNUMBER(OFFSET('Water Data'!$G$4,0,10*ROW('Water Data'!G129))),'Data Summary'!CB135="Yes"),100-OFFSET('Water Data'!$G$4,0,10*ROW('Water Data'!G129)),NA())</f>
        <v>#N/A</v>
      </c>
      <c r="N135" s="99" t="e">
        <f ca="true">+IF(AND(ISNUMBER(OFFSET('Water Data'!$G$6,0,10*ROW('Water Data'!G129))),'Data Summary'!CC135="Yes"),OFFSET('Water Data'!$G$6,0,10*ROW('Water Data'!G129)),NA())</f>
        <v>#N/A</v>
      </c>
      <c r="O135" s="99" t="e">
        <f ca="true">+IF(AND(ISNUMBER(OFFSET('Water Data'!$G$9,0,10*ROW('Water Data'!G129))),'Data Summary'!CD135="Yes"),OFFSET('Water Data'!$G$9,0,10*ROW('Water Data'!G129)),NA())</f>
        <v>#N/A</v>
      </c>
      <c r="P135" s="99" t="e">
        <f ca="true">+IF(AND(ISNUMBER(OFFSET('Water Data'!$H$4,0,10*ROW('Water Data'!H129))),'Data Summary'!CE135="Yes"),100-OFFSET('Water Data'!$H$4,0,10*ROW('Water Data'!H129)),NA())</f>
        <v>#N/A</v>
      </c>
      <c r="Q135" s="99" t="e">
        <f ca="true">+IF(AND(ISNUMBER(OFFSET('Water Data'!$H$6,0,10*ROW('Water Data'!H129))),'Data Summary'!CF135="Yes"),OFFSET('Water Data'!$H$6,0,10*ROW('Water Data'!H129)),NA())</f>
        <v>#N/A</v>
      </c>
      <c r="R135" s="99" t="e">
        <f ca="true">+IF(AND(ISNUMBER(OFFSET('Water Data'!$H$9,0,10*ROW('Water Data'!H129))),'Data Summary'!CG135="Yes"),OFFSET('Water Data'!$H$9,0,10*ROW('Water Data'!H129)),NA())</f>
        <v>#N/A</v>
      </c>
      <c r="S135" s="99" t="e">
        <f ca="true">+IF(AND(ISNUMBER(OFFSET('Water Data'!$I$4,0,10*ROW('Water Data'!I129))),'Data Summary'!CH135="Yes"),100-OFFSET('Water Data'!$I$4,0,10*ROW('Water Data'!I129)),NA())</f>
        <v>#N/A</v>
      </c>
      <c r="T135" s="99" t="e">
        <f ca="true">+IF(AND(ISNUMBER(OFFSET('Water Data'!$I$6,0,10*ROW('Water Data'!I129))),'Data Summary'!CI135="Yes"),OFFSET('Water Data'!$I$6,0,10*ROW('Water Data'!I129)),NA())</f>
        <v>#N/A</v>
      </c>
      <c r="U135" s="99" t="e">
        <f ca="true">+IF(AND(ISNUMBER(OFFSET('Water Data'!$I$9,0,10*ROW('Water Data'!I129))),'Data Summary'!CJ135="Yes"),OFFSET('Water Data'!$I$9,0,10*ROW('Water Data'!I129)),NA())</f>
        <v>#N/A</v>
      </c>
      <c r="V135" s="100" t="e">
        <f ca="true">+IF(AND(ISNUMBER(OFFSET('Sanitation Data'!$D$4,0,10*ROW('Sanitation Data'!D129))),'Data Summary'!CK135="Yes"),100-OFFSET('Sanitation Data'!$D$4,0,10*ROW('Sanitation Data'!D129)),NA())</f>
        <v>#N/A</v>
      </c>
      <c r="W135" s="100" t="e">
        <f ca="true">+IF(AND(ISNUMBER(OFFSET('Sanitation Data'!$D$6,0,10*ROW('Sanitation Data'!D129))),'Data Summary'!CL135="Yes"),OFFSET('Sanitation Data'!$D$6,0,10*ROW('Sanitation Data'!D129)),NA())</f>
        <v>#N/A</v>
      </c>
      <c r="X135" s="100" t="e">
        <f ca="true">+IF(AND(ISNUMBER(OFFSET('Sanitation Data'!$D$10,0,10*ROW('Sanitation Data'!D129))),'Data Summary'!CM135="Yes"),OFFSET('Sanitation Data'!$D$10,0,10*ROW('Sanitation Data'!D129)),NA())</f>
        <v>#N/A</v>
      </c>
      <c r="Y135" s="100" t="e">
        <f ca="true">+IF(AND(ISNUMBER(OFFSET('Sanitation Data'!$D$11,0,10*ROW('Sanitation Data'!D129))),'Data Summary'!CN135="Yes"),OFFSET('Sanitation Data'!$D$11,0,10*ROW('Sanitation Data'!D129)),NA())</f>
        <v>#N/A</v>
      </c>
      <c r="Z135" s="100" t="e">
        <f ca="true">+IF(AND(ISNUMBER(OFFSET('Sanitation Data'!$D$12,0,10*ROW('Sanitation Data'!D129))),'Data Summary'!CO135="Yes"),OFFSET('Sanitation Data'!$D$12,0,10*ROW('Sanitation Data'!D129)),NA())</f>
        <v>#N/A</v>
      </c>
      <c r="AA135" s="100" t="e">
        <f ca="true">+IF(AND(ISNUMBER(OFFSET('Sanitation Data'!$E$4,0,10*ROW('Sanitation Data'!E129))),'Data Summary'!CP135="Yes"),100-OFFSET('Sanitation Data'!$E$4,0,10*ROW('Sanitation Data'!E129)),NA())</f>
        <v>#N/A</v>
      </c>
      <c r="AB135" s="100" t="e">
        <f ca="true">+IF(AND(ISNUMBER(OFFSET('Sanitation Data'!$E$6,0,10*ROW('Sanitation Data'!E129))),'Data Summary'!CQ135="Yes"),OFFSET('Sanitation Data'!$E$6,0,10*ROW('Sanitation Data'!E129)),NA())</f>
        <v>#N/A</v>
      </c>
      <c r="AC135" s="100" t="e">
        <f ca="true">+IF(AND(ISNUMBER(OFFSET('Sanitation Data'!$E$10,0,10*ROW('Sanitation Data'!E129))),'Data Summary'!CR135="Yes"),OFFSET('Sanitation Data'!$E$10,0,10*ROW('Sanitation Data'!E129)),NA())</f>
        <v>#N/A</v>
      </c>
      <c r="AD135" s="100" t="e">
        <f ca="true">+IF(AND(ISNUMBER(OFFSET('Sanitation Data'!$E$11,0,10*ROW('Sanitation Data'!E129))),'Data Summary'!CS135="Yes"),OFFSET('Sanitation Data'!$E$11,0,10*ROW('Sanitation Data'!E129)),NA())</f>
        <v>#N/A</v>
      </c>
      <c r="AE135" s="100" t="e">
        <f ca="true">+IF(AND(ISNUMBER(OFFSET('Sanitation Data'!$E$12,0,10*ROW('Sanitation Data'!E129))),'Data Summary'!CT135="Yes"),OFFSET('Sanitation Data'!$E$12,0,10*ROW('Sanitation Data'!E129)),NA())</f>
        <v>#N/A</v>
      </c>
      <c r="AF135" s="100" t="e">
        <f ca="true">+IF(AND(ISNUMBER(OFFSET('Sanitation Data'!$F$4,0,10*ROW('Sanitation Data'!F129))),'Data Summary'!CU135="Yes"),100-OFFSET('Sanitation Data'!$F$4,0,10*ROW('Sanitation Data'!F129)),NA())</f>
        <v>#N/A</v>
      </c>
      <c r="AG135" s="100" t="e">
        <f ca="true">+IF(AND(ISNUMBER(OFFSET('Sanitation Data'!$F$6,0,10*ROW('Sanitation Data'!F129))),'Data Summary'!CV135="Yes"),OFFSET('Sanitation Data'!$F$6,0,10*ROW('Sanitation Data'!F129)),NA())</f>
        <v>#N/A</v>
      </c>
      <c r="AH135" s="100" t="e">
        <f ca="true">+IF(AND(ISNUMBER(OFFSET('Sanitation Data'!$F$10,0,10*ROW('Sanitation Data'!F129))),'Data Summary'!CW135="Yes"),OFFSET('Sanitation Data'!$F$10,0,10*ROW('Sanitation Data'!F129)),NA())</f>
        <v>#N/A</v>
      </c>
      <c r="AI135" s="100" t="e">
        <f ca="true">+IF(AND(ISNUMBER(OFFSET('Sanitation Data'!$F$11,0,10*ROW('Sanitation Data'!F129))),'Data Summary'!CX135="Yes"),OFFSET('Sanitation Data'!$F$11,0,10*ROW('Sanitation Data'!F129)),NA())</f>
        <v>#N/A</v>
      </c>
      <c r="AJ135" s="100" t="e">
        <f ca="true">+IF(AND(ISNUMBER(OFFSET('Sanitation Data'!$F$12,0,10*ROW('Sanitation Data'!F129))),'Data Summary'!CY135="Yes"),OFFSET('Sanitation Data'!$F$12,0,10*ROW('Sanitation Data'!F129)),NA())</f>
        <v>#N/A</v>
      </c>
      <c r="AK135" s="100" t="e">
        <f ca="true">+IF(AND(ISNUMBER(OFFSET('Sanitation Data'!$G$4,0,10*ROW('Sanitation Data'!G129))),'Data Summary'!CZ135="Yes"),100-OFFSET('Sanitation Data'!$G$4,0,10*ROW('Sanitation Data'!G129)),NA())</f>
        <v>#N/A</v>
      </c>
      <c r="AL135" s="100" t="e">
        <f ca="true">+IF(AND(ISNUMBER(OFFSET('Sanitation Data'!$G$6,0,10*ROW('Sanitation Data'!G129))),'Data Summary'!DA135="Yes"),OFFSET('Sanitation Data'!$G$6,0,10*ROW('Sanitation Data'!G129)),NA())</f>
        <v>#N/A</v>
      </c>
      <c r="AM135" s="100" t="e">
        <f ca="true">+IF(AND(ISNUMBER(OFFSET('Sanitation Data'!$G$10,0,10*ROW('Sanitation Data'!G129))),'Data Summary'!DB135="Yes"),OFFSET('Sanitation Data'!$G$10,0,10*ROW('Sanitation Data'!G129)),NA())</f>
        <v>#N/A</v>
      </c>
      <c r="AN135" s="100" t="e">
        <f ca="true">+IF(AND(ISNUMBER(OFFSET('Sanitation Data'!$G$11,0,10*ROW('Sanitation Data'!G129))),'Data Summary'!DC135="Yes"),OFFSET('Sanitation Data'!$G$11,0,10*ROW('Sanitation Data'!G129)),NA())</f>
        <v>#N/A</v>
      </c>
      <c r="AO135" s="100" t="e">
        <f ca="true">+IF(AND(ISNUMBER(OFFSET('Sanitation Data'!$G$12,0,10*ROW('Sanitation Data'!G129))),'Data Summary'!DD135="Yes"),OFFSET('Sanitation Data'!$G$12,0,10*ROW('Sanitation Data'!G129)),NA())</f>
        <v>#N/A</v>
      </c>
      <c r="AP135" s="100" t="e">
        <f ca="true">+IF(AND(ISNUMBER(OFFSET('Sanitation Data'!$H$4,0,10*ROW('Sanitation Data'!H129))),'Data Summary'!DE135="Yes"),100-OFFSET('Sanitation Data'!$H$4,0,10*ROW('Sanitation Data'!H129)),NA())</f>
        <v>#N/A</v>
      </c>
      <c r="AQ135" s="100" t="e">
        <f ca="true">+IF(AND(ISNUMBER(OFFSET('Sanitation Data'!$H$6,0,10*ROW('Sanitation Data'!H129))),'Data Summary'!DF135="Yes"),OFFSET('Sanitation Data'!$H$6,0,10*ROW('Sanitation Data'!H129)),NA())</f>
        <v>#N/A</v>
      </c>
      <c r="AR135" s="100" t="e">
        <f ca="true">+IF(AND(ISNUMBER(OFFSET('Sanitation Data'!$H$10,0,10*ROW('Sanitation Data'!H129))),'Data Summary'!DG135="Yes"),OFFSET('Sanitation Data'!$H$10,0,10*ROW('Sanitation Data'!H129)),NA())</f>
        <v>#N/A</v>
      </c>
      <c r="AS135" s="100" t="e">
        <f ca="true">+IF(AND(ISNUMBER(OFFSET('Sanitation Data'!$H$11,0,10*ROW('Sanitation Data'!H129))),'Data Summary'!DH135="Yes"),OFFSET('Sanitation Data'!$H$11,0,10*ROW('Sanitation Data'!H129)),NA())</f>
        <v>#N/A</v>
      </c>
      <c r="AT135" s="100" t="e">
        <f ca="true">+IF(AND(ISNUMBER(OFFSET('Sanitation Data'!$H$12,0,10*ROW('Sanitation Data'!H129))),'Data Summary'!DI135="Yes"),OFFSET('Sanitation Data'!$H$12,0,10*ROW('Sanitation Data'!H129)),NA())</f>
        <v>#N/A</v>
      </c>
      <c r="AU135" s="100" t="e">
        <f ca="true">+IF(AND(ISNUMBER(OFFSET('Sanitation Data'!$I$4,0,10*ROW('Sanitation Data'!I129))),'Data Summary'!DJ135="Yes"),100-OFFSET('Sanitation Data'!$I$4,0,10*ROW('Sanitation Data'!I129)),NA())</f>
        <v>#N/A</v>
      </c>
      <c r="AV135" s="100" t="e">
        <f ca="true">+IF(AND(ISNUMBER(OFFSET('Sanitation Data'!$I$6,0,10*ROW('Sanitation Data'!I129))),'Data Summary'!DK135="Yes"),OFFSET('Sanitation Data'!$I$6,0,10*ROW('Sanitation Data'!I129)),NA())</f>
        <v>#N/A</v>
      </c>
      <c r="AW135" s="100" t="e">
        <f ca="true">+IF(AND(ISNUMBER(OFFSET('Sanitation Data'!$I$10,0,10*ROW('Sanitation Data'!I129))),'Data Summary'!DL135="Yes"),OFFSET('Sanitation Data'!$I$10,0,10*ROW('Sanitation Data'!I129)),NA())</f>
        <v>#N/A</v>
      </c>
      <c r="AX135" s="100" t="e">
        <f ca="true">+IF(AND(ISNUMBER(OFFSET('Sanitation Data'!$I$11,0,10*ROW('Sanitation Data'!I129))),'Data Summary'!DM135="Yes"),OFFSET('Sanitation Data'!$I$11,0,10*ROW('Sanitation Data'!I129)),NA())</f>
        <v>#N/A</v>
      </c>
      <c r="AY135" s="100" t="e">
        <f ca="true">+IF(AND(ISNUMBER(OFFSET('Sanitation Data'!$I$12,0,10*ROW('Sanitation Data'!I129))),'Data Summary'!DN135="Yes"),OFFSET('Sanitation Data'!$I$12,0,10*ROW('Sanitation Data'!I129)),NA())</f>
        <v>#N/A</v>
      </c>
      <c r="AZ135" s="101" t="e">
        <f ca="true">+IF(AND(ISNUMBER(OFFSET('Hygiene Data'!$D$5,0,10*ROW('Hygiene Data'!D129))),'Data Summary'!DO135="Yes"),OFFSET('Hygiene Data'!$D$5,0,10*ROW('Hygiene Data'!D129)),NA())</f>
        <v>#N/A</v>
      </c>
      <c r="BA135" s="101" t="e">
        <f ca="true">+IF(AND(ISNUMBER(OFFSET('Hygiene Data'!$D$7,0,10*ROW('Hygiene Data'!D129))),'Data Summary'!DP135="Yes"),OFFSET('Hygiene Data'!$D$7,0,10*ROW('Hygiene Data'!D129)),NA())</f>
        <v>#N/A</v>
      </c>
      <c r="BB135" s="101" t="e">
        <f ca="true">+IF(AND(ISNUMBER(OFFSET('Hygiene Data'!$D$9,0,10*ROW('Hygiene Data'!D129))),'Data Summary'!DQ135="Yes"),OFFSET('Hygiene Data'!$D$9,0,10*ROW('Hygiene Data'!D129)),NA())</f>
        <v>#N/A</v>
      </c>
      <c r="BC135" s="101" t="e">
        <f ca="true">+IF(AND(ISNUMBER(OFFSET('Hygiene Data'!$E$5,0,10*ROW('Hygiene Data'!E129))),'Data Summary'!DR135="Yes"),OFFSET('Hygiene Data'!$E$5,0,10*ROW('Hygiene Data'!E129)),NA())</f>
        <v>#N/A</v>
      </c>
      <c r="BD135" s="101" t="e">
        <f ca="true">+IF(AND(ISNUMBER(OFFSET('Hygiene Data'!$E$7,0,10*ROW('Hygiene Data'!E129))),'Data Summary'!DS135="Yes"),OFFSET('Hygiene Data'!$E$7,0,10*ROW('Hygiene Data'!E129)),NA())</f>
        <v>#N/A</v>
      </c>
      <c r="BE135" s="101" t="e">
        <f ca="true">+IF(AND(ISNUMBER(OFFSET('Hygiene Data'!$E$9,0,10*ROW('Hygiene Data'!E129))),'Data Summary'!DT135="Yes"),OFFSET('Hygiene Data'!$E$9,0,10*ROW('Hygiene Data'!E129)),NA())</f>
        <v>#N/A</v>
      </c>
      <c r="BF135" s="101" t="e">
        <f ca="true">+IF(AND(ISNUMBER(OFFSET('Hygiene Data'!$F$5,0,10*ROW('Hygiene Data'!F129))),'Data Summary'!DU135="Yes"),OFFSET('Hygiene Data'!$F$5,0,10*ROW('Hygiene Data'!F129)),NA())</f>
        <v>#N/A</v>
      </c>
      <c r="BG135" s="101" t="e">
        <f ca="true">+IF(AND(ISNUMBER(OFFSET('Hygiene Data'!$F$7,0,10*ROW('Hygiene Data'!F129))),'Data Summary'!DV135="Yes"),OFFSET('Hygiene Data'!$F$7,0,10*ROW('Hygiene Data'!F129)),NA())</f>
        <v>#N/A</v>
      </c>
      <c r="BH135" s="101" t="e">
        <f ca="true">+IF(AND(ISNUMBER(OFFSET('Hygiene Data'!$F$9,0,10*ROW('Hygiene Data'!F129))),'Data Summary'!DW135="Yes"),OFFSET('Hygiene Data'!$F$9,0,10*ROW('Hygiene Data'!F129)),NA())</f>
        <v>#N/A</v>
      </c>
      <c r="BI135" s="101" t="e">
        <f ca="true">+IF(AND(ISNUMBER(OFFSET('Hygiene Data'!$G$5,0,10*ROW('Hygiene Data'!G129))),'Data Summary'!DX135="Yes"),OFFSET('Hygiene Data'!$G$5,0,10*ROW('Hygiene Data'!G129)),NA())</f>
        <v>#N/A</v>
      </c>
      <c r="BJ135" s="101" t="e">
        <f ca="true">+IF(AND(ISNUMBER(OFFSET('Hygiene Data'!$G$7,0,10*ROW('Hygiene Data'!G129))),'Data Summary'!DY135="Yes"),OFFSET('Hygiene Data'!$G$7,0,10*ROW('Hygiene Data'!G129)),NA())</f>
        <v>#N/A</v>
      </c>
      <c r="BK135" s="101" t="e">
        <f ca="true">+IF(AND(ISNUMBER(OFFSET('Hygiene Data'!$G$9,0,10*ROW('Hygiene Data'!G129))),'Data Summary'!DZ135="Yes"),OFFSET('Hygiene Data'!$G$9,0,10*ROW('Hygiene Data'!G129)),NA())</f>
        <v>#N/A</v>
      </c>
      <c r="BL135" s="101" t="e">
        <f ca="true">+IF(AND(ISNUMBER(OFFSET('Hygiene Data'!$H$5,0,10*ROW('Hygiene Data'!H129))),'Data Summary'!EA135="Yes"),OFFSET('Hygiene Data'!$H$5,0,10*ROW('Hygiene Data'!H129)),NA())</f>
        <v>#N/A</v>
      </c>
      <c r="BM135" s="101" t="e">
        <f ca="true">+IF(AND(ISNUMBER(OFFSET('Hygiene Data'!$H$7,0,10*ROW('Hygiene Data'!H129))),'Data Summary'!EB135="Yes"),OFFSET('Hygiene Data'!$H$7,0,10*ROW('Hygiene Data'!H129)),NA())</f>
        <v>#N/A</v>
      </c>
      <c r="BN135" s="101" t="e">
        <f ca="true">+IF(AND(ISNUMBER(OFFSET('Hygiene Data'!$H$9,0,10*ROW('Hygiene Data'!H129))),'Data Summary'!EC135="Yes"),OFFSET('Hygiene Data'!$H$9,0,10*ROW('Hygiene Data'!H129)),NA())</f>
        <v>#N/A</v>
      </c>
      <c r="BO135" s="101" t="e">
        <f ca="true">+IF(AND(ISNUMBER(OFFSET('Hygiene Data'!$I$5,0,10*ROW('Hygiene Data'!I129))),'Data Summary'!ED135="Yes"),OFFSET('Hygiene Data'!$I$5,0,10*ROW('Hygiene Data'!I129)),NA())</f>
        <v>#N/A</v>
      </c>
      <c r="BP135" s="101" t="e">
        <f ca="true">+IF(AND(ISNUMBER(OFFSET('Hygiene Data'!$I$7,0,10*ROW('Hygiene Data'!I129))),'Data Summary'!EE135="Yes"),OFFSET('Hygiene Data'!$I$7,0,10*ROW('Hygiene Data'!I129)),NA())</f>
        <v>#N/A</v>
      </c>
      <c r="BQ135" s="101" t="e">
        <f ca="true">+IF(AND(ISNUMBER(OFFSET('Hygiene Data'!$I$9,0,10*ROW('Hygiene Data'!I129))),'Data Summary'!EF135="Yes"),OFFSET('Hygiene Data'!$I$9,0,10*ROW('Hygiene Data'!I129)),NA())</f>
        <v>#N/A</v>
      </c>
    </row>
    <row xmlns:x14ac="http://schemas.microsoft.com/office/spreadsheetml/2009/9/ac" r="136" x14ac:dyDescent="0.2">
      <c r="A136" s="414" t="e">
        <f ca="true">+RIGHT('Data Summary'!A136,LEN('Data Summary'!A136)-9)</f>
        <v>#VALUE!</v>
      </c>
      <c r="B136" s="38" t="str">
        <f ca="true">+IF(ISTEXT('Data Summary'!B136),'Data Summary'!B136,"")</f>
        <v/>
      </c>
      <c r="C136" s="365" t="e">
        <f ca="true">+VALUE('Data Summary'!C136)</f>
        <v>#VALUE!</v>
      </c>
      <c r="D136" s="99" t="e">
        <f ca="true">+IF(AND(ISNUMBER(OFFSET('Water Data'!$D$4,0,10*ROW('Water Data'!D130))),'Data Summary'!BS136="Yes"),100-OFFSET('Water Data'!$D$4,0,10*ROW('Water Data'!D130)),NA())</f>
        <v>#N/A</v>
      </c>
      <c r="E136" s="99" t="e">
        <f ca="true">+IF(AND(ISNUMBER(OFFSET('Water Data'!$D$6,0,10*ROW('Water Data'!D130))),'Data Summary'!BT136="Yes"),OFFSET('Water Data'!$D$6,0,10*ROW('Water Data'!D130)),NA())</f>
        <v>#N/A</v>
      </c>
      <c r="F136" s="99" t="e">
        <f ca="true">+IF(AND(ISNUMBER(OFFSET('Water Data'!$D$9,0,10*ROW('Water Data'!D130))),'Data Summary'!BU136="Yes"),OFFSET('Water Data'!$D$9,0,10*ROW('Water Data'!D130)),NA())</f>
        <v>#N/A</v>
      </c>
      <c r="G136" s="99" t="e">
        <f ca="true">+IF(AND(ISNUMBER(OFFSET('Water Data'!$E$4,0,10*ROW('Water Data'!E130))),'Data Summary'!BV136="Yes"),100-OFFSET('Water Data'!$E$4,0,10*ROW('Water Data'!E130)),NA())</f>
        <v>#N/A</v>
      </c>
      <c r="H136" s="99" t="e">
        <f ca="true">+IF(AND(ISNUMBER(OFFSET('Water Data'!$E$6,0,10*ROW('Water Data'!E130))),'Data Summary'!BW136="Yes"),OFFSET('Water Data'!$E$6,0,10*ROW('Water Data'!E130)),NA())</f>
        <v>#N/A</v>
      </c>
      <c r="I136" s="99" t="e">
        <f ca="true">+IF(AND(ISNUMBER(OFFSET('Water Data'!$E$9,0,10*ROW('Water Data'!E130))),'Data Summary'!BX136="Yes"),OFFSET('Water Data'!$E$9,0,10*ROW('Water Data'!E130)),NA())</f>
        <v>#N/A</v>
      </c>
      <c r="J136" s="99" t="e">
        <f ca="true">+IF(AND(ISNUMBER(OFFSET('Water Data'!$F$4,0,10*ROW('Water Data'!F130))),'Data Summary'!BY136="Yes"),100-OFFSET('Water Data'!$F$4,0,10*ROW('Water Data'!F130)),NA())</f>
        <v>#N/A</v>
      </c>
      <c r="K136" s="99" t="e">
        <f ca="true">+IF(AND(ISNUMBER(OFFSET('Water Data'!$F$6,0,10*ROW('Water Data'!F130))),'Data Summary'!BZ136="Yes"),OFFSET('Water Data'!$F$6,0,10*ROW('Water Data'!F130)),NA())</f>
        <v>#N/A</v>
      </c>
      <c r="L136" s="99" t="e">
        <f ca="true">+IF(AND(ISNUMBER(OFFSET('Water Data'!$F$9,0,10*ROW('Water Data'!F130))),'Data Summary'!CA136="Yes"),OFFSET('Water Data'!$F$9,0,10*ROW('Water Data'!F130)),NA())</f>
        <v>#N/A</v>
      </c>
      <c r="M136" s="99" t="e">
        <f ca="true">+IF(AND(ISNUMBER(OFFSET('Water Data'!$G$4,0,10*ROW('Water Data'!G130))),'Data Summary'!CB136="Yes"),100-OFFSET('Water Data'!$G$4,0,10*ROW('Water Data'!G130)),NA())</f>
        <v>#N/A</v>
      </c>
      <c r="N136" s="99" t="e">
        <f ca="true">+IF(AND(ISNUMBER(OFFSET('Water Data'!$G$6,0,10*ROW('Water Data'!G130))),'Data Summary'!CC136="Yes"),OFFSET('Water Data'!$G$6,0,10*ROW('Water Data'!G130)),NA())</f>
        <v>#N/A</v>
      </c>
      <c r="O136" s="99" t="e">
        <f ca="true">+IF(AND(ISNUMBER(OFFSET('Water Data'!$G$9,0,10*ROW('Water Data'!G130))),'Data Summary'!CD136="Yes"),OFFSET('Water Data'!$G$9,0,10*ROW('Water Data'!G130)),NA())</f>
        <v>#N/A</v>
      </c>
      <c r="P136" s="99" t="e">
        <f ca="true">+IF(AND(ISNUMBER(OFFSET('Water Data'!$H$4,0,10*ROW('Water Data'!H130))),'Data Summary'!CE136="Yes"),100-OFFSET('Water Data'!$H$4,0,10*ROW('Water Data'!H130)),NA())</f>
        <v>#N/A</v>
      </c>
      <c r="Q136" s="99" t="e">
        <f ca="true">+IF(AND(ISNUMBER(OFFSET('Water Data'!$H$6,0,10*ROW('Water Data'!H130))),'Data Summary'!CF136="Yes"),OFFSET('Water Data'!$H$6,0,10*ROW('Water Data'!H130)),NA())</f>
        <v>#N/A</v>
      </c>
      <c r="R136" s="99" t="e">
        <f ca="true">+IF(AND(ISNUMBER(OFFSET('Water Data'!$H$9,0,10*ROW('Water Data'!H130))),'Data Summary'!CG136="Yes"),OFFSET('Water Data'!$H$9,0,10*ROW('Water Data'!H130)),NA())</f>
        <v>#N/A</v>
      </c>
      <c r="S136" s="99" t="e">
        <f ca="true">+IF(AND(ISNUMBER(OFFSET('Water Data'!$I$4,0,10*ROW('Water Data'!I130))),'Data Summary'!CH136="Yes"),100-OFFSET('Water Data'!$I$4,0,10*ROW('Water Data'!I130)),NA())</f>
        <v>#N/A</v>
      </c>
      <c r="T136" s="99" t="e">
        <f ca="true">+IF(AND(ISNUMBER(OFFSET('Water Data'!$I$6,0,10*ROW('Water Data'!I130))),'Data Summary'!CI136="Yes"),OFFSET('Water Data'!$I$6,0,10*ROW('Water Data'!I130)),NA())</f>
        <v>#N/A</v>
      </c>
      <c r="U136" s="99" t="e">
        <f ca="true">+IF(AND(ISNUMBER(OFFSET('Water Data'!$I$9,0,10*ROW('Water Data'!I130))),'Data Summary'!CJ136="Yes"),OFFSET('Water Data'!$I$9,0,10*ROW('Water Data'!I130)),NA())</f>
        <v>#N/A</v>
      </c>
      <c r="V136" s="100" t="e">
        <f ca="true">+IF(AND(ISNUMBER(OFFSET('Sanitation Data'!$D$4,0,10*ROW('Sanitation Data'!D130))),'Data Summary'!CK136="Yes"),100-OFFSET('Sanitation Data'!$D$4,0,10*ROW('Sanitation Data'!D130)),NA())</f>
        <v>#N/A</v>
      </c>
      <c r="W136" s="100" t="e">
        <f ca="true">+IF(AND(ISNUMBER(OFFSET('Sanitation Data'!$D$6,0,10*ROW('Sanitation Data'!D130))),'Data Summary'!CL136="Yes"),OFFSET('Sanitation Data'!$D$6,0,10*ROW('Sanitation Data'!D130)),NA())</f>
        <v>#N/A</v>
      </c>
      <c r="X136" s="100" t="e">
        <f ca="true">+IF(AND(ISNUMBER(OFFSET('Sanitation Data'!$D$10,0,10*ROW('Sanitation Data'!D130))),'Data Summary'!CM136="Yes"),OFFSET('Sanitation Data'!$D$10,0,10*ROW('Sanitation Data'!D130)),NA())</f>
        <v>#N/A</v>
      </c>
      <c r="Y136" s="100" t="e">
        <f ca="true">+IF(AND(ISNUMBER(OFFSET('Sanitation Data'!$D$11,0,10*ROW('Sanitation Data'!D130))),'Data Summary'!CN136="Yes"),OFFSET('Sanitation Data'!$D$11,0,10*ROW('Sanitation Data'!D130)),NA())</f>
        <v>#N/A</v>
      </c>
      <c r="Z136" s="100" t="e">
        <f ca="true">+IF(AND(ISNUMBER(OFFSET('Sanitation Data'!$D$12,0,10*ROW('Sanitation Data'!D130))),'Data Summary'!CO136="Yes"),OFFSET('Sanitation Data'!$D$12,0,10*ROW('Sanitation Data'!D130)),NA())</f>
        <v>#N/A</v>
      </c>
      <c r="AA136" s="100" t="e">
        <f ca="true">+IF(AND(ISNUMBER(OFFSET('Sanitation Data'!$E$4,0,10*ROW('Sanitation Data'!E130))),'Data Summary'!CP136="Yes"),100-OFFSET('Sanitation Data'!$E$4,0,10*ROW('Sanitation Data'!E130)),NA())</f>
        <v>#N/A</v>
      </c>
      <c r="AB136" s="100" t="e">
        <f ca="true">+IF(AND(ISNUMBER(OFFSET('Sanitation Data'!$E$6,0,10*ROW('Sanitation Data'!E130))),'Data Summary'!CQ136="Yes"),OFFSET('Sanitation Data'!$E$6,0,10*ROW('Sanitation Data'!E130)),NA())</f>
        <v>#N/A</v>
      </c>
      <c r="AC136" s="100" t="e">
        <f ca="true">+IF(AND(ISNUMBER(OFFSET('Sanitation Data'!$E$10,0,10*ROW('Sanitation Data'!E130))),'Data Summary'!CR136="Yes"),OFFSET('Sanitation Data'!$E$10,0,10*ROW('Sanitation Data'!E130)),NA())</f>
        <v>#N/A</v>
      </c>
      <c r="AD136" s="100" t="e">
        <f ca="true">+IF(AND(ISNUMBER(OFFSET('Sanitation Data'!$E$11,0,10*ROW('Sanitation Data'!E130))),'Data Summary'!CS136="Yes"),OFFSET('Sanitation Data'!$E$11,0,10*ROW('Sanitation Data'!E130)),NA())</f>
        <v>#N/A</v>
      </c>
      <c r="AE136" s="100" t="e">
        <f ca="true">+IF(AND(ISNUMBER(OFFSET('Sanitation Data'!$E$12,0,10*ROW('Sanitation Data'!E130))),'Data Summary'!CT136="Yes"),OFFSET('Sanitation Data'!$E$12,0,10*ROW('Sanitation Data'!E130)),NA())</f>
        <v>#N/A</v>
      </c>
      <c r="AF136" s="100" t="e">
        <f ca="true">+IF(AND(ISNUMBER(OFFSET('Sanitation Data'!$F$4,0,10*ROW('Sanitation Data'!F130))),'Data Summary'!CU136="Yes"),100-OFFSET('Sanitation Data'!$F$4,0,10*ROW('Sanitation Data'!F130)),NA())</f>
        <v>#N/A</v>
      </c>
      <c r="AG136" s="100" t="e">
        <f ca="true">+IF(AND(ISNUMBER(OFFSET('Sanitation Data'!$F$6,0,10*ROW('Sanitation Data'!F130))),'Data Summary'!CV136="Yes"),OFFSET('Sanitation Data'!$F$6,0,10*ROW('Sanitation Data'!F130)),NA())</f>
        <v>#N/A</v>
      </c>
      <c r="AH136" s="100" t="e">
        <f ca="true">+IF(AND(ISNUMBER(OFFSET('Sanitation Data'!$F$10,0,10*ROW('Sanitation Data'!F130))),'Data Summary'!CW136="Yes"),OFFSET('Sanitation Data'!$F$10,0,10*ROW('Sanitation Data'!F130)),NA())</f>
        <v>#N/A</v>
      </c>
      <c r="AI136" s="100" t="e">
        <f ca="true">+IF(AND(ISNUMBER(OFFSET('Sanitation Data'!$F$11,0,10*ROW('Sanitation Data'!F130))),'Data Summary'!CX136="Yes"),OFFSET('Sanitation Data'!$F$11,0,10*ROW('Sanitation Data'!F130)),NA())</f>
        <v>#N/A</v>
      </c>
      <c r="AJ136" s="100" t="e">
        <f ca="true">+IF(AND(ISNUMBER(OFFSET('Sanitation Data'!$F$12,0,10*ROW('Sanitation Data'!F130))),'Data Summary'!CY136="Yes"),OFFSET('Sanitation Data'!$F$12,0,10*ROW('Sanitation Data'!F130)),NA())</f>
        <v>#N/A</v>
      </c>
      <c r="AK136" s="100" t="e">
        <f ca="true">+IF(AND(ISNUMBER(OFFSET('Sanitation Data'!$G$4,0,10*ROW('Sanitation Data'!G130))),'Data Summary'!CZ136="Yes"),100-OFFSET('Sanitation Data'!$G$4,0,10*ROW('Sanitation Data'!G130)),NA())</f>
        <v>#N/A</v>
      </c>
      <c r="AL136" s="100" t="e">
        <f ca="true">+IF(AND(ISNUMBER(OFFSET('Sanitation Data'!$G$6,0,10*ROW('Sanitation Data'!G130))),'Data Summary'!DA136="Yes"),OFFSET('Sanitation Data'!$G$6,0,10*ROW('Sanitation Data'!G130)),NA())</f>
        <v>#N/A</v>
      </c>
      <c r="AM136" s="100" t="e">
        <f ca="true">+IF(AND(ISNUMBER(OFFSET('Sanitation Data'!$G$10,0,10*ROW('Sanitation Data'!G130))),'Data Summary'!DB136="Yes"),OFFSET('Sanitation Data'!$G$10,0,10*ROW('Sanitation Data'!G130)),NA())</f>
        <v>#N/A</v>
      </c>
      <c r="AN136" s="100" t="e">
        <f ca="true">+IF(AND(ISNUMBER(OFFSET('Sanitation Data'!$G$11,0,10*ROW('Sanitation Data'!G130))),'Data Summary'!DC136="Yes"),OFFSET('Sanitation Data'!$G$11,0,10*ROW('Sanitation Data'!G130)),NA())</f>
        <v>#N/A</v>
      </c>
      <c r="AO136" s="100" t="e">
        <f ca="true">+IF(AND(ISNUMBER(OFFSET('Sanitation Data'!$G$12,0,10*ROW('Sanitation Data'!G130))),'Data Summary'!DD136="Yes"),OFFSET('Sanitation Data'!$G$12,0,10*ROW('Sanitation Data'!G130)),NA())</f>
        <v>#N/A</v>
      </c>
      <c r="AP136" s="100" t="e">
        <f ca="true">+IF(AND(ISNUMBER(OFFSET('Sanitation Data'!$H$4,0,10*ROW('Sanitation Data'!H130))),'Data Summary'!DE136="Yes"),100-OFFSET('Sanitation Data'!$H$4,0,10*ROW('Sanitation Data'!H130)),NA())</f>
        <v>#N/A</v>
      </c>
      <c r="AQ136" s="100" t="e">
        <f ca="true">+IF(AND(ISNUMBER(OFFSET('Sanitation Data'!$H$6,0,10*ROW('Sanitation Data'!H130))),'Data Summary'!DF136="Yes"),OFFSET('Sanitation Data'!$H$6,0,10*ROW('Sanitation Data'!H130)),NA())</f>
        <v>#N/A</v>
      </c>
      <c r="AR136" s="100" t="e">
        <f ca="true">+IF(AND(ISNUMBER(OFFSET('Sanitation Data'!$H$10,0,10*ROW('Sanitation Data'!H130))),'Data Summary'!DG136="Yes"),OFFSET('Sanitation Data'!$H$10,0,10*ROW('Sanitation Data'!H130)),NA())</f>
        <v>#N/A</v>
      </c>
      <c r="AS136" s="100" t="e">
        <f ca="true">+IF(AND(ISNUMBER(OFFSET('Sanitation Data'!$H$11,0,10*ROW('Sanitation Data'!H130))),'Data Summary'!DH136="Yes"),OFFSET('Sanitation Data'!$H$11,0,10*ROW('Sanitation Data'!H130)),NA())</f>
        <v>#N/A</v>
      </c>
      <c r="AT136" s="100" t="e">
        <f ca="true">+IF(AND(ISNUMBER(OFFSET('Sanitation Data'!$H$12,0,10*ROW('Sanitation Data'!H130))),'Data Summary'!DI136="Yes"),OFFSET('Sanitation Data'!$H$12,0,10*ROW('Sanitation Data'!H130)),NA())</f>
        <v>#N/A</v>
      </c>
      <c r="AU136" s="100" t="e">
        <f ca="true">+IF(AND(ISNUMBER(OFFSET('Sanitation Data'!$I$4,0,10*ROW('Sanitation Data'!I130))),'Data Summary'!DJ136="Yes"),100-OFFSET('Sanitation Data'!$I$4,0,10*ROW('Sanitation Data'!I130)),NA())</f>
        <v>#N/A</v>
      </c>
      <c r="AV136" s="100" t="e">
        <f ca="true">+IF(AND(ISNUMBER(OFFSET('Sanitation Data'!$I$6,0,10*ROW('Sanitation Data'!I130))),'Data Summary'!DK136="Yes"),OFFSET('Sanitation Data'!$I$6,0,10*ROW('Sanitation Data'!I130)),NA())</f>
        <v>#N/A</v>
      </c>
      <c r="AW136" s="100" t="e">
        <f ca="true">+IF(AND(ISNUMBER(OFFSET('Sanitation Data'!$I$10,0,10*ROW('Sanitation Data'!I130))),'Data Summary'!DL136="Yes"),OFFSET('Sanitation Data'!$I$10,0,10*ROW('Sanitation Data'!I130)),NA())</f>
        <v>#N/A</v>
      </c>
      <c r="AX136" s="100" t="e">
        <f ca="true">+IF(AND(ISNUMBER(OFFSET('Sanitation Data'!$I$11,0,10*ROW('Sanitation Data'!I130))),'Data Summary'!DM136="Yes"),OFFSET('Sanitation Data'!$I$11,0,10*ROW('Sanitation Data'!I130)),NA())</f>
        <v>#N/A</v>
      </c>
      <c r="AY136" s="100" t="e">
        <f ca="true">+IF(AND(ISNUMBER(OFFSET('Sanitation Data'!$I$12,0,10*ROW('Sanitation Data'!I130))),'Data Summary'!DN136="Yes"),OFFSET('Sanitation Data'!$I$12,0,10*ROW('Sanitation Data'!I130)),NA())</f>
        <v>#N/A</v>
      </c>
      <c r="AZ136" s="101" t="e">
        <f ca="true">+IF(AND(ISNUMBER(OFFSET('Hygiene Data'!$D$5,0,10*ROW('Hygiene Data'!D130))),'Data Summary'!DO136="Yes"),OFFSET('Hygiene Data'!$D$5,0,10*ROW('Hygiene Data'!D130)),NA())</f>
        <v>#N/A</v>
      </c>
      <c r="BA136" s="101" t="e">
        <f ca="true">+IF(AND(ISNUMBER(OFFSET('Hygiene Data'!$D$7,0,10*ROW('Hygiene Data'!D130))),'Data Summary'!DP136="Yes"),OFFSET('Hygiene Data'!$D$7,0,10*ROW('Hygiene Data'!D130)),NA())</f>
        <v>#N/A</v>
      </c>
      <c r="BB136" s="101" t="e">
        <f ca="true">+IF(AND(ISNUMBER(OFFSET('Hygiene Data'!$D$9,0,10*ROW('Hygiene Data'!D130))),'Data Summary'!DQ136="Yes"),OFFSET('Hygiene Data'!$D$9,0,10*ROW('Hygiene Data'!D130)),NA())</f>
        <v>#N/A</v>
      </c>
      <c r="BC136" s="101" t="e">
        <f ca="true">+IF(AND(ISNUMBER(OFFSET('Hygiene Data'!$E$5,0,10*ROW('Hygiene Data'!E130))),'Data Summary'!DR136="Yes"),OFFSET('Hygiene Data'!$E$5,0,10*ROW('Hygiene Data'!E130)),NA())</f>
        <v>#N/A</v>
      </c>
      <c r="BD136" s="101" t="e">
        <f ca="true">+IF(AND(ISNUMBER(OFFSET('Hygiene Data'!$E$7,0,10*ROW('Hygiene Data'!E130))),'Data Summary'!DS136="Yes"),OFFSET('Hygiene Data'!$E$7,0,10*ROW('Hygiene Data'!E130)),NA())</f>
        <v>#N/A</v>
      </c>
      <c r="BE136" s="101" t="e">
        <f ca="true">+IF(AND(ISNUMBER(OFFSET('Hygiene Data'!$E$9,0,10*ROW('Hygiene Data'!E130))),'Data Summary'!DT136="Yes"),OFFSET('Hygiene Data'!$E$9,0,10*ROW('Hygiene Data'!E130)),NA())</f>
        <v>#N/A</v>
      </c>
      <c r="BF136" s="101" t="e">
        <f ca="true">+IF(AND(ISNUMBER(OFFSET('Hygiene Data'!$F$5,0,10*ROW('Hygiene Data'!F130))),'Data Summary'!DU136="Yes"),OFFSET('Hygiene Data'!$F$5,0,10*ROW('Hygiene Data'!F130)),NA())</f>
        <v>#N/A</v>
      </c>
      <c r="BG136" s="101" t="e">
        <f ca="true">+IF(AND(ISNUMBER(OFFSET('Hygiene Data'!$F$7,0,10*ROW('Hygiene Data'!F130))),'Data Summary'!DV136="Yes"),OFFSET('Hygiene Data'!$F$7,0,10*ROW('Hygiene Data'!F130)),NA())</f>
        <v>#N/A</v>
      </c>
      <c r="BH136" s="101" t="e">
        <f ca="true">+IF(AND(ISNUMBER(OFFSET('Hygiene Data'!$F$9,0,10*ROW('Hygiene Data'!F130))),'Data Summary'!DW136="Yes"),OFFSET('Hygiene Data'!$F$9,0,10*ROW('Hygiene Data'!F130)),NA())</f>
        <v>#N/A</v>
      </c>
      <c r="BI136" s="101" t="e">
        <f ca="true">+IF(AND(ISNUMBER(OFFSET('Hygiene Data'!$G$5,0,10*ROW('Hygiene Data'!G130))),'Data Summary'!DX136="Yes"),OFFSET('Hygiene Data'!$G$5,0,10*ROW('Hygiene Data'!G130)),NA())</f>
        <v>#N/A</v>
      </c>
      <c r="BJ136" s="101" t="e">
        <f ca="true">+IF(AND(ISNUMBER(OFFSET('Hygiene Data'!$G$7,0,10*ROW('Hygiene Data'!G130))),'Data Summary'!DY136="Yes"),OFFSET('Hygiene Data'!$G$7,0,10*ROW('Hygiene Data'!G130)),NA())</f>
        <v>#N/A</v>
      </c>
      <c r="BK136" s="101" t="e">
        <f ca="true">+IF(AND(ISNUMBER(OFFSET('Hygiene Data'!$G$9,0,10*ROW('Hygiene Data'!G130))),'Data Summary'!DZ136="Yes"),OFFSET('Hygiene Data'!$G$9,0,10*ROW('Hygiene Data'!G130)),NA())</f>
        <v>#N/A</v>
      </c>
      <c r="BL136" s="101" t="e">
        <f ca="true">+IF(AND(ISNUMBER(OFFSET('Hygiene Data'!$H$5,0,10*ROW('Hygiene Data'!H130))),'Data Summary'!EA136="Yes"),OFFSET('Hygiene Data'!$H$5,0,10*ROW('Hygiene Data'!H130)),NA())</f>
        <v>#N/A</v>
      </c>
      <c r="BM136" s="101" t="e">
        <f ca="true">+IF(AND(ISNUMBER(OFFSET('Hygiene Data'!$H$7,0,10*ROW('Hygiene Data'!H130))),'Data Summary'!EB136="Yes"),OFFSET('Hygiene Data'!$H$7,0,10*ROW('Hygiene Data'!H130)),NA())</f>
        <v>#N/A</v>
      </c>
      <c r="BN136" s="101" t="e">
        <f ca="true">+IF(AND(ISNUMBER(OFFSET('Hygiene Data'!$H$9,0,10*ROW('Hygiene Data'!H130))),'Data Summary'!EC136="Yes"),OFFSET('Hygiene Data'!$H$9,0,10*ROW('Hygiene Data'!H130)),NA())</f>
        <v>#N/A</v>
      </c>
      <c r="BO136" s="101" t="e">
        <f ca="true">+IF(AND(ISNUMBER(OFFSET('Hygiene Data'!$I$5,0,10*ROW('Hygiene Data'!I130))),'Data Summary'!ED136="Yes"),OFFSET('Hygiene Data'!$I$5,0,10*ROW('Hygiene Data'!I130)),NA())</f>
        <v>#N/A</v>
      </c>
      <c r="BP136" s="101" t="e">
        <f ca="true">+IF(AND(ISNUMBER(OFFSET('Hygiene Data'!$I$7,0,10*ROW('Hygiene Data'!I130))),'Data Summary'!EE136="Yes"),OFFSET('Hygiene Data'!$I$7,0,10*ROW('Hygiene Data'!I130)),NA())</f>
        <v>#N/A</v>
      </c>
      <c r="BQ136" s="101" t="e">
        <f ca="true">+IF(AND(ISNUMBER(OFFSET('Hygiene Data'!$I$9,0,10*ROW('Hygiene Data'!I130))),'Data Summary'!EF136="Yes"),OFFSET('Hygiene Data'!$I$9,0,10*ROW('Hygiene Data'!I130)),NA())</f>
        <v>#N/A</v>
      </c>
    </row>
    <row xmlns:x14ac="http://schemas.microsoft.com/office/spreadsheetml/2009/9/ac" r="137" x14ac:dyDescent="0.2">
      <c r="A137" s="414" t="e">
        <f ca="true">+RIGHT('Data Summary'!A137,LEN('Data Summary'!A137)-9)</f>
        <v>#VALUE!</v>
      </c>
      <c r="B137" s="38" t="str">
        <f ca="true">+IF(ISTEXT('Data Summary'!B137),'Data Summary'!B137,"")</f>
        <v/>
      </c>
      <c r="C137" s="365" t="e">
        <f ca="true">+VALUE('Data Summary'!C137)</f>
        <v>#VALUE!</v>
      </c>
      <c r="D137" s="99" t="e">
        <f ca="true">+IF(AND(ISNUMBER(OFFSET('Water Data'!$D$4,0,10*ROW('Water Data'!D131))),'Data Summary'!BS137="Yes"),100-OFFSET('Water Data'!$D$4,0,10*ROW('Water Data'!D131)),NA())</f>
        <v>#N/A</v>
      </c>
      <c r="E137" s="99" t="e">
        <f ca="true">+IF(AND(ISNUMBER(OFFSET('Water Data'!$D$6,0,10*ROW('Water Data'!D131))),'Data Summary'!BT137="Yes"),OFFSET('Water Data'!$D$6,0,10*ROW('Water Data'!D131)),NA())</f>
        <v>#N/A</v>
      </c>
      <c r="F137" s="99" t="e">
        <f ca="true">+IF(AND(ISNUMBER(OFFSET('Water Data'!$D$9,0,10*ROW('Water Data'!D131))),'Data Summary'!BU137="Yes"),OFFSET('Water Data'!$D$9,0,10*ROW('Water Data'!D131)),NA())</f>
        <v>#N/A</v>
      </c>
      <c r="G137" s="99" t="e">
        <f ca="true">+IF(AND(ISNUMBER(OFFSET('Water Data'!$E$4,0,10*ROW('Water Data'!E131))),'Data Summary'!BV137="Yes"),100-OFFSET('Water Data'!$E$4,0,10*ROW('Water Data'!E131)),NA())</f>
        <v>#N/A</v>
      </c>
      <c r="H137" s="99" t="e">
        <f ca="true">+IF(AND(ISNUMBER(OFFSET('Water Data'!$E$6,0,10*ROW('Water Data'!E131))),'Data Summary'!BW137="Yes"),OFFSET('Water Data'!$E$6,0,10*ROW('Water Data'!E131)),NA())</f>
        <v>#N/A</v>
      </c>
      <c r="I137" s="99" t="e">
        <f ca="true">+IF(AND(ISNUMBER(OFFSET('Water Data'!$E$9,0,10*ROW('Water Data'!E131))),'Data Summary'!BX137="Yes"),OFFSET('Water Data'!$E$9,0,10*ROW('Water Data'!E131)),NA())</f>
        <v>#N/A</v>
      </c>
      <c r="J137" s="99" t="e">
        <f ca="true">+IF(AND(ISNUMBER(OFFSET('Water Data'!$F$4,0,10*ROW('Water Data'!F131))),'Data Summary'!BY137="Yes"),100-OFFSET('Water Data'!$F$4,0,10*ROW('Water Data'!F131)),NA())</f>
        <v>#N/A</v>
      </c>
      <c r="K137" s="99" t="e">
        <f ca="true">+IF(AND(ISNUMBER(OFFSET('Water Data'!$F$6,0,10*ROW('Water Data'!F131))),'Data Summary'!BZ137="Yes"),OFFSET('Water Data'!$F$6,0,10*ROW('Water Data'!F131)),NA())</f>
        <v>#N/A</v>
      </c>
      <c r="L137" s="99" t="e">
        <f ca="true">+IF(AND(ISNUMBER(OFFSET('Water Data'!$F$9,0,10*ROW('Water Data'!F131))),'Data Summary'!CA137="Yes"),OFFSET('Water Data'!$F$9,0,10*ROW('Water Data'!F131)),NA())</f>
        <v>#N/A</v>
      </c>
      <c r="M137" s="99" t="e">
        <f ca="true">+IF(AND(ISNUMBER(OFFSET('Water Data'!$G$4,0,10*ROW('Water Data'!G131))),'Data Summary'!CB137="Yes"),100-OFFSET('Water Data'!$G$4,0,10*ROW('Water Data'!G131)),NA())</f>
        <v>#N/A</v>
      </c>
      <c r="N137" s="99" t="e">
        <f ca="true">+IF(AND(ISNUMBER(OFFSET('Water Data'!$G$6,0,10*ROW('Water Data'!G131))),'Data Summary'!CC137="Yes"),OFFSET('Water Data'!$G$6,0,10*ROW('Water Data'!G131)),NA())</f>
        <v>#N/A</v>
      </c>
      <c r="O137" s="99" t="e">
        <f ca="true">+IF(AND(ISNUMBER(OFFSET('Water Data'!$G$9,0,10*ROW('Water Data'!G131))),'Data Summary'!CD137="Yes"),OFFSET('Water Data'!$G$9,0,10*ROW('Water Data'!G131)),NA())</f>
        <v>#N/A</v>
      </c>
      <c r="P137" s="99" t="e">
        <f ca="true">+IF(AND(ISNUMBER(OFFSET('Water Data'!$H$4,0,10*ROW('Water Data'!H131))),'Data Summary'!CE137="Yes"),100-OFFSET('Water Data'!$H$4,0,10*ROW('Water Data'!H131)),NA())</f>
        <v>#N/A</v>
      </c>
      <c r="Q137" s="99" t="e">
        <f ca="true">+IF(AND(ISNUMBER(OFFSET('Water Data'!$H$6,0,10*ROW('Water Data'!H131))),'Data Summary'!CF137="Yes"),OFFSET('Water Data'!$H$6,0,10*ROW('Water Data'!H131)),NA())</f>
        <v>#N/A</v>
      </c>
      <c r="R137" s="99" t="e">
        <f ca="true">+IF(AND(ISNUMBER(OFFSET('Water Data'!$H$9,0,10*ROW('Water Data'!H131))),'Data Summary'!CG137="Yes"),OFFSET('Water Data'!$H$9,0,10*ROW('Water Data'!H131)),NA())</f>
        <v>#N/A</v>
      </c>
      <c r="S137" s="99" t="e">
        <f ca="true">+IF(AND(ISNUMBER(OFFSET('Water Data'!$I$4,0,10*ROW('Water Data'!I131))),'Data Summary'!CH137="Yes"),100-OFFSET('Water Data'!$I$4,0,10*ROW('Water Data'!I131)),NA())</f>
        <v>#N/A</v>
      </c>
      <c r="T137" s="99" t="e">
        <f ca="true">+IF(AND(ISNUMBER(OFFSET('Water Data'!$I$6,0,10*ROW('Water Data'!I131))),'Data Summary'!CI137="Yes"),OFFSET('Water Data'!$I$6,0,10*ROW('Water Data'!I131)),NA())</f>
        <v>#N/A</v>
      </c>
      <c r="U137" s="99" t="e">
        <f ca="true">+IF(AND(ISNUMBER(OFFSET('Water Data'!$I$9,0,10*ROW('Water Data'!I131))),'Data Summary'!CJ137="Yes"),OFFSET('Water Data'!$I$9,0,10*ROW('Water Data'!I131)),NA())</f>
        <v>#N/A</v>
      </c>
      <c r="V137" s="100" t="e">
        <f ca="true">+IF(AND(ISNUMBER(OFFSET('Sanitation Data'!$D$4,0,10*ROW('Sanitation Data'!D131))),'Data Summary'!CK137="Yes"),100-OFFSET('Sanitation Data'!$D$4,0,10*ROW('Sanitation Data'!D131)),NA())</f>
        <v>#N/A</v>
      </c>
      <c r="W137" s="100" t="e">
        <f ca="true">+IF(AND(ISNUMBER(OFFSET('Sanitation Data'!$D$6,0,10*ROW('Sanitation Data'!D131))),'Data Summary'!CL137="Yes"),OFFSET('Sanitation Data'!$D$6,0,10*ROW('Sanitation Data'!D131)),NA())</f>
        <v>#N/A</v>
      </c>
      <c r="X137" s="100" t="e">
        <f ca="true">+IF(AND(ISNUMBER(OFFSET('Sanitation Data'!$D$10,0,10*ROW('Sanitation Data'!D131))),'Data Summary'!CM137="Yes"),OFFSET('Sanitation Data'!$D$10,0,10*ROW('Sanitation Data'!D131)),NA())</f>
        <v>#N/A</v>
      </c>
      <c r="Y137" s="100" t="e">
        <f ca="true">+IF(AND(ISNUMBER(OFFSET('Sanitation Data'!$D$11,0,10*ROW('Sanitation Data'!D131))),'Data Summary'!CN137="Yes"),OFFSET('Sanitation Data'!$D$11,0,10*ROW('Sanitation Data'!D131)),NA())</f>
        <v>#N/A</v>
      </c>
      <c r="Z137" s="100" t="e">
        <f ca="true">+IF(AND(ISNUMBER(OFFSET('Sanitation Data'!$D$12,0,10*ROW('Sanitation Data'!D131))),'Data Summary'!CO137="Yes"),OFFSET('Sanitation Data'!$D$12,0,10*ROW('Sanitation Data'!D131)),NA())</f>
        <v>#N/A</v>
      </c>
      <c r="AA137" s="100" t="e">
        <f ca="true">+IF(AND(ISNUMBER(OFFSET('Sanitation Data'!$E$4,0,10*ROW('Sanitation Data'!E131))),'Data Summary'!CP137="Yes"),100-OFFSET('Sanitation Data'!$E$4,0,10*ROW('Sanitation Data'!E131)),NA())</f>
        <v>#N/A</v>
      </c>
      <c r="AB137" s="100" t="e">
        <f ca="true">+IF(AND(ISNUMBER(OFFSET('Sanitation Data'!$E$6,0,10*ROW('Sanitation Data'!E131))),'Data Summary'!CQ137="Yes"),OFFSET('Sanitation Data'!$E$6,0,10*ROW('Sanitation Data'!E131)),NA())</f>
        <v>#N/A</v>
      </c>
      <c r="AC137" s="100" t="e">
        <f ca="true">+IF(AND(ISNUMBER(OFFSET('Sanitation Data'!$E$10,0,10*ROW('Sanitation Data'!E131))),'Data Summary'!CR137="Yes"),OFFSET('Sanitation Data'!$E$10,0,10*ROW('Sanitation Data'!E131)),NA())</f>
        <v>#N/A</v>
      </c>
      <c r="AD137" s="100" t="e">
        <f ca="true">+IF(AND(ISNUMBER(OFFSET('Sanitation Data'!$E$11,0,10*ROW('Sanitation Data'!E131))),'Data Summary'!CS137="Yes"),OFFSET('Sanitation Data'!$E$11,0,10*ROW('Sanitation Data'!E131)),NA())</f>
        <v>#N/A</v>
      </c>
      <c r="AE137" s="100" t="e">
        <f ca="true">+IF(AND(ISNUMBER(OFFSET('Sanitation Data'!$E$12,0,10*ROW('Sanitation Data'!E131))),'Data Summary'!CT137="Yes"),OFFSET('Sanitation Data'!$E$12,0,10*ROW('Sanitation Data'!E131)),NA())</f>
        <v>#N/A</v>
      </c>
      <c r="AF137" s="100" t="e">
        <f ca="true">+IF(AND(ISNUMBER(OFFSET('Sanitation Data'!$F$4,0,10*ROW('Sanitation Data'!F131))),'Data Summary'!CU137="Yes"),100-OFFSET('Sanitation Data'!$F$4,0,10*ROW('Sanitation Data'!F131)),NA())</f>
        <v>#N/A</v>
      </c>
      <c r="AG137" s="100" t="e">
        <f ca="true">+IF(AND(ISNUMBER(OFFSET('Sanitation Data'!$F$6,0,10*ROW('Sanitation Data'!F131))),'Data Summary'!CV137="Yes"),OFFSET('Sanitation Data'!$F$6,0,10*ROW('Sanitation Data'!F131)),NA())</f>
        <v>#N/A</v>
      </c>
      <c r="AH137" s="100" t="e">
        <f ca="true">+IF(AND(ISNUMBER(OFFSET('Sanitation Data'!$F$10,0,10*ROW('Sanitation Data'!F131))),'Data Summary'!CW137="Yes"),OFFSET('Sanitation Data'!$F$10,0,10*ROW('Sanitation Data'!F131)),NA())</f>
        <v>#N/A</v>
      </c>
      <c r="AI137" s="100" t="e">
        <f ca="true">+IF(AND(ISNUMBER(OFFSET('Sanitation Data'!$F$11,0,10*ROW('Sanitation Data'!F131))),'Data Summary'!CX137="Yes"),OFFSET('Sanitation Data'!$F$11,0,10*ROW('Sanitation Data'!F131)),NA())</f>
        <v>#N/A</v>
      </c>
      <c r="AJ137" s="100" t="e">
        <f ca="true">+IF(AND(ISNUMBER(OFFSET('Sanitation Data'!$F$12,0,10*ROW('Sanitation Data'!F131))),'Data Summary'!CY137="Yes"),OFFSET('Sanitation Data'!$F$12,0,10*ROW('Sanitation Data'!F131)),NA())</f>
        <v>#N/A</v>
      </c>
      <c r="AK137" s="100" t="e">
        <f ca="true">+IF(AND(ISNUMBER(OFFSET('Sanitation Data'!$G$4,0,10*ROW('Sanitation Data'!G131))),'Data Summary'!CZ137="Yes"),100-OFFSET('Sanitation Data'!$G$4,0,10*ROW('Sanitation Data'!G131)),NA())</f>
        <v>#N/A</v>
      </c>
      <c r="AL137" s="100" t="e">
        <f ca="true">+IF(AND(ISNUMBER(OFFSET('Sanitation Data'!$G$6,0,10*ROW('Sanitation Data'!G131))),'Data Summary'!DA137="Yes"),OFFSET('Sanitation Data'!$G$6,0,10*ROW('Sanitation Data'!G131)),NA())</f>
        <v>#N/A</v>
      </c>
      <c r="AM137" s="100" t="e">
        <f ca="true">+IF(AND(ISNUMBER(OFFSET('Sanitation Data'!$G$10,0,10*ROW('Sanitation Data'!G131))),'Data Summary'!DB137="Yes"),OFFSET('Sanitation Data'!$G$10,0,10*ROW('Sanitation Data'!G131)),NA())</f>
        <v>#N/A</v>
      </c>
      <c r="AN137" s="100" t="e">
        <f ca="true">+IF(AND(ISNUMBER(OFFSET('Sanitation Data'!$G$11,0,10*ROW('Sanitation Data'!G131))),'Data Summary'!DC137="Yes"),OFFSET('Sanitation Data'!$G$11,0,10*ROW('Sanitation Data'!G131)),NA())</f>
        <v>#N/A</v>
      </c>
      <c r="AO137" s="100" t="e">
        <f ca="true">+IF(AND(ISNUMBER(OFFSET('Sanitation Data'!$G$12,0,10*ROW('Sanitation Data'!G131))),'Data Summary'!DD137="Yes"),OFFSET('Sanitation Data'!$G$12,0,10*ROW('Sanitation Data'!G131)),NA())</f>
        <v>#N/A</v>
      </c>
      <c r="AP137" s="100" t="e">
        <f ca="true">+IF(AND(ISNUMBER(OFFSET('Sanitation Data'!$H$4,0,10*ROW('Sanitation Data'!H131))),'Data Summary'!DE137="Yes"),100-OFFSET('Sanitation Data'!$H$4,0,10*ROW('Sanitation Data'!H131)),NA())</f>
        <v>#N/A</v>
      </c>
      <c r="AQ137" s="100" t="e">
        <f ca="true">+IF(AND(ISNUMBER(OFFSET('Sanitation Data'!$H$6,0,10*ROW('Sanitation Data'!H131))),'Data Summary'!DF137="Yes"),OFFSET('Sanitation Data'!$H$6,0,10*ROW('Sanitation Data'!H131)),NA())</f>
        <v>#N/A</v>
      </c>
      <c r="AR137" s="100" t="e">
        <f ca="true">+IF(AND(ISNUMBER(OFFSET('Sanitation Data'!$H$10,0,10*ROW('Sanitation Data'!H131))),'Data Summary'!DG137="Yes"),OFFSET('Sanitation Data'!$H$10,0,10*ROW('Sanitation Data'!H131)),NA())</f>
        <v>#N/A</v>
      </c>
      <c r="AS137" s="100" t="e">
        <f ca="true">+IF(AND(ISNUMBER(OFFSET('Sanitation Data'!$H$11,0,10*ROW('Sanitation Data'!H131))),'Data Summary'!DH137="Yes"),OFFSET('Sanitation Data'!$H$11,0,10*ROW('Sanitation Data'!H131)),NA())</f>
        <v>#N/A</v>
      </c>
      <c r="AT137" s="100" t="e">
        <f ca="true">+IF(AND(ISNUMBER(OFFSET('Sanitation Data'!$H$12,0,10*ROW('Sanitation Data'!H131))),'Data Summary'!DI137="Yes"),OFFSET('Sanitation Data'!$H$12,0,10*ROW('Sanitation Data'!H131)),NA())</f>
        <v>#N/A</v>
      </c>
      <c r="AU137" s="100" t="e">
        <f ca="true">+IF(AND(ISNUMBER(OFFSET('Sanitation Data'!$I$4,0,10*ROW('Sanitation Data'!I131))),'Data Summary'!DJ137="Yes"),100-OFFSET('Sanitation Data'!$I$4,0,10*ROW('Sanitation Data'!I131)),NA())</f>
        <v>#N/A</v>
      </c>
      <c r="AV137" s="100" t="e">
        <f ca="true">+IF(AND(ISNUMBER(OFFSET('Sanitation Data'!$I$6,0,10*ROW('Sanitation Data'!I131))),'Data Summary'!DK137="Yes"),OFFSET('Sanitation Data'!$I$6,0,10*ROW('Sanitation Data'!I131)),NA())</f>
        <v>#N/A</v>
      </c>
      <c r="AW137" s="100" t="e">
        <f ca="true">+IF(AND(ISNUMBER(OFFSET('Sanitation Data'!$I$10,0,10*ROW('Sanitation Data'!I131))),'Data Summary'!DL137="Yes"),OFFSET('Sanitation Data'!$I$10,0,10*ROW('Sanitation Data'!I131)),NA())</f>
        <v>#N/A</v>
      </c>
      <c r="AX137" s="100" t="e">
        <f ca="true">+IF(AND(ISNUMBER(OFFSET('Sanitation Data'!$I$11,0,10*ROW('Sanitation Data'!I131))),'Data Summary'!DM137="Yes"),OFFSET('Sanitation Data'!$I$11,0,10*ROW('Sanitation Data'!I131)),NA())</f>
        <v>#N/A</v>
      </c>
      <c r="AY137" s="100" t="e">
        <f ca="true">+IF(AND(ISNUMBER(OFFSET('Sanitation Data'!$I$12,0,10*ROW('Sanitation Data'!I131))),'Data Summary'!DN137="Yes"),OFFSET('Sanitation Data'!$I$12,0,10*ROW('Sanitation Data'!I131)),NA())</f>
        <v>#N/A</v>
      </c>
      <c r="AZ137" s="101" t="e">
        <f ca="true">+IF(AND(ISNUMBER(OFFSET('Hygiene Data'!$D$5,0,10*ROW('Hygiene Data'!D131))),'Data Summary'!DO137="Yes"),OFFSET('Hygiene Data'!$D$5,0,10*ROW('Hygiene Data'!D131)),NA())</f>
        <v>#N/A</v>
      </c>
      <c r="BA137" s="101" t="e">
        <f ca="true">+IF(AND(ISNUMBER(OFFSET('Hygiene Data'!$D$7,0,10*ROW('Hygiene Data'!D131))),'Data Summary'!DP137="Yes"),OFFSET('Hygiene Data'!$D$7,0,10*ROW('Hygiene Data'!D131)),NA())</f>
        <v>#N/A</v>
      </c>
      <c r="BB137" s="101" t="e">
        <f ca="true">+IF(AND(ISNUMBER(OFFSET('Hygiene Data'!$D$9,0,10*ROW('Hygiene Data'!D131))),'Data Summary'!DQ137="Yes"),OFFSET('Hygiene Data'!$D$9,0,10*ROW('Hygiene Data'!D131)),NA())</f>
        <v>#N/A</v>
      </c>
      <c r="BC137" s="101" t="e">
        <f ca="true">+IF(AND(ISNUMBER(OFFSET('Hygiene Data'!$E$5,0,10*ROW('Hygiene Data'!E131))),'Data Summary'!DR137="Yes"),OFFSET('Hygiene Data'!$E$5,0,10*ROW('Hygiene Data'!E131)),NA())</f>
        <v>#N/A</v>
      </c>
      <c r="BD137" s="101" t="e">
        <f ca="true">+IF(AND(ISNUMBER(OFFSET('Hygiene Data'!$E$7,0,10*ROW('Hygiene Data'!E131))),'Data Summary'!DS137="Yes"),OFFSET('Hygiene Data'!$E$7,0,10*ROW('Hygiene Data'!E131)),NA())</f>
        <v>#N/A</v>
      </c>
      <c r="BE137" s="101" t="e">
        <f ca="true">+IF(AND(ISNUMBER(OFFSET('Hygiene Data'!$E$9,0,10*ROW('Hygiene Data'!E131))),'Data Summary'!DT137="Yes"),OFFSET('Hygiene Data'!$E$9,0,10*ROW('Hygiene Data'!E131)),NA())</f>
        <v>#N/A</v>
      </c>
      <c r="BF137" s="101" t="e">
        <f ca="true">+IF(AND(ISNUMBER(OFFSET('Hygiene Data'!$F$5,0,10*ROW('Hygiene Data'!F131))),'Data Summary'!DU137="Yes"),OFFSET('Hygiene Data'!$F$5,0,10*ROW('Hygiene Data'!F131)),NA())</f>
        <v>#N/A</v>
      </c>
      <c r="BG137" s="101" t="e">
        <f ca="true">+IF(AND(ISNUMBER(OFFSET('Hygiene Data'!$F$7,0,10*ROW('Hygiene Data'!F131))),'Data Summary'!DV137="Yes"),OFFSET('Hygiene Data'!$F$7,0,10*ROW('Hygiene Data'!F131)),NA())</f>
        <v>#N/A</v>
      </c>
      <c r="BH137" s="101" t="e">
        <f ca="true">+IF(AND(ISNUMBER(OFFSET('Hygiene Data'!$F$9,0,10*ROW('Hygiene Data'!F131))),'Data Summary'!DW137="Yes"),OFFSET('Hygiene Data'!$F$9,0,10*ROW('Hygiene Data'!F131)),NA())</f>
        <v>#N/A</v>
      </c>
      <c r="BI137" s="101" t="e">
        <f ca="true">+IF(AND(ISNUMBER(OFFSET('Hygiene Data'!$G$5,0,10*ROW('Hygiene Data'!G131))),'Data Summary'!DX137="Yes"),OFFSET('Hygiene Data'!$G$5,0,10*ROW('Hygiene Data'!G131)),NA())</f>
        <v>#N/A</v>
      </c>
      <c r="BJ137" s="101" t="e">
        <f ca="true">+IF(AND(ISNUMBER(OFFSET('Hygiene Data'!$G$7,0,10*ROW('Hygiene Data'!G131))),'Data Summary'!DY137="Yes"),OFFSET('Hygiene Data'!$G$7,0,10*ROW('Hygiene Data'!G131)),NA())</f>
        <v>#N/A</v>
      </c>
      <c r="BK137" s="101" t="e">
        <f ca="true">+IF(AND(ISNUMBER(OFFSET('Hygiene Data'!$G$9,0,10*ROW('Hygiene Data'!G131))),'Data Summary'!DZ137="Yes"),OFFSET('Hygiene Data'!$G$9,0,10*ROW('Hygiene Data'!G131)),NA())</f>
        <v>#N/A</v>
      </c>
      <c r="BL137" s="101" t="e">
        <f ca="true">+IF(AND(ISNUMBER(OFFSET('Hygiene Data'!$H$5,0,10*ROW('Hygiene Data'!H131))),'Data Summary'!EA137="Yes"),OFFSET('Hygiene Data'!$H$5,0,10*ROW('Hygiene Data'!H131)),NA())</f>
        <v>#N/A</v>
      </c>
      <c r="BM137" s="101" t="e">
        <f ca="true">+IF(AND(ISNUMBER(OFFSET('Hygiene Data'!$H$7,0,10*ROW('Hygiene Data'!H131))),'Data Summary'!EB137="Yes"),OFFSET('Hygiene Data'!$H$7,0,10*ROW('Hygiene Data'!H131)),NA())</f>
        <v>#N/A</v>
      </c>
      <c r="BN137" s="101" t="e">
        <f ca="true">+IF(AND(ISNUMBER(OFFSET('Hygiene Data'!$H$9,0,10*ROW('Hygiene Data'!H131))),'Data Summary'!EC137="Yes"),OFFSET('Hygiene Data'!$H$9,0,10*ROW('Hygiene Data'!H131)),NA())</f>
        <v>#N/A</v>
      </c>
      <c r="BO137" s="101" t="e">
        <f ca="true">+IF(AND(ISNUMBER(OFFSET('Hygiene Data'!$I$5,0,10*ROW('Hygiene Data'!I131))),'Data Summary'!ED137="Yes"),OFFSET('Hygiene Data'!$I$5,0,10*ROW('Hygiene Data'!I131)),NA())</f>
        <v>#N/A</v>
      </c>
      <c r="BP137" s="101" t="e">
        <f ca="true">+IF(AND(ISNUMBER(OFFSET('Hygiene Data'!$I$7,0,10*ROW('Hygiene Data'!I131))),'Data Summary'!EE137="Yes"),OFFSET('Hygiene Data'!$I$7,0,10*ROW('Hygiene Data'!I131)),NA())</f>
        <v>#N/A</v>
      </c>
      <c r="BQ137" s="101" t="e">
        <f ca="true">+IF(AND(ISNUMBER(OFFSET('Hygiene Data'!$I$9,0,10*ROW('Hygiene Data'!I131))),'Data Summary'!EF137="Yes"),OFFSET('Hygiene Data'!$I$9,0,10*ROW('Hygiene Data'!I131)),NA())</f>
        <v>#N/A</v>
      </c>
    </row>
    <row xmlns:x14ac="http://schemas.microsoft.com/office/spreadsheetml/2009/9/ac" r="138" x14ac:dyDescent="0.2">
      <c r="A138" s="414" t="e">
        <f ca="true">+RIGHT('Data Summary'!A138,LEN('Data Summary'!A138)-9)</f>
        <v>#VALUE!</v>
      </c>
      <c r="B138" s="38" t="str">
        <f ca="true">+IF(ISTEXT('Data Summary'!B138),'Data Summary'!B138,"")</f>
        <v/>
      </c>
      <c r="C138" s="365" t="e">
        <f ca="true">+VALUE('Data Summary'!C138)</f>
        <v>#VALUE!</v>
      </c>
      <c r="D138" s="99" t="e">
        <f ca="true">+IF(AND(ISNUMBER(OFFSET('Water Data'!$D$4,0,10*ROW('Water Data'!D132))),'Data Summary'!BS138="Yes"),100-OFFSET('Water Data'!$D$4,0,10*ROW('Water Data'!D132)),NA())</f>
        <v>#N/A</v>
      </c>
      <c r="E138" s="99" t="e">
        <f ca="true">+IF(AND(ISNUMBER(OFFSET('Water Data'!$D$6,0,10*ROW('Water Data'!D132))),'Data Summary'!BT138="Yes"),OFFSET('Water Data'!$D$6,0,10*ROW('Water Data'!D132)),NA())</f>
        <v>#N/A</v>
      </c>
      <c r="F138" s="99" t="e">
        <f ca="true">+IF(AND(ISNUMBER(OFFSET('Water Data'!$D$9,0,10*ROW('Water Data'!D132))),'Data Summary'!BU138="Yes"),OFFSET('Water Data'!$D$9,0,10*ROW('Water Data'!D132)),NA())</f>
        <v>#N/A</v>
      </c>
      <c r="G138" s="99" t="e">
        <f ca="true">+IF(AND(ISNUMBER(OFFSET('Water Data'!$E$4,0,10*ROW('Water Data'!E132))),'Data Summary'!BV138="Yes"),100-OFFSET('Water Data'!$E$4,0,10*ROW('Water Data'!E132)),NA())</f>
        <v>#N/A</v>
      </c>
      <c r="H138" s="99" t="e">
        <f ca="true">+IF(AND(ISNUMBER(OFFSET('Water Data'!$E$6,0,10*ROW('Water Data'!E132))),'Data Summary'!BW138="Yes"),OFFSET('Water Data'!$E$6,0,10*ROW('Water Data'!E132)),NA())</f>
        <v>#N/A</v>
      </c>
      <c r="I138" s="99" t="e">
        <f ca="true">+IF(AND(ISNUMBER(OFFSET('Water Data'!$E$9,0,10*ROW('Water Data'!E132))),'Data Summary'!BX138="Yes"),OFFSET('Water Data'!$E$9,0,10*ROW('Water Data'!E132)),NA())</f>
        <v>#N/A</v>
      </c>
      <c r="J138" s="99" t="e">
        <f ca="true">+IF(AND(ISNUMBER(OFFSET('Water Data'!$F$4,0,10*ROW('Water Data'!F132))),'Data Summary'!BY138="Yes"),100-OFFSET('Water Data'!$F$4,0,10*ROW('Water Data'!F132)),NA())</f>
        <v>#N/A</v>
      </c>
      <c r="K138" s="99" t="e">
        <f ca="true">+IF(AND(ISNUMBER(OFFSET('Water Data'!$F$6,0,10*ROW('Water Data'!F132))),'Data Summary'!BZ138="Yes"),OFFSET('Water Data'!$F$6,0,10*ROW('Water Data'!F132)),NA())</f>
        <v>#N/A</v>
      </c>
      <c r="L138" s="99" t="e">
        <f ca="true">+IF(AND(ISNUMBER(OFFSET('Water Data'!$F$9,0,10*ROW('Water Data'!F132))),'Data Summary'!CA138="Yes"),OFFSET('Water Data'!$F$9,0,10*ROW('Water Data'!F132)),NA())</f>
        <v>#N/A</v>
      </c>
      <c r="M138" s="99" t="e">
        <f ca="true">+IF(AND(ISNUMBER(OFFSET('Water Data'!$G$4,0,10*ROW('Water Data'!G132))),'Data Summary'!CB138="Yes"),100-OFFSET('Water Data'!$G$4,0,10*ROW('Water Data'!G132)),NA())</f>
        <v>#N/A</v>
      </c>
      <c r="N138" s="99" t="e">
        <f ca="true">+IF(AND(ISNUMBER(OFFSET('Water Data'!$G$6,0,10*ROW('Water Data'!G132))),'Data Summary'!CC138="Yes"),OFFSET('Water Data'!$G$6,0,10*ROW('Water Data'!G132)),NA())</f>
        <v>#N/A</v>
      </c>
      <c r="O138" s="99" t="e">
        <f ca="true">+IF(AND(ISNUMBER(OFFSET('Water Data'!$G$9,0,10*ROW('Water Data'!G132))),'Data Summary'!CD138="Yes"),OFFSET('Water Data'!$G$9,0,10*ROW('Water Data'!G132)),NA())</f>
        <v>#N/A</v>
      </c>
      <c r="P138" s="99" t="e">
        <f ca="true">+IF(AND(ISNUMBER(OFFSET('Water Data'!$H$4,0,10*ROW('Water Data'!H132))),'Data Summary'!CE138="Yes"),100-OFFSET('Water Data'!$H$4,0,10*ROW('Water Data'!H132)),NA())</f>
        <v>#N/A</v>
      </c>
      <c r="Q138" s="99" t="e">
        <f ca="true">+IF(AND(ISNUMBER(OFFSET('Water Data'!$H$6,0,10*ROW('Water Data'!H132))),'Data Summary'!CF138="Yes"),OFFSET('Water Data'!$H$6,0,10*ROW('Water Data'!H132)),NA())</f>
        <v>#N/A</v>
      </c>
      <c r="R138" s="99" t="e">
        <f ca="true">+IF(AND(ISNUMBER(OFFSET('Water Data'!$H$9,0,10*ROW('Water Data'!H132))),'Data Summary'!CG138="Yes"),OFFSET('Water Data'!$H$9,0,10*ROW('Water Data'!H132)),NA())</f>
        <v>#N/A</v>
      </c>
      <c r="S138" s="99" t="e">
        <f ca="true">+IF(AND(ISNUMBER(OFFSET('Water Data'!$I$4,0,10*ROW('Water Data'!I132))),'Data Summary'!CH138="Yes"),100-OFFSET('Water Data'!$I$4,0,10*ROW('Water Data'!I132)),NA())</f>
        <v>#N/A</v>
      </c>
      <c r="T138" s="99" t="e">
        <f ca="true">+IF(AND(ISNUMBER(OFFSET('Water Data'!$I$6,0,10*ROW('Water Data'!I132))),'Data Summary'!CI138="Yes"),OFFSET('Water Data'!$I$6,0,10*ROW('Water Data'!I132)),NA())</f>
        <v>#N/A</v>
      </c>
      <c r="U138" s="99" t="e">
        <f ca="true">+IF(AND(ISNUMBER(OFFSET('Water Data'!$I$9,0,10*ROW('Water Data'!I132))),'Data Summary'!CJ138="Yes"),OFFSET('Water Data'!$I$9,0,10*ROW('Water Data'!I132)),NA())</f>
        <v>#N/A</v>
      </c>
      <c r="V138" s="100" t="e">
        <f ca="true">+IF(AND(ISNUMBER(OFFSET('Sanitation Data'!$D$4,0,10*ROW('Sanitation Data'!D132))),'Data Summary'!CK138="Yes"),100-OFFSET('Sanitation Data'!$D$4,0,10*ROW('Sanitation Data'!D132)),NA())</f>
        <v>#N/A</v>
      </c>
      <c r="W138" s="100" t="e">
        <f ca="true">+IF(AND(ISNUMBER(OFFSET('Sanitation Data'!$D$6,0,10*ROW('Sanitation Data'!D132))),'Data Summary'!CL138="Yes"),OFFSET('Sanitation Data'!$D$6,0,10*ROW('Sanitation Data'!D132)),NA())</f>
        <v>#N/A</v>
      </c>
      <c r="X138" s="100" t="e">
        <f ca="true">+IF(AND(ISNUMBER(OFFSET('Sanitation Data'!$D$10,0,10*ROW('Sanitation Data'!D132))),'Data Summary'!CM138="Yes"),OFFSET('Sanitation Data'!$D$10,0,10*ROW('Sanitation Data'!D132)),NA())</f>
        <v>#N/A</v>
      </c>
      <c r="Y138" s="100" t="e">
        <f ca="true">+IF(AND(ISNUMBER(OFFSET('Sanitation Data'!$D$11,0,10*ROW('Sanitation Data'!D132))),'Data Summary'!CN138="Yes"),OFFSET('Sanitation Data'!$D$11,0,10*ROW('Sanitation Data'!D132)),NA())</f>
        <v>#N/A</v>
      </c>
      <c r="Z138" s="100" t="e">
        <f ca="true">+IF(AND(ISNUMBER(OFFSET('Sanitation Data'!$D$12,0,10*ROW('Sanitation Data'!D132))),'Data Summary'!CO138="Yes"),OFFSET('Sanitation Data'!$D$12,0,10*ROW('Sanitation Data'!D132)),NA())</f>
        <v>#N/A</v>
      </c>
      <c r="AA138" s="100" t="e">
        <f ca="true">+IF(AND(ISNUMBER(OFFSET('Sanitation Data'!$E$4,0,10*ROW('Sanitation Data'!E132))),'Data Summary'!CP138="Yes"),100-OFFSET('Sanitation Data'!$E$4,0,10*ROW('Sanitation Data'!E132)),NA())</f>
        <v>#N/A</v>
      </c>
      <c r="AB138" s="100" t="e">
        <f ca="true">+IF(AND(ISNUMBER(OFFSET('Sanitation Data'!$E$6,0,10*ROW('Sanitation Data'!E132))),'Data Summary'!CQ138="Yes"),OFFSET('Sanitation Data'!$E$6,0,10*ROW('Sanitation Data'!E132)),NA())</f>
        <v>#N/A</v>
      </c>
      <c r="AC138" s="100" t="e">
        <f ca="true">+IF(AND(ISNUMBER(OFFSET('Sanitation Data'!$E$10,0,10*ROW('Sanitation Data'!E132))),'Data Summary'!CR138="Yes"),OFFSET('Sanitation Data'!$E$10,0,10*ROW('Sanitation Data'!E132)),NA())</f>
        <v>#N/A</v>
      </c>
      <c r="AD138" s="100" t="e">
        <f ca="true">+IF(AND(ISNUMBER(OFFSET('Sanitation Data'!$E$11,0,10*ROW('Sanitation Data'!E132))),'Data Summary'!CS138="Yes"),OFFSET('Sanitation Data'!$E$11,0,10*ROW('Sanitation Data'!E132)),NA())</f>
        <v>#N/A</v>
      </c>
      <c r="AE138" s="100" t="e">
        <f ca="true">+IF(AND(ISNUMBER(OFFSET('Sanitation Data'!$E$12,0,10*ROW('Sanitation Data'!E132))),'Data Summary'!CT138="Yes"),OFFSET('Sanitation Data'!$E$12,0,10*ROW('Sanitation Data'!E132)),NA())</f>
        <v>#N/A</v>
      </c>
      <c r="AF138" s="100" t="e">
        <f ca="true">+IF(AND(ISNUMBER(OFFSET('Sanitation Data'!$F$4,0,10*ROW('Sanitation Data'!F132))),'Data Summary'!CU138="Yes"),100-OFFSET('Sanitation Data'!$F$4,0,10*ROW('Sanitation Data'!F132)),NA())</f>
        <v>#N/A</v>
      </c>
      <c r="AG138" s="100" t="e">
        <f ca="true">+IF(AND(ISNUMBER(OFFSET('Sanitation Data'!$F$6,0,10*ROW('Sanitation Data'!F132))),'Data Summary'!CV138="Yes"),OFFSET('Sanitation Data'!$F$6,0,10*ROW('Sanitation Data'!F132)),NA())</f>
        <v>#N/A</v>
      </c>
      <c r="AH138" s="100" t="e">
        <f ca="true">+IF(AND(ISNUMBER(OFFSET('Sanitation Data'!$F$10,0,10*ROW('Sanitation Data'!F132))),'Data Summary'!CW138="Yes"),OFFSET('Sanitation Data'!$F$10,0,10*ROW('Sanitation Data'!F132)),NA())</f>
        <v>#N/A</v>
      </c>
      <c r="AI138" s="100" t="e">
        <f ca="true">+IF(AND(ISNUMBER(OFFSET('Sanitation Data'!$F$11,0,10*ROW('Sanitation Data'!F132))),'Data Summary'!CX138="Yes"),OFFSET('Sanitation Data'!$F$11,0,10*ROW('Sanitation Data'!F132)),NA())</f>
        <v>#N/A</v>
      </c>
      <c r="AJ138" s="100" t="e">
        <f ca="true">+IF(AND(ISNUMBER(OFFSET('Sanitation Data'!$F$12,0,10*ROW('Sanitation Data'!F132))),'Data Summary'!CY138="Yes"),OFFSET('Sanitation Data'!$F$12,0,10*ROW('Sanitation Data'!F132)),NA())</f>
        <v>#N/A</v>
      </c>
      <c r="AK138" s="100" t="e">
        <f ca="true">+IF(AND(ISNUMBER(OFFSET('Sanitation Data'!$G$4,0,10*ROW('Sanitation Data'!G132))),'Data Summary'!CZ138="Yes"),100-OFFSET('Sanitation Data'!$G$4,0,10*ROW('Sanitation Data'!G132)),NA())</f>
        <v>#N/A</v>
      </c>
      <c r="AL138" s="100" t="e">
        <f ca="true">+IF(AND(ISNUMBER(OFFSET('Sanitation Data'!$G$6,0,10*ROW('Sanitation Data'!G132))),'Data Summary'!DA138="Yes"),OFFSET('Sanitation Data'!$G$6,0,10*ROW('Sanitation Data'!G132)),NA())</f>
        <v>#N/A</v>
      </c>
      <c r="AM138" s="100" t="e">
        <f ca="true">+IF(AND(ISNUMBER(OFFSET('Sanitation Data'!$G$10,0,10*ROW('Sanitation Data'!G132))),'Data Summary'!DB138="Yes"),OFFSET('Sanitation Data'!$G$10,0,10*ROW('Sanitation Data'!G132)),NA())</f>
        <v>#N/A</v>
      </c>
      <c r="AN138" s="100" t="e">
        <f ca="true">+IF(AND(ISNUMBER(OFFSET('Sanitation Data'!$G$11,0,10*ROW('Sanitation Data'!G132))),'Data Summary'!DC138="Yes"),OFFSET('Sanitation Data'!$G$11,0,10*ROW('Sanitation Data'!G132)),NA())</f>
        <v>#N/A</v>
      </c>
      <c r="AO138" s="100" t="e">
        <f ca="true">+IF(AND(ISNUMBER(OFFSET('Sanitation Data'!$G$12,0,10*ROW('Sanitation Data'!G132))),'Data Summary'!DD138="Yes"),OFFSET('Sanitation Data'!$G$12,0,10*ROW('Sanitation Data'!G132)),NA())</f>
        <v>#N/A</v>
      </c>
      <c r="AP138" s="100" t="e">
        <f ca="true">+IF(AND(ISNUMBER(OFFSET('Sanitation Data'!$H$4,0,10*ROW('Sanitation Data'!H132))),'Data Summary'!DE138="Yes"),100-OFFSET('Sanitation Data'!$H$4,0,10*ROW('Sanitation Data'!H132)),NA())</f>
        <v>#N/A</v>
      </c>
      <c r="AQ138" s="100" t="e">
        <f ca="true">+IF(AND(ISNUMBER(OFFSET('Sanitation Data'!$H$6,0,10*ROW('Sanitation Data'!H132))),'Data Summary'!DF138="Yes"),OFFSET('Sanitation Data'!$H$6,0,10*ROW('Sanitation Data'!H132)),NA())</f>
        <v>#N/A</v>
      </c>
      <c r="AR138" s="100" t="e">
        <f ca="true">+IF(AND(ISNUMBER(OFFSET('Sanitation Data'!$H$10,0,10*ROW('Sanitation Data'!H132))),'Data Summary'!DG138="Yes"),OFFSET('Sanitation Data'!$H$10,0,10*ROW('Sanitation Data'!H132)),NA())</f>
        <v>#N/A</v>
      </c>
      <c r="AS138" s="100" t="e">
        <f ca="true">+IF(AND(ISNUMBER(OFFSET('Sanitation Data'!$H$11,0,10*ROW('Sanitation Data'!H132))),'Data Summary'!DH138="Yes"),OFFSET('Sanitation Data'!$H$11,0,10*ROW('Sanitation Data'!H132)),NA())</f>
        <v>#N/A</v>
      </c>
      <c r="AT138" s="100" t="e">
        <f ca="true">+IF(AND(ISNUMBER(OFFSET('Sanitation Data'!$H$12,0,10*ROW('Sanitation Data'!H132))),'Data Summary'!DI138="Yes"),OFFSET('Sanitation Data'!$H$12,0,10*ROW('Sanitation Data'!H132)),NA())</f>
        <v>#N/A</v>
      </c>
      <c r="AU138" s="100" t="e">
        <f ca="true">+IF(AND(ISNUMBER(OFFSET('Sanitation Data'!$I$4,0,10*ROW('Sanitation Data'!I132))),'Data Summary'!DJ138="Yes"),100-OFFSET('Sanitation Data'!$I$4,0,10*ROW('Sanitation Data'!I132)),NA())</f>
        <v>#N/A</v>
      </c>
      <c r="AV138" s="100" t="e">
        <f ca="true">+IF(AND(ISNUMBER(OFFSET('Sanitation Data'!$I$6,0,10*ROW('Sanitation Data'!I132))),'Data Summary'!DK138="Yes"),OFFSET('Sanitation Data'!$I$6,0,10*ROW('Sanitation Data'!I132)),NA())</f>
        <v>#N/A</v>
      </c>
      <c r="AW138" s="100" t="e">
        <f ca="true">+IF(AND(ISNUMBER(OFFSET('Sanitation Data'!$I$10,0,10*ROW('Sanitation Data'!I132))),'Data Summary'!DL138="Yes"),OFFSET('Sanitation Data'!$I$10,0,10*ROW('Sanitation Data'!I132)),NA())</f>
        <v>#N/A</v>
      </c>
      <c r="AX138" s="100" t="e">
        <f ca="true">+IF(AND(ISNUMBER(OFFSET('Sanitation Data'!$I$11,0,10*ROW('Sanitation Data'!I132))),'Data Summary'!DM138="Yes"),OFFSET('Sanitation Data'!$I$11,0,10*ROW('Sanitation Data'!I132)),NA())</f>
        <v>#N/A</v>
      </c>
      <c r="AY138" s="100" t="e">
        <f ca="true">+IF(AND(ISNUMBER(OFFSET('Sanitation Data'!$I$12,0,10*ROW('Sanitation Data'!I132))),'Data Summary'!DN138="Yes"),OFFSET('Sanitation Data'!$I$12,0,10*ROW('Sanitation Data'!I132)),NA())</f>
        <v>#N/A</v>
      </c>
      <c r="AZ138" s="101" t="e">
        <f ca="true">+IF(AND(ISNUMBER(OFFSET('Hygiene Data'!$D$5,0,10*ROW('Hygiene Data'!D132))),'Data Summary'!DO138="Yes"),OFFSET('Hygiene Data'!$D$5,0,10*ROW('Hygiene Data'!D132)),NA())</f>
        <v>#N/A</v>
      </c>
      <c r="BA138" s="101" t="e">
        <f ca="true">+IF(AND(ISNUMBER(OFFSET('Hygiene Data'!$D$7,0,10*ROW('Hygiene Data'!D132))),'Data Summary'!DP138="Yes"),OFFSET('Hygiene Data'!$D$7,0,10*ROW('Hygiene Data'!D132)),NA())</f>
        <v>#N/A</v>
      </c>
      <c r="BB138" s="101" t="e">
        <f ca="true">+IF(AND(ISNUMBER(OFFSET('Hygiene Data'!$D$9,0,10*ROW('Hygiene Data'!D132))),'Data Summary'!DQ138="Yes"),OFFSET('Hygiene Data'!$D$9,0,10*ROW('Hygiene Data'!D132)),NA())</f>
        <v>#N/A</v>
      </c>
      <c r="BC138" s="101" t="e">
        <f ca="true">+IF(AND(ISNUMBER(OFFSET('Hygiene Data'!$E$5,0,10*ROW('Hygiene Data'!E132))),'Data Summary'!DR138="Yes"),OFFSET('Hygiene Data'!$E$5,0,10*ROW('Hygiene Data'!E132)),NA())</f>
        <v>#N/A</v>
      </c>
      <c r="BD138" s="101" t="e">
        <f ca="true">+IF(AND(ISNUMBER(OFFSET('Hygiene Data'!$E$7,0,10*ROW('Hygiene Data'!E132))),'Data Summary'!DS138="Yes"),OFFSET('Hygiene Data'!$E$7,0,10*ROW('Hygiene Data'!E132)),NA())</f>
        <v>#N/A</v>
      </c>
      <c r="BE138" s="101" t="e">
        <f ca="true">+IF(AND(ISNUMBER(OFFSET('Hygiene Data'!$E$9,0,10*ROW('Hygiene Data'!E132))),'Data Summary'!DT138="Yes"),OFFSET('Hygiene Data'!$E$9,0,10*ROW('Hygiene Data'!E132)),NA())</f>
        <v>#N/A</v>
      </c>
      <c r="BF138" s="101" t="e">
        <f ca="true">+IF(AND(ISNUMBER(OFFSET('Hygiene Data'!$F$5,0,10*ROW('Hygiene Data'!F132))),'Data Summary'!DU138="Yes"),OFFSET('Hygiene Data'!$F$5,0,10*ROW('Hygiene Data'!F132)),NA())</f>
        <v>#N/A</v>
      </c>
      <c r="BG138" s="101" t="e">
        <f ca="true">+IF(AND(ISNUMBER(OFFSET('Hygiene Data'!$F$7,0,10*ROW('Hygiene Data'!F132))),'Data Summary'!DV138="Yes"),OFFSET('Hygiene Data'!$F$7,0,10*ROW('Hygiene Data'!F132)),NA())</f>
        <v>#N/A</v>
      </c>
      <c r="BH138" s="101" t="e">
        <f ca="true">+IF(AND(ISNUMBER(OFFSET('Hygiene Data'!$F$9,0,10*ROW('Hygiene Data'!F132))),'Data Summary'!DW138="Yes"),OFFSET('Hygiene Data'!$F$9,0,10*ROW('Hygiene Data'!F132)),NA())</f>
        <v>#N/A</v>
      </c>
      <c r="BI138" s="101" t="e">
        <f ca="true">+IF(AND(ISNUMBER(OFFSET('Hygiene Data'!$G$5,0,10*ROW('Hygiene Data'!G132))),'Data Summary'!DX138="Yes"),OFFSET('Hygiene Data'!$G$5,0,10*ROW('Hygiene Data'!G132)),NA())</f>
        <v>#N/A</v>
      </c>
      <c r="BJ138" s="101" t="e">
        <f ca="true">+IF(AND(ISNUMBER(OFFSET('Hygiene Data'!$G$7,0,10*ROW('Hygiene Data'!G132))),'Data Summary'!DY138="Yes"),OFFSET('Hygiene Data'!$G$7,0,10*ROW('Hygiene Data'!G132)),NA())</f>
        <v>#N/A</v>
      </c>
      <c r="BK138" s="101" t="e">
        <f ca="true">+IF(AND(ISNUMBER(OFFSET('Hygiene Data'!$G$9,0,10*ROW('Hygiene Data'!G132))),'Data Summary'!DZ138="Yes"),OFFSET('Hygiene Data'!$G$9,0,10*ROW('Hygiene Data'!G132)),NA())</f>
        <v>#N/A</v>
      </c>
      <c r="BL138" s="101" t="e">
        <f ca="true">+IF(AND(ISNUMBER(OFFSET('Hygiene Data'!$H$5,0,10*ROW('Hygiene Data'!H132))),'Data Summary'!EA138="Yes"),OFFSET('Hygiene Data'!$H$5,0,10*ROW('Hygiene Data'!H132)),NA())</f>
        <v>#N/A</v>
      </c>
      <c r="BM138" s="101" t="e">
        <f ca="true">+IF(AND(ISNUMBER(OFFSET('Hygiene Data'!$H$7,0,10*ROW('Hygiene Data'!H132))),'Data Summary'!EB138="Yes"),OFFSET('Hygiene Data'!$H$7,0,10*ROW('Hygiene Data'!H132)),NA())</f>
        <v>#N/A</v>
      </c>
      <c r="BN138" s="101" t="e">
        <f ca="true">+IF(AND(ISNUMBER(OFFSET('Hygiene Data'!$H$9,0,10*ROW('Hygiene Data'!H132))),'Data Summary'!EC138="Yes"),OFFSET('Hygiene Data'!$H$9,0,10*ROW('Hygiene Data'!H132)),NA())</f>
        <v>#N/A</v>
      </c>
      <c r="BO138" s="101" t="e">
        <f ca="true">+IF(AND(ISNUMBER(OFFSET('Hygiene Data'!$I$5,0,10*ROW('Hygiene Data'!I132))),'Data Summary'!ED138="Yes"),OFFSET('Hygiene Data'!$I$5,0,10*ROW('Hygiene Data'!I132)),NA())</f>
        <v>#N/A</v>
      </c>
      <c r="BP138" s="101" t="e">
        <f ca="true">+IF(AND(ISNUMBER(OFFSET('Hygiene Data'!$I$7,0,10*ROW('Hygiene Data'!I132))),'Data Summary'!EE138="Yes"),OFFSET('Hygiene Data'!$I$7,0,10*ROW('Hygiene Data'!I132)),NA())</f>
        <v>#N/A</v>
      </c>
      <c r="BQ138" s="101" t="e">
        <f ca="true">+IF(AND(ISNUMBER(OFFSET('Hygiene Data'!$I$9,0,10*ROW('Hygiene Data'!I132))),'Data Summary'!EF138="Yes"),OFFSET('Hygiene Data'!$I$9,0,10*ROW('Hygiene Data'!I132)),NA())</f>
        <v>#N/A</v>
      </c>
    </row>
    <row xmlns:x14ac="http://schemas.microsoft.com/office/spreadsheetml/2009/9/ac" r="139" x14ac:dyDescent="0.2">
      <c r="A139" s="414" t="e">
        <f ca="true">+RIGHT('Data Summary'!A139,LEN('Data Summary'!A139)-9)</f>
        <v>#VALUE!</v>
      </c>
      <c r="B139" s="38" t="str">
        <f ca="true">+IF(ISTEXT('Data Summary'!B139),'Data Summary'!B139,"")</f>
        <v/>
      </c>
      <c r="C139" s="365" t="e">
        <f ca="true">+VALUE('Data Summary'!C139)</f>
        <v>#VALUE!</v>
      </c>
      <c r="D139" s="99" t="e">
        <f ca="true">+IF(AND(ISNUMBER(OFFSET('Water Data'!$D$4,0,10*ROW('Water Data'!D133))),'Data Summary'!BS139="Yes"),100-OFFSET('Water Data'!$D$4,0,10*ROW('Water Data'!D133)),NA())</f>
        <v>#N/A</v>
      </c>
      <c r="E139" s="99" t="e">
        <f ca="true">+IF(AND(ISNUMBER(OFFSET('Water Data'!$D$6,0,10*ROW('Water Data'!D133))),'Data Summary'!BT139="Yes"),OFFSET('Water Data'!$D$6,0,10*ROW('Water Data'!D133)),NA())</f>
        <v>#N/A</v>
      </c>
      <c r="F139" s="99" t="e">
        <f ca="true">+IF(AND(ISNUMBER(OFFSET('Water Data'!$D$9,0,10*ROW('Water Data'!D133))),'Data Summary'!BU139="Yes"),OFFSET('Water Data'!$D$9,0,10*ROW('Water Data'!D133)),NA())</f>
        <v>#N/A</v>
      </c>
      <c r="G139" s="99" t="e">
        <f ca="true">+IF(AND(ISNUMBER(OFFSET('Water Data'!$E$4,0,10*ROW('Water Data'!E133))),'Data Summary'!BV139="Yes"),100-OFFSET('Water Data'!$E$4,0,10*ROW('Water Data'!E133)),NA())</f>
        <v>#N/A</v>
      </c>
      <c r="H139" s="99" t="e">
        <f ca="true">+IF(AND(ISNUMBER(OFFSET('Water Data'!$E$6,0,10*ROW('Water Data'!E133))),'Data Summary'!BW139="Yes"),OFFSET('Water Data'!$E$6,0,10*ROW('Water Data'!E133)),NA())</f>
        <v>#N/A</v>
      </c>
      <c r="I139" s="99" t="e">
        <f ca="true">+IF(AND(ISNUMBER(OFFSET('Water Data'!$E$9,0,10*ROW('Water Data'!E133))),'Data Summary'!BX139="Yes"),OFFSET('Water Data'!$E$9,0,10*ROW('Water Data'!E133)),NA())</f>
        <v>#N/A</v>
      </c>
      <c r="J139" s="99" t="e">
        <f ca="true">+IF(AND(ISNUMBER(OFFSET('Water Data'!$F$4,0,10*ROW('Water Data'!F133))),'Data Summary'!BY139="Yes"),100-OFFSET('Water Data'!$F$4,0,10*ROW('Water Data'!F133)),NA())</f>
        <v>#N/A</v>
      </c>
      <c r="K139" s="99" t="e">
        <f ca="true">+IF(AND(ISNUMBER(OFFSET('Water Data'!$F$6,0,10*ROW('Water Data'!F133))),'Data Summary'!BZ139="Yes"),OFFSET('Water Data'!$F$6,0,10*ROW('Water Data'!F133)),NA())</f>
        <v>#N/A</v>
      </c>
      <c r="L139" s="99" t="e">
        <f ca="true">+IF(AND(ISNUMBER(OFFSET('Water Data'!$F$9,0,10*ROW('Water Data'!F133))),'Data Summary'!CA139="Yes"),OFFSET('Water Data'!$F$9,0,10*ROW('Water Data'!F133)),NA())</f>
        <v>#N/A</v>
      </c>
      <c r="M139" s="99" t="e">
        <f ca="true">+IF(AND(ISNUMBER(OFFSET('Water Data'!$G$4,0,10*ROW('Water Data'!G133))),'Data Summary'!CB139="Yes"),100-OFFSET('Water Data'!$G$4,0,10*ROW('Water Data'!G133)),NA())</f>
        <v>#N/A</v>
      </c>
      <c r="N139" s="99" t="e">
        <f ca="true">+IF(AND(ISNUMBER(OFFSET('Water Data'!$G$6,0,10*ROW('Water Data'!G133))),'Data Summary'!CC139="Yes"),OFFSET('Water Data'!$G$6,0,10*ROW('Water Data'!G133)),NA())</f>
        <v>#N/A</v>
      </c>
      <c r="O139" s="99" t="e">
        <f ca="true">+IF(AND(ISNUMBER(OFFSET('Water Data'!$G$9,0,10*ROW('Water Data'!G133))),'Data Summary'!CD139="Yes"),OFFSET('Water Data'!$G$9,0,10*ROW('Water Data'!G133)),NA())</f>
        <v>#N/A</v>
      </c>
      <c r="P139" s="99" t="e">
        <f ca="true">+IF(AND(ISNUMBER(OFFSET('Water Data'!$H$4,0,10*ROW('Water Data'!H133))),'Data Summary'!CE139="Yes"),100-OFFSET('Water Data'!$H$4,0,10*ROW('Water Data'!H133)),NA())</f>
        <v>#N/A</v>
      </c>
      <c r="Q139" s="99" t="e">
        <f ca="true">+IF(AND(ISNUMBER(OFFSET('Water Data'!$H$6,0,10*ROW('Water Data'!H133))),'Data Summary'!CF139="Yes"),OFFSET('Water Data'!$H$6,0,10*ROW('Water Data'!H133)),NA())</f>
        <v>#N/A</v>
      </c>
      <c r="R139" s="99" t="e">
        <f ca="true">+IF(AND(ISNUMBER(OFFSET('Water Data'!$H$9,0,10*ROW('Water Data'!H133))),'Data Summary'!CG139="Yes"),OFFSET('Water Data'!$H$9,0,10*ROW('Water Data'!H133)),NA())</f>
        <v>#N/A</v>
      </c>
      <c r="S139" s="99" t="e">
        <f ca="true">+IF(AND(ISNUMBER(OFFSET('Water Data'!$I$4,0,10*ROW('Water Data'!I133))),'Data Summary'!CH139="Yes"),100-OFFSET('Water Data'!$I$4,0,10*ROW('Water Data'!I133)),NA())</f>
        <v>#N/A</v>
      </c>
      <c r="T139" s="99" t="e">
        <f ca="true">+IF(AND(ISNUMBER(OFFSET('Water Data'!$I$6,0,10*ROW('Water Data'!I133))),'Data Summary'!CI139="Yes"),OFFSET('Water Data'!$I$6,0,10*ROW('Water Data'!I133)),NA())</f>
        <v>#N/A</v>
      </c>
      <c r="U139" s="99" t="e">
        <f ca="true">+IF(AND(ISNUMBER(OFFSET('Water Data'!$I$9,0,10*ROW('Water Data'!I133))),'Data Summary'!CJ139="Yes"),OFFSET('Water Data'!$I$9,0,10*ROW('Water Data'!I133)),NA())</f>
        <v>#N/A</v>
      </c>
      <c r="V139" s="100" t="e">
        <f ca="true">+IF(AND(ISNUMBER(OFFSET('Sanitation Data'!$D$4,0,10*ROW('Sanitation Data'!D133))),'Data Summary'!CK139="Yes"),100-OFFSET('Sanitation Data'!$D$4,0,10*ROW('Sanitation Data'!D133)),NA())</f>
        <v>#N/A</v>
      </c>
      <c r="W139" s="100" t="e">
        <f ca="true">+IF(AND(ISNUMBER(OFFSET('Sanitation Data'!$D$6,0,10*ROW('Sanitation Data'!D133))),'Data Summary'!CL139="Yes"),OFFSET('Sanitation Data'!$D$6,0,10*ROW('Sanitation Data'!D133)),NA())</f>
        <v>#N/A</v>
      </c>
      <c r="X139" s="100" t="e">
        <f ca="true">+IF(AND(ISNUMBER(OFFSET('Sanitation Data'!$D$10,0,10*ROW('Sanitation Data'!D133))),'Data Summary'!CM139="Yes"),OFFSET('Sanitation Data'!$D$10,0,10*ROW('Sanitation Data'!D133)),NA())</f>
        <v>#N/A</v>
      </c>
      <c r="Y139" s="100" t="e">
        <f ca="true">+IF(AND(ISNUMBER(OFFSET('Sanitation Data'!$D$11,0,10*ROW('Sanitation Data'!D133))),'Data Summary'!CN139="Yes"),OFFSET('Sanitation Data'!$D$11,0,10*ROW('Sanitation Data'!D133)),NA())</f>
        <v>#N/A</v>
      </c>
      <c r="Z139" s="100" t="e">
        <f ca="true">+IF(AND(ISNUMBER(OFFSET('Sanitation Data'!$D$12,0,10*ROW('Sanitation Data'!D133))),'Data Summary'!CO139="Yes"),OFFSET('Sanitation Data'!$D$12,0,10*ROW('Sanitation Data'!D133)),NA())</f>
        <v>#N/A</v>
      </c>
      <c r="AA139" s="100" t="e">
        <f ca="true">+IF(AND(ISNUMBER(OFFSET('Sanitation Data'!$E$4,0,10*ROW('Sanitation Data'!E133))),'Data Summary'!CP139="Yes"),100-OFFSET('Sanitation Data'!$E$4,0,10*ROW('Sanitation Data'!E133)),NA())</f>
        <v>#N/A</v>
      </c>
      <c r="AB139" s="100" t="e">
        <f ca="true">+IF(AND(ISNUMBER(OFFSET('Sanitation Data'!$E$6,0,10*ROW('Sanitation Data'!E133))),'Data Summary'!CQ139="Yes"),OFFSET('Sanitation Data'!$E$6,0,10*ROW('Sanitation Data'!E133)),NA())</f>
        <v>#N/A</v>
      </c>
      <c r="AC139" s="100" t="e">
        <f ca="true">+IF(AND(ISNUMBER(OFFSET('Sanitation Data'!$E$10,0,10*ROW('Sanitation Data'!E133))),'Data Summary'!CR139="Yes"),OFFSET('Sanitation Data'!$E$10,0,10*ROW('Sanitation Data'!E133)),NA())</f>
        <v>#N/A</v>
      </c>
      <c r="AD139" s="100" t="e">
        <f ca="true">+IF(AND(ISNUMBER(OFFSET('Sanitation Data'!$E$11,0,10*ROW('Sanitation Data'!E133))),'Data Summary'!CS139="Yes"),OFFSET('Sanitation Data'!$E$11,0,10*ROW('Sanitation Data'!E133)),NA())</f>
        <v>#N/A</v>
      </c>
      <c r="AE139" s="100" t="e">
        <f ca="true">+IF(AND(ISNUMBER(OFFSET('Sanitation Data'!$E$12,0,10*ROW('Sanitation Data'!E133))),'Data Summary'!CT139="Yes"),OFFSET('Sanitation Data'!$E$12,0,10*ROW('Sanitation Data'!E133)),NA())</f>
        <v>#N/A</v>
      </c>
      <c r="AF139" s="100" t="e">
        <f ca="true">+IF(AND(ISNUMBER(OFFSET('Sanitation Data'!$F$4,0,10*ROW('Sanitation Data'!F133))),'Data Summary'!CU139="Yes"),100-OFFSET('Sanitation Data'!$F$4,0,10*ROW('Sanitation Data'!F133)),NA())</f>
        <v>#N/A</v>
      </c>
      <c r="AG139" s="100" t="e">
        <f ca="true">+IF(AND(ISNUMBER(OFFSET('Sanitation Data'!$F$6,0,10*ROW('Sanitation Data'!F133))),'Data Summary'!CV139="Yes"),OFFSET('Sanitation Data'!$F$6,0,10*ROW('Sanitation Data'!F133)),NA())</f>
        <v>#N/A</v>
      </c>
      <c r="AH139" s="100" t="e">
        <f ca="true">+IF(AND(ISNUMBER(OFFSET('Sanitation Data'!$F$10,0,10*ROW('Sanitation Data'!F133))),'Data Summary'!CW139="Yes"),OFFSET('Sanitation Data'!$F$10,0,10*ROW('Sanitation Data'!F133)),NA())</f>
        <v>#N/A</v>
      </c>
      <c r="AI139" s="100" t="e">
        <f ca="true">+IF(AND(ISNUMBER(OFFSET('Sanitation Data'!$F$11,0,10*ROW('Sanitation Data'!F133))),'Data Summary'!CX139="Yes"),OFFSET('Sanitation Data'!$F$11,0,10*ROW('Sanitation Data'!F133)),NA())</f>
        <v>#N/A</v>
      </c>
      <c r="AJ139" s="100" t="e">
        <f ca="true">+IF(AND(ISNUMBER(OFFSET('Sanitation Data'!$F$12,0,10*ROW('Sanitation Data'!F133))),'Data Summary'!CY139="Yes"),OFFSET('Sanitation Data'!$F$12,0,10*ROW('Sanitation Data'!F133)),NA())</f>
        <v>#N/A</v>
      </c>
      <c r="AK139" s="100" t="e">
        <f ca="true">+IF(AND(ISNUMBER(OFFSET('Sanitation Data'!$G$4,0,10*ROW('Sanitation Data'!G133))),'Data Summary'!CZ139="Yes"),100-OFFSET('Sanitation Data'!$G$4,0,10*ROW('Sanitation Data'!G133)),NA())</f>
        <v>#N/A</v>
      </c>
      <c r="AL139" s="100" t="e">
        <f ca="true">+IF(AND(ISNUMBER(OFFSET('Sanitation Data'!$G$6,0,10*ROW('Sanitation Data'!G133))),'Data Summary'!DA139="Yes"),OFFSET('Sanitation Data'!$G$6,0,10*ROW('Sanitation Data'!G133)),NA())</f>
        <v>#N/A</v>
      </c>
      <c r="AM139" s="100" t="e">
        <f ca="true">+IF(AND(ISNUMBER(OFFSET('Sanitation Data'!$G$10,0,10*ROW('Sanitation Data'!G133))),'Data Summary'!DB139="Yes"),OFFSET('Sanitation Data'!$G$10,0,10*ROW('Sanitation Data'!G133)),NA())</f>
        <v>#N/A</v>
      </c>
      <c r="AN139" s="100" t="e">
        <f ca="true">+IF(AND(ISNUMBER(OFFSET('Sanitation Data'!$G$11,0,10*ROW('Sanitation Data'!G133))),'Data Summary'!DC139="Yes"),OFFSET('Sanitation Data'!$G$11,0,10*ROW('Sanitation Data'!G133)),NA())</f>
        <v>#N/A</v>
      </c>
      <c r="AO139" s="100" t="e">
        <f ca="true">+IF(AND(ISNUMBER(OFFSET('Sanitation Data'!$G$12,0,10*ROW('Sanitation Data'!G133))),'Data Summary'!DD139="Yes"),OFFSET('Sanitation Data'!$G$12,0,10*ROW('Sanitation Data'!G133)),NA())</f>
        <v>#N/A</v>
      </c>
      <c r="AP139" s="100" t="e">
        <f ca="true">+IF(AND(ISNUMBER(OFFSET('Sanitation Data'!$H$4,0,10*ROW('Sanitation Data'!H133))),'Data Summary'!DE139="Yes"),100-OFFSET('Sanitation Data'!$H$4,0,10*ROW('Sanitation Data'!H133)),NA())</f>
        <v>#N/A</v>
      </c>
      <c r="AQ139" s="100" t="e">
        <f ca="true">+IF(AND(ISNUMBER(OFFSET('Sanitation Data'!$H$6,0,10*ROW('Sanitation Data'!H133))),'Data Summary'!DF139="Yes"),OFFSET('Sanitation Data'!$H$6,0,10*ROW('Sanitation Data'!H133)),NA())</f>
        <v>#N/A</v>
      </c>
      <c r="AR139" s="100" t="e">
        <f ca="true">+IF(AND(ISNUMBER(OFFSET('Sanitation Data'!$H$10,0,10*ROW('Sanitation Data'!H133))),'Data Summary'!DG139="Yes"),OFFSET('Sanitation Data'!$H$10,0,10*ROW('Sanitation Data'!H133)),NA())</f>
        <v>#N/A</v>
      </c>
      <c r="AS139" s="100" t="e">
        <f ca="true">+IF(AND(ISNUMBER(OFFSET('Sanitation Data'!$H$11,0,10*ROW('Sanitation Data'!H133))),'Data Summary'!DH139="Yes"),OFFSET('Sanitation Data'!$H$11,0,10*ROW('Sanitation Data'!H133)),NA())</f>
        <v>#N/A</v>
      </c>
      <c r="AT139" s="100" t="e">
        <f ca="true">+IF(AND(ISNUMBER(OFFSET('Sanitation Data'!$H$12,0,10*ROW('Sanitation Data'!H133))),'Data Summary'!DI139="Yes"),OFFSET('Sanitation Data'!$H$12,0,10*ROW('Sanitation Data'!H133)),NA())</f>
        <v>#N/A</v>
      </c>
      <c r="AU139" s="100" t="e">
        <f ca="true">+IF(AND(ISNUMBER(OFFSET('Sanitation Data'!$I$4,0,10*ROW('Sanitation Data'!I133))),'Data Summary'!DJ139="Yes"),100-OFFSET('Sanitation Data'!$I$4,0,10*ROW('Sanitation Data'!I133)),NA())</f>
        <v>#N/A</v>
      </c>
      <c r="AV139" s="100" t="e">
        <f ca="true">+IF(AND(ISNUMBER(OFFSET('Sanitation Data'!$I$6,0,10*ROW('Sanitation Data'!I133))),'Data Summary'!DK139="Yes"),OFFSET('Sanitation Data'!$I$6,0,10*ROW('Sanitation Data'!I133)),NA())</f>
        <v>#N/A</v>
      </c>
      <c r="AW139" s="100" t="e">
        <f ca="true">+IF(AND(ISNUMBER(OFFSET('Sanitation Data'!$I$10,0,10*ROW('Sanitation Data'!I133))),'Data Summary'!DL139="Yes"),OFFSET('Sanitation Data'!$I$10,0,10*ROW('Sanitation Data'!I133)),NA())</f>
        <v>#N/A</v>
      </c>
      <c r="AX139" s="100" t="e">
        <f ca="true">+IF(AND(ISNUMBER(OFFSET('Sanitation Data'!$I$11,0,10*ROW('Sanitation Data'!I133))),'Data Summary'!DM139="Yes"),OFFSET('Sanitation Data'!$I$11,0,10*ROW('Sanitation Data'!I133)),NA())</f>
        <v>#N/A</v>
      </c>
      <c r="AY139" s="100" t="e">
        <f ca="true">+IF(AND(ISNUMBER(OFFSET('Sanitation Data'!$I$12,0,10*ROW('Sanitation Data'!I133))),'Data Summary'!DN139="Yes"),OFFSET('Sanitation Data'!$I$12,0,10*ROW('Sanitation Data'!I133)),NA())</f>
        <v>#N/A</v>
      </c>
      <c r="AZ139" s="101" t="e">
        <f ca="true">+IF(AND(ISNUMBER(OFFSET('Hygiene Data'!$D$5,0,10*ROW('Hygiene Data'!D133))),'Data Summary'!DO139="Yes"),OFFSET('Hygiene Data'!$D$5,0,10*ROW('Hygiene Data'!D133)),NA())</f>
        <v>#N/A</v>
      </c>
      <c r="BA139" s="101" t="e">
        <f ca="true">+IF(AND(ISNUMBER(OFFSET('Hygiene Data'!$D$7,0,10*ROW('Hygiene Data'!D133))),'Data Summary'!DP139="Yes"),OFFSET('Hygiene Data'!$D$7,0,10*ROW('Hygiene Data'!D133)),NA())</f>
        <v>#N/A</v>
      </c>
      <c r="BB139" s="101" t="e">
        <f ca="true">+IF(AND(ISNUMBER(OFFSET('Hygiene Data'!$D$9,0,10*ROW('Hygiene Data'!D133))),'Data Summary'!DQ139="Yes"),OFFSET('Hygiene Data'!$D$9,0,10*ROW('Hygiene Data'!D133)),NA())</f>
        <v>#N/A</v>
      </c>
      <c r="BC139" s="101" t="e">
        <f ca="true">+IF(AND(ISNUMBER(OFFSET('Hygiene Data'!$E$5,0,10*ROW('Hygiene Data'!E133))),'Data Summary'!DR139="Yes"),OFFSET('Hygiene Data'!$E$5,0,10*ROW('Hygiene Data'!E133)),NA())</f>
        <v>#N/A</v>
      </c>
      <c r="BD139" s="101" t="e">
        <f ca="true">+IF(AND(ISNUMBER(OFFSET('Hygiene Data'!$E$7,0,10*ROW('Hygiene Data'!E133))),'Data Summary'!DS139="Yes"),OFFSET('Hygiene Data'!$E$7,0,10*ROW('Hygiene Data'!E133)),NA())</f>
        <v>#N/A</v>
      </c>
      <c r="BE139" s="101" t="e">
        <f ca="true">+IF(AND(ISNUMBER(OFFSET('Hygiene Data'!$E$9,0,10*ROW('Hygiene Data'!E133))),'Data Summary'!DT139="Yes"),OFFSET('Hygiene Data'!$E$9,0,10*ROW('Hygiene Data'!E133)),NA())</f>
        <v>#N/A</v>
      </c>
      <c r="BF139" s="101" t="e">
        <f ca="true">+IF(AND(ISNUMBER(OFFSET('Hygiene Data'!$F$5,0,10*ROW('Hygiene Data'!F133))),'Data Summary'!DU139="Yes"),OFFSET('Hygiene Data'!$F$5,0,10*ROW('Hygiene Data'!F133)),NA())</f>
        <v>#N/A</v>
      </c>
      <c r="BG139" s="101" t="e">
        <f ca="true">+IF(AND(ISNUMBER(OFFSET('Hygiene Data'!$F$7,0,10*ROW('Hygiene Data'!F133))),'Data Summary'!DV139="Yes"),OFFSET('Hygiene Data'!$F$7,0,10*ROW('Hygiene Data'!F133)),NA())</f>
        <v>#N/A</v>
      </c>
      <c r="BH139" s="101" t="e">
        <f ca="true">+IF(AND(ISNUMBER(OFFSET('Hygiene Data'!$F$9,0,10*ROW('Hygiene Data'!F133))),'Data Summary'!DW139="Yes"),OFFSET('Hygiene Data'!$F$9,0,10*ROW('Hygiene Data'!F133)),NA())</f>
        <v>#N/A</v>
      </c>
      <c r="BI139" s="101" t="e">
        <f ca="true">+IF(AND(ISNUMBER(OFFSET('Hygiene Data'!$G$5,0,10*ROW('Hygiene Data'!G133))),'Data Summary'!DX139="Yes"),OFFSET('Hygiene Data'!$G$5,0,10*ROW('Hygiene Data'!G133)),NA())</f>
        <v>#N/A</v>
      </c>
      <c r="BJ139" s="101" t="e">
        <f ca="true">+IF(AND(ISNUMBER(OFFSET('Hygiene Data'!$G$7,0,10*ROW('Hygiene Data'!G133))),'Data Summary'!DY139="Yes"),OFFSET('Hygiene Data'!$G$7,0,10*ROW('Hygiene Data'!G133)),NA())</f>
        <v>#N/A</v>
      </c>
      <c r="BK139" s="101" t="e">
        <f ca="true">+IF(AND(ISNUMBER(OFFSET('Hygiene Data'!$G$9,0,10*ROW('Hygiene Data'!G133))),'Data Summary'!DZ139="Yes"),OFFSET('Hygiene Data'!$G$9,0,10*ROW('Hygiene Data'!G133)),NA())</f>
        <v>#N/A</v>
      </c>
      <c r="BL139" s="101" t="e">
        <f ca="true">+IF(AND(ISNUMBER(OFFSET('Hygiene Data'!$H$5,0,10*ROW('Hygiene Data'!H133))),'Data Summary'!EA139="Yes"),OFFSET('Hygiene Data'!$H$5,0,10*ROW('Hygiene Data'!H133)),NA())</f>
        <v>#N/A</v>
      </c>
      <c r="BM139" s="101" t="e">
        <f ca="true">+IF(AND(ISNUMBER(OFFSET('Hygiene Data'!$H$7,0,10*ROW('Hygiene Data'!H133))),'Data Summary'!EB139="Yes"),OFFSET('Hygiene Data'!$H$7,0,10*ROW('Hygiene Data'!H133)),NA())</f>
        <v>#N/A</v>
      </c>
      <c r="BN139" s="101" t="e">
        <f ca="true">+IF(AND(ISNUMBER(OFFSET('Hygiene Data'!$H$9,0,10*ROW('Hygiene Data'!H133))),'Data Summary'!EC139="Yes"),OFFSET('Hygiene Data'!$H$9,0,10*ROW('Hygiene Data'!H133)),NA())</f>
        <v>#N/A</v>
      </c>
      <c r="BO139" s="101" t="e">
        <f ca="true">+IF(AND(ISNUMBER(OFFSET('Hygiene Data'!$I$5,0,10*ROW('Hygiene Data'!I133))),'Data Summary'!ED139="Yes"),OFFSET('Hygiene Data'!$I$5,0,10*ROW('Hygiene Data'!I133)),NA())</f>
        <v>#N/A</v>
      </c>
      <c r="BP139" s="101" t="e">
        <f ca="true">+IF(AND(ISNUMBER(OFFSET('Hygiene Data'!$I$7,0,10*ROW('Hygiene Data'!I133))),'Data Summary'!EE139="Yes"),OFFSET('Hygiene Data'!$I$7,0,10*ROW('Hygiene Data'!I133)),NA())</f>
        <v>#N/A</v>
      </c>
      <c r="BQ139" s="101" t="e">
        <f ca="true">+IF(AND(ISNUMBER(OFFSET('Hygiene Data'!$I$9,0,10*ROW('Hygiene Data'!I133))),'Data Summary'!EF139="Yes"),OFFSET('Hygiene Data'!$I$9,0,10*ROW('Hygiene Data'!I133)),NA())</f>
        <v>#N/A</v>
      </c>
    </row>
    <row xmlns:x14ac="http://schemas.microsoft.com/office/spreadsheetml/2009/9/ac" r="140" x14ac:dyDescent="0.2">
      <c r="A140" s="414" t="e">
        <f ca="true">+RIGHT('Data Summary'!A140,LEN('Data Summary'!A140)-9)</f>
        <v>#VALUE!</v>
      </c>
      <c r="B140" s="38" t="str">
        <f ca="true">+IF(ISTEXT('Data Summary'!B140),'Data Summary'!B140,"")</f>
        <v/>
      </c>
      <c r="C140" s="365" t="e">
        <f ca="true">+VALUE('Data Summary'!C140)</f>
        <v>#VALUE!</v>
      </c>
      <c r="D140" s="99" t="e">
        <f ca="true">+IF(AND(ISNUMBER(OFFSET('Water Data'!$D$4,0,10*ROW('Water Data'!D134))),'Data Summary'!BS140="Yes"),100-OFFSET('Water Data'!$D$4,0,10*ROW('Water Data'!D134)),NA())</f>
        <v>#N/A</v>
      </c>
      <c r="E140" s="99" t="e">
        <f ca="true">+IF(AND(ISNUMBER(OFFSET('Water Data'!$D$6,0,10*ROW('Water Data'!D134))),'Data Summary'!BT140="Yes"),OFFSET('Water Data'!$D$6,0,10*ROW('Water Data'!D134)),NA())</f>
        <v>#N/A</v>
      </c>
      <c r="F140" s="99" t="e">
        <f ca="true">+IF(AND(ISNUMBER(OFFSET('Water Data'!$D$9,0,10*ROW('Water Data'!D134))),'Data Summary'!BU140="Yes"),OFFSET('Water Data'!$D$9,0,10*ROW('Water Data'!D134)),NA())</f>
        <v>#N/A</v>
      </c>
      <c r="G140" s="99" t="e">
        <f ca="true">+IF(AND(ISNUMBER(OFFSET('Water Data'!$E$4,0,10*ROW('Water Data'!E134))),'Data Summary'!BV140="Yes"),100-OFFSET('Water Data'!$E$4,0,10*ROW('Water Data'!E134)),NA())</f>
        <v>#N/A</v>
      </c>
      <c r="H140" s="99" t="e">
        <f ca="true">+IF(AND(ISNUMBER(OFFSET('Water Data'!$E$6,0,10*ROW('Water Data'!E134))),'Data Summary'!BW140="Yes"),OFFSET('Water Data'!$E$6,0,10*ROW('Water Data'!E134)),NA())</f>
        <v>#N/A</v>
      </c>
      <c r="I140" s="99" t="e">
        <f ca="true">+IF(AND(ISNUMBER(OFFSET('Water Data'!$E$9,0,10*ROW('Water Data'!E134))),'Data Summary'!BX140="Yes"),OFFSET('Water Data'!$E$9,0,10*ROW('Water Data'!E134)),NA())</f>
        <v>#N/A</v>
      </c>
      <c r="J140" s="99" t="e">
        <f ca="true">+IF(AND(ISNUMBER(OFFSET('Water Data'!$F$4,0,10*ROW('Water Data'!F134))),'Data Summary'!BY140="Yes"),100-OFFSET('Water Data'!$F$4,0,10*ROW('Water Data'!F134)),NA())</f>
        <v>#N/A</v>
      </c>
      <c r="K140" s="99" t="e">
        <f ca="true">+IF(AND(ISNUMBER(OFFSET('Water Data'!$F$6,0,10*ROW('Water Data'!F134))),'Data Summary'!BZ140="Yes"),OFFSET('Water Data'!$F$6,0,10*ROW('Water Data'!F134)),NA())</f>
        <v>#N/A</v>
      </c>
      <c r="L140" s="99" t="e">
        <f ca="true">+IF(AND(ISNUMBER(OFFSET('Water Data'!$F$9,0,10*ROW('Water Data'!F134))),'Data Summary'!CA140="Yes"),OFFSET('Water Data'!$F$9,0,10*ROW('Water Data'!F134)),NA())</f>
        <v>#N/A</v>
      </c>
      <c r="M140" s="99" t="e">
        <f ca="true">+IF(AND(ISNUMBER(OFFSET('Water Data'!$G$4,0,10*ROW('Water Data'!G134))),'Data Summary'!CB140="Yes"),100-OFFSET('Water Data'!$G$4,0,10*ROW('Water Data'!G134)),NA())</f>
        <v>#N/A</v>
      </c>
      <c r="N140" s="99" t="e">
        <f ca="true">+IF(AND(ISNUMBER(OFFSET('Water Data'!$G$6,0,10*ROW('Water Data'!G134))),'Data Summary'!CC140="Yes"),OFFSET('Water Data'!$G$6,0,10*ROW('Water Data'!G134)),NA())</f>
        <v>#N/A</v>
      </c>
      <c r="O140" s="99" t="e">
        <f ca="true">+IF(AND(ISNUMBER(OFFSET('Water Data'!$G$9,0,10*ROW('Water Data'!G134))),'Data Summary'!CD140="Yes"),OFFSET('Water Data'!$G$9,0,10*ROW('Water Data'!G134)),NA())</f>
        <v>#N/A</v>
      </c>
      <c r="P140" s="99" t="e">
        <f ca="true">+IF(AND(ISNUMBER(OFFSET('Water Data'!$H$4,0,10*ROW('Water Data'!H134))),'Data Summary'!CE140="Yes"),100-OFFSET('Water Data'!$H$4,0,10*ROW('Water Data'!H134)),NA())</f>
        <v>#N/A</v>
      </c>
      <c r="Q140" s="99" t="e">
        <f ca="true">+IF(AND(ISNUMBER(OFFSET('Water Data'!$H$6,0,10*ROW('Water Data'!H134))),'Data Summary'!CF140="Yes"),OFFSET('Water Data'!$H$6,0,10*ROW('Water Data'!H134)),NA())</f>
        <v>#N/A</v>
      </c>
      <c r="R140" s="99" t="e">
        <f ca="true">+IF(AND(ISNUMBER(OFFSET('Water Data'!$H$9,0,10*ROW('Water Data'!H134))),'Data Summary'!CG140="Yes"),OFFSET('Water Data'!$H$9,0,10*ROW('Water Data'!H134)),NA())</f>
        <v>#N/A</v>
      </c>
      <c r="S140" s="99" t="e">
        <f ca="true">+IF(AND(ISNUMBER(OFFSET('Water Data'!$I$4,0,10*ROW('Water Data'!I134))),'Data Summary'!CH140="Yes"),100-OFFSET('Water Data'!$I$4,0,10*ROW('Water Data'!I134)),NA())</f>
        <v>#N/A</v>
      </c>
      <c r="T140" s="99" t="e">
        <f ca="true">+IF(AND(ISNUMBER(OFFSET('Water Data'!$I$6,0,10*ROW('Water Data'!I134))),'Data Summary'!CI140="Yes"),OFFSET('Water Data'!$I$6,0,10*ROW('Water Data'!I134)),NA())</f>
        <v>#N/A</v>
      </c>
      <c r="U140" s="99" t="e">
        <f ca="true">+IF(AND(ISNUMBER(OFFSET('Water Data'!$I$9,0,10*ROW('Water Data'!I134))),'Data Summary'!CJ140="Yes"),OFFSET('Water Data'!$I$9,0,10*ROW('Water Data'!I134)),NA())</f>
        <v>#N/A</v>
      </c>
      <c r="V140" s="100" t="e">
        <f ca="true">+IF(AND(ISNUMBER(OFFSET('Sanitation Data'!$D$4,0,10*ROW('Sanitation Data'!D134))),'Data Summary'!CK140="Yes"),100-OFFSET('Sanitation Data'!$D$4,0,10*ROW('Sanitation Data'!D134)),NA())</f>
        <v>#N/A</v>
      </c>
      <c r="W140" s="100" t="e">
        <f ca="true">+IF(AND(ISNUMBER(OFFSET('Sanitation Data'!$D$6,0,10*ROW('Sanitation Data'!D134))),'Data Summary'!CL140="Yes"),OFFSET('Sanitation Data'!$D$6,0,10*ROW('Sanitation Data'!D134)),NA())</f>
        <v>#N/A</v>
      </c>
      <c r="X140" s="100" t="e">
        <f ca="true">+IF(AND(ISNUMBER(OFFSET('Sanitation Data'!$D$10,0,10*ROW('Sanitation Data'!D134))),'Data Summary'!CM140="Yes"),OFFSET('Sanitation Data'!$D$10,0,10*ROW('Sanitation Data'!D134)),NA())</f>
        <v>#N/A</v>
      </c>
      <c r="Y140" s="100" t="e">
        <f ca="true">+IF(AND(ISNUMBER(OFFSET('Sanitation Data'!$D$11,0,10*ROW('Sanitation Data'!D134))),'Data Summary'!CN140="Yes"),OFFSET('Sanitation Data'!$D$11,0,10*ROW('Sanitation Data'!D134)),NA())</f>
        <v>#N/A</v>
      </c>
      <c r="Z140" s="100" t="e">
        <f ca="true">+IF(AND(ISNUMBER(OFFSET('Sanitation Data'!$D$12,0,10*ROW('Sanitation Data'!D134))),'Data Summary'!CO140="Yes"),OFFSET('Sanitation Data'!$D$12,0,10*ROW('Sanitation Data'!D134)),NA())</f>
        <v>#N/A</v>
      </c>
      <c r="AA140" s="100" t="e">
        <f ca="true">+IF(AND(ISNUMBER(OFFSET('Sanitation Data'!$E$4,0,10*ROW('Sanitation Data'!E134))),'Data Summary'!CP140="Yes"),100-OFFSET('Sanitation Data'!$E$4,0,10*ROW('Sanitation Data'!E134)),NA())</f>
        <v>#N/A</v>
      </c>
      <c r="AB140" s="100" t="e">
        <f ca="true">+IF(AND(ISNUMBER(OFFSET('Sanitation Data'!$E$6,0,10*ROW('Sanitation Data'!E134))),'Data Summary'!CQ140="Yes"),OFFSET('Sanitation Data'!$E$6,0,10*ROW('Sanitation Data'!E134)),NA())</f>
        <v>#N/A</v>
      </c>
      <c r="AC140" s="100" t="e">
        <f ca="true">+IF(AND(ISNUMBER(OFFSET('Sanitation Data'!$E$10,0,10*ROW('Sanitation Data'!E134))),'Data Summary'!CR140="Yes"),OFFSET('Sanitation Data'!$E$10,0,10*ROW('Sanitation Data'!E134)),NA())</f>
        <v>#N/A</v>
      </c>
      <c r="AD140" s="100" t="e">
        <f ca="true">+IF(AND(ISNUMBER(OFFSET('Sanitation Data'!$E$11,0,10*ROW('Sanitation Data'!E134))),'Data Summary'!CS140="Yes"),OFFSET('Sanitation Data'!$E$11,0,10*ROW('Sanitation Data'!E134)),NA())</f>
        <v>#N/A</v>
      </c>
      <c r="AE140" s="100" t="e">
        <f ca="true">+IF(AND(ISNUMBER(OFFSET('Sanitation Data'!$E$12,0,10*ROW('Sanitation Data'!E134))),'Data Summary'!CT140="Yes"),OFFSET('Sanitation Data'!$E$12,0,10*ROW('Sanitation Data'!E134)),NA())</f>
        <v>#N/A</v>
      </c>
      <c r="AF140" s="100" t="e">
        <f ca="true">+IF(AND(ISNUMBER(OFFSET('Sanitation Data'!$F$4,0,10*ROW('Sanitation Data'!F134))),'Data Summary'!CU140="Yes"),100-OFFSET('Sanitation Data'!$F$4,0,10*ROW('Sanitation Data'!F134)),NA())</f>
        <v>#N/A</v>
      </c>
      <c r="AG140" s="100" t="e">
        <f ca="true">+IF(AND(ISNUMBER(OFFSET('Sanitation Data'!$F$6,0,10*ROW('Sanitation Data'!F134))),'Data Summary'!CV140="Yes"),OFFSET('Sanitation Data'!$F$6,0,10*ROW('Sanitation Data'!F134)),NA())</f>
        <v>#N/A</v>
      </c>
      <c r="AH140" s="100" t="e">
        <f ca="true">+IF(AND(ISNUMBER(OFFSET('Sanitation Data'!$F$10,0,10*ROW('Sanitation Data'!F134))),'Data Summary'!CW140="Yes"),OFFSET('Sanitation Data'!$F$10,0,10*ROW('Sanitation Data'!F134)),NA())</f>
        <v>#N/A</v>
      </c>
      <c r="AI140" s="100" t="e">
        <f ca="true">+IF(AND(ISNUMBER(OFFSET('Sanitation Data'!$F$11,0,10*ROW('Sanitation Data'!F134))),'Data Summary'!CX140="Yes"),OFFSET('Sanitation Data'!$F$11,0,10*ROW('Sanitation Data'!F134)),NA())</f>
        <v>#N/A</v>
      </c>
      <c r="AJ140" s="100" t="e">
        <f ca="true">+IF(AND(ISNUMBER(OFFSET('Sanitation Data'!$F$12,0,10*ROW('Sanitation Data'!F134))),'Data Summary'!CY140="Yes"),OFFSET('Sanitation Data'!$F$12,0,10*ROW('Sanitation Data'!F134)),NA())</f>
        <v>#N/A</v>
      </c>
      <c r="AK140" s="100" t="e">
        <f ca="true">+IF(AND(ISNUMBER(OFFSET('Sanitation Data'!$G$4,0,10*ROW('Sanitation Data'!G134))),'Data Summary'!CZ140="Yes"),100-OFFSET('Sanitation Data'!$G$4,0,10*ROW('Sanitation Data'!G134)),NA())</f>
        <v>#N/A</v>
      </c>
      <c r="AL140" s="100" t="e">
        <f ca="true">+IF(AND(ISNUMBER(OFFSET('Sanitation Data'!$G$6,0,10*ROW('Sanitation Data'!G134))),'Data Summary'!DA140="Yes"),OFFSET('Sanitation Data'!$G$6,0,10*ROW('Sanitation Data'!G134)),NA())</f>
        <v>#N/A</v>
      </c>
      <c r="AM140" s="100" t="e">
        <f ca="true">+IF(AND(ISNUMBER(OFFSET('Sanitation Data'!$G$10,0,10*ROW('Sanitation Data'!G134))),'Data Summary'!DB140="Yes"),OFFSET('Sanitation Data'!$G$10,0,10*ROW('Sanitation Data'!G134)),NA())</f>
        <v>#N/A</v>
      </c>
      <c r="AN140" s="100" t="e">
        <f ca="true">+IF(AND(ISNUMBER(OFFSET('Sanitation Data'!$G$11,0,10*ROW('Sanitation Data'!G134))),'Data Summary'!DC140="Yes"),OFFSET('Sanitation Data'!$G$11,0,10*ROW('Sanitation Data'!G134)),NA())</f>
        <v>#N/A</v>
      </c>
      <c r="AO140" s="100" t="e">
        <f ca="true">+IF(AND(ISNUMBER(OFFSET('Sanitation Data'!$G$12,0,10*ROW('Sanitation Data'!G134))),'Data Summary'!DD140="Yes"),OFFSET('Sanitation Data'!$G$12,0,10*ROW('Sanitation Data'!G134)),NA())</f>
        <v>#N/A</v>
      </c>
      <c r="AP140" s="100" t="e">
        <f ca="true">+IF(AND(ISNUMBER(OFFSET('Sanitation Data'!$H$4,0,10*ROW('Sanitation Data'!H134))),'Data Summary'!DE140="Yes"),100-OFFSET('Sanitation Data'!$H$4,0,10*ROW('Sanitation Data'!H134)),NA())</f>
        <v>#N/A</v>
      </c>
      <c r="AQ140" s="100" t="e">
        <f ca="true">+IF(AND(ISNUMBER(OFFSET('Sanitation Data'!$H$6,0,10*ROW('Sanitation Data'!H134))),'Data Summary'!DF140="Yes"),OFFSET('Sanitation Data'!$H$6,0,10*ROW('Sanitation Data'!H134)),NA())</f>
        <v>#N/A</v>
      </c>
      <c r="AR140" s="100" t="e">
        <f ca="true">+IF(AND(ISNUMBER(OFFSET('Sanitation Data'!$H$10,0,10*ROW('Sanitation Data'!H134))),'Data Summary'!DG140="Yes"),OFFSET('Sanitation Data'!$H$10,0,10*ROW('Sanitation Data'!H134)),NA())</f>
        <v>#N/A</v>
      </c>
      <c r="AS140" s="100" t="e">
        <f ca="true">+IF(AND(ISNUMBER(OFFSET('Sanitation Data'!$H$11,0,10*ROW('Sanitation Data'!H134))),'Data Summary'!DH140="Yes"),OFFSET('Sanitation Data'!$H$11,0,10*ROW('Sanitation Data'!H134)),NA())</f>
        <v>#N/A</v>
      </c>
      <c r="AT140" s="100" t="e">
        <f ca="true">+IF(AND(ISNUMBER(OFFSET('Sanitation Data'!$H$12,0,10*ROW('Sanitation Data'!H134))),'Data Summary'!DI140="Yes"),OFFSET('Sanitation Data'!$H$12,0,10*ROW('Sanitation Data'!H134)),NA())</f>
        <v>#N/A</v>
      </c>
      <c r="AU140" s="100" t="e">
        <f ca="true">+IF(AND(ISNUMBER(OFFSET('Sanitation Data'!$I$4,0,10*ROW('Sanitation Data'!I134))),'Data Summary'!DJ140="Yes"),100-OFFSET('Sanitation Data'!$I$4,0,10*ROW('Sanitation Data'!I134)),NA())</f>
        <v>#N/A</v>
      </c>
      <c r="AV140" s="100" t="e">
        <f ca="true">+IF(AND(ISNUMBER(OFFSET('Sanitation Data'!$I$6,0,10*ROW('Sanitation Data'!I134))),'Data Summary'!DK140="Yes"),OFFSET('Sanitation Data'!$I$6,0,10*ROW('Sanitation Data'!I134)),NA())</f>
        <v>#N/A</v>
      </c>
      <c r="AW140" s="100" t="e">
        <f ca="true">+IF(AND(ISNUMBER(OFFSET('Sanitation Data'!$I$10,0,10*ROW('Sanitation Data'!I134))),'Data Summary'!DL140="Yes"),OFFSET('Sanitation Data'!$I$10,0,10*ROW('Sanitation Data'!I134)),NA())</f>
        <v>#N/A</v>
      </c>
      <c r="AX140" s="100" t="e">
        <f ca="true">+IF(AND(ISNUMBER(OFFSET('Sanitation Data'!$I$11,0,10*ROW('Sanitation Data'!I134))),'Data Summary'!DM140="Yes"),OFFSET('Sanitation Data'!$I$11,0,10*ROW('Sanitation Data'!I134)),NA())</f>
        <v>#N/A</v>
      </c>
      <c r="AY140" s="100" t="e">
        <f ca="true">+IF(AND(ISNUMBER(OFFSET('Sanitation Data'!$I$12,0,10*ROW('Sanitation Data'!I134))),'Data Summary'!DN140="Yes"),OFFSET('Sanitation Data'!$I$12,0,10*ROW('Sanitation Data'!I134)),NA())</f>
        <v>#N/A</v>
      </c>
      <c r="AZ140" s="101" t="e">
        <f ca="true">+IF(AND(ISNUMBER(OFFSET('Hygiene Data'!$D$5,0,10*ROW('Hygiene Data'!D134))),'Data Summary'!DO140="Yes"),OFFSET('Hygiene Data'!$D$5,0,10*ROW('Hygiene Data'!D134)),NA())</f>
        <v>#N/A</v>
      </c>
      <c r="BA140" s="101" t="e">
        <f ca="true">+IF(AND(ISNUMBER(OFFSET('Hygiene Data'!$D$7,0,10*ROW('Hygiene Data'!D134))),'Data Summary'!DP140="Yes"),OFFSET('Hygiene Data'!$D$7,0,10*ROW('Hygiene Data'!D134)),NA())</f>
        <v>#N/A</v>
      </c>
      <c r="BB140" s="101" t="e">
        <f ca="true">+IF(AND(ISNUMBER(OFFSET('Hygiene Data'!$D$9,0,10*ROW('Hygiene Data'!D134))),'Data Summary'!DQ140="Yes"),OFFSET('Hygiene Data'!$D$9,0,10*ROW('Hygiene Data'!D134)),NA())</f>
        <v>#N/A</v>
      </c>
      <c r="BC140" s="101" t="e">
        <f ca="true">+IF(AND(ISNUMBER(OFFSET('Hygiene Data'!$E$5,0,10*ROW('Hygiene Data'!E134))),'Data Summary'!DR140="Yes"),OFFSET('Hygiene Data'!$E$5,0,10*ROW('Hygiene Data'!E134)),NA())</f>
        <v>#N/A</v>
      </c>
      <c r="BD140" s="101" t="e">
        <f ca="true">+IF(AND(ISNUMBER(OFFSET('Hygiene Data'!$E$7,0,10*ROW('Hygiene Data'!E134))),'Data Summary'!DS140="Yes"),OFFSET('Hygiene Data'!$E$7,0,10*ROW('Hygiene Data'!E134)),NA())</f>
        <v>#N/A</v>
      </c>
      <c r="BE140" s="101" t="e">
        <f ca="true">+IF(AND(ISNUMBER(OFFSET('Hygiene Data'!$E$9,0,10*ROW('Hygiene Data'!E134))),'Data Summary'!DT140="Yes"),OFFSET('Hygiene Data'!$E$9,0,10*ROW('Hygiene Data'!E134)),NA())</f>
        <v>#N/A</v>
      </c>
      <c r="BF140" s="101" t="e">
        <f ca="true">+IF(AND(ISNUMBER(OFFSET('Hygiene Data'!$F$5,0,10*ROW('Hygiene Data'!F134))),'Data Summary'!DU140="Yes"),OFFSET('Hygiene Data'!$F$5,0,10*ROW('Hygiene Data'!F134)),NA())</f>
        <v>#N/A</v>
      </c>
      <c r="BG140" s="101" t="e">
        <f ca="true">+IF(AND(ISNUMBER(OFFSET('Hygiene Data'!$F$7,0,10*ROW('Hygiene Data'!F134))),'Data Summary'!DV140="Yes"),OFFSET('Hygiene Data'!$F$7,0,10*ROW('Hygiene Data'!F134)),NA())</f>
        <v>#N/A</v>
      </c>
      <c r="BH140" s="101" t="e">
        <f ca="true">+IF(AND(ISNUMBER(OFFSET('Hygiene Data'!$F$9,0,10*ROW('Hygiene Data'!F134))),'Data Summary'!DW140="Yes"),OFFSET('Hygiene Data'!$F$9,0,10*ROW('Hygiene Data'!F134)),NA())</f>
        <v>#N/A</v>
      </c>
      <c r="BI140" s="101" t="e">
        <f ca="true">+IF(AND(ISNUMBER(OFFSET('Hygiene Data'!$G$5,0,10*ROW('Hygiene Data'!G134))),'Data Summary'!DX140="Yes"),OFFSET('Hygiene Data'!$G$5,0,10*ROW('Hygiene Data'!G134)),NA())</f>
        <v>#N/A</v>
      </c>
      <c r="BJ140" s="101" t="e">
        <f ca="true">+IF(AND(ISNUMBER(OFFSET('Hygiene Data'!$G$7,0,10*ROW('Hygiene Data'!G134))),'Data Summary'!DY140="Yes"),OFFSET('Hygiene Data'!$G$7,0,10*ROW('Hygiene Data'!G134)),NA())</f>
        <v>#N/A</v>
      </c>
      <c r="BK140" s="101" t="e">
        <f ca="true">+IF(AND(ISNUMBER(OFFSET('Hygiene Data'!$G$9,0,10*ROW('Hygiene Data'!G134))),'Data Summary'!DZ140="Yes"),OFFSET('Hygiene Data'!$G$9,0,10*ROW('Hygiene Data'!G134)),NA())</f>
        <v>#N/A</v>
      </c>
      <c r="BL140" s="101" t="e">
        <f ca="true">+IF(AND(ISNUMBER(OFFSET('Hygiene Data'!$H$5,0,10*ROW('Hygiene Data'!H134))),'Data Summary'!EA140="Yes"),OFFSET('Hygiene Data'!$H$5,0,10*ROW('Hygiene Data'!H134)),NA())</f>
        <v>#N/A</v>
      </c>
      <c r="BM140" s="101" t="e">
        <f ca="true">+IF(AND(ISNUMBER(OFFSET('Hygiene Data'!$H$7,0,10*ROW('Hygiene Data'!H134))),'Data Summary'!EB140="Yes"),OFFSET('Hygiene Data'!$H$7,0,10*ROW('Hygiene Data'!H134)),NA())</f>
        <v>#N/A</v>
      </c>
      <c r="BN140" s="101" t="e">
        <f ca="true">+IF(AND(ISNUMBER(OFFSET('Hygiene Data'!$H$9,0,10*ROW('Hygiene Data'!H134))),'Data Summary'!EC140="Yes"),OFFSET('Hygiene Data'!$H$9,0,10*ROW('Hygiene Data'!H134)),NA())</f>
        <v>#N/A</v>
      </c>
      <c r="BO140" s="101" t="e">
        <f ca="true">+IF(AND(ISNUMBER(OFFSET('Hygiene Data'!$I$5,0,10*ROW('Hygiene Data'!I134))),'Data Summary'!ED140="Yes"),OFFSET('Hygiene Data'!$I$5,0,10*ROW('Hygiene Data'!I134)),NA())</f>
        <v>#N/A</v>
      </c>
      <c r="BP140" s="101" t="e">
        <f ca="true">+IF(AND(ISNUMBER(OFFSET('Hygiene Data'!$I$7,0,10*ROW('Hygiene Data'!I134))),'Data Summary'!EE140="Yes"),OFFSET('Hygiene Data'!$I$7,0,10*ROW('Hygiene Data'!I134)),NA())</f>
        <v>#N/A</v>
      </c>
      <c r="BQ140" s="101" t="e">
        <f ca="true">+IF(AND(ISNUMBER(OFFSET('Hygiene Data'!$I$9,0,10*ROW('Hygiene Data'!I134))),'Data Summary'!EF140="Yes"),OFFSET('Hygiene Data'!$I$9,0,10*ROW('Hygiene Data'!I134)),NA())</f>
        <v>#N/A</v>
      </c>
    </row>
    <row xmlns:x14ac="http://schemas.microsoft.com/office/spreadsheetml/2009/9/ac" r="141" x14ac:dyDescent="0.2">
      <c r="A141" s="414" t="e">
        <f ca="true">+RIGHT('Data Summary'!A141,LEN('Data Summary'!A141)-9)</f>
        <v>#VALUE!</v>
      </c>
      <c r="B141" s="38" t="str">
        <f ca="true">+IF(ISTEXT('Data Summary'!B141),'Data Summary'!B141,"")</f>
        <v/>
      </c>
      <c r="C141" s="365" t="e">
        <f ca="true">+VALUE('Data Summary'!C141)</f>
        <v>#VALUE!</v>
      </c>
      <c r="D141" s="99" t="e">
        <f ca="true">+IF(AND(ISNUMBER(OFFSET('Water Data'!$D$4,0,10*ROW('Water Data'!D135))),'Data Summary'!BS141="Yes"),100-OFFSET('Water Data'!$D$4,0,10*ROW('Water Data'!D135)),NA())</f>
        <v>#N/A</v>
      </c>
      <c r="E141" s="99" t="e">
        <f ca="true">+IF(AND(ISNUMBER(OFFSET('Water Data'!$D$6,0,10*ROW('Water Data'!D135))),'Data Summary'!BT141="Yes"),OFFSET('Water Data'!$D$6,0,10*ROW('Water Data'!D135)),NA())</f>
        <v>#N/A</v>
      </c>
      <c r="F141" s="99" t="e">
        <f ca="true">+IF(AND(ISNUMBER(OFFSET('Water Data'!$D$9,0,10*ROW('Water Data'!D135))),'Data Summary'!BU141="Yes"),OFFSET('Water Data'!$D$9,0,10*ROW('Water Data'!D135)),NA())</f>
        <v>#N/A</v>
      </c>
      <c r="G141" s="99" t="e">
        <f ca="true">+IF(AND(ISNUMBER(OFFSET('Water Data'!$E$4,0,10*ROW('Water Data'!E135))),'Data Summary'!BV141="Yes"),100-OFFSET('Water Data'!$E$4,0,10*ROW('Water Data'!E135)),NA())</f>
        <v>#N/A</v>
      </c>
      <c r="H141" s="99" t="e">
        <f ca="true">+IF(AND(ISNUMBER(OFFSET('Water Data'!$E$6,0,10*ROW('Water Data'!E135))),'Data Summary'!BW141="Yes"),OFFSET('Water Data'!$E$6,0,10*ROW('Water Data'!E135)),NA())</f>
        <v>#N/A</v>
      </c>
      <c r="I141" s="99" t="e">
        <f ca="true">+IF(AND(ISNUMBER(OFFSET('Water Data'!$E$9,0,10*ROW('Water Data'!E135))),'Data Summary'!BX141="Yes"),OFFSET('Water Data'!$E$9,0,10*ROW('Water Data'!E135)),NA())</f>
        <v>#N/A</v>
      </c>
      <c r="J141" s="99" t="e">
        <f ca="true">+IF(AND(ISNUMBER(OFFSET('Water Data'!$F$4,0,10*ROW('Water Data'!F135))),'Data Summary'!BY141="Yes"),100-OFFSET('Water Data'!$F$4,0,10*ROW('Water Data'!F135)),NA())</f>
        <v>#N/A</v>
      </c>
      <c r="K141" s="99" t="e">
        <f ca="true">+IF(AND(ISNUMBER(OFFSET('Water Data'!$F$6,0,10*ROW('Water Data'!F135))),'Data Summary'!BZ141="Yes"),OFFSET('Water Data'!$F$6,0,10*ROW('Water Data'!F135)),NA())</f>
        <v>#N/A</v>
      </c>
      <c r="L141" s="99" t="e">
        <f ca="true">+IF(AND(ISNUMBER(OFFSET('Water Data'!$F$9,0,10*ROW('Water Data'!F135))),'Data Summary'!CA141="Yes"),OFFSET('Water Data'!$F$9,0,10*ROW('Water Data'!F135)),NA())</f>
        <v>#N/A</v>
      </c>
      <c r="M141" s="99" t="e">
        <f ca="true">+IF(AND(ISNUMBER(OFFSET('Water Data'!$G$4,0,10*ROW('Water Data'!G135))),'Data Summary'!CB141="Yes"),100-OFFSET('Water Data'!$G$4,0,10*ROW('Water Data'!G135)),NA())</f>
        <v>#N/A</v>
      </c>
      <c r="N141" s="99" t="e">
        <f ca="true">+IF(AND(ISNUMBER(OFFSET('Water Data'!$G$6,0,10*ROW('Water Data'!G135))),'Data Summary'!CC141="Yes"),OFFSET('Water Data'!$G$6,0,10*ROW('Water Data'!G135)),NA())</f>
        <v>#N/A</v>
      </c>
      <c r="O141" s="99" t="e">
        <f ca="true">+IF(AND(ISNUMBER(OFFSET('Water Data'!$G$9,0,10*ROW('Water Data'!G135))),'Data Summary'!CD141="Yes"),OFFSET('Water Data'!$G$9,0,10*ROW('Water Data'!G135)),NA())</f>
        <v>#N/A</v>
      </c>
      <c r="P141" s="99" t="e">
        <f ca="true">+IF(AND(ISNUMBER(OFFSET('Water Data'!$H$4,0,10*ROW('Water Data'!H135))),'Data Summary'!CE141="Yes"),100-OFFSET('Water Data'!$H$4,0,10*ROW('Water Data'!H135)),NA())</f>
        <v>#N/A</v>
      </c>
      <c r="Q141" s="99" t="e">
        <f ca="true">+IF(AND(ISNUMBER(OFFSET('Water Data'!$H$6,0,10*ROW('Water Data'!H135))),'Data Summary'!CF141="Yes"),OFFSET('Water Data'!$H$6,0,10*ROW('Water Data'!H135)),NA())</f>
        <v>#N/A</v>
      </c>
      <c r="R141" s="99" t="e">
        <f ca="true">+IF(AND(ISNUMBER(OFFSET('Water Data'!$H$9,0,10*ROW('Water Data'!H135))),'Data Summary'!CG141="Yes"),OFFSET('Water Data'!$H$9,0,10*ROW('Water Data'!H135)),NA())</f>
        <v>#N/A</v>
      </c>
      <c r="S141" s="99" t="e">
        <f ca="true">+IF(AND(ISNUMBER(OFFSET('Water Data'!$I$4,0,10*ROW('Water Data'!I135))),'Data Summary'!CH141="Yes"),100-OFFSET('Water Data'!$I$4,0,10*ROW('Water Data'!I135)),NA())</f>
        <v>#N/A</v>
      </c>
      <c r="T141" s="99" t="e">
        <f ca="true">+IF(AND(ISNUMBER(OFFSET('Water Data'!$I$6,0,10*ROW('Water Data'!I135))),'Data Summary'!CI141="Yes"),OFFSET('Water Data'!$I$6,0,10*ROW('Water Data'!I135)),NA())</f>
        <v>#N/A</v>
      </c>
      <c r="U141" s="99" t="e">
        <f ca="true">+IF(AND(ISNUMBER(OFFSET('Water Data'!$I$9,0,10*ROW('Water Data'!I135))),'Data Summary'!CJ141="Yes"),OFFSET('Water Data'!$I$9,0,10*ROW('Water Data'!I135)),NA())</f>
        <v>#N/A</v>
      </c>
      <c r="V141" s="100" t="e">
        <f ca="true">+IF(AND(ISNUMBER(OFFSET('Sanitation Data'!$D$4,0,10*ROW('Sanitation Data'!D135))),'Data Summary'!CK141="Yes"),100-OFFSET('Sanitation Data'!$D$4,0,10*ROW('Sanitation Data'!D135)),NA())</f>
        <v>#N/A</v>
      </c>
      <c r="W141" s="100" t="e">
        <f ca="true">+IF(AND(ISNUMBER(OFFSET('Sanitation Data'!$D$6,0,10*ROW('Sanitation Data'!D135))),'Data Summary'!CL141="Yes"),OFFSET('Sanitation Data'!$D$6,0,10*ROW('Sanitation Data'!D135)),NA())</f>
        <v>#N/A</v>
      </c>
      <c r="X141" s="100" t="e">
        <f ca="true">+IF(AND(ISNUMBER(OFFSET('Sanitation Data'!$D$10,0,10*ROW('Sanitation Data'!D135))),'Data Summary'!CM141="Yes"),OFFSET('Sanitation Data'!$D$10,0,10*ROW('Sanitation Data'!D135)),NA())</f>
        <v>#N/A</v>
      </c>
      <c r="Y141" s="100" t="e">
        <f ca="true">+IF(AND(ISNUMBER(OFFSET('Sanitation Data'!$D$11,0,10*ROW('Sanitation Data'!D135))),'Data Summary'!CN141="Yes"),OFFSET('Sanitation Data'!$D$11,0,10*ROW('Sanitation Data'!D135)),NA())</f>
        <v>#N/A</v>
      </c>
      <c r="Z141" s="100" t="e">
        <f ca="true">+IF(AND(ISNUMBER(OFFSET('Sanitation Data'!$D$12,0,10*ROW('Sanitation Data'!D135))),'Data Summary'!CO141="Yes"),OFFSET('Sanitation Data'!$D$12,0,10*ROW('Sanitation Data'!D135)),NA())</f>
        <v>#N/A</v>
      </c>
      <c r="AA141" s="100" t="e">
        <f ca="true">+IF(AND(ISNUMBER(OFFSET('Sanitation Data'!$E$4,0,10*ROW('Sanitation Data'!E135))),'Data Summary'!CP141="Yes"),100-OFFSET('Sanitation Data'!$E$4,0,10*ROW('Sanitation Data'!E135)),NA())</f>
        <v>#N/A</v>
      </c>
      <c r="AB141" s="100" t="e">
        <f ca="true">+IF(AND(ISNUMBER(OFFSET('Sanitation Data'!$E$6,0,10*ROW('Sanitation Data'!E135))),'Data Summary'!CQ141="Yes"),OFFSET('Sanitation Data'!$E$6,0,10*ROW('Sanitation Data'!E135)),NA())</f>
        <v>#N/A</v>
      </c>
      <c r="AC141" s="100" t="e">
        <f ca="true">+IF(AND(ISNUMBER(OFFSET('Sanitation Data'!$E$10,0,10*ROW('Sanitation Data'!E135))),'Data Summary'!CR141="Yes"),OFFSET('Sanitation Data'!$E$10,0,10*ROW('Sanitation Data'!E135)),NA())</f>
        <v>#N/A</v>
      </c>
      <c r="AD141" s="100" t="e">
        <f ca="true">+IF(AND(ISNUMBER(OFFSET('Sanitation Data'!$E$11,0,10*ROW('Sanitation Data'!E135))),'Data Summary'!CS141="Yes"),OFFSET('Sanitation Data'!$E$11,0,10*ROW('Sanitation Data'!E135)),NA())</f>
        <v>#N/A</v>
      </c>
      <c r="AE141" s="100" t="e">
        <f ca="true">+IF(AND(ISNUMBER(OFFSET('Sanitation Data'!$E$12,0,10*ROW('Sanitation Data'!E135))),'Data Summary'!CT141="Yes"),OFFSET('Sanitation Data'!$E$12,0,10*ROW('Sanitation Data'!E135)),NA())</f>
        <v>#N/A</v>
      </c>
      <c r="AF141" s="100" t="e">
        <f ca="true">+IF(AND(ISNUMBER(OFFSET('Sanitation Data'!$F$4,0,10*ROW('Sanitation Data'!F135))),'Data Summary'!CU141="Yes"),100-OFFSET('Sanitation Data'!$F$4,0,10*ROW('Sanitation Data'!F135)),NA())</f>
        <v>#N/A</v>
      </c>
      <c r="AG141" s="100" t="e">
        <f ca="true">+IF(AND(ISNUMBER(OFFSET('Sanitation Data'!$F$6,0,10*ROW('Sanitation Data'!F135))),'Data Summary'!CV141="Yes"),OFFSET('Sanitation Data'!$F$6,0,10*ROW('Sanitation Data'!F135)),NA())</f>
        <v>#N/A</v>
      </c>
      <c r="AH141" s="100" t="e">
        <f ca="true">+IF(AND(ISNUMBER(OFFSET('Sanitation Data'!$F$10,0,10*ROW('Sanitation Data'!F135))),'Data Summary'!CW141="Yes"),OFFSET('Sanitation Data'!$F$10,0,10*ROW('Sanitation Data'!F135)),NA())</f>
        <v>#N/A</v>
      </c>
      <c r="AI141" s="100" t="e">
        <f ca="true">+IF(AND(ISNUMBER(OFFSET('Sanitation Data'!$F$11,0,10*ROW('Sanitation Data'!F135))),'Data Summary'!CX141="Yes"),OFFSET('Sanitation Data'!$F$11,0,10*ROW('Sanitation Data'!F135)),NA())</f>
        <v>#N/A</v>
      </c>
      <c r="AJ141" s="100" t="e">
        <f ca="true">+IF(AND(ISNUMBER(OFFSET('Sanitation Data'!$F$12,0,10*ROW('Sanitation Data'!F135))),'Data Summary'!CY141="Yes"),OFFSET('Sanitation Data'!$F$12,0,10*ROW('Sanitation Data'!F135)),NA())</f>
        <v>#N/A</v>
      </c>
      <c r="AK141" s="100" t="e">
        <f ca="true">+IF(AND(ISNUMBER(OFFSET('Sanitation Data'!$G$4,0,10*ROW('Sanitation Data'!G135))),'Data Summary'!CZ141="Yes"),100-OFFSET('Sanitation Data'!$G$4,0,10*ROW('Sanitation Data'!G135)),NA())</f>
        <v>#N/A</v>
      </c>
      <c r="AL141" s="100" t="e">
        <f ca="true">+IF(AND(ISNUMBER(OFFSET('Sanitation Data'!$G$6,0,10*ROW('Sanitation Data'!G135))),'Data Summary'!DA141="Yes"),OFFSET('Sanitation Data'!$G$6,0,10*ROW('Sanitation Data'!G135)),NA())</f>
        <v>#N/A</v>
      </c>
      <c r="AM141" s="100" t="e">
        <f ca="true">+IF(AND(ISNUMBER(OFFSET('Sanitation Data'!$G$10,0,10*ROW('Sanitation Data'!G135))),'Data Summary'!DB141="Yes"),OFFSET('Sanitation Data'!$G$10,0,10*ROW('Sanitation Data'!G135)),NA())</f>
        <v>#N/A</v>
      </c>
      <c r="AN141" s="100" t="e">
        <f ca="true">+IF(AND(ISNUMBER(OFFSET('Sanitation Data'!$G$11,0,10*ROW('Sanitation Data'!G135))),'Data Summary'!DC141="Yes"),OFFSET('Sanitation Data'!$G$11,0,10*ROW('Sanitation Data'!G135)),NA())</f>
        <v>#N/A</v>
      </c>
      <c r="AO141" s="100" t="e">
        <f ca="true">+IF(AND(ISNUMBER(OFFSET('Sanitation Data'!$G$12,0,10*ROW('Sanitation Data'!G135))),'Data Summary'!DD141="Yes"),OFFSET('Sanitation Data'!$G$12,0,10*ROW('Sanitation Data'!G135)),NA())</f>
        <v>#N/A</v>
      </c>
      <c r="AP141" s="100" t="e">
        <f ca="true">+IF(AND(ISNUMBER(OFFSET('Sanitation Data'!$H$4,0,10*ROW('Sanitation Data'!H135))),'Data Summary'!DE141="Yes"),100-OFFSET('Sanitation Data'!$H$4,0,10*ROW('Sanitation Data'!H135)),NA())</f>
        <v>#N/A</v>
      </c>
      <c r="AQ141" s="100" t="e">
        <f ca="true">+IF(AND(ISNUMBER(OFFSET('Sanitation Data'!$H$6,0,10*ROW('Sanitation Data'!H135))),'Data Summary'!DF141="Yes"),OFFSET('Sanitation Data'!$H$6,0,10*ROW('Sanitation Data'!H135)),NA())</f>
        <v>#N/A</v>
      </c>
      <c r="AR141" s="100" t="e">
        <f ca="true">+IF(AND(ISNUMBER(OFFSET('Sanitation Data'!$H$10,0,10*ROW('Sanitation Data'!H135))),'Data Summary'!DG141="Yes"),OFFSET('Sanitation Data'!$H$10,0,10*ROW('Sanitation Data'!H135)),NA())</f>
        <v>#N/A</v>
      </c>
      <c r="AS141" s="100" t="e">
        <f ca="true">+IF(AND(ISNUMBER(OFFSET('Sanitation Data'!$H$11,0,10*ROW('Sanitation Data'!H135))),'Data Summary'!DH141="Yes"),OFFSET('Sanitation Data'!$H$11,0,10*ROW('Sanitation Data'!H135)),NA())</f>
        <v>#N/A</v>
      </c>
      <c r="AT141" s="100" t="e">
        <f ca="true">+IF(AND(ISNUMBER(OFFSET('Sanitation Data'!$H$12,0,10*ROW('Sanitation Data'!H135))),'Data Summary'!DI141="Yes"),OFFSET('Sanitation Data'!$H$12,0,10*ROW('Sanitation Data'!H135)),NA())</f>
        <v>#N/A</v>
      </c>
      <c r="AU141" s="100" t="e">
        <f ca="true">+IF(AND(ISNUMBER(OFFSET('Sanitation Data'!$I$4,0,10*ROW('Sanitation Data'!I135))),'Data Summary'!DJ141="Yes"),100-OFFSET('Sanitation Data'!$I$4,0,10*ROW('Sanitation Data'!I135)),NA())</f>
        <v>#N/A</v>
      </c>
      <c r="AV141" s="100" t="e">
        <f ca="true">+IF(AND(ISNUMBER(OFFSET('Sanitation Data'!$I$6,0,10*ROW('Sanitation Data'!I135))),'Data Summary'!DK141="Yes"),OFFSET('Sanitation Data'!$I$6,0,10*ROW('Sanitation Data'!I135)),NA())</f>
        <v>#N/A</v>
      </c>
      <c r="AW141" s="100" t="e">
        <f ca="true">+IF(AND(ISNUMBER(OFFSET('Sanitation Data'!$I$10,0,10*ROW('Sanitation Data'!I135))),'Data Summary'!DL141="Yes"),OFFSET('Sanitation Data'!$I$10,0,10*ROW('Sanitation Data'!I135)),NA())</f>
        <v>#N/A</v>
      </c>
      <c r="AX141" s="100" t="e">
        <f ca="true">+IF(AND(ISNUMBER(OFFSET('Sanitation Data'!$I$11,0,10*ROW('Sanitation Data'!I135))),'Data Summary'!DM141="Yes"),OFFSET('Sanitation Data'!$I$11,0,10*ROW('Sanitation Data'!I135)),NA())</f>
        <v>#N/A</v>
      </c>
      <c r="AY141" s="100" t="e">
        <f ca="true">+IF(AND(ISNUMBER(OFFSET('Sanitation Data'!$I$12,0,10*ROW('Sanitation Data'!I135))),'Data Summary'!DN141="Yes"),OFFSET('Sanitation Data'!$I$12,0,10*ROW('Sanitation Data'!I135)),NA())</f>
        <v>#N/A</v>
      </c>
      <c r="AZ141" s="101" t="e">
        <f ca="true">+IF(AND(ISNUMBER(OFFSET('Hygiene Data'!$D$5,0,10*ROW('Hygiene Data'!D135))),'Data Summary'!DO141="Yes"),OFFSET('Hygiene Data'!$D$5,0,10*ROW('Hygiene Data'!D135)),NA())</f>
        <v>#N/A</v>
      </c>
      <c r="BA141" s="101" t="e">
        <f ca="true">+IF(AND(ISNUMBER(OFFSET('Hygiene Data'!$D$7,0,10*ROW('Hygiene Data'!D135))),'Data Summary'!DP141="Yes"),OFFSET('Hygiene Data'!$D$7,0,10*ROW('Hygiene Data'!D135)),NA())</f>
        <v>#N/A</v>
      </c>
      <c r="BB141" s="101" t="e">
        <f ca="true">+IF(AND(ISNUMBER(OFFSET('Hygiene Data'!$D$9,0,10*ROW('Hygiene Data'!D135))),'Data Summary'!DQ141="Yes"),OFFSET('Hygiene Data'!$D$9,0,10*ROW('Hygiene Data'!D135)),NA())</f>
        <v>#N/A</v>
      </c>
      <c r="BC141" s="101" t="e">
        <f ca="true">+IF(AND(ISNUMBER(OFFSET('Hygiene Data'!$E$5,0,10*ROW('Hygiene Data'!E135))),'Data Summary'!DR141="Yes"),OFFSET('Hygiene Data'!$E$5,0,10*ROW('Hygiene Data'!E135)),NA())</f>
        <v>#N/A</v>
      </c>
      <c r="BD141" s="101" t="e">
        <f ca="true">+IF(AND(ISNUMBER(OFFSET('Hygiene Data'!$E$7,0,10*ROW('Hygiene Data'!E135))),'Data Summary'!DS141="Yes"),OFFSET('Hygiene Data'!$E$7,0,10*ROW('Hygiene Data'!E135)),NA())</f>
        <v>#N/A</v>
      </c>
      <c r="BE141" s="101" t="e">
        <f ca="true">+IF(AND(ISNUMBER(OFFSET('Hygiene Data'!$E$9,0,10*ROW('Hygiene Data'!E135))),'Data Summary'!DT141="Yes"),OFFSET('Hygiene Data'!$E$9,0,10*ROW('Hygiene Data'!E135)),NA())</f>
        <v>#N/A</v>
      </c>
      <c r="BF141" s="101" t="e">
        <f ca="true">+IF(AND(ISNUMBER(OFFSET('Hygiene Data'!$F$5,0,10*ROW('Hygiene Data'!F135))),'Data Summary'!DU141="Yes"),OFFSET('Hygiene Data'!$F$5,0,10*ROW('Hygiene Data'!F135)),NA())</f>
        <v>#N/A</v>
      </c>
      <c r="BG141" s="101" t="e">
        <f ca="true">+IF(AND(ISNUMBER(OFFSET('Hygiene Data'!$F$7,0,10*ROW('Hygiene Data'!F135))),'Data Summary'!DV141="Yes"),OFFSET('Hygiene Data'!$F$7,0,10*ROW('Hygiene Data'!F135)),NA())</f>
        <v>#N/A</v>
      </c>
      <c r="BH141" s="101" t="e">
        <f ca="true">+IF(AND(ISNUMBER(OFFSET('Hygiene Data'!$F$9,0,10*ROW('Hygiene Data'!F135))),'Data Summary'!DW141="Yes"),OFFSET('Hygiene Data'!$F$9,0,10*ROW('Hygiene Data'!F135)),NA())</f>
        <v>#N/A</v>
      </c>
      <c r="BI141" s="101" t="e">
        <f ca="true">+IF(AND(ISNUMBER(OFFSET('Hygiene Data'!$G$5,0,10*ROW('Hygiene Data'!G135))),'Data Summary'!DX141="Yes"),OFFSET('Hygiene Data'!$G$5,0,10*ROW('Hygiene Data'!G135)),NA())</f>
        <v>#N/A</v>
      </c>
      <c r="BJ141" s="101" t="e">
        <f ca="true">+IF(AND(ISNUMBER(OFFSET('Hygiene Data'!$G$7,0,10*ROW('Hygiene Data'!G135))),'Data Summary'!DY141="Yes"),OFFSET('Hygiene Data'!$G$7,0,10*ROW('Hygiene Data'!G135)),NA())</f>
        <v>#N/A</v>
      </c>
      <c r="BK141" s="101" t="e">
        <f ca="true">+IF(AND(ISNUMBER(OFFSET('Hygiene Data'!$G$9,0,10*ROW('Hygiene Data'!G135))),'Data Summary'!DZ141="Yes"),OFFSET('Hygiene Data'!$G$9,0,10*ROW('Hygiene Data'!G135)),NA())</f>
        <v>#N/A</v>
      </c>
      <c r="BL141" s="101" t="e">
        <f ca="true">+IF(AND(ISNUMBER(OFFSET('Hygiene Data'!$H$5,0,10*ROW('Hygiene Data'!H135))),'Data Summary'!EA141="Yes"),OFFSET('Hygiene Data'!$H$5,0,10*ROW('Hygiene Data'!H135)),NA())</f>
        <v>#N/A</v>
      </c>
      <c r="BM141" s="101" t="e">
        <f ca="true">+IF(AND(ISNUMBER(OFFSET('Hygiene Data'!$H$7,0,10*ROW('Hygiene Data'!H135))),'Data Summary'!EB141="Yes"),OFFSET('Hygiene Data'!$H$7,0,10*ROW('Hygiene Data'!H135)),NA())</f>
        <v>#N/A</v>
      </c>
      <c r="BN141" s="101" t="e">
        <f ca="true">+IF(AND(ISNUMBER(OFFSET('Hygiene Data'!$H$9,0,10*ROW('Hygiene Data'!H135))),'Data Summary'!EC141="Yes"),OFFSET('Hygiene Data'!$H$9,0,10*ROW('Hygiene Data'!H135)),NA())</f>
        <v>#N/A</v>
      </c>
      <c r="BO141" s="101" t="e">
        <f ca="true">+IF(AND(ISNUMBER(OFFSET('Hygiene Data'!$I$5,0,10*ROW('Hygiene Data'!I135))),'Data Summary'!ED141="Yes"),OFFSET('Hygiene Data'!$I$5,0,10*ROW('Hygiene Data'!I135)),NA())</f>
        <v>#N/A</v>
      </c>
      <c r="BP141" s="101" t="e">
        <f ca="true">+IF(AND(ISNUMBER(OFFSET('Hygiene Data'!$I$7,0,10*ROW('Hygiene Data'!I135))),'Data Summary'!EE141="Yes"),OFFSET('Hygiene Data'!$I$7,0,10*ROW('Hygiene Data'!I135)),NA())</f>
        <v>#N/A</v>
      </c>
      <c r="BQ141" s="101" t="e">
        <f ca="true">+IF(AND(ISNUMBER(OFFSET('Hygiene Data'!$I$9,0,10*ROW('Hygiene Data'!I135))),'Data Summary'!EF141="Yes"),OFFSET('Hygiene Data'!$I$9,0,10*ROW('Hygiene Data'!I135)),NA())</f>
        <v>#N/A</v>
      </c>
    </row>
    <row xmlns:x14ac="http://schemas.microsoft.com/office/spreadsheetml/2009/9/ac" r="142" x14ac:dyDescent="0.2">
      <c r="A142" s="414" t="e">
        <f ca="true">+RIGHT('Data Summary'!A142,LEN('Data Summary'!A142)-9)</f>
        <v>#VALUE!</v>
      </c>
      <c r="B142" s="38" t="str">
        <f ca="true">+IF(ISTEXT('Data Summary'!B142),'Data Summary'!B142,"")</f>
        <v/>
      </c>
      <c r="C142" s="365" t="e">
        <f ca="true">+VALUE('Data Summary'!C142)</f>
        <v>#VALUE!</v>
      </c>
      <c r="D142" s="99" t="e">
        <f ca="true">+IF(AND(ISNUMBER(OFFSET('Water Data'!$D$4,0,10*ROW('Water Data'!D136))),'Data Summary'!BS142="Yes"),100-OFFSET('Water Data'!$D$4,0,10*ROW('Water Data'!D136)),NA())</f>
        <v>#N/A</v>
      </c>
      <c r="E142" s="99" t="e">
        <f ca="true">+IF(AND(ISNUMBER(OFFSET('Water Data'!$D$6,0,10*ROW('Water Data'!D136))),'Data Summary'!BT142="Yes"),OFFSET('Water Data'!$D$6,0,10*ROW('Water Data'!D136)),NA())</f>
        <v>#N/A</v>
      </c>
      <c r="F142" s="99" t="e">
        <f ca="true">+IF(AND(ISNUMBER(OFFSET('Water Data'!$D$9,0,10*ROW('Water Data'!D136))),'Data Summary'!BU142="Yes"),OFFSET('Water Data'!$D$9,0,10*ROW('Water Data'!D136)),NA())</f>
        <v>#N/A</v>
      </c>
      <c r="G142" s="99" t="e">
        <f ca="true">+IF(AND(ISNUMBER(OFFSET('Water Data'!$E$4,0,10*ROW('Water Data'!E136))),'Data Summary'!BV142="Yes"),100-OFFSET('Water Data'!$E$4,0,10*ROW('Water Data'!E136)),NA())</f>
        <v>#N/A</v>
      </c>
      <c r="H142" s="99" t="e">
        <f ca="true">+IF(AND(ISNUMBER(OFFSET('Water Data'!$E$6,0,10*ROW('Water Data'!E136))),'Data Summary'!BW142="Yes"),OFFSET('Water Data'!$E$6,0,10*ROW('Water Data'!E136)),NA())</f>
        <v>#N/A</v>
      </c>
      <c r="I142" s="99" t="e">
        <f ca="true">+IF(AND(ISNUMBER(OFFSET('Water Data'!$E$9,0,10*ROW('Water Data'!E136))),'Data Summary'!BX142="Yes"),OFFSET('Water Data'!$E$9,0,10*ROW('Water Data'!E136)),NA())</f>
        <v>#N/A</v>
      </c>
      <c r="J142" s="99" t="e">
        <f ca="true">+IF(AND(ISNUMBER(OFFSET('Water Data'!$F$4,0,10*ROW('Water Data'!F136))),'Data Summary'!BY142="Yes"),100-OFFSET('Water Data'!$F$4,0,10*ROW('Water Data'!F136)),NA())</f>
        <v>#N/A</v>
      </c>
      <c r="K142" s="99" t="e">
        <f ca="true">+IF(AND(ISNUMBER(OFFSET('Water Data'!$F$6,0,10*ROW('Water Data'!F136))),'Data Summary'!BZ142="Yes"),OFFSET('Water Data'!$F$6,0,10*ROW('Water Data'!F136)),NA())</f>
        <v>#N/A</v>
      </c>
      <c r="L142" s="99" t="e">
        <f ca="true">+IF(AND(ISNUMBER(OFFSET('Water Data'!$F$9,0,10*ROW('Water Data'!F136))),'Data Summary'!CA142="Yes"),OFFSET('Water Data'!$F$9,0,10*ROW('Water Data'!F136)),NA())</f>
        <v>#N/A</v>
      </c>
      <c r="M142" s="99" t="e">
        <f ca="true">+IF(AND(ISNUMBER(OFFSET('Water Data'!$G$4,0,10*ROW('Water Data'!G136))),'Data Summary'!CB142="Yes"),100-OFFSET('Water Data'!$G$4,0,10*ROW('Water Data'!G136)),NA())</f>
        <v>#N/A</v>
      </c>
      <c r="N142" s="99" t="e">
        <f ca="true">+IF(AND(ISNUMBER(OFFSET('Water Data'!$G$6,0,10*ROW('Water Data'!G136))),'Data Summary'!CC142="Yes"),OFFSET('Water Data'!$G$6,0,10*ROW('Water Data'!G136)),NA())</f>
        <v>#N/A</v>
      </c>
      <c r="O142" s="99" t="e">
        <f ca="true">+IF(AND(ISNUMBER(OFFSET('Water Data'!$G$9,0,10*ROW('Water Data'!G136))),'Data Summary'!CD142="Yes"),OFFSET('Water Data'!$G$9,0,10*ROW('Water Data'!G136)),NA())</f>
        <v>#N/A</v>
      </c>
      <c r="P142" s="99" t="e">
        <f ca="true">+IF(AND(ISNUMBER(OFFSET('Water Data'!$H$4,0,10*ROW('Water Data'!H136))),'Data Summary'!CE142="Yes"),100-OFFSET('Water Data'!$H$4,0,10*ROW('Water Data'!H136)),NA())</f>
        <v>#N/A</v>
      </c>
      <c r="Q142" s="99" t="e">
        <f ca="true">+IF(AND(ISNUMBER(OFFSET('Water Data'!$H$6,0,10*ROW('Water Data'!H136))),'Data Summary'!CF142="Yes"),OFFSET('Water Data'!$H$6,0,10*ROW('Water Data'!H136)),NA())</f>
        <v>#N/A</v>
      </c>
      <c r="R142" s="99" t="e">
        <f ca="true">+IF(AND(ISNUMBER(OFFSET('Water Data'!$H$9,0,10*ROW('Water Data'!H136))),'Data Summary'!CG142="Yes"),OFFSET('Water Data'!$H$9,0,10*ROW('Water Data'!H136)),NA())</f>
        <v>#N/A</v>
      </c>
      <c r="S142" s="99" t="e">
        <f ca="true">+IF(AND(ISNUMBER(OFFSET('Water Data'!$I$4,0,10*ROW('Water Data'!I136))),'Data Summary'!CH142="Yes"),100-OFFSET('Water Data'!$I$4,0,10*ROW('Water Data'!I136)),NA())</f>
        <v>#N/A</v>
      </c>
      <c r="T142" s="99" t="e">
        <f ca="true">+IF(AND(ISNUMBER(OFFSET('Water Data'!$I$6,0,10*ROW('Water Data'!I136))),'Data Summary'!CI142="Yes"),OFFSET('Water Data'!$I$6,0,10*ROW('Water Data'!I136)),NA())</f>
        <v>#N/A</v>
      </c>
      <c r="U142" s="99" t="e">
        <f ca="true">+IF(AND(ISNUMBER(OFFSET('Water Data'!$I$9,0,10*ROW('Water Data'!I136))),'Data Summary'!CJ142="Yes"),OFFSET('Water Data'!$I$9,0,10*ROW('Water Data'!I136)),NA())</f>
        <v>#N/A</v>
      </c>
      <c r="V142" s="100" t="e">
        <f ca="true">+IF(AND(ISNUMBER(OFFSET('Sanitation Data'!$D$4,0,10*ROW('Sanitation Data'!D136))),'Data Summary'!CK142="Yes"),100-OFFSET('Sanitation Data'!$D$4,0,10*ROW('Sanitation Data'!D136)),NA())</f>
        <v>#N/A</v>
      </c>
      <c r="W142" s="100" t="e">
        <f ca="true">+IF(AND(ISNUMBER(OFFSET('Sanitation Data'!$D$6,0,10*ROW('Sanitation Data'!D136))),'Data Summary'!CL142="Yes"),OFFSET('Sanitation Data'!$D$6,0,10*ROW('Sanitation Data'!D136)),NA())</f>
        <v>#N/A</v>
      </c>
      <c r="X142" s="100" t="e">
        <f ca="true">+IF(AND(ISNUMBER(OFFSET('Sanitation Data'!$D$10,0,10*ROW('Sanitation Data'!D136))),'Data Summary'!CM142="Yes"),OFFSET('Sanitation Data'!$D$10,0,10*ROW('Sanitation Data'!D136)),NA())</f>
        <v>#N/A</v>
      </c>
      <c r="Y142" s="100" t="e">
        <f ca="true">+IF(AND(ISNUMBER(OFFSET('Sanitation Data'!$D$11,0,10*ROW('Sanitation Data'!D136))),'Data Summary'!CN142="Yes"),OFFSET('Sanitation Data'!$D$11,0,10*ROW('Sanitation Data'!D136)),NA())</f>
        <v>#N/A</v>
      </c>
      <c r="Z142" s="100" t="e">
        <f ca="true">+IF(AND(ISNUMBER(OFFSET('Sanitation Data'!$D$12,0,10*ROW('Sanitation Data'!D136))),'Data Summary'!CO142="Yes"),OFFSET('Sanitation Data'!$D$12,0,10*ROW('Sanitation Data'!D136)),NA())</f>
        <v>#N/A</v>
      </c>
      <c r="AA142" s="100" t="e">
        <f ca="true">+IF(AND(ISNUMBER(OFFSET('Sanitation Data'!$E$4,0,10*ROW('Sanitation Data'!E136))),'Data Summary'!CP142="Yes"),100-OFFSET('Sanitation Data'!$E$4,0,10*ROW('Sanitation Data'!E136)),NA())</f>
        <v>#N/A</v>
      </c>
      <c r="AB142" s="100" t="e">
        <f ca="true">+IF(AND(ISNUMBER(OFFSET('Sanitation Data'!$E$6,0,10*ROW('Sanitation Data'!E136))),'Data Summary'!CQ142="Yes"),OFFSET('Sanitation Data'!$E$6,0,10*ROW('Sanitation Data'!E136)),NA())</f>
        <v>#N/A</v>
      </c>
      <c r="AC142" s="100" t="e">
        <f ca="true">+IF(AND(ISNUMBER(OFFSET('Sanitation Data'!$E$10,0,10*ROW('Sanitation Data'!E136))),'Data Summary'!CR142="Yes"),OFFSET('Sanitation Data'!$E$10,0,10*ROW('Sanitation Data'!E136)),NA())</f>
        <v>#N/A</v>
      </c>
      <c r="AD142" s="100" t="e">
        <f ca="true">+IF(AND(ISNUMBER(OFFSET('Sanitation Data'!$E$11,0,10*ROW('Sanitation Data'!E136))),'Data Summary'!CS142="Yes"),OFFSET('Sanitation Data'!$E$11,0,10*ROW('Sanitation Data'!E136)),NA())</f>
        <v>#N/A</v>
      </c>
      <c r="AE142" s="100" t="e">
        <f ca="true">+IF(AND(ISNUMBER(OFFSET('Sanitation Data'!$E$12,0,10*ROW('Sanitation Data'!E136))),'Data Summary'!CT142="Yes"),OFFSET('Sanitation Data'!$E$12,0,10*ROW('Sanitation Data'!E136)),NA())</f>
        <v>#N/A</v>
      </c>
      <c r="AF142" s="100" t="e">
        <f ca="true">+IF(AND(ISNUMBER(OFFSET('Sanitation Data'!$F$4,0,10*ROW('Sanitation Data'!F136))),'Data Summary'!CU142="Yes"),100-OFFSET('Sanitation Data'!$F$4,0,10*ROW('Sanitation Data'!F136)),NA())</f>
        <v>#N/A</v>
      </c>
      <c r="AG142" s="100" t="e">
        <f ca="true">+IF(AND(ISNUMBER(OFFSET('Sanitation Data'!$F$6,0,10*ROW('Sanitation Data'!F136))),'Data Summary'!CV142="Yes"),OFFSET('Sanitation Data'!$F$6,0,10*ROW('Sanitation Data'!F136)),NA())</f>
        <v>#N/A</v>
      </c>
      <c r="AH142" s="100" t="e">
        <f ca="true">+IF(AND(ISNUMBER(OFFSET('Sanitation Data'!$F$10,0,10*ROW('Sanitation Data'!F136))),'Data Summary'!CW142="Yes"),OFFSET('Sanitation Data'!$F$10,0,10*ROW('Sanitation Data'!F136)),NA())</f>
        <v>#N/A</v>
      </c>
      <c r="AI142" s="100" t="e">
        <f ca="true">+IF(AND(ISNUMBER(OFFSET('Sanitation Data'!$F$11,0,10*ROW('Sanitation Data'!F136))),'Data Summary'!CX142="Yes"),OFFSET('Sanitation Data'!$F$11,0,10*ROW('Sanitation Data'!F136)),NA())</f>
        <v>#N/A</v>
      </c>
      <c r="AJ142" s="100" t="e">
        <f ca="true">+IF(AND(ISNUMBER(OFFSET('Sanitation Data'!$F$12,0,10*ROW('Sanitation Data'!F136))),'Data Summary'!CY142="Yes"),OFFSET('Sanitation Data'!$F$12,0,10*ROW('Sanitation Data'!F136)),NA())</f>
        <v>#N/A</v>
      </c>
      <c r="AK142" s="100" t="e">
        <f ca="true">+IF(AND(ISNUMBER(OFFSET('Sanitation Data'!$G$4,0,10*ROW('Sanitation Data'!G136))),'Data Summary'!CZ142="Yes"),100-OFFSET('Sanitation Data'!$G$4,0,10*ROW('Sanitation Data'!G136)),NA())</f>
        <v>#N/A</v>
      </c>
      <c r="AL142" s="100" t="e">
        <f ca="true">+IF(AND(ISNUMBER(OFFSET('Sanitation Data'!$G$6,0,10*ROW('Sanitation Data'!G136))),'Data Summary'!DA142="Yes"),OFFSET('Sanitation Data'!$G$6,0,10*ROW('Sanitation Data'!G136)),NA())</f>
        <v>#N/A</v>
      </c>
      <c r="AM142" s="100" t="e">
        <f ca="true">+IF(AND(ISNUMBER(OFFSET('Sanitation Data'!$G$10,0,10*ROW('Sanitation Data'!G136))),'Data Summary'!DB142="Yes"),OFFSET('Sanitation Data'!$G$10,0,10*ROW('Sanitation Data'!G136)),NA())</f>
        <v>#N/A</v>
      </c>
      <c r="AN142" s="100" t="e">
        <f ca="true">+IF(AND(ISNUMBER(OFFSET('Sanitation Data'!$G$11,0,10*ROW('Sanitation Data'!G136))),'Data Summary'!DC142="Yes"),OFFSET('Sanitation Data'!$G$11,0,10*ROW('Sanitation Data'!G136)),NA())</f>
        <v>#N/A</v>
      </c>
      <c r="AO142" s="100" t="e">
        <f ca="true">+IF(AND(ISNUMBER(OFFSET('Sanitation Data'!$G$12,0,10*ROW('Sanitation Data'!G136))),'Data Summary'!DD142="Yes"),OFFSET('Sanitation Data'!$G$12,0,10*ROW('Sanitation Data'!G136)),NA())</f>
        <v>#N/A</v>
      </c>
      <c r="AP142" s="100" t="e">
        <f ca="true">+IF(AND(ISNUMBER(OFFSET('Sanitation Data'!$H$4,0,10*ROW('Sanitation Data'!H136))),'Data Summary'!DE142="Yes"),100-OFFSET('Sanitation Data'!$H$4,0,10*ROW('Sanitation Data'!H136)),NA())</f>
        <v>#N/A</v>
      </c>
      <c r="AQ142" s="100" t="e">
        <f ca="true">+IF(AND(ISNUMBER(OFFSET('Sanitation Data'!$H$6,0,10*ROW('Sanitation Data'!H136))),'Data Summary'!DF142="Yes"),OFFSET('Sanitation Data'!$H$6,0,10*ROW('Sanitation Data'!H136)),NA())</f>
        <v>#N/A</v>
      </c>
      <c r="AR142" s="100" t="e">
        <f ca="true">+IF(AND(ISNUMBER(OFFSET('Sanitation Data'!$H$10,0,10*ROW('Sanitation Data'!H136))),'Data Summary'!DG142="Yes"),OFFSET('Sanitation Data'!$H$10,0,10*ROW('Sanitation Data'!H136)),NA())</f>
        <v>#N/A</v>
      </c>
      <c r="AS142" s="100" t="e">
        <f ca="true">+IF(AND(ISNUMBER(OFFSET('Sanitation Data'!$H$11,0,10*ROW('Sanitation Data'!H136))),'Data Summary'!DH142="Yes"),OFFSET('Sanitation Data'!$H$11,0,10*ROW('Sanitation Data'!H136)),NA())</f>
        <v>#N/A</v>
      </c>
      <c r="AT142" s="100" t="e">
        <f ca="true">+IF(AND(ISNUMBER(OFFSET('Sanitation Data'!$H$12,0,10*ROW('Sanitation Data'!H136))),'Data Summary'!DI142="Yes"),OFFSET('Sanitation Data'!$H$12,0,10*ROW('Sanitation Data'!H136)),NA())</f>
        <v>#N/A</v>
      </c>
      <c r="AU142" s="100" t="e">
        <f ca="true">+IF(AND(ISNUMBER(OFFSET('Sanitation Data'!$I$4,0,10*ROW('Sanitation Data'!I136))),'Data Summary'!DJ142="Yes"),100-OFFSET('Sanitation Data'!$I$4,0,10*ROW('Sanitation Data'!I136)),NA())</f>
        <v>#N/A</v>
      </c>
      <c r="AV142" s="100" t="e">
        <f ca="true">+IF(AND(ISNUMBER(OFFSET('Sanitation Data'!$I$6,0,10*ROW('Sanitation Data'!I136))),'Data Summary'!DK142="Yes"),OFFSET('Sanitation Data'!$I$6,0,10*ROW('Sanitation Data'!I136)),NA())</f>
        <v>#N/A</v>
      </c>
      <c r="AW142" s="100" t="e">
        <f ca="true">+IF(AND(ISNUMBER(OFFSET('Sanitation Data'!$I$10,0,10*ROW('Sanitation Data'!I136))),'Data Summary'!DL142="Yes"),OFFSET('Sanitation Data'!$I$10,0,10*ROW('Sanitation Data'!I136)),NA())</f>
        <v>#N/A</v>
      </c>
      <c r="AX142" s="100" t="e">
        <f ca="true">+IF(AND(ISNUMBER(OFFSET('Sanitation Data'!$I$11,0,10*ROW('Sanitation Data'!I136))),'Data Summary'!DM142="Yes"),OFFSET('Sanitation Data'!$I$11,0,10*ROW('Sanitation Data'!I136)),NA())</f>
        <v>#N/A</v>
      </c>
      <c r="AY142" s="100" t="e">
        <f ca="true">+IF(AND(ISNUMBER(OFFSET('Sanitation Data'!$I$12,0,10*ROW('Sanitation Data'!I136))),'Data Summary'!DN142="Yes"),OFFSET('Sanitation Data'!$I$12,0,10*ROW('Sanitation Data'!I136)),NA())</f>
        <v>#N/A</v>
      </c>
      <c r="AZ142" s="101" t="e">
        <f ca="true">+IF(AND(ISNUMBER(OFFSET('Hygiene Data'!$D$5,0,10*ROW('Hygiene Data'!D136))),'Data Summary'!DO142="Yes"),OFFSET('Hygiene Data'!$D$5,0,10*ROW('Hygiene Data'!D136)),NA())</f>
        <v>#N/A</v>
      </c>
      <c r="BA142" s="101" t="e">
        <f ca="true">+IF(AND(ISNUMBER(OFFSET('Hygiene Data'!$D$7,0,10*ROW('Hygiene Data'!D136))),'Data Summary'!DP142="Yes"),OFFSET('Hygiene Data'!$D$7,0,10*ROW('Hygiene Data'!D136)),NA())</f>
        <v>#N/A</v>
      </c>
      <c r="BB142" s="101" t="e">
        <f ca="true">+IF(AND(ISNUMBER(OFFSET('Hygiene Data'!$D$9,0,10*ROW('Hygiene Data'!D136))),'Data Summary'!DQ142="Yes"),OFFSET('Hygiene Data'!$D$9,0,10*ROW('Hygiene Data'!D136)),NA())</f>
        <v>#N/A</v>
      </c>
      <c r="BC142" s="101" t="e">
        <f ca="true">+IF(AND(ISNUMBER(OFFSET('Hygiene Data'!$E$5,0,10*ROW('Hygiene Data'!E136))),'Data Summary'!DR142="Yes"),OFFSET('Hygiene Data'!$E$5,0,10*ROW('Hygiene Data'!E136)),NA())</f>
        <v>#N/A</v>
      </c>
      <c r="BD142" s="101" t="e">
        <f ca="true">+IF(AND(ISNUMBER(OFFSET('Hygiene Data'!$E$7,0,10*ROW('Hygiene Data'!E136))),'Data Summary'!DS142="Yes"),OFFSET('Hygiene Data'!$E$7,0,10*ROW('Hygiene Data'!E136)),NA())</f>
        <v>#N/A</v>
      </c>
      <c r="BE142" s="101" t="e">
        <f ca="true">+IF(AND(ISNUMBER(OFFSET('Hygiene Data'!$E$9,0,10*ROW('Hygiene Data'!E136))),'Data Summary'!DT142="Yes"),OFFSET('Hygiene Data'!$E$9,0,10*ROW('Hygiene Data'!E136)),NA())</f>
        <v>#N/A</v>
      </c>
      <c r="BF142" s="101" t="e">
        <f ca="true">+IF(AND(ISNUMBER(OFFSET('Hygiene Data'!$F$5,0,10*ROW('Hygiene Data'!F136))),'Data Summary'!DU142="Yes"),OFFSET('Hygiene Data'!$F$5,0,10*ROW('Hygiene Data'!F136)),NA())</f>
        <v>#N/A</v>
      </c>
      <c r="BG142" s="101" t="e">
        <f ca="true">+IF(AND(ISNUMBER(OFFSET('Hygiene Data'!$F$7,0,10*ROW('Hygiene Data'!F136))),'Data Summary'!DV142="Yes"),OFFSET('Hygiene Data'!$F$7,0,10*ROW('Hygiene Data'!F136)),NA())</f>
        <v>#N/A</v>
      </c>
      <c r="BH142" s="101" t="e">
        <f ca="true">+IF(AND(ISNUMBER(OFFSET('Hygiene Data'!$F$9,0,10*ROW('Hygiene Data'!F136))),'Data Summary'!DW142="Yes"),OFFSET('Hygiene Data'!$F$9,0,10*ROW('Hygiene Data'!F136)),NA())</f>
        <v>#N/A</v>
      </c>
      <c r="BI142" s="101" t="e">
        <f ca="true">+IF(AND(ISNUMBER(OFFSET('Hygiene Data'!$G$5,0,10*ROW('Hygiene Data'!G136))),'Data Summary'!DX142="Yes"),OFFSET('Hygiene Data'!$G$5,0,10*ROW('Hygiene Data'!G136)),NA())</f>
        <v>#N/A</v>
      </c>
      <c r="BJ142" s="101" t="e">
        <f ca="true">+IF(AND(ISNUMBER(OFFSET('Hygiene Data'!$G$7,0,10*ROW('Hygiene Data'!G136))),'Data Summary'!DY142="Yes"),OFFSET('Hygiene Data'!$G$7,0,10*ROW('Hygiene Data'!G136)),NA())</f>
        <v>#N/A</v>
      </c>
      <c r="BK142" s="101" t="e">
        <f ca="true">+IF(AND(ISNUMBER(OFFSET('Hygiene Data'!$G$9,0,10*ROW('Hygiene Data'!G136))),'Data Summary'!DZ142="Yes"),OFFSET('Hygiene Data'!$G$9,0,10*ROW('Hygiene Data'!G136)),NA())</f>
        <v>#N/A</v>
      </c>
      <c r="BL142" s="101" t="e">
        <f ca="true">+IF(AND(ISNUMBER(OFFSET('Hygiene Data'!$H$5,0,10*ROW('Hygiene Data'!H136))),'Data Summary'!EA142="Yes"),OFFSET('Hygiene Data'!$H$5,0,10*ROW('Hygiene Data'!H136)),NA())</f>
        <v>#N/A</v>
      </c>
      <c r="BM142" s="101" t="e">
        <f ca="true">+IF(AND(ISNUMBER(OFFSET('Hygiene Data'!$H$7,0,10*ROW('Hygiene Data'!H136))),'Data Summary'!EB142="Yes"),OFFSET('Hygiene Data'!$H$7,0,10*ROW('Hygiene Data'!H136)),NA())</f>
        <v>#N/A</v>
      </c>
      <c r="BN142" s="101" t="e">
        <f ca="true">+IF(AND(ISNUMBER(OFFSET('Hygiene Data'!$H$9,0,10*ROW('Hygiene Data'!H136))),'Data Summary'!EC142="Yes"),OFFSET('Hygiene Data'!$H$9,0,10*ROW('Hygiene Data'!H136)),NA())</f>
        <v>#N/A</v>
      </c>
      <c r="BO142" s="101" t="e">
        <f ca="true">+IF(AND(ISNUMBER(OFFSET('Hygiene Data'!$I$5,0,10*ROW('Hygiene Data'!I136))),'Data Summary'!ED142="Yes"),OFFSET('Hygiene Data'!$I$5,0,10*ROW('Hygiene Data'!I136)),NA())</f>
        <v>#N/A</v>
      </c>
      <c r="BP142" s="101" t="e">
        <f ca="true">+IF(AND(ISNUMBER(OFFSET('Hygiene Data'!$I$7,0,10*ROW('Hygiene Data'!I136))),'Data Summary'!EE142="Yes"),OFFSET('Hygiene Data'!$I$7,0,10*ROW('Hygiene Data'!I136)),NA())</f>
        <v>#N/A</v>
      </c>
      <c r="BQ142" s="101" t="e">
        <f ca="true">+IF(AND(ISNUMBER(OFFSET('Hygiene Data'!$I$9,0,10*ROW('Hygiene Data'!I136))),'Data Summary'!EF142="Yes"),OFFSET('Hygiene Data'!$I$9,0,10*ROW('Hygiene Data'!I136)),NA())</f>
        <v>#N/A</v>
      </c>
    </row>
    <row xmlns:x14ac="http://schemas.microsoft.com/office/spreadsheetml/2009/9/ac" r="143" x14ac:dyDescent="0.2">
      <c r="A143" s="414" t="e">
        <f ca="true">+RIGHT('Data Summary'!A143,LEN('Data Summary'!A143)-9)</f>
        <v>#VALUE!</v>
      </c>
      <c r="B143" s="38" t="str">
        <f ca="true">+IF(ISTEXT('Data Summary'!B143),'Data Summary'!B143,"")</f>
        <v/>
      </c>
      <c r="C143" s="365" t="e">
        <f ca="true">+VALUE('Data Summary'!C143)</f>
        <v>#VALUE!</v>
      </c>
      <c r="D143" s="99" t="e">
        <f ca="true">+IF(AND(ISNUMBER(OFFSET('Water Data'!$D$4,0,10*ROW('Water Data'!D137))),'Data Summary'!BS143="Yes"),100-OFFSET('Water Data'!$D$4,0,10*ROW('Water Data'!D137)),NA())</f>
        <v>#N/A</v>
      </c>
      <c r="E143" s="99" t="e">
        <f ca="true">+IF(AND(ISNUMBER(OFFSET('Water Data'!$D$6,0,10*ROW('Water Data'!D137))),'Data Summary'!BT143="Yes"),OFFSET('Water Data'!$D$6,0,10*ROW('Water Data'!D137)),NA())</f>
        <v>#N/A</v>
      </c>
      <c r="F143" s="99" t="e">
        <f ca="true">+IF(AND(ISNUMBER(OFFSET('Water Data'!$D$9,0,10*ROW('Water Data'!D137))),'Data Summary'!BU143="Yes"),OFFSET('Water Data'!$D$9,0,10*ROW('Water Data'!D137)),NA())</f>
        <v>#N/A</v>
      </c>
      <c r="G143" s="99" t="e">
        <f ca="true">+IF(AND(ISNUMBER(OFFSET('Water Data'!$E$4,0,10*ROW('Water Data'!E137))),'Data Summary'!BV143="Yes"),100-OFFSET('Water Data'!$E$4,0,10*ROW('Water Data'!E137)),NA())</f>
        <v>#N/A</v>
      </c>
      <c r="H143" s="99" t="e">
        <f ca="true">+IF(AND(ISNUMBER(OFFSET('Water Data'!$E$6,0,10*ROW('Water Data'!E137))),'Data Summary'!BW143="Yes"),OFFSET('Water Data'!$E$6,0,10*ROW('Water Data'!E137)),NA())</f>
        <v>#N/A</v>
      </c>
      <c r="I143" s="99" t="e">
        <f ca="true">+IF(AND(ISNUMBER(OFFSET('Water Data'!$E$9,0,10*ROW('Water Data'!E137))),'Data Summary'!BX143="Yes"),OFFSET('Water Data'!$E$9,0,10*ROW('Water Data'!E137)),NA())</f>
        <v>#N/A</v>
      </c>
      <c r="J143" s="99" t="e">
        <f ca="true">+IF(AND(ISNUMBER(OFFSET('Water Data'!$F$4,0,10*ROW('Water Data'!F137))),'Data Summary'!BY143="Yes"),100-OFFSET('Water Data'!$F$4,0,10*ROW('Water Data'!F137)),NA())</f>
        <v>#N/A</v>
      </c>
      <c r="K143" s="99" t="e">
        <f ca="true">+IF(AND(ISNUMBER(OFFSET('Water Data'!$F$6,0,10*ROW('Water Data'!F137))),'Data Summary'!BZ143="Yes"),OFFSET('Water Data'!$F$6,0,10*ROW('Water Data'!F137)),NA())</f>
        <v>#N/A</v>
      </c>
      <c r="L143" s="99" t="e">
        <f ca="true">+IF(AND(ISNUMBER(OFFSET('Water Data'!$F$9,0,10*ROW('Water Data'!F137))),'Data Summary'!CA143="Yes"),OFFSET('Water Data'!$F$9,0,10*ROW('Water Data'!F137)),NA())</f>
        <v>#N/A</v>
      </c>
      <c r="M143" s="99" t="e">
        <f ca="true">+IF(AND(ISNUMBER(OFFSET('Water Data'!$G$4,0,10*ROW('Water Data'!G137))),'Data Summary'!CB143="Yes"),100-OFFSET('Water Data'!$G$4,0,10*ROW('Water Data'!G137)),NA())</f>
        <v>#N/A</v>
      </c>
      <c r="N143" s="99" t="e">
        <f ca="true">+IF(AND(ISNUMBER(OFFSET('Water Data'!$G$6,0,10*ROW('Water Data'!G137))),'Data Summary'!CC143="Yes"),OFFSET('Water Data'!$G$6,0,10*ROW('Water Data'!G137)),NA())</f>
        <v>#N/A</v>
      </c>
      <c r="O143" s="99" t="e">
        <f ca="true">+IF(AND(ISNUMBER(OFFSET('Water Data'!$G$9,0,10*ROW('Water Data'!G137))),'Data Summary'!CD143="Yes"),OFFSET('Water Data'!$G$9,0,10*ROW('Water Data'!G137)),NA())</f>
        <v>#N/A</v>
      </c>
      <c r="P143" s="99" t="e">
        <f ca="true">+IF(AND(ISNUMBER(OFFSET('Water Data'!$H$4,0,10*ROW('Water Data'!H137))),'Data Summary'!CE143="Yes"),100-OFFSET('Water Data'!$H$4,0,10*ROW('Water Data'!H137)),NA())</f>
        <v>#N/A</v>
      </c>
      <c r="Q143" s="99" t="e">
        <f ca="true">+IF(AND(ISNUMBER(OFFSET('Water Data'!$H$6,0,10*ROW('Water Data'!H137))),'Data Summary'!CF143="Yes"),OFFSET('Water Data'!$H$6,0,10*ROW('Water Data'!H137)),NA())</f>
        <v>#N/A</v>
      </c>
      <c r="R143" s="99" t="e">
        <f ca="true">+IF(AND(ISNUMBER(OFFSET('Water Data'!$H$9,0,10*ROW('Water Data'!H137))),'Data Summary'!CG143="Yes"),OFFSET('Water Data'!$H$9,0,10*ROW('Water Data'!H137)),NA())</f>
        <v>#N/A</v>
      </c>
      <c r="S143" s="99" t="e">
        <f ca="true">+IF(AND(ISNUMBER(OFFSET('Water Data'!$I$4,0,10*ROW('Water Data'!I137))),'Data Summary'!CH143="Yes"),100-OFFSET('Water Data'!$I$4,0,10*ROW('Water Data'!I137)),NA())</f>
        <v>#N/A</v>
      </c>
      <c r="T143" s="99" t="e">
        <f ca="true">+IF(AND(ISNUMBER(OFFSET('Water Data'!$I$6,0,10*ROW('Water Data'!I137))),'Data Summary'!CI143="Yes"),OFFSET('Water Data'!$I$6,0,10*ROW('Water Data'!I137)),NA())</f>
        <v>#N/A</v>
      </c>
      <c r="U143" s="99" t="e">
        <f ca="true">+IF(AND(ISNUMBER(OFFSET('Water Data'!$I$9,0,10*ROW('Water Data'!I137))),'Data Summary'!CJ143="Yes"),OFFSET('Water Data'!$I$9,0,10*ROW('Water Data'!I137)),NA())</f>
        <v>#N/A</v>
      </c>
      <c r="V143" s="100" t="e">
        <f ca="true">+IF(AND(ISNUMBER(OFFSET('Sanitation Data'!$D$4,0,10*ROW('Sanitation Data'!D137))),'Data Summary'!CK143="Yes"),100-OFFSET('Sanitation Data'!$D$4,0,10*ROW('Sanitation Data'!D137)),NA())</f>
        <v>#N/A</v>
      </c>
      <c r="W143" s="100" t="e">
        <f ca="true">+IF(AND(ISNUMBER(OFFSET('Sanitation Data'!$D$6,0,10*ROW('Sanitation Data'!D137))),'Data Summary'!CL143="Yes"),OFFSET('Sanitation Data'!$D$6,0,10*ROW('Sanitation Data'!D137)),NA())</f>
        <v>#N/A</v>
      </c>
      <c r="X143" s="100" t="e">
        <f ca="true">+IF(AND(ISNUMBER(OFFSET('Sanitation Data'!$D$10,0,10*ROW('Sanitation Data'!D137))),'Data Summary'!CM143="Yes"),OFFSET('Sanitation Data'!$D$10,0,10*ROW('Sanitation Data'!D137)),NA())</f>
        <v>#N/A</v>
      </c>
      <c r="Y143" s="100" t="e">
        <f ca="true">+IF(AND(ISNUMBER(OFFSET('Sanitation Data'!$D$11,0,10*ROW('Sanitation Data'!D137))),'Data Summary'!CN143="Yes"),OFFSET('Sanitation Data'!$D$11,0,10*ROW('Sanitation Data'!D137)),NA())</f>
        <v>#N/A</v>
      </c>
      <c r="Z143" s="100" t="e">
        <f ca="true">+IF(AND(ISNUMBER(OFFSET('Sanitation Data'!$D$12,0,10*ROW('Sanitation Data'!D137))),'Data Summary'!CO143="Yes"),OFFSET('Sanitation Data'!$D$12,0,10*ROW('Sanitation Data'!D137)),NA())</f>
        <v>#N/A</v>
      </c>
      <c r="AA143" s="100" t="e">
        <f ca="true">+IF(AND(ISNUMBER(OFFSET('Sanitation Data'!$E$4,0,10*ROW('Sanitation Data'!E137))),'Data Summary'!CP143="Yes"),100-OFFSET('Sanitation Data'!$E$4,0,10*ROW('Sanitation Data'!E137)),NA())</f>
        <v>#N/A</v>
      </c>
      <c r="AB143" s="100" t="e">
        <f ca="true">+IF(AND(ISNUMBER(OFFSET('Sanitation Data'!$E$6,0,10*ROW('Sanitation Data'!E137))),'Data Summary'!CQ143="Yes"),OFFSET('Sanitation Data'!$E$6,0,10*ROW('Sanitation Data'!E137)),NA())</f>
        <v>#N/A</v>
      </c>
      <c r="AC143" s="100" t="e">
        <f ca="true">+IF(AND(ISNUMBER(OFFSET('Sanitation Data'!$E$10,0,10*ROW('Sanitation Data'!E137))),'Data Summary'!CR143="Yes"),OFFSET('Sanitation Data'!$E$10,0,10*ROW('Sanitation Data'!E137)),NA())</f>
        <v>#N/A</v>
      </c>
      <c r="AD143" s="100" t="e">
        <f ca="true">+IF(AND(ISNUMBER(OFFSET('Sanitation Data'!$E$11,0,10*ROW('Sanitation Data'!E137))),'Data Summary'!CS143="Yes"),OFFSET('Sanitation Data'!$E$11,0,10*ROW('Sanitation Data'!E137)),NA())</f>
        <v>#N/A</v>
      </c>
      <c r="AE143" s="100" t="e">
        <f ca="true">+IF(AND(ISNUMBER(OFFSET('Sanitation Data'!$E$12,0,10*ROW('Sanitation Data'!E137))),'Data Summary'!CT143="Yes"),OFFSET('Sanitation Data'!$E$12,0,10*ROW('Sanitation Data'!E137)),NA())</f>
        <v>#N/A</v>
      </c>
      <c r="AF143" s="100" t="e">
        <f ca="true">+IF(AND(ISNUMBER(OFFSET('Sanitation Data'!$F$4,0,10*ROW('Sanitation Data'!F137))),'Data Summary'!CU143="Yes"),100-OFFSET('Sanitation Data'!$F$4,0,10*ROW('Sanitation Data'!F137)),NA())</f>
        <v>#N/A</v>
      </c>
      <c r="AG143" s="100" t="e">
        <f ca="true">+IF(AND(ISNUMBER(OFFSET('Sanitation Data'!$F$6,0,10*ROW('Sanitation Data'!F137))),'Data Summary'!CV143="Yes"),OFFSET('Sanitation Data'!$F$6,0,10*ROW('Sanitation Data'!F137)),NA())</f>
        <v>#N/A</v>
      </c>
      <c r="AH143" s="100" t="e">
        <f ca="true">+IF(AND(ISNUMBER(OFFSET('Sanitation Data'!$F$10,0,10*ROW('Sanitation Data'!F137))),'Data Summary'!CW143="Yes"),OFFSET('Sanitation Data'!$F$10,0,10*ROW('Sanitation Data'!F137)),NA())</f>
        <v>#N/A</v>
      </c>
      <c r="AI143" s="100" t="e">
        <f ca="true">+IF(AND(ISNUMBER(OFFSET('Sanitation Data'!$F$11,0,10*ROW('Sanitation Data'!F137))),'Data Summary'!CX143="Yes"),OFFSET('Sanitation Data'!$F$11,0,10*ROW('Sanitation Data'!F137)),NA())</f>
        <v>#N/A</v>
      </c>
      <c r="AJ143" s="100" t="e">
        <f ca="true">+IF(AND(ISNUMBER(OFFSET('Sanitation Data'!$F$12,0,10*ROW('Sanitation Data'!F137))),'Data Summary'!CY143="Yes"),OFFSET('Sanitation Data'!$F$12,0,10*ROW('Sanitation Data'!F137)),NA())</f>
        <v>#N/A</v>
      </c>
      <c r="AK143" s="100" t="e">
        <f ca="true">+IF(AND(ISNUMBER(OFFSET('Sanitation Data'!$G$4,0,10*ROW('Sanitation Data'!G137))),'Data Summary'!CZ143="Yes"),100-OFFSET('Sanitation Data'!$G$4,0,10*ROW('Sanitation Data'!G137)),NA())</f>
        <v>#N/A</v>
      </c>
      <c r="AL143" s="100" t="e">
        <f ca="true">+IF(AND(ISNUMBER(OFFSET('Sanitation Data'!$G$6,0,10*ROW('Sanitation Data'!G137))),'Data Summary'!DA143="Yes"),OFFSET('Sanitation Data'!$G$6,0,10*ROW('Sanitation Data'!G137)),NA())</f>
        <v>#N/A</v>
      </c>
      <c r="AM143" s="100" t="e">
        <f ca="true">+IF(AND(ISNUMBER(OFFSET('Sanitation Data'!$G$10,0,10*ROW('Sanitation Data'!G137))),'Data Summary'!DB143="Yes"),OFFSET('Sanitation Data'!$G$10,0,10*ROW('Sanitation Data'!G137)),NA())</f>
        <v>#N/A</v>
      </c>
      <c r="AN143" s="100" t="e">
        <f ca="true">+IF(AND(ISNUMBER(OFFSET('Sanitation Data'!$G$11,0,10*ROW('Sanitation Data'!G137))),'Data Summary'!DC143="Yes"),OFFSET('Sanitation Data'!$G$11,0,10*ROW('Sanitation Data'!G137)),NA())</f>
        <v>#N/A</v>
      </c>
      <c r="AO143" s="100" t="e">
        <f ca="true">+IF(AND(ISNUMBER(OFFSET('Sanitation Data'!$G$12,0,10*ROW('Sanitation Data'!G137))),'Data Summary'!DD143="Yes"),OFFSET('Sanitation Data'!$G$12,0,10*ROW('Sanitation Data'!G137)),NA())</f>
        <v>#N/A</v>
      </c>
      <c r="AP143" s="100" t="e">
        <f ca="true">+IF(AND(ISNUMBER(OFFSET('Sanitation Data'!$H$4,0,10*ROW('Sanitation Data'!H137))),'Data Summary'!DE143="Yes"),100-OFFSET('Sanitation Data'!$H$4,0,10*ROW('Sanitation Data'!H137)),NA())</f>
        <v>#N/A</v>
      </c>
      <c r="AQ143" s="100" t="e">
        <f ca="true">+IF(AND(ISNUMBER(OFFSET('Sanitation Data'!$H$6,0,10*ROW('Sanitation Data'!H137))),'Data Summary'!DF143="Yes"),OFFSET('Sanitation Data'!$H$6,0,10*ROW('Sanitation Data'!H137)),NA())</f>
        <v>#N/A</v>
      </c>
      <c r="AR143" s="100" t="e">
        <f ca="true">+IF(AND(ISNUMBER(OFFSET('Sanitation Data'!$H$10,0,10*ROW('Sanitation Data'!H137))),'Data Summary'!DG143="Yes"),OFFSET('Sanitation Data'!$H$10,0,10*ROW('Sanitation Data'!H137)),NA())</f>
        <v>#N/A</v>
      </c>
      <c r="AS143" s="100" t="e">
        <f ca="true">+IF(AND(ISNUMBER(OFFSET('Sanitation Data'!$H$11,0,10*ROW('Sanitation Data'!H137))),'Data Summary'!DH143="Yes"),OFFSET('Sanitation Data'!$H$11,0,10*ROW('Sanitation Data'!H137)),NA())</f>
        <v>#N/A</v>
      </c>
      <c r="AT143" s="100" t="e">
        <f ca="true">+IF(AND(ISNUMBER(OFFSET('Sanitation Data'!$H$12,0,10*ROW('Sanitation Data'!H137))),'Data Summary'!DI143="Yes"),OFFSET('Sanitation Data'!$H$12,0,10*ROW('Sanitation Data'!H137)),NA())</f>
        <v>#N/A</v>
      </c>
      <c r="AU143" s="100" t="e">
        <f ca="true">+IF(AND(ISNUMBER(OFFSET('Sanitation Data'!$I$4,0,10*ROW('Sanitation Data'!I137))),'Data Summary'!DJ143="Yes"),100-OFFSET('Sanitation Data'!$I$4,0,10*ROW('Sanitation Data'!I137)),NA())</f>
        <v>#N/A</v>
      </c>
      <c r="AV143" s="100" t="e">
        <f ca="true">+IF(AND(ISNUMBER(OFFSET('Sanitation Data'!$I$6,0,10*ROW('Sanitation Data'!I137))),'Data Summary'!DK143="Yes"),OFFSET('Sanitation Data'!$I$6,0,10*ROW('Sanitation Data'!I137)),NA())</f>
        <v>#N/A</v>
      </c>
      <c r="AW143" s="100" t="e">
        <f ca="true">+IF(AND(ISNUMBER(OFFSET('Sanitation Data'!$I$10,0,10*ROW('Sanitation Data'!I137))),'Data Summary'!DL143="Yes"),OFFSET('Sanitation Data'!$I$10,0,10*ROW('Sanitation Data'!I137)),NA())</f>
        <v>#N/A</v>
      </c>
      <c r="AX143" s="100" t="e">
        <f ca="true">+IF(AND(ISNUMBER(OFFSET('Sanitation Data'!$I$11,0,10*ROW('Sanitation Data'!I137))),'Data Summary'!DM143="Yes"),OFFSET('Sanitation Data'!$I$11,0,10*ROW('Sanitation Data'!I137)),NA())</f>
        <v>#N/A</v>
      </c>
      <c r="AY143" s="100" t="e">
        <f ca="true">+IF(AND(ISNUMBER(OFFSET('Sanitation Data'!$I$12,0,10*ROW('Sanitation Data'!I137))),'Data Summary'!DN143="Yes"),OFFSET('Sanitation Data'!$I$12,0,10*ROW('Sanitation Data'!I137)),NA())</f>
        <v>#N/A</v>
      </c>
      <c r="AZ143" s="101" t="e">
        <f ca="true">+IF(AND(ISNUMBER(OFFSET('Hygiene Data'!$D$5,0,10*ROW('Hygiene Data'!D137))),'Data Summary'!DO143="Yes"),OFFSET('Hygiene Data'!$D$5,0,10*ROW('Hygiene Data'!D137)),NA())</f>
        <v>#N/A</v>
      </c>
      <c r="BA143" s="101" t="e">
        <f ca="true">+IF(AND(ISNUMBER(OFFSET('Hygiene Data'!$D$7,0,10*ROW('Hygiene Data'!D137))),'Data Summary'!DP143="Yes"),OFFSET('Hygiene Data'!$D$7,0,10*ROW('Hygiene Data'!D137)),NA())</f>
        <v>#N/A</v>
      </c>
      <c r="BB143" s="101" t="e">
        <f ca="true">+IF(AND(ISNUMBER(OFFSET('Hygiene Data'!$D$9,0,10*ROW('Hygiene Data'!D137))),'Data Summary'!DQ143="Yes"),OFFSET('Hygiene Data'!$D$9,0,10*ROW('Hygiene Data'!D137)),NA())</f>
        <v>#N/A</v>
      </c>
      <c r="BC143" s="101" t="e">
        <f ca="true">+IF(AND(ISNUMBER(OFFSET('Hygiene Data'!$E$5,0,10*ROW('Hygiene Data'!E137))),'Data Summary'!DR143="Yes"),OFFSET('Hygiene Data'!$E$5,0,10*ROW('Hygiene Data'!E137)),NA())</f>
        <v>#N/A</v>
      </c>
      <c r="BD143" s="101" t="e">
        <f ca="true">+IF(AND(ISNUMBER(OFFSET('Hygiene Data'!$E$7,0,10*ROW('Hygiene Data'!E137))),'Data Summary'!DS143="Yes"),OFFSET('Hygiene Data'!$E$7,0,10*ROW('Hygiene Data'!E137)),NA())</f>
        <v>#N/A</v>
      </c>
      <c r="BE143" s="101" t="e">
        <f ca="true">+IF(AND(ISNUMBER(OFFSET('Hygiene Data'!$E$9,0,10*ROW('Hygiene Data'!E137))),'Data Summary'!DT143="Yes"),OFFSET('Hygiene Data'!$E$9,0,10*ROW('Hygiene Data'!E137)),NA())</f>
        <v>#N/A</v>
      </c>
      <c r="BF143" s="101" t="e">
        <f ca="true">+IF(AND(ISNUMBER(OFFSET('Hygiene Data'!$F$5,0,10*ROW('Hygiene Data'!F137))),'Data Summary'!DU143="Yes"),OFFSET('Hygiene Data'!$F$5,0,10*ROW('Hygiene Data'!F137)),NA())</f>
        <v>#N/A</v>
      </c>
      <c r="BG143" s="101" t="e">
        <f ca="true">+IF(AND(ISNUMBER(OFFSET('Hygiene Data'!$F$7,0,10*ROW('Hygiene Data'!F137))),'Data Summary'!DV143="Yes"),OFFSET('Hygiene Data'!$F$7,0,10*ROW('Hygiene Data'!F137)),NA())</f>
        <v>#N/A</v>
      </c>
      <c r="BH143" s="101" t="e">
        <f ca="true">+IF(AND(ISNUMBER(OFFSET('Hygiene Data'!$F$9,0,10*ROW('Hygiene Data'!F137))),'Data Summary'!DW143="Yes"),OFFSET('Hygiene Data'!$F$9,0,10*ROW('Hygiene Data'!F137)),NA())</f>
        <v>#N/A</v>
      </c>
      <c r="BI143" s="101" t="e">
        <f ca="true">+IF(AND(ISNUMBER(OFFSET('Hygiene Data'!$G$5,0,10*ROW('Hygiene Data'!G137))),'Data Summary'!DX143="Yes"),OFFSET('Hygiene Data'!$G$5,0,10*ROW('Hygiene Data'!G137)),NA())</f>
        <v>#N/A</v>
      </c>
      <c r="BJ143" s="101" t="e">
        <f ca="true">+IF(AND(ISNUMBER(OFFSET('Hygiene Data'!$G$7,0,10*ROW('Hygiene Data'!G137))),'Data Summary'!DY143="Yes"),OFFSET('Hygiene Data'!$G$7,0,10*ROW('Hygiene Data'!G137)),NA())</f>
        <v>#N/A</v>
      </c>
      <c r="BK143" s="101" t="e">
        <f ca="true">+IF(AND(ISNUMBER(OFFSET('Hygiene Data'!$G$9,0,10*ROW('Hygiene Data'!G137))),'Data Summary'!DZ143="Yes"),OFFSET('Hygiene Data'!$G$9,0,10*ROW('Hygiene Data'!G137)),NA())</f>
        <v>#N/A</v>
      </c>
      <c r="BL143" s="101" t="e">
        <f ca="true">+IF(AND(ISNUMBER(OFFSET('Hygiene Data'!$H$5,0,10*ROW('Hygiene Data'!H137))),'Data Summary'!EA143="Yes"),OFFSET('Hygiene Data'!$H$5,0,10*ROW('Hygiene Data'!H137)),NA())</f>
        <v>#N/A</v>
      </c>
      <c r="BM143" s="101" t="e">
        <f ca="true">+IF(AND(ISNUMBER(OFFSET('Hygiene Data'!$H$7,0,10*ROW('Hygiene Data'!H137))),'Data Summary'!EB143="Yes"),OFFSET('Hygiene Data'!$H$7,0,10*ROW('Hygiene Data'!H137)),NA())</f>
        <v>#N/A</v>
      </c>
      <c r="BN143" s="101" t="e">
        <f ca="true">+IF(AND(ISNUMBER(OFFSET('Hygiene Data'!$H$9,0,10*ROW('Hygiene Data'!H137))),'Data Summary'!EC143="Yes"),OFFSET('Hygiene Data'!$H$9,0,10*ROW('Hygiene Data'!H137)),NA())</f>
        <v>#N/A</v>
      </c>
      <c r="BO143" s="101" t="e">
        <f ca="true">+IF(AND(ISNUMBER(OFFSET('Hygiene Data'!$I$5,0,10*ROW('Hygiene Data'!I137))),'Data Summary'!ED143="Yes"),OFFSET('Hygiene Data'!$I$5,0,10*ROW('Hygiene Data'!I137)),NA())</f>
        <v>#N/A</v>
      </c>
      <c r="BP143" s="101" t="e">
        <f ca="true">+IF(AND(ISNUMBER(OFFSET('Hygiene Data'!$I$7,0,10*ROW('Hygiene Data'!I137))),'Data Summary'!EE143="Yes"),OFFSET('Hygiene Data'!$I$7,0,10*ROW('Hygiene Data'!I137)),NA())</f>
        <v>#N/A</v>
      </c>
      <c r="BQ143" s="101" t="e">
        <f ca="true">+IF(AND(ISNUMBER(OFFSET('Hygiene Data'!$I$9,0,10*ROW('Hygiene Data'!I137))),'Data Summary'!EF143="Yes"),OFFSET('Hygiene Data'!$I$9,0,10*ROW('Hygiene Data'!I137)),NA())</f>
        <v>#N/A</v>
      </c>
    </row>
    <row xmlns:x14ac="http://schemas.microsoft.com/office/spreadsheetml/2009/9/ac" r="144" x14ac:dyDescent="0.2">
      <c r="A144" s="414" t="e">
        <f ca="true">+RIGHT('Data Summary'!A144,LEN('Data Summary'!A144)-9)</f>
        <v>#VALUE!</v>
      </c>
      <c r="B144" s="38" t="str">
        <f ca="true">+IF(ISTEXT('Data Summary'!B144),'Data Summary'!B144,"")</f>
        <v/>
      </c>
      <c r="C144" s="365" t="e">
        <f ca="true">+VALUE('Data Summary'!C144)</f>
        <v>#VALUE!</v>
      </c>
      <c r="D144" s="99" t="e">
        <f ca="true">+IF(AND(ISNUMBER(OFFSET('Water Data'!$D$4,0,10*ROW('Water Data'!D138))),'Data Summary'!BS144="Yes"),100-OFFSET('Water Data'!$D$4,0,10*ROW('Water Data'!D138)),NA())</f>
        <v>#N/A</v>
      </c>
      <c r="E144" s="99" t="e">
        <f ca="true">+IF(AND(ISNUMBER(OFFSET('Water Data'!$D$6,0,10*ROW('Water Data'!D138))),'Data Summary'!BT144="Yes"),OFFSET('Water Data'!$D$6,0,10*ROW('Water Data'!D138)),NA())</f>
        <v>#N/A</v>
      </c>
      <c r="F144" s="99" t="e">
        <f ca="true">+IF(AND(ISNUMBER(OFFSET('Water Data'!$D$9,0,10*ROW('Water Data'!D138))),'Data Summary'!BU144="Yes"),OFFSET('Water Data'!$D$9,0,10*ROW('Water Data'!D138)),NA())</f>
        <v>#N/A</v>
      </c>
      <c r="G144" s="99" t="e">
        <f ca="true">+IF(AND(ISNUMBER(OFFSET('Water Data'!$E$4,0,10*ROW('Water Data'!E138))),'Data Summary'!BV144="Yes"),100-OFFSET('Water Data'!$E$4,0,10*ROW('Water Data'!E138)),NA())</f>
        <v>#N/A</v>
      </c>
      <c r="H144" s="99" t="e">
        <f ca="true">+IF(AND(ISNUMBER(OFFSET('Water Data'!$E$6,0,10*ROW('Water Data'!E138))),'Data Summary'!BW144="Yes"),OFFSET('Water Data'!$E$6,0,10*ROW('Water Data'!E138)),NA())</f>
        <v>#N/A</v>
      </c>
      <c r="I144" s="99" t="e">
        <f ca="true">+IF(AND(ISNUMBER(OFFSET('Water Data'!$E$9,0,10*ROW('Water Data'!E138))),'Data Summary'!BX144="Yes"),OFFSET('Water Data'!$E$9,0,10*ROW('Water Data'!E138)),NA())</f>
        <v>#N/A</v>
      </c>
      <c r="J144" s="99" t="e">
        <f ca="true">+IF(AND(ISNUMBER(OFFSET('Water Data'!$F$4,0,10*ROW('Water Data'!F138))),'Data Summary'!BY144="Yes"),100-OFFSET('Water Data'!$F$4,0,10*ROW('Water Data'!F138)),NA())</f>
        <v>#N/A</v>
      </c>
      <c r="K144" s="99" t="e">
        <f ca="true">+IF(AND(ISNUMBER(OFFSET('Water Data'!$F$6,0,10*ROW('Water Data'!F138))),'Data Summary'!BZ144="Yes"),OFFSET('Water Data'!$F$6,0,10*ROW('Water Data'!F138)),NA())</f>
        <v>#N/A</v>
      </c>
      <c r="L144" s="99" t="e">
        <f ca="true">+IF(AND(ISNUMBER(OFFSET('Water Data'!$F$9,0,10*ROW('Water Data'!F138))),'Data Summary'!CA144="Yes"),OFFSET('Water Data'!$F$9,0,10*ROW('Water Data'!F138)),NA())</f>
        <v>#N/A</v>
      </c>
      <c r="M144" s="99" t="e">
        <f ca="true">+IF(AND(ISNUMBER(OFFSET('Water Data'!$G$4,0,10*ROW('Water Data'!G138))),'Data Summary'!CB144="Yes"),100-OFFSET('Water Data'!$G$4,0,10*ROW('Water Data'!G138)),NA())</f>
        <v>#N/A</v>
      </c>
      <c r="N144" s="99" t="e">
        <f ca="true">+IF(AND(ISNUMBER(OFFSET('Water Data'!$G$6,0,10*ROW('Water Data'!G138))),'Data Summary'!CC144="Yes"),OFFSET('Water Data'!$G$6,0,10*ROW('Water Data'!G138)),NA())</f>
        <v>#N/A</v>
      </c>
      <c r="O144" s="99" t="e">
        <f ca="true">+IF(AND(ISNUMBER(OFFSET('Water Data'!$G$9,0,10*ROW('Water Data'!G138))),'Data Summary'!CD144="Yes"),OFFSET('Water Data'!$G$9,0,10*ROW('Water Data'!G138)),NA())</f>
        <v>#N/A</v>
      </c>
      <c r="P144" s="99" t="e">
        <f ca="true">+IF(AND(ISNUMBER(OFFSET('Water Data'!$H$4,0,10*ROW('Water Data'!H138))),'Data Summary'!CE144="Yes"),100-OFFSET('Water Data'!$H$4,0,10*ROW('Water Data'!H138)),NA())</f>
        <v>#N/A</v>
      </c>
      <c r="Q144" s="99" t="e">
        <f ca="true">+IF(AND(ISNUMBER(OFFSET('Water Data'!$H$6,0,10*ROW('Water Data'!H138))),'Data Summary'!CF144="Yes"),OFFSET('Water Data'!$H$6,0,10*ROW('Water Data'!H138)),NA())</f>
        <v>#N/A</v>
      </c>
      <c r="R144" s="99" t="e">
        <f ca="true">+IF(AND(ISNUMBER(OFFSET('Water Data'!$H$9,0,10*ROW('Water Data'!H138))),'Data Summary'!CG144="Yes"),OFFSET('Water Data'!$H$9,0,10*ROW('Water Data'!H138)),NA())</f>
        <v>#N/A</v>
      </c>
      <c r="S144" s="99" t="e">
        <f ca="true">+IF(AND(ISNUMBER(OFFSET('Water Data'!$I$4,0,10*ROW('Water Data'!I138))),'Data Summary'!CH144="Yes"),100-OFFSET('Water Data'!$I$4,0,10*ROW('Water Data'!I138)),NA())</f>
        <v>#N/A</v>
      </c>
      <c r="T144" s="99" t="e">
        <f ca="true">+IF(AND(ISNUMBER(OFFSET('Water Data'!$I$6,0,10*ROW('Water Data'!I138))),'Data Summary'!CI144="Yes"),OFFSET('Water Data'!$I$6,0,10*ROW('Water Data'!I138)),NA())</f>
        <v>#N/A</v>
      </c>
      <c r="U144" s="99" t="e">
        <f ca="true">+IF(AND(ISNUMBER(OFFSET('Water Data'!$I$9,0,10*ROW('Water Data'!I138))),'Data Summary'!CJ144="Yes"),OFFSET('Water Data'!$I$9,0,10*ROW('Water Data'!I138)),NA())</f>
        <v>#N/A</v>
      </c>
      <c r="V144" s="100" t="e">
        <f ca="true">+IF(AND(ISNUMBER(OFFSET('Sanitation Data'!$D$4,0,10*ROW('Sanitation Data'!D138))),'Data Summary'!CK144="Yes"),100-OFFSET('Sanitation Data'!$D$4,0,10*ROW('Sanitation Data'!D138)),NA())</f>
        <v>#N/A</v>
      </c>
      <c r="W144" s="100" t="e">
        <f ca="true">+IF(AND(ISNUMBER(OFFSET('Sanitation Data'!$D$6,0,10*ROW('Sanitation Data'!D138))),'Data Summary'!CL144="Yes"),OFFSET('Sanitation Data'!$D$6,0,10*ROW('Sanitation Data'!D138)),NA())</f>
        <v>#N/A</v>
      </c>
      <c r="X144" s="100" t="e">
        <f ca="true">+IF(AND(ISNUMBER(OFFSET('Sanitation Data'!$D$10,0,10*ROW('Sanitation Data'!D138))),'Data Summary'!CM144="Yes"),OFFSET('Sanitation Data'!$D$10,0,10*ROW('Sanitation Data'!D138)),NA())</f>
        <v>#N/A</v>
      </c>
      <c r="Y144" s="100" t="e">
        <f ca="true">+IF(AND(ISNUMBER(OFFSET('Sanitation Data'!$D$11,0,10*ROW('Sanitation Data'!D138))),'Data Summary'!CN144="Yes"),OFFSET('Sanitation Data'!$D$11,0,10*ROW('Sanitation Data'!D138)),NA())</f>
        <v>#N/A</v>
      </c>
      <c r="Z144" s="100" t="e">
        <f ca="true">+IF(AND(ISNUMBER(OFFSET('Sanitation Data'!$D$12,0,10*ROW('Sanitation Data'!D138))),'Data Summary'!CO144="Yes"),OFFSET('Sanitation Data'!$D$12,0,10*ROW('Sanitation Data'!D138)),NA())</f>
        <v>#N/A</v>
      </c>
      <c r="AA144" s="100" t="e">
        <f ca="true">+IF(AND(ISNUMBER(OFFSET('Sanitation Data'!$E$4,0,10*ROW('Sanitation Data'!E138))),'Data Summary'!CP144="Yes"),100-OFFSET('Sanitation Data'!$E$4,0,10*ROW('Sanitation Data'!E138)),NA())</f>
        <v>#N/A</v>
      </c>
      <c r="AB144" s="100" t="e">
        <f ca="true">+IF(AND(ISNUMBER(OFFSET('Sanitation Data'!$E$6,0,10*ROW('Sanitation Data'!E138))),'Data Summary'!CQ144="Yes"),OFFSET('Sanitation Data'!$E$6,0,10*ROW('Sanitation Data'!E138)),NA())</f>
        <v>#N/A</v>
      </c>
      <c r="AC144" s="100" t="e">
        <f ca="true">+IF(AND(ISNUMBER(OFFSET('Sanitation Data'!$E$10,0,10*ROW('Sanitation Data'!E138))),'Data Summary'!CR144="Yes"),OFFSET('Sanitation Data'!$E$10,0,10*ROW('Sanitation Data'!E138)),NA())</f>
        <v>#N/A</v>
      </c>
      <c r="AD144" s="100" t="e">
        <f ca="true">+IF(AND(ISNUMBER(OFFSET('Sanitation Data'!$E$11,0,10*ROW('Sanitation Data'!E138))),'Data Summary'!CS144="Yes"),OFFSET('Sanitation Data'!$E$11,0,10*ROW('Sanitation Data'!E138)),NA())</f>
        <v>#N/A</v>
      </c>
      <c r="AE144" s="100" t="e">
        <f ca="true">+IF(AND(ISNUMBER(OFFSET('Sanitation Data'!$E$12,0,10*ROW('Sanitation Data'!E138))),'Data Summary'!CT144="Yes"),OFFSET('Sanitation Data'!$E$12,0,10*ROW('Sanitation Data'!E138)),NA())</f>
        <v>#N/A</v>
      </c>
      <c r="AF144" s="100" t="e">
        <f ca="true">+IF(AND(ISNUMBER(OFFSET('Sanitation Data'!$F$4,0,10*ROW('Sanitation Data'!F138))),'Data Summary'!CU144="Yes"),100-OFFSET('Sanitation Data'!$F$4,0,10*ROW('Sanitation Data'!F138)),NA())</f>
        <v>#N/A</v>
      </c>
      <c r="AG144" s="100" t="e">
        <f ca="true">+IF(AND(ISNUMBER(OFFSET('Sanitation Data'!$F$6,0,10*ROW('Sanitation Data'!F138))),'Data Summary'!CV144="Yes"),OFFSET('Sanitation Data'!$F$6,0,10*ROW('Sanitation Data'!F138)),NA())</f>
        <v>#N/A</v>
      </c>
      <c r="AH144" s="100" t="e">
        <f ca="true">+IF(AND(ISNUMBER(OFFSET('Sanitation Data'!$F$10,0,10*ROW('Sanitation Data'!F138))),'Data Summary'!CW144="Yes"),OFFSET('Sanitation Data'!$F$10,0,10*ROW('Sanitation Data'!F138)),NA())</f>
        <v>#N/A</v>
      </c>
      <c r="AI144" s="100" t="e">
        <f ca="true">+IF(AND(ISNUMBER(OFFSET('Sanitation Data'!$F$11,0,10*ROW('Sanitation Data'!F138))),'Data Summary'!CX144="Yes"),OFFSET('Sanitation Data'!$F$11,0,10*ROW('Sanitation Data'!F138)),NA())</f>
        <v>#N/A</v>
      </c>
      <c r="AJ144" s="100" t="e">
        <f ca="true">+IF(AND(ISNUMBER(OFFSET('Sanitation Data'!$F$12,0,10*ROW('Sanitation Data'!F138))),'Data Summary'!CY144="Yes"),OFFSET('Sanitation Data'!$F$12,0,10*ROW('Sanitation Data'!F138)),NA())</f>
        <v>#N/A</v>
      </c>
      <c r="AK144" s="100" t="e">
        <f ca="true">+IF(AND(ISNUMBER(OFFSET('Sanitation Data'!$G$4,0,10*ROW('Sanitation Data'!G138))),'Data Summary'!CZ144="Yes"),100-OFFSET('Sanitation Data'!$G$4,0,10*ROW('Sanitation Data'!G138)),NA())</f>
        <v>#N/A</v>
      </c>
      <c r="AL144" s="100" t="e">
        <f ca="true">+IF(AND(ISNUMBER(OFFSET('Sanitation Data'!$G$6,0,10*ROW('Sanitation Data'!G138))),'Data Summary'!DA144="Yes"),OFFSET('Sanitation Data'!$G$6,0,10*ROW('Sanitation Data'!G138)),NA())</f>
        <v>#N/A</v>
      </c>
      <c r="AM144" s="100" t="e">
        <f ca="true">+IF(AND(ISNUMBER(OFFSET('Sanitation Data'!$G$10,0,10*ROW('Sanitation Data'!G138))),'Data Summary'!DB144="Yes"),OFFSET('Sanitation Data'!$G$10,0,10*ROW('Sanitation Data'!G138)),NA())</f>
        <v>#N/A</v>
      </c>
      <c r="AN144" s="100" t="e">
        <f ca="true">+IF(AND(ISNUMBER(OFFSET('Sanitation Data'!$G$11,0,10*ROW('Sanitation Data'!G138))),'Data Summary'!DC144="Yes"),OFFSET('Sanitation Data'!$G$11,0,10*ROW('Sanitation Data'!G138)),NA())</f>
        <v>#N/A</v>
      </c>
      <c r="AO144" s="100" t="e">
        <f ca="true">+IF(AND(ISNUMBER(OFFSET('Sanitation Data'!$G$12,0,10*ROW('Sanitation Data'!G138))),'Data Summary'!DD144="Yes"),OFFSET('Sanitation Data'!$G$12,0,10*ROW('Sanitation Data'!G138)),NA())</f>
        <v>#N/A</v>
      </c>
      <c r="AP144" s="100" t="e">
        <f ca="true">+IF(AND(ISNUMBER(OFFSET('Sanitation Data'!$H$4,0,10*ROW('Sanitation Data'!H138))),'Data Summary'!DE144="Yes"),100-OFFSET('Sanitation Data'!$H$4,0,10*ROW('Sanitation Data'!H138)),NA())</f>
        <v>#N/A</v>
      </c>
      <c r="AQ144" s="100" t="e">
        <f ca="true">+IF(AND(ISNUMBER(OFFSET('Sanitation Data'!$H$6,0,10*ROW('Sanitation Data'!H138))),'Data Summary'!DF144="Yes"),OFFSET('Sanitation Data'!$H$6,0,10*ROW('Sanitation Data'!H138)),NA())</f>
        <v>#N/A</v>
      </c>
      <c r="AR144" s="100" t="e">
        <f ca="true">+IF(AND(ISNUMBER(OFFSET('Sanitation Data'!$H$10,0,10*ROW('Sanitation Data'!H138))),'Data Summary'!DG144="Yes"),OFFSET('Sanitation Data'!$H$10,0,10*ROW('Sanitation Data'!H138)),NA())</f>
        <v>#N/A</v>
      </c>
      <c r="AS144" s="100" t="e">
        <f ca="true">+IF(AND(ISNUMBER(OFFSET('Sanitation Data'!$H$11,0,10*ROW('Sanitation Data'!H138))),'Data Summary'!DH144="Yes"),OFFSET('Sanitation Data'!$H$11,0,10*ROW('Sanitation Data'!H138)),NA())</f>
        <v>#N/A</v>
      </c>
      <c r="AT144" s="100" t="e">
        <f ca="true">+IF(AND(ISNUMBER(OFFSET('Sanitation Data'!$H$12,0,10*ROW('Sanitation Data'!H138))),'Data Summary'!DI144="Yes"),OFFSET('Sanitation Data'!$H$12,0,10*ROW('Sanitation Data'!H138)),NA())</f>
        <v>#N/A</v>
      </c>
      <c r="AU144" s="100" t="e">
        <f ca="true">+IF(AND(ISNUMBER(OFFSET('Sanitation Data'!$I$4,0,10*ROW('Sanitation Data'!I138))),'Data Summary'!DJ144="Yes"),100-OFFSET('Sanitation Data'!$I$4,0,10*ROW('Sanitation Data'!I138)),NA())</f>
        <v>#N/A</v>
      </c>
      <c r="AV144" s="100" t="e">
        <f ca="true">+IF(AND(ISNUMBER(OFFSET('Sanitation Data'!$I$6,0,10*ROW('Sanitation Data'!I138))),'Data Summary'!DK144="Yes"),OFFSET('Sanitation Data'!$I$6,0,10*ROW('Sanitation Data'!I138)),NA())</f>
        <v>#N/A</v>
      </c>
      <c r="AW144" s="100" t="e">
        <f ca="true">+IF(AND(ISNUMBER(OFFSET('Sanitation Data'!$I$10,0,10*ROW('Sanitation Data'!I138))),'Data Summary'!DL144="Yes"),OFFSET('Sanitation Data'!$I$10,0,10*ROW('Sanitation Data'!I138)),NA())</f>
        <v>#N/A</v>
      </c>
      <c r="AX144" s="100" t="e">
        <f ca="true">+IF(AND(ISNUMBER(OFFSET('Sanitation Data'!$I$11,0,10*ROW('Sanitation Data'!I138))),'Data Summary'!DM144="Yes"),OFFSET('Sanitation Data'!$I$11,0,10*ROW('Sanitation Data'!I138)),NA())</f>
        <v>#N/A</v>
      </c>
      <c r="AY144" s="100" t="e">
        <f ca="true">+IF(AND(ISNUMBER(OFFSET('Sanitation Data'!$I$12,0,10*ROW('Sanitation Data'!I138))),'Data Summary'!DN144="Yes"),OFFSET('Sanitation Data'!$I$12,0,10*ROW('Sanitation Data'!I138)),NA())</f>
        <v>#N/A</v>
      </c>
      <c r="AZ144" s="101" t="e">
        <f ca="true">+IF(AND(ISNUMBER(OFFSET('Hygiene Data'!$D$5,0,10*ROW('Hygiene Data'!D138))),'Data Summary'!DO144="Yes"),OFFSET('Hygiene Data'!$D$5,0,10*ROW('Hygiene Data'!D138)),NA())</f>
        <v>#N/A</v>
      </c>
      <c r="BA144" s="101" t="e">
        <f ca="true">+IF(AND(ISNUMBER(OFFSET('Hygiene Data'!$D$7,0,10*ROW('Hygiene Data'!D138))),'Data Summary'!DP144="Yes"),OFFSET('Hygiene Data'!$D$7,0,10*ROW('Hygiene Data'!D138)),NA())</f>
        <v>#N/A</v>
      </c>
      <c r="BB144" s="101" t="e">
        <f ca="true">+IF(AND(ISNUMBER(OFFSET('Hygiene Data'!$D$9,0,10*ROW('Hygiene Data'!D138))),'Data Summary'!DQ144="Yes"),OFFSET('Hygiene Data'!$D$9,0,10*ROW('Hygiene Data'!D138)),NA())</f>
        <v>#N/A</v>
      </c>
      <c r="BC144" s="101" t="e">
        <f ca="true">+IF(AND(ISNUMBER(OFFSET('Hygiene Data'!$E$5,0,10*ROW('Hygiene Data'!E138))),'Data Summary'!DR144="Yes"),OFFSET('Hygiene Data'!$E$5,0,10*ROW('Hygiene Data'!E138)),NA())</f>
        <v>#N/A</v>
      </c>
      <c r="BD144" s="101" t="e">
        <f ca="true">+IF(AND(ISNUMBER(OFFSET('Hygiene Data'!$E$7,0,10*ROW('Hygiene Data'!E138))),'Data Summary'!DS144="Yes"),OFFSET('Hygiene Data'!$E$7,0,10*ROW('Hygiene Data'!E138)),NA())</f>
        <v>#N/A</v>
      </c>
      <c r="BE144" s="101" t="e">
        <f ca="true">+IF(AND(ISNUMBER(OFFSET('Hygiene Data'!$E$9,0,10*ROW('Hygiene Data'!E138))),'Data Summary'!DT144="Yes"),OFFSET('Hygiene Data'!$E$9,0,10*ROW('Hygiene Data'!E138)),NA())</f>
        <v>#N/A</v>
      </c>
      <c r="BF144" s="101" t="e">
        <f ca="true">+IF(AND(ISNUMBER(OFFSET('Hygiene Data'!$F$5,0,10*ROW('Hygiene Data'!F138))),'Data Summary'!DU144="Yes"),OFFSET('Hygiene Data'!$F$5,0,10*ROW('Hygiene Data'!F138)),NA())</f>
        <v>#N/A</v>
      </c>
      <c r="BG144" s="101" t="e">
        <f ca="true">+IF(AND(ISNUMBER(OFFSET('Hygiene Data'!$F$7,0,10*ROW('Hygiene Data'!F138))),'Data Summary'!DV144="Yes"),OFFSET('Hygiene Data'!$F$7,0,10*ROW('Hygiene Data'!F138)),NA())</f>
        <v>#N/A</v>
      </c>
      <c r="BH144" s="101" t="e">
        <f ca="true">+IF(AND(ISNUMBER(OFFSET('Hygiene Data'!$F$9,0,10*ROW('Hygiene Data'!F138))),'Data Summary'!DW144="Yes"),OFFSET('Hygiene Data'!$F$9,0,10*ROW('Hygiene Data'!F138)),NA())</f>
        <v>#N/A</v>
      </c>
      <c r="BI144" s="101" t="e">
        <f ca="true">+IF(AND(ISNUMBER(OFFSET('Hygiene Data'!$G$5,0,10*ROW('Hygiene Data'!G138))),'Data Summary'!DX144="Yes"),OFFSET('Hygiene Data'!$G$5,0,10*ROW('Hygiene Data'!G138)),NA())</f>
        <v>#N/A</v>
      </c>
      <c r="BJ144" s="101" t="e">
        <f ca="true">+IF(AND(ISNUMBER(OFFSET('Hygiene Data'!$G$7,0,10*ROW('Hygiene Data'!G138))),'Data Summary'!DY144="Yes"),OFFSET('Hygiene Data'!$G$7,0,10*ROW('Hygiene Data'!G138)),NA())</f>
        <v>#N/A</v>
      </c>
      <c r="BK144" s="101" t="e">
        <f ca="true">+IF(AND(ISNUMBER(OFFSET('Hygiene Data'!$G$9,0,10*ROW('Hygiene Data'!G138))),'Data Summary'!DZ144="Yes"),OFFSET('Hygiene Data'!$G$9,0,10*ROW('Hygiene Data'!G138)),NA())</f>
        <v>#N/A</v>
      </c>
      <c r="BL144" s="101" t="e">
        <f ca="true">+IF(AND(ISNUMBER(OFFSET('Hygiene Data'!$H$5,0,10*ROW('Hygiene Data'!H138))),'Data Summary'!EA144="Yes"),OFFSET('Hygiene Data'!$H$5,0,10*ROW('Hygiene Data'!H138)),NA())</f>
        <v>#N/A</v>
      </c>
      <c r="BM144" s="101" t="e">
        <f ca="true">+IF(AND(ISNUMBER(OFFSET('Hygiene Data'!$H$7,0,10*ROW('Hygiene Data'!H138))),'Data Summary'!EB144="Yes"),OFFSET('Hygiene Data'!$H$7,0,10*ROW('Hygiene Data'!H138)),NA())</f>
        <v>#N/A</v>
      </c>
      <c r="BN144" s="101" t="e">
        <f ca="true">+IF(AND(ISNUMBER(OFFSET('Hygiene Data'!$H$9,0,10*ROW('Hygiene Data'!H138))),'Data Summary'!EC144="Yes"),OFFSET('Hygiene Data'!$H$9,0,10*ROW('Hygiene Data'!H138)),NA())</f>
        <v>#N/A</v>
      </c>
      <c r="BO144" s="101" t="e">
        <f ca="true">+IF(AND(ISNUMBER(OFFSET('Hygiene Data'!$I$5,0,10*ROW('Hygiene Data'!I138))),'Data Summary'!ED144="Yes"),OFFSET('Hygiene Data'!$I$5,0,10*ROW('Hygiene Data'!I138)),NA())</f>
        <v>#N/A</v>
      </c>
      <c r="BP144" s="101" t="e">
        <f ca="true">+IF(AND(ISNUMBER(OFFSET('Hygiene Data'!$I$7,0,10*ROW('Hygiene Data'!I138))),'Data Summary'!EE144="Yes"),OFFSET('Hygiene Data'!$I$7,0,10*ROW('Hygiene Data'!I138)),NA())</f>
        <v>#N/A</v>
      </c>
      <c r="BQ144" s="101" t="e">
        <f ca="true">+IF(AND(ISNUMBER(OFFSET('Hygiene Data'!$I$9,0,10*ROW('Hygiene Data'!I138))),'Data Summary'!EF144="Yes"),OFFSET('Hygiene Data'!$I$9,0,10*ROW('Hygiene Data'!I138)),NA())</f>
        <v>#N/A</v>
      </c>
    </row>
    <row xmlns:x14ac="http://schemas.microsoft.com/office/spreadsheetml/2009/9/ac" r="145" x14ac:dyDescent="0.2">
      <c r="A145" s="414" t="e">
        <f ca="true">+RIGHT('Data Summary'!A145,LEN('Data Summary'!A145)-9)</f>
        <v>#VALUE!</v>
      </c>
      <c r="B145" s="38" t="str">
        <f ca="true">+IF(ISTEXT('Data Summary'!B145),'Data Summary'!B145,"")</f>
        <v/>
      </c>
      <c r="C145" s="365" t="e">
        <f ca="true">+VALUE('Data Summary'!C145)</f>
        <v>#VALUE!</v>
      </c>
      <c r="D145" s="99" t="e">
        <f ca="true">+IF(AND(ISNUMBER(OFFSET('Water Data'!$D$4,0,10*ROW('Water Data'!D139))),'Data Summary'!BS145="Yes"),100-OFFSET('Water Data'!$D$4,0,10*ROW('Water Data'!D139)),NA())</f>
        <v>#N/A</v>
      </c>
      <c r="E145" s="99" t="e">
        <f ca="true">+IF(AND(ISNUMBER(OFFSET('Water Data'!$D$6,0,10*ROW('Water Data'!D139))),'Data Summary'!BT145="Yes"),OFFSET('Water Data'!$D$6,0,10*ROW('Water Data'!D139)),NA())</f>
        <v>#N/A</v>
      </c>
      <c r="F145" s="99" t="e">
        <f ca="true">+IF(AND(ISNUMBER(OFFSET('Water Data'!$D$9,0,10*ROW('Water Data'!D139))),'Data Summary'!BU145="Yes"),OFFSET('Water Data'!$D$9,0,10*ROW('Water Data'!D139)),NA())</f>
        <v>#N/A</v>
      </c>
      <c r="G145" s="99" t="e">
        <f ca="true">+IF(AND(ISNUMBER(OFFSET('Water Data'!$E$4,0,10*ROW('Water Data'!E139))),'Data Summary'!BV145="Yes"),100-OFFSET('Water Data'!$E$4,0,10*ROW('Water Data'!E139)),NA())</f>
        <v>#N/A</v>
      </c>
      <c r="H145" s="99" t="e">
        <f ca="true">+IF(AND(ISNUMBER(OFFSET('Water Data'!$E$6,0,10*ROW('Water Data'!E139))),'Data Summary'!BW145="Yes"),OFFSET('Water Data'!$E$6,0,10*ROW('Water Data'!E139)),NA())</f>
        <v>#N/A</v>
      </c>
      <c r="I145" s="99" t="e">
        <f ca="true">+IF(AND(ISNUMBER(OFFSET('Water Data'!$E$9,0,10*ROW('Water Data'!E139))),'Data Summary'!BX145="Yes"),OFFSET('Water Data'!$E$9,0,10*ROW('Water Data'!E139)),NA())</f>
        <v>#N/A</v>
      </c>
      <c r="J145" s="99" t="e">
        <f ca="true">+IF(AND(ISNUMBER(OFFSET('Water Data'!$F$4,0,10*ROW('Water Data'!F139))),'Data Summary'!BY145="Yes"),100-OFFSET('Water Data'!$F$4,0,10*ROW('Water Data'!F139)),NA())</f>
        <v>#N/A</v>
      </c>
      <c r="K145" s="99" t="e">
        <f ca="true">+IF(AND(ISNUMBER(OFFSET('Water Data'!$F$6,0,10*ROW('Water Data'!F139))),'Data Summary'!BZ145="Yes"),OFFSET('Water Data'!$F$6,0,10*ROW('Water Data'!F139)),NA())</f>
        <v>#N/A</v>
      </c>
      <c r="L145" s="99" t="e">
        <f ca="true">+IF(AND(ISNUMBER(OFFSET('Water Data'!$F$9,0,10*ROW('Water Data'!F139))),'Data Summary'!CA145="Yes"),OFFSET('Water Data'!$F$9,0,10*ROW('Water Data'!F139)),NA())</f>
        <v>#N/A</v>
      </c>
      <c r="M145" s="99" t="e">
        <f ca="true">+IF(AND(ISNUMBER(OFFSET('Water Data'!$G$4,0,10*ROW('Water Data'!G139))),'Data Summary'!CB145="Yes"),100-OFFSET('Water Data'!$G$4,0,10*ROW('Water Data'!G139)),NA())</f>
        <v>#N/A</v>
      </c>
      <c r="N145" s="99" t="e">
        <f ca="true">+IF(AND(ISNUMBER(OFFSET('Water Data'!$G$6,0,10*ROW('Water Data'!G139))),'Data Summary'!CC145="Yes"),OFFSET('Water Data'!$G$6,0,10*ROW('Water Data'!G139)),NA())</f>
        <v>#N/A</v>
      </c>
      <c r="O145" s="99" t="e">
        <f ca="true">+IF(AND(ISNUMBER(OFFSET('Water Data'!$G$9,0,10*ROW('Water Data'!G139))),'Data Summary'!CD145="Yes"),OFFSET('Water Data'!$G$9,0,10*ROW('Water Data'!G139)),NA())</f>
        <v>#N/A</v>
      </c>
      <c r="P145" s="99" t="e">
        <f ca="true">+IF(AND(ISNUMBER(OFFSET('Water Data'!$H$4,0,10*ROW('Water Data'!H139))),'Data Summary'!CE145="Yes"),100-OFFSET('Water Data'!$H$4,0,10*ROW('Water Data'!H139)),NA())</f>
        <v>#N/A</v>
      </c>
      <c r="Q145" s="99" t="e">
        <f ca="true">+IF(AND(ISNUMBER(OFFSET('Water Data'!$H$6,0,10*ROW('Water Data'!H139))),'Data Summary'!CF145="Yes"),OFFSET('Water Data'!$H$6,0,10*ROW('Water Data'!H139)),NA())</f>
        <v>#N/A</v>
      </c>
      <c r="R145" s="99" t="e">
        <f ca="true">+IF(AND(ISNUMBER(OFFSET('Water Data'!$H$9,0,10*ROW('Water Data'!H139))),'Data Summary'!CG145="Yes"),OFFSET('Water Data'!$H$9,0,10*ROW('Water Data'!H139)),NA())</f>
        <v>#N/A</v>
      </c>
      <c r="S145" s="99" t="e">
        <f ca="true">+IF(AND(ISNUMBER(OFFSET('Water Data'!$I$4,0,10*ROW('Water Data'!I139))),'Data Summary'!CH145="Yes"),100-OFFSET('Water Data'!$I$4,0,10*ROW('Water Data'!I139)),NA())</f>
        <v>#N/A</v>
      </c>
      <c r="T145" s="99" t="e">
        <f ca="true">+IF(AND(ISNUMBER(OFFSET('Water Data'!$I$6,0,10*ROW('Water Data'!I139))),'Data Summary'!CI145="Yes"),OFFSET('Water Data'!$I$6,0,10*ROW('Water Data'!I139)),NA())</f>
        <v>#N/A</v>
      </c>
      <c r="U145" s="99" t="e">
        <f ca="true">+IF(AND(ISNUMBER(OFFSET('Water Data'!$I$9,0,10*ROW('Water Data'!I139))),'Data Summary'!CJ145="Yes"),OFFSET('Water Data'!$I$9,0,10*ROW('Water Data'!I139)),NA())</f>
        <v>#N/A</v>
      </c>
      <c r="V145" s="100" t="e">
        <f ca="true">+IF(AND(ISNUMBER(OFFSET('Sanitation Data'!$D$4,0,10*ROW('Sanitation Data'!D139))),'Data Summary'!CK145="Yes"),100-OFFSET('Sanitation Data'!$D$4,0,10*ROW('Sanitation Data'!D139)),NA())</f>
        <v>#N/A</v>
      </c>
      <c r="W145" s="100" t="e">
        <f ca="true">+IF(AND(ISNUMBER(OFFSET('Sanitation Data'!$D$6,0,10*ROW('Sanitation Data'!D139))),'Data Summary'!CL145="Yes"),OFFSET('Sanitation Data'!$D$6,0,10*ROW('Sanitation Data'!D139)),NA())</f>
        <v>#N/A</v>
      </c>
      <c r="X145" s="100" t="e">
        <f ca="true">+IF(AND(ISNUMBER(OFFSET('Sanitation Data'!$D$10,0,10*ROW('Sanitation Data'!D139))),'Data Summary'!CM145="Yes"),OFFSET('Sanitation Data'!$D$10,0,10*ROW('Sanitation Data'!D139)),NA())</f>
        <v>#N/A</v>
      </c>
      <c r="Y145" s="100" t="e">
        <f ca="true">+IF(AND(ISNUMBER(OFFSET('Sanitation Data'!$D$11,0,10*ROW('Sanitation Data'!D139))),'Data Summary'!CN145="Yes"),OFFSET('Sanitation Data'!$D$11,0,10*ROW('Sanitation Data'!D139)),NA())</f>
        <v>#N/A</v>
      </c>
      <c r="Z145" s="100" t="e">
        <f ca="true">+IF(AND(ISNUMBER(OFFSET('Sanitation Data'!$D$12,0,10*ROW('Sanitation Data'!D139))),'Data Summary'!CO145="Yes"),OFFSET('Sanitation Data'!$D$12,0,10*ROW('Sanitation Data'!D139)),NA())</f>
        <v>#N/A</v>
      </c>
      <c r="AA145" s="100" t="e">
        <f ca="true">+IF(AND(ISNUMBER(OFFSET('Sanitation Data'!$E$4,0,10*ROW('Sanitation Data'!E139))),'Data Summary'!CP145="Yes"),100-OFFSET('Sanitation Data'!$E$4,0,10*ROW('Sanitation Data'!E139)),NA())</f>
        <v>#N/A</v>
      </c>
      <c r="AB145" s="100" t="e">
        <f ca="true">+IF(AND(ISNUMBER(OFFSET('Sanitation Data'!$E$6,0,10*ROW('Sanitation Data'!E139))),'Data Summary'!CQ145="Yes"),OFFSET('Sanitation Data'!$E$6,0,10*ROW('Sanitation Data'!E139)),NA())</f>
        <v>#N/A</v>
      </c>
      <c r="AC145" s="100" t="e">
        <f ca="true">+IF(AND(ISNUMBER(OFFSET('Sanitation Data'!$E$10,0,10*ROW('Sanitation Data'!E139))),'Data Summary'!CR145="Yes"),OFFSET('Sanitation Data'!$E$10,0,10*ROW('Sanitation Data'!E139)),NA())</f>
        <v>#N/A</v>
      </c>
      <c r="AD145" s="100" t="e">
        <f ca="true">+IF(AND(ISNUMBER(OFFSET('Sanitation Data'!$E$11,0,10*ROW('Sanitation Data'!E139))),'Data Summary'!CS145="Yes"),OFFSET('Sanitation Data'!$E$11,0,10*ROW('Sanitation Data'!E139)),NA())</f>
        <v>#N/A</v>
      </c>
      <c r="AE145" s="100" t="e">
        <f ca="true">+IF(AND(ISNUMBER(OFFSET('Sanitation Data'!$E$12,0,10*ROW('Sanitation Data'!E139))),'Data Summary'!CT145="Yes"),OFFSET('Sanitation Data'!$E$12,0,10*ROW('Sanitation Data'!E139)),NA())</f>
        <v>#N/A</v>
      </c>
      <c r="AF145" s="100" t="e">
        <f ca="true">+IF(AND(ISNUMBER(OFFSET('Sanitation Data'!$F$4,0,10*ROW('Sanitation Data'!F139))),'Data Summary'!CU145="Yes"),100-OFFSET('Sanitation Data'!$F$4,0,10*ROW('Sanitation Data'!F139)),NA())</f>
        <v>#N/A</v>
      </c>
      <c r="AG145" s="100" t="e">
        <f ca="true">+IF(AND(ISNUMBER(OFFSET('Sanitation Data'!$F$6,0,10*ROW('Sanitation Data'!F139))),'Data Summary'!CV145="Yes"),OFFSET('Sanitation Data'!$F$6,0,10*ROW('Sanitation Data'!F139)),NA())</f>
        <v>#N/A</v>
      </c>
      <c r="AH145" s="100" t="e">
        <f ca="true">+IF(AND(ISNUMBER(OFFSET('Sanitation Data'!$F$10,0,10*ROW('Sanitation Data'!F139))),'Data Summary'!CW145="Yes"),OFFSET('Sanitation Data'!$F$10,0,10*ROW('Sanitation Data'!F139)),NA())</f>
        <v>#N/A</v>
      </c>
      <c r="AI145" s="100" t="e">
        <f ca="true">+IF(AND(ISNUMBER(OFFSET('Sanitation Data'!$F$11,0,10*ROW('Sanitation Data'!F139))),'Data Summary'!CX145="Yes"),OFFSET('Sanitation Data'!$F$11,0,10*ROW('Sanitation Data'!F139)),NA())</f>
        <v>#N/A</v>
      </c>
      <c r="AJ145" s="100" t="e">
        <f ca="true">+IF(AND(ISNUMBER(OFFSET('Sanitation Data'!$F$12,0,10*ROW('Sanitation Data'!F139))),'Data Summary'!CY145="Yes"),OFFSET('Sanitation Data'!$F$12,0,10*ROW('Sanitation Data'!F139)),NA())</f>
        <v>#N/A</v>
      </c>
      <c r="AK145" s="100" t="e">
        <f ca="true">+IF(AND(ISNUMBER(OFFSET('Sanitation Data'!$G$4,0,10*ROW('Sanitation Data'!G139))),'Data Summary'!CZ145="Yes"),100-OFFSET('Sanitation Data'!$G$4,0,10*ROW('Sanitation Data'!G139)),NA())</f>
        <v>#N/A</v>
      </c>
      <c r="AL145" s="100" t="e">
        <f ca="true">+IF(AND(ISNUMBER(OFFSET('Sanitation Data'!$G$6,0,10*ROW('Sanitation Data'!G139))),'Data Summary'!DA145="Yes"),OFFSET('Sanitation Data'!$G$6,0,10*ROW('Sanitation Data'!G139)),NA())</f>
        <v>#N/A</v>
      </c>
      <c r="AM145" s="100" t="e">
        <f ca="true">+IF(AND(ISNUMBER(OFFSET('Sanitation Data'!$G$10,0,10*ROW('Sanitation Data'!G139))),'Data Summary'!DB145="Yes"),OFFSET('Sanitation Data'!$G$10,0,10*ROW('Sanitation Data'!G139)),NA())</f>
        <v>#N/A</v>
      </c>
      <c r="AN145" s="100" t="e">
        <f ca="true">+IF(AND(ISNUMBER(OFFSET('Sanitation Data'!$G$11,0,10*ROW('Sanitation Data'!G139))),'Data Summary'!DC145="Yes"),OFFSET('Sanitation Data'!$G$11,0,10*ROW('Sanitation Data'!G139)),NA())</f>
        <v>#N/A</v>
      </c>
      <c r="AO145" s="100" t="e">
        <f ca="true">+IF(AND(ISNUMBER(OFFSET('Sanitation Data'!$G$12,0,10*ROW('Sanitation Data'!G139))),'Data Summary'!DD145="Yes"),OFFSET('Sanitation Data'!$G$12,0,10*ROW('Sanitation Data'!G139)),NA())</f>
        <v>#N/A</v>
      </c>
      <c r="AP145" s="100" t="e">
        <f ca="true">+IF(AND(ISNUMBER(OFFSET('Sanitation Data'!$H$4,0,10*ROW('Sanitation Data'!H139))),'Data Summary'!DE145="Yes"),100-OFFSET('Sanitation Data'!$H$4,0,10*ROW('Sanitation Data'!H139)),NA())</f>
        <v>#N/A</v>
      </c>
      <c r="AQ145" s="100" t="e">
        <f ca="true">+IF(AND(ISNUMBER(OFFSET('Sanitation Data'!$H$6,0,10*ROW('Sanitation Data'!H139))),'Data Summary'!DF145="Yes"),OFFSET('Sanitation Data'!$H$6,0,10*ROW('Sanitation Data'!H139)),NA())</f>
        <v>#N/A</v>
      </c>
      <c r="AR145" s="100" t="e">
        <f ca="true">+IF(AND(ISNUMBER(OFFSET('Sanitation Data'!$H$10,0,10*ROW('Sanitation Data'!H139))),'Data Summary'!DG145="Yes"),OFFSET('Sanitation Data'!$H$10,0,10*ROW('Sanitation Data'!H139)),NA())</f>
        <v>#N/A</v>
      </c>
      <c r="AS145" s="100" t="e">
        <f ca="true">+IF(AND(ISNUMBER(OFFSET('Sanitation Data'!$H$11,0,10*ROW('Sanitation Data'!H139))),'Data Summary'!DH145="Yes"),OFFSET('Sanitation Data'!$H$11,0,10*ROW('Sanitation Data'!H139)),NA())</f>
        <v>#N/A</v>
      </c>
      <c r="AT145" s="100" t="e">
        <f ca="true">+IF(AND(ISNUMBER(OFFSET('Sanitation Data'!$H$12,0,10*ROW('Sanitation Data'!H139))),'Data Summary'!DI145="Yes"),OFFSET('Sanitation Data'!$H$12,0,10*ROW('Sanitation Data'!H139)),NA())</f>
        <v>#N/A</v>
      </c>
      <c r="AU145" s="100" t="e">
        <f ca="true">+IF(AND(ISNUMBER(OFFSET('Sanitation Data'!$I$4,0,10*ROW('Sanitation Data'!I139))),'Data Summary'!DJ145="Yes"),100-OFFSET('Sanitation Data'!$I$4,0,10*ROW('Sanitation Data'!I139)),NA())</f>
        <v>#N/A</v>
      </c>
      <c r="AV145" s="100" t="e">
        <f ca="true">+IF(AND(ISNUMBER(OFFSET('Sanitation Data'!$I$6,0,10*ROW('Sanitation Data'!I139))),'Data Summary'!DK145="Yes"),OFFSET('Sanitation Data'!$I$6,0,10*ROW('Sanitation Data'!I139)),NA())</f>
        <v>#N/A</v>
      </c>
      <c r="AW145" s="100" t="e">
        <f ca="true">+IF(AND(ISNUMBER(OFFSET('Sanitation Data'!$I$10,0,10*ROW('Sanitation Data'!I139))),'Data Summary'!DL145="Yes"),OFFSET('Sanitation Data'!$I$10,0,10*ROW('Sanitation Data'!I139)),NA())</f>
        <v>#N/A</v>
      </c>
      <c r="AX145" s="100" t="e">
        <f ca="true">+IF(AND(ISNUMBER(OFFSET('Sanitation Data'!$I$11,0,10*ROW('Sanitation Data'!I139))),'Data Summary'!DM145="Yes"),OFFSET('Sanitation Data'!$I$11,0,10*ROW('Sanitation Data'!I139)),NA())</f>
        <v>#N/A</v>
      </c>
      <c r="AY145" s="100" t="e">
        <f ca="true">+IF(AND(ISNUMBER(OFFSET('Sanitation Data'!$I$12,0,10*ROW('Sanitation Data'!I139))),'Data Summary'!DN145="Yes"),OFFSET('Sanitation Data'!$I$12,0,10*ROW('Sanitation Data'!I139)),NA())</f>
        <v>#N/A</v>
      </c>
      <c r="AZ145" s="101" t="e">
        <f ca="true">+IF(AND(ISNUMBER(OFFSET('Hygiene Data'!$D$5,0,10*ROW('Hygiene Data'!D139))),'Data Summary'!DO145="Yes"),OFFSET('Hygiene Data'!$D$5,0,10*ROW('Hygiene Data'!D139)),NA())</f>
        <v>#N/A</v>
      </c>
      <c r="BA145" s="101" t="e">
        <f ca="true">+IF(AND(ISNUMBER(OFFSET('Hygiene Data'!$D$7,0,10*ROW('Hygiene Data'!D139))),'Data Summary'!DP145="Yes"),OFFSET('Hygiene Data'!$D$7,0,10*ROW('Hygiene Data'!D139)),NA())</f>
        <v>#N/A</v>
      </c>
      <c r="BB145" s="101" t="e">
        <f ca="true">+IF(AND(ISNUMBER(OFFSET('Hygiene Data'!$D$9,0,10*ROW('Hygiene Data'!D139))),'Data Summary'!DQ145="Yes"),OFFSET('Hygiene Data'!$D$9,0,10*ROW('Hygiene Data'!D139)),NA())</f>
        <v>#N/A</v>
      </c>
      <c r="BC145" s="101" t="e">
        <f ca="true">+IF(AND(ISNUMBER(OFFSET('Hygiene Data'!$E$5,0,10*ROW('Hygiene Data'!E139))),'Data Summary'!DR145="Yes"),OFFSET('Hygiene Data'!$E$5,0,10*ROW('Hygiene Data'!E139)),NA())</f>
        <v>#N/A</v>
      </c>
      <c r="BD145" s="101" t="e">
        <f ca="true">+IF(AND(ISNUMBER(OFFSET('Hygiene Data'!$E$7,0,10*ROW('Hygiene Data'!E139))),'Data Summary'!DS145="Yes"),OFFSET('Hygiene Data'!$E$7,0,10*ROW('Hygiene Data'!E139)),NA())</f>
        <v>#N/A</v>
      </c>
      <c r="BE145" s="101" t="e">
        <f ca="true">+IF(AND(ISNUMBER(OFFSET('Hygiene Data'!$E$9,0,10*ROW('Hygiene Data'!E139))),'Data Summary'!DT145="Yes"),OFFSET('Hygiene Data'!$E$9,0,10*ROW('Hygiene Data'!E139)),NA())</f>
        <v>#N/A</v>
      </c>
      <c r="BF145" s="101" t="e">
        <f ca="true">+IF(AND(ISNUMBER(OFFSET('Hygiene Data'!$F$5,0,10*ROW('Hygiene Data'!F139))),'Data Summary'!DU145="Yes"),OFFSET('Hygiene Data'!$F$5,0,10*ROW('Hygiene Data'!F139)),NA())</f>
        <v>#N/A</v>
      </c>
      <c r="BG145" s="101" t="e">
        <f ca="true">+IF(AND(ISNUMBER(OFFSET('Hygiene Data'!$F$7,0,10*ROW('Hygiene Data'!F139))),'Data Summary'!DV145="Yes"),OFFSET('Hygiene Data'!$F$7,0,10*ROW('Hygiene Data'!F139)),NA())</f>
        <v>#N/A</v>
      </c>
      <c r="BH145" s="101" t="e">
        <f ca="true">+IF(AND(ISNUMBER(OFFSET('Hygiene Data'!$F$9,0,10*ROW('Hygiene Data'!F139))),'Data Summary'!DW145="Yes"),OFFSET('Hygiene Data'!$F$9,0,10*ROW('Hygiene Data'!F139)),NA())</f>
        <v>#N/A</v>
      </c>
      <c r="BI145" s="101" t="e">
        <f ca="true">+IF(AND(ISNUMBER(OFFSET('Hygiene Data'!$G$5,0,10*ROW('Hygiene Data'!G139))),'Data Summary'!DX145="Yes"),OFFSET('Hygiene Data'!$G$5,0,10*ROW('Hygiene Data'!G139)),NA())</f>
        <v>#N/A</v>
      </c>
      <c r="BJ145" s="101" t="e">
        <f ca="true">+IF(AND(ISNUMBER(OFFSET('Hygiene Data'!$G$7,0,10*ROW('Hygiene Data'!G139))),'Data Summary'!DY145="Yes"),OFFSET('Hygiene Data'!$G$7,0,10*ROW('Hygiene Data'!G139)),NA())</f>
        <v>#N/A</v>
      </c>
      <c r="BK145" s="101" t="e">
        <f ca="true">+IF(AND(ISNUMBER(OFFSET('Hygiene Data'!$G$9,0,10*ROW('Hygiene Data'!G139))),'Data Summary'!DZ145="Yes"),OFFSET('Hygiene Data'!$G$9,0,10*ROW('Hygiene Data'!G139)),NA())</f>
        <v>#N/A</v>
      </c>
      <c r="BL145" s="101" t="e">
        <f ca="true">+IF(AND(ISNUMBER(OFFSET('Hygiene Data'!$H$5,0,10*ROW('Hygiene Data'!H139))),'Data Summary'!EA145="Yes"),OFFSET('Hygiene Data'!$H$5,0,10*ROW('Hygiene Data'!H139)),NA())</f>
        <v>#N/A</v>
      </c>
      <c r="BM145" s="101" t="e">
        <f ca="true">+IF(AND(ISNUMBER(OFFSET('Hygiene Data'!$H$7,0,10*ROW('Hygiene Data'!H139))),'Data Summary'!EB145="Yes"),OFFSET('Hygiene Data'!$H$7,0,10*ROW('Hygiene Data'!H139)),NA())</f>
        <v>#N/A</v>
      </c>
      <c r="BN145" s="101" t="e">
        <f ca="true">+IF(AND(ISNUMBER(OFFSET('Hygiene Data'!$H$9,0,10*ROW('Hygiene Data'!H139))),'Data Summary'!EC145="Yes"),OFFSET('Hygiene Data'!$H$9,0,10*ROW('Hygiene Data'!H139)),NA())</f>
        <v>#N/A</v>
      </c>
      <c r="BO145" s="101" t="e">
        <f ca="true">+IF(AND(ISNUMBER(OFFSET('Hygiene Data'!$I$5,0,10*ROW('Hygiene Data'!I139))),'Data Summary'!ED145="Yes"),OFFSET('Hygiene Data'!$I$5,0,10*ROW('Hygiene Data'!I139)),NA())</f>
        <v>#N/A</v>
      </c>
      <c r="BP145" s="101" t="e">
        <f ca="true">+IF(AND(ISNUMBER(OFFSET('Hygiene Data'!$I$7,0,10*ROW('Hygiene Data'!I139))),'Data Summary'!EE145="Yes"),OFFSET('Hygiene Data'!$I$7,0,10*ROW('Hygiene Data'!I139)),NA())</f>
        <v>#N/A</v>
      </c>
      <c r="BQ145" s="101" t="e">
        <f ca="true">+IF(AND(ISNUMBER(OFFSET('Hygiene Data'!$I$9,0,10*ROW('Hygiene Data'!I139))),'Data Summary'!EF145="Yes"),OFFSET('Hygiene Data'!$I$9,0,10*ROW('Hygiene Data'!I139)),NA())</f>
        <v>#N/A</v>
      </c>
    </row>
    <row xmlns:x14ac="http://schemas.microsoft.com/office/spreadsheetml/2009/9/ac" r="146" x14ac:dyDescent="0.2">
      <c r="A146" s="414" t="e">
        <f ca="true">+RIGHT('Data Summary'!A146,LEN('Data Summary'!A146)-9)</f>
        <v>#VALUE!</v>
      </c>
      <c r="B146" s="38" t="str">
        <f ca="true">+IF(ISTEXT('Data Summary'!B146),'Data Summary'!B146,"")</f>
        <v/>
      </c>
      <c r="C146" s="365" t="e">
        <f ca="true">+VALUE('Data Summary'!C146)</f>
        <v>#VALUE!</v>
      </c>
      <c r="D146" s="99" t="e">
        <f ca="true">+IF(AND(ISNUMBER(OFFSET('Water Data'!$D$4,0,10*ROW('Water Data'!D140))),'Data Summary'!BS146="Yes"),100-OFFSET('Water Data'!$D$4,0,10*ROW('Water Data'!D140)),NA())</f>
        <v>#N/A</v>
      </c>
      <c r="E146" s="99" t="e">
        <f ca="true">+IF(AND(ISNUMBER(OFFSET('Water Data'!$D$6,0,10*ROW('Water Data'!D140))),'Data Summary'!BT146="Yes"),OFFSET('Water Data'!$D$6,0,10*ROW('Water Data'!D140)),NA())</f>
        <v>#N/A</v>
      </c>
      <c r="F146" s="99" t="e">
        <f ca="true">+IF(AND(ISNUMBER(OFFSET('Water Data'!$D$9,0,10*ROW('Water Data'!D140))),'Data Summary'!BU146="Yes"),OFFSET('Water Data'!$D$9,0,10*ROW('Water Data'!D140)),NA())</f>
        <v>#N/A</v>
      </c>
      <c r="G146" s="99" t="e">
        <f ca="true">+IF(AND(ISNUMBER(OFFSET('Water Data'!$E$4,0,10*ROW('Water Data'!E140))),'Data Summary'!BV146="Yes"),100-OFFSET('Water Data'!$E$4,0,10*ROW('Water Data'!E140)),NA())</f>
        <v>#N/A</v>
      </c>
      <c r="H146" s="99" t="e">
        <f ca="true">+IF(AND(ISNUMBER(OFFSET('Water Data'!$E$6,0,10*ROW('Water Data'!E140))),'Data Summary'!BW146="Yes"),OFFSET('Water Data'!$E$6,0,10*ROW('Water Data'!E140)),NA())</f>
        <v>#N/A</v>
      </c>
      <c r="I146" s="99" t="e">
        <f ca="true">+IF(AND(ISNUMBER(OFFSET('Water Data'!$E$9,0,10*ROW('Water Data'!E140))),'Data Summary'!BX146="Yes"),OFFSET('Water Data'!$E$9,0,10*ROW('Water Data'!E140)),NA())</f>
        <v>#N/A</v>
      </c>
      <c r="J146" s="99" t="e">
        <f ca="true">+IF(AND(ISNUMBER(OFFSET('Water Data'!$F$4,0,10*ROW('Water Data'!F140))),'Data Summary'!BY146="Yes"),100-OFFSET('Water Data'!$F$4,0,10*ROW('Water Data'!F140)),NA())</f>
        <v>#N/A</v>
      </c>
      <c r="K146" s="99" t="e">
        <f ca="true">+IF(AND(ISNUMBER(OFFSET('Water Data'!$F$6,0,10*ROW('Water Data'!F140))),'Data Summary'!BZ146="Yes"),OFFSET('Water Data'!$F$6,0,10*ROW('Water Data'!F140)),NA())</f>
        <v>#N/A</v>
      </c>
      <c r="L146" s="99" t="e">
        <f ca="true">+IF(AND(ISNUMBER(OFFSET('Water Data'!$F$9,0,10*ROW('Water Data'!F140))),'Data Summary'!CA146="Yes"),OFFSET('Water Data'!$F$9,0,10*ROW('Water Data'!F140)),NA())</f>
        <v>#N/A</v>
      </c>
      <c r="M146" s="99" t="e">
        <f ca="true">+IF(AND(ISNUMBER(OFFSET('Water Data'!$G$4,0,10*ROW('Water Data'!G140))),'Data Summary'!CB146="Yes"),100-OFFSET('Water Data'!$G$4,0,10*ROW('Water Data'!G140)),NA())</f>
        <v>#N/A</v>
      </c>
      <c r="N146" s="99" t="e">
        <f ca="true">+IF(AND(ISNUMBER(OFFSET('Water Data'!$G$6,0,10*ROW('Water Data'!G140))),'Data Summary'!CC146="Yes"),OFFSET('Water Data'!$G$6,0,10*ROW('Water Data'!G140)),NA())</f>
        <v>#N/A</v>
      </c>
      <c r="O146" s="99" t="e">
        <f ca="true">+IF(AND(ISNUMBER(OFFSET('Water Data'!$G$9,0,10*ROW('Water Data'!G140))),'Data Summary'!CD146="Yes"),OFFSET('Water Data'!$G$9,0,10*ROW('Water Data'!G140)),NA())</f>
        <v>#N/A</v>
      </c>
      <c r="P146" s="99" t="e">
        <f ca="true">+IF(AND(ISNUMBER(OFFSET('Water Data'!$H$4,0,10*ROW('Water Data'!H140))),'Data Summary'!CE146="Yes"),100-OFFSET('Water Data'!$H$4,0,10*ROW('Water Data'!H140)),NA())</f>
        <v>#N/A</v>
      </c>
      <c r="Q146" s="99" t="e">
        <f ca="true">+IF(AND(ISNUMBER(OFFSET('Water Data'!$H$6,0,10*ROW('Water Data'!H140))),'Data Summary'!CF146="Yes"),OFFSET('Water Data'!$H$6,0,10*ROW('Water Data'!H140)),NA())</f>
        <v>#N/A</v>
      </c>
      <c r="R146" s="99" t="e">
        <f ca="true">+IF(AND(ISNUMBER(OFFSET('Water Data'!$H$9,0,10*ROW('Water Data'!H140))),'Data Summary'!CG146="Yes"),OFFSET('Water Data'!$H$9,0,10*ROW('Water Data'!H140)),NA())</f>
        <v>#N/A</v>
      </c>
      <c r="S146" s="99" t="e">
        <f ca="true">+IF(AND(ISNUMBER(OFFSET('Water Data'!$I$4,0,10*ROW('Water Data'!I140))),'Data Summary'!CH146="Yes"),100-OFFSET('Water Data'!$I$4,0,10*ROW('Water Data'!I140)),NA())</f>
        <v>#N/A</v>
      </c>
      <c r="T146" s="99" t="e">
        <f ca="true">+IF(AND(ISNUMBER(OFFSET('Water Data'!$I$6,0,10*ROW('Water Data'!I140))),'Data Summary'!CI146="Yes"),OFFSET('Water Data'!$I$6,0,10*ROW('Water Data'!I140)),NA())</f>
        <v>#N/A</v>
      </c>
      <c r="U146" s="99" t="e">
        <f ca="true">+IF(AND(ISNUMBER(OFFSET('Water Data'!$I$9,0,10*ROW('Water Data'!I140))),'Data Summary'!CJ146="Yes"),OFFSET('Water Data'!$I$9,0,10*ROW('Water Data'!I140)),NA())</f>
        <v>#N/A</v>
      </c>
      <c r="V146" s="100" t="e">
        <f ca="true">+IF(AND(ISNUMBER(OFFSET('Sanitation Data'!$D$4,0,10*ROW('Sanitation Data'!D140))),'Data Summary'!CK146="Yes"),100-OFFSET('Sanitation Data'!$D$4,0,10*ROW('Sanitation Data'!D140)),NA())</f>
        <v>#N/A</v>
      </c>
      <c r="W146" s="100" t="e">
        <f ca="true">+IF(AND(ISNUMBER(OFFSET('Sanitation Data'!$D$6,0,10*ROW('Sanitation Data'!D140))),'Data Summary'!CL146="Yes"),OFFSET('Sanitation Data'!$D$6,0,10*ROW('Sanitation Data'!D140)),NA())</f>
        <v>#N/A</v>
      </c>
      <c r="X146" s="100" t="e">
        <f ca="true">+IF(AND(ISNUMBER(OFFSET('Sanitation Data'!$D$10,0,10*ROW('Sanitation Data'!D140))),'Data Summary'!CM146="Yes"),OFFSET('Sanitation Data'!$D$10,0,10*ROW('Sanitation Data'!D140)),NA())</f>
        <v>#N/A</v>
      </c>
      <c r="Y146" s="100" t="e">
        <f ca="true">+IF(AND(ISNUMBER(OFFSET('Sanitation Data'!$D$11,0,10*ROW('Sanitation Data'!D140))),'Data Summary'!CN146="Yes"),OFFSET('Sanitation Data'!$D$11,0,10*ROW('Sanitation Data'!D140)),NA())</f>
        <v>#N/A</v>
      </c>
      <c r="Z146" s="100" t="e">
        <f ca="true">+IF(AND(ISNUMBER(OFFSET('Sanitation Data'!$D$12,0,10*ROW('Sanitation Data'!D140))),'Data Summary'!CO146="Yes"),OFFSET('Sanitation Data'!$D$12,0,10*ROW('Sanitation Data'!D140)),NA())</f>
        <v>#N/A</v>
      </c>
      <c r="AA146" s="100" t="e">
        <f ca="true">+IF(AND(ISNUMBER(OFFSET('Sanitation Data'!$E$4,0,10*ROW('Sanitation Data'!E140))),'Data Summary'!CP146="Yes"),100-OFFSET('Sanitation Data'!$E$4,0,10*ROW('Sanitation Data'!E140)),NA())</f>
        <v>#N/A</v>
      </c>
      <c r="AB146" s="100" t="e">
        <f ca="true">+IF(AND(ISNUMBER(OFFSET('Sanitation Data'!$E$6,0,10*ROW('Sanitation Data'!E140))),'Data Summary'!CQ146="Yes"),OFFSET('Sanitation Data'!$E$6,0,10*ROW('Sanitation Data'!E140)),NA())</f>
        <v>#N/A</v>
      </c>
      <c r="AC146" s="100" t="e">
        <f ca="true">+IF(AND(ISNUMBER(OFFSET('Sanitation Data'!$E$10,0,10*ROW('Sanitation Data'!E140))),'Data Summary'!CR146="Yes"),OFFSET('Sanitation Data'!$E$10,0,10*ROW('Sanitation Data'!E140)),NA())</f>
        <v>#N/A</v>
      </c>
      <c r="AD146" s="100" t="e">
        <f ca="true">+IF(AND(ISNUMBER(OFFSET('Sanitation Data'!$E$11,0,10*ROW('Sanitation Data'!E140))),'Data Summary'!CS146="Yes"),OFFSET('Sanitation Data'!$E$11,0,10*ROW('Sanitation Data'!E140)),NA())</f>
        <v>#N/A</v>
      </c>
      <c r="AE146" s="100" t="e">
        <f ca="true">+IF(AND(ISNUMBER(OFFSET('Sanitation Data'!$E$12,0,10*ROW('Sanitation Data'!E140))),'Data Summary'!CT146="Yes"),OFFSET('Sanitation Data'!$E$12,0,10*ROW('Sanitation Data'!E140)),NA())</f>
        <v>#N/A</v>
      </c>
      <c r="AF146" s="100" t="e">
        <f ca="true">+IF(AND(ISNUMBER(OFFSET('Sanitation Data'!$F$4,0,10*ROW('Sanitation Data'!F140))),'Data Summary'!CU146="Yes"),100-OFFSET('Sanitation Data'!$F$4,0,10*ROW('Sanitation Data'!F140)),NA())</f>
        <v>#N/A</v>
      </c>
      <c r="AG146" s="100" t="e">
        <f ca="true">+IF(AND(ISNUMBER(OFFSET('Sanitation Data'!$F$6,0,10*ROW('Sanitation Data'!F140))),'Data Summary'!CV146="Yes"),OFFSET('Sanitation Data'!$F$6,0,10*ROW('Sanitation Data'!F140)),NA())</f>
        <v>#N/A</v>
      </c>
      <c r="AH146" s="100" t="e">
        <f ca="true">+IF(AND(ISNUMBER(OFFSET('Sanitation Data'!$F$10,0,10*ROW('Sanitation Data'!F140))),'Data Summary'!CW146="Yes"),OFFSET('Sanitation Data'!$F$10,0,10*ROW('Sanitation Data'!F140)),NA())</f>
        <v>#N/A</v>
      </c>
      <c r="AI146" s="100" t="e">
        <f ca="true">+IF(AND(ISNUMBER(OFFSET('Sanitation Data'!$F$11,0,10*ROW('Sanitation Data'!F140))),'Data Summary'!CX146="Yes"),OFFSET('Sanitation Data'!$F$11,0,10*ROW('Sanitation Data'!F140)),NA())</f>
        <v>#N/A</v>
      </c>
      <c r="AJ146" s="100" t="e">
        <f ca="true">+IF(AND(ISNUMBER(OFFSET('Sanitation Data'!$F$12,0,10*ROW('Sanitation Data'!F140))),'Data Summary'!CY146="Yes"),OFFSET('Sanitation Data'!$F$12,0,10*ROW('Sanitation Data'!F140)),NA())</f>
        <v>#N/A</v>
      </c>
      <c r="AK146" s="100" t="e">
        <f ca="true">+IF(AND(ISNUMBER(OFFSET('Sanitation Data'!$G$4,0,10*ROW('Sanitation Data'!G140))),'Data Summary'!CZ146="Yes"),100-OFFSET('Sanitation Data'!$G$4,0,10*ROW('Sanitation Data'!G140)),NA())</f>
        <v>#N/A</v>
      </c>
      <c r="AL146" s="100" t="e">
        <f ca="true">+IF(AND(ISNUMBER(OFFSET('Sanitation Data'!$G$6,0,10*ROW('Sanitation Data'!G140))),'Data Summary'!DA146="Yes"),OFFSET('Sanitation Data'!$G$6,0,10*ROW('Sanitation Data'!G140)),NA())</f>
        <v>#N/A</v>
      </c>
      <c r="AM146" s="100" t="e">
        <f ca="true">+IF(AND(ISNUMBER(OFFSET('Sanitation Data'!$G$10,0,10*ROW('Sanitation Data'!G140))),'Data Summary'!DB146="Yes"),OFFSET('Sanitation Data'!$G$10,0,10*ROW('Sanitation Data'!G140)),NA())</f>
        <v>#N/A</v>
      </c>
      <c r="AN146" s="100" t="e">
        <f ca="true">+IF(AND(ISNUMBER(OFFSET('Sanitation Data'!$G$11,0,10*ROW('Sanitation Data'!G140))),'Data Summary'!DC146="Yes"),OFFSET('Sanitation Data'!$G$11,0,10*ROW('Sanitation Data'!G140)),NA())</f>
        <v>#N/A</v>
      </c>
      <c r="AO146" s="100" t="e">
        <f ca="true">+IF(AND(ISNUMBER(OFFSET('Sanitation Data'!$G$12,0,10*ROW('Sanitation Data'!G140))),'Data Summary'!DD146="Yes"),OFFSET('Sanitation Data'!$G$12,0,10*ROW('Sanitation Data'!G140)),NA())</f>
        <v>#N/A</v>
      </c>
      <c r="AP146" s="100" t="e">
        <f ca="true">+IF(AND(ISNUMBER(OFFSET('Sanitation Data'!$H$4,0,10*ROW('Sanitation Data'!H140))),'Data Summary'!DE146="Yes"),100-OFFSET('Sanitation Data'!$H$4,0,10*ROW('Sanitation Data'!H140)),NA())</f>
        <v>#N/A</v>
      </c>
      <c r="AQ146" s="100" t="e">
        <f ca="true">+IF(AND(ISNUMBER(OFFSET('Sanitation Data'!$H$6,0,10*ROW('Sanitation Data'!H140))),'Data Summary'!DF146="Yes"),OFFSET('Sanitation Data'!$H$6,0,10*ROW('Sanitation Data'!H140)),NA())</f>
        <v>#N/A</v>
      </c>
      <c r="AR146" s="100" t="e">
        <f ca="true">+IF(AND(ISNUMBER(OFFSET('Sanitation Data'!$H$10,0,10*ROW('Sanitation Data'!H140))),'Data Summary'!DG146="Yes"),OFFSET('Sanitation Data'!$H$10,0,10*ROW('Sanitation Data'!H140)),NA())</f>
        <v>#N/A</v>
      </c>
      <c r="AS146" s="100" t="e">
        <f ca="true">+IF(AND(ISNUMBER(OFFSET('Sanitation Data'!$H$11,0,10*ROW('Sanitation Data'!H140))),'Data Summary'!DH146="Yes"),OFFSET('Sanitation Data'!$H$11,0,10*ROW('Sanitation Data'!H140)),NA())</f>
        <v>#N/A</v>
      </c>
      <c r="AT146" s="100" t="e">
        <f ca="true">+IF(AND(ISNUMBER(OFFSET('Sanitation Data'!$H$12,0,10*ROW('Sanitation Data'!H140))),'Data Summary'!DI146="Yes"),OFFSET('Sanitation Data'!$H$12,0,10*ROW('Sanitation Data'!H140)),NA())</f>
        <v>#N/A</v>
      </c>
      <c r="AU146" s="100" t="e">
        <f ca="true">+IF(AND(ISNUMBER(OFFSET('Sanitation Data'!$I$4,0,10*ROW('Sanitation Data'!I140))),'Data Summary'!DJ146="Yes"),100-OFFSET('Sanitation Data'!$I$4,0,10*ROW('Sanitation Data'!I140)),NA())</f>
        <v>#N/A</v>
      </c>
      <c r="AV146" s="100" t="e">
        <f ca="true">+IF(AND(ISNUMBER(OFFSET('Sanitation Data'!$I$6,0,10*ROW('Sanitation Data'!I140))),'Data Summary'!DK146="Yes"),OFFSET('Sanitation Data'!$I$6,0,10*ROW('Sanitation Data'!I140)),NA())</f>
        <v>#N/A</v>
      </c>
      <c r="AW146" s="100" t="e">
        <f ca="true">+IF(AND(ISNUMBER(OFFSET('Sanitation Data'!$I$10,0,10*ROW('Sanitation Data'!I140))),'Data Summary'!DL146="Yes"),OFFSET('Sanitation Data'!$I$10,0,10*ROW('Sanitation Data'!I140)),NA())</f>
        <v>#N/A</v>
      </c>
      <c r="AX146" s="100" t="e">
        <f ca="true">+IF(AND(ISNUMBER(OFFSET('Sanitation Data'!$I$11,0,10*ROW('Sanitation Data'!I140))),'Data Summary'!DM146="Yes"),OFFSET('Sanitation Data'!$I$11,0,10*ROW('Sanitation Data'!I140)),NA())</f>
        <v>#N/A</v>
      </c>
      <c r="AY146" s="100" t="e">
        <f ca="true">+IF(AND(ISNUMBER(OFFSET('Sanitation Data'!$I$12,0,10*ROW('Sanitation Data'!I140))),'Data Summary'!DN146="Yes"),OFFSET('Sanitation Data'!$I$12,0,10*ROW('Sanitation Data'!I140)),NA())</f>
        <v>#N/A</v>
      </c>
      <c r="AZ146" s="101" t="e">
        <f ca="true">+IF(AND(ISNUMBER(OFFSET('Hygiene Data'!$D$5,0,10*ROW('Hygiene Data'!D140))),'Data Summary'!DO146="Yes"),OFFSET('Hygiene Data'!$D$5,0,10*ROW('Hygiene Data'!D140)),NA())</f>
        <v>#N/A</v>
      </c>
      <c r="BA146" s="101" t="e">
        <f ca="true">+IF(AND(ISNUMBER(OFFSET('Hygiene Data'!$D$7,0,10*ROW('Hygiene Data'!D140))),'Data Summary'!DP146="Yes"),OFFSET('Hygiene Data'!$D$7,0,10*ROW('Hygiene Data'!D140)),NA())</f>
        <v>#N/A</v>
      </c>
      <c r="BB146" s="101" t="e">
        <f ca="true">+IF(AND(ISNUMBER(OFFSET('Hygiene Data'!$D$9,0,10*ROW('Hygiene Data'!D140))),'Data Summary'!DQ146="Yes"),OFFSET('Hygiene Data'!$D$9,0,10*ROW('Hygiene Data'!D140)),NA())</f>
        <v>#N/A</v>
      </c>
      <c r="BC146" s="101" t="e">
        <f ca="true">+IF(AND(ISNUMBER(OFFSET('Hygiene Data'!$E$5,0,10*ROW('Hygiene Data'!E140))),'Data Summary'!DR146="Yes"),OFFSET('Hygiene Data'!$E$5,0,10*ROW('Hygiene Data'!E140)),NA())</f>
        <v>#N/A</v>
      </c>
      <c r="BD146" s="101" t="e">
        <f ca="true">+IF(AND(ISNUMBER(OFFSET('Hygiene Data'!$E$7,0,10*ROW('Hygiene Data'!E140))),'Data Summary'!DS146="Yes"),OFFSET('Hygiene Data'!$E$7,0,10*ROW('Hygiene Data'!E140)),NA())</f>
        <v>#N/A</v>
      </c>
      <c r="BE146" s="101" t="e">
        <f ca="true">+IF(AND(ISNUMBER(OFFSET('Hygiene Data'!$E$9,0,10*ROW('Hygiene Data'!E140))),'Data Summary'!DT146="Yes"),OFFSET('Hygiene Data'!$E$9,0,10*ROW('Hygiene Data'!E140)),NA())</f>
        <v>#N/A</v>
      </c>
      <c r="BF146" s="101" t="e">
        <f ca="true">+IF(AND(ISNUMBER(OFFSET('Hygiene Data'!$F$5,0,10*ROW('Hygiene Data'!F140))),'Data Summary'!DU146="Yes"),OFFSET('Hygiene Data'!$F$5,0,10*ROW('Hygiene Data'!F140)),NA())</f>
        <v>#N/A</v>
      </c>
      <c r="BG146" s="101" t="e">
        <f ca="true">+IF(AND(ISNUMBER(OFFSET('Hygiene Data'!$F$7,0,10*ROW('Hygiene Data'!F140))),'Data Summary'!DV146="Yes"),OFFSET('Hygiene Data'!$F$7,0,10*ROW('Hygiene Data'!F140)),NA())</f>
        <v>#N/A</v>
      </c>
      <c r="BH146" s="101" t="e">
        <f ca="true">+IF(AND(ISNUMBER(OFFSET('Hygiene Data'!$F$9,0,10*ROW('Hygiene Data'!F140))),'Data Summary'!DW146="Yes"),OFFSET('Hygiene Data'!$F$9,0,10*ROW('Hygiene Data'!F140)),NA())</f>
        <v>#N/A</v>
      </c>
      <c r="BI146" s="101" t="e">
        <f ca="true">+IF(AND(ISNUMBER(OFFSET('Hygiene Data'!$G$5,0,10*ROW('Hygiene Data'!G140))),'Data Summary'!DX146="Yes"),OFFSET('Hygiene Data'!$G$5,0,10*ROW('Hygiene Data'!G140)),NA())</f>
        <v>#N/A</v>
      </c>
      <c r="BJ146" s="101" t="e">
        <f ca="true">+IF(AND(ISNUMBER(OFFSET('Hygiene Data'!$G$7,0,10*ROW('Hygiene Data'!G140))),'Data Summary'!DY146="Yes"),OFFSET('Hygiene Data'!$G$7,0,10*ROW('Hygiene Data'!G140)),NA())</f>
        <v>#N/A</v>
      </c>
      <c r="BK146" s="101" t="e">
        <f ca="true">+IF(AND(ISNUMBER(OFFSET('Hygiene Data'!$G$9,0,10*ROW('Hygiene Data'!G140))),'Data Summary'!DZ146="Yes"),OFFSET('Hygiene Data'!$G$9,0,10*ROW('Hygiene Data'!G140)),NA())</f>
        <v>#N/A</v>
      </c>
      <c r="BL146" s="101" t="e">
        <f ca="true">+IF(AND(ISNUMBER(OFFSET('Hygiene Data'!$H$5,0,10*ROW('Hygiene Data'!H140))),'Data Summary'!EA146="Yes"),OFFSET('Hygiene Data'!$H$5,0,10*ROW('Hygiene Data'!H140)),NA())</f>
        <v>#N/A</v>
      </c>
      <c r="BM146" s="101" t="e">
        <f ca="true">+IF(AND(ISNUMBER(OFFSET('Hygiene Data'!$H$7,0,10*ROW('Hygiene Data'!H140))),'Data Summary'!EB146="Yes"),OFFSET('Hygiene Data'!$H$7,0,10*ROW('Hygiene Data'!H140)),NA())</f>
        <v>#N/A</v>
      </c>
      <c r="BN146" s="101" t="e">
        <f ca="true">+IF(AND(ISNUMBER(OFFSET('Hygiene Data'!$H$9,0,10*ROW('Hygiene Data'!H140))),'Data Summary'!EC146="Yes"),OFFSET('Hygiene Data'!$H$9,0,10*ROW('Hygiene Data'!H140)),NA())</f>
        <v>#N/A</v>
      </c>
      <c r="BO146" s="101" t="e">
        <f ca="true">+IF(AND(ISNUMBER(OFFSET('Hygiene Data'!$I$5,0,10*ROW('Hygiene Data'!I140))),'Data Summary'!ED146="Yes"),OFFSET('Hygiene Data'!$I$5,0,10*ROW('Hygiene Data'!I140)),NA())</f>
        <v>#N/A</v>
      </c>
      <c r="BP146" s="101" t="e">
        <f ca="true">+IF(AND(ISNUMBER(OFFSET('Hygiene Data'!$I$7,0,10*ROW('Hygiene Data'!I140))),'Data Summary'!EE146="Yes"),OFFSET('Hygiene Data'!$I$7,0,10*ROW('Hygiene Data'!I140)),NA())</f>
        <v>#N/A</v>
      </c>
      <c r="BQ146" s="101" t="e">
        <f ca="true">+IF(AND(ISNUMBER(OFFSET('Hygiene Data'!$I$9,0,10*ROW('Hygiene Data'!I140))),'Data Summary'!EF146="Yes"),OFFSET('Hygiene Data'!$I$9,0,10*ROW('Hygiene Data'!I140)),NA())</f>
        <v>#N/A</v>
      </c>
    </row>
    <row xmlns:x14ac="http://schemas.microsoft.com/office/spreadsheetml/2009/9/ac" r="147" x14ac:dyDescent="0.2">
      <c r="A147" s="414" t="e">
        <f ca="true">+RIGHT('Data Summary'!A147,LEN('Data Summary'!A147)-9)</f>
        <v>#VALUE!</v>
      </c>
      <c r="B147" s="38" t="str">
        <f ca="true">+IF(ISTEXT('Data Summary'!B147),'Data Summary'!B147,"")</f>
        <v/>
      </c>
      <c r="C147" s="365" t="e">
        <f ca="true">+VALUE('Data Summary'!C147)</f>
        <v>#VALUE!</v>
      </c>
      <c r="D147" s="99" t="e">
        <f ca="true">+IF(AND(ISNUMBER(OFFSET('Water Data'!$D$4,0,10*ROW('Water Data'!D141))),'Data Summary'!BS147="Yes"),100-OFFSET('Water Data'!$D$4,0,10*ROW('Water Data'!D141)),NA())</f>
        <v>#N/A</v>
      </c>
      <c r="E147" s="99" t="e">
        <f ca="true">+IF(AND(ISNUMBER(OFFSET('Water Data'!$D$6,0,10*ROW('Water Data'!D141))),'Data Summary'!BT147="Yes"),OFFSET('Water Data'!$D$6,0,10*ROW('Water Data'!D141)),NA())</f>
        <v>#N/A</v>
      </c>
      <c r="F147" s="99" t="e">
        <f ca="true">+IF(AND(ISNUMBER(OFFSET('Water Data'!$D$9,0,10*ROW('Water Data'!D141))),'Data Summary'!BU147="Yes"),OFFSET('Water Data'!$D$9,0,10*ROW('Water Data'!D141)),NA())</f>
        <v>#N/A</v>
      </c>
      <c r="G147" s="99" t="e">
        <f ca="true">+IF(AND(ISNUMBER(OFFSET('Water Data'!$E$4,0,10*ROW('Water Data'!E141))),'Data Summary'!BV147="Yes"),100-OFFSET('Water Data'!$E$4,0,10*ROW('Water Data'!E141)),NA())</f>
        <v>#N/A</v>
      </c>
      <c r="H147" s="99" t="e">
        <f ca="true">+IF(AND(ISNUMBER(OFFSET('Water Data'!$E$6,0,10*ROW('Water Data'!E141))),'Data Summary'!BW147="Yes"),OFFSET('Water Data'!$E$6,0,10*ROW('Water Data'!E141)),NA())</f>
        <v>#N/A</v>
      </c>
      <c r="I147" s="99" t="e">
        <f ca="true">+IF(AND(ISNUMBER(OFFSET('Water Data'!$E$9,0,10*ROW('Water Data'!E141))),'Data Summary'!BX147="Yes"),OFFSET('Water Data'!$E$9,0,10*ROW('Water Data'!E141)),NA())</f>
        <v>#N/A</v>
      </c>
      <c r="J147" s="99" t="e">
        <f ca="true">+IF(AND(ISNUMBER(OFFSET('Water Data'!$F$4,0,10*ROW('Water Data'!F141))),'Data Summary'!BY147="Yes"),100-OFFSET('Water Data'!$F$4,0,10*ROW('Water Data'!F141)),NA())</f>
        <v>#N/A</v>
      </c>
      <c r="K147" s="99" t="e">
        <f ca="true">+IF(AND(ISNUMBER(OFFSET('Water Data'!$F$6,0,10*ROW('Water Data'!F141))),'Data Summary'!BZ147="Yes"),OFFSET('Water Data'!$F$6,0,10*ROW('Water Data'!F141)),NA())</f>
        <v>#N/A</v>
      </c>
      <c r="L147" s="99" t="e">
        <f ca="true">+IF(AND(ISNUMBER(OFFSET('Water Data'!$F$9,0,10*ROW('Water Data'!F141))),'Data Summary'!CA147="Yes"),OFFSET('Water Data'!$F$9,0,10*ROW('Water Data'!F141)),NA())</f>
        <v>#N/A</v>
      </c>
      <c r="M147" s="99" t="e">
        <f ca="true">+IF(AND(ISNUMBER(OFFSET('Water Data'!$G$4,0,10*ROW('Water Data'!G141))),'Data Summary'!CB147="Yes"),100-OFFSET('Water Data'!$G$4,0,10*ROW('Water Data'!G141)),NA())</f>
        <v>#N/A</v>
      </c>
      <c r="N147" s="99" t="e">
        <f ca="true">+IF(AND(ISNUMBER(OFFSET('Water Data'!$G$6,0,10*ROW('Water Data'!G141))),'Data Summary'!CC147="Yes"),OFFSET('Water Data'!$G$6,0,10*ROW('Water Data'!G141)),NA())</f>
        <v>#N/A</v>
      </c>
      <c r="O147" s="99" t="e">
        <f ca="true">+IF(AND(ISNUMBER(OFFSET('Water Data'!$G$9,0,10*ROW('Water Data'!G141))),'Data Summary'!CD147="Yes"),OFFSET('Water Data'!$G$9,0,10*ROW('Water Data'!G141)),NA())</f>
        <v>#N/A</v>
      </c>
      <c r="P147" s="99" t="e">
        <f ca="true">+IF(AND(ISNUMBER(OFFSET('Water Data'!$H$4,0,10*ROW('Water Data'!H141))),'Data Summary'!CE147="Yes"),100-OFFSET('Water Data'!$H$4,0,10*ROW('Water Data'!H141)),NA())</f>
        <v>#N/A</v>
      </c>
      <c r="Q147" s="99" t="e">
        <f ca="true">+IF(AND(ISNUMBER(OFFSET('Water Data'!$H$6,0,10*ROW('Water Data'!H141))),'Data Summary'!CF147="Yes"),OFFSET('Water Data'!$H$6,0,10*ROW('Water Data'!H141)),NA())</f>
        <v>#N/A</v>
      </c>
      <c r="R147" s="99" t="e">
        <f ca="true">+IF(AND(ISNUMBER(OFFSET('Water Data'!$H$9,0,10*ROW('Water Data'!H141))),'Data Summary'!CG147="Yes"),OFFSET('Water Data'!$H$9,0,10*ROW('Water Data'!H141)),NA())</f>
        <v>#N/A</v>
      </c>
      <c r="S147" s="99" t="e">
        <f ca="true">+IF(AND(ISNUMBER(OFFSET('Water Data'!$I$4,0,10*ROW('Water Data'!I141))),'Data Summary'!CH147="Yes"),100-OFFSET('Water Data'!$I$4,0,10*ROW('Water Data'!I141)),NA())</f>
        <v>#N/A</v>
      </c>
      <c r="T147" s="99" t="e">
        <f ca="true">+IF(AND(ISNUMBER(OFFSET('Water Data'!$I$6,0,10*ROW('Water Data'!I141))),'Data Summary'!CI147="Yes"),OFFSET('Water Data'!$I$6,0,10*ROW('Water Data'!I141)),NA())</f>
        <v>#N/A</v>
      </c>
      <c r="U147" s="99" t="e">
        <f ca="true">+IF(AND(ISNUMBER(OFFSET('Water Data'!$I$9,0,10*ROW('Water Data'!I141))),'Data Summary'!CJ147="Yes"),OFFSET('Water Data'!$I$9,0,10*ROW('Water Data'!I141)),NA())</f>
        <v>#N/A</v>
      </c>
      <c r="V147" s="100" t="e">
        <f ca="true">+IF(AND(ISNUMBER(OFFSET('Sanitation Data'!$D$4,0,10*ROW('Sanitation Data'!D141))),'Data Summary'!CK147="Yes"),100-OFFSET('Sanitation Data'!$D$4,0,10*ROW('Sanitation Data'!D141)),NA())</f>
        <v>#N/A</v>
      </c>
      <c r="W147" s="100" t="e">
        <f ca="true">+IF(AND(ISNUMBER(OFFSET('Sanitation Data'!$D$6,0,10*ROW('Sanitation Data'!D141))),'Data Summary'!CL147="Yes"),OFFSET('Sanitation Data'!$D$6,0,10*ROW('Sanitation Data'!D141)),NA())</f>
        <v>#N/A</v>
      </c>
      <c r="X147" s="100" t="e">
        <f ca="true">+IF(AND(ISNUMBER(OFFSET('Sanitation Data'!$D$10,0,10*ROW('Sanitation Data'!D141))),'Data Summary'!CM147="Yes"),OFFSET('Sanitation Data'!$D$10,0,10*ROW('Sanitation Data'!D141)),NA())</f>
        <v>#N/A</v>
      </c>
      <c r="Y147" s="100" t="e">
        <f ca="true">+IF(AND(ISNUMBER(OFFSET('Sanitation Data'!$D$11,0,10*ROW('Sanitation Data'!D141))),'Data Summary'!CN147="Yes"),OFFSET('Sanitation Data'!$D$11,0,10*ROW('Sanitation Data'!D141)),NA())</f>
        <v>#N/A</v>
      </c>
      <c r="Z147" s="100" t="e">
        <f ca="true">+IF(AND(ISNUMBER(OFFSET('Sanitation Data'!$D$12,0,10*ROW('Sanitation Data'!D141))),'Data Summary'!CO147="Yes"),OFFSET('Sanitation Data'!$D$12,0,10*ROW('Sanitation Data'!D141)),NA())</f>
        <v>#N/A</v>
      </c>
      <c r="AA147" s="100" t="e">
        <f ca="true">+IF(AND(ISNUMBER(OFFSET('Sanitation Data'!$E$4,0,10*ROW('Sanitation Data'!E141))),'Data Summary'!CP147="Yes"),100-OFFSET('Sanitation Data'!$E$4,0,10*ROW('Sanitation Data'!E141)),NA())</f>
        <v>#N/A</v>
      </c>
      <c r="AB147" s="100" t="e">
        <f ca="true">+IF(AND(ISNUMBER(OFFSET('Sanitation Data'!$E$6,0,10*ROW('Sanitation Data'!E141))),'Data Summary'!CQ147="Yes"),OFFSET('Sanitation Data'!$E$6,0,10*ROW('Sanitation Data'!E141)),NA())</f>
        <v>#N/A</v>
      </c>
      <c r="AC147" s="100" t="e">
        <f ca="true">+IF(AND(ISNUMBER(OFFSET('Sanitation Data'!$E$10,0,10*ROW('Sanitation Data'!E141))),'Data Summary'!CR147="Yes"),OFFSET('Sanitation Data'!$E$10,0,10*ROW('Sanitation Data'!E141)),NA())</f>
        <v>#N/A</v>
      </c>
      <c r="AD147" s="100" t="e">
        <f ca="true">+IF(AND(ISNUMBER(OFFSET('Sanitation Data'!$E$11,0,10*ROW('Sanitation Data'!E141))),'Data Summary'!CS147="Yes"),OFFSET('Sanitation Data'!$E$11,0,10*ROW('Sanitation Data'!E141)),NA())</f>
        <v>#N/A</v>
      </c>
      <c r="AE147" s="100" t="e">
        <f ca="true">+IF(AND(ISNUMBER(OFFSET('Sanitation Data'!$E$12,0,10*ROW('Sanitation Data'!E141))),'Data Summary'!CT147="Yes"),OFFSET('Sanitation Data'!$E$12,0,10*ROW('Sanitation Data'!E141)),NA())</f>
        <v>#N/A</v>
      </c>
      <c r="AF147" s="100" t="e">
        <f ca="true">+IF(AND(ISNUMBER(OFFSET('Sanitation Data'!$F$4,0,10*ROW('Sanitation Data'!F141))),'Data Summary'!CU147="Yes"),100-OFFSET('Sanitation Data'!$F$4,0,10*ROW('Sanitation Data'!F141)),NA())</f>
        <v>#N/A</v>
      </c>
      <c r="AG147" s="100" t="e">
        <f ca="true">+IF(AND(ISNUMBER(OFFSET('Sanitation Data'!$F$6,0,10*ROW('Sanitation Data'!F141))),'Data Summary'!CV147="Yes"),OFFSET('Sanitation Data'!$F$6,0,10*ROW('Sanitation Data'!F141)),NA())</f>
        <v>#N/A</v>
      </c>
      <c r="AH147" s="100" t="e">
        <f ca="true">+IF(AND(ISNUMBER(OFFSET('Sanitation Data'!$F$10,0,10*ROW('Sanitation Data'!F141))),'Data Summary'!CW147="Yes"),OFFSET('Sanitation Data'!$F$10,0,10*ROW('Sanitation Data'!F141)),NA())</f>
        <v>#N/A</v>
      </c>
      <c r="AI147" s="100" t="e">
        <f ca="true">+IF(AND(ISNUMBER(OFFSET('Sanitation Data'!$F$11,0,10*ROW('Sanitation Data'!F141))),'Data Summary'!CX147="Yes"),OFFSET('Sanitation Data'!$F$11,0,10*ROW('Sanitation Data'!F141)),NA())</f>
        <v>#N/A</v>
      </c>
      <c r="AJ147" s="100" t="e">
        <f ca="true">+IF(AND(ISNUMBER(OFFSET('Sanitation Data'!$F$12,0,10*ROW('Sanitation Data'!F141))),'Data Summary'!CY147="Yes"),OFFSET('Sanitation Data'!$F$12,0,10*ROW('Sanitation Data'!F141)),NA())</f>
        <v>#N/A</v>
      </c>
      <c r="AK147" s="100" t="e">
        <f ca="true">+IF(AND(ISNUMBER(OFFSET('Sanitation Data'!$G$4,0,10*ROW('Sanitation Data'!G141))),'Data Summary'!CZ147="Yes"),100-OFFSET('Sanitation Data'!$G$4,0,10*ROW('Sanitation Data'!G141)),NA())</f>
        <v>#N/A</v>
      </c>
      <c r="AL147" s="100" t="e">
        <f ca="true">+IF(AND(ISNUMBER(OFFSET('Sanitation Data'!$G$6,0,10*ROW('Sanitation Data'!G141))),'Data Summary'!DA147="Yes"),OFFSET('Sanitation Data'!$G$6,0,10*ROW('Sanitation Data'!G141)),NA())</f>
        <v>#N/A</v>
      </c>
      <c r="AM147" s="100" t="e">
        <f ca="true">+IF(AND(ISNUMBER(OFFSET('Sanitation Data'!$G$10,0,10*ROW('Sanitation Data'!G141))),'Data Summary'!DB147="Yes"),OFFSET('Sanitation Data'!$G$10,0,10*ROW('Sanitation Data'!G141)),NA())</f>
        <v>#N/A</v>
      </c>
      <c r="AN147" s="100" t="e">
        <f ca="true">+IF(AND(ISNUMBER(OFFSET('Sanitation Data'!$G$11,0,10*ROW('Sanitation Data'!G141))),'Data Summary'!DC147="Yes"),OFFSET('Sanitation Data'!$G$11,0,10*ROW('Sanitation Data'!G141)),NA())</f>
        <v>#N/A</v>
      </c>
      <c r="AO147" s="100" t="e">
        <f ca="true">+IF(AND(ISNUMBER(OFFSET('Sanitation Data'!$G$12,0,10*ROW('Sanitation Data'!G141))),'Data Summary'!DD147="Yes"),OFFSET('Sanitation Data'!$G$12,0,10*ROW('Sanitation Data'!G141)),NA())</f>
        <v>#N/A</v>
      </c>
      <c r="AP147" s="100" t="e">
        <f ca="true">+IF(AND(ISNUMBER(OFFSET('Sanitation Data'!$H$4,0,10*ROW('Sanitation Data'!H141))),'Data Summary'!DE147="Yes"),100-OFFSET('Sanitation Data'!$H$4,0,10*ROW('Sanitation Data'!H141)),NA())</f>
        <v>#N/A</v>
      </c>
      <c r="AQ147" s="100" t="e">
        <f ca="true">+IF(AND(ISNUMBER(OFFSET('Sanitation Data'!$H$6,0,10*ROW('Sanitation Data'!H141))),'Data Summary'!DF147="Yes"),OFFSET('Sanitation Data'!$H$6,0,10*ROW('Sanitation Data'!H141)),NA())</f>
        <v>#N/A</v>
      </c>
      <c r="AR147" s="100" t="e">
        <f ca="true">+IF(AND(ISNUMBER(OFFSET('Sanitation Data'!$H$10,0,10*ROW('Sanitation Data'!H141))),'Data Summary'!DG147="Yes"),OFFSET('Sanitation Data'!$H$10,0,10*ROW('Sanitation Data'!H141)),NA())</f>
        <v>#N/A</v>
      </c>
      <c r="AS147" s="100" t="e">
        <f ca="true">+IF(AND(ISNUMBER(OFFSET('Sanitation Data'!$H$11,0,10*ROW('Sanitation Data'!H141))),'Data Summary'!DH147="Yes"),OFFSET('Sanitation Data'!$H$11,0,10*ROW('Sanitation Data'!H141)),NA())</f>
        <v>#N/A</v>
      </c>
      <c r="AT147" s="100" t="e">
        <f ca="true">+IF(AND(ISNUMBER(OFFSET('Sanitation Data'!$H$12,0,10*ROW('Sanitation Data'!H141))),'Data Summary'!DI147="Yes"),OFFSET('Sanitation Data'!$H$12,0,10*ROW('Sanitation Data'!H141)),NA())</f>
        <v>#N/A</v>
      </c>
      <c r="AU147" s="100" t="e">
        <f ca="true">+IF(AND(ISNUMBER(OFFSET('Sanitation Data'!$I$4,0,10*ROW('Sanitation Data'!I141))),'Data Summary'!DJ147="Yes"),100-OFFSET('Sanitation Data'!$I$4,0,10*ROW('Sanitation Data'!I141)),NA())</f>
        <v>#N/A</v>
      </c>
      <c r="AV147" s="100" t="e">
        <f ca="true">+IF(AND(ISNUMBER(OFFSET('Sanitation Data'!$I$6,0,10*ROW('Sanitation Data'!I141))),'Data Summary'!DK147="Yes"),OFFSET('Sanitation Data'!$I$6,0,10*ROW('Sanitation Data'!I141)),NA())</f>
        <v>#N/A</v>
      </c>
      <c r="AW147" s="100" t="e">
        <f ca="true">+IF(AND(ISNUMBER(OFFSET('Sanitation Data'!$I$10,0,10*ROW('Sanitation Data'!I141))),'Data Summary'!DL147="Yes"),OFFSET('Sanitation Data'!$I$10,0,10*ROW('Sanitation Data'!I141)),NA())</f>
        <v>#N/A</v>
      </c>
      <c r="AX147" s="100" t="e">
        <f ca="true">+IF(AND(ISNUMBER(OFFSET('Sanitation Data'!$I$11,0,10*ROW('Sanitation Data'!I141))),'Data Summary'!DM147="Yes"),OFFSET('Sanitation Data'!$I$11,0,10*ROW('Sanitation Data'!I141)),NA())</f>
        <v>#N/A</v>
      </c>
      <c r="AY147" s="100" t="e">
        <f ca="true">+IF(AND(ISNUMBER(OFFSET('Sanitation Data'!$I$12,0,10*ROW('Sanitation Data'!I141))),'Data Summary'!DN147="Yes"),OFFSET('Sanitation Data'!$I$12,0,10*ROW('Sanitation Data'!I141)),NA())</f>
        <v>#N/A</v>
      </c>
      <c r="AZ147" s="101" t="e">
        <f ca="true">+IF(AND(ISNUMBER(OFFSET('Hygiene Data'!$D$5,0,10*ROW('Hygiene Data'!D141))),'Data Summary'!DO147="Yes"),OFFSET('Hygiene Data'!$D$5,0,10*ROW('Hygiene Data'!D141)),NA())</f>
        <v>#N/A</v>
      </c>
      <c r="BA147" s="101" t="e">
        <f ca="true">+IF(AND(ISNUMBER(OFFSET('Hygiene Data'!$D$7,0,10*ROW('Hygiene Data'!D141))),'Data Summary'!DP147="Yes"),OFFSET('Hygiene Data'!$D$7,0,10*ROW('Hygiene Data'!D141)),NA())</f>
        <v>#N/A</v>
      </c>
      <c r="BB147" s="101" t="e">
        <f ca="true">+IF(AND(ISNUMBER(OFFSET('Hygiene Data'!$D$9,0,10*ROW('Hygiene Data'!D141))),'Data Summary'!DQ147="Yes"),OFFSET('Hygiene Data'!$D$9,0,10*ROW('Hygiene Data'!D141)),NA())</f>
        <v>#N/A</v>
      </c>
      <c r="BC147" s="101" t="e">
        <f ca="true">+IF(AND(ISNUMBER(OFFSET('Hygiene Data'!$E$5,0,10*ROW('Hygiene Data'!E141))),'Data Summary'!DR147="Yes"),OFFSET('Hygiene Data'!$E$5,0,10*ROW('Hygiene Data'!E141)),NA())</f>
        <v>#N/A</v>
      </c>
      <c r="BD147" s="101" t="e">
        <f ca="true">+IF(AND(ISNUMBER(OFFSET('Hygiene Data'!$E$7,0,10*ROW('Hygiene Data'!E141))),'Data Summary'!DS147="Yes"),OFFSET('Hygiene Data'!$E$7,0,10*ROW('Hygiene Data'!E141)),NA())</f>
        <v>#N/A</v>
      </c>
      <c r="BE147" s="101" t="e">
        <f ca="true">+IF(AND(ISNUMBER(OFFSET('Hygiene Data'!$E$9,0,10*ROW('Hygiene Data'!E141))),'Data Summary'!DT147="Yes"),OFFSET('Hygiene Data'!$E$9,0,10*ROW('Hygiene Data'!E141)),NA())</f>
        <v>#N/A</v>
      </c>
      <c r="BF147" s="101" t="e">
        <f ca="true">+IF(AND(ISNUMBER(OFFSET('Hygiene Data'!$F$5,0,10*ROW('Hygiene Data'!F141))),'Data Summary'!DU147="Yes"),OFFSET('Hygiene Data'!$F$5,0,10*ROW('Hygiene Data'!F141)),NA())</f>
        <v>#N/A</v>
      </c>
      <c r="BG147" s="101" t="e">
        <f ca="true">+IF(AND(ISNUMBER(OFFSET('Hygiene Data'!$F$7,0,10*ROW('Hygiene Data'!F141))),'Data Summary'!DV147="Yes"),OFFSET('Hygiene Data'!$F$7,0,10*ROW('Hygiene Data'!F141)),NA())</f>
        <v>#N/A</v>
      </c>
      <c r="BH147" s="101" t="e">
        <f ca="true">+IF(AND(ISNUMBER(OFFSET('Hygiene Data'!$F$9,0,10*ROW('Hygiene Data'!F141))),'Data Summary'!DW147="Yes"),OFFSET('Hygiene Data'!$F$9,0,10*ROW('Hygiene Data'!F141)),NA())</f>
        <v>#N/A</v>
      </c>
      <c r="BI147" s="101" t="e">
        <f ca="true">+IF(AND(ISNUMBER(OFFSET('Hygiene Data'!$G$5,0,10*ROW('Hygiene Data'!G141))),'Data Summary'!DX147="Yes"),OFFSET('Hygiene Data'!$G$5,0,10*ROW('Hygiene Data'!G141)),NA())</f>
        <v>#N/A</v>
      </c>
      <c r="BJ147" s="101" t="e">
        <f ca="true">+IF(AND(ISNUMBER(OFFSET('Hygiene Data'!$G$7,0,10*ROW('Hygiene Data'!G141))),'Data Summary'!DY147="Yes"),OFFSET('Hygiene Data'!$G$7,0,10*ROW('Hygiene Data'!G141)),NA())</f>
        <v>#N/A</v>
      </c>
      <c r="BK147" s="101" t="e">
        <f ca="true">+IF(AND(ISNUMBER(OFFSET('Hygiene Data'!$G$9,0,10*ROW('Hygiene Data'!G141))),'Data Summary'!DZ147="Yes"),OFFSET('Hygiene Data'!$G$9,0,10*ROW('Hygiene Data'!G141)),NA())</f>
        <v>#N/A</v>
      </c>
      <c r="BL147" s="101" t="e">
        <f ca="true">+IF(AND(ISNUMBER(OFFSET('Hygiene Data'!$H$5,0,10*ROW('Hygiene Data'!H141))),'Data Summary'!EA147="Yes"),OFFSET('Hygiene Data'!$H$5,0,10*ROW('Hygiene Data'!H141)),NA())</f>
        <v>#N/A</v>
      </c>
      <c r="BM147" s="101" t="e">
        <f ca="true">+IF(AND(ISNUMBER(OFFSET('Hygiene Data'!$H$7,0,10*ROW('Hygiene Data'!H141))),'Data Summary'!EB147="Yes"),OFFSET('Hygiene Data'!$H$7,0,10*ROW('Hygiene Data'!H141)),NA())</f>
        <v>#N/A</v>
      </c>
      <c r="BN147" s="101" t="e">
        <f ca="true">+IF(AND(ISNUMBER(OFFSET('Hygiene Data'!$H$9,0,10*ROW('Hygiene Data'!H141))),'Data Summary'!EC147="Yes"),OFFSET('Hygiene Data'!$H$9,0,10*ROW('Hygiene Data'!H141)),NA())</f>
        <v>#N/A</v>
      </c>
      <c r="BO147" s="101" t="e">
        <f ca="true">+IF(AND(ISNUMBER(OFFSET('Hygiene Data'!$I$5,0,10*ROW('Hygiene Data'!I141))),'Data Summary'!ED147="Yes"),OFFSET('Hygiene Data'!$I$5,0,10*ROW('Hygiene Data'!I141)),NA())</f>
        <v>#N/A</v>
      </c>
      <c r="BP147" s="101" t="e">
        <f ca="true">+IF(AND(ISNUMBER(OFFSET('Hygiene Data'!$I$7,0,10*ROW('Hygiene Data'!I141))),'Data Summary'!EE147="Yes"),OFFSET('Hygiene Data'!$I$7,0,10*ROW('Hygiene Data'!I141)),NA())</f>
        <v>#N/A</v>
      </c>
      <c r="BQ147" s="101" t="e">
        <f ca="true">+IF(AND(ISNUMBER(OFFSET('Hygiene Data'!$I$9,0,10*ROW('Hygiene Data'!I141))),'Data Summary'!EF147="Yes"),OFFSET('Hygiene Data'!$I$9,0,10*ROW('Hygiene Data'!I141)),NA())</f>
        <v>#N/A</v>
      </c>
    </row>
    <row xmlns:x14ac="http://schemas.microsoft.com/office/spreadsheetml/2009/9/ac" r="148" x14ac:dyDescent="0.2">
      <c r="A148" s="414" t="e">
        <f ca="true">+RIGHT('Data Summary'!A148,LEN('Data Summary'!A148)-9)</f>
        <v>#VALUE!</v>
      </c>
      <c r="B148" s="38" t="str">
        <f ca="true">+IF(ISTEXT('Data Summary'!B148),'Data Summary'!B148,"")</f>
        <v/>
      </c>
      <c r="C148" s="365" t="e">
        <f ca="true">+VALUE('Data Summary'!C148)</f>
        <v>#VALUE!</v>
      </c>
      <c r="D148" s="99" t="e">
        <f ca="true">+IF(AND(ISNUMBER(OFFSET('Water Data'!$D$4,0,10*ROW('Water Data'!D142))),'Data Summary'!BS148="Yes"),100-OFFSET('Water Data'!$D$4,0,10*ROW('Water Data'!D142)),NA())</f>
        <v>#N/A</v>
      </c>
      <c r="E148" s="99" t="e">
        <f ca="true">+IF(AND(ISNUMBER(OFFSET('Water Data'!$D$6,0,10*ROW('Water Data'!D142))),'Data Summary'!BT148="Yes"),OFFSET('Water Data'!$D$6,0,10*ROW('Water Data'!D142)),NA())</f>
        <v>#N/A</v>
      </c>
      <c r="F148" s="99" t="e">
        <f ca="true">+IF(AND(ISNUMBER(OFFSET('Water Data'!$D$9,0,10*ROW('Water Data'!D142))),'Data Summary'!BU148="Yes"),OFFSET('Water Data'!$D$9,0,10*ROW('Water Data'!D142)),NA())</f>
        <v>#N/A</v>
      </c>
      <c r="G148" s="99" t="e">
        <f ca="true">+IF(AND(ISNUMBER(OFFSET('Water Data'!$E$4,0,10*ROW('Water Data'!E142))),'Data Summary'!BV148="Yes"),100-OFFSET('Water Data'!$E$4,0,10*ROW('Water Data'!E142)),NA())</f>
        <v>#N/A</v>
      </c>
      <c r="H148" s="99" t="e">
        <f ca="true">+IF(AND(ISNUMBER(OFFSET('Water Data'!$E$6,0,10*ROW('Water Data'!E142))),'Data Summary'!BW148="Yes"),OFFSET('Water Data'!$E$6,0,10*ROW('Water Data'!E142)),NA())</f>
        <v>#N/A</v>
      </c>
      <c r="I148" s="99" t="e">
        <f ca="true">+IF(AND(ISNUMBER(OFFSET('Water Data'!$E$9,0,10*ROW('Water Data'!E142))),'Data Summary'!BX148="Yes"),OFFSET('Water Data'!$E$9,0,10*ROW('Water Data'!E142)),NA())</f>
        <v>#N/A</v>
      </c>
      <c r="J148" s="99" t="e">
        <f ca="true">+IF(AND(ISNUMBER(OFFSET('Water Data'!$F$4,0,10*ROW('Water Data'!F142))),'Data Summary'!BY148="Yes"),100-OFFSET('Water Data'!$F$4,0,10*ROW('Water Data'!F142)),NA())</f>
        <v>#N/A</v>
      </c>
      <c r="K148" s="99" t="e">
        <f ca="true">+IF(AND(ISNUMBER(OFFSET('Water Data'!$F$6,0,10*ROW('Water Data'!F142))),'Data Summary'!BZ148="Yes"),OFFSET('Water Data'!$F$6,0,10*ROW('Water Data'!F142)),NA())</f>
        <v>#N/A</v>
      </c>
      <c r="L148" s="99" t="e">
        <f ca="true">+IF(AND(ISNUMBER(OFFSET('Water Data'!$F$9,0,10*ROW('Water Data'!F142))),'Data Summary'!CA148="Yes"),OFFSET('Water Data'!$F$9,0,10*ROW('Water Data'!F142)),NA())</f>
        <v>#N/A</v>
      </c>
      <c r="M148" s="99" t="e">
        <f ca="true">+IF(AND(ISNUMBER(OFFSET('Water Data'!$G$4,0,10*ROW('Water Data'!G142))),'Data Summary'!CB148="Yes"),100-OFFSET('Water Data'!$G$4,0,10*ROW('Water Data'!G142)),NA())</f>
        <v>#N/A</v>
      </c>
      <c r="N148" s="99" t="e">
        <f ca="true">+IF(AND(ISNUMBER(OFFSET('Water Data'!$G$6,0,10*ROW('Water Data'!G142))),'Data Summary'!CC148="Yes"),OFFSET('Water Data'!$G$6,0,10*ROW('Water Data'!G142)),NA())</f>
        <v>#N/A</v>
      </c>
      <c r="O148" s="99" t="e">
        <f ca="true">+IF(AND(ISNUMBER(OFFSET('Water Data'!$G$9,0,10*ROW('Water Data'!G142))),'Data Summary'!CD148="Yes"),OFFSET('Water Data'!$G$9,0,10*ROW('Water Data'!G142)),NA())</f>
        <v>#N/A</v>
      </c>
      <c r="P148" s="99" t="e">
        <f ca="true">+IF(AND(ISNUMBER(OFFSET('Water Data'!$H$4,0,10*ROW('Water Data'!H142))),'Data Summary'!CE148="Yes"),100-OFFSET('Water Data'!$H$4,0,10*ROW('Water Data'!H142)),NA())</f>
        <v>#N/A</v>
      </c>
      <c r="Q148" s="99" t="e">
        <f ca="true">+IF(AND(ISNUMBER(OFFSET('Water Data'!$H$6,0,10*ROW('Water Data'!H142))),'Data Summary'!CF148="Yes"),OFFSET('Water Data'!$H$6,0,10*ROW('Water Data'!H142)),NA())</f>
        <v>#N/A</v>
      </c>
      <c r="R148" s="99" t="e">
        <f ca="true">+IF(AND(ISNUMBER(OFFSET('Water Data'!$H$9,0,10*ROW('Water Data'!H142))),'Data Summary'!CG148="Yes"),OFFSET('Water Data'!$H$9,0,10*ROW('Water Data'!H142)),NA())</f>
        <v>#N/A</v>
      </c>
      <c r="S148" s="99" t="e">
        <f ca="true">+IF(AND(ISNUMBER(OFFSET('Water Data'!$I$4,0,10*ROW('Water Data'!I142))),'Data Summary'!CH148="Yes"),100-OFFSET('Water Data'!$I$4,0,10*ROW('Water Data'!I142)),NA())</f>
        <v>#N/A</v>
      </c>
      <c r="T148" s="99" t="e">
        <f ca="true">+IF(AND(ISNUMBER(OFFSET('Water Data'!$I$6,0,10*ROW('Water Data'!I142))),'Data Summary'!CI148="Yes"),OFFSET('Water Data'!$I$6,0,10*ROW('Water Data'!I142)),NA())</f>
        <v>#N/A</v>
      </c>
      <c r="U148" s="99" t="e">
        <f ca="true">+IF(AND(ISNUMBER(OFFSET('Water Data'!$I$9,0,10*ROW('Water Data'!I142))),'Data Summary'!CJ148="Yes"),OFFSET('Water Data'!$I$9,0,10*ROW('Water Data'!I142)),NA())</f>
        <v>#N/A</v>
      </c>
      <c r="V148" s="100" t="e">
        <f ca="true">+IF(AND(ISNUMBER(OFFSET('Sanitation Data'!$D$4,0,10*ROW('Sanitation Data'!D142))),'Data Summary'!CK148="Yes"),100-OFFSET('Sanitation Data'!$D$4,0,10*ROW('Sanitation Data'!D142)),NA())</f>
        <v>#N/A</v>
      </c>
      <c r="W148" s="100" t="e">
        <f ca="true">+IF(AND(ISNUMBER(OFFSET('Sanitation Data'!$D$6,0,10*ROW('Sanitation Data'!D142))),'Data Summary'!CL148="Yes"),OFFSET('Sanitation Data'!$D$6,0,10*ROW('Sanitation Data'!D142)),NA())</f>
        <v>#N/A</v>
      </c>
      <c r="X148" s="100" t="e">
        <f ca="true">+IF(AND(ISNUMBER(OFFSET('Sanitation Data'!$D$10,0,10*ROW('Sanitation Data'!D142))),'Data Summary'!CM148="Yes"),OFFSET('Sanitation Data'!$D$10,0,10*ROW('Sanitation Data'!D142)),NA())</f>
        <v>#N/A</v>
      </c>
      <c r="Y148" s="100" t="e">
        <f ca="true">+IF(AND(ISNUMBER(OFFSET('Sanitation Data'!$D$11,0,10*ROW('Sanitation Data'!D142))),'Data Summary'!CN148="Yes"),OFFSET('Sanitation Data'!$D$11,0,10*ROW('Sanitation Data'!D142)),NA())</f>
        <v>#N/A</v>
      </c>
      <c r="Z148" s="100" t="e">
        <f ca="true">+IF(AND(ISNUMBER(OFFSET('Sanitation Data'!$D$12,0,10*ROW('Sanitation Data'!D142))),'Data Summary'!CO148="Yes"),OFFSET('Sanitation Data'!$D$12,0,10*ROW('Sanitation Data'!D142)),NA())</f>
        <v>#N/A</v>
      </c>
      <c r="AA148" s="100" t="e">
        <f ca="true">+IF(AND(ISNUMBER(OFFSET('Sanitation Data'!$E$4,0,10*ROW('Sanitation Data'!E142))),'Data Summary'!CP148="Yes"),100-OFFSET('Sanitation Data'!$E$4,0,10*ROW('Sanitation Data'!E142)),NA())</f>
        <v>#N/A</v>
      </c>
      <c r="AB148" s="100" t="e">
        <f ca="true">+IF(AND(ISNUMBER(OFFSET('Sanitation Data'!$E$6,0,10*ROW('Sanitation Data'!E142))),'Data Summary'!CQ148="Yes"),OFFSET('Sanitation Data'!$E$6,0,10*ROW('Sanitation Data'!E142)),NA())</f>
        <v>#N/A</v>
      </c>
      <c r="AC148" s="100" t="e">
        <f ca="true">+IF(AND(ISNUMBER(OFFSET('Sanitation Data'!$E$10,0,10*ROW('Sanitation Data'!E142))),'Data Summary'!CR148="Yes"),OFFSET('Sanitation Data'!$E$10,0,10*ROW('Sanitation Data'!E142)),NA())</f>
        <v>#N/A</v>
      </c>
      <c r="AD148" s="100" t="e">
        <f ca="true">+IF(AND(ISNUMBER(OFFSET('Sanitation Data'!$E$11,0,10*ROW('Sanitation Data'!E142))),'Data Summary'!CS148="Yes"),OFFSET('Sanitation Data'!$E$11,0,10*ROW('Sanitation Data'!E142)),NA())</f>
        <v>#N/A</v>
      </c>
      <c r="AE148" s="100" t="e">
        <f ca="true">+IF(AND(ISNUMBER(OFFSET('Sanitation Data'!$E$12,0,10*ROW('Sanitation Data'!E142))),'Data Summary'!CT148="Yes"),OFFSET('Sanitation Data'!$E$12,0,10*ROW('Sanitation Data'!E142)),NA())</f>
        <v>#N/A</v>
      </c>
      <c r="AF148" s="100" t="e">
        <f ca="true">+IF(AND(ISNUMBER(OFFSET('Sanitation Data'!$F$4,0,10*ROW('Sanitation Data'!F142))),'Data Summary'!CU148="Yes"),100-OFFSET('Sanitation Data'!$F$4,0,10*ROW('Sanitation Data'!F142)),NA())</f>
        <v>#N/A</v>
      </c>
      <c r="AG148" s="100" t="e">
        <f ca="true">+IF(AND(ISNUMBER(OFFSET('Sanitation Data'!$F$6,0,10*ROW('Sanitation Data'!F142))),'Data Summary'!CV148="Yes"),OFFSET('Sanitation Data'!$F$6,0,10*ROW('Sanitation Data'!F142)),NA())</f>
        <v>#N/A</v>
      </c>
      <c r="AH148" s="100" t="e">
        <f ca="true">+IF(AND(ISNUMBER(OFFSET('Sanitation Data'!$F$10,0,10*ROW('Sanitation Data'!F142))),'Data Summary'!CW148="Yes"),OFFSET('Sanitation Data'!$F$10,0,10*ROW('Sanitation Data'!F142)),NA())</f>
        <v>#N/A</v>
      </c>
      <c r="AI148" s="100" t="e">
        <f ca="true">+IF(AND(ISNUMBER(OFFSET('Sanitation Data'!$F$11,0,10*ROW('Sanitation Data'!F142))),'Data Summary'!CX148="Yes"),OFFSET('Sanitation Data'!$F$11,0,10*ROW('Sanitation Data'!F142)),NA())</f>
        <v>#N/A</v>
      </c>
      <c r="AJ148" s="100" t="e">
        <f ca="true">+IF(AND(ISNUMBER(OFFSET('Sanitation Data'!$F$12,0,10*ROW('Sanitation Data'!F142))),'Data Summary'!CY148="Yes"),OFFSET('Sanitation Data'!$F$12,0,10*ROW('Sanitation Data'!F142)),NA())</f>
        <v>#N/A</v>
      </c>
      <c r="AK148" s="100" t="e">
        <f ca="true">+IF(AND(ISNUMBER(OFFSET('Sanitation Data'!$G$4,0,10*ROW('Sanitation Data'!G142))),'Data Summary'!CZ148="Yes"),100-OFFSET('Sanitation Data'!$G$4,0,10*ROW('Sanitation Data'!G142)),NA())</f>
        <v>#N/A</v>
      </c>
      <c r="AL148" s="100" t="e">
        <f ca="true">+IF(AND(ISNUMBER(OFFSET('Sanitation Data'!$G$6,0,10*ROW('Sanitation Data'!G142))),'Data Summary'!DA148="Yes"),OFFSET('Sanitation Data'!$G$6,0,10*ROW('Sanitation Data'!G142)),NA())</f>
        <v>#N/A</v>
      </c>
      <c r="AM148" s="100" t="e">
        <f ca="true">+IF(AND(ISNUMBER(OFFSET('Sanitation Data'!$G$10,0,10*ROW('Sanitation Data'!G142))),'Data Summary'!DB148="Yes"),OFFSET('Sanitation Data'!$G$10,0,10*ROW('Sanitation Data'!G142)),NA())</f>
        <v>#N/A</v>
      </c>
      <c r="AN148" s="100" t="e">
        <f ca="true">+IF(AND(ISNUMBER(OFFSET('Sanitation Data'!$G$11,0,10*ROW('Sanitation Data'!G142))),'Data Summary'!DC148="Yes"),OFFSET('Sanitation Data'!$G$11,0,10*ROW('Sanitation Data'!G142)),NA())</f>
        <v>#N/A</v>
      </c>
      <c r="AO148" s="100" t="e">
        <f ca="true">+IF(AND(ISNUMBER(OFFSET('Sanitation Data'!$G$12,0,10*ROW('Sanitation Data'!G142))),'Data Summary'!DD148="Yes"),OFFSET('Sanitation Data'!$G$12,0,10*ROW('Sanitation Data'!G142)),NA())</f>
        <v>#N/A</v>
      </c>
      <c r="AP148" s="100" t="e">
        <f ca="true">+IF(AND(ISNUMBER(OFFSET('Sanitation Data'!$H$4,0,10*ROW('Sanitation Data'!H142))),'Data Summary'!DE148="Yes"),100-OFFSET('Sanitation Data'!$H$4,0,10*ROW('Sanitation Data'!H142)),NA())</f>
        <v>#N/A</v>
      </c>
      <c r="AQ148" s="100" t="e">
        <f ca="true">+IF(AND(ISNUMBER(OFFSET('Sanitation Data'!$H$6,0,10*ROW('Sanitation Data'!H142))),'Data Summary'!DF148="Yes"),OFFSET('Sanitation Data'!$H$6,0,10*ROW('Sanitation Data'!H142)),NA())</f>
        <v>#N/A</v>
      </c>
      <c r="AR148" s="100" t="e">
        <f ca="true">+IF(AND(ISNUMBER(OFFSET('Sanitation Data'!$H$10,0,10*ROW('Sanitation Data'!H142))),'Data Summary'!DG148="Yes"),OFFSET('Sanitation Data'!$H$10,0,10*ROW('Sanitation Data'!H142)),NA())</f>
        <v>#N/A</v>
      </c>
      <c r="AS148" s="100" t="e">
        <f ca="true">+IF(AND(ISNUMBER(OFFSET('Sanitation Data'!$H$11,0,10*ROW('Sanitation Data'!H142))),'Data Summary'!DH148="Yes"),OFFSET('Sanitation Data'!$H$11,0,10*ROW('Sanitation Data'!H142)),NA())</f>
        <v>#N/A</v>
      </c>
      <c r="AT148" s="100" t="e">
        <f ca="true">+IF(AND(ISNUMBER(OFFSET('Sanitation Data'!$H$12,0,10*ROW('Sanitation Data'!H142))),'Data Summary'!DI148="Yes"),OFFSET('Sanitation Data'!$H$12,0,10*ROW('Sanitation Data'!H142)),NA())</f>
        <v>#N/A</v>
      </c>
      <c r="AU148" s="100" t="e">
        <f ca="true">+IF(AND(ISNUMBER(OFFSET('Sanitation Data'!$I$4,0,10*ROW('Sanitation Data'!I142))),'Data Summary'!DJ148="Yes"),100-OFFSET('Sanitation Data'!$I$4,0,10*ROW('Sanitation Data'!I142)),NA())</f>
        <v>#N/A</v>
      </c>
      <c r="AV148" s="100" t="e">
        <f ca="true">+IF(AND(ISNUMBER(OFFSET('Sanitation Data'!$I$6,0,10*ROW('Sanitation Data'!I142))),'Data Summary'!DK148="Yes"),OFFSET('Sanitation Data'!$I$6,0,10*ROW('Sanitation Data'!I142)),NA())</f>
        <v>#N/A</v>
      </c>
      <c r="AW148" s="100" t="e">
        <f ca="true">+IF(AND(ISNUMBER(OFFSET('Sanitation Data'!$I$10,0,10*ROW('Sanitation Data'!I142))),'Data Summary'!DL148="Yes"),OFFSET('Sanitation Data'!$I$10,0,10*ROW('Sanitation Data'!I142)),NA())</f>
        <v>#N/A</v>
      </c>
      <c r="AX148" s="100" t="e">
        <f ca="true">+IF(AND(ISNUMBER(OFFSET('Sanitation Data'!$I$11,0,10*ROW('Sanitation Data'!I142))),'Data Summary'!DM148="Yes"),OFFSET('Sanitation Data'!$I$11,0,10*ROW('Sanitation Data'!I142)),NA())</f>
        <v>#N/A</v>
      </c>
      <c r="AY148" s="100" t="e">
        <f ca="true">+IF(AND(ISNUMBER(OFFSET('Sanitation Data'!$I$12,0,10*ROW('Sanitation Data'!I142))),'Data Summary'!DN148="Yes"),OFFSET('Sanitation Data'!$I$12,0,10*ROW('Sanitation Data'!I142)),NA())</f>
        <v>#N/A</v>
      </c>
      <c r="AZ148" s="101" t="e">
        <f ca="true">+IF(AND(ISNUMBER(OFFSET('Hygiene Data'!$D$5,0,10*ROW('Hygiene Data'!D142))),'Data Summary'!DO148="Yes"),OFFSET('Hygiene Data'!$D$5,0,10*ROW('Hygiene Data'!D142)),NA())</f>
        <v>#N/A</v>
      </c>
      <c r="BA148" s="101" t="e">
        <f ca="true">+IF(AND(ISNUMBER(OFFSET('Hygiene Data'!$D$7,0,10*ROW('Hygiene Data'!D142))),'Data Summary'!DP148="Yes"),OFFSET('Hygiene Data'!$D$7,0,10*ROW('Hygiene Data'!D142)),NA())</f>
        <v>#N/A</v>
      </c>
      <c r="BB148" s="101" t="e">
        <f ca="true">+IF(AND(ISNUMBER(OFFSET('Hygiene Data'!$D$9,0,10*ROW('Hygiene Data'!D142))),'Data Summary'!DQ148="Yes"),OFFSET('Hygiene Data'!$D$9,0,10*ROW('Hygiene Data'!D142)),NA())</f>
        <v>#N/A</v>
      </c>
      <c r="BC148" s="101" t="e">
        <f ca="true">+IF(AND(ISNUMBER(OFFSET('Hygiene Data'!$E$5,0,10*ROW('Hygiene Data'!E142))),'Data Summary'!DR148="Yes"),OFFSET('Hygiene Data'!$E$5,0,10*ROW('Hygiene Data'!E142)),NA())</f>
        <v>#N/A</v>
      </c>
      <c r="BD148" s="101" t="e">
        <f ca="true">+IF(AND(ISNUMBER(OFFSET('Hygiene Data'!$E$7,0,10*ROW('Hygiene Data'!E142))),'Data Summary'!DS148="Yes"),OFFSET('Hygiene Data'!$E$7,0,10*ROW('Hygiene Data'!E142)),NA())</f>
        <v>#N/A</v>
      </c>
      <c r="BE148" s="101" t="e">
        <f ca="true">+IF(AND(ISNUMBER(OFFSET('Hygiene Data'!$E$9,0,10*ROW('Hygiene Data'!E142))),'Data Summary'!DT148="Yes"),OFFSET('Hygiene Data'!$E$9,0,10*ROW('Hygiene Data'!E142)),NA())</f>
        <v>#N/A</v>
      </c>
      <c r="BF148" s="101" t="e">
        <f ca="true">+IF(AND(ISNUMBER(OFFSET('Hygiene Data'!$F$5,0,10*ROW('Hygiene Data'!F142))),'Data Summary'!DU148="Yes"),OFFSET('Hygiene Data'!$F$5,0,10*ROW('Hygiene Data'!F142)),NA())</f>
        <v>#N/A</v>
      </c>
      <c r="BG148" s="101" t="e">
        <f ca="true">+IF(AND(ISNUMBER(OFFSET('Hygiene Data'!$F$7,0,10*ROW('Hygiene Data'!F142))),'Data Summary'!DV148="Yes"),OFFSET('Hygiene Data'!$F$7,0,10*ROW('Hygiene Data'!F142)),NA())</f>
        <v>#N/A</v>
      </c>
      <c r="BH148" s="101" t="e">
        <f ca="true">+IF(AND(ISNUMBER(OFFSET('Hygiene Data'!$F$9,0,10*ROW('Hygiene Data'!F142))),'Data Summary'!DW148="Yes"),OFFSET('Hygiene Data'!$F$9,0,10*ROW('Hygiene Data'!F142)),NA())</f>
        <v>#N/A</v>
      </c>
      <c r="BI148" s="101" t="e">
        <f ca="true">+IF(AND(ISNUMBER(OFFSET('Hygiene Data'!$G$5,0,10*ROW('Hygiene Data'!G142))),'Data Summary'!DX148="Yes"),OFFSET('Hygiene Data'!$G$5,0,10*ROW('Hygiene Data'!G142)),NA())</f>
        <v>#N/A</v>
      </c>
      <c r="BJ148" s="101" t="e">
        <f ca="true">+IF(AND(ISNUMBER(OFFSET('Hygiene Data'!$G$7,0,10*ROW('Hygiene Data'!G142))),'Data Summary'!DY148="Yes"),OFFSET('Hygiene Data'!$G$7,0,10*ROW('Hygiene Data'!G142)),NA())</f>
        <v>#N/A</v>
      </c>
      <c r="BK148" s="101" t="e">
        <f ca="true">+IF(AND(ISNUMBER(OFFSET('Hygiene Data'!$G$9,0,10*ROW('Hygiene Data'!G142))),'Data Summary'!DZ148="Yes"),OFFSET('Hygiene Data'!$G$9,0,10*ROW('Hygiene Data'!G142)),NA())</f>
        <v>#N/A</v>
      </c>
      <c r="BL148" s="101" t="e">
        <f ca="true">+IF(AND(ISNUMBER(OFFSET('Hygiene Data'!$H$5,0,10*ROW('Hygiene Data'!H142))),'Data Summary'!EA148="Yes"),OFFSET('Hygiene Data'!$H$5,0,10*ROW('Hygiene Data'!H142)),NA())</f>
        <v>#N/A</v>
      </c>
      <c r="BM148" s="101" t="e">
        <f ca="true">+IF(AND(ISNUMBER(OFFSET('Hygiene Data'!$H$7,0,10*ROW('Hygiene Data'!H142))),'Data Summary'!EB148="Yes"),OFFSET('Hygiene Data'!$H$7,0,10*ROW('Hygiene Data'!H142)),NA())</f>
        <v>#N/A</v>
      </c>
      <c r="BN148" s="101" t="e">
        <f ca="true">+IF(AND(ISNUMBER(OFFSET('Hygiene Data'!$H$9,0,10*ROW('Hygiene Data'!H142))),'Data Summary'!EC148="Yes"),OFFSET('Hygiene Data'!$H$9,0,10*ROW('Hygiene Data'!H142)),NA())</f>
        <v>#N/A</v>
      </c>
      <c r="BO148" s="101" t="e">
        <f ca="true">+IF(AND(ISNUMBER(OFFSET('Hygiene Data'!$I$5,0,10*ROW('Hygiene Data'!I142))),'Data Summary'!ED148="Yes"),OFFSET('Hygiene Data'!$I$5,0,10*ROW('Hygiene Data'!I142)),NA())</f>
        <v>#N/A</v>
      </c>
      <c r="BP148" s="101" t="e">
        <f ca="true">+IF(AND(ISNUMBER(OFFSET('Hygiene Data'!$I$7,0,10*ROW('Hygiene Data'!I142))),'Data Summary'!EE148="Yes"),OFFSET('Hygiene Data'!$I$7,0,10*ROW('Hygiene Data'!I142)),NA())</f>
        <v>#N/A</v>
      </c>
      <c r="BQ148" s="101" t="e">
        <f ca="true">+IF(AND(ISNUMBER(OFFSET('Hygiene Data'!$I$9,0,10*ROW('Hygiene Data'!I142))),'Data Summary'!EF148="Yes"),OFFSET('Hygiene Data'!$I$9,0,10*ROW('Hygiene Data'!I142)),NA())</f>
        <v>#N/A</v>
      </c>
    </row>
    <row xmlns:x14ac="http://schemas.microsoft.com/office/spreadsheetml/2009/9/ac" r="149" x14ac:dyDescent="0.2">
      <c r="A149" s="414" t="e">
        <f ca="true">+RIGHT('Data Summary'!A149,LEN('Data Summary'!A149)-9)</f>
        <v>#VALUE!</v>
      </c>
      <c r="B149" s="38" t="str">
        <f ca="true">+IF(ISTEXT('Data Summary'!B149),'Data Summary'!B149,"")</f>
        <v/>
      </c>
      <c r="C149" s="365" t="e">
        <f ca="true">+VALUE('Data Summary'!C149)</f>
        <v>#VALUE!</v>
      </c>
      <c r="D149" s="99" t="e">
        <f ca="true">+IF(AND(ISNUMBER(OFFSET('Water Data'!$D$4,0,10*ROW('Water Data'!D143))),'Data Summary'!BS149="Yes"),100-OFFSET('Water Data'!$D$4,0,10*ROW('Water Data'!D143)),NA())</f>
        <v>#N/A</v>
      </c>
      <c r="E149" s="99" t="e">
        <f ca="true">+IF(AND(ISNUMBER(OFFSET('Water Data'!$D$6,0,10*ROW('Water Data'!D143))),'Data Summary'!BT149="Yes"),OFFSET('Water Data'!$D$6,0,10*ROW('Water Data'!D143)),NA())</f>
        <v>#N/A</v>
      </c>
      <c r="F149" s="99" t="e">
        <f ca="true">+IF(AND(ISNUMBER(OFFSET('Water Data'!$D$9,0,10*ROW('Water Data'!D143))),'Data Summary'!BU149="Yes"),OFFSET('Water Data'!$D$9,0,10*ROW('Water Data'!D143)),NA())</f>
        <v>#N/A</v>
      </c>
      <c r="G149" s="99" t="e">
        <f ca="true">+IF(AND(ISNUMBER(OFFSET('Water Data'!$E$4,0,10*ROW('Water Data'!E143))),'Data Summary'!BV149="Yes"),100-OFFSET('Water Data'!$E$4,0,10*ROW('Water Data'!E143)),NA())</f>
        <v>#N/A</v>
      </c>
      <c r="H149" s="99" t="e">
        <f ca="true">+IF(AND(ISNUMBER(OFFSET('Water Data'!$E$6,0,10*ROW('Water Data'!E143))),'Data Summary'!BW149="Yes"),OFFSET('Water Data'!$E$6,0,10*ROW('Water Data'!E143)),NA())</f>
        <v>#N/A</v>
      </c>
      <c r="I149" s="99" t="e">
        <f ca="true">+IF(AND(ISNUMBER(OFFSET('Water Data'!$E$9,0,10*ROW('Water Data'!E143))),'Data Summary'!BX149="Yes"),OFFSET('Water Data'!$E$9,0,10*ROW('Water Data'!E143)),NA())</f>
        <v>#N/A</v>
      </c>
      <c r="J149" s="99" t="e">
        <f ca="true">+IF(AND(ISNUMBER(OFFSET('Water Data'!$F$4,0,10*ROW('Water Data'!F143))),'Data Summary'!BY149="Yes"),100-OFFSET('Water Data'!$F$4,0,10*ROW('Water Data'!F143)),NA())</f>
        <v>#N/A</v>
      </c>
      <c r="K149" s="99" t="e">
        <f ca="true">+IF(AND(ISNUMBER(OFFSET('Water Data'!$F$6,0,10*ROW('Water Data'!F143))),'Data Summary'!BZ149="Yes"),OFFSET('Water Data'!$F$6,0,10*ROW('Water Data'!F143)),NA())</f>
        <v>#N/A</v>
      </c>
      <c r="L149" s="99" t="e">
        <f ca="true">+IF(AND(ISNUMBER(OFFSET('Water Data'!$F$9,0,10*ROW('Water Data'!F143))),'Data Summary'!CA149="Yes"),OFFSET('Water Data'!$F$9,0,10*ROW('Water Data'!F143)),NA())</f>
        <v>#N/A</v>
      </c>
      <c r="M149" s="99" t="e">
        <f ca="true">+IF(AND(ISNUMBER(OFFSET('Water Data'!$G$4,0,10*ROW('Water Data'!G143))),'Data Summary'!CB149="Yes"),100-OFFSET('Water Data'!$G$4,0,10*ROW('Water Data'!G143)),NA())</f>
        <v>#N/A</v>
      </c>
      <c r="N149" s="99" t="e">
        <f ca="true">+IF(AND(ISNUMBER(OFFSET('Water Data'!$G$6,0,10*ROW('Water Data'!G143))),'Data Summary'!CC149="Yes"),OFFSET('Water Data'!$G$6,0,10*ROW('Water Data'!G143)),NA())</f>
        <v>#N/A</v>
      </c>
      <c r="O149" s="99" t="e">
        <f ca="true">+IF(AND(ISNUMBER(OFFSET('Water Data'!$G$9,0,10*ROW('Water Data'!G143))),'Data Summary'!CD149="Yes"),OFFSET('Water Data'!$G$9,0,10*ROW('Water Data'!G143)),NA())</f>
        <v>#N/A</v>
      </c>
      <c r="P149" s="99" t="e">
        <f ca="true">+IF(AND(ISNUMBER(OFFSET('Water Data'!$H$4,0,10*ROW('Water Data'!H143))),'Data Summary'!CE149="Yes"),100-OFFSET('Water Data'!$H$4,0,10*ROW('Water Data'!H143)),NA())</f>
        <v>#N/A</v>
      </c>
      <c r="Q149" s="99" t="e">
        <f ca="true">+IF(AND(ISNUMBER(OFFSET('Water Data'!$H$6,0,10*ROW('Water Data'!H143))),'Data Summary'!CF149="Yes"),OFFSET('Water Data'!$H$6,0,10*ROW('Water Data'!H143)),NA())</f>
        <v>#N/A</v>
      </c>
      <c r="R149" s="99" t="e">
        <f ca="true">+IF(AND(ISNUMBER(OFFSET('Water Data'!$H$9,0,10*ROW('Water Data'!H143))),'Data Summary'!CG149="Yes"),OFFSET('Water Data'!$H$9,0,10*ROW('Water Data'!H143)),NA())</f>
        <v>#N/A</v>
      </c>
      <c r="S149" s="99" t="e">
        <f ca="true">+IF(AND(ISNUMBER(OFFSET('Water Data'!$I$4,0,10*ROW('Water Data'!I143))),'Data Summary'!CH149="Yes"),100-OFFSET('Water Data'!$I$4,0,10*ROW('Water Data'!I143)),NA())</f>
        <v>#N/A</v>
      </c>
      <c r="T149" s="99" t="e">
        <f ca="true">+IF(AND(ISNUMBER(OFFSET('Water Data'!$I$6,0,10*ROW('Water Data'!I143))),'Data Summary'!CI149="Yes"),OFFSET('Water Data'!$I$6,0,10*ROW('Water Data'!I143)),NA())</f>
        <v>#N/A</v>
      </c>
      <c r="U149" s="99" t="e">
        <f ca="true">+IF(AND(ISNUMBER(OFFSET('Water Data'!$I$9,0,10*ROW('Water Data'!I143))),'Data Summary'!CJ149="Yes"),OFFSET('Water Data'!$I$9,0,10*ROW('Water Data'!I143)),NA())</f>
        <v>#N/A</v>
      </c>
      <c r="V149" s="100" t="e">
        <f ca="true">+IF(AND(ISNUMBER(OFFSET('Sanitation Data'!$D$4,0,10*ROW('Sanitation Data'!D143))),'Data Summary'!CK149="Yes"),100-OFFSET('Sanitation Data'!$D$4,0,10*ROW('Sanitation Data'!D143)),NA())</f>
        <v>#N/A</v>
      </c>
      <c r="W149" s="100" t="e">
        <f ca="true">+IF(AND(ISNUMBER(OFFSET('Sanitation Data'!$D$6,0,10*ROW('Sanitation Data'!D143))),'Data Summary'!CL149="Yes"),OFFSET('Sanitation Data'!$D$6,0,10*ROW('Sanitation Data'!D143)),NA())</f>
        <v>#N/A</v>
      </c>
      <c r="X149" s="100" t="e">
        <f ca="true">+IF(AND(ISNUMBER(OFFSET('Sanitation Data'!$D$10,0,10*ROW('Sanitation Data'!D143))),'Data Summary'!CM149="Yes"),OFFSET('Sanitation Data'!$D$10,0,10*ROW('Sanitation Data'!D143)),NA())</f>
        <v>#N/A</v>
      </c>
      <c r="Y149" s="100" t="e">
        <f ca="true">+IF(AND(ISNUMBER(OFFSET('Sanitation Data'!$D$11,0,10*ROW('Sanitation Data'!D143))),'Data Summary'!CN149="Yes"),OFFSET('Sanitation Data'!$D$11,0,10*ROW('Sanitation Data'!D143)),NA())</f>
        <v>#N/A</v>
      </c>
      <c r="Z149" s="100" t="e">
        <f ca="true">+IF(AND(ISNUMBER(OFFSET('Sanitation Data'!$D$12,0,10*ROW('Sanitation Data'!D143))),'Data Summary'!CO149="Yes"),OFFSET('Sanitation Data'!$D$12,0,10*ROW('Sanitation Data'!D143)),NA())</f>
        <v>#N/A</v>
      </c>
      <c r="AA149" s="100" t="e">
        <f ca="true">+IF(AND(ISNUMBER(OFFSET('Sanitation Data'!$E$4,0,10*ROW('Sanitation Data'!E143))),'Data Summary'!CP149="Yes"),100-OFFSET('Sanitation Data'!$E$4,0,10*ROW('Sanitation Data'!E143)),NA())</f>
        <v>#N/A</v>
      </c>
      <c r="AB149" s="100" t="e">
        <f ca="true">+IF(AND(ISNUMBER(OFFSET('Sanitation Data'!$E$6,0,10*ROW('Sanitation Data'!E143))),'Data Summary'!CQ149="Yes"),OFFSET('Sanitation Data'!$E$6,0,10*ROW('Sanitation Data'!E143)),NA())</f>
        <v>#N/A</v>
      </c>
      <c r="AC149" s="100" t="e">
        <f ca="true">+IF(AND(ISNUMBER(OFFSET('Sanitation Data'!$E$10,0,10*ROW('Sanitation Data'!E143))),'Data Summary'!CR149="Yes"),OFFSET('Sanitation Data'!$E$10,0,10*ROW('Sanitation Data'!E143)),NA())</f>
        <v>#N/A</v>
      </c>
      <c r="AD149" s="100" t="e">
        <f ca="true">+IF(AND(ISNUMBER(OFFSET('Sanitation Data'!$E$11,0,10*ROW('Sanitation Data'!E143))),'Data Summary'!CS149="Yes"),OFFSET('Sanitation Data'!$E$11,0,10*ROW('Sanitation Data'!E143)),NA())</f>
        <v>#N/A</v>
      </c>
      <c r="AE149" s="100" t="e">
        <f ca="true">+IF(AND(ISNUMBER(OFFSET('Sanitation Data'!$E$12,0,10*ROW('Sanitation Data'!E143))),'Data Summary'!CT149="Yes"),OFFSET('Sanitation Data'!$E$12,0,10*ROW('Sanitation Data'!E143)),NA())</f>
        <v>#N/A</v>
      </c>
      <c r="AF149" s="100" t="e">
        <f ca="true">+IF(AND(ISNUMBER(OFFSET('Sanitation Data'!$F$4,0,10*ROW('Sanitation Data'!F143))),'Data Summary'!CU149="Yes"),100-OFFSET('Sanitation Data'!$F$4,0,10*ROW('Sanitation Data'!F143)),NA())</f>
        <v>#N/A</v>
      </c>
      <c r="AG149" s="100" t="e">
        <f ca="true">+IF(AND(ISNUMBER(OFFSET('Sanitation Data'!$F$6,0,10*ROW('Sanitation Data'!F143))),'Data Summary'!CV149="Yes"),OFFSET('Sanitation Data'!$F$6,0,10*ROW('Sanitation Data'!F143)),NA())</f>
        <v>#N/A</v>
      </c>
      <c r="AH149" s="100" t="e">
        <f ca="true">+IF(AND(ISNUMBER(OFFSET('Sanitation Data'!$F$10,0,10*ROW('Sanitation Data'!F143))),'Data Summary'!CW149="Yes"),OFFSET('Sanitation Data'!$F$10,0,10*ROW('Sanitation Data'!F143)),NA())</f>
        <v>#N/A</v>
      </c>
      <c r="AI149" s="100" t="e">
        <f ca="true">+IF(AND(ISNUMBER(OFFSET('Sanitation Data'!$F$11,0,10*ROW('Sanitation Data'!F143))),'Data Summary'!CX149="Yes"),OFFSET('Sanitation Data'!$F$11,0,10*ROW('Sanitation Data'!F143)),NA())</f>
        <v>#N/A</v>
      </c>
      <c r="AJ149" s="100" t="e">
        <f ca="true">+IF(AND(ISNUMBER(OFFSET('Sanitation Data'!$F$12,0,10*ROW('Sanitation Data'!F143))),'Data Summary'!CY149="Yes"),OFFSET('Sanitation Data'!$F$12,0,10*ROW('Sanitation Data'!F143)),NA())</f>
        <v>#N/A</v>
      </c>
      <c r="AK149" s="100" t="e">
        <f ca="true">+IF(AND(ISNUMBER(OFFSET('Sanitation Data'!$G$4,0,10*ROW('Sanitation Data'!G143))),'Data Summary'!CZ149="Yes"),100-OFFSET('Sanitation Data'!$G$4,0,10*ROW('Sanitation Data'!G143)),NA())</f>
        <v>#N/A</v>
      </c>
      <c r="AL149" s="100" t="e">
        <f ca="true">+IF(AND(ISNUMBER(OFFSET('Sanitation Data'!$G$6,0,10*ROW('Sanitation Data'!G143))),'Data Summary'!DA149="Yes"),OFFSET('Sanitation Data'!$G$6,0,10*ROW('Sanitation Data'!G143)),NA())</f>
        <v>#N/A</v>
      </c>
      <c r="AM149" s="100" t="e">
        <f ca="true">+IF(AND(ISNUMBER(OFFSET('Sanitation Data'!$G$10,0,10*ROW('Sanitation Data'!G143))),'Data Summary'!DB149="Yes"),OFFSET('Sanitation Data'!$G$10,0,10*ROW('Sanitation Data'!G143)),NA())</f>
        <v>#N/A</v>
      </c>
      <c r="AN149" s="100" t="e">
        <f ca="true">+IF(AND(ISNUMBER(OFFSET('Sanitation Data'!$G$11,0,10*ROW('Sanitation Data'!G143))),'Data Summary'!DC149="Yes"),OFFSET('Sanitation Data'!$G$11,0,10*ROW('Sanitation Data'!G143)),NA())</f>
        <v>#N/A</v>
      </c>
      <c r="AO149" s="100" t="e">
        <f ca="true">+IF(AND(ISNUMBER(OFFSET('Sanitation Data'!$G$12,0,10*ROW('Sanitation Data'!G143))),'Data Summary'!DD149="Yes"),OFFSET('Sanitation Data'!$G$12,0,10*ROW('Sanitation Data'!G143)),NA())</f>
        <v>#N/A</v>
      </c>
      <c r="AP149" s="100" t="e">
        <f ca="true">+IF(AND(ISNUMBER(OFFSET('Sanitation Data'!$H$4,0,10*ROW('Sanitation Data'!H143))),'Data Summary'!DE149="Yes"),100-OFFSET('Sanitation Data'!$H$4,0,10*ROW('Sanitation Data'!H143)),NA())</f>
        <v>#N/A</v>
      </c>
      <c r="AQ149" s="100" t="e">
        <f ca="true">+IF(AND(ISNUMBER(OFFSET('Sanitation Data'!$H$6,0,10*ROW('Sanitation Data'!H143))),'Data Summary'!DF149="Yes"),OFFSET('Sanitation Data'!$H$6,0,10*ROW('Sanitation Data'!H143)),NA())</f>
        <v>#N/A</v>
      </c>
      <c r="AR149" s="100" t="e">
        <f ca="true">+IF(AND(ISNUMBER(OFFSET('Sanitation Data'!$H$10,0,10*ROW('Sanitation Data'!H143))),'Data Summary'!DG149="Yes"),OFFSET('Sanitation Data'!$H$10,0,10*ROW('Sanitation Data'!H143)),NA())</f>
        <v>#N/A</v>
      </c>
      <c r="AS149" s="100" t="e">
        <f ca="true">+IF(AND(ISNUMBER(OFFSET('Sanitation Data'!$H$11,0,10*ROW('Sanitation Data'!H143))),'Data Summary'!DH149="Yes"),OFFSET('Sanitation Data'!$H$11,0,10*ROW('Sanitation Data'!H143)),NA())</f>
        <v>#N/A</v>
      </c>
      <c r="AT149" s="100" t="e">
        <f ca="true">+IF(AND(ISNUMBER(OFFSET('Sanitation Data'!$H$12,0,10*ROW('Sanitation Data'!H143))),'Data Summary'!DI149="Yes"),OFFSET('Sanitation Data'!$H$12,0,10*ROW('Sanitation Data'!H143)),NA())</f>
        <v>#N/A</v>
      </c>
      <c r="AU149" s="100" t="e">
        <f ca="true">+IF(AND(ISNUMBER(OFFSET('Sanitation Data'!$I$4,0,10*ROW('Sanitation Data'!I143))),'Data Summary'!DJ149="Yes"),100-OFFSET('Sanitation Data'!$I$4,0,10*ROW('Sanitation Data'!I143)),NA())</f>
        <v>#N/A</v>
      </c>
      <c r="AV149" s="100" t="e">
        <f ca="true">+IF(AND(ISNUMBER(OFFSET('Sanitation Data'!$I$6,0,10*ROW('Sanitation Data'!I143))),'Data Summary'!DK149="Yes"),OFFSET('Sanitation Data'!$I$6,0,10*ROW('Sanitation Data'!I143)),NA())</f>
        <v>#N/A</v>
      </c>
      <c r="AW149" s="100" t="e">
        <f ca="true">+IF(AND(ISNUMBER(OFFSET('Sanitation Data'!$I$10,0,10*ROW('Sanitation Data'!I143))),'Data Summary'!DL149="Yes"),OFFSET('Sanitation Data'!$I$10,0,10*ROW('Sanitation Data'!I143)),NA())</f>
        <v>#N/A</v>
      </c>
      <c r="AX149" s="100" t="e">
        <f ca="true">+IF(AND(ISNUMBER(OFFSET('Sanitation Data'!$I$11,0,10*ROW('Sanitation Data'!I143))),'Data Summary'!DM149="Yes"),OFFSET('Sanitation Data'!$I$11,0,10*ROW('Sanitation Data'!I143)),NA())</f>
        <v>#N/A</v>
      </c>
      <c r="AY149" s="100" t="e">
        <f ca="true">+IF(AND(ISNUMBER(OFFSET('Sanitation Data'!$I$12,0,10*ROW('Sanitation Data'!I143))),'Data Summary'!DN149="Yes"),OFFSET('Sanitation Data'!$I$12,0,10*ROW('Sanitation Data'!I143)),NA())</f>
        <v>#N/A</v>
      </c>
      <c r="AZ149" s="101" t="e">
        <f ca="true">+IF(AND(ISNUMBER(OFFSET('Hygiene Data'!$D$5,0,10*ROW('Hygiene Data'!D143))),'Data Summary'!DO149="Yes"),OFFSET('Hygiene Data'!$D$5,0,10*ROW('Hygiene Data'!D143)),NA())</f>
        <v>#N/A</v>
      </c>
      <c r="BA149" s="101" t="e">
        <f ca="true">+IF(AND(ISNUMBER(OFFSET('Hygiene Data'!$D$7,0,10*ROW('Hygiene Data'!D143))),'Data Summary'!DP149="Yes"),OFFSET('Hygiene Data'!$D$7,0,10*ROW('Hygiene Data'!D143)),NA())</f>
        <v>#N/A</v>
      </c>
      <c r="BB149" s="101" t="e">
        <f ca="true">+IF(AND(ISNUMBER(OFFSET('Hygiene Data'!$D$9,0,10*ROW('Hygiene Data'!D143))),'Data Summary'!DQ149="Yes"),OFFSET('Hygiene Data'!$D$9,0,10*ROW('Hygiene Data'!D143)),NA())</f>
        <v>#N/A</v>
      </c>
      <c r="BC149" s="101" t="e">
        <f ca="true">+IF(AND(ISNUMBER(OFFSET('Hygiene Data'!$E$5,0,10*ROW('Hygiene Data'!E143))),'Data Summary'!DR149="Yes"),OFFSET('Hygiene Data'!$E$5,0,10*ROW('Hygiene Data'!E143)),NA())</f>
        <v>#N/A</v>
      </c>
      <c r="BD149" s="101" t="e">
        <f ca="true">+IF(AND(ISNUMBER(OFFSET('Hygiene Data'!$E$7,0,10*ROW('Hygiene Data'!E143))),'Data Summary'!DS149="Yes"),OFFSET('Hygiene Data'!$E$7,0,10*ROW('Hygiene Data'!E143)),NA())</f>
        <v>#N/A</v>
      </c>
      <c r="BE149" s="101" t="e">
        <f ca="true">+IF(AND(ISNUMBER(OFFSET('Hygiene Data'!$E$9,0,10*ROW('Hygiene Data'!E143))),'Data Summary'!DT149="Yes"),OFFSET('Hygiene Data'!$E$9,0,10*ROW('Hygiene Data'!E143)),NA())</f>
        <v>#N/A</v>
      </c>
      <c r="BF149" s="101" t="e">
        <f ca="true">+IF(AND(ISNUMBER(OFFSET('Hygiene Data'!$F$5,0,10*ROW('Hygiene Data'!F143))),'Data Summary'!DU149="Yes"),OFFSET('Hygiene Data'!$F$5,0,10*ROW('Hygiene Data'!F143)),NA())</f>
        <v>#N/A</v>
      </c>
      <c r="BG149" s="101" t="e">
        <f ca="true">+IF(AND(ISNUMBER(OFFSET('Hygiene Data'!$F$7,0,10*ROW('Hygiene Data'!F143))),'Data Summary'!DV149="Yes"),OFFSET('Hygiene Data'!$F$7,0,10*ROW('Hygiene Data'!F143)),NA())</f>
        <v>#N/A</v>
      </c>
      <c r="BH149" s="101" t="e">
        <f ca="true">+IF(AND(ISNUMBER(OFFSET('Hygiene Data'!$F$9,0,10*ROW('Hygiene Data'!F143))),'Data Summary'!DW149="Yes"),OFFSET('Hygiene Data'!$F$9,0,10*ROW('Hygiene Data'!F143)),NA())</f>
        <v>#N/A</v>
      </c>
      <c r="BI149" s="101" t="e">
        <f ca="true">+IF(AND(ISNUMBER(OFFSET('Hygiene Data'!$G$5,0,10*ROW('Hygiene Data'!G143))),'Data Summary'!DX149="Yes"),OFFSET('Hygiene Data'!$G$5,0,10*ROW('Hygiene Data'!G143)),NA())</f>
        <v>#N/A</v>
      </c>
      <c r="BJ149" s="101" t="e">
        <f ca="true">+IF(AND(ISNUMBER(OFFSET('Hygiene Data'!$G$7,0,10*ROW('Hygiene Data'!G143))),'Data Summary'!DY149="Yes"),OFFSET('Hygiene Data'!$G$7,0,10*ROW('Hygiene Data'!G143)),NA())</f>
        <v>#N/A</v>
      </c>
      <c r="BK149" s="101" t="e">
        <f ca="true">+IF(AND(ISNUMBER(OFFSET('Hygiene Data'!$G$9,0,10*ROW('Hygiene Data'!G143))),'Data Summary'!DZ149="Yes"),OFFSET('Hygiene Data'!$G$9,0,10*ROW('Hygiene Data'!G143)),NA())</f>
        <v>#N/A</v>
      </c>
      <c r="BL149" s="101" t="e">
        <f ca="true">+IF(AND(ISNUMBER(OFFSET('Hygiene Data'!$H$5,0,10*ROW('Hygiene Data'!H143))),'Data Summary'!EA149="Yes"),OFFSET('Hygiene Data'!$H$5,0,10*ROW('Hygiene Data'!H143)),NA())</f>
        <v>#N/A</v>
      </c>
      <c r="BM149" s="101" t="e">
        <f ca="true">+IF(AND(ISNUMBER(OFFSET('Hygiene Data'!$H$7,0,10*ROW('Hygiene Data'!H143))),'Data Summary'!EB149="Yes"),OFFSET('Hygiene Data'!$H$7,0,10*ROW('Hygiene Data'!H143)),NA())</f>
        <v>#N/A</v>
      </c>
      <c r="BN149" s="101" t="e">
        <f ca="true">+IF(AND(ISNUMBER(OFFSET('Hygiene Data'!$H$9,0,10*ROW('Hygiene Data'!H143))),'Data Summary'!EC149="Yes"),OFFSET('Hygiene Data'!$H$9,0,10*ROW('Hygiene Data'!H143)),NA())</f>
        <v>#N/A</v>
      </c>
      <c r="BO149" s="101" t="e">
        <f ca="true">+IF(AND(ISNUMBER(OFFSET('Hygiene Data'!$I$5,0,10*ROW('Hygiene Data'!I143))),'Data Summary'!ED149="Yes"),OFFSET('Hygiene Data'!$I$5,0,10*ROW('Hygiene Data'!I143)),NA())</f>
        <v>#N/A</v>
      </c>
      <c r="BP149" s="101" t="e">
        <f ca="true">+IF(AND(ISNUMBER(OFFSET('Hygiene Data'!$I$7,0,10*ROW('Hygiene Data'!I143))),'Data Summary'!EE149="Yes"),OFFSET('Hygiene Data'!$I$7,0,10*ROW('Hygiene Data'!I143)),NA())</f>
        <v>#N/A</v>
      </c>
      <c r="BQ149" s="101" t="e">
        <f ca="true">+IF(AND(ISNUMBER(OFFSET('Hygiene Data'!$I$9,0,10*ROW('Hygiene Data'!I143))),'Data Summary'!EF149="Yes"),OFFSET('Hygiene Data'!$I$9,0,10*ROW('Hygiene Data'!I143)),NA())</f>
        <v>#N/A</v>
      </c>
    </row>
    <row xmlns:x14ac="http://schemas.microsoft.com/office/spreadsheetml/2009/9/ac" r="150" x14ac:dyDescent="0.2">
      <c r="A150" s="414" t="e">
        <f ca="true">+RIGHT('Data Summary'!A150,LEN('Data Summary'!A150)-9)</f>
        <v>#VALUE!</v>
      </c>
      <c r="B150" s="38" t="str">
        <f ca="true">+IF(ISTEXT('Data Summary'!B150),'Data Summary'!B150,"")</f>
        <v/>
      </c>
      <c r="C150" s="365" t="e">
        <f ca="true">+VALUE('Data Summary'!C150)</f>
        <v>#VALUE!</v>
      </c>
      <c r="D150" s="99" t="e">
        <f ca="true">+IF(AND(ISNUMBER(OFFSET('Water Data'!$D$4,0,10*ROW('Water Data'!D144))),'Data Summary'!BS150="Yes"),100-OFFSET('Water Data'!$D$4,0,10*ROW('Water Data'!D144)),NA())</f>
        <v>#N/A</v>
      </c>
      <c r="E150" s="99" t="e">
        <f ca="true">+IF(AND(ISNUMBER(OFFSET('Water Data'!$D$6,0,10*ROW('Water Data'!D144))),'Data Summary'!BT150="Yes"),OFFSET('Water Data'!$D$6,0,10*ROW('Water Data'!D144)),NA())</f>
        <v>#N/A</v>
      </c>
      <c r="F150" s="99" t="e">
        <f ca="true">+IF(AND(ISNUMBER(OFFSET('Water Data'!$D$9,0,10*ROW('Water Data'!D144))),'Data Summary'!BU150="Yes"),OFFSET('Water Data'!$D$9,0,10*ROW('Water Data'!D144)),NA())</f>
        <v>#N/A</v>
      </c>
      <c r="G150" s="99" t="e">
        <f ca="true">+IF(AND(ISNUMBER(OFFSET('Water Data'!$E$4,0,10*ROW('Water Data'!E144))),'Data Summary'!BV150="Yes"),100-OFFSET('Water Data'!$E$4,0,10*ROW('Water Data'!E144)),NA())</f>
        <v>#N/A</v>
      </c>
      <c r="H150" s="99" t="e">
        <f ca="true">+IF(AND(ISNUMBER(OFFSET('Water Data'!$E$6,0,10*ROW('Water Data'!E144))),'Data Summary'!BW150="Yes"),OFFSET('Water Data'!$E$6,0,10*ROW('Water Data'!E144)),NA())</f>
        <v>#N/A</v>
      </c>
      <c r="I150" s="99" t="e">
        <f ca="true">+IF(AND(ISNUMBER(OFFSET('Water Data'!$E$9,0,10*ROW('Water Data'!E144))),'Data Summary'!BX150="Yes"),OFFSET('Water Data'!$E$9,0,10*ROW('Water Data'!E144)),NA())</f>
        <v>#N/A</v>
      </c>
      <c r="J150" s="99" t="e">
        <f ca="true">+IF(AND(ISNUMBER(OFFSET('Water Data'!$F$4,0,10*ROW('Water Data'!F144))),'Data Summary'!BY150="Yes"),100-OFFSET('Water Data'!$F$4,0,10*ROW('Water Data'!F144)),NA())</f>
        <v>#N/A</v>
      </c>
      <c r="K150" s="99" t="e">
        <f ca="true">+IF(AND(ISNUMBER(OFFSET('Water Data'!$F$6,0,10*ROW('Water Data'!F144))),'Data Summary'!BZ150="Yes"),OFFSET('Water Data'!$F$6,0,10*ROW('Water Data'!F144)),NA())</f>
        <v>#N/A</v>
      </c>
      <c r="L150" s="99" t="e">
        <f ca="true">+IF(AND(ISNUMBER(OFFSET('Water Data'!$F$9,0,10*ROW('Water Data'!F144))),'Data Summary'!CA150="Yes"),OFFSET('Water Data'!$F$9,0,10*ROW('Water Data'!F144)),NA())</f>
        <v>#N/A</v>
      </c>
      <c r="M150" s="99" t="e">
        <f ca="true">+IF(AND(ISNUMBER(OFFSET('Water Data'!$G$4,0,10*ROW('Water Data'!G144))),'Data Summary'!CB150="Yes"),100-OFFSET('Water Data'!$G$4,0,10*ROW('Water Data'!G144)),NA())</f>
        <v>#N/A</v>
      </c>
      <c r="N150" s="99" t="e">
        <f ca="true">+IF(AND(ISNUMBER(OFFSET('Water Data'!$G$6,0,10*ROW('Water Data'!G144))),'Data Summary'!CC150="Yes"),OFFSET('Water Data'!$G$6,0,10*ROW('Water Data'!G144)),NA())</f>
        <v>#N/A</v>
      </c>
      <c r="O150" s="99" t="e">
        <f ca="true">+IF(AND(ISNUMBER(OFFSET('Water Data'!$G$9,0,10*ROW('Water Data'!G144))),'Data Summary'!CD150="Yes"),OFFSET('Water Data'!$G$9,0,10*ROW('Water Data'!G144)),NA())</f>
        <v>#N/A</v>
      </c>
      <c r="P150" s="99" t="e">
        <f ca="true">+IF(AND(ISNUMBER(OFFSET('Water Data'!$H$4,0,10*ROW('Water Data'!H144))),'Data Summary'!CE150="Yes"),100-OFFSET('Water Data'!$H$4,0,10*ROW('Water Data'!H144)),NA())</f>
        <v>#N/A</v>
      </c>
      <c r="Q150" s="99" t="e">
        <f ca="true">+IF(AND(ISNUMBER(OFFSET('Water Data'!$H$6,0,10*ROW('Water Data'!H144))),'Data Summary'!CF150="Yes"),OFFSET('Water Data'!$H$6,0,10*ROW('Water Data'!H144)),NA())</f>
        <v>#N/A</v>
      </c>
      <c r="R150" s="99" t="e">
        <f ca="true">+IF(AND(ISNUMBER(OFFSET('Water Data'!$H$9,0,10*ROW('Water Data'!H144))),'Data Summary'!CG150="Yes"),OFFSET('Water Data'!$H$9,0,10*ROW('Water Data'!H144)),NA())</f>
        <v>#N/A</v>
      </c>
      <c r="S150" s="99" t="e">
        <f ca="true">+IF(AND(ISNUMBER(OFFSET('Water Data'!$I$4,0,10*ROW('Water Data'!I144))),'Data Summary'!CH150="Yes"),100-OFFSET('Water Data'!$I$4,0,10*ROW('Water Data'!I144)),NA())</f>
        <v>#N/A</v>
      </c>
      <c r="T150" s="99" t="e">
        <f ca="true">+IF(AND(ISNUMBER(OFFSET('Water Data'!$I$6,0,10*ROW('Water Data'!I144))),'Data Summary'!CI150="Yes"),OFFSET('Water Data'!$I$6,0,10*ROW('Water Data'!I144)),NA())</f>
        <v>#N/A</v>
      </c>
      <c r="U150" s="99" t="e">
        <f ca="true">+IF(AND(ISNUMBER(OFFSET('Water Data'!$I$9,0,10*ROW('Water Data'!I144))),'Data Summary'!CJ150="Yes"),OFFSET('Water Data'!$I$9,0,10*ROW('Water Data'!I144)),NA())</f>
        <v>#N/A</v>
      </c>
      <c r="V150" s="100" t="e">
        <f ca="true">+IF(AND(ISNUMBER(OFFSET('Sanitation Data'!$D$4,0,10*ROW('Sanitation Data'!D144))),'Data Summary'!CK150="Yes"),100-OFFSET('Sanitation Data'!$D$4,0,10*ROW('Sanitation Data'!D144)),NA())</f>
        <v>#N/A</v>
      </c>
      <c r="W150" s="100" t="e">
        <f ca="true">+IF(AND(ISNUMBER(OFFSET('Sanitation Data'!$D$6,0,10*ROW('Sanitation Data'!D144))),'Data Summary'!CL150="Yes"),OFFSET('Sanitation Data'!$D$6,0,10*ROW('Sanitation Data'!D144)),NA())</f>
        <v>#N/A</v>
      </c>
      <c r="X150" s="100" t="e">
        <f ca="true">+IF(AND(ISNUMBER(OFFSET('Sanitation Data'!$D$10,0,10*ROW('Sanitation Data'!D144))),'Data Summary'!CM150="Yes"),OFFSET('Sanitation Data'!$D$10,0,10*ROW('Sanitation Data'!D144)),NA())</f>
        <v>#N/A</v>
      </c>
      <c r="Y150" s="100" t="e">
        <f ca="true">+IF(AND(ISNUMBER(OFFSET('Sanitation Data'!$D$11,0,10*ROW('Sanitation Data'!D144))),'Data Summary'!CN150="Yes"),OFFSET('Sanitation Data'!$D$11,0,10*ROW('Sanitation Data'!D144)),NA())</f>
        <v>#N/A</v>
      </c>
      <c r="Z150" s="100" t="e">
        <f ca="true">+IF(AND(ISNUMBER(OFFSET('Sanitation Data'!$D$12,0,10*ROW('Sanitation Data'!D144))),'Data Summary'!CO150="Yes"),OFFSET('Sanitation Data'!$D$12,0,10*ROW('Sanitation Data'!D144)),NA())</f>
        <v>#N/A</v>
      </c>
      <c r="AA150" s="100" t="e">
        <f ca="true">+IF(AND(ISNUMBER(OFFSET('Sanitation Data'!$E$4,0,10*ROW('Sanitation Data'!E144))),'Data Summary'!CP150="Yes"),100-OFFSET('Sanitation Data'!$E$4,0,10*ROW('Sanitation Data'!E144)),NA())</f>
        <v>#N/A</v>
      </c>
      <c r="AB150" s="100" t="e">
        <f ca="true">+IF(AND(ISNUMBER(OFFSET('Sanitation Data'!$E$6,0,10*ROW('Sanitation Data'!E144))),'Data Summary'!CQ150="Yes"),OFFSET('Sanitation Data'!$E$6,0,10*ROW('Sanitation Data'!E144)),NA())</f>
        <v>#N/A</v>
      </c>
      <c r="AC150" s="100" t="e">
        <f ca="true">+IF(AND(ISNUMBER(OFFSET('Sanitation Data'!$E$10,0,10*ROW('Sanitation Data'!E144))),'Data Summary'!CR150="Yes"),OFFSET('Sanitation Data'!$E$10,0,10*ROW('Sanitation Data'!E144)),NA())</f>
        <v>#N/A</v>
      </c>
      <c r="AD150" s="100" t="e">
        <f ca="true">+IF(AND(ISNUMBER(OFFSET('Sanitation Data'!$E$11,0,10*ROW('Sanitation Data'!E144))),'Data Summary'!CS150="Yes"),OFFSET('Sanitation Data'!$E$11,0,10*ROW('Sanitation Data'!E144)),NA())</f>
        <v>#N/A</v>
      </c>
      <c r="AE150" s="100" t="e">
        <f ca="true">+IF(AND(ISNUMBER(OFFSET('Sanitation Data'!$E$12,0,10*ROW('Sanitation Data'!E144))),'Data Summary'!CT150="Yes"),OFFSET('Sanitation Data'!$E$12,0,10*ROW('Sanitation Data'!E144)),NA())</f>
        <v>#N/A</v>
      </c>
      <c r="AF150" s="100" t="e">
        <f ca="true">+IF(AND(ISNUMBER(OFFSET('Sanitation Data'!$F$4,0,10*ROW('Sanitation Data'!F144))),'Data Summary'!CU150="Yes"),100-OFFSET('Sanitation Data'!$F$4,0,10*ROW('Sanitation Data'!F144)),NA())</f>
        <v>#N/A</v>
      </c>
      <c r="AG150" s="100" t="e">
        <f ca="true">+IF(AND(ISNUMBER(OFFSET('Sanitation Data'!$F$6,0,10*ROW('Sanitation Data'!F144))),'Data Summary'!CV150="Yes"),OFFSET('Sanitation Data'!$F$6,0,10*ROW('Sanitation Data'!F144)),NA())</f>
        <v>#N/A</v>
      </c>
      <c r="AH150" s="100" t="e">
        <f ca="true">+IF(AND(ISNUMBER(OFFSET('Sanitation Data'!$F$10,0,10*ROW('Sanitation Data'!F144))),'Data Summary'!CW150="Yes"),OFFSET('Sanitation Data'!$F$10,0,10*ROW('Sanitation Data'!F144)),NA())</f>
        <v>#N/A</v>
      </c>
      <c r="AI150" s="100" t="e">
        <f ca="true">+IF(AND(ISNUMBER(OFFSET('Sanitation Data'!$F$11,0,10*ROW('Sanitation Data'!F144))),'Data Summary'!CX150="Yes"),OFFSET('Sanitation Data'!$F$11,0,10*ROW('Sanitation Data'!F144)),NA())</f>
        <v>#N/A</v>
      </c>
      <c r="AJ150" s="100" t="e">
        <f ca="true">+IF(AND(ISNUMBER(OFFSET('Sanitation Data'!$F$12,0,10*ROW('Sanitation Data'!F144))),'Data Summary'!CY150="Yes"),OFFSET('Sanitation Data'!$F$12,0,10*ROW('Sanitation Data'!F144)),NA())</f>
        <v>#N/A</v>
      </c>
      <c r="AK150" s="100" t="e">
        <f ca="true">+IF(AND(ISNUMBER(OFFSET('Sanitation Data'!$G$4,0,10*ROW('Sanitation Data'!G144))),'Data Summary'!CZ150="Yes"),100-OFFSET('Sanitation Data'!$G$4,0,10*ROW('Sanitation Data'!G144)),NA())</f>
        <v>#N/A</v>
      </c>
      <c r="AL150" s="100" t="e">
        <f ca="true">+IF(AND(ISNUMBER(OFFSET('Sanitation Data'!$G$6,0,10*ROW('Sanitation Data'!G144))),'Data Summary'!DA150="Yes"),OFFSET('Sanitation Data'!$G$6,0,10*ROW('Sanitation Data'!G144)),NA())</f>
        <v>#N/A</v>
      </c>
      <c r="AM150" s="100" t="e">
        <f ca="true">+IF(AND(ISNUMBER(OFFSET('Sanitation Data'!$G$10,0,10*ROW('Sanitation Data'!G144))),'Data Summary'!DB150="Yes"),OFFSET('Sanitation Data'!$G$10,0,10*ROW('Sanitation Data'!G144)),NA())</f>
        <v>#N/A</v>
      </c>
      <c r="AN150" s="100" t="e">
        <f ca="true">+IF(AND(ISNUMBER(OFFSET('Sanitation Data'!$G$11,0,10*ROW('Sanitation Data'!G144))),'Data Summary'!DC150="Yes"),OFFSET('Sanitation Data'!$G$11,0,10*ROW('Sanitation Data'!G144)),NA())</f>
        <v>#N/A</v>
      </c>
      <c r="AO150" s="100" t="e">
        <f ca="true">+IF(AND(ISNUMBER(OFFSET('Sanitation Data'!$G$12,0,10*ROW('Sanitation Data'!G144))),'Data Summary'!DD150="Yes"),OFFSET('Sanitation Data'!$G$12,0,10*ROW('Sanitation Data'!G144)),NA())</f>
        <v>#N/A</v>
      </c>
      <c r="AP150" s="100" t="e">
        <f ca="true">+IF(AND(ISNUMBER(OFFSET('Sanitation Data'!$H$4,0,10*ROW('Sanitation Data'!H144))),'Data Summary'!DE150="Yes"),100-OFFSET('Sanitation Data'!$H$4,0,10*ROW('Sanitation Data'!H144)),NA())</f>
        <v>#N/A</v>
      </c>
      <c r="AQ150" s="100" t="e">
        <f ca="true">+IF(AND(ISNUMBER(OFFSET('Sanitation Data'!$H$6,0,10*ROW('Sanitation Data'!H144))),'Data Summary'!DF150="Yes"),OFFSET('Sanitation Data'!$H$6,0,10*ROW('Sanitation Data'!H144)),NA())</f>
        <v>#N/A</v>
      </c>
      <c r="AR150" s="100" t="e">
        <f ca="true">+IF(AND(ISNUMBER(OFFSET('Sanitation Data'!$H$10,0,10*ROW('Sanitation Data'!H144))),'Data Summary'!DG150="Yes"),OFFSET('Sanitation Data'!$H$10,0,10*ROW('Sanitation Data'!H144)),NA())</f>
        <v>#N/A</v>
      </c>
      <c r="AS150" s="100" t="e">
        <f ca="true">+IF(AND(ISNUMBER(OFFSET('Sanitation Data'!$H$11,0,10*ROW('Sanitation Data'!H144))),'Data Summary'!DH150="Yes"),OFFSET('Sanitation Data'!$H$11,0,10*ROW('Sanitation Data'!H144)),NA())</f>
        <v>#N/A</v>
      </c>
      <c r="AT150" s="100" t="e">
        <f ca="true">+IF(AND(ISNUMBER(OFFSET('Sanitation Data'!$H$12,0,10*ROW('Sanitation Data'!H144))),'Data Summary'!DI150="Yes"),OFFSET('Sanitation Data'!$H$12,0,10*ROW('Sanitation Data'!H144)),NA())</f>
        <v>#N/A</v>
      </c>
      <c r="AU150" s="100" t="e">
        <f ca="true">+IF(AND(ISNUMBER(OFFSET('Sanitation Data'!$I$4,0,10*ROW('Sanitation Data'!I144))),'Data Summary'!DJ150="Yes"),100-OFFSET('Sanitation Data'!$I$4,0,10*ROW('Sanitation Data'!I144)),NA())</f>
        <v>#N/A</v>
      </c>
      <c r="AV150" s="100" t="e">
        <f ca="true">+IF(AND(ISNUMBER(OFFSET('Sanitation Data'!$I$6,0,10*ROW('Sanitation Data'!I144))),'Data Summary'!DK150="Yes"),OFFSET('Sanitation Data'!$I$6,0,10*ROW('Sanitation Data'!I144)),NA())</f>
        <v>#N/A</v>
      </c>
      <c r="AW150" s="100" t="e">
        <f ca="true">+IF(AND(ISNUMBER(OFFSET('Sanitation Data'!$I$10,0,10*ROW('Sanitation Data'!I144))),'Data Summary'!DL150="Yes"),OFFSET('Sanitation Data'!$I$10,0,10*ROW('Sanitation Data'!I144)),NA())</f>
        <v>#N/A</v>
      </c>
      <c r="AX150" s="100" t="e">
        <f ca="true">+IF(AND(ISNUMBER(OFFSET('Sanitation Data'!$I$11,0,10*ROW('Sanitation Data'!I144))),'Data Summary'!DM150="Yes"),OFFSET('Sanitation Data'!$I$11,0,10*ROW('Sanitation Data'!I144)),NA())</f>
        <v>#N/A</v>
      </c>
      <c r="AY150" s="100" t="e">
        <f ca="true">+IF(AND(ISNUMBER(OFFSET('Sanitation Data'!$I$12,0,10*ROW('Sanitation Data'!I144))),'Data Summary'!DN150="Yes"),OFFSET('Sanitation Data'!$I$12,0,10*ROW('Sanitation Data'!I144)),NA())</f>
        <v>#N/A</v>
      </c>
      <c r="AZ150" s="101" t="e">
        <f ca="true">+IF(AND(ISNUMBER(OFFSET('Hygiene Data'!$D$5,0,10*ROW('Hygiene Data'!D144))),'Data Summary'!DO150="Yes"),OFFSET('Hygiene Data'!$D$5,0,10*ROW('Hygiene Data'!D144)),NA())</f>
        <v>#N/A</v>
      </c>
      <c r="BA150" s="101" t="e">
        <f ca="true">+IF(AND(ISNUMBER(OFFSET('Hygiene Data'!$D$7,0,10*ROW('Hygiene Data'!D144))),'Data Summary'!DP150="Yes"),OFFSET('Hygiene Data'!$D$7,0,10*ROW('Hygiene Data'!D144)),NA())</f>
        <v>#N/A</v>
      </c>
      <c r="BB150" s="101" t="e">
        <f ca="true">+IF(AND(ISNUMBER(OFFSET('Hygiene Data'!$D$9,0,10*ROW('Hygiene Data'!D144))),'Data Summary'!DQ150="Yes"),OFFSET('Hygiene Data'!$D$9,0,10*ROW('Hygiene Data'!D144)),NA())</f>
        <v>#N/A</v>
      </c>
      <c r="BC150" s="101" t="e">
        <f ca="true">+IF(AND(ISNUMBER(OFFSET('Hygiene Data'!$E$5,0,10*ROW('Hygiene Data'!E144))),'Data Summary'!DR150="Yes"),OFFSET('Hygiene Data'!$E$5,0,10*ROW('Hygiene Data'!E144)),NA())</f>
        <v>#N/A</v>
      </c>
      <c r="BD150" s="101" t="e">
        <f ca="true">+IF(AND(ISNUMBER(OFFSET('Hygiene Data'!$E$7,0,10*ROW('Hygiene Data'!E144))),'Data Summary'!DS150="Yes"),OFFSET('Hygiene Data'!$E$7,0,10*ROW('Hygiene Data'!E144)),NA())</f>
        <v>#N/A</v>
      </c>
      <c r="BE150" s="101" t="e">
        <f ca="true">+IF(AND(ISNUMBER(OFFSET('Hygiene Data'!$E$9,0,10*ROW('Hygiene Data'!E144))),'Data Summary'!DT150="Yes"),OFFSET('Hygiene Data'!$E$9,0,10*ROW('Hygiene Data'!E144)),NA())</f>
        <v>#N/A</v>
      </c>
      <c r="BF150" s="101" t="e">
        <f ca="true">+IF(AND(ISNUMBER(OFFSET('Hygiene Data'!$F$5,0,10*ROW('Hygiene Data'!F144))),'Data Summary'!DU150="Yes"),OFFSET('Hygiene Data'!$F$5,0,10*ROW('Hygiene Data'!F144)),NA())</f>
        <v>#N/A</v>
      </c>
      <c r="BG150" s="101" t="e">
        <f ca="true">+IF(AND(ISNUMBER(OFFSET('Hygiene Data'!$F$7,0,10*ROW('Hygiene Data'!F144))),'Data Summary'!DV150="Yes"),OFFSET('Hygiene Data'!$F$7,0,10*ROW('Hygiene Data'!F144)),NA())</f>
        <v>#N/A</v>
      </c>
      <c r="BH150" s="101" t="e">
        <f ca="true">+IF(AND(ISNUMBER(OFFSET('Hygiene Data'!$F$9,0,10*ROW('Hygiene Data'!F144))),'Data Summary'!DW150="Yes"),OFFSET('Hygiene Data'!$F$9,0,10*ROW('Hygiene Data'!F144)),NA())</f>
        <v>#N/A</v>
      </c>
      <c r="BI150" s="101" t="e">
        <f ca="true">+IF(AND(ISNUMBER(OFFSET('Hygiene Data'!$G$5,0,10*ROW('Hygiene Data'!G144))),'Data Summary'!DX150="Yes"),OFFSET('Hygiene Data'!$G$5,0,10*ROW('Hygiene Data'!G144)),NA())</f>
        <v>#N/A</v>
      </c>
      <c r="BJ150" s="101" t="e">
        <f ca="true">+IF(AND(ISNUMBER(OFFSET('Hygiene Data'!$G$7,0,10*ROW('Hygiene Data'!G144))),'Data Summary'!DY150="Yes"),OFFSET('Hygiene Data'!$G$7,0,10*ROW('Hygiene Data'!G144)),NA())</f>
        <v>#N/A</v>
      </c>
      <c r="BK150" s="101" t="e">
        <f ca="true">+IF(AND(ISNUMBER(OFFSET('Hygiene Data'!$G$9,0,10*ROW('Hygiene Data'!G144))),'Data Summary'!DZ150="Yes"),OFFSET('Hygiene Data'!$G$9,0,10*ROW('Hygiene Data'!G144)),NA())</f>
        <v>#N/A</v>
      </c>
      <c r="BL150" s="101" t="e">
        <f ca="true">+IF(AND(ISNUMBER(OFFSET('Hygiene Data'!$H$5,0,10*ROW('Hygiene Data'!H144))),'Data Summary'!EA150="Yes"),OFFSET('Hygiene Data'!$H$5,0,10*ROW('Hygiene Data'!H144)),NA())</f>
        <v>#N/A</v>
      </c>
      <c r="BM150" s="101" t="e">
        <f ca="true">+IF(AND(ISNUMBER(OFFSET('Hygiene Data'!$H$7,0,10*ROW('Hygiene Data'!H144))),'Data Summary'!EB150="Yes"),OFFSET('Hygiene Data'!$H$7,0,10*ROW('Hygiene Data'!H144)),NA())</f>
        <v>#N/A</v>
      </c>
      <c r="BN150" s="101" t="e">
        <f ca="true">+IF(AND(ISNUMBER(OFFSET('Hygiene Data'!$H$9,0,10*ROW('Hygiene Data'!H144))),'Data Summary'!EC150="Yes"),OFFSET('Hygiene Data'!$H$9,0,10*ROW('Hygiene Data'!H144)),NA())</f>
        <v>#N/A</v>
      </c>
      <c r="BO150" s="101" t="e">
        <f ca="true">+IF(AND(ISNUMBER(OFFSET('Hygiene Data'!$I$5,0,10*ROW('Hygiene Data'!I144))),'Data Summary'!ED150="Yes"),OFFSET('Hygiene Data'!$I$5,0,10*ROW('Hygiene Data'!I144)),NA())</f>
        <v>#N/A</v>
      </c>
      <c r="BP150" s="101" t="e">
        <f ca="true">+IF(AND(ISNUMBER(OFFSET('Hygiene Data'!$I$7,0,10*ROW('Hygiene Data'!I144))),'Data Summary'!EE150="Yes"),OFFSET('Hygiene Data'!$I$7,0,10*ROW('Hygiene Data'!I144)),NA())</f>
        <v>#N/A</v>
      </c>
      <c r="BQ150" s="101" t="e">
        <f ca="true">+IF(AND(ISNUMBER(OFFSET('Hygiene Data'!$I$9,0,10*ROW('Hygiene Data'!I144))),'Data Summary'!EF150="Yes"),OFFSET('Hygiene Data'!$I$9,0,10*ROW('Hygiene Data'!I144)),NA())</f>
        <v>#N/A</v>
      </c>
    </row>
    <row xmlns:x14ac="http://schemas.microsoft.com/office/spreadsheetml/2009/9/ac" r="151" x14ac:dyDescent="0.2">
      <c r="A151" s="414" t="e">
        <f ca="true">+RIGHT('Data Summary'!A151,LEN('Data Summary'!A151)-9)</f>
        <v>#VALUE!</v>
      </c>
      <c r="B151" s="38" t="str">
        <f ca="true">+IF(ISTEXT('Data Summary'!B151),'Data Summary'!B151,"")</f>
        <v/>
      </c>
      <c r="C151" s="365" t="e">
        <f ca="true">+VALUE('Data Summary'!C151)</f>
        <v>#VALUE!</v>
      </c>
      <c r="D151" s="99" t="e">
        <f ca="true">+IF(AND(ISNUMBER(OFFSET('Water Data'!$D$4,0,10*ROW('Water Data'!D145))),'Data Summary'!BS151="Yes"),100-OFFSET('Water Data'!$D$4,0,10*ROW('Water Data'!D145)),NA())</f>
        <v>#N/A</v>
      </c>
      <c r="E151" s="99" t="e">
        <f ca="true">+IF(AND(ISNUMBER(OFFSET('Water Data'!$D$6,0,10*ROW('Water Data'!D145))),'Data Summary'!BT151="Yes"),OFFSET('Water Data'!$D$6,0,10*ROW('Water Data'!D145)),NA())</f>
        <v>#N/A</v>
      </c>
      <c r="F151" s="99" t="e">
        <f ca="true">+IF(AND(ISNUMBER(OFFSET('Water Data'!$D$9,0,10*ROW('Water Data'!D145))),'Data Summary'!BU151="Yes"),OFFSET('Water Data'!$D$9,0,10*ROW('Water Data'!D145)),NA())</f>
        <v>#N/A</v>
      </c>
      <c r="G151" s="99" t="e">
        <f ca="true">+IF(AND(ISNUMBER(OFFSET('Water Data'!$E$4,0,10*ROW('Water Data'!E145))),'Data Summary'!BV151="Yes"),100-OFFSET('Water Data'!$E$4,0,10*ROW('Water Data'!E145)),NA())</f>
        <v>#N/A</v>
      </c>
      <c r="H151" s="99" t="e">
        <f ca="true">+IF(AND(ISNUMBER(OFFSET('Water Data'!$E$6,0,10*ROW('Water Data'!E145))),'Data Summary'!BW151="Yes"),OFFSET('Water Data'!$E$6,0,10*ROW('Water Data'!E145)),NA())</f>
        <v>#N/A</v>
      </c>
      <c r="I151" s="99" t="e">
        <f ca="true">+IF(AND(ISNUMBER(OFFSET('Water Data'!$E$9,0,10*ROW('Water Data'!E145))),'Data Summary'!BX151="Yes"),OFFSET('Water Data'!$E$9,0,10*ROW('Water Data'!E145)),NA())</f>
        <v>#N/A</v>
      </c>
      <c r="J151" s="99" t="e">
        <f ca="true">+IF(AND(ISNUMBER(OFFSET('Water Data'!$F$4,0,10*ROW('Water Data'!F145))),'Data Summary'!BY151="Yes"),100-OFFSET('Water Data'!$F$4,0,10*ROW('Water Data'!F145)),NA())</f>
        <v>#N/A</v>
      </c>
      <c r="K151" s="99" t="e">
        <f ca="true">+IF(AND(ISNUMBER(OFFSET('Water Data'!$F$6,0,10*ROW('Water Data'!F145))),'Data Summary'!BZ151="Yes"),OFFSET('Water Data'!$F$6,0,10*ROW('Water Data'!F145)),NA())</f>
        <v>#N/A</v>
      </c>
      <c r="L151" s="99" t="e">
        <f ca="true">+IF(AND(ISNUMBER(OFFSET('Water Data'!$F$9,0,10*ROW('Water Data'!F145))),'Data Summary'!CA151="Yes"),OFFSET('Water Data'!$F$9,0,10*ROW('Water Data'!F145)),NA())</f>
        <v>#N/A</v>
      </c>
      <c r="M151" s="99" t="e">
        <f ca="true">+IF(AND(ISNUMBER(OFFSET('Water Data'!$G$4,0,10*ROW('Water Data'!G145))),'Data Summary'!CB151="Yes"),100-OFFSET('Water Data'!$G$4,0,10*ROW('Water Data'!G145)),NA())</f>
        <v>#N/A</v>
      </c>
      <c r="N151" s="99" t="e">
        <f ca="true">+IF(AND(ISNUMBER(OFFSET('Water Data'!$G$6,0,10*ROW('Water Data'!G145))),'Data Summary'!CC151="Yes"),OFFSET('Water Data'!$G$6,0,10*ROW('Water Data'!G145)),NA())</f>
        <v>#N/A</v>
      </c>
      <c r="O151" s="99" t="e">
        <f ca="true">+IF(AND(ISNUMBER(OFFSET('Water Data'!$G$9,0,10*ROW('Water Data'!G145))),'Data Summary'!CD151="Yes"),OFFSET('Water Data'!$G$9,0,10*ROW('Water Data'!G145)),NA())</f>
        <v>#N/A</v>
      </c>
      <c r="P151" s="99" t="e">
        <f ca="true">+IF(AND(ISNUMBER(OFFSET('Water Data'!$H$4,0,10*ROW('Water Data'!H145))),'Data Summary'!CE151="Yes"),100-OFFSET('Water Data'!$H$4,0,10*ROW('Water Data'!H145)),NA())</f>
        <v>#N/A</v>
      </c>
      <c r="Q151" s="99" t="e">
        <f ca="true">+IF(AND(ISNUMBER(OFFSET('Water Data'!$H$6,0,10*ROW('Water Data'!H145))),'Data Summary'!CF151="Yes"),OFFSET('Water Data'!$H$6,0,10*ROW('Water Data'!H145)),NA())</f>
        <v>#N/A</v>
      </c>
      <c r="R151" s="99" t="e">
        <f ca="true">+IF(AND(ISNUMBER(OFFSET('Water Data'!$H$9,0,10*ROW('Water Data'!H145))),'Data Summary'!CG151="Yes"),OFFSET('Water Data'!$H$9,0,10*ROW('Water Data'!H145)),NA())</f>
        <v>#N/A</v>
      </c>
      <c r="S151" s="99" t="e">
        <f ca="true">+IF(AND(ISNUMBER(OFFSET('Water Data'!$I$4,0,10*ROW('Water Data'!I145))),'Data Summary'!CH151="Yes"),100-OFFSET('Water Data'!$I$4,0,10*ROW('Water Data'!I145)),NA())</f>
        <v>#N/A</v>
      </c>
      <c r="T151" s="99" t="e">
        <f ca="true">+IF(AND(ISNUMBER(OFFSET('Water Data'!$I$6,0,10*ROW('Water Data'!I145))),'Data Summary'!CI151="Yes"),OFFSET('Water Data'!$I$6,0,10*ROW('Water Data'!I145)),NA())</f>
        <v>#N/A</v>
      </c>
      <c r="U151" s="99" t="e">
        <f ca="true">+IF(AND(ISNUMBER(OFFSET('Water Data'!$I$9,0,10*ROW('Water Data'!I145))),'Data Summary'!CJ151="Yes"),OFFSET('Water Data'!$I$9,0,10*ROW('Water Data'!I145)),NA())</f>
        <v>#N/A</v>
      </c>
      <c r="V151" s="100" t="e">
        <f ca="true">+IF(AND(ISNUMBER(OFFSET('Sanitation Data'!$D$4,0,10*ROW('Sanitation Data'!D145))),'Data Summary'!CK151="Yes"),100-OFFSET('Sanitation Data'!$D$4,0,10*ROW('Sanitation Data'!D145)),NA())</f>
        <v>#N/A</v>
      </c>
      <c r="W151" s="100" t="e">
        <f ca="true">+IF(AND(ISNUMBER(OFFSET('Sanitation Data'!$D$6,0,10*ROW('Sanitation Data'!D145))),'Data Summary'!CL151="Yes"),OFFSET('Sanitation Data'!$D$6,0,10*ROW('Sanitation Data'!D145)),NA())</f>
        <v>#N/A</v>
      </c>
      <c r="X151" s="100" t="e">
        <f ca="true">+IF(AND(ISNUMBER(OFFSET('Sanitation Data'!$D$10,0,10*ROW('Sanitation Data'!D145))),'Data Summary'!CM151="Yes"),OFFSET('Sanitation Data'!$D$10,0,10*ROW('Sanitation Data'!D145)),NA())</f>
        <v>#N/A</v>
      </c>
      <c r="Y151" s="100" t="e">
        <f ca="true">+IF(AND(ISNUMBER(OFFSET('Sanitation Data'!$D$11,0,10*ROW('Sanitation Data'!D145))),'Data Summary'!CN151="Yes"),OFFSET('Sanitation Data'!$D$11,0,10*ROW('Sanitation Data'!D145)),NA())</f>
        <v>#N/A</v>
      </c>
      <c r="Z151" s="100" t="e">
        <f ca="true">+IF(AND(ISNUMBER(OFFSET('Sanitation Data'!$D$12,0,10*ROW('Sanitation Data'!D145))),'Data Summary'!CO151="Yes"),OFFSET('Sanitation Data'!$D$12,0,10*ROW('Sanitation Data'!D145)),NA())</f>
        <v>#N/A</v>
      </c>
      <c r="AA151" s="100" t="e">
        <f ca="true">+IF(AND(ISNUMBER(OFFSET('Sanitation Data'!$E$4,0,10*ROW('Sanitation Data'!E145))),'Data Summary'!CP151="Yes"),100-OFFSET('Sanitation Data'!$E$4,0,10*ROW('Sanitation Data'!E145)),NA())</f>
        <v>#N/A</v>
      </c>
      <c r="AB151" s="100" t="e">
        <f ca="true">+IF(AND(ISNUMBER(OFFSET('Sanitation Data'!$E$6,0,10*ROW('Sanitation Data'!E145))),'Data Summary'!CQ151="Yes"),OFFSET('Sanitation Data'!$E$6,0,10*ROW('Sanitation Data'!E145)),NA())</f>
        <v>#N/A</v>
      </c>
      <c r="AC151" s="100" t="e">
        <f ca="true">+IF(AND(ISNUMBER(OFFSET('Sanitation Data'!$E$10,0,10*ROW('Sanitation Data'!E145))),'Data Summary'!CR151="Yes"),OFFSET('Sanitation Data'!$E$10,0,10*ROW('Sanitation Data'!E145)),NA())</f>
        <v>#N/A</v>
      </c>
      <c r="AD151" s="100" t="e">
        <f ca="true">+IF(AND(ISNUMBER(OFFSET('Sanitation Data'!$E$11,0,10*ROW('Sanitation Data'!E145))),'Data Summary'!CS151="Yes"),OFFSET('Sanitation Data'!$E$11,0,10*ROW('Sanitation Data'!E145)),NA())</f>
        <v>#N/A</v>
      </c>
      <c r="AE151" s="100" t="e">
        <f ca="true">+IF(AND(ISNUMBER(OFFSET('Sanitation Data'!$E$12,0,10*ROW('Sanitation Data'!E145))),'Data Summary'!CT151="Yes"),OFFSET('Sanitation Data'!$E$12,0,10*ROW('Sanitation Data'!E145)),NA())</f>
        <v>#N/A</v>
      </c>
      <c r="AF151" s="100" t="e">
        <f ca="true">+IF(AND(ISNUMBER(OFFSET('Sanitation Data'!$F$4,0,10*ROW('Sanitation Data'!F145))),'Data Summary'!CU151="Yes"),100-OFFSET('Sanitation Data'!$F$4,0,10*ROW('Sanitation Data'!F145)),NA())</f>
        <v>#N/A</v>
      </c>
      <c r="AG151" s="100" t="e">
        <f ca="true">+IF(AND(ISNUMBER(OFFSET('Sanitation Data'!$F$6,0,10*ROW('Sanitation Data'!F145))),'Data Summary'!CV151="Yes"),OFFSET('Sanitation Data'!$F$6,0,10*ROW('Sanitation Data'!F145)),NA())</f>
        <v>#N/A</v>
      </c>
      <c r="AH151" s="100" t="e">
        <f ca="true">+IF(AND(ISNUMBER(OFFSET('Sanitation Data'!$F$10,0,10*ROW('Sanitation Data'!F145))),'Data Summary'!CW151="Yes"),OFFSET('Sanitation Data'!$F$10,0,10*ROW('Sanitation Data'!F145)),NA())</f>
        <v>#N/A</v>
      </c>
      <c r="AI151" s="100" t="e">
        <f ca="true">+IF(AND(ISNUMBER(OFFSET('Sanitation Data'!$F$11,0,10*ROW('Sanitation Data'!F145))),'Data Summary'!CX151="Yes"),OFFSET('Sanitation Data'!$F$11,0,10*ROW('Sanitation Data'!F145)),NA())</f>
        <v>#N/A</v>
      </c>
      <c r="AJ151" s="100" t="e">
        <f ca="true">+IF(AND(ISNUMBER(OFFSET('Sanitation Data'!$F$12,0,10*ROW('Sanitation Data'!F145))),'Data Summary'!CY151="Yes"),OFFSET('Sanitation Data'!$F$12,0,10*ROW('Sanitation Data'!F145)),NA())</f>
        <v>#N/A</v>
      </c>
      <c r="AK151" s="100" t="e">
        <f ca="true">+IF(AND(ISNUMBER(OFFSET('Sanitation Data'!$G$4,0,10*ROW('Sanitation Data'!G145))),'Data Summary'!CZ151="Yes"),100-OFFSET('Sanitation Data'!$G$4,0,10*ROW('Sanitation Data'!G145)),NA())</f>
        <v>#N/A</v>
      </c>
      <c r="AL151" s="100" t="e">
        <f ca="true">+IF(AND(ISNUMBER(OFFSET('Sanitation Data'!$G$6,0,10*ROW('Sanitation Data'!G145))),'Data Summary'!DA151="Yes"),OFFSET('Sanitation Data'!$G$6,0,10*ROW('Sanitation Data'!G145)),NA())</f>
        <v>#N/A</v>
      </c>
      <c r="AM151" s="100" t="e">
        <f ca="true">+IF(AND(ISNUMBER(OFFSET('Sanitation Data'!$G$10,0,10*ROW('Sanitation Data'!G145))),'Data Summary'!DB151="Yes"),OFFSET('Sanitation Data'!$G$10,0,10*ROW('Sanitation Data'!G145)),NA())</f>
        <v>#N/A</v>
      </c>
      <c r="AN151" s="100" t="e">
        <f ca="true">+IF(AND(ISNUMBER(OFFSET('Sanitation Data'!$G$11,0,10*ROW('Sanitation Data'!G145))),'Data Summary'!DC151="Yes"),OFFSET('Sanitation Data'!$G$11,0,10*ROW('Sanitation Data'!G145)),NA())</f>
        <v>#N/A</v>
      </c>
      <c r="AO151" s="100" t="e">
        <f ca="true">+IF(AND(ISNUMBER(OFFSET('Sanitation Data'!$G$12,0,10*ROW('Sanitation Data'!G145))),'Data Summary'!DD151="Yes"),OFFSET('Sanitation Data'!$G$12,0,10*ROW('Sanitation Data'!G145)),NA())</f>
        <v>#N/A</v>
      </c>
      <c r="AP151" s="100" t="e">
        <f ca="true">+IF(AND(ISNUMBER(OFFSET('Sanitation Data'!$H$4,0,10*ROW('Sanitation Data'!H145))),'Data Summary'!DE151="Yes"),100-OFFSET('Sanitation Data'!$H$4,0,10*ROW('Sanitation Data'!H145)),NA())</f>
        <v>#N/A</v>
      </c>
      <c r="AQ151" s="100" t="e">
        <f ca="true">+IF(AND(ISNUMBER(OFFSET('Sanitation Data'!$H$6,0,10*ROW('Sanitation Data'!H145))),'Data Summary'!DF151="Yes"),OFFSET('Sanitation Data'!$H$6,0,10*ROW('Sanitation Data'!H145)),NA())</f>
        <v>#N/A</v>
      </c>
      <c r="AR151" s="100" t="e">
        <f ca="true">+IF(AND(ISNUMBER(OFFSET('Sanitation Data'!$H$10,0,10*ROW('Sanitation Data'!H145))),'Data Summary'!DG151="Yes"),OFFSET('Sanitation Data'!$H$10,0,10*ROW('Sanitation Data'!H145)),NA())</f>
        <v>#N/A</v>
      </c>
      <c r="AS151" s="100" t="e">
        <f ca="true">+IF(AND(ISNUMBER(OFFSET('Sanitation Data'!$H$11,0,10*ROW('Sanitation Data'!H145))),'Data Summary'!DH151="Yes"),OFFSET('Sanitation Data'!$H$11,0,10*ROW('Sanitation Data'!H145)),NA())</f>
        <v>#N/A</v>
      </c>
      <c r="AT151" s="100" t="e">
        <f ca="true">+IF(AND(ISNUMBER(OFFSET('Sanitation Data'!$H$12,0,10*ROW('Sanitation Data'!H145))),'Data Summary'!DI151="Yes"),OFFSET('Sanitation Data'!$H$12,0,10*ROW('Sanitation Data'!H145)),NA())</f>
        <v>#N/A</v>
      </c>
      <c r="AU151" s="100" t="e">
        <f ca="true">+IF(AND(ISNUMBER(OFFSET('Sanitation Data'!$I$4,0,10*ROW('Sanitation Data'!I145))),'Data Summary'!DJ151="Yes"),100-OFFSET('Sanitation Data'!$I$4,0,10*ROW('Sanitation Data'!I145)),NA())</f>
        <v>#N/A</v>
      </c>
      <c r="AV151" s="100" t="e">
        <f ca="true">+IF(AND(ISNUMBER(OFFSET('Sanitation Data'!$I$6,0,10*ROW('Sanitation Data'!I145))),'Data Summary'!DK151="Yes"),OFFSET('Sanitation Data'!$I$6,0,10*ROW('Sanitation Data'!I145)),NA())</f>
        <v>#N/A</v>
      </c>
      <c r="AW151" s="100" t="e">
        <f ca="true">+IF(AND(ISNUMBER(OFFSET('Sanitation Data'!$I$10,0,10*ROW('Sanitation Data'!I145))),'Data Summary'!DL151="Yes"),OFFSET('Sanitation Data'!$I$10,0,10*ROW('Sanitation Data'!I145)),NA())</f>
        <v>#N/A</v>
      </c>
      <c r="AX151" s="100" t="e">
        <f ca="true">+IF(AND(ISNUMBER(OFFSET('Sanitation Data'!$I$11,0,10*ROW('Sanitation Data'!I145))),'Data Summary'!DM151="Yes"),OFFSET('Sanitation Data'!$I$11,0,10*ROW('Sanitation Data'!I145)),NA())</f>
        <v>#N/A</v>
      </c>
      <c r="AY151" s="100" t="e">
        <f ca="true">+IF(AND(ISNUMBER(OFFSET('Sanitation Data'!$I$12,0,10*ROW('Sanitation Data'!I145))),'Data Summary'!DN151="Yes"),OFFSET('Sanitation Data'!$I$12,0,10*ROW('Sanitation Data'!I145)),NA())</f>
        <v>#N/A</v>
      </c>
      <c r="AZ151" s="101" t="e">
        <f ca="true">+IF(AND(ISNUMBER(OFFSET('Hygiene Data'!$D$5,0,10*ROW('Hygiene Data'!D145))),'Data Summary'!DO151="Yes"),OFFSET('Hygiene Data'!$D$5,0,10*ROW('Hygiene Data'!D145)),NA())</f>
        <v>#N/A</v>
      </c>
      <c r="BA151" s="101" t="e">
        <f ca="true">+IF(AND(ISNUMBER(OFFSET('Hygiene Data'!$D$7,0,10*ROW('Hygiene Data'!D145))),'Data Summary'!DP151="Yes"),OFFSET('Hygiene Data'!$D$7,0,10*ROW('Hygiene Data'!D145)),NA())</f>
        <v>#N/A</v>
      </c>
      <c r="BB151" s="101" t="e">
        <f ca="true">+IF(AND(ISNUMBER(OFFSET('Hygiene Data'!$D$9,0,10*ROW('Hygiene Data'!D145))),'Data Summary'!DQ151="Yes"),OFFSET('Hygiene Data'!$D$9,0,10*ROW('Hygiene Data'!D145)),NA())</f>
        <v>#N/A</v>
      </c>
      <c r="BC151" s="101" t="e">
        <f ca="true">+IF(AND(ISNUMBER(OFFSET('Hygiene Data'!$E$5,0,10*ROW('Hygiene Data'!E145))),'Data Summary'!DR151="Yes"),OFFSET('Hygiene Data'!$E$5,0,10*ROW('Hygiene Data'!E145)),NA())</f>
        <v>#N/A</v>
      </c>
      <c r="BD151" s="101" t="e">
        <f ca="true">+IF(AND(ISNUMBER(OFFSET('Hygiene Data'!$E$7,0,10*ROW('Hygiene Data'!E145))),'Data Summary'!DS151="Yes"),OFFSET('Hygiene Data'!$E$7,0,10*ROW('Hygiene Data'!E145)),NA())</f>
        <v>#N/A</v>
      </c>
      <c r="BE151" s="101" t="e">
        <f ca="true">+IF(AND(ISNUMBER(OFFSET('Hygiene Data'!$E$9,0,10*ROW('Hygiene Data'!E145))),'Data Summary'!DT151="Yes"),OFFSET('Hygiene Data'!$E$9,0,10*ROW('Hygiene Data'!E145)),NA())</f>
        <v>#N/A</v>
      </c>
      <c r="BF151" s="101" t="e">
        <f ca="true">+IF(AND(ISNUMBER(OFFSET('Hygiene Data'!$F$5,0,10*ROW('Hygiene Data'!F145))),'Data Summary'!DU151="Yes"),OFFSET('Hygiene Data'!$F$5,0,10*ROW('Hygiene Data'!F145)),NA())</f>
        <v>#N/A</v>
      </c>
      <c r="BG151" s="101" t="e">
        <f ca="true">+IF(AND(ISNUMBER(OFFSET('Hygiene Data'!$F$7,0,10*ROW('Hygiene Data'!F145))),'Data Summary'!DV151="Yes"),OFFSET('Hygiene Data'!$F$7,0,10*ROW('Hygiene Data'!F145)),NA())</f>
        <v>#N/A</v>
      </c>
      <c r="BH151" s="101" t="e">
        <f ca="true">+IF(AND(ISNUMBER(OFFSET('Hygiene Data'!$F$9,0,10*ROW('Hygiene Data'!F145))),'Data Summary'!DW151="Yes"),OFFSET('Hygiene Data'!$F$9,0,10*ROW('Hygiene Data'!F145)),NA())</f>
        <v>#N/A</v>
      </c>
      <c r="BI151" s="101" t="e">
        <f ca="true">+IF(AND(ISNUMBER(OFFSET('Hygiene Data'!$G$5,0,10*ROW('Hygiene Data'!G145))),'Data Summary'!DX151="Yes"),OFFSET('Hygiene Data'!$G$5,0,10*ROW('Hygiene Data'!G145)),NA())</f>
        <v>#N/A</v>
      </c>
      <c r="BJ151" s="101" t="e">
        <f ca="true">+IF(AND(ISNUMBER(OFFSET('Hygiene Data'!$G$7,0,10*ROW('Hygiene Data'!G145))),'Data Summary'!DY151="Yes"),OFFSET('Hygiene Data'!$G$7,0,10*ROW('Hygiene Data'!G145)),NA())</f>
        <v>#N/A</v>
      </c>
      <c r="BK151" s="101" t="e">
        <f ca="true">+IF(AND(ISNUMBER(OFFSET('Hygiene Data'!$G$9,0,10*ROW('Hygiene Data'!G145))),'Data Summary'!DZ151="Yes"),OFFSET('Hygiene Data'!$G$9,0,10*ROW('Hygiene Data'!G145)),NA())</f>
        <v>#N/A</v>
      </c>
      <c r="BL151" s="101" t="e">
        <f ca="true">+IF(AND(ISNUMBER(OFFSET('Hygiene Data'!$H$5,0,10*ROW('Hygiene Data'!H145))),'Data Summary'!EA151="Yes"),OFFSET('Hygiene Data'!$H$5,0,10*ROW('Hygiene Data'!H145)),NA())</f>
        <v>#N/A</v>
      </c>
      <c r="BM151" s="101" t="e">
        <f ca="true">+IF(AND(ISNUMBER(OFFSET('Hygiene Data'!$H$7,0,10*ROW('Hygiene Data'!H145))),'Data Summary'!EB151="Yes"),OFFSET('Hygiene Data'!$H$7,0,10*ROW('Hygiene Data'!H145)),NA())</f>
        <v>#N/A</v>
      </c>
      <c r="BN151" s="101" t="e">
        <f ca="true">+IF(AND(ISNUMBER(OFFSET('Hygiene Data'!$H$9,0,10*ROW('Hygiene Data'!H145))),'Data Summary'!EC151="Yes"),OFFSET('Hygiene Data'!$H$9,0,10*ROW('Hygiene Data'!H145)),NA())</f>
        <v>#N/A</v>
      </c>
      <c r="BO151" s="101" t="e">
        <f ca="true">+IF(AND(ISNUMBER(OFFSET('Hygiene Data'!$I$5,0,10*ROW('Hygiene Data'!I145))),'Data Summary'!ED151="Yes"),OFFSET('Hygiene Data'!$I$5,0,10*ROW('Hygiene Data'!I145)),NA())</f>
        <v>#N/A</v>
      </c>
      <c r="BP151" s="101" t="e">
        <f ca="true">+IF(AND(ISNUMBER(OFFSET('Hygiene Data'!$I$7,0,10*ROW('Hygiene Data'!I145))),'Data Summary'!EE151="Yes"),OFFSET('Hygiene Data'!$I$7,0,10*ROW('Hygiene Data'!I145)),NA())</f>
        <v>#N/A</v>
      </c>
      <c r="BQ151" s="101" t="e">
        <f ca="true">+IF(AND(ISNUMBER(OFFSET('Hygiene Data'!$I$9,0,10*ROW('Hygiene Data'!I145))),'Data Summary'!EF151="Yes"),OFFSET('Hygiene Data'!$I$9,0,10*ROW('Hygiene Data'!I145)),NA())</f>
        <v>#N/A</v>
      </c>
    </row>
    <row xmlns:x14ac="http://schemas.microsoft.com/office/spreadsheetml/2009/9/ac" r="152" x14ac:dyDescent="0.2">
      <c r="A152" s="414" t="e">
        <f ca="true">+RIGHT('Data Summary'!A152,LEN('Data Summary'!A152)-9)</f>
        <v>#VALUE!</v>
      </c>
      <c r="B152" s="38" t="str">
        <f ca="true">+IF(ISTEXT('Data Summary'!B152),'Data Summary'!B152,"")</f>
        <v/>
      </c>
      <c r="C152" s="365" t="e">
        <f ca="true">+VALUE('Data Summary'!C152)</f>
        <v>#VALUE!</v>
      </c>
      <c r="D152" s="99" t="e">
        <f ca="true">+IF(AND(ISNUMBER(OFFSET('Water Data'!$D$4,0,10*ROW('Water Data'!D146))),'Data Summary'!BS152="Yes"),100-OFFSET('Water Data'!$D$4,0,10*ROW('Water Data'!D146)),NA())</f>
        <v>#N/A</v>
      </c>
      <c r="E152" s="99" t="e">
        <f ca="true">+IF(AND(ISNUMBER(OFFSET('Water Data'!$D$6,0,10*ROW('Water Data'!D146))),'Data Summary'!BT152="Yes"),OFFSET('Water Data'!$D$6,0,10*ROW('Water Data'!D146)),NA())</f>
        <v>#N/A</v>
      </c>
      <c r="F152" s="99" t="e">
        <f ca="true">+IF(AND(ISNUMBER(OFFSET('Water Data'!$D$9,0,10*ROW('Water Data'!D146))),'Data Summary'!BU152="Yes"),OFFSET('Water Data'!$D$9,0,10*ROW('Water Data'!D146)),NA())</f>
        <v>#N/A</v>
      </c>
      <c r="G152" s="99" t="e">
        <f ca="true">+IF(AND(ISNUMBER(OFFSET('Water Data'!$E$4,0,10*ROW('Water Data'!E146))),'Data Summary'!BV152="Yes"),100-OFFSET('Water Data'!$E$4,0,10*ROW('Water Data'!E146)),NA())</f>
        <v>#N/A</v>
      </c>
      <c r="H152" s="99" t="e">
        <f ca="true">+IF(AND(ISNUMBER(OFFSET('Water Data'!$E$6,0,10*ROW('Water Data'!E146))),'Data Summary'!BW152="Yes"),OFFSET('Water Data'!$E$6,0,10*ROW('Water Data'!E146)),NA())</f>
        <v>#N/A</v>
      </c>
      <c r="I152" s="99" t="e">
        <f ca="true">+IF(AND(ISNUMBER(OFFSET('Water Data'!$E$9,0,10*ROW('Water Data'!E146))),'Data Summary'!BX152="Yes"),OFFSET('Water Data'!$E$9,0,10*ROW('Water Data'!E146)),NA())</f>
        <v>#N/A</v>
      </c>
      <c r="J152" s="99" t="e">
        <f ca="true">+IF(AND(ISNUMBER(OFFSET('Water Data'!$F$4,0,10*ROW('Water Data'!F146))),'Data Summary'!BY152="Yes"),100-OFFSET('Water Data'!$F$4,0,10*ROW('Water Data'!F146)),NA())</f>
        <v>#N/A</v>
      </c>
      <c r="K152" s="99" t="e">
        <f ca="true">+IF(AND(ISNUMBER(OFFSET('Water Data'!$F$6,0,10*ROW('Water Data'!F146))),'Data Summary'!BZ152="Yes"),OFFSET('Water Data'!$F$6,0,10*ROW('Water Data'!F146)),NA())</f>
        <v>#N/A</v>
      </c>
      <c r="L152" s="99" t="e">
        <f ca="true">+IF(AND(ISNUMBER(OFFSET('Water Data'!$F$9,0,10*ROW('Water Data'!F146))),'Data Summary'!CA152="Yes"),OFFSET('Water Data'!$F$9,0,10*ROW('Water Data'!F146)),NA())</f>
        <v>#N/A</v>
      </c>
      <c r="M152" s="99" t="e">
        <f ca="true">+IF(AND(ISNUMBER(OFFSET('Water Data'!$G$4,0,10*ROW('Water Data'!G146))),'Data Summary'!CB152="Yes"),100-OFFSET('Water Data'!$G$4,0,10*ROW('Water Data'!G146)),NA())</f>
        <v>#N/A</v>
      </c>
      <c r="N152" s="99" t="e">
        <f ca="true">+IF(AND(ISNUMBER(OFFSET('Water Data'!$G$6,0,10*ROW('Water Data'!G146))),'Data Summary'!CC152="Yes"),OFFSET('Water Data'!$G$6,0,10*ROW('Water Data'!G146)),NA())</f>
        <v>#N/A</v>
      </c>
      <c r="O152" s="99" t="e">
        <f ca="true">+IF(AND(ISNUMBER(OFFSET('Water Data'!$G$9,0,10*ROW('Water Data'!G146))),'Data Summary'!CD152="Yes"),OFFSET('Water Data'!$G$9,0,10*ROW('Water Data'!G146)),NA())</f>
        <v>#N/A</v>
      </c>
      <c r="P152" s="99" t="e">
        <f ca="true">+IF(AND(ISNUMBER(OFFSET('Water Data'!$H$4,0,10*ROW('Water Data'!H146))),'Data Summary'!CE152="Yes"),100-OFFSET('Water Data'!$H$4,0,10*ROW('Water Data'!H146)),NA())</f>
        <v>#N/A</v>
      </c>
      <c r="Q152" s="99" t="e">
        <f ca="true">+IF(AND(ISNUMBER(OFFSET('Water Data'!$H$6,0,10*ROW('Water Data'!H146))),'Data Summary'!CF152="Yes"),OFFSET('Water Data'!$H$6,0,10*ROW('Water Data'!H146)),NA())</f>
        <v>#N/A</v>
      </c>
      <c r="R152" s="99" t="e">
        <f ca="true">+IF(AND(ISNUMBER(OFFSET('Water Data'!$H$9,0,10*ROW('Water Data'!H146))),'Data Summary'!CG152="Yes"),OFFSET('Water Data'!$H$9,0,10*ROW('Water Data'!H146)),NA())</f>
        <v>#N/A</v>
      </c>
      <c r="S152" s="99" t="e">
        <f ca="true">+IF(AND(ISNUMBER(OFFSET('Water Data'!$I$4,0,10*ROW('Water Data'!I146))),'Data Summary'!CH152="Yes"),100-OFFSET('Water Data'!$I$4,0,10*ROW('Water Data'!I146)),NA())</f>
        <v>#N/A</v>
      </c>
      <c r="T152" s="99" t="e">
        <f ca="true">+IF(AND(ISNUMBER(OFFSET('Water Data'!$I$6,0,10*ROW('Water Data'!I146))),'Data Summary'!CI152="Yes"),OFFSET('Water Data'!$I$6,0,10*ROW('Water Data'!I146)),NA())</f>
        <v>#N/A</v>
      </c>
      <c r="U152" s="99" t="e">
        <f ca="true">+IF(AND(ISNUMBER(OFFSET('Water Data'!$I$9,0,10*ROW('Water Data'!I146))),'Data Summary'!CJ152="Yes"),OFFSET('Water Data'!$I$9,0,10*ROW('Water Data'!I146)),NA())</f>
        <v>#N/A</v>
      </c>
      <c r="V152" s="100" t="e">
        <f ca="true">+IF(AND(ISNUMBER(OFFSET('Sanitation Data'!$D$4,0,10*ROW('Sanitation Data'!D146))),'Data Summary'!CK152="Yes"),100-OFFSET('Sanitation Data'!$D$4,0,10*ROW('Sanitation Data'!D146)),NA())</f>
        <v>#N/A</v>
      </c>
      <c r="W152" s="100" t="e">
        <f ca="true">+IF(AND(ISNUMBER(OFFSET('Sanitation Data'!$D$6,0,10*ROW('Sanitation Data'!D146))),'Data Summary'!CL152="Yes"),OFFSET('Sanitation Data'!$D$6,0,10*ROW('Sanitation Data'!D146)),NA())</f>
        <v>#N/A</v>
      </c>
      <c r="X152" s="100" t="e">
        <f ca="true">+IF(AND(ISNUMBER(OFFSET('Sanitation Data'!$D$10,0,10*ROW('Sanitation Data'!D146))),'Data Summary'!CM152="Yes"),OFFSET('Sanitation Data'!$D$10,0,10*ROW('Sanitation Data'!D146)),NA())</f>
        <v>#N/A</v>
      </c>
      <c r="Y152" s="100" t="e">
        <f ca="true">+IF(AND(ISNUMBER(OFFSET('Sanitation Data'!$D$11,0,10*ROW('Sanitation Data'!D146))),'Data Summary'!CN152="Yes"),OFFSET('Sanitation Data'!$D$11,0,10*ROW('Sanitation Data'!D146)),NA())</f>
        <v>#N/A</v>
      </c>
      <c r="Z152" s="100" t="e">
        <f ca="true">+IF(AND(ISNUMBER(OFFSET('Sanitation Data'!$D$12,0,10*ROW('Sanitation Data'!D146))),'Data Summary'!CO152="Yes"),OFFSET('Sanitation Data'!$D$12,0,10*ROW('Sanitation Data'!D146)),NA())</f>
        <v>#N/A</v>
      </c>
      <c r="AA152" s="100" t="e">
        <f ca="true">+IF(AND(ISNUMBER(OFFSET('Sanitation Data'!$E$4,0,10*ROW('Sanitation Data'!E146))),'Data Summary'!CP152="Yes"),100-OFFSET('Sanitation Data'!$E$4,0,10*ROW('Sanitation Data'!E146)),NA())</f>
        <v>#N/A</v>
      </c>
      <c r="AB152" s="100" t="e">
        <f ca="true">+IF(AND(ISNUMBER(OFFSET('Sanitation Data'!$E$6,0,10*ROW('Sanitation Data'!E146))),'Data Summary'!CQ152="Yes"),OFFSET('Sanitation Data'!$E$6,0,10*ROW('Sanitation Data'!E146)),NA())</f>
        <v>#N/A</v>
      </c>
      <c r="AC152" s="100" t="e">
        <f ca="true">+IF(AND(ISNUMBER(OFFSET('Sanitation Data'!$E$10,0,10*ROW('Sanitation Data'!E146))),'Data Summary'!CR152="Yes"),OFFSET('Sanitation Data'!$E$10,0,10*ROW('Sanitation Data'!E146)),NA())</f>
        <v>#N/A</v>
      </c>
      <c r="AD152" s="100" t="e">
        <f ca="true">+IF(AND(ISNUMBER(OFFSET('Sanitation Data'!$E$11,0,10*ROW('Sanitation Data'!E146))),'Data Summary'!CS152="Yes"),OFFSET('Sanitation Data'!$E$11,0,10*ROW('Sanitation Data'!E146)),NA())</f>
        <v>#N/A</v>
      </c>
      <c r="AE152" s="100" t="e">
        <f ca="true">+IF(AND(ISNUMBER(OFFSET('Sanitation Data'!$E$12,0,10*ROW('Sanitation Data'!E146))),'Data Summary'!CT152="Yes"),OFFSET('Sanitation Data'!$E$12,0,10*ROW('Sanitation Data'!E146)),NA())</f>
        <v>#N/A</v>
      </c>
      <c r="AF152" s="100" t="e">
        <f ca="true">+IF(AND(ISNUMBER(OFFSET('Sanitation Data'!$F$4,0,10*ROW('Sanitation Data'!F146))),'Data Summary'!CU152="Yes"),100-OFFSET('Sanitation Data'!$F$4,0,10*ROW('Sanitation Data'!F146)),NA())</f>
        <v>#N/A</v>
      </c>
      <c r="AG152" s="100" t="e">
        <f ca="true">+IF(AND(ISNUMBER(OFFSET('Sanitation Data'!$F$6,0,10*ROW('Sanitation Data'!F146))),'Data Summary'!CV152="Yes"),OFFSET('Sanitation Data'!$F$6,0,10*ROW('Sanitation Data'!F146)),NA())</f>
        <v>#N/A</v>
      </c>
      <c r="AH152" s="100" t="e">
        <f ca="true">+IF(AND(ISNUMBER(OFFSET('Sanitation Data'!$F$10,0,10*ROW('Sanitation Data'!F146))),'Data Summary'!CW152="Yes"),OFFSET('Sanitation Data'!$F$10,0,10*ROW('Sanitation Data'!F146)),NA())</f>
        <v>#N/A</v>
      </c>
      <c r="AI152" s="100" t="e">
        <f ca="true">+IF(AND(ISNUMBER(OFFSET('Sanitation Data'!$F$11,0,10*ROW('Sanitation Data'!F146))),'Data Summary'!CX152="Yes"),OFFSET('Sanitation Data'!$F$11,0,10*ROW('Sanitation Data'!F146)),NA())</f>
        <v>#N/A</v>
      </c>
      <c r="AJ152" s="100" t="e">
        <f ca="true">+IF(AND(ISNUMBER(OFFSET('Sanitation Data'!$F$12,0,10*ROW('Sanitation Data'!F146))),'Data Summary'!CY152="Yes"),OFFSET('Sanitation Data'!$F$12,0,10*ROW('Sanitation Data'!F146)),NA())</f>
        <v>#N/A</v>
      </c>
      <c r="AK152" s="100" t="e">
        <f ca="true">+IF(AND(ISNUMBER(OFFSET('Sanitation Data'!$G$4,0,10*ROW('Sanitation Data'!G146))),'Data Summary'!CZ152="Yes"),100-OFFSET('Sanitation Data'!$G$4,0,10*ROW('Sanitation Data'!G146)),NA())</f>
        <v>#N/A</v>
      </c>
      <c r="AL152" s="100" t="e">
        <f ca="true">+IF(AND(ISNUMBER(OFFSET('Sanitation Data'!$G$6,0,10*ROW('Sanitation Data'!G146))),'Data Summary'!DA152="Yes"),OFFSET('Sanitation Data'!$G$6,0,10*ROW('Sanitation Data'!G146)),NA())</f>
        <v>#N/A</v>
      </c>
      <c r="AM152" s="100" t="e">
        <f ca="true">+IF(AND(ISNUMBER(OFFSET('Sanitation Data'!$G$10,0,10*ROW('Sanitation Data'!G146))),'Data Summary'!DB152="Yes"),OFFSET('Sanitation Data'!$G$10,0,10*ROW('Sanitation Data'!G146)),NA())</f>
        <v>#N/A</v>
      </c>
      <c r="AN152" s="100" t="e">
        <f ca="true">+IF(AND(ISNUMBER(OFFSET('Sanitation Data'!$G$11,0,10*ROW('Sanitation Data'!G146))),'Data Summary'!DC152="Yes"),OFFSET('Sanitation Data'!$G$11,0,10*ROW('Sanitation Data'!G146)),NA())</f>
        <v>#N/A</v>
      </c>
      <c r="AO152" s="100" t="e">
        <f ca="true">+IF(AND(ISNUMBER(OFFSET('Sanitation Data'!$G$12,0,10*ROW('Sanitation Data'!G146))),'Data Summary'!DD152="Yes"),OFFSET('Sanitation Data'!$G$12,0,10*ROW('Sanitation Data'!G146)),NA())</f>
        <v>#N/A</v>
      </c>
      <c r="AP152" s="100" t="e">
        <f ca="true">+IF(AND(ISNUMBER(OFFSET('Sanitation Data'!$H$4,0,10*ROW('Sanitation Data'!H146))),'Data Summary'!DE152="Yes"),100-OFFSET('Sanitation Data'!$H$4,0,10*ROW('Sanitation Data'!H146)),NA())</f>
        <v>#N/A</v>
      </c>
      <c r="AQ152" s="100" t="e">
        <f ca="true">+IF(AND(ISNUMBER(OFFSET('Sanitation Data'!$H$6,0,10*ROW('Sanitation Data'!H146))),'Data Summary'!DF152="Yes"),OFFSET('Sanitation Data'!$H$6,0,10*ROW('Sanitation Data'!H146)),NA())</f>
        <v>#N/A</v>
      </c>
      <c r="AR152" s="100" t="e">
        <f ca="true">+IF(AND(ISNUMBER(OFFSET('Sanitation Data'!$H$10,0,10*ROW('Sanitation Data'!H146))),'Data Summary'!DG152="Yes"),OFFSET('Sanitation Data'!$H$10,0,10*ROW('Sanitation Data'!H146)),NA())</f>
        <v>#N/A</v>
      </c>
      <c r="AS152" s="100" t="e">
        <f ca="true">+IF(AND(ISNUMBER(OFFSET('Sanitation Data'!$H$11,0,10*ROW('Sanitation Data'!H146))),'Data Summary'!DH152="Yes"),OFFSET('Sanitation Data'!$H$11,0,10*ROW('Sanitation Data'!H146)),NA())</f>
        <v>#N/A</v>
      </c>
      <c r="AT152" s="100" t="e">
        <f ca="true">+IF(AND(ISNUMBER(OFFSET('Sanitation Data'!$H$12,0,10*ROW('Sanitation Data'!H146))),'Data Summary'!DI152="Yes"),OFFSET('Sanitation Data'!$H$12,0,10*ROW('Sanitation Data'!H146)),NA())</f>
        <v>#N/A</v>
      </c>
      <c r="AU152" s="100" t="e">
        <f ca="true">+IF(AND(ISNUMBER(OFFSET('Sanitation Data'!$I$4,0,10*ROW('Sanitation Data'!I146))),'Data Summary'!DJ152="Yes"),100-OFFSET('Sanitation Data'!$I$4,0,10*ROW('Sanitation Data'!I146)),NA())</f>
        <v>#N/A</v>
      </c>
      <c r="AV152" s="100" t="e">
        <f ca="true">+IF(AND(ISNUMBER(OFFSET('Sanitation Data'!$I$6,0,10*ROW('Sanitation Data'!I146))),'Data Summary'!DK152="Yes"),OFFSET('Sanitation Data'!$I$6,0,10*ROW('Sanitation Data'!I146)),NA())</f>
        <v>#N/A</v>
      </c>
      <c r="AW152" s="100" t="e">
        <f ca="true">+IF(AND(ISNUMBER(OFFSET('Sanitation Data'!$I$10,0,10*ROW('Sanitation Data'!I146))),'Data Summary'!DL152="Yes"),OFFSET('Sanitation Data'!$I$10,0,10*ROW('Sanitation Data'!I146)),NA())</f>
        <v>#N/A</v>
      </c>
      <c r="AX152" s="100" t="e">
        <f ca="true">+IF(AND(ISNUMBER(OFFSET('Sanitation Data'!$I$11,0,10*ROW('Sanitation Data'!I146))),'Data Summary'!DM152="Yes"),OFFSET('Sanitation Data'!$I$11,0,10*ROW('Sanitation Data'!I146)),NA())</f>
        <v>#N/A</v>
      </c>
      <c r="AY152" s="100" t="e">
        <f ca="true">+IF(AND(ISNUMBER(OFFSET('Sanitation Data'!$I$12,0,10*ROW('Sanitation Data'!I146))),'Data Summary'!DN152="Yes"),OFFSET('Sanitation Data'!$I$12,0,10*ROW('Sanitation Data'!I146)),NA())</f>
        <v>#N/A</v>
      </c>
      <c r="AZ152" s="101" t="e">
        <f ca="true">+IF(AND(ISNUMBER(OFFSET('Hygiene Data'!$D$5,0,10*ROW('Hygiene Data'!D146))),'Data Summary'!DO152="Yes"),OFFSET('Hygiene Data'!$D$5,0,10*ROW('Hygiene Data'!D146)),NA())</f>
        <v>#N/A</v>
      </c>
      <c r="BA152" s="101" t="e">
        <f ca="true">+IF(AND(ISNUMBER(OFFSET('Hygiene Data'!$D$7,0,10*ROW('Hygiene Data'!D146))),'Data Summary'!DP152="Yes"),OFFSET('Hygiene Data'!$D$7,0,10*ROW('Hygiene Data'!D146)),NA())</f>
        <v>#N/A</v>
      </c>
      <c r="BB152" s="101" t="e">
        <f ca="true">+IF(AND(ISNUMBER(OFFSET('Hygiene Data'!$D$9,0,10*ROW('Hygiene Data'!D146))),'Data Summary'!DQ152="Yes"),OFFSET('Hygiene Data'!$D$9,0,10*ROW('Hygiene Data'!D146)),NA())</f>
        <v>#N/A</v>
      </c>
      <c r="BC152" s="101" t="e">
        <f ca="true">+IF(AND(ISNUMBER(OFFSET('Hygiene Data'!$E$5,0,10*ROW('Hygiene Data'!E146))),'Data Summary'!DR152="Yes"),OFFSET('Hygiene Data'!$E$5,0,10*ROW('Hygiene Data'!E146)),NA())</f>
        <v>#N/A</v>
      </c>
      <c r="BD152" s="101" t="e">
        <f ca="true">+IF(AND(ISNUMBER(OFFSET('Hygiene Data'!$E$7,0,10*ROW('Hygiene Data'!E146))),'Data Summary'!DS152="Yes"),OFFSET('Hygiene Data'!$E$7,0,10*ROW('Hygiene Data'!E146)),NA())</f>
        <v>#N/A</v>
      </c>
      <c r="BE152" s="101" t="e">
        <f ca="true">+IF(AND(ISNUMBER(OFFSET('Hygiene Data'!$E$9,0,10*ROW('Hygiene Data'!E146))),'Data Summary'!DT152="Yes"),OFFSET('Hygiene Data'!$E$9,0,10*ROW('Hygiene Data'!E146)),NA())</f>
        <v>#N/A</v>
      </c>
      <c r="BF152" s="101" t="e">
        <f ca="true">+IF(AND(ISNUMBER(OFFSET('Hygiene Data'!$F$5,0,10*ROW('Hygiene Data'!F146))),'Data Summary'!DU152="Yes"),OFFSET('Hygiene Data'!$F$5,0,10*ROW('Hygiene Data'!F146)),NA())</f>
        <v>#N/A</v>
      </c>
      <c r="BG152" s="101" t="e">
        <f ca="true">+IF(AND(ISNUMBER(OFFSET('Hygiene Data'!$F$7,0,10*ROW('Hygiene Data'!F146))),'Data Summary'!DV152="Yes"),OFFSET('Hygiene Data'!$F$7,0,10*ROW('Hygiene Data'!F146)),NA())</f>
        <v>#N/A</v>
      </c>
      <c r="BH152" s="101" t="e">
        <f ca="true">+IF(AND(ISNUMBER(OFFSET('Hygiene Data'!$F$9,0,10*ROW('Hygiene Data'!F146))),'Data Summary'!DW152="Yes"),OFFSET('Hygiene Data'!$F$9,0,10*ROW('Hygiene Data'!F146)),NA())</f>
        <v>#N/A</v>
      </c>
      <c r="BI152" s="101" t="e">
        <f ca="true">+IF(AND(ISNUMBER(OFFSET('Hygiene Data'!$G$5,0,10*ROW('Hygiene Data'!G146))),'Data Summary'!DX152="Yes"),OFFSET('Hygiene Data'!$G$5,0,10*ROW('Hygiene Data'!G146)),NA())</f>
        <v>#N/A</v>
      </c>
      <c r="BJ152" s="101" t="e">
        <f ca="true">+IF(AND(ISNUMBER(OFFSET('Hygiene Data'!$G$7,0,10*ROW('Hygiene Data'!G146))),'Data Summary'!DY152="Yes"),OFFSET('Hygiene Data'!$G$7,0,10*ROW('Hygiene Data'!G146)),NA())</f>
        <v>#N/A</v>
      </c>
      <c r="BK152" s="101" t="e">
        <f ca="true">+IF(AND(ISNUMBER(OFFSET('Hygiene Data'!$G$9,0,10*ROW('Hygiene Data'!G146))),'Data Summary'!DZ152="Yes"),OFFSET('Hygiene Data'!$G$9,0,10*ROW('Hygiene Data'!G146)),NA())</f>
        <v>#N/A</v>
      </c>
      <c r="BL152" s="101" t="e">
        <f ca="true">+IF(AND(ISNUMBER(OFFSET('Hygiene Data'!$H$5,0,10*ROW('Hygiene Data'!H146))),'Data Summary'!EA152="Yes"),OFFSET('Hygiene Data'!$H$5,0,10*ROW('Hygiene Data'!H146)),NA())</f>
        <v>#N/A</v>
      </c>
      <c r="BM152" s="101" t="e">
        <f ca="true">+IF(AND(ISNUMBER(OFFSET('Hygiene Data'!$H$7,0,10*ROW('Hygiene Data'!H146))),'Data Summary'!EB152="Yes"),OFFSET('Hygiene Data'!$H$7,0,10*ROW('Hygiene Data'!H146)),NA())</f>
        <v>#N/A</v>
      </c>
      <c r="BN152" s="101" t="e">
        <f ca="true">+IF(AND(ISNUMBER(OFFSET('Hygiene Data'!$H$9,0,10*ROW('Hygiene Data'!H146))),'Data Summary'!EC152="Yes"),OFFSET('Hygiene Data'!$H$9,0,10*ROW('Hygiene Data'!H146)),NA())</f>
        <v>#N/A</v>
      </c>
      <c r="BO152" s="101" t="e">
        <f ca="true">+IF(AND(ISNUMBER(OFFSET('Hygiene Data'!$I$5,0,10*ROW('Hygiene Data'!I146))),'Data Summary'!ED152="Yes"),OFFSET('Hygiene Data'!$I$5,0,10*ROW('Hygiene Data'!I146)),NA())</f>
        <v>#N/A</v>
      </c>
      <c r="BP152" s="101" t="e">
        <f ca="true">+IF(AND(ISNUMBER(OFFSET('Hygiene Data'!$I$7,0,10*ROW('Hygiene Data'!I146))),'Data Summary'!EE152="Yes"),OFFSET('Hygiene Data'!$I$7,0,10*ROW('Hygiene Data'!I146)),NA())</f>
        <v>#N/A</v>
      </c>
      <c r="BQ152" s="101" t="e">
        <f ca="true">+IF(AND(ISNUMBER(OFFSET('Hygiene Data'!$I$9,0,10*ROW('Hygiene Data'!I146))),'Data Summary'!EF152="Yes"),OFFSET('Hygiene Data'!$I$9,0,10*ROW('Hygiene Data'!I146)),NA())</f>
        <v>#N/A</v>
      </c>
    </row>
    <row xmlns:x14ac="http://schemas.microsoft.com/office/spreadsheetml/2009/9/ac" r="153" x14ac:dyDescent="0.2">
      <c r="A153" s="414" t="e">
        <f ca="true">+RIGHT('Data Summary'!A153,LEN('Data Summary'!A153)-9)</f>
        <v>#VALUE!</v>
      </c>
      <c r="B153" s="38" t="str">
        <f ca="true">+IF(ISTEXT('Data Summary'!B153),'Data Summary'!B153,"")</f>
        <v/>
      </c>
      <c r="C153" s="365" t="e">
        <f ca="true">+VALUE('Data Summary'!C153)</f>
        <v>#VALUE!</v>
      </c>
      <c r="D153" s="99" t="e">
        <f ca="true">+IF(AND(ISNUMBER(OFFSET('Water Data'!$D$4,0,10*ROW('Water Data'!D147))),'Data Summary'!BS153="Yes"),100-OFFSET('Water Data'!$D$4,0,10*ROW('Water Data'!D147)),NA())</f>
        <v>#N/A</v>
      </c>
      <c r="E153" s="99" t="e">
        <f ca="true">+IF(AND(ISNUMBER(OFFSET('Water Data'!$D$6,0,10*ROW('Water Data'!D147))),'Data Summary'!BT153="Yes"),OFFSET('Water Data'!$D$6,0,10*ROW('Water Data'!D147)),NA())</f>
        <v>#N/A</v>
      </c>
      <c r="F153" s="99" t="e">
        <f ca="true">+IF(AND(ISNUMBER(OFFSET('Water Data'!$D$9,0,10*ROW('Water Data'!D147))),'Data Summary'!BU153="Yes"),OFFSET('Water Data'!$D$9,0,10*ROW('Water Data'!D147)),NA())</f>
        <v>#N/A</v>
      </c>
      <c r="G153" s="99" t="e">
        <f ca="true">+IF(AND(ISNUMBER(OFFSET('Water Data'!$E$4,0,10*ROW('Water Data'!E147))),'Data Summary'!BV153="Yes"),100-OFFSET('Water Data'!$E$4,0,10*ROW('Water Data'!E147)),NA())</f>
        <v>#N/A</v>
      </c>
      <c r="H153" s="99" t="e">
        <f ca="true">+IF(AND(ISNUMBER(OFFSET('Water Data'!$E$6,0,10*ROW('Water Data'!E147))),'Data Summary'!BW153="Yes"),OFFSET('Water Data'!$E$6,0,10*ROW('Water Data'!E147)),NA())</f>
        <v>#N/A</v>
      </c>
      <c r="I153" s="99" t="e">
        <f ca="true">+IF(AND(ISNUMBER(OFFSET('Water Data'!$E$9,0,10*ROW('Water Data'!E147))),'Data Summary'!BX153="Yes"),OFFSET('Water Data'!$E$9,0,10*ROW('Water Data'!E147)),NA())</f>
        <v>#N/A</v>
      </c>
      <c r="J153" s="99" t="e">
        <f ca="true">+IF(AND(ISNUMBER(OFFSET('Water Data'!$F$4,0,10*ROW('Water Data'!F147))),'Data Summary'!BY153="Yes"),100-OFFSET('Water Data'!$F$4,0,10*ROW('Water Data'!F147)),NA())</f>
        <v>#N/A</v>
      </c>
      <c r="K153" s="99" t="e">
        <f ca="true">+IF(AND(ISNUMBER(OFFSET('Water Data'!$F$6,0,10*ROW('Water Data'!F147))),'Data Summary'!BZ153="Yes"),OFFSET('Water Data'!$F$6,0,10*ROW('Water Data'!F147)),NA())</f>
        <v>#N/A</v>
      </c>
      <c r="L153" s="99" t="e">
        <f ca="true">+IF(AND(ISNUMBER(OFFSET('Water Data'!$F$9,0,10*ROW('Water Data'!F147))),'Data Summary'!CA153="Yes"),OFFSET('Water Data'!$F$9,0,10*ROW('Water Data'!F147)),NA())</f>
        <v>#N/A</v>
      </c>
      <c r="M153" s="99" t="e">
        <f ca="true">+IF(AND(ISNUMBER(OFFSET('Water Data'!$G$4,0,10*ROW('Water Data'!G147))),'Data Summary'!CB153="Yes"),100-OFFSET('Water Data'!$G$4,0,10*ROW('Water Data'!G147)),NA())</f>
        <v>#N/A</v>
      </c>
      <c r="N153" s="99" t="e">
        <f ca="true">+IF(AND(ISNUMBER(OFFSET('Water Data'!$G$6,0,10*ROW('Water Data'!G147))),'Data Summary'!CC153="Yes"),OFFSET('Water Data'!$G$6,0,10*ROW('Water Data'!G147)),NA())</f>
        <v>#N/A</v>
      </c>
      <c r="O153" s="99" t="e">
        <f ca="true">+IF(AND(ISNUMBER(OFFSET('Water Data'!$G$9,0,10*ROW('Water Data'!G147))),'Data Summary'!CD153="Yes"),OFFSET('Water Data'!$G$9,0,10*ROW('Water Data'!G147)),NA())</f>
        <v>#N/A</v>
      </c>
      <c r="P153" s="99" t="e">
        <f ca="true">+IF(AND(ISNUMBER(OFFSET('Water Data'!$H$4,0,10*ROW('Water Data'!H147))),'Data Summary'!CE153="Yes"),100-OFFSET('Water Data'!$H$4,0,10*ROW('Water Data'!H147)),NA())</f>
        <v>#N/A</v>
      </c>
      <c r="Q153" s="99" t="e">
        <f ca="true">+IF(AND(ISNUMBER(OFFSET('Water Data'!$H$6,0,10*ROW('Water Data'!H147))),'Data Summary'!CF153="Yes"),OFFSET('Water Data'!$H$6,0,10*ROW('Water Data'!H147)),NA())</f>
        <v>#N/A</v>
      </c>
      <c r="R153" s="99" t="e">
        <f ca="true">+IF(AND(ISNUMBER(OFFSET('Water Data'!$H$9,0,10*ROW('Water Data'!H147))),'Data Summary'!CG153="Yes"),OFFSET('Water Data'!$H$9,0,10*ROW('Water Data'!H147)),NA())</f>
        <v>#N/A</v>
      </c>
      <c r="S153" s="99" t="e">
        <f ca="true">+IF(AND(ISNUMBER(OFFSET('Water Data'!$I$4,0,10*ROW('Water Data'!I147))),'Data Summary'!CH153="Yes"),100-OFFSET('Water Data'!$I$4,0,10*ROW('Water Data'!I147)),NA())</f>
        <v>#N/A</v>
      </c>
      <c r="T153" s="99" t="e">
        <f ca="true">+IF(AND(ISNUMBER(OFFSET('Water Data'!$I$6,0,10*ROW('Water Data'!I147))),'Data Summary'!CI153="Yes"),OFFSET('Water Data'!$I$6,0,10*ROW('Water Data'!I147)),NA())</f>
        <v>#N/A</v>
      </c>
      <c r="U153" s="99" t="e">
        <f ca="true">+IF(AND(ISNUMBER(OFFSET('Water Data'!$I$9,0,10*ROW('Water Data'!I147))),'Data Summary'!CJ153="Yes"),OFFSET('Water Data'!$I$9,0,10*ROW('Water Data'!I147)),NA())</f>
        <v>#N/A</v>
      </c>
      <c r="V153" s="100" t="e">
        <f ca="true">+IF(AND(ISNUMBER(OFFSET('Sanitation Data'!$D$4,0,10*ROW('Sanitation Data'!D147))),'Data Summary'!CK153="Yes"),100-OFFSET('Sanitation Data'!$D$4,0,10*ROW('Sanitation Data'!D147)),NA())</f>
        <v>#N/A</v>
      </c>
      <c r="W153" s="100" t="e">
        <f ca="true">+IF(AND(ISNUMBER(OFFSET('Sanitation Data'!$D$6,0,10*ROW('Sanitation Data'!D147))),'Data Summary'!CL153="Yes"),OFFSET('Sanitation Data'!$D$6,0,10*ROW('Sanitation Data'!D147)),NA())</f>
        <v>#N/A</v>
      </c>
      <c r="X153" s="100" t="e">
        <f ca="true">+IF(AND(ISNUMBER(OFFSET('Sanitation Data'!$D$10,0,10*ROW('Sanitation Data'!D147))),'Data Summary'!CM153="Yes"),OFFSET('Sanitation Data'!$D$10,0,10*ROW('Sanitation Data'!D147)),NA())</f>
        <v>#N/A</v>
      </c>
      <c r="Y153" s="100" t="e">
        <f ca="true">+IF(AND(ISNUMBER(OFFSET('Sanitation Data'!$D$11,0,10*ROW('Sanitation Data'!D147))),'Data Summary'!CN153="Yes"),OFFSET('Sanitation Data'!$D$11,0,10*ROW('Sanitation Data'!D147)),NA())</f>
        <v>#N/A</v>
      </c>
      <c r="Z153" s="100" t="e">
        <f ca="true">+IF(AND(ISNUMBER(OFFSET('Sanitation Data'!$D$12,0,10*ROW('Sanitation Data'!D147))),'Data Summary'!CO153="Yes"),OFFSET('Sanitation Data'!$D$12,0,10*ROW('Sanitation Data'!D147)),NA())</f>
        <v>#N/A</v>
      </c>
      <c r="AA153" s="100" t="e">
        <f ca="true">+IF(AND(ISNUMBER(OFFSET('Sanitation Data'!$E$4,0,10*ROW('Sanitation Data'!E147))),'Data Summary'!CP153="Yes"),100-OFFSET('Sanitation Data'!$E$4,0,10*ROW('Sanitation Data'!E147)),NA())</f>
        <v>#N/A</v>
      </c>
      <c r="AB153" s="100" t="e">
        <f ca="true">+IF(AND(ISNUMBER(OFFSET('Sanitation Data'!$E$6,0,10*ROW('Sanitation Data'!E147))),'Data Summary'!CQ153="Yes"),OFFSET('Sanitation Data'!$E$6,0,10*ROW('Sanitation Data'!E147)),NA())</f>
        <v>#N/A</v>
      </c>
      <c r="AC153" s="100" t="e">
        <f ca="true">+IF(AND(ISNUMBER(OFFSET('Sanitation Data'!$E$10,0,10*ROW('Sanitation Data'!E147))),'Data Summary'!CR153="Yes"),OFFSET('Sanitation Data'!$E$10,0,10*ROW('Sanitation Data'!E147)),NA())</f>
        <v>#N/A</v>
      </c>
      <c r="AD153" s="100" t="e">
        <f ca="true">+IF(AND(ISNUMBER(OFFSET('Sanitation Data'!$E$11,0,10*ROW('Sanitation Data'!E147))),'Data Summary'!CS153="Yes"),OFFSET('Sanitation Data'!$E$11,0,10*ROW('Sanitation Data'!E147)),NA())</f>
        <v>#N/A</v>
      </c>
      <c r="AE153" s="100" t="e">
        <f ca="true">+IF(AND(ISNUMBER(OFFSET('Sanitation Data'!$E$12,0,10*ROW('Sanitation Data'!E147))),'Data Summary'!CT153="Yes"),OFFSET('Sanitation Data'!$E$12,0,10*ROW('Sanitation Data'!E147)),NA())</f>
        <v>#N/A</v>
      </c>
      <c r="AF153" s="100" t="e">
        <f ca="true">+IF(AND(ISNUMBER(OFFSET('Sanitation Data'!$F$4,0,10*ROW('Sanitation Data'!F147))),'Data Summary'!CU153="Yes"),100-OFFSET('Sanitation Data'!$F$4,0,10*ROW('Sanitation Data'!F147)),NA())</f>
        <v>#N/A</v>
      </c>
      <c r="AG153" s="100" t="e">
        <f ca="true">+IF(AND(ISNUMBER(OFFSET('Sanitation Data'!$F$6,0,10*ROW('Sanitation Data'!F147))),'Data Summary'!CV153="Yes"),OFFSET('Sanitation Data'!$F$6,0,10*ROW('Sanitation Data'!F147)),NA())</f>
        <v>#N/A</v>
      </c>
      <c r="AH153" s="100" t="e">
        <f ca="true">+IF(AND(ISNUMBER(OFFSET('Sanitation Data'!$F$10,0,10*ROW('Sanitation Data'!F147))),'Data Summary'!CW153="Yes"),OFFSET('Sanitation Data'!$F$10,0,10*ROW('Sanitation Data'!F147)),NA())</f>
        <v>#N/A</v>
      </c>
      <c r="AI153" s="100" t="e">
        <f ca="true">+IF(AND(ISNUMBER(OFFSET('Sanitation Data'!$F$11,0,10*ROW('Sanitation Data'!F147))),'Data Summary'!CX153="Yes"),OFFSET('Sanitation Data'!$F$11,0,10*ROW('Sanitation Data'!F147)),NA())</f>
        <v>#N/A</v>
      </c>
      <c r="AJ153" s="100" t="e">
        <f ca="true">+IF(AND(ISNUMBER(OFFSET('Sanitation Data'!$F$12,0,10*ROW('Sanitation Data'!F147))),'Data Summary'!CY153="Yes"),OFFSET('Sanitation Data'!$F$12,0,10*ROW('Sanitation Data'!F147)),NA())</f>
        <v>#N/A</v>
      </c>
      <c r="AK153" s="100" t="e">
        <f ca="true">+IF(AND(ISNUMBER(OFFSET('Sanitation Data'!$G$4,0,10*ROW('Sanitation Data'!G147))),'Data Summary'!CZ153="Yes"),100-OFFSET('Sanitation Data'!$G$4,0,10*ROW('Sanitation Data'!G147)),NA())</f>
        <v>#N/A</v>
      </c>
      <c r="AL153" s="100" t="e">
        <f ca="true">+IF(AND(ISNUMBER(OFFSET('Sanitation Data'!$G$6,0,10*ROW('Sanitation Data'!G147))),'Data Summary'!DA153="Yes"),OFFSET('Sanitation Data'!$G$6,0,10*ROW('Sanitation Data'!G147)),NA())</f>
        <v>#N/A</v>
      </c>
      <c r="AM153" s="100" t="e">
        <f ca="true">+IF(AND(ISNUMBER(OFFSET('Sanitation Data'!$G$10,0,10*ROW('Sanitation Data'!G147))),'Data Summary'!DB153="Yes"),OFFSET('Sanitation Data'!$G$10,0,10*ROW('Sanitation Data'!G147)),NA())</f>
        <v>#N/A</v>
      </c>
      <c r="AN153" s="100" t="e">
        <f ca="true">+IF(AND(ISNUMBER(OFFSET('Sanitation Data'!$G$11,0,10*ROW('Sanitation Data'!G147))),'Data Summary'!DC153="Yes"),OFFSET('Sanitation Data'!$G$11,0,10*ROW('Sanitation Data'!G147)),NA())</f>
        <v>#N/A</v>
      </c>
      <c r="AO153" s="100" t="e">
        <f ca="true">+IF(AND(ISNUMBER(OFFSET('Sanitation Data'!$G$12,0,10*ROW('Sanitation Data'!G147))),'Data Summary'!DD153="Yes"),OFFSET('Sanitation Data'!$G$12,0,10*ROW('Sanitation Data'!G147)),NA())</f>
        <v>#N/A</v>
      </c>
      <c r="AP153" s="100" t="e">
        <f ca="true">+IF(AND(ISNUMBER(OFFSET('Sanitation Data'!$H$4,0,10*ROW('Sanitation Data'!H147))),'Data Summary'!DE153="Yes"),100-OFFSET('Sanitation Data'!$H$4,0,10*ROW('Sanitation Data'!H147)),NA())</f>
        <v>#N/A</v>
      </c>
      <c r="AQ153" s="100" t="e">
        <f ca="true">+IF(AND(ISNUMBER(OFFSET('Sanitation Data'!$H$6,0,10*ROW('Sanitation Data'!H147))),'Data Summary'!DF153="Yes"),OFFSET('Sanitation Data'!$H$6,0,10*ROW('Sanitation Data'!H147)),NA())</f>
        <v>#N/A</v>
      </c>
      <c r="AR153" s="100" t="e">
        <f ca="true">+IF(AND(ISNUMBER(OFFSET('Sanitation Data'!$H$10,0,10*ROW('Sanitation Data'!H147))),'Data Summary'!DG153="Yes"),OFFSET('Sanitation Data'!$H$10,0,10*ROW('Sanitation Data'!H147)),NA())</f>
        <v>#N/A</v>
      </c>
      <c r="AS153" s="100" t="e">
        <f ca="true">+IF(AND(ISNUMBER(OFFSET('Sanitation Data'!$H$11,0,10*ROW('Sanitation Data'!H147))),'Data Summary'!DH153="Yes"),OFFSET('Sanitation Data'!$H$11,0,10*ROW('Sanitation Data'!H147)),NA())</f>
        <v>#N/A</v>
      </c>
      <c r="AT153" s="100" t="e">
        <f ca="true">+IF(AND(ISNUMBER(OFFSET('Sanitation Data'!$H$12,0,10*ROW('Sanitation Data'!H147))),'Data Summary'!DI153="Yes"),OFFSET('Sanitation Data'!$H$12,0,10*ROW('Sanitation Data'!H147)),NA())</f>
        <v>#N/A</v>
      </c>
      <c r="AU153" s="100" t="e">
        <f ca="true">+IF(AND(ISNUMBER(OFFSET('Sanitation Data'!$I$4,0,10*ROW('Sanitation Data'!I147))),'Data Summary'!DJ153="Yes"),100-OFFSET('Sanitation Data'!$I$4,0,10*ROW('Sanitation Data'!I147)),NA())</f>
        <v>#N/A</v>
      </c>
      <c r="AV153" s="100" t="e">
        <f ca="true">+IF(AND(ISNUMBER(OFFSET('Sanitation Data'!$I$6,0,10*ROW('Sanitation Data'!I147))),'Data Summary'!DK153="Yes"),OFFSET('Sanitation Data'!$I$6,0,10*ROW('Sanitation Data'!I147)),NA())</f>
        <v>#N/A</v>
      </c>
      <c r="AW153" s="100" t="e">
        <f ca="true">+IF(AND(ISNUMBER(OFFSET('Sanitation Data'!$I$10,0,10*ROW('Sanitation Data'!I147))),'Data Summary'!DL153="Yes"),OFFSET('Sanitation Data'!$I$10,0,10*ROW('Sanitation Data'!I147)),NA())</f>
        <v>#N/A</v>
      </c>
      <c r="AX153" s="100" t="e">
        <f ca="true">+IF(AND(ISNUMBER(OFFSET('Sanitation Data'!$I$11,0,10*ROW('Sanitation Data'!I147))),'Data Summary'!DM153="Yes"),OFFSET('Sanitation Data'!$I$11,0,10*ROW('Sanitation Data'!I147)),NA())</f>
        <v>#N/A</v>
      </c>
      <c r="AY153" s="100" t="e">
        <f ca="true">+IF(AND(ISNUMBER(OFFSET('Sanitation Data'!$I$12,0,10*ROW('Sanitation Data'!I147))),'Data Summary'!DN153="Yes"),OFFSET('Sanitation Data'!$I$12,0,10*ROW('Sanitation Data'!I147)),NA())</f>
        <v>#N/A</v>
      </c>
      <c r="AZ153" s="101" t="e">
        <f ca="true">+IF(AND(ISNUMBER(OFFSET('Hygiene Data'!$D$5,0,10*ROW('Hygiene Data'!D147))),'Data Summary'!DO153="Yes"),OFFSET('Hygiene Data'!$D$5,0,10*ROW('Hygiene Data'!D147)),NA())</f>
        <v>#N/A</v>
      </c>
      <c r="BA153" s="101" t="e">
        <f ca="true">+IF(AND(ISNUMBER(OFFSET('Hygiene Data'!$D$7,0,10*ROW('Hygiene Data'!D147))),'Data Summary'!DP153="Yes"),OFFSET('Hygiene Data'!$D$7,0,10*ROW('Hygiene Data'!D147)),NA())</f>
        <v>#N/A</v>
      </c>
      <c r="BB153" s="101" t="e">
        <f ca="true">+IF(AND(ISNUMBER(OFFSET('Hygiene Data'!$D$9,0,10*ROW('Hygiene Data'!D147))),'Data Summary'!DQ153="Yes"),OFFSET('Hygiene Data'!$D$9,0,10*ROW('Hygiene Data'!D147)),NA())</f>
        <v>#N/A</v>
      </c>
      <c r="BC153" s="101" t="e">
        <f ca="true">+IF(AND(ISNUMBER(OFFSET('Hygiene Data'!$E$5,0,10*ROW('Hygiene Data'!E147))),'Data Summary'!DR153="Yes"),OFFSET('Hygiene Data'!$E$5,0,10*ROW('Hygiene Data'!E147)),NA())</f>
        <v>#N/A</v>
      </c>
      <c r="BD153" s="101" t="e">
        <f ca="true">+IF(AND(ISNUMBER(OFFSET('Hygiene Data'!$E$7,0,10*ROW('Hygiene Data'!E147))),'Data Summary'!DS153="Yes"),OFFSET('Hygiene Data'!$E$7,0,10*ROW('Hygiene Data'!E147)),NA())</f>
        <v>#N/A</v>
      </c>
      <c r="BE153" s="101" t="e">
        <f ca="true">+IF(AND(ISNUMBER(OFFSET('Hygiene Data'!$E$9,0,10*ROW('Hygiene Data'!E147))),'Data Summary'!DT153="Yes"),OFFSET('Hygiene Data'!$E$9,0,10*ROW('Hygiene Data'!E147)),NA())</f>
        <v>#N/A</v>
      </c>
      <c r="BF153" s="101" t="e">
        <f ca="true">+IF(AND(ISNUMBER(OFFSET('Hygiene Data'!$F$5,0,10*ROW('Hygiene Data'!F147))),'Data Summary'!DU153="Yes"),OFFSET('Hygiene Data'!$F$5,0,10*ROW('Hygiene Data'!F147)),NA())</f>
        <v>#N/A</v>
      </c>
      <c r="BG153" s="101" t="e">
        <f ca="true">+IF(AND(ISNUMBER(OFFSET('Hygiene Data'!$F$7,0,10*ROW('Hygiene Data'!F147))),'Data Summary'!DV153="Yes"),OFFSET('Hygiene Data'!$F$7,0,10*ROW('Hygiene Data'!F147)),NA())</f>
        <v>#N/A</v>
      </c>
      <c r="BH153" s="101" t="e">
        <f ca="true">+IF(AND(ISNUMBER(OFFSET('Hygiene Data'!$F$9,0,10*ROW('Hygiene Data'!F147))),'Data Summary'!DW153="Yes"),OFFSET('Hygiene Data'!$F$9,0,10*ROW('Hygiene Data'!F147)),NA())</f>
        <v>#N/A</v>
      </c>
      <c r="BI153" s="101" t="e">
        <f ca="true">+IF(AND(ISNUMBER(OFFSET('Hygiene Data'!$G$5,0,10*ROW('Hygiene Data'!G147))),'Data Summary'!DX153="Yes"),OFFSET('Hygiene Data'!$G$5,0,10*ROW('Hygiene Data'!G147)),NA())</f>
        <v>#N/A</v>
      </c>
      <c r="BJ153" s="101" t="e">
        <f ca="true">+IF(AND(ISNUMBER(OFFSET('Hygiene Data'!$G$7,0,10*ROW('Hygiene Data'!G147))),'Data Summary'!DY153="Yes"),OFFSET('Hygiene Data'!$G$7,0,10*ROW('Hygiene Data'!G147)),NA())</f>
        <v>#N/A</v>
      </c>
      <c r="BK153" s="101" t="e">
        <f ca="true">+IF(AND(ISNUMBER(OFFSET('Hygiene Data'!$G$9,0,10*ROW('Hygiene Data'!G147))),'Data Summary'!DZ153="Yes"),OFFSET('Hygiene Data'!$G$9,0,10*ROW('Hygiene Data'!G147)),NA())</f>
        <v>#N/A</v>
      </c>
      <c r="BL153" s="101" t="e">
        <f ca="true">+IF(AND(ISNUMBER(OFFSET('Hygiene Data'!$H$5,0,10*ROW('Hygiene Data'!H147))),'Data Summary'!EA153="Yes"),OFFSET('Hygiene Data'!$H$5,0,10*ROW('Hygiene Data'!H147)),NA())</f>
        <v>#N/A</v>
      </c>
      <c r="BM153" s="101" t="e">
        <f ca="true">+IF(AND(ISNUMBER(OFFSET('Hygiene Data'!$H$7,0,10*ROW('Hygiene Data'!H147))),'Data Summary'!EB153="Yes"),OFFSET('Hygiene Data'!$H$7,0,10*ROW('Hygiene Data'!H147)),NA())</f>
        <v>#N/A</v>
      </c>
      <c r="BN153" s="101" t="e">
        <f ca="true">+IF(AND(ISNUMBER(OFFSET('Hygiene Data'!$H$9,0,10*ROW('Hygiene Data'!H147))),'Data Summary'!EC153="Yes"),OFFSET('Hygiene Data'!$H$9,0,10*ROW('Hygiene Data'!H147)),NA())</f>
        <v>#N/A</v>
      </c>
      <c r="BO153" s="101" t="e">
        <f ca="true">+IF(AND(ISNUMBER(OFFSET('Hygiene Data'!$I$5,0,10*ROW('Hygiene Data'!I147))),'Data Summary'!ED153="Yes"),OFFSET('Hygiene Data'!$I$5,0,10*ROW('Hygiene Data'!I147)),NA())</f>
        <v>#N/A</v>
      </c>
      <c r="BP153" s="101" t="e">
        <f ca="true">+IF(AND(ISNUMBER(OFFSET('Hygiene Data'!$I$7,0,10*ROW('Hygiene Data'!I147))),'Data Summary'!EE153="Yes"),OFFSET('Hygiene Data'!$I$7,0,10*ROW('Hygiene Data'!I147)),NA())</f>
        <v>#N/A</v>
      </c>
      <c r="BQ153" s="101" t="e">
        <f ca="true">+IF(AND(ISNUMBER(OFFSET('Hygiene Data'!$I$9,0,10*ROW('Hygiene Data'!I147))),'Data Summary'!EF153="Yes"),OFFSET('Hygiene Data'!$I$9,0,10*ROW('Hygiene Data'!I147)),NA())</f>
        <v>#N/A</v>
      </c>
    </row>
    <row xmlns:x14ac="http://schemas.microsoft.com/office/spreadsheetml/2009/9/ac" r="154" x14ac:dyDescent="0.2">
      <c r="A154" s="414" t="e">
        <f ca="true">+RIGHT('Data Summary'!A154,LEN('Data Summary'!A154)-9)</f>
        <v>#VALUE!</v>
      </c>
      <c r="B154" s="38" t="str">
        <f ca="true">+IF(ISTEXT('Data Summary'!B154),'Data Summary'!B154,"")</f>
        <v/>
      </c>
      <c r="C154" s="365" t="e">
        <f ca="true">+VALUE('Data Summary'!C154)</f>
        <v>#VALUE!</v>
      </c>
      <c r="D154" s="99" t="e">
        <f ca="true">+IF(AND(ISNUMBER(OFFSET('Water Data'!$D$4,0,10*ROW('Water Data'!D148))),'Data Summary'!BS154="Yes"),100-OFFSET('Water Data'!$D$4,0,10*ROW('Water Data'!D148)),NA())</f>
        <v>#N/A</v>
      </c>
      <c r="E154" s="99" t="e">
        <f ca="true">+IF(AND(ISNUMBER(OFFSET('Water Data'!$D$6,0,10*ROW('Water Data'!D148))),'Data Summary'!BT154="Yes"),OFFSET('Water Data'!$D$6,0,10*ROW('Water Data'!D148)),NA())</f>
        <v>#N/A</v>
      </c>
      <c r="F154" s="99" t="e">
        <f ca="true">+IF(AND(ISNUMBER(OFFSET('Water Data'!$D$9,0,10*ROW('Water Data'!D148))),'Data Summary'!BU154="Yes"),OFFSET('Water Data'!$D$9,0,10*ROW('Water Data'!D148)),NA())</f>
        <v>#N/A</v>
      </c>
      <c r="G154" s="99" t="e">
        <f ca="true">+IF(AND(ISNUMBER(OFFSET('Water Data'!$E$4,0,10*ROW('Water Data'!E148))),'Data Summary'!BV154="Yes"),100-OFFSET('Water Data'!$E$4,0,10*ROW('Water Data'!E148)),NA())</f>
        <v>#N/A</v>
      </c>
      <c r="H154" s="99" t="e">
        <f ca="true">+IF(AND(ISNUMBER(OFFSET('Water Data'!$E$6,0,10*ROW('Water Data'!E148))),'Data Summary'!BW154="Yes"),OFFSET('Water Data'!$E$6,0,10*ROW('Water Data'!E148)),NA())</f>
        <v>#N/A</v>
      </c>
      <c r="I154" s="99" t="e">
        <f ca="true">+IF(AND(ISNUMBER(OFFSET('Water Data'!$E$9,0,10*ROW('Water Data'!E148))),'Data Summary'!BX154="Yes"),OFFSET('Water Data'!$E$9,0,10*ROW('Water Data'!E148)),NA())</f>
        <v>#N/A</v>
      </c>
      <c r="J154" s="99" t="e">
        <f ca="true">+IF(AND(ISNUMBER(OFFSET('Water Data'!$F$4,0,10*ROW('Water Data'!F148))),'Data Summary'!BY154="Yes"),100-OFFSET('Water Data'!$F$4,0,10*ROW('Water Data'!F148)),NA())</f>
        <v>#N/A</v>
      </c>
      <c r="K154" s="99" t="e">
        <f ca="true">+IF(AND(ISNUMBER(OFFSET('Water Data'!$F$6,0,10*ROW('Water Data'!F148))),'Data Summary'!BZ154="Yes"),OFFSET('Water Data'!$F$6,0,10*ROW('Water Data'!F148)),NA())</f>
        <v>#N/A</v>
      </c>
      <c r="L154" s="99" t="e">
        <f ca="true">+IF(AND(ISNUMBER(OFFSET('Water Data'!$F$9,0,10*ROW('Water Data'!F148))),'Data Summary'!CA154="Yes"),OFFSET('Water Data'!$F$9,0,10*ROW('Water Data'!F148)),NA())</f>
        <v>#N/A</v>
      </c>
      <c r="M154" s="99" t="e">
        <f ca="true">+IF(AND(ISNUMBER(OFFSET('Water Data'!$G$4,0,10*ROW('Water Data'!G148))),'Data Summary'!CB154="Yes"),100-OFFSET('Water Data'!$G$4,0,10*ROW('Water Data'!G148)),NA())</f>
        <v>#N/A</v>
      </c>
      <c r="N154" s="99" t="e">
        <f ca="true">+IF(AND(ISNUMBER(OFFSET('Water Data'!$G$6,0,10*ROW('Water Data'!G148))),'Data Summary'!CC154="Yes"),OFFSET('Water Data'!$G$6,0,10*ROW('Water Data'!G148)),NA())</f>
        <v>#N/A</v>
      </c>
      <c r="O154" s="99" t="e">
        <f ca="true">+IF(AND(ISNUMBER(OFFSET('Water Data'!$G$9,0,10*ROW('Water Data'!G148))),'Data Summary'!CD154="Yes"),OFFSET('Water Data'!$G$9,0,10*ROW('Water Data'!G148)),NA())</f>
        <v>#N/A</v>
      </c>
      <c r="P154" s="99" t="e">
        <f ca="true">+IF(AND(ISNUMBER(OFFSET('Water Data'!$H$4,0,10*ROW('Water Data'!H148))),'Data Summary'!CE154="Yes"),100-OFFSET('Water Data'!$H$4,0,10*ROW('Water Data'!H148)),NA())</f>
        <v>#N/A</v>
      </c>
      <c r="Q154" s="99" t="e">
        <f ca="true">+IF(AND(ISNUMBER(OFFSET('Water Data'!$H$6,0,10*ROW('Water Data'!H148))),'Data Summary'!CF154="Yes"),OFFSET('Water Data'!$H$6,0,10*ROW('Water Data'!H148)),NA())</f>
        <v>#N/A</v>
      </c>
      <c r="R154" s="99" t="e">
        <f ca="true">+IF(AND(ISNUMBER(OFFSET('Water Data'!$H$9,0,10*ROW('Water Data'!H148))),'Data Summary'!CG154="Yes"),OFFSET('Water Data'!$H$9,0,10*ROW('Water Data'!H148)),NA())</f>
        <v>#N/A</v>
      </c>
      <c r="S154" s="99" t="e">
        <f ca="true">+IF(AND(ISNUMBER(OFFSET('Water Data'!$I$4,0,10*ROW('Water Data'!I148))),'Data Summary'!CH154="Yes"),100-OFFSET('Water Data'!$I$4,0,10*ROW('Water Data'!I148)),NA())</f>
        <v>#N/A</v>
      </c>
      <c r="T154" s="99" t="e">
        <f ca="true">+IF(AND(ISNUMBER(OFFSET('Water Data'!$I$6,0,10*ROW('Water Data'!I148))),'Data Summary'!CI154="Yes"),OFFSET('Water Data'!$I$6,0,10*ROW('Water Data'!I148)),NA())</f>
        <v>#N/A</v>
      </c>
      <c r="U154" s="99" t="e">
        <f ca="true">+IF(AND(ISNUMBER(OFFSET('Water Data'!$I$9,0,10*ROW('Water Data'!I148))),'Data Summary'!CJ154="Yes"),OFFSET('Water Data'!$I$9,0,10*ROW('Water Data'!I148)),NA())</f>
        <v>#N/A</v>
      </c>
      <c r="V154" s="100" t="e">
        <f ca="true">+IF(AND(ISNUMBER(OFFSET('Sanitation Data'!$D$4,0,10*ROW('Sanitation Data'!D148))),'Data Summary'!CK154="Yes"),100-OFFSET('Sanitation Data'!$D$4,0,10*ROW('Sanitation Data'!D148)),NA())</f>
        <v>#N/A</v>
      </c>
      <c r="W154" s="100" t="e">
        <f ca="true">+IF(AND(ISNUMBER(OFFSET('Sanitation Data'!$D$6,0,10*ROW('Sanitation Data'!D148))),'Data Summary'!CL154="Yes"),OFFSET('Sanitation Data'!$D$6,0,10*ROW('Sanitation Data'!D148)),NA())</f>
        <v>#N/A</v>
      </c>
      <c r="X154" s="100" t="e">
        <f ca="true">+IF(AND(ISNUMBER(OFFSET('Sanitation Data'!$D$10,0,10*ROW('Sanitation Data'!D148))),'Data Summary'!CM154="Yes"),OFFSET('Sanitation Data'!$D$10,0,10*ROW('Sanitation Data'!D148)),NA())</f>
        <v>#N/A</v>
      </c>
      <c r="Y154" s="100" t="e">
        <f ca="true">+IF(AND(ISNUMBER(OFFSET('Sanitation Data'!$D$11,0,10*ROW('Sanitation Data'!D148))),'Data Summary'!CN154="Yes"),OFFSET('Sanitation Data'!$D$11,0,10*ROW('Sanitation Data'!D148)),NA())</f>
        <v>#N/A</v>
      </c>
      <c r="Z154" s="100" t="e">
        <f ca="true">+IF(AND(ISNUMBER(OFFSET('Sanitation Data'!$D$12,0,10*ROW('Sanitation Data'!D148))),'Data Summary'!CO154="Yes"),OFFSET('Sanitation Data'!$D$12,0,10*ROW('Sanitation Data'!D148)),NA())</f>
        <v>#N/A</v>
      </c>
      <c r="AA154" s="100" t="e">
        <f ca="true">+IF(AND(ISNUMBER(OFFSET('Sanitation Data'!$E$4,0,10*ROW('Sanitation Data'!E148))),'Data Summary'!CP154="Yes"),100-OFFSET('Sanitation Data'!$E$4,0,10*ROW('Sanitation Data'!E148)),NA())</f>
        <v>#N/A</v>
      </c>
      <c r="AB154" s="100" t="e">
        <f ca="true">+IF(AND(ISNUMBER(OFFSET('Sanitation Data'!$E$6,0,10*ROW('Sanitation Data'!E148))),'Data Summary'!CQ154="Yes"),OFFSET('Sanitation Data'!$E$6,0,10*ROW('Sanitation Data'!E148)),NA())</f>
        <v>#N/A</v>
      </c>
      <c r="AC154" s="100" t="e">
        <f ca="true">+IF(AND(ISNUMBER(OFFSET('Sanitation Data'!$E$10,0,10*ROW('Sanitation Data'!E148))),'Data Summary'!CR154="Yes"),OFFSET('Sanitation Data'!$E$10,0,10*ROW('Sanitation Data'!E148)),NA())</f>
        <v>#N/A</v>
      </c>
      <c r="AD154" s="100" t="e">
        <f ca="true">+IF(AND(ISNUMBER(OFFSET('Sanitation Data'!$E$11,0,10*ROW('Sanitation Data'!E148))),'Data Summary'!CS154="Yes"),OFFSET('Sanitation Data'!$E$11,0,10*ROW('Sanitation Data'!E148)),NA())</f>
        <v>#N/A</v>
      </c>
      <c r="AE154" s="100" t="e">
        <f ca="true">+IF(AND(ISNUMBER(OFFSET('Sanitation Data'!$E$12,0,10*ROW('Sanitation Data'!E148))),'Data Summary'!CT154="Yes"),OFFSET('Sanitation Data'!$E$12,0,10*ROW('Sanitation Data'!E148)),NA())</f>
        <v>#N/A</v>
      </c>
      <c r="AF154" s="100" t="e">
        <f ca="true">+IF(AND(ISNUMBER(OFFSET('Sanitation Data'!$F$4,0,10*ROW('Sanitation Data'!F148))),'Data Summary'!CU154="Yes"),100-OFFSET('Sanitation Data'!$F$4,0,10*ROW('Sanitation Data'!F148)),NA())</f>
        <v>#N/A</v>
      </c>
      <c r="AG154" s="100" t="e">
        <f ca="true">+IF(AND(ISNUMBER(OFFSET('Sanitation Data'!$F$6,0,10*ROW('Sanitation Data'!F148))),'Data Summary'!CV154="Yes"),OFFSET('Sanitation Data'!$F$6,0,10*ROW('Sanitation Data'!F148)),NA())</f>
        <v>#N/A</v>
      </c>
      <c r="AH154" s="100" t="e">
        <f ca="true">+IF(AND(ISNUMBER(OFFSET('Sanitation Data'!$F$10,0,10*ROW('Sanitation Data'!F148))),'Data Summary'!CW154="Yes"),OFFSET('Sanitation Data'!$F$10,0,10*ROW('Sanitation Data'!F148)),NA())</f>
        <v>#N/A</v>
      </c>
      <c r="AI154" s="100" t="e">
        <f ca="true">+IF(AND(ISNUMBER(OFFSET('Sanitation Data'!$F$11,0,10*ROW('Sanitation Data'!F148))),'Data Summary'!CX154="Yes"),OFFSET('Sanitation Data'!$F$11,0,10*ROW('Sanitation Data'!F148)),NA())</f>
        <v>#N/A</v>
      </c>
      <c r="AJ154" s="100" t="e">
        <f ca="true">+IF(AND(ISNUMBER(OFFSET('Sanitation Data'!$F$12,0,10*ROW('Sanitation Data'!F148))),'Data Summary'!CY154="Yes"),OFFSET('Sanitation Data'!$F$12,0,10*ROW('Sanitation Data'!F148)),NA())</f>
        <v>#N/A</v>
      </c>
      <c r="AK154" s="100" t="e">
        <f ca="true">+IF(AND(ISNUMBER(OFFSET('Sanitation Data'!$G$4,0,10*ROW('Sanitation Data'!G148))),'Data Summary'!CZ154="Yes"),100-OFFSET('Sanitation Data'!$G$4,0,10*ROW('Sanitation Data'!G148)),NA())</f>
        <v>#N/A</v>
      </c>
      <c r="AL154" s="100" t="e">
        <f ca="true">+IF(AND(ISNUMBER(OFFSET('Sanitation Data'!$G$6,0,10*ROW('Sanitation Data'!G148))),'Data Summary'!DA154="Yes"),OFFSET('Sanitation Data'!$G$6,0,10*ROW('Sanitation Data'!G148)),NA())</f>
        <v>#N/A</v>
      </c>
      <c r="AM154" s="100" t="e">
        <f ca="true">+IF(AND(ISNUMBER(OFFSET('Sanitation Data'!$G$10,0,10*ROW('Sanitation Data'!G148))),'Data Summary'!DB154="Yes"),OFFSET('Sanitation Data'!$G$10,0,10*ROW('Sanitation Data'!G148)),NA())</f>
        <v>#N/A</v>
      </c>
      <c r="AN154" s="100" t="e">
        <f ca="true">+IF(AND(ISNUMBER(OFFSET('Sanitation Data'!$G$11,0,10*ROW('Sanitation Data'!G148))),'Data Summary'!DC154="Yes"),OFFSET('Sanitation Data'!$G$11,0,10*ROW('Sanitation Data'!G148)),NA())</f>
        <v>#N/A</v>
      </c>
      <c r="AO154" s="100" t="e">
        <f ca="true">+IF(AND(ISNUMBER(OFFSET('Sanitation Data'!$G$12,0,10*ROW('Sanitation Data'!G148))),'Data Summary'!DD154="Yes"),OFFSET('Sanitation Data'!$G$12,0,10*ROW('Sanitation Data'!G148)),NA())</f>
        <v>#N/A</v>
      </c>
      <c r="AP154" s="100" t="e">
        <f ca="true">+IF(AND(ISNUMBER(OFFSET('Sanitation Data'!$H$4,0,10*ROW('Sanitation Data'!H148))),'Data Summary'!DE154="Yes"),100-OFFSET('Sanitation Data'!$H$4,0,10*ROW('Sanitation Data'!H148)),NA())</f>
        <v>#N/A</v>
      </c>
      <c r="AQ154" s="100" t="e">
        <f ca="true">+IF(AND(ISNUMBER(OFFSET('Sanitation Data'!$H$6,0,10*ROW('Sanitation Data'!H148))),'Data Summary'!DF154="Yes"),OFFSET('Sanitation Data'!$H$6,0,10*ROW('Sanitation Data'!H148)),NA())</f>
        <v>#N/A</v>
      </c>
      <c r="AR154" s="100" t="e">
        <f ca="true">+IF(AND(ISNUMBER(OFFSET('Sanitation Data'!$H$10,0,10*ROW('Sanitation Data'!H148))),'Data Summary'!DG154="Yes"),OFFSET('Sanitation Data'!$H$10,0,10*ROW('Sanitation Data'!H148)),NA())</f>
        <v>#N/A</v>
      </c>
      <c r="AS154" s="100" t="e">
        <f ca="true">+IF(AND(ISNUMBER(OFFSET('Sanitation Data'!$H$11,0,10*ROW('Sanitation Data'!H148))),'Data Summary'!DH154="Yes"),OFFSET('Sanitation Data'!$H$11,0,10*ROW('Sanitation Data'!H148)),NA())</f>
        <v>#N/A</v>
      </c>
      <c r="AT154" s="100" t="e">
        <f ca="true">+IF(AND(ISNUMBER(OFFSET('Sanitation Data'!$H$12,0,10*ROW('Sanitation Data'!H148))),'Data Summary'!DI154="Yes"),OFFSET('Sanitation Data'!$H$12,0,10*ROW('Sanitation Data'!H148)),NA())</f>
        <v>#N/A</v>
      </c>
      <c r="AU154" s="100" t="e">
        <f ca="true">+IF(AND(ISNUMBER(OFFSET('Sanitation Data'!$I$4,0,10*ROW('Sanitation Data'!I148))),'Data Summary'!DJ154="Yes"),100-OFFSET('Sanitation Data'!$I$4,0,10*ROW('Sanitation Data'!I148)),NA())</f>
        <v>#N/A</v>
      </c>
      <c r="AV154" s="100" t="e">
        <f ca="true">+IF(AND(ISNUMBER(OFFSET('Sanitation Data'!$I$6,0,10*ROW('Sanitation Data'!I148))),'Data Summary'!DK154="Yes"),OFFSET('Sanitation Data'!$I$6,0,10*ROW('Sanitation Data'!I148)),NA())</f>
        <v>#N/A</v>
      </c>
      <c r="AW154" s="100" t="e">
        <f ca="true">+IF(AND(ISNUMBER(OFFSET('Sanitation Data'!$I$10,0,10*ROW('Sanitation Data'!I148))),'Data Summary'!DL154="Yes"),OFFSET('Sanitation Data'!$I$10,0,10*ROW('Sanitation Data'!I148)),NA())</f>
        <v>#N/A</v>
      </c>
      <c r="AX154" s="100" t="e">
        <f ca="true">+IF(AND(ISNUMBER(OFFSET('Sanitation Data'!$I$11,0,10*ROW('Sanitation Data'!I148))),'Data Summary'!DM154="Yes"),OFFSET('Sanitation Data'!$I$11,0,10*ROW('Sanitation Data'!I148)),NA())</f>
        <v>#N/A</v>
      </c>
      <c r="AY154" s="100" t="e">
        <f ca="true">+IF(AND(ISNUMBER(OFFSET('Sanitation Data'!$I$12,0,10*ROW('Sanitation Data'!I148))),'Data Summary'!DN154="Yes"),OFFSET('Sanitation Data'!$I$12,0,10*ROW('Sanitation Data'!I148)),NA())</f>
        <v>#N/A</v>
      </c>
      <c r="AZ154" s="101" t="e">
        <f ca="true">+IF(AND(ISNUMBER(OFFSET('Hygiene Data'!$D$5,0,10*ROW('Hygiene Data'!D148))),'Data Summary'!DO154="Yes"),OFFSET('Hygiene Data'!$D$5,0,10*ROW('Hygiene Data'!D148)),NA())</f>
        <v>#N/A</v>
      </c>
      <c r="BA154" s="101" t="e">
        <f ca="true">+IF(AND(ISNUMBER(OFFSET('Hygiene Data'!$D$7,0,10*ROW('Hygiene Data'!D148))),'Data Summary'!DP154="Yes"),OFFSET('Hygiene Data'!$D$7,0,10*ROW('Hygiene Data'!D148)),NA())</f>
        <v>#N/A</v>
      </c>
      <c r="BB154" s="101" t="e">
        <f ca="true">+IF(AND(ISNUMBER(OFFSET('Hygiene Data'!$D$9,0,10*ROW('Hygiene Data'!D148))),'Data Summary'!DQ154="Yes"),OFFSET('Hygiene Data'!$D$9,0,10*ROW('Hygiene Data'!D148)),NA())</f>
        <v>#N/A</v>
      </c>
      <c r="BC154" s="101" t="e">
        <f ca="true">+IF(AND(ISNUMBER(OFFSET('Hygiene Data'!$E$5,0,10*ROW('Hygiene Data'!E148))),'Data Summary'!DR154="Yes"),OFFSET('Hygiene Data'!$E$5,0,10*ROW('Hygiene Data'!E148)),NA())</f>
        <v>#N/A</v>
      </c>
      <c r="BD154" s="101" t="e">
        <f ca="true">+IF(AND(ISNUMBER(OFFSET('Hygiene Data'!$E$7,0,10*ROW('Hygiene Data'!E148))),'Data Summary'!DS154="Yes"),OFFSET('Hygiene Data'!$E$7,0,10*ROW('Hygiene Data'!E148)),NA())</f>
        <v>#N/A</v>
      </c>
      <c r="BE154" s="101" t="e">
        <f ca="true">+IF(AND(ISNUMBER(OFFSET('Hygiene Data'!$E$9,0,10*ROW('Hygiene Data'!E148))),'Data Summary'!DT154="Yes"),OFFSET('Hygiene Data'!$E$9,0,10*ROW('Hygiene Data'!E148)),NA())</f>
        <v>#N/A</v>
      </c>
      <c r="BF154" s="101" t="e">
        <f ca="true">+IF(AND(ISNUMBER(OFFSET('Hygiene Data'!$F$5,0,10*ROW('Hygiene Data'!F148))),'Data Summary'!DU154="Yes"),OFFSET('Hygiene Data'!$F$5,0,10*ROW('Hygiene Data'!F148)),NA())</f>
        <v>#N/A</v>
      </c>
      <c r="BG154" s="101" t="e">
        <f ca="true">+IF(AND(ISNUMBER(OFFSET('Hygiene Data'!$F$7,0,10*ROW('Hygiene Data'!F148))),'Data Summary'!DV154="Yes"),OFFSET('Hygiene Data'!$F$7,0,10*ROW('Hygiene Data'!F148)),NA())</f>
        <v>#N/A</v>
      </c>
      <c r="BH154" s="101" t="e">
        <f ca="true">+IF(AND(ISNUMBER(OFFSET('Hygiene Data'!$F$9,0,10*ROW('Hygiene Data'!F148))),'Data Summary'!DW154="Yes"),OFFSET('Hygiene Data'!$F$9,0,10*ROW('Hygiene Data'!F148)),NA())</f>
        <v>#N/A</v>
      </c>
      <c r="BI154" s="101" t="e">
        <f ca="true">+IF(AND(ISNUMBER(OFFSET('Hygiene Data'!$G$5,0,10*ROW('Hygiene Data'!G148))),'Data Summary'!DX154="Yes"),OFFSET('Hygiene Data'!$G$5,0,10*ROW('Hygiene Data'!G148)),NA())</f>
        <v>#N/A</v>
      </c>
      <c r="BJ154" s="101" t="e">
        <f ca="true">+IF(AND(ISNUMBER(OFFSET('Hygiene Data'!$G$7,0,10*ROW('Hygiene Data'!G148))),'Data Summary'!DY154="Yes"),OFFSET('Hygiene Data'!$G$7,0,10*ROW('Hygiene Data'!G148)),NA())</f>
        <v>#N/A</v>
      </c>
      <c r="BK154" s="101" t="e">
        <f ca="true">+IF(AND(ISNUMBER(OFFSET('Hygiene Data'!$G$9,0,10*ROW('Hygiene Data'!G148))),'Data Summary'!DZ154="Yes"),OFFSET('Hygiene Data'!$G$9,0,10*ROW('Hygiene Data'!G148)),NA())</f>
        <v>#N/A</v>
      </c>
      <c r="BL154" s="101" t="e">
        <f ca="true">+IF(AND(ISNUMBER(OFFSET('Hygiene Data'!$H$5,0,10*ROW('Hygiene Data'!H148))),'Data Summary'!EA154="Yes"),OFFSET('Hygiene Data'!$H$5,0,10*ROW('Hygiene Data'!H148)),NA())</f>
        <v>#N/A</v>
      </c>
      <c r="BM154" s="101" t="e">
        <f ca="true">+IF(AND(ISNUMBER(OFFSET('Hygiene Data'!$H$7,0,10*ROW('Hygiene Data'!H148))),'Data Summary'!EB154="Yes"),OFFSET('Hygiene Data'!$H$7,0,10*ROW('Hygiene Data'!H148)),NA())</f>
        <v>#N/A</v>
      </c>
      <c r="BN154" s="101" t="e">
        <f ca="true">+IF(AND(ISNUMBER(OFFSET('Hygiene Data'!$H$9,0,10*ROW('Hygiene Data'!H148))),'Data Summary'!EC154="Yes"),OFFSET('Hygiene Data'!$H$9,0,10*ROW('Hygiene Data'!H148)),NA())</f>
        <v>#N/A</v>
      </c>
      <c r="BO154" s="101" t="e">
        <f ca="true">+IF(AND(ISNUMBER(OFFSET('Hygiene Data'!$I$5,0,10*ROW('Hygiene Data'!I148))),'Data Summary'!ED154="Yes"),OFFSET('Hygiene Data'!$I$5,0,10*ROW('Hygiene Data'!I148)),NA())</f>
        <v>#N/A</v>
      </c>
      <c r="BP154" s="101" t="e">
        <f ca="true">+IF(AND(ISNUMBER(OFFSET('Hygiene Data'!$I$7,0,10*ROW('Hygiene Data'!I148))),'Data Summary'!EE154="Yes"),OFFSET('Hygiene Data'!$I$7,0,10*ROW('Hygiene Data'!I148)),NA())</f>
        <v>#N/A</v>
      </c>
      <c r="BQ154" s="101" t="e">
        <f ca="true">+IF(AND(ISNUMBER(OFFSET('Hygiene Data'!$I$9,0,10*ROW('Hygiene Data'!I148))),'Data Summary'!EF154="Yes"),OFFSET('Hygiene Data'!$I$9,0,10*ROW('Hygiene Data'!I148)),NA())</f>
        <v>#N/A</v>
      </c>
    </row>
    <row xmlns:x14ac="http://schemas.microsoft.com/office/spreadsheetml/2009/9/ac" r="155" x14ac:dyDescent="0.2">
      <c r="A155" s="414" t="e">
        <f ca="true">+RIGHT('Data Summary'!A155,LEN('Data Summary'!A155)-9)</f>
        <v>#VALUE!</v>
      </c>
      <c r="B155" s="38" t="str">
        <f ca="true">+IF(ISTEXT('Data Summary'!B155),'Data Summary'!B155,"")</f>
        <v/>
      </c>
      <c r="C155" s="365" t="e">
        <f ca="true">+VALUE('Data Summary'!C155)</f>
        <v>#VALUE!</v>
      </c>
      <c r="D155" s="99" t="e">
        <f ca="true">+IF(AND(ISNUMBER(OFFSET('Water Data'!$D$4,0,10*ROW('Water Data'!D149))),'Data Summary'!BS155="Yes"),100-OFFSET('Water Data'!$D$4,0,10*ROW('Water Data'!D149)),NA())</f>
        <v>#N/A</v>
      </c>
      <c r="E155" s="99" t="e">
        <f ca="true">+IF(AND(ISNUMBER(OFFSET('Water Data'!$D$6,0,10*ROW('Water Data'!D149))),'Data Summary'!BT155="Yes"),OFFSET('Water Data'!$D$6,0,10*ROW('Water Data'!D149)),NA())</f>
        <v>#N/A</v>
      </c>
      <c r="F155" s="99" t="e">
        <f ca="true">+IF(AND(ISNUMBER(OFFSET('Water Data'!$D$9,0,10*ROW('Water Data'!D149))),'Data Summary'!BU155="Yes"),OFFSET('Water Data'!$D$9,0,10*ROW('Water Data'!D149)),NA())</f>
        <v>#N/A</v>
      </c>
      <c r="G155" s="99" t="e">
        <f ca="true">+IF(AND(ISNUMBER(OFFSET('Water Data'!$E$4,0,10*ROW('Water Data'!E149))),'Data Summary'!BV155="Yes"),100-OFFSET('Water Data'!$E$4,0,10*ROW('Water Data'!E149)),NA())</f>
        <v>#N/A</v>
      </c>
      <c r="H155" s="99" t="e">
        <f ca="true">+IF(AND(ISNUMBER(OFFSET('Water Data'!$E$6,0,10*ROW('Water Data'!E149))),'Data Summary'!BW155="Yes"),OFFSET('Water Data'!$E$6,0,10*ROW('Water Data'!E149)),NA())</f>
        <v>#N/A</v>
      </c>
      <c r="I155" s="99" t="e">
        <f ca="true">+IF(AND(ISNUMBER(OFFSET('Water Data'!$E$9,0,10*ROW('Water Data'!E149))),'Data Summary'!BX155="Yes"),OFFSET('Water Data'!$E$9,0,10*ROW('Water Data'!E149)),NA())</f>
        <v>#N/A</v>
      </c>
      <c r="J155" s="99" t="e">
        <f ca="true">+IF(AND(ISNUMBER(OFFSET('Water Data'!$F$4,0,10*ROW('Water Data'!F149))),'Data Summary'!BY155="Yes"),100-OFFSET('Water Data'!$F$4,0,10*ROW('Water Data'!F149)),NA())</f>
        <v>#N/A</v>
      </c>
      <c r="K155" s="99" t="e">
        <f ca="true">+IF(AND(ISNUMBER(OFFSET('Water Data'!$F$6,0,10*ROW('Water Data'!F149))),'Data Summary'!BZ155="Yes"),OFFSET('Water Data'!$F$6,0,10*ROW('Water Data'!F149)),NA())</f>
        <v>#N/A</v>
      </c>
      <c r="L155" s="99" t="e">
        <f ca="true">+IF(AND(ISNUMBER(OFFSET('Water Data'!$F$9,0,10*ROW('Water Data'!F149))),'Data Summary'!CA155="Yes"),OFFSET('Water Data'!$F$9,0,10*ROW('Water Data'!F149)),NA())</f>
        <v>#N/A</v>
      </c>
      <c r="M155" s="99" t="e">
        <f ca="true">+IF(AND(ISNUMBER(OFFSET('Water Data'!$G$4,0,10*ROW('Water Data'!G149))),'Data Summary'!CB155="Yes"),100-OFFSET('Water Data'!$G$4,0,10*ROW('Water Data'!G149)),NA())</f>
        <v>#N/A</v>
      </c>
      <c r="N155" s="99" t="e">
        <f ca="true">+IF(AND(ISNUMBER(OFFSET('Water Data'!$G$6,0,10*ROW('Water Data'!G149))),'Data Summary'!CC155="Yes"),OFFSET('Water Data'!$G$6,0,10*ROW('Water Data'!G149)),NA())</f>
        <v>#N/A</v>
      </c>
      <c r="O155" s="99" t="e">
        <f ca="true">+IF(AND(ISNUMBER(OFFSET('Water Data'!$G$9,0,10*ROW('Water Data'!G149))),'Data Summary'!CD155="Yes"),OFFSET('Water Data'!$G$9,0,10*ROW('Water Data'!G149)),NA())</f>
        <v>#N/A</v>
      </c>
      <c r="P155" s="99" t="e">
        <f ca="true">+IF(AND(ISNUMBER(OFFSET('Water Data'!$H$4,0,10*ROW('Water Data'!H149))),'Data Summary'!CE155="Yes"),100-OFFSET('Water Data'!$H$4,0,10*ROW('Water Data'!H149)),NA())</f>
        <v>#N/A</v>
      </c>
      <c r="Q155" s="99" t="e">
        <f ca="true">+IF(AND(ISNUMBER(OFFSET('Water Data'!$H$6,0,10*ROW('Water Data'!H149))),'Data Summary'!CF155="Yes"),OFFSET('Water Data'!$H$6,0,10*ROW('Water Data'!H149)),NA())</f>
        <v>#N/A</v>
      </c>
      <c r="R155" s="99" t="e">
        <f ca="true">+IF(AND(ISNUMBER(OFFSET('Water Data'!$H$9,0,10*ROW('Water Data'!H149))),'Data Summary'!CG155="Yes"),OFFSET('Water Data'!$H$9,0,10*ROW('Water Data'!H149)),NA())</f>
        <v>#N/A</v>
      </c>
      <c r="S155" s="99" t="e">
        <f ca="true">+IF(AND(ISNUMBER(OFFSET('Water Data'!$I$4,0,10*ROW('Water Data'!I149))),'Data Summary'!CH155="Yes"),100-OFFSET('Water Data'!$I$4,0,10*ROW('Water Data'!I149)),NA())</f>
        <v>#N/A</v>
      </c>
      <c r="T155" s="99" t="e">
        <f ca="true">+IF(AND(ISNUMBER(OFFSET('Water Data'!$I$6,0,10*ROW('Water Data'!I149))),'Data Summary'!CI155="Yes"),OFFSET('Water Data'!$I$6,0,10*ROW('Water Data'!I149)),NA())</f>
        <v>#N/A</v>
      </c>
      <c r="U155" s="99" t="e">
        <f ca="true">+IF(AND(ISNUMBER(OFFSET('Water Data'!$I$9,0,10*ROW('Water Data'!I149))),'Data Summary'!CJ155="Yes"),OFFSET('Water Data'!$I$9,0,10*ROW('Water Data'!I149)),NA())</f>
        <v>#N/A</v>
      </c>
      <c r="V155" s="100" t="e">
        <f ca="true">+IF(AND(ISNUMBER(OFFSET('Sanitation Data'!$D$4,0,10*ROW('Sanitation Data'!D149))),'Data Summary'!CK155="Yes"),100-OFFSET('Sanitation Data'!$D$4,0,10*ROW('Sanitation Data'!D149)),NA())</f>
        <v>#N/A</v>
      </c>
      <c r="W155" s="100" t="e">
        <f ca="true">+IF(AND(ISNUMBER(OFFSET('Sanitation Data'!$D$6,0,10*ROW('Sanitation Data'!D149))),'Data Summary'!CL155="Yes"),OFFSET('Sanitation Data'!$D$6,0,10*ROW('Sanitation Data'!D149)),NA())</f>
        <v>#N/A</v>
      </c>
      <c r="X155" s="100" t="e">
        <f ca="true">+IF(AND(ISNUMBER(OFFSET('Sanitation Data'!$D$10,0,10*ROW('Sanitation Data'!D149))),'Data Summary'!CM155="Yes"),OFFSET('Sanitation Data'!$D$10,0,10*ROW('Sanitation Data'!D149)),NA())</f>
        <v>#N/A</v>
      </c>
      <c r="Y155" s="100" t="e">
        <f ca="true">+IF(AND(ISNUMBER(OFFSET('Sanitation Data'!$D$11,0,10*ROW('Sanitation Data'!D149))),'Data Summary'!CN155="Yes"),OFFSET('Sanitation Data'!$D$11,0,10*ROW('Sanitation Data'!D149)),NA())</f>
        <v>#N/A</v>
      </c>
      <c r="Z155" s="100" t="e">
        <f ca="true">+IF(AND(ISNUMBER(OFFSET('Sanitation Data'!$D$12,0,10*ROW('Sanitation Data'!D149))),'Data Summary'!CO155="Yes"),OFFSET('Sanitation Data'!$D$12,0,10*ROW('Sanitation Data'!D149)),NA())</f>
        <v>#N/A</v>
      </c>
      <c r="AA155" s="100" t="e">
        <f ca="true">+IF(AND(ISNUMBER(OFFSET('Sanitation Data'!$E$4,0,10*ROW('Sanitation Data'!E149))),'Data Summary'!CP155="Yes"),100-OFFSET('Sanitation Data'!$E$4,0,10*ROW('Sanitation Data'!E149)),NA())</f>
        <v>#N/A</v>
      </c>
      <c r="AB155" s="100" t="e">
        <f ca="true">+IF(AND(ISNUMBER(OFFSET('Sanitation Data'!$E$6,0,10*ROW('Sanitation Data'!E149))),'Data Summary'!CQ155="Yes"),OFFSET('Sanitation Data'!$E$6,0,10*ROW('Sanitation Data'!E149)),NA())</f>
        <v>#N/A</v>
      </c>
      <c r="AC155" s="100" t="e">
        <f ca="true">+IF(AND(ISNUMBER(OFFSET('Sanitation Data'!$E$10,0,10*ROW('Sanitation Data'!E149))),'Data Summary'!CR155="Yes"),OFFSET('Sanitation Data'!$E$10,0,10*ROW('Sanitation Data'!E149)),NA())</f>
        <v>#N/A</v>
      </c>
      <c r="AD155" s="100" t="e">
        <f ca="true">+IF(AND(ISNUMBER(OFFSET('Sanitation Data'!$E$11,0,10*ROW('Sanitation Data'!E149))),'Data Summary'!CS155="Yes"),OFFSET('Sanitation Data'!$E$11,0,10*ROW('Sanitation Data'!E149)),NA())</f>
        <v>#N/A</v>
      </c>
      <c r="AE155" s="100" t="e">
        <f ca="true">+IF(AND(ISNUMBER(OFFSET('Sanitation Data'!$E$12,0,10*ROW('Sanitation Data'!E149))),'Data Summary'!CT155="Yes"),OFFSET('Sanitation Data'!$E$12,0,10*ROW('Sanitation Data'!E149)),NA())</f>
        <v>#N/A</v>
      </c>
      <c r="AF155" s="100" t="e">
        <f ca="true">+IF(AND(ISNUMBER(OFFSET('Sanitation Data'!$F$4,0,10*ROW('Sanitation Data'!F149))),'Data Summary'!CU155="Yes"),100-OFFSET('Sanitation Data'!$F$4,0,10*ROW('Sanitation Data'!F149)),NA())</f>
        <v>#N/A</v>
      </c>
      <c r="AG155" s="100" t="e">
        <f ca="true">+IF(AND(ISNUMBER(OFFSET('Sanitation Data'!$F$6,0,10*ROW('Sanitation Data'!F149))),'Data Summary'!CV155="Yes"),OFFSET('Sanitation Data'!$F$6,0,10*ROW('Sanitation Data'!F149)),NA())</f>
        <v>#N/A</v>
      </c>
      <c r="AH155" s="100" t="e">
        <f ca="true">+IF(AND(ISNUMBER(OFFSET('Sanitation Data'!$F$10,0,10*ROW('Sanitation Data'!F149))),'Data Summary'!CW155="Yes"),OFFSET('Sanitation Data'!$F$10,0,10*ROW('Sanitation Data'!F149)),NA())</f>
        <v>#N/A</v>
      </c>
      <c r="AI155" s="100" t="e">
        <f ca="true">+IF(AND(ISNUMBER(OFFSET('Sanitation Data'!$F$11,0,10*ROW('Sanitation Data'!F149))),'Data Summary'!CX155="Yes"),OFFSET('Sanitation Data'!$F$11,0,10*ROW('Sanitation Data'!F149)),NA())</f>
        <v>#N/A</v>
      </c>
      <c r="AJ155" s="100" t="e">
        <f ca="true">+IF(AND(ISNUMBER(OFFSET('Sanitation Data'!$F$12,0,10*ROW('Sanitation Data'!F149))),'Data Summary'!CY155="Yes"),OFFSET('Sanitation Data'!$F$12,0,10*ROW('Sanitation Data'!F149)),NA())</f>
        <v>#N/A</v>
      </c>
      <c r="AK155" s="100" t="e">
        <f ca="true">+IF(AND(ISNUMBER(OFFSET('Sanitation Data'!$G$4,0,10*ROW('Sanitation Data'!G149))),'Data Summary'!CZ155="Yes"),100-OFFSET('Sanitation Data'!$G$4,0,10*ROW('Sanitation Data'!G149)),NA())</f>
        <v>#N/A</v>
      </c>
      <c r="AL155" s="100" t="e">
        <f ca="true">+IF(AND(ISNUMBER(OFFSET('Sanitation Data'!$G$6,0,10*ROW('Sanitation Data'!G149))),'Data Summary'!DA155="Yes"),OFFSET('Sanitation Data'!$G$6,0,10*ROW('Sanitation Data'!G149)),NA())</f>
        <v>#N/A</v>
      </c>
      <c r="AM155" s="100" t="e">
        <f ca="true">+IF(AND(ISNUMBER(OFFSET('Sanitation Data'!$G$10,0,10*ROW('Sanitation Data'!G149))),'Data Summary'!DB155="Yes"),OFFSET('Sanitation Data'!$G$10,0,10*ROW('Sanitation Data'!G149)),NA())</f>
        <v>#N/A</v>
      </c>
      <c r="AN155" s="100" t="e">
        <f ca="true">+IF(AND(ISNUMBER(OFFSET('Sanitation Data'!$G$11,0,10*ROW('Sanitation Data'!G149))),'Data Summary'!DC155="Yes"),OFFSET('Sanitation Data'!$G$11,0,10*ROW('Sanitation Data'!G149)),NA())</f>
        <v>#N/A</v>
      </c>
      <c r="AO155" s="100" t="e">
        <f ca="true">+IF(AND(ISNUMBER(OFFSET('Sanitation Data'!$G$12,0,10*ROW('Sanitation Data'!G149))),'Data Summary'!DD155="Yes"),OFFSET('Sanitation Data'!$G$12,0,10*ROW('Sanitation Data'!G149)),NA())</f>
        <v>#N/A</v>
      </c>
      <c r="AP155" s="100" t="e">
        <f ca="true">+IF(AND(ISNUMBER(OFFSET('Sanitation Data'!$H$4,0,10*ROW('Sanitation Data'!H149))),'Data Summary'!DE155="Yes"),100-OFFSET('Sanitation Data'!$H$4,0,10*ROW('Sanitation Data'!H149)),NA())</f>
        <v>#N/A</v>
      </c>
      <c r="AQ155" s="100" t="e">
        <f ca="true">+IF(AND(ISNUMBER(OFFSET('Sanitation Data'!$H$6,0,10*ROW('Sanitation Data'!H149))),'Data Summary'!DF155="Yes"),OFFSET('Sanitation Data'!$H$6,0,10*ROW('Sanitation Data'!H149)),NA())</f>
        <v>#N/A</v>
      </c>
      <c r="AR155" s="100" t="e">
        <f ca="true">+IF(AND(ISNUMBER(OFFSET('Sanitation Data'!$H$10,0,10*ROW('Sanitation Data'!H149))),'Data Summary'!DG155="Yes"),OFFSET('Sanitation Data'!$H$10,0,10*ROW('Sanitation Data'!H149)),NA())</f>
        <v>#N/A</v>
      </c>
      <c r="AS155" s="100" t="e">
        <f ca="true">+IF(AND(ISNUMBER(OFFSET('Sanitation Data'!$H$11,0,10*ROW('Sanitation Data'!H149))),'Data Summary'!DH155="Yes"),OFFSET('Sanitation Data'!$H$11,0,10*ROW('Sanitation Data'!H149)),NA())</f>
        <v>#N/A</v>
      </c>
      <c r="AT155" s="100" t="e">
        <f ca="true">+IF(AND(ISNUMBER(OFFSET('Sanitation Data'!$H$12,0,10*ROW('Sanitation Data'!H149))),'Data Summary'!DI155="Yes"),OFFSET('Sanitation Data'!$H$12,0,10*ROW('Sanitation Data'!H149)),NA())</f>
        <v>#N/A</v>
      </c>
      <c r="AU155" s="100" t="e">
        <f ca="true">+IF(AND(ISNUMBER(OFFSET('Sanitation Data'!$I$4,0,10*ROW('Sanitation Data'!I149))),'Data Summary'!DJ155="Yes"),100-OFFSET('Sanitation Data'!$I$4,0,10*ROW('Sanitation Data'!I149)),NA())</f>
        <v>#N/A</v>
      </c>
      <c r="AV155" s="100" t="e">
        <f ca="true">+IF(AND(ISNUMBER(OFFSET('Sanitation Data'!$I$6,0,10*ROW('Sanitation Data'!I149))),'Data Summary'!DK155="Yes"),OFFSET('Sanitation Data'!$I$6,0,10*ROW('Sanitation Data'!I149)),NA())</f>
        <v>#N/A</v>
      </c>
      <c r="AW155" s="100" t="e">
        <f ca="true">+IF(AND(ISNUMBER(OFFSET('Sanitation Data'!$I$10,0,10*ROW('Sanitation Data'!I149))),'Data Summary'!DL155="Yes"),OFFSET('Sanitation Data'!$I$10,0,10*ROW('Sanitation Data'!I149)),NA())</f>
        <v>#N/A</v>
      </c>
      <c r="AX155" s="100" t="e">
        <f ca="true">+IF(AND(ISNUMBER(OFFSET('Sanitation Data'!$I$11,0,10*ROW('Sanitation Data'!I149))),'Data Summary'!DM155="Yes"),OFFSET('Sanitation Data'!$I$11,0,10*ROW('Sanitation Data'!I149)),NA())</f>
        <v>#N/A</v>
      </c>
      <c r="AY155" s="100" t="e">
        <f ca="true">+IF(AND(ISNUMBER(OFFSET('Sanitation Data'!$I$12,0,10*ROW('Sanitation Data'!I149))),'Data Summary'!DN155="Yes"),OFFSET('Sanitation Data'!$I$12,0,10*ROW('Sanitation Data'!I149)),NA())</f>
        <v>#N/A</v>
      </c>
      <c r="AZ155" s="101" t="e">
        <f ca="true">+IF(AND(ISNUMBER(OFFSET('Hygiene Data'!$D$5,0,10*ROW('Hygiene Data'!D149))),'Data Summary'!DO155="Yes"),OFFSET('Hygiene Data'!$D$5,0,10*ROW('Hygiene Data'!D149)),NA())</f>
        <v>#N/A</v>
      </c>
      <c r="BA155" s="101" t="e">
        <f ca="true">+IF(AND(ISNUMBER(OFFSET('Hygiene Data'!$D$7,0,10*ROW('Hygiene Data'!D149))),'Data Summary'!DP155="Yes"),OFFSET('Hygiene Data'!$D$7,0,10*ROW('Hygiene Data'!D149)),NA())</f>
        <v>#N/A</v>
      </c>
      <c r="BB155" s="101" t="e">
        <f ca="true">+IF(AND(ISNUMBER(OFFSET('Hygiene Data'!$D$9,0,10*ROW('Hygiene Data'!D149))),'Data Summary'!DQ155="Yes"),OFFSET('Hygiene Data'!$D$9,0,10*ROW('Hygiene Data'!D149)),NA())</f>
        <v>#N/A</v>
      </c>
      <c r="BC155" s="101" t="e">
        <f ca="true">+IF(AND(ISNUMBER(OFFSET('Hygiene Data'!$E$5,0,10*ROW('Hygiene Data'!E149))),'Data Summary'!DR155="Yes"),OFFSET('Hygiene Data'!$E$5,0,10*ROW('Hygiene Data'!E149)),NA())</f>
        <v>#N/A</v>
      </c>
      <c r="BD155" s="101" t="e">
        <f ca="true">+IF(AND(ISNUMBER(OFFSET('Hygiene Data'!$E$7,0,10*ROW('Hygiene Data'!E149))),'Data Summary'!DS155="Yes"),OFFSET('Hygiene Data'!$E$7,0,10*ROW('Hygiene Data'!E149)),NA())</f>
        <v>#N/A</v>
      </c>
      <c r="BE155" s="101" t="e">
        <f ca="true">+IF(AND(ISNUMBER(OFFSET('Hygiene Data'!$E$9,0,10*ROW('Hygiene Data'!E149))),'Data Summary'!DT155="Yes"),OFFSET('Hygiene Data'!$E$9,0,10*ROW('Hygiene Data'!E149)),NA())</f>
        <v>#N/A</v>
      </c>
      <c r="BF155" s="101" t="e">
        <f ca="true">+IF(AND(ISNUMBER(OFFSET('Hygiene Data'!$F$5,0,10*ROW('Hygiene Data'!F149))),'Data Summary'!DU155="Yes"),OFFSET('Hygiene Data'!$F$5,0,10*ROW('Hygiene Data'!F149)),NA())</f>
        <v>#N/A</v>
      </c>
      <c r="BG155" s="101" t="e">
        <f ca="true">+IF(AND(ISNUMBER(OFFSET('Hygiene Data'!$F$7,0,10*ROW('Hygiene Data'!F149))),'Data Summary'!DV155="Yes"),OFFSET('Hygiene Data'!$F$7,0,10*ROW('Hygiene Data'!F149)),NA())</f>
        <v>#N/A</v>
      </c>
      <c r="BH155" s="101" t="e">
        <f ca="true">+IF(AND(ISNUMBER(OFFSET('Hygiene Data'!$F$9,0,10*ROW('Hygiene Data'!F149))),'Data Summary'!DW155="Yes"),OFFSET('Hygiene Data'!$F$9,0,10*ROW('Hygiene Data'!F149)),NA())</f>
        <v>#N/A</v>
      </c>
      <c r="BI155" s="101" t="e">
        <f ca="true">+IF(AND(ISNUMBER(OFFSET('Hygiene Data'!$G$5,0,10*ROW('Hygiene Data'!G149))),'Data Summary'!DX155="Yes"),OFFSET('Hygiene Data'!$G$5,0,10*ROW('Hygiene Data'!G149)),NA())</f>
        <v>#N/A</v>
      </c>
      <c r="BJ155" s="101" t="e">
        <f ca="true">+IF(AND(ISNUMBER(OFFSET('Hygiene Data'!$G$7,0,10*ROW('Hygiene Data'!G149))),'Data Summary'!DY155="Yes"),OFFSET('Hygiene Data'!$G$7,0,10*ROW('Hygiene Data'!G149)),NA())</f>
        <v>#N/A</v>
      </c>
      <c r="BK155" s="101" t="e">
        <f ca="true">+IF(AND(ISNUMBER(OFFSET('Hygiene Data'!$G$9,0,10*ROW('Hygiene Data'!G149))),'Data Summary'!DZ155="Yes"),OFFSET('Hygiene Data'!$G$9,0,10*ROW('Hygiene Data'!G149)),NA())</f>
        <v>#N/A</v>
      </c>
      <c r="BL155" s="101" t="e">
        <f ca="true">+IF(AND(ISNUMBER(OFFSET('Hygiene Data'!$H$5,0,10*ROW('Hygiene Data'!H149))),'Data Summary'!EA155="Yes"),OFFSET('Hygiene Data'!$H$5,0,10*ROW('Hygiene Data'!H149)),NA())</f>
        <v>#N/A</v>
      </c>
      <c r="BM155" s="101" t="e">
        <f ca="true">+IF(AND(ISNUMBER(OFFSET('Hygiene Data'!$H$7,0,10*ROW('Hygiene Data'!H149))),'Data Summary'!EB155="Yes"),OFFSET('Hygiene Data'!$H$7,0,10*ROW('Hygiene Data'!H149)),NA())</f>
        <v>#N/A</v>
      </c>
      <c r="BN155" s="101" t="e">
        <f ca="true">+IF(AND(ISNUMBER(OFFSET('Hygiene Data'!$H$9,0,10*ROW('Hygiene Data'!H149))),'Data Summary'!EC155="Yes"),OFFSET('Hygiene Data'!$H$9,0,10*ROW('Hygiene Data'!H149)),NA())</f>
        <v>#N/A</v>
      </c>
      <c r="BO155" s="101" t="e">
        <f ca="true">+IF(AND(ISNUMBER(OFFSET('Hygiene Data'!$I$5,0,10*ROW('Hygiene Data'!I149))),'Data Summary'!ED155="Yes"),OFFSET('Hygiene Data'!$I$5,0,10*ROW('Hygiene Data'!I149)),NA())</f>
        <v>#N/A</v>
      </c>
      <c r="BP155" s="101" t="e">
        <f ca="true">+IF(AND(ISNUMBER(OFFSET('Hygiene Data'!$I$7,0,10*ROW('Hygiene Data'!I149))),'Data Summary'!EE155="Yes"),OFFSET('Hygiene Data'!$I$7,0,10*ROW('Hygiene Data'!I149)),NA())</f>
        <v>#N/A</v>
      </c>
      <c r="BQ155" s="101" t="e">
        <f ca="true">+IF(AND(ISNUMBER(OFFSET('Hygiene Data'!$I$9,0,10*ROW('Hygiene Data'!I149))),'Data Summary'!EF155="Yes"),OFFSET('Hygiene Data'!$I$9,0,10*ROW('Hygiene Data'!I149)),NA())</f>
        <v>#N/A</v>
      </c>
    </row>
    <row xmlns:x14ac="http://schemas.microsoft.com/office/spreadsheetml/2009/9/ac" r="156" x14ac:dyDescent="0.2">
      <c r="A156" s="414" t="e">
        <f ca="true">+RIGHT('Data Summary'!A156,LEN('Data Summary'!A156)-9)</f>
        <v>#VALUE!</v>
      </c>
      <c r="B156" s="38" t="str">
        <f ca="true">+IF(ISTEXT('Data Summary'!B156),'Data Summary'!B156,"")</f>
        <v/>
      </c>
      <c r="C156" s="365" t="e">
        <f ca="true">+VALUE('Data Summary'!C156)</f>
        <v>#VALUE!</v>
      </c>
      <c r="D156" s="99" t="e">
        <f ca="true">+IF(AND(ISNUMBER(OFFSET('Water Data'!$D$4,0,10*ROW('Water Data'!D150))),'Data Summary'!BS156="Yes"),100-OFFSET('Water Data'!$D$4,0,10*ROW('Water Data'!D150)),NA())</f>
        <v>#N/A</v>
      </c>
      <c r="E156" s="99" t="e">
        <f ca="true">+IF(AND(ISNUMBER(OFFSET('Water Data'!$D$6,0,10*ROW('Water Data'!D150))),'Data Summary'!BT156="Yes"),OFFSET('Water Data'!$D$6,0,10*ROW('Water Data'!D150)),NA())</f>
        <v>#N/A</v>
      </c>
      <c r="F156" s="99" t="e">
        <f ca="true">+IF(AND(ISNUMBER(OFFSET('Water Data'!$D$9,0,10*ROW('Water Data'!D150))),'Data Summary'!BU156="Yes"),OFFSET('Water Data'!$D$9,0,10*ROW('Water Data'!D150)),NA())</f>
        <v>#N/A</v>
      </c>
      <c r="G156" s="99" t="e">
        <f ca="true">+IF(AND(ISNUMBER(OFFSET('Water Data'!$E$4,0,10*ROW('Water Data'!E150))),'Data Summary'!BV156="Yes"),100-OFFSET('Water Data'!$E$4,0,10*ROW('Water Data'!E150)),NA())</f>
        <v>#N/A</v>
      </c>
      <c r="H156" s="99" t="e">
        <f ca="true">+IF(AND(ISNUMBER(OFFSET('Water Data'!$E$6,0,10*ROW('Water Data'!E150))),'Data Summary'!BW156="Yes"),OFFSET('Water Data'!$E$6,0,10*ROW('Water Data'!E150)),NA())</f>
        <v>#N/A</v>
      </c>
      <c r="I156" s="99" t="e">
        <f ca="true">+IF(AND(ISNUMBER(OFFSET('Water Data'!$E$9,0,10*ROW('Water Data'!E150))),'Data Summary'!BX156="Yes"),OFFSET('Water Data'!$E$9,0,10*ROW('Water Data'!E150)),NA())</f>
        <v>#N/A</v>
      </c>
      <c r="J156" s="99" t="e">
        <f ca="true">+IF(AND(ISNUMBER(OFFSET('Water Data'!$F$4,0,10*ROW('Water Data'!F150))),'Data Summary'!BY156="Yes"),100-OFFSET('Water Data'!$F$4,0,10*ROW('Water Data'!F150)),NA())</f>
        <v>#N/A</v>
      </c>
      <c r="K156" s="99" t="e">
        <f ca="true">+IF(AND(ISNUMBER(OFFSET('Water Data'!$F$6,0,10*ROW('Water Data'!F150))),'Data Summary'!BZ156="Yes"),OFFSET('Water Data'!$F$6,0,10*ROW('Water Data'!F150)),NA())</f>
        <v>#N/A</v>
      </c>
      <c r="L156" s="99" t="e">
        <f ca="true">+IF(AND(ISNUMBER(OFFSET('Water Data'!$F$9,0,10*ROW('Water Data'!F150))),'Data Summary'!CA156="Yes"),OFFSET('Water Data'!$F$9,0,10*ROW('Water Data'!F150)),NA())</f>
        <v>#N/A</v>
      </c>
      <c r="M156" s="99" t="e">
        <f ca="true">+IF(AND(ISNUMBER(OFFSET('Water Data'!$G$4,0,10*ROW('Water Data'!G150))),'Data Summary'!CB156="Yes"),100-OFFSET('Water Data'!$G$4,0,10*ROW('Water Data'!G150)),NA())</f>
        <v>#N/A</v>
      </c>
      <c r="N156" s="99" t="e">
        <f ca="true">+IF(AND(ISNUMBER(OFFSET('Water Data'!$G$6,0,10*ROW('Water Data'!G150))),'Data Summary'!CC156="Yes"),OFFSET('Water Data'!$G$6,0,10*ROW('Water Data'!G150)),NA())</f>
        <v>#N/A</v>
      </c>
      <c r="O156" s="99" t="e">
        <f ca="true">+IF(AND(ISNUMBER(OFFSET('Water Data'!$G$9,0,10*ROW('Water Data'!G150))),'Data Summary'!CD156="Yes"),OFFSET('Water Data'!$G$9,0,10*ROW('Water Data'!G150)),NA())</f>
        <v>#N/A</v>
      </c>
      <c r="P156" s="99" t="e">
        <f ca="true">+IF(AND(ISNUMBER(OFFSET('Water Data'!$H$4,0,10*ROW('Water Data'!H150))),'Data Summary'!CE156="Yes"),100-OFFSET('Water Data'!$H$4,0,10*ROW('Water Data'!H150)),NA())</f>
        <v>#N/A</v>
      </c>
      <c r="Q156" s="99" t="e">
        <f ca="true">+IF(AND(ISNUMBER(OFFSET('Water Data'!$H$6,0,10*ROW('Water Data'!H150))),'Data Summary'!CF156="Yes"),OFFSET('Water Data'!$H$6,0,10*ROW('Water Data'!H150)),NA())</f>
        <v>#N/A</v>
      </c>
      <c r="R156" s="99" t="e">
        <f ca="true">+IF(AND(ISNUMBER(OFFSET('Water Data'!$H$9,0,10*ROW('Water Data'!H150))),'Data Summary'!CG156="Yes"),OFFSET('Water Data'!$H$9,0,10*ROW('Water Data'!H150)),NA())</f>
        <v>#N/A</v>
      </c>
      <c r="S156" s="99" t="e">
        <f ca="true">+IF(AND(ISNUMBER(OFFSET('Water Data'!$I$4,0,10*ROW('Water Data'!I150))),'Data Summary'!CH156="Yes"),100-OFFSET('Water Data'!$I$4,0,10*ROW('Water Data'!I150)),NA())</f>
        <v>#N/A</v>
      </c>
      <c r="T156" s="99" t="e">
        <f ca="true">+IF(AND(ISNUMBER(OFFSET('Water Data'!$I$6,0,10*ROW('Water Data'!I150))),'Data Summary'!CI156="Yes"),OFFSET('Water Data'!$I$6,0,10*ROW('Water Data'!I150)),NA())</f>
        <v>#N/A</v>
      </c>
      <c r="U156" s="99" t="e">
        <f ca="true">+IF(AND(ISNUMBER(OFFSET('Water Data'!$I$9,0,10*ROW('Water Data'!I150))),'Data Summary'!CJ156="Yes"),OFFSET('Water Data'!$I$9,0,10*ROW('Water Data'!I150)),NA())</f>
        <v>#N/A</v>
      </c>
      <c r="V156" s="100" t="e">
        <f ca="true">+IF(AND(ISNUMBER(OFFSET('Sanitation Data'!$D$4,0,10*ROW('Sanitation Data'!D150))),'Data Summary'!CK156="Yes"),100-OFFSET('Sanitation Data'!$D$4,0,10*ROW('Sanitation Data'!D150)),NA())</f>
        <v>#N/A</v>
      </c>
      <c r="W156" s="100" t="e">
        <f ca="true">+IF(AND(ISNUMBER(OFFSET('Sanitation Data'!$D$6,0,10*ROW('Sanitation Data'!D150))),'Data Summary'!CL156="Yes"),OFFSET('Sanitation Data'!$D$6,0,10*ROW('Sanitation Data'!D150)),NA())</f>
        <v>#N/A</v>
      </c>
      <c r="X156" s="100" t="e">
        <f ca="true">+IF(AND(ISNUMBER(OFFSET('Sanitation Data'!$D$10,0,10*ROW('Sanitation Data'!D150))),'Data Summary'!CM156="Yes"),OFFSET('Sanitation Data'!$D$10,0,10*ROW('Sanitation Data'!D150)),NA())</f>
        <v>#N/A</v>
      </c>
      <c r="Y156" s="100" t="e">
        <f ca="true">+IF(AND(ISNUMBER(OFFSET('Sanitation Data'!$D$11,0,10*ROW('Sanitation Data'!D150))),'Data Summary'!CN156="Yes"),OFFSET('Sanitation Data'!$D$11,0,10*ROW('Sanitation Data'!D150)),NA())</f>
        <v>#N/A</v>
      </c>
      <c r="Z156" s="100" t="e">
        <f ca="true">+IF(AND(ISNUMBER(OFFSET('Sanitation Data'!$D$12,0,10*ROW('Sanitation Data'!D150))),'Data Summary'!CO156="Yes"),OFFSET('Sanitation Data'!$D$12,0,10*ROW('Sanitation Data'!D150)),NA())</f>
        <v>#N/A</v>
      </c>
      <c r="AA156" s="100" t="e">
        <f ca="true">+IF(AND(ISNUMBER(OFFSET('Sanitation Data'!$E$4,0,10*ROW('Sanitation Data'!E150))),'Data Summary'!CP156="Yes"),100-OFFSET('Sanitation Data'!$E$4,0,10*ROW('Sanitation Data'!E150)),NA())</f>
        <v>#N/A</v>
      </c>
      <c r="AB156" s="100" t="e">
        <f ca="true">+IF(AND(ISNUMBER(OFFSET('Sanitation Data'!$E$6,0,10*ROW('Sanitation Data'!E150))),'Data Summary'!CQ156="Yes"),OFFSET('Sanitation Data'!$E$6,0,10*ROW('Sanitation Data'!E150)),NA())</f>
        <v>#N/A</v>
      </c>
      <c r="AC156" s="100" t="e">
        <f ca="true">+IF(AND(ISNUMBER(OFFSET('Sanitation Data'!$E$10,0,10*ROW('Sanitation Data'!E150))),'Data Summary'!CR156="Yes"),OFFSET('Sanitation Data'!$E$10,0,10*ROW('Sanitation Data'!E150)),NA())</f>
        <v>#N/A</v>
      </c>
      <c r="AD156" s="100" t="e">
        <f ca="true">+IF(AND(ISNUMBER(OFFSET('Sanitation Data'!$E$11,0,10*ROW('Sanitation Data'!E150))),'Data Summary'!CS156="Yes"),OFFSET('Sanitation Data'!$E$11,0,10*ROW('Sanitation Data'!E150)),NA())</f>
        <v>#N/A</v>
      </c>
      <c r="AE156" s="100" t="e">
        <f ca="true">+IF(AND(ISNUMBER(OFFSET('Sanitation Data'!$E$12,0,10*ROW('Sanitation Data'!E150))),'Data Summary'!CT156="Yes"),OFFSET('Sanitation Data'!$E$12,0,10*ROW('Sanitation Data'!E150)),NA())</f>
        <v>#N/A</v>
      </c>
      <c r="AF156" s="100" t="e">
        <f ca="true">+IF(AND(ISNUMBER(OFFSET('Sanitation Data'!$F$4,0,10*ROW('Sanitation Data'!F150))),'Data Summary'!CU156="Yes"),100-OFFSET('Sanitation Data'!$F$4,0,10*ROW('Sanitation Data'!F150)),NA())</f>
        <v>#N/A</v>
      </c>
      <c r="AG156" s="100" t="e">
        <f ca="true">+IF(AND(ISNUMBER(OFFSET('Sanitation Data'!$F$6,0,10*ROW('Sanitation Data'!F150))),'Data Summary'!CV156="Yes"),OFFSET('Sanitation Data'!$F$6,0,10*ROW('Sanitation Data'!F150)),NA())</f>
        <v>#N/A</v>
      </c>
      <c r="AH156" s="100" t="e">
        <f ca="true">+IF(AND(ISNUMBER(OFFSET('Sanitation Data'!$F$10,0,10*ROW('Sanitation Data'!F150))),'Data Summary'!CW156="Yes"),OFFSET('Sanitation Data'!$F$10,0,10*ROW('Sanitation Data'!F150)),NA())</f>
        <v>#N/A</v>
      </c>
      <c r="AI156" s="100" t="e">
        <f ca="true">+IF(AND(ISNUMBER(OFFSET('Sanitation Data'!$F$11,0,10*ROW('Sanitation Data'!F150))),'Data Summary'!CX156="Yes"),OFFSET('Sanitation Data'!$F$11,0,10*ROW('Sanitation Data'!F150)),NA())</f>
        <v>#N/A</v>
      </c>
      <c r="AJ156" s="100" t="e">
        <f ca="true">+IF(AND(ISNUMBER(OFFSET('Sanitation Data'!$F$12,0,10*ROW('Sanitation Data'!F150))),'Data Summary'!CY156="Yes"),OFFSET('Sanitation Data'!$F$12,0,10*ROW('Sanitation Data'!F150)),NA())</f>
        <v>#N/A</v>
      </c>
      <c r="AK156" s="100" t="e">
        <f ca="true">+IF(AND(ISNUMBER(OFFSET('Sanitation Data'!$G$4,0,10*ROW('Sanitation Data'!G150))),'Data Summary'!CZ156="Yes"),100-OFFSET('Sanitation Data'!$G$4,0,10*ROW('Sanitation Data'!G150)),NA())</f>
        <v>#N/A</v>
      </c>
      <c r="AL156" s="100" t="e">
        <f ca="true">+IF(AND(ISNUMBER(OFFSET('Sanitation Data'!$G$6,0,10*ROW('Sanitation Data'!G150))),'Data Summary'!DA156="Yes"),OFFSET('Sanitation Data'!$G$6,0,10*ROW('Sanitation Data'!G150)),NA())</f>
        <v>#N/A</v>
      </c>
      <c r="AM156" s="100" t="e">
        <f ca="true">+IF(AND(ISNUMBER(OFFSET('Sanitation Data'!$G$10,0,10*ROW('Sanitation Data'!G150))),'Data Summary'!DB156="Yes"),OFFSET('Sanitation Data'!$G$10,0,10*ROW('Sanitation Data'!G150)),NA())</f>
        <v>#N/A</v>
      </c>
      <c r="AN156" s="100" t="e">
        <f ca="true">+IF(AND(ISNUMBER(OFFSET('Sanitation Data'!$G$11,0,10*ROW('Sanitation Data'!G150))),'Data Summary'!DC156="Yes"),OFFSET('Sanitation Data'!$G$11,0,10*ROW('Sanitation Data'!G150)),NA())</f>
        <v>#N/A</v>
      </c>
      <c r="AO156" s="100" t="e">
        <f ca="true">+IF(AND(ISNUMBER(OFFSET('Sanitation Data'!$G$12,0,10*ROW('Sanitation Data'!G150))),'Data Summary'!DD156="Yes"),OFFSET('Sanitation Data'!$G$12,0,10*ROW('Sanitation Data'!G150)),NA())</f>
        <v>#N/A</v>
      </c>
      <c r="AP156" s="100" t="e">
        <f ca="true">+IF(AND(ISNUMBER(OFFSET('Sanitation Data'!$H$4,0,10*ROW('Sanitation Data'!H150))),'Data Summary'!DE156="Yes"),100-OFFSET('Sanitation Data'!$H$4,0,10*ROW('Sanitation Data'!H150)),NA())</f>
        <v>#N/A</v>
      </c>
      <c r="AQ156" s="100" t="e">
        <f ca="true">+IF(AND(ISNUMBER(OFFSET('Sanitation Data'!$H$6,0,10*ROW('Sanitation Data'!H150))),'Data Summary'!DF156="Yes"),OFFSET('Sanitation Data'!$H$6,0,10*ROW('Sanitation Data'!H150)),NA())</f>
        <v>#N/A</v>
      </c>
      <c r="AR156" s="100" t="e">
        <f ca="true">+IF(AND(ISNUMBER(OFFSET('Sanitation Data'!$H$10,0,10*ROW('Sanitation Data'!H150))),'Data Summary'!DG156="Yes"),OFFSET('Sanitation Data'!$H$10,0,10*ROW('Sanitation Data'!H150)),NA())</f>
        <v>#N/A</v>
      </c>
      <c r="AS156" s="100" t="e">
        <f ca="true">+IF(AND(ISNUMBER(OFFSET('Sanitation Data'!$H$11,0,10*ROW('Sanitation Data'!H150))),'Data Summary'!DH156="Yes"),OFFSET('Sanitation Data'!$H$11,0,10*ROW('Sanitation Data'!H150)),NA())</f>
        <v>#N/A</v>
      </c>
      <c r="AT156" s="100" t="e">
        <f ca="true">+IF(AND(ISNUMBER(OFFSET('Sanitation Data'!$H$12,0,10*ROW('Sanitation Data'!H150))),'Data Summary'!DI156="Yes"),OFFSET('Sanitation Data'!$H$12,0,10*ROW('Sanitation Data'!H150)),NA())</f>
        <v>#N/A</v>
      </c>
      <c r="AU156" s="100" t="e">
        <f ca="true">+IF(AND(ISNUMBER(OFFSET('Sanitation Data'!$I$4,0,10*ROW('Sanitation Data'!I150))),'Data Summary'!DJ156="Yes"),100-OFFSET('Sanitation Data'!$I$4,0,10*ROW('Sanitation Data'!I150)),NA())</f>
        <v>#N/A</v>
      </c>
      <c r="AV156" s="100" t="e">
        <f ca="true">+IF(AND(ISNUMBER(OFFSET('Sanitation Data'!$I$6,0,10*ROW('Sanitation Data'!I150))),'Data Summary'!DK156="Yes"),OFFSET('Sanitation Data'!$I$6,0,10*ROW('Sanitation Data'!I150)),NA())</f>
        <v>#N/A</v>
      </c>
      <c r="AW156" s="100" t="e">
        <f ca="true">+IF(AND(ISNUMBER(OFFSET('Sanitation Data'!$I$10,0,10*ROW('Sanitation Data'!I150))),'Data Summary'!DL156="Yes"),OFFSET('Sanitation Data'!$I$10,0,10*ROW('Sanitation Data'!I150)),NA())</f>
        <v>#N/A</v>
      </c>
      <c r="AX156" s="100" t="e">
        <f ca="true">+IF(AND(ISNUMBER(OFFSET('Sanitation Data'!$I$11,0,10*ROW('Sanitation Data'!I150))),'Data Summary'!DM156="Yes"),OFFSET('Sanitation Data'!$I$11,0,10*ROW('Sanitation Data'!I150)),NA())</f>
        <v>#N/A</v>
      </c>
      <c r="AY156" s="100" t="e">
        <f ca="true">+IF(AND(ISNUMBER(OFFSET('Sanitation Data'!$I$12,0,10*ROW('Sanitation Data'!I150))),'Data Summary'!DN156="Yes"),OFFSET('Sanitation Data'!$I$12,0,10*ROW('Sanitation Data'!I150)),NA())</f>
        <v>#N/A</v>
      </c>
      <c r="AZ156" s="101" t="e">
        <f ca="true">+IF(AND(ISNUMBER(OFFSET('Hygiene Data'!$D$5,0,10*ROW('Hygiene Data'!D150))),'Data Summary'!DO156="Yes"),OFFSET('Hygiene Data'!$D$5,0,10*ROW('Hygiene Data'!D150)),NA())</f>
        <v>#N/A</v>
      </c>
      <c r="BA156" s="101" t="e">
        <f ca="true">+IF(AND(ISNUMBER(OFFSET('Hygiene Data'!$D$7,0,10*ROW('Hygiene Data'!D150))),'Data Summary'!DP156="Yes"),OFFSET('Hygiene Data'!$D$7,0,10*ROW('Hygiene Data'!D150)),NA())</f>
        <v>#N/A</v>
      </c>
      <c r="BB156" s="101" t="e">
        <f ca="true">+IF(AND(ISNUMBER(OFFSET('Hygiene Data'!$D$9,0,10*ROW('Hygiene Data'!D150))),'Data Summary'!DQ156="Yes"),OFFSET('Hygiene Data'!$D$9,0,10*ROW('Hygiene Data'!D150)),NA())</f>
        <v>#N/A</v>
      </c>
      <c r="BC156" s="101" t="e">
        <f ca="true">+IF(AND(ISNUMBER(OFFSET('Hygiene Data'!$E$5,0,10*ROW('Hygiene Data'!E150))),'Data Summary'!DR156="Yes"),OFFSET('Hygiene Data'!$E$5,0,10*ROW('Hygiene Data'!E150)),NA())</f>
        <v>#N/A</v>
      </c>
      <c r="BD156" s="101" t="e">
        <f ca="true">+IF(AND(ISNUMBER(OFFSET('Hygiene Data'!$E$7,0,10*ROW('Hygiene Data'!E150))),'Data Summary'!DS156="Yes"),OFFSET('Hygiene Data'!$E$7,0,10*ROW('Hygiene Data'!E150)),NA())</f>
        <v>#N/A</v>
      </c>
      <c r="BE156" s="101" t="e">
        <f ca="true">+IF(AND(ISNUMBER(OFFSET('Hygiene Data'!$E$9,0,10*ROW('Hygiene Data'!E150))),'Data Summary'!DT156="Yes"),OFFSET('Hygiene Data'!$E$9,0,10*ROW('Hygiene Data'!E150)),NA())</f>
        <v>#N/A</v>
      </c>
      <c r="BF156" s="101" t="e">
        <f ca="true">+IF(AND(ISNUMBER(OFFSET('Hygiene Data'!$F$5,0,10*ROW('Hygiene Data'!F150))),'Data Summary'!DU156="Yes"),OFFSET('Hygiene Data'!$F$5,0,10*ROW('Hygiene Data'!F150)),NA())</f>
        <v>#N/A</v>
      </c>
      <c r="BG156" s="101" t="e">
        <f ca="true">+IF(AND(ISNUMBER(OFFSET('Hygiene Data'!$F$7,0,10*ROW('Hygiene Data'!F150))),'Data Summary'!DV156="Yes"),OFFSET('Hygiene Data'!$F$7,0,10*ROW('Hygiene Data'!F150)),NA())</f>
        <v>#N/A</v>
      </c>
      <c r="BH156" s="101" t="e">
        <f ca="true">+IF(AND(ISNUMBER(OFFSET('Hygiene Data'!$F$9,0,10*ROW('Hygiene Data'!F150))),'Data Summary'!DW156="Yes"),OFFSET('Hygiene Data'!$F$9,0,10*ROW('Hygiene Data'!F150)),NA())</f>
        <v>#N/A</v>
      </c>
      <c r="BI156" s="101" t="e">
        <f ca="true">+IF(AND(ISNUMBER(OFFSET('Hygiene Data'!$G$5,0,10*ROW('Hygiene Data'!G150))),'Data Summary'!DX156="Yes"),OFFSET('Hygiene Data'!$G$5,0,10*ROW('Hygiene Data'!G150)),NA())</f>
        <v>#N/A</v>
      </c>
      <c r="BJ156" s="101" t="e">
        <f ca="true">+IF(AND(ISNUMBER(OFFSET('Hygiene Data'!$G$7,0,10*ROW('Hygiene Data'!G150))),'Data Summary'!DY156="Yes"),OFFSET('Hygiene Data'!$G$7,0,10*ROW('Hygiene Data'!G150)),NA())</f>
        <v>#N/A</v>
      </c>
      <c r="BK156" s="101" t="e">
        <f ca="true">+IF(AND(ISNUMBER(OFFSET('Hygiene Data'!$G$9,0,10*ROW('Hygiene Data'!G150))),'Data Summary'!DZ156="Yes"),OFFSET('Hygiene Data'!$G$9,0,10*ROW('Hygiene Data'!G150)),NA())</f>
        <v>#N/A</v>
      </c>
      <c r="BL156" s="101" t="e">
        <f ca="true">+IF(AND(ISNUMBER(OFFSET('Hygiene Data'!$H$5,0,10*ROW('Hygiene Data'!H150))),'Data Summary'!EA156="Yes"),OFFSET('Hygiene Data'!$H$5,0,10*ROW('Hygiene Data'!H150)),NA())</f>
        <v>#N/A</v>
      </c>
      <c r="BM156" s="101" t="e">
        <f ca="true">+IF(AND(ISNUMBER(OFFSET('Hygiene Data'!$H$7,0,10*ROW('Hygiene Data'!H150))),'Data Summary'!EB156="Yes"),OFFSET('Hygiene Data'!$H$7,0,10*ROW('Hygiene Data'!H150)),NA())</f>
        <v>#N/A</v>
      </c>
      <c r="BN156" s="101" t="e">
        <f ca="true">+IF(AND(ISNUMBER(OFFSET('Hygiene Data'!$H$9,0,10*ROW('Hygiene Data'!H150))),'Data Summary'!EC156="Yes"),OFFSET('Hygiene Data'!$H$9,0,10*ROW('Hygiene Data'!H150)),NA())</f>
        <v>#N/A</v>
      </c>
      <c r="BO156" s="101" t="e">
        <f ca="true">+IF(AND(ISNUMBER(OFFSET('Hygiene Data'!$I$5,0,10*ROW('Hygiene Data'!I150))),'Data Summary'!ED156="Yes"),OFFSET('Hygiene Data'!$I$5,0,10*ROW('Hygiene Data'!I150)),NA())</f>
        <v>#N/A</v>
      </c>
      <c r="BP156" s="101" t="e">
        <f ca="true">+IF(AND(ISNUMBER(OFFSET('Hygiene Data'!$I$7,0,10*ROW('Hygiene Data'!I150))),'Data Summary'!EE156="Yes"),OFFSET('Hygiene Data'!$I$7,0,10*ROW('Hygiene Data'!I150)),NA())</f>
        <v>#N/A</v>
      </c>
      <c r="BQ156" s="101" t="e">
        <f ca="true">+IF(AND(ISNUMBER(OFFSET('Hygiene Data'!$I$9,0,10*ROW('Hygiene Data'!I150))),'Data Summary'!EF156="Yes"),OFFSET('Hygiene Data'!$I$9,0,10*ROW('Hygiene Data'!I150)),NA())</f>
        <v>#N/A</v>
      </c>
    </row>
    <row xmlns:x14ac="http://schemas.microsoft.com/office/spreadsheetml/2009/9/ac" r="157" x14ac:dyDescent="0.2">
      <c r="A157" s="414" t="e">
        <f ca="true">+RIGHT('Data Summary'!A157,LEN('Data Summary'!A157)-9)</f>
        <v>#VALUE!</v>
      </c>
      <c r="B157" s="38" t="str">
        <f ca="true">+IF(ISTEXT('Data Summary'!B157),'Data Summary'!B157,"")</f>
        <v/>
      </c>
      <c r="C157" s="365" t="e">
        <f ca="true">+VALUE('Data Summary'!C157)</f>
        <v>#VALUE!</v>
      </c>
      <c r="D157" s="99" t="e">
        <f ca="true">+IF(AND(ISNUMBER(OFFSET('Water Data'!$D$4,0,10*ROW('Water Data'!D151))),'Data Summary'!BS157="Yes"),100-OFFSET('Water Data'!$D$4,0,10*ROW('Water Data'!D151)),NA())</f>
        <v>#N/A</v>
      </c>
      <c r="E157" s="99" t="e">
        <f ca="true">+IF(AND(ISNUMBER(OFFSET('Water Data'!$D$6,0,10*ROW('Water Data'!D151))),'Data Summary'!BT157="Yes"),OFFSET('Water Data'!$D$6,0,10*ROW('Water Data'!D151)),NA())</f>
        <v>#N/A</v>
      </c>
      <c r="F157" s="99" t="e">
        <f ca="true">+IF(AND(ISNUMBER(OFFSET('Water Data'!$D$9,0,10*ROW('Water Data'!D151))),'Data Summary'!BU157="Yes"),OFFSET('Water Data'!$D$9,0,10*ROW('Water Data'!D151)),NA())</f>
        <v>#N/A</v>
      </c>
      <c r="G157" s="99" t="e">
        <f ca="true">+IF(AND(ISNUMBER(OFFSET('Water Data'!$E$4,0,10*ROW('Water Data'!E151))),'Data Summary'!BV157="Yes"),100-OFFSET('Water Data'!$E$4,0,10*ROW('Water Data'!E151)),NA())</f>
        <v>#N/A</v>
      </c>
      <c r="H157" s="99" t="e">
        <f ca="true">+IF(AND(ISNUMBER(OFFSET('Water Data'!$E$6,0,10*ROW('Water Data'!E151))),'Data Summary'!BW157="Yes"),OFFSET('Water Data'!$E$6,0,10*ROW('Water Data'!E151)),NA())</f>
        <v>#N/A</v>
      </c>
      <c r="I157" s="99" t="e">
        <f ca="true">+IF(AND(ISNUMBER(OFFSET('Water Data'!$E$9,0,10*ROW('Water Data'!E151))),'Data Summary'!BX157="Yes"),OFFSET('Water Data'!$E$9,0,10*ROW('Water Data'!E151)),NA())</f>
        <v>#N/A</v>
      </c>
      <c r="J157" s="99" t="e">
        <f ca="true">+IF(AND(ISNUMBER(OFFSET('Water Data'!$F$4,0,10*ROW('Water Data'!F151))),'Data Summary'!BY157="Yes"),100-OFFSET('Water Data'!$F$4,0,10*ROW('Water Data'!F151)),NA())</f>
        <v>#N/A</v>
      </c>
      <c r="K157" s="99" t="e">
        <f ca="true">+IF(AND(ISNUMBER(OFFSET('Water Data'!$F$6,0,10*ROW('Water Data'!F151))),'Data Summary'!BZ157="Yes"),OFFSET('Water Data'!$F$6,0,10*ROW('Water Data'!F151)),NA())</f>
        <v>#N/A</v>
      </c>
      <c r="L157" s="99" t="e">
        <f ca="true">+IF(AND(ISNUMBER(OFFSET('Water Data'!$F$9,0,10*ROW('Water Data'!F151))),'Data Summary'!CA157="Yes"),OFFSET('Water Data'!$F$9,0,10*ROW('Water Data'!F151)),NA())</f>
        <v>#N/A</v>
      </c>
      <c r="M157" s="99" t="e">
        <f ca="true">+IF(AND(ISNUMBER(OFFSET('Water Data'!$G$4,0,10*ROW('Water Data'!G151))),'Data Summary'!CB157="Yes"),100-OFFSET('Water Data'!$G$4,0,10*ROW('Water Data'!G151)),NA())</f>
        <v>#N/A</v>
      </c>
      <c r="N157" s="99" t="e">
        <f ca="true">+IF(AND(ISNUMBER(OFFSET('Water Data'!$G$6,0,10*ROW('Water Data'!G151))),'Data Summary'!CC157="Yes"),OFFSET('Water Data'!$G$6,0,10*ROW('Water Data'!G151)),NA())</f>
        <v>#N/A</v>
      </c>
      <c r="O157" s="99" t="e">
        <f ca="true">+IF(AND(ISNUMBER(OFFSET('Water Data'!$G$9,0,10*ROW('Water Data'!G151))),'Data Summary'!CD157="Yes"),OFFSET('Water Data'!$G$9,0,10*ROW('Water Data'!G151)),NA())</f>
        <v>#N/A</v>
      </c>
      <c r="P157" s="99" t="e">
        <f ca="true">+IF(AND(ISNUMBER(OFFSET('Water Data'!$H$4,0,10*ROW('Water Data'!H151))),'Data Summary'!CE157="Yes"),100-OFFSET('Water Data'!$H$4,0,10*ROW('Water Data'!H151)),NA())</f>
        <v>#N/A</v>
      </c>
      <c r="Q157" s="99" t="e">
        <f ca="true">+IF(AND(ISNUMBER(OFFSET('Water Data'!$H$6,0,10*ROW('Water Data'!H151))),'Data Summary'!CF157="Yes"),OFFSET('Water Data'!$H$6,0,10*ROW('Water Data'!H151)),NA())</f>
        <v>#N/A</v>
      </c>
      <c r="R157" s="99" t="e">
        <f ca="true">+IF(AND(ISNUMBER(OFFSET('Water Data'!$H$9,0,10*ROW('Water Data'!H151))),'Data Summary'!CG157="Yes"),OFFSET('Water Data'!$H$9,0,10*ROW('Water Data'!H151)),NA())</f>
        <v>#N/A</v>
      </c>
      <c r="S157" s="99" t="e">
        <f ca="true">+IF(AND(ISNUMBER(OFFSET('Water Data'!$I$4,0,10*ROW('Water Data'!I151))),'Data Summary'!CH157="Yes"),100-OFFSET('Water Data'!$I$4,0,10*ROW('Water Data'!I151)),NA())</f>
        <v>#N/A</v>
      </c>
      <c r="T157" s="99" t="e">
        <f ca="true">+IF(AND(ISNUMBER(OFFSET('Water Data'!$I$6,0,10*ROW('Water Data'!I151))),'Data Summary'!CI157="Yes"),OFFSET('Water Data'!$I$6,0,10*ROW('Water Data'!I151)),NA())</f>
        <v>#N/A</v>
      </c>
      <c r="U157" s="99" t="e">
        <f ca="true">+IF(AND(ISNUMBER(OFFSET('Water Data'!$I$9,0,10*ROW('Water Data'!I151))),'Data Summary'!CJ157="Yes"),OFFSET('Water Data'!$I$9,0,10*ROW('Water Data'!I151)),NA())</f>
        <v>#N/A</v>
      </c>
      <c r="V157" s="100" t="e">
        <f ca="true">+IF(AND(ISNUMBER(OFFSET('Sanitation Data'!$D$4,0,10*ROW('Sanitation Data'!D151))),'Data Summary'!CK157="Yes"),100-OFFSET('Sanitation Data'!$D$4,0,10*ROW('Sanitation Data'!D151)),NA())</f>
        <v>#N/A</v>
      </c>
      <c r="W157" s="100" t="e">
        <f ca="true">+IF(AND(ISNUMBER(OFFSET('Sanitation Data'!$D$6,0,10*ROW('Sanitation Data'!D151))),'Data Summary'!CL157="Yes"),OFFSET('Sanitation Data'!$D$6,0,10*ROW('Sanitation Data'!D151)),NA())</f>
        <v>#N/A</v>
      </c>
      <c r="X157" s="100" t="e">
        <f ca="true">+IF(AND(ISNUMBER(OFFSET('Sanitation Data'!$D$10,0,10*ROW('Sanitation Data'!D151))),'Data Summary'!CM157="Yes"),OFFSET('Sanitation Data'!$D$10,0,10*ROW('Sanitation Data'!D151)),NA())</f>
        <v>#N/A</v>
      </c>
      <c r="Y157" s="100" t="e">
        <f ca="true">+IF(AND(ISNUMBER(OFFSET('Sanitation Data'!$D$11,0,10*ROW('Sanitation Data'!D151))),'Data Summary'!CN157="Yes"),OFFSET('Sanitation Data'!$D$11,0,10*ROW('Sanitation Data'!D151)),NA())</f>
        <v>#N/A</v>
      </c>
      <c r="Z157" s="100" t="e">
        <f ca="true">+IF(AND(ISNUMBER(OFFSET('Sanitation Data'!$D$12,0,10*ROW('Sanitation Data'!D151))),'Data Summary'!CO157="Yes"),OFFSET('Sanitation Data'!$D$12,0,10*ROW('Sanitation Data'!D151)),NA())</f>
        <v>#N/A</v>
      </c>
      <c r="AA157" s="100" t="e">
        <f ca="true">+IF(AND(ISNUMBER(OFFSET('Sanitation Data'!$E$4,0,10*ROW('Sanitation Data'!E151))),'Data Summary'!CP157="Yes"),100-OFFSET('Sanitation Data'!$E$4,0,10*ROW('Sanitation Data'!E151)),NA())</f>
        <v>#N/A</v>
      </c>
      <c r="AB157" s="100" t="e">
        <f ca="true">+IF(AND(ISNUMBER(OFFSET('Sanitation Data'!$E$6,0,10*ROW('Sanitation Data'!E151))),'Data Summary'!CQ157="Yes"),OFFSET('Sanitation Data'!$E$6,0,10*ROW('Sanitation Data'!E151)),NA())</f>
        <v>#N/A</v>
      </c>
      <c r="AC157" s="100" t="e">
        <f ca="true">+IF(AND(ISNUMBER(OFFSET('Sanitation Data'!$E$10,0,10*ROW('Sanitation Data'!E151))),'Data Summary'!CR157="Yes"),OFFSET('Sanitation Data'!$E$10,0,10*ROW('Sanitation Data'!E151)),NA())</f>
        <v>#N/A</v>
      </c>
      <c r="AD157" s="100" t="e">
        <f ca="true">+IF(AND(ISNUMBER(OFFSET('Sanitation Data'!$E$11,0,10*ROW('Sanitation Data'!E151))),'Data Summary'!CS157="Yes"),OFFSET('Sanitation Data'!$E$11,0,10*ROW('Sanitation Data'!E151)),NA())</f>
        <v>#N/A</v>
      </c>
      <c r="AE157" s="100" t="e">
        <f ca="true">+IF(AND(ISNUMBER(OFFSET('Sanitation Data'!$E$12,0,10*ROW('Sanitation Data'!E151))),'Data Summary'!CT157="Yes"),OFFSET('Sanitation Data'!$E$12,0,10*ROW('Sanitation Data'!E151)),NA())</f>
        <v>#N/A</v>
      </c>
      <c r="AF157" s="100" t="e">
        <f ca="true">+IF(AND(ISNUMBER(OFFSET('Sanitation Data'!$F$4,0,10*ROW('Sanitation Data'!F151))),'Data Summary'!CU157="Yes"),100-OFFSET('Sanitation Data'!$F$4,0,10*ROW('Sanitation Data'!F151)),NA())</f>
        <v>#N/A</v>
      </c>
      <c r="AG157" s="100" t="e">
        <f ca="true">+IF(AND(ISNUMBER(OFFSET('Sanitation Data'!$F$6,0,10*ROW('Sanitation Data'!F151))),'Data Summary'!CV157="Yes"),OFFSET('Sanitation Data'!$F$6,0,10*ROW('Sanitation Data'!F151)),NA())</f>
        <v>#N/A</v>
      </c>
      <c r="AH157" s="100" t="e">
        <f ca="true">+IF(AND(ISNUMBER(OFFSET('Sanitation Data'!$F$10,0,10*ROW('Sanitation Data'!F151))),'Data Summary'!CW157="Yes"),OFFSET('Sanitation Data'!$F$10,0,10*ROW('Sanitation Data'!F151)),NA())</f>
        <v>#N/A</v>
      </c>
      <c r="AI157" s="100" t="e">
        <f ca="true">+IF(AND(ISNUMBER(OFFSET('Sanitation Data'!$F$11,0,10*ROW('Sanitation Data'!F151))),'Data Summary'!CX157="Yes"),OFFSET('Sanitation Data'!$F$11,0,10*ROW('Sanitation Data'!F151)),NA())</f>
        <v>#N/A</v>
      </c>
      <c r="AJ157" s="100" t="e">
        <f ca="true">+IF(AND(ISNUMBER(OFFSET('Sanitation Data'!$F$12,0,10*ROW('Sanitation Data'!F151))),'Data Summary'!CY157="Yes"),OFFSET('Sanitation Data'!$F$12,0,10*ROW('Sanitation Data'!F151)),NA())</f>
        <v>#N/A</v>
      </c>
      <c r="AK157" s="100" t="e">
        <f ca="true">+IF(AND(ISNUMBER(OFFSET('Sanitation Data'!$G$4,0,10*ROW('Sanitation Data'!G151))),'Data Summary'!CZ157="Yes"),100-OFFSET('Sanitation Data'!$G$4,0,10*ROW('Sanitation Data'!G151)),NA())</f>
        <v>#N/A</v>
      </c>
      <c r="AL157" s="100" t="e">
        <f ca="true">+IF(AND(ISNUMBER(OFFSET('Sanitation Data'!$G$6,0,10*ROW('Sanitation Data'!G151))),'Data Summary'!DA157="Yes"),OFFSET('Sanitation Data'!$G$6,0,10*ROW('Sanitation Data'!G151)),NA())</f>
        <v>#N/A</v>
      </c>
      <c r="AM157" s="100" t="e">
        <f ca="true">+IF(AND(ISNUMBER(OFFSET('Sanitation Data'!$G$10,0,10*ROW('Sanitation Data'!G151))),'Data Summary'!DB157="Yes"),OFFSET('Sanitation Data'!$G$10,0,10*ROW('Sanitation Data'!G151)),NA())</f>
        <v>#N/A</v>
      </c>
      <c r="AN157" s="100" t="e">
        <f ca="true">+IF(AND(ISNUMBER(OFFSET('Sanitation Data'!$G$11,0,10*ROW('Sanitation Data'!G151))),'Data Summary'!DC157="Yes"),OFFSET('Sanitation Data'!$G$11,0,10*ROW('Sanitation Data'!G151)),NA())</f>
        <v>#N/A</v>
      </c>
      <c r="AO157" s="100" t="e">
        <f ca="true">+IF(AND(ISNUMBER(OFFSET('Sanitation Data'!$G$12,0,10*ROW('Sanitation Data'!G151))),'Data Summary'!DD157="Yes"),OFFSET('Sanitation Data'!$G$12,0,10*ROW('Sanitation Data'!G151)),NA())</f>
        <v>#N/A</v>
      </c>
      <c r="AP157" s="100" t="e">
        <f ca="true">+IF(AND(ISNUMBER(OFFSET('Sanitation Data'!$H$4,0,10*ROW('Sanitation Data'!H151))),'Data Summary'!DE157="Yes"),100-OFFSET('Sanitation Data'!$H$4,0,10*ROW('Sanitation Data'!H151)),NA())</f>
        <v>#N/A</v>
      </c>
      <c r="AQ157" s="100" t="e">
        <f ca="true">+IF(AND(ISNUMBER(OFFSET('Sanitation Data'!$H$6,0,10*ROW('Sanitation Data'!H151))),'Data Summary'!DF157="Yes"),OFFSET('Sanitation Data'!$H$6,0,10*ROW('Sanitation Data'!H151)),NA())</f>
        <v>#N/A</v>
      </c>
      <c r="AR157" s="100" t="e">
        <f ca="true">+IF(AND(ISNUMBER(OFFSET('Sanitation Data'!$H$10,0,10*ROW('Sanitation Data'!H151))),'Data Summary'!DG157="Yes"),OFFSET('Sanitation Data'!$H$10,0,10*ROW('Sanitation Data'!H151)),NA())</f>
        <v>#N/A</v>
      </c>
      <c r="AS157" s="100" t="e">
        <f ca="true">+IF(AND(ISNUMBER(OFFSET('Sanitation Data'!$H$11,0,10*ROW('Sanitation Data'!H151))),'Data Summary'!DH157="Yes"),OFFSET('Sanitation Data'!$H$11,0,10*ROW('Sanitation Data'!H151)),NA())</f>
        <v>#N/A</v>
      </c>
      <c r="AT157" s="100" t="e">
        <f ca="true">+IF(AND(ISNUMBER(OFFSET('Sanitation Data'!$H$12,0,10*ROW('Sanitation Data'!H151))),'Data Summary'!DI157="Yes"),OFFSET('Sanitation Data'!$H$12,0,10*ROW('Sanitation Data'!H151)),NA())</f>
        <v>#N/A</v>
      </c>
      <c r="AU157" s="100" t="e">
        <f ca="true">+IF(AND(ISNUMBER(OFFSET('Sanitation Data'!$I$4,0,10*ROW('Sanitation Data'!I151))),'Data Summary'!DJ157="Yes"),100-OFFSET('Sanitation Data'!$I$4,0,10*ROW('Sanitation Data'!I151)),NA())</f>
        <v>#N/A</v>
      </c>
      <c r="AV157" s="100" t="e">
        <f ca="true">+IF(AND(ISNUMBER(OFFSET('Sanitation Data'!$I$6,0,10*ROW('Sanitation Data'!I151))),'Data Summary'!DK157="Yes"),OFFSET('Sanitation Data'!$I$6,0,10*ROW('Sanitation Data'!I151)),NA())</f>
        <v>#N/A</v>
      </c>
      <c r="AW157" s="100" t="e">
        <f ca="true">+IF(AND(ISNUMBER(OFFSET('Sanitation Data'!$I$10,0,10*ROW('Sanitation Data'!I151))),'Data Summary'!DL157="Yes"),OFFSET('Sanitation Data'!$I$10,0,10*ROW('Sanitation Data'!I151)),NA())</f>
        <v>#N/A</v>
      </c>
      <c r="AX157" s="100" t="e">
        <f ca="true">+IF(AND(ISNUMBER(OFFSET('Sanitation Data'!$I$11,0,10*ROW('Sanitation Data'!I151))),'Data Summary'!DM157="Yes"),OFFSET('Sanitation Data'!$I$11,0,10*ROW('Sanitation Data'!I151)),NA())</f>
        <v>#N/A</v>
      </c>
      <c r="AY157" s="100" t="e">
        <f ca="true">+IF(AND(ISNUMBER(OFFSET('Sanitation Data'!$I$12,0,10*ROW('Sanitation Data'!I151))),'Data Summary'!DN157="Yes"),OFFSET('Sanitation Data'!$I$12,0,10*ROW('Sanitation Data'!I151)),NA())</f>
        <v>#N/A</v>
      </c>
      <c r="AZ157" s="101" t="e">
        <f ca="true">+IF(AND(ISNUMBER(OFFSET('Hygiene Data'!$D$5,0,10*ROW('Hygiene Data'!D151))),'Data Summary'!DO157="Yes"),OFFSET('Hygiene Data'!$D$5,0,10*ROW('Hygiene Data'!D151)),NA())</f>
        <v>#N/A</v>
      </c>
      <c r="BA157" s="101" t="e">
        <f ca="true">+IF(AND(ISNUMBER(OFFSET('Hygiene Data'!$D$7,0,10*ROW('Hygiene Data'!D151))),'Data Summary'!DP157="Yes"),OFFSET('Hygiene Data'!$D$7,0,10*ROW('Hygiene Data'!D151)),NA())</f>
        <v>#N/A</v>
      </c>
      <c r="BB157" s="101" t="e">
        <f ca="true">+IF(AND(ISNUMBER(OFFSET('Hygiene Data'!$D$9,0,10*ROW('Hygiene Data'!D151))),'Data Summary'!DQ157="Yes"),OFFSET('Hygiene Data'!$D$9,0,10*ROW('Hygiene Data'!D151)),NA())</f>
        <v>#N/A</v>
      </c>
      <c r="BC157" s="101" t="e">
        <f ca="true">+IF(AND(ISNUMBER(OFFSET('Hygiene Data'!$E$5,0,10*ROW('Hygiene Data'!E151))),'Data Summary'!DR157="Yes"),OFFSET('Hygiene Data'!$E$5,0,10*ROW('Hygiene Data'!E151)),NA())</f>
        <v>#N/A</v>
      </c>
      <c r="BD157" s="101" t="e">
        <f ca="true">+IF(AND(ISNUMBER(OFFSET('Hygiene Data'!$E$7,0,10*ROW('Hygiene Data'!E151))),'Data Summary'!DS157="Yes"),OFFSET('Hygiene Data'!$E$7,0,10*ROW('Hygiene Data'!E151)),NA())</f>
        <v>#N/A</v>
      </c>
      <c r="BE157" s="101" t="e">
        <f ca="true">+IF(AND(ISNUMBER(OFFSET('Hygiene Data'!$E$9,0,10*ROW('Hygiene Data'!E151))),'Data Summary'!DT157="Yes"),OFFSET('Hygiene Data'!$E$9,0,10*ROW('Hygiene Data'!E151)),NA())</f>
        <v>#N/A</v>
      </c>
      <c r="BF157" s="101" t="e">
        <f ca="true">+IF(AND(ISNUMBER(OFFSET('Hygiene Data'!$F$5,0,10*ROW('Hygiene Data'!F151))),'Data Summary'!DU157="Yes"),OFFSET('Hygiene Data'!$F$5,0,10*ROW('Hygiene Data'!F151)),NA())</f>
        <v>#N/A</v>
      </c>
      <c r="BG157" s="101" t="e">
        <f ca="true">+IF(AND(ISNUMBER(OFFSET('Hygiene Data'!$F$7,0,10*ROW('Hygiene Data'!F151))),'Data Summary'!DV157="Yes"),OFFSET('Hygiene Data'!$F$7,0,10*ROW('Hygiene Data'!F151)),NA())</f>
        <v>#N/A</v>
      </c>
      <c r="BH157" s="101" t="e">
        <f ca="true">+IF(AND(ISNUMBER(OFFSET('Hygiene Data'!$F$9,0,10*ROW('Hygiene Data'!F151))),'Data Summary'!DW157="Yes"),OFFSET('Hygiene Data'!$F$9,0,10*ROW('Hygiene Data'!F151)),NA())</f>
        <v>#N/A</v>
      </c>
      <c r="BI157" s="101" t="e">
        <f ca="true">+IF(AND(ISNUMBER(OFFSET('Hygiene Data'!$G$5,0,10*ROW('Hygiene Data'!G151))),'Data Summary'!DX157="Yes"),OFFSET('Hygiene Data'!$G$5,0,10*ROW('Hygiene Data'!G151)),NA())</f>
        <v>#N/A</v>
      </c>
      <c r="BJ157" s="101" t="e">
        <f ca="true">+IF(AND(ISNUMBER(OFFSET('Hygiene Data'!$G$7,0,10*ROW('Hygiene Data'!G151))),'Data Summary'!DY157="Yes"),OFFSET('Hygiene Data'!$G$7,0,10*ROW('Hygiene Data'!G151)),NA())</f>
        <v>#N/A</v>
      </c>
      <c r="BK157" s="101" t="e">
        <f ca="true">+IF(AND(ISNUMBER(OFFSET('Hygiene Data'!$G$9,0,10*ROW('Hygiene Data'!G151))),'Data Summary'!DZ157="Yes"),OFFSET('Hygiene Data'!$G$9,0,10*ROW('Hygiene Data'!G151)),NA())</f>
        <v>#N/A</v>
      </c>
      <c r="BL157" s="101" t="e">
        <f ca="true">+IF(AND(ISNUMBER(OFFSET('Hygiene Data'!$H$5,0,10*ROW('Hygiene Data'!H151))),'Data Summary'!EA157="Yes"),OFFSET('Hygiene Data'!$H$5,0,10*ROW('Hygiene Data'!H151)),NA())</f>
        <v>#N/A</v>
      </c>
      <c r="BM157" s="101" t="e">
        <f ca="true">+IF(AND(ISNUMBER(OFFSET('Hygiene Data'!$H$7,0,10*ROW('Hygiene Data'!H151))),'Data Summary'!EB157="Yes"),OFFSET('Hygiene Data'!$H$7,0,10*ROW('Hygiene Data'!H151)),NA())</f>
        <v>#N/A</v>
      </c>
      <c r="BN157" s="101" t="e">
        <f ca="true">+IF(AND(ISNUMBER(OFFSET('Hygiene Data'!$H$9,0,10*ROW('Hygiene Data'!H151))),'Data Summary'!EC157="Yes"),OFFSET('Hygiene Data'!$H$9,0,10*ROW('Hygiene Data'!H151)),NA())</f>
        <v>#N/A</v>
      </c>
      <c r="BO157" s="101" t="e">
        <f ca="true">+IF(AND(ISNUMBER(OFFSET('Hygiene Data'!$I$5,0,10*ROW('Hygiene Data'!I151))),'Data Summary'!ED157="Yes"),OFFSET('Hygiene Data'!$I$5,0,10*ROW('Hygiene Data'!I151)),NA())</f>
        <v>#N/A</v>
      </c>
      <c r="BP157" s="101" t="e">
        <f ca="true">+IF(AND(ISNUMBER(OFFSET('Hygiene Data'!$I$7,0,10*ROW('Hygiene Data'!I151))),'Data Summary'!EE157="Yes"),OFFSET('Hygiene Data'!$I$7,0,10*ROW('Hygiene Data'!I151)),NA())</f>
        <v>#N/A</v>
      </c>
      <c r="BQ157" s="101" t="e">
        <f ca="true">+IF(AND(ISNUMBER(OFFSET('Hygiene Data'!$I$9,0,10*ROW('Hygiene Data'!I151))),'Data Summary'!EF157="Yes"),OFFSET('Hygiene Data'!$I$9,0,10*ROW('Hygiene Data'!I151)),NA())</f>
        <v>#N/A</v>
      </c>
    </row>
    <row xmlns:x14ac="http://schemas.microsoft.com/office/spreadsheetml/2009/9/ac" r="158" x14ac:dyDescent="0.2">
      <c r="A158" s="414" t="e">
        <f ca="true">+RIGHT('Data Summary'!A158,LEN('Data Summary'!A158)-9)</f>
        <v>#VALUE!</v>
      </c>
      <c r="B158" s="38" t="str">
        <f ca="true">+IF(ISTEXT('Data Summary'!B158),'Data Summary'!B158,"")</f>
        <v/>
      </c>
      <c r="C158" s="365" t="e">
        <f ca="true">+VALUE('Data Summary'!C158)</f>
        <v>#VALUE!</v>
      </c>
      <c r="D158" s="99" t="e">
        <f ca="true">+IF(AND(ISNUMBER(OFFSET('Water Data'!$D$4,0,10*ROW('Water Data'!D152))),'Data Summary'!BS158="Yes"),100-OFFSET('Water Data'!$D$4,0,10*ROW('Water Data'!D152)),NA())</f>
        <v>#N/A</v>
      </c>
      <c r="E158" s="99" t="e">
        <f ca="true">+IF(AND(ISNUMBER(OFFSET('Water Data'!$D$6,0,10*ROW('Water Data'!D152))),'Data Summary'!BT158="Yes"),OFFSET('Water Data'!$D$6,0,10*ROW('Water Data'!D152)),NA())</f>
        <v>#N/A</v>
      </c>
      <c r="F158" s="99" t="e">
        <f ca="true">+IF(AND(ISNUMBER(OFFSET('Water Data'!$D$9,0,10*ROW('Water Data'!D152))),'Data Summary'!BU158="Yes"),OFFSET('Water Data'!$D$9,0,10*ROW('Water Data'!D152)),NA())</f>
        <v>#N/A</v>
      </c>
      <c r="G158" s="99" t="e">
        <f ca="true">+IF(AND(ISNUMBER(OFFSET('Water Data'!$E$4,0,10*ROW('Water Data'!E152))),'Data Summary'!BV158="Yes"),100-OFFSET('Water Data'!$E$4,0,10*ROW('Water Data'!E152)),NA())</f>
        <v>#N/A</v>
      </c>
      <c r="H158" s="99" t="e">
        <f ca="true">+IF(AND(ISNUMBER(OFFSET('Water Data'!$E$6,0,10*ROW('Water Data'!E152))),'Data Summary'!BW158="Yes"),OFFSET('Water Data'!$E$6,0,10*ROW('Water Data'!E152)),NA())</f>
        <v>#N/A</v>
      </c>
      <c r="I158" s="99" t="e">
        <f ca="true">+IF(AND(ISNUMBER(OFFSET('Water Data'!$E$9,0,10*ROW('Water Data'!E152))),'Data Summary'!BX158="Yes"),OFFSET('Water Data'!$E$9,0,10*ROW('Water Data'!E152)),NA())</f>
        <v>#N/A</v>
      </c>
      <c r="J158" s="99" t="e">
        <f ca="true">+IF(AND(ISNUMBER(OFFSET('Water Data'!$F$4,0,10*ROW('Water Data'!F152))),'Data Summary'!BY158="Yes"),100-OFFSET('Water Data'!$F$4,0,10*ROW('Water Data'!F152)),NA())</f>
        <v>#N/A</v>
      </c>
      <c r="K158" s="99" t="e">
        <f ca="true">+IF(AND(ISNUMBER(OFFSET('Water Data'!$F$6,0,10*ROW('Water Data'!F152))),'Data Summary'!BZ158="Yes"),OFFSET('Water Data'!$F$6,0,10*ROW('Water Data'!F152)),NA())</f>
        <v>#N/A</v>
      </c>
      <c r="L158" s="99" t="e">
        <f ca="true">+IF(AND(ISNUMBER(OFFSET('Water Data'!$F$9,0,10*ROW('Water Data'!F152))),'Data Summary'!CA158="Yes"),OFFSET('Water Data'!$F$9,0,10*ROW('Water Data'!F152)),NA())</f>
        <v>#N/A</v>
      </c>
      <c r="M158" s="99" t="e">
        <f ca="true">+IF(AND(ISNUMBER(OFFSET('Water Data'!$G$4,0,10*ROW('Water Data'!G152))),'Data Summary'!CB158="Yes"),100-OFFSET('Water Data'!$G$4,0,10*ROW('Water Data'!G152)),NA())</f>
        <v>#N/A</v>
      </c>
      <c r="N158" s="99" t="e">
        <f ca="true">+IF(AND(ISNUMBER(OFFSET('Water Data'!$G$6,0,10*ROW('Water Data'!G152))),'Data Summary'!CC158="Yes"),OFFSET('Water Data'!$G$6,0,10*ROW('Water Data'!G152)),NA())</f>
        <v>#N/A</v>
      </c>
      <c r="O158" s="99" t="e">
        <f ca="true">+IF(AND(ISNUMBER(OFFSET('Water Data'!$G$9,0,10*ROW('Water Data'!G152))),'Data Summary'!CD158="Yes"),OFFSET('Water Data'!$G$9,0,10*ROW('Water Data'!G152)),NA())</f>
        <v>#N/A</v>
      </c>
      <c r="P158" s="99" t="e">
        <f ca="true">+IF(AND(ISNUMBER(OFFSET('Water Data'!$H$4,0,10*ROW('Water Data'!H152))),'Data Summary'!CE158="Yes"),100-OFFSET('Water Data'!$H$4,0,10*ROW('Water Data'!H152)),NA())</f>
        <v>#N/A</v>
      </c>
      <c r="Q158" s="99" t="e">
        <f ca="true">+IF(AND(ISNUMBER(OFFSET('Water Data'!$H$6,0,10*ROW('Water Data'!H152))),'Data Summary'!CF158="Yes"),OFFSET('Water Data'!$H$6,0,10*ROW('Water Data'!H152)),NA())</f>
        <v>#N/A</v>
      </c>
      <c r="R158" s="99" t="e">
        <f ca="true">+IF(AND(ISNUMBER(OFFSET('Water Data'!$H$9,0,10*ROW('Water Data'!H152))),'Data Summary'!CG158="Yes"),OFFSET('Water Data'!$H$9,0,10*ROW('Water Data'!H152)),NA())</f>
        <v>#N/A</v>
      </c>
      <c r="S158" s="99" t="e">
        <f ca="true">+IF(AND(ISNUMBER(OFFSET('Water Data'!$I$4,0,10*ROW('Water Data'!I152))),'Data Summary'!CH158="Yes"),100-OFFSET('Water Data'!$I$4,0,10*ROW('Water Data'!I152)),NA())</f>
        <v>#N/A</v>
      </c>
      <c r="T158" s="99" t="e">
        <f ca="true">+IF(AND(ISNUMBER(OFFSET('Water Data'!$I$6,0,10*ROW('Water Data'!I152))),'Data Summary'!CI158="Yes"),OFFSET('Water Data'!$I$6,0,10*ROW('Water Data'!I152)),NA())</f>
        <v>#N/A</v>
      </c>
      <c r="U158" s="99" t="e">
        <f ca="true">+IF(AND(ISNUMBER(OFFSET('Water Data'!$I$9,0,10*ROW('Water Data'!I152))),'Data Summary'!CJ158="Yes"),OFFSET('Water Data'!$I$9,0,10*ROW('Water Data'!I152)),NA())</f>
        <v>#N/A</v>
      </c>
      <c r="V158" s="100" t="e">
        <f ca="true">+IF(AND(ISNUMBER(OFFSET('Sanitation Data'!$D$4,0,10*ROW('Sanitation Data'!D152))),'Data Summary'!CK158="Yes"),100-OFFSET('Sanitation Data'!$D$4,0,10*ROW('Sanitation Data'!D152)),NA())</f>
        <v>#N/A</v>
      </c>
      <c r="W158" s="100" t="e">
        <f ca="true">+IF(AND(ISNUMBER(OFFSET('Sanitation Data'!$D$6,0,10*ROW('Sanitation Data'!D152))),'Data Summary'!CL158="Yes"),OFFSET('Sanitation Data'!$D$6,0,10*ROW('Sanitation Data'!D152)),NA())</f>
        <v>#N/A</v>
      </c>
      <c r="X158" s="100" t="e">
        <f ca="true">+IF(AND(ISNUMBER(OFFSET('Sanitation Data'!$D$10,0,10*ROW('Sanitation Data'!D152))),'Data Summary'!CM158="Yes"),OFFSET('Sanitation Data'!$D$10,0,10*ROW('Sanitation Data'!D152)),NA())</f>
        <v>#N/A</v>
      </c>
      <c r="Y158" s="100" t="e">
        <f ca="true">+IF(AND(ISNUMBER(OFFSET('Sanitation Data'!$D$11,0,10*ROW('Sanitation Data'!D152))),'Data Summary'!CN158="Yes"),OFFSET('Sanitation Data'!$D$11,0,10*ROW('Sanitation Data'!D152)),NA())</f>
        <v>#N/A</v>
      </c>
      <c r="Z158" s="100" t="e">
        <f ca="true">+IF(AND(ISNUMBER(OFFSET('Sanitation Data'!$D$12,0,10*ROW('Sanitation Data'!D152))),'Data Summary'!CO158="Yes"),OFFSET('Sanitation Data'!$D$12,0,10*ROW('Sanitation Data'!D152)),NA())</f>
        <v>#N/A</v>
      </c>
      <c r="AA158" s="100" t="e">
        <f ca="true">+IF(AND(ISNUMBER(OFFSET('Sanitation Data'!$E$4,0,10*ROW('Sanitation Data'!E152))),'Data Summary'!CP158="Yes"),100-OFFSET('Sanitation Data'!$E$4,0,10*ROW('Sanitation Data'!E152)),NA())</f>
        <v>#N/A</v>
      </c>
      <c r="AB158" s="100" t="e">
        <f ca="true">+IF(AND(ISNUMBER(OFFSET('Sanitation Data'!$E$6,0,10*ROW('Sanitation Data'!E152))),'Data Summary'!CQ158="Yes"),OFFSET('Sanitation Data'!$E$6,0,10*ROW('Sanitation Data'!E152)),NA())</f>
        <v>#N/A</v>
      </c>
      <c r="AC158" s="100" t="e">
        <f ca="true">+IF(AND(ISNUMBER(OFFSET('Sanitation Data'!$E$10,0,10*ROW('Sanitation Data'!E152))),'Data Summary'!CR158="Yes"),OFFSET('Sanitation Data'!$E$10,0,10*ROW('Sanitation Data'!E152)),NA())</f>
        <v>#N/A</v>
      </c>
      <c r="AD158" s="100" t="e">
        <f ca="true">+IF(AND(ISNUMBER(OFFSET('Sanitation Data'!$E$11,0,10*ROW('Sanitation Data'!E152))),'Data Summary'!CS158="Yes"),OFFSET('Sanitation Data'!$E$11,0,10*ROW('Sanitation Data'!E152)),NA())</f>
        <v>#N/A</v>
      </c>
      <c r="AE158" s="100" t="e">
        <f ca="true">+IF(AND(ISNUMBER(OFFSET('Sanitation Data'!$E$12,0,10*ROW('Sanitation Data'!E152))),'Data Summary'!CT158="Yes"),OFFSET('Sanitation Data'!$E$12,0,10*ROW('Sanitation Data'!E152)),NA())</f>
        <v>#N/A</v>
      </c>
      <c r="AF158" s="100" t="e">
        <f ca="true">+IF(AND(ISNUMBER(OFFSET('Sanitation Data'!$F$4,0,10*ROW('Sanitation Data'!F152))),'Data Summary'!CU158="Yes"),100-OFFSET('Sanitation Data'!$F$4,0,10*ROW('Sanitation Data'!F152)),NA())</f>
        <v>#N/A</v>
      </c>
      <c r="AG158" s="100" t="e">
        <f ca="true">+IF(AND(ISNUMBER(OFFSET('Sanitation Data'!$F$6,0,10*ROW('Sanitation Data'!F152))),'Data Summary'!CV158="Yes"),OFFSET('Sanitation Data'!$F$6,0,10*ROW('Sanitation Data'!F152)),NA())</f>
        <v>#N/A</v>
      </c>
      <c r="AH158" s="100" t="e">
        <f ca="true">+IF(AND(ISNUMBER(OFFSET('Sanitation Data'!$F$10,0,10*ROW('Sanitation Data'!F152))),'Data Summary'!CW158="Yes"),OFFSET('Sanitation Data'!$F$10,0,10*ROW('Sanitation Data'!F152)),NA())</f>
        <v>#N/A</v>
      </c>
      <c r="AI158" s="100" t="e">
        <f ca="true">+IF(AND(ISNUMBER(OFFSET('Sanitation Data'!$F$11,0,10*ROW('Sanitation Data'!F152))),'Data Summary'!CX158="Yes"),OFFSET('Sanitation Data'!$F$11,0,10*ROW('Sanitation Data'!F152)),NA())</f>
        <v>#N/A</v>
      </c>
      <c r="AJ158" s="100" t="e">
        <f ca="true">+IF(AND(ISNUMBER(OFFSET('Sanitation Data'!$F$12,0,10*ROW('Sanitation Data'!F152))),'Data Summary'!CY158="Yes"),OFFSET('Sanitation Data'!$F$12,0,10*ROW('Sanitation Data'!F152)),NA())</f>
        <v>#N/A</v>
      </c>
      <c r="AK158" s="100" t="e">
        <f ca="true">+IF(AND(ISNUMBER(OFFSET('Sanitation Data'!$G$4,0,10*ROW('Sanitation Data'!G152))),'Data Summary'!CZ158="Yes"),100-OFFSET('Sanitation Data'!$G$4,0,10*ROW('Sanitation Data'!G152)),NA())</f>
        <v>#N/A</v>
      </c>
      <c r="AL158" s="100" t="e">
        <f ca="true">+IF(AND(ISNUMBER(OFFSET('Sanitation Data'!$G$6,0,10*ROW('Sanitation Data'!G152))),'Data Summary'!DA158="Yes"),OFFSET('Sanitation Data'!$G$6,0,10*ROW('Sanitation Data'!G152)),NA())</f>
        <v>#N/A</v>
      </c>
      <c r="AM158" s="100" t="e">
        <f ca="true">+IF(AND(ISNUMBER(OFFSET('Sanitation Data'!$G$10,0,10*ROW('Sanitation Data'!G152))),'Data Summary'!DB158="Yes"),OFFSET('Sanitation Data'!$G$10,0,10*ROW('Sanitation Data'!G152)),NA())</f>
        <v>#N/A</v>
      </c>
      <c r="AN158" s="100" t="e">
        <f ca="true">+IF(AND(ISNUMBER(OFFSET('Sanitation Data'!$G$11,0,10*ROW('Sanitation Data'!G152))),'Data Summary'!DC158="Yes"),OFFSET('Sanitation Data'!$G$11,0,10*ROW('Sanitation Data'!G152)),NA())</f>
        <v>#N/A</v>
      </c>
      <c r="AO158" s="100" t="e">
        <f ca="true">+IF(AND(ISNUMBER(OFFSET('Sanitation Data'!$G$12,0,10*ROW('Sanitation Data'!G152))),'Data Summary'!DD158="Yes"),OFFSET('Sanitation Data'!$G$12,0,10*ROW('Sanitation Data'!G152)),NA())</f>
        <v>#N/A</v>
      </c>
      <c r="AP158" s="100" t="e">
        <f ca="true">+IF(AND(ISNUMBER(OFFSET('Sanitation Data'!$H$4,0,10*ROW('Sanitation Data'!H152))),'Data Summary'!DE158="Yes"),100-OFFSET('Sanitation Data'!$H$4,0,10*ROW('Sanitation Data'!H152)),NA())</f>
        <v>#N/A</v>
      </c>
      <c r="AQ158" s="100" t="e">
        <f ca="true">+IF(AND(ISNUMBER(OFFSET('Sanitation Data'!$H$6,0,10*ROW('Sanitation Data'!H152))),'Data Summary'!DF158="Yes"),OFFSET('Sanitation Data'!$H$6,0,10*ROW('Sanitation Data'!H152)),NA())</f>
        <v>#N/A</v>
      </c>
      <c r="AR158" s="100" t="e">
        <f ca="true">+IF(AND(ISNUMBER(OFFSET('Sanitation Data'!$H$10,0,10*ROW('Sanitation Data'!H152))),'Data Summary'!DG158="Yes"),OFFSET('Sanitation Data'!$H$10,0,10*ROW('Sanitation Data'!H152)),NA())</f>
        <v>#N/A</v>
      </c>
      <c r="AS158" s="100" t="e">
        <f ca="true">+IF(AND(ISNUMBER(OFFSET('Sanitation Data'!$H$11,0,10*ROW('Sanitation Data'!H152))),'Data Summary'!DH158="Yes"),OFFSET('Sanitation Data'!$H$11,0,10*ROW('Sanitation Data'!H152)),NA())</f>
        <v>#N/A</v>
      </c>
      <c r="AT158" s="100" t="e">
        <f ca="true">+IF(AND(ISNUMBER(OFFSET('Sanitation Data'!$H$12,0,10*ROW('Sanitation Data'!H152))),'Data Summary'!DI158="Yes"),OFFSET('Sanitation Data'!$H$12,0,10*ROW('Sanitation Data'!H152)),NA())</f>
        <v>#N/A</v>
      </c>
      <c r="AU158" s="100" t="e">
        <f ca="true">+IF(AND(ISNUMBER(OFFSET('Sanitation Data'!$I$4,0,10*ROW('Sanitation Data'!I152))),'Data Summary'!DJ158="Yes"),100-OFFSET('Sanitation Data'!$I$4,0,10*ROW('Sanitation Data'!I152)),NA())</f>
        <v>#N/A</v>
      </c>
      <c r="AV158" s="100" t="e">
        <f ca="true">+IF(AND(ISNUMBER(OFFSET('Sanitation Data'!$I$6,0,10*ROW('Sanitation Data'!I152))),'Data Summary'!DK158="Yes"),OFFSET('Sanitation Data'!$I$6,0,10*ROW('Sanitation Data'!I152)),NA())</f>
        <v>#N/A</v>
      </c>
      <c r="AW158" s="100" t="e">
        <f ca="true">+IF(AND(ISNUMBER(OFFSET('Sanitation Data'!$I$10,0,10*ROW('Sanitation Data'!I152))),'Data Summary'!DL158="Yes"),OFFSET('Sanitation Data'!$I$10,0,10*ROW('Sanitation Data'!I152)),NA())</f>
        <v>#N/A</v>
      </c>
      <c r="AX158" s="100" t="e">
        <f ca="true">+IF(AND(ISNUMBER(OFFSET('Sanitation Data'!$I$11,0,10*ROW('Sanitation Data'!I152))),'Data Summary'!DM158="Yes"),OFFSET('Sanitation Data'!$I$11,0,10*ROW('Sanitation Data'!I152)),NA())</f>
        <v>#N/A</v>
      </c>
      <c r="AY158" s="100" t="e">
        <f ca="true">+IF(AND(ISNUMBER(OFFSET('Sanitation Data'!$I$12,0,10*ROW('Sanitation Data'!I152))),'Data Summary'!DN158="Yes"),OFFSET('Sanitation Data'!$I$12,0,10*ROW('Sanitation Data'!I152)),NA())</f>
        <v>#N/A</v>
      </c>
      <c r="AZ158" s="101" t="e">
        <f ca="true">+IF(AND(ISNUMBER(OFFSET('Hygiene Data'!$D$5,0,10*ROW('Hygiene Data'!D152))),'Data Summary'!DO158="Yes"),OFFSET('Hygiene Data'!$D$5,0,10*ROW('Hygiene Data'!D152)),NA())</f>
        <v>#N/A</v>
      </c>
      <c r="BA158" s="101" t="e">
        <f ca="true">+IF(AND(ISNUMBER(OFFSET('Hygiene Data'!$D$7,0,10*ROW('Hygiene Data'!D152))),'Data Summary'!DP158="Yes"),OFFSET('Hygiene Data'!$D$7,0,10*ROW('Hygiene Data'!D152)),NA())</f>
        <v>#N/A</v>
      </c>
      <c r="BB158" s="101" t="e">
        <f ca="true">+IF(AND(ISNUMBER(OFFSET('Hygiene Data'!$D$9,0,10*ROW('Hygiene Data'!D152))),'Data Summary'!DQ158="Yes"),OFFSET('Hygiene Data'!$D$9,0,10*ROW('Hygiene Data'!D152)),NA())</f>
        <v>#N/A</v>
      </c>
      <c r="BC158" s="101" t="e">
        <f ca="true">+IF(AND(ISNUMBER(OFFSET('Hygiene Data'!$E$5,0,10*ROW('Hygiene Data'!E152))),'Data Summary'!DR158="Yes"),OFFSET('Hygiene Data'!$E$5,0,10*ROW('Hygiene Data'!E152)),NA())</f>
        <v>#N/A</v>
      </c>
      <c r="BD158" s="101" t="e">
        <f ca="true">+IF(AND(ISNUMBER(OFFSET('Hygiene Data'!$E$7,0,10*ROW('Hygiene Data'!E152))),'Data Summary'!DS158="Yes"),OFFSET('Hygiene Data'!$E$7,0,10*ROW('Hygiene Data'!E152)),NA())</f>
        <v>#N/A</v>
      </c>
      <c r="BE158" s="101" t="e">
        <f ca="true">+IF(AND(ISNUMBER(OFFSET('Hygiene Data'!$E$9,0,10*ROW('Hygiene Data'!E152))),'Data Summary'!DT158="Yes"),OFFSET('Hygiene Data'!$E$9,0,10*ROW('Hygiene Data'!E152)),NA())</f>
        <v>#N/A</v>
      </c>
      <c r="BF158" s="101" t="e">
        <f ca="true">+IF(AND(ISNUMBER(OFFSET('Hygiene Data'!$F$5,0,10*ROW('Hygiene Data'!F152))),'Data Summary'!DU158="Yes"),OFFSET('Hygiene Data'!$F$5,0,10*ROW('Hygiene Data'!F152)),NA())</f>
        <v>#N/A</v>
      </c>
      <c r="BG158" s="101" t="e">
        <f ca="true">+IF(AND(ISNUMBER(OFFSET('Hygiene Data'!$F$7,0,10*ROW('Hygiene Data'!F152))),'Data Summary'!DV158="Yes"),OFFSET('Hygiene Data'!$F$7,0,10*ROW('Hygiene Data'!F152)),NA())</f>
        <v>#N/A</v>
      </c>
      <c r="BH158" s="101" t="e">
        <f ca="true">+IF(AND(ISNUMBER(OFFSET('Hygiene Data'!$F$9,0,10*ROW('Hygiene Data'!F152))),'Data Summary'!DW158="Yes"),OFFSET('Hygiene Data'!$F$9,0,10*ROW('Hygiene Data'!F152)),NA())</f>
        <v>#N/A</v>
      </c>
      <c r="BI158" s="101" t="e">
        <f ca="true">+IF(AND(ISNUMBER(OFFSET('Hygiene Data'!$G$5,0,10*ROW('Hygiene Data'!G152))),'Data Summary'!DX158="Yes"),OFFSET('Hygiene Data'!$G$5,0,10*ROW('Hygiene Data'!G152)),NA())</f>
        <v>#N/A</v>
      </c>
      <c r="BJ158" s="101" t="e">
        <f ca="true">+IF(AND(ISNUMBER(OFFSET('Hygiene Data'!$G$7,0,10*ROW('Hygiene Data'!G152))),'Data Summary'!DY158="Yes"),OFFSET('Hygiene Data'!$G$7,0,10*ROW('Hygiene Data'!G152)),NA())</f>
        <v>#N/A</v>
      </c>
      <c r="BK158" s="101" t="e">
        <f ca="true">+IF(AND(ISNUMBER(OFFSET('Hygiene Data'!$G$9,0,10*ROW('Hygiene Data'!G152))),'Data Summary'!DZ158="Yes"),OFFSET('Hygiene Data'!$G$9,0,10*ROW('Hygiene Data'!G152)),NA())</f>
        <v>#N/A</v>
      </c>
      <c r="BL158" s="101" t="e">
        <f ca="true">+IF(AND(ISNUMBER(OFFSET('Hygiene Data'!$H$5,0,10*ROW('Hygiene Data'!H152))),'Data Summary'!EA158="Yes"),OFFSET('Hygiene Data'!$H$5,0,10*ROW('Hygiene Data'!H152)),NA())</f>
        <v>#N/A</v>
      </c>
      <c r="BM158" s="101" t="e">
        <f ca="true">+IF(AND(ISNUMBER(OFFSET('Hygiene Data'!$H$7,0,10*ROW('Hygiene Data'!H152))),'Data Summary'!EB158="Yes"),OFFSET('Hygiene Data'!$H$7,0,10*ROW('Hygiene Data'!H152)),NA())</f>
        <v>#N/A</v>
      </c>
      <c r="BN158" s="101" t="e">
        <f ca="true">+IF(AND(ISNUMBER(OFFSET('Hygiene Data'!$H$9,0,10*ROW('Hygiene Data'!H152))),'Data Summary'!EC158="Yes"),OFFSET('Hygiene Data'!$H$9,0,10*ROW('Hygiene Data'!H152)),NA())</f>
        <v>#N/A</v>
      </c>
      <c r="BO158" s="101" t="e">
        <f ca="true">+IF(AND(ISNUMBER(OFFSET('Hygiene Data'!$I$5,0,10*ROW('Hygiene Data'!I152))),'Data Summary'!ED158="Yes"),OFFSET('Hygiene Data'!$I$5,0,10*ROW('Hygiene Data'!I152)),NA())</f>
        <v>#N/A</v>
      </c>
      <c r="BP158" s="101" t="e">
        <f ca="true">+IF(AND(ISNUMBER(OFFSET('Hygiene Data'!$I$7,0,10*ROW('Hygiene Data'!I152))),'Data Summary'!EE158="Yes"),OFFSET('Hygiene Data'!$I$7,0,10*ROW('Hygiene Data'!I152)),NA())</f>
        <v>#N/A</v>
      </c>
      <c r="BQ158" s="101" t="e">
        <f ca="true">+IF(AND(ISNUMBER(OFFSET('Hygiene Data'!$I$9,0,10*ROW('Hygiene Data'!I152))),'Data Summary'!EF158="Yes"),OFFSET('Hygiene Data'!$I$9,0,10*ROW('Hygiene Data'!I152)),NA())</f>
        <v>#N/A</v>
      </c>
    </row>
    <row xmlns:x14ac="http://schemas.microsoft.com/office/spreadsheetml/2009/9/ac" r="159" x14ac:dyDescent="0.2">
      <c r="A159" s="414" t="e">
        <f ca="true">+RIGHT('Data Summary'!A159,LEN('Data Summary'!A159)-9)</f>
        <v>#VALUE!</v>
      </c>
      <c r="B159" s="38" t="str">
        <f ca="true">+IF(ISTEXT('Data Summary'!B159),'Data Summary'!B159,"")</f>
        <v/>
      </c>
      <c r="C159" s="365" t="e">
        <f ca="true">+VALUE('Data Summary'!C159)</f>
        <v>#VALUE!</v>
      </c>
      <c r="D159" s="99" t="e">
        <f ca="true">+IF(AND(ISNUMBER(OFFSET('Water Data'!$D$4,0,10*ROW('Water Data'!D153))),'Data Summary'!BS159="Yes"),100-OFFSET('Water Data'!$D$4,0,10*ROW('Water Data'!D153)),NA())</f>
        <v>#N/A</v>
      </c>
      <c r="E159" s="99" t="e">
        <f ca="true">+IF(AND(ISNUMBER(OFFSET('Water Data'!$D$6,0,10*ROW('Water Data'!D153))),'Data Summary'!BT159="Yes"),OFFSET('Water Data'!$D$6,0,10*ROW('Water Data'!D153)),NA())</f>
        <v>#N/A</v>
      </c>
      <c r="F159" s="99" t="e">
        <f ca="true">+IF(AND(ISNUMBER(OFFSET('Water Data'!$D$9,0,10*ROW('Water Data'!D153))),'Data Summary'!BU159="Yes"),OFFSET('Water Data'!$D$9,0,10*ROW('Water Data'!D153)),NA())</f>
        <v>#N/A</v>
      </c>
      <c r="G159" s="99" t="e">
        <f ca="true">+IF(AND(ISNUMBER(OFFSET('Water Data'!$E$4,0,10*ROW('Water Data'!E153))),'Data Summary'!BV159="Yes"),100-OFFSET('Water Data'!$E$4,0,10*ROW('Water Data'!E153)),NA())</f>
        <v>#N/A</v>
      </c>
      <c r="H159" s="99" t="e">
        <f ca="true">+IF(AND(ISNUMBER(OFFSET('Water Data'!$E$6,0,10*ROW('Water Data'!E153))),'Data Summary'!BW159="Yes"),OFFSET('Water Data'!$E$6,0,10*ROW('Water Data'!E153)),NA())</f>
        <v>#N/A</v>
      </c>
      <c r="I159" s="99" t="e">
        <f ca="true">+IF(AND(ISNUMBER(OFFSET('Water Data'!$E$9,0,10*ROW('Water Data'!E153))),'Data Summary'!BX159="Yes"),OFFSET('Water Data'!$E$9,0,10*ROW('Water Data'!E153)),NA())</f>
        <v>#N/A</v>
      </c>
      <c r="J159" s="99" t="e">
        <f ca="true">+IF(AND(ISNUMBER(OFFSET('Water Data'!$F$4,0,10*ROW('Water Data'!F153))),'Data Summary'!BY159="Yes"),100-OFFSET('Water Data'!$F$4,0,10*ROW('Water Data'!F153)),NA())</f>
        <v>#N/A</v>
      </c>
      <c r="K159" s="99" t="e">
        <f ca="true">+IF(AND(ISNUMBER(OFFSET('Water Data'!$F$6,0,10*ROW('Water Data'!F153))),'Data Summary'!BZ159="Yes"),OFFSET('Water Data'!$F$6,0,10*ROW('Water Data'!F153)),NA())</f>
        <v>#N/A</v>
      </c>
      <c r="L159" s="99" t="e">
        <f ca="true">+IF(AND(ISNUMBER(OFFSET('Water Data'!$F$9,0,10*ROW('Water Data'!F153))),'Data Summary'!CA159="Yes"),OFFSET('Water Data'!$F$9,0,10*ROW('Water Data'!F153)),NA())</f>
        <v>#N/A</v>
      </c>
      <c r="M159" s="99" t="e">
        <f ca="true">+IF(AND(ISNUMBER(OFFSET('Water Data'!$G$4,0,10*ROW('Water Data'!G153))),'Data Summary'!CB159="Yes"),100-OFFSET('Water Data'!$G$4,0,10*ROW('Water Data'!G153)),NA())</f>
        <v>#N/A</v>
      </c>
      <c r="N159" s="99" t="e">
        <f ca="true">+IF(AND(ISNUMBER(OFFSET('Water Data'!$G$6,0,10*ROW('Water Data'!G153))),'Data Summary'!CC159="Yes"),OFFSET('Water Data'!$G$6,0,10*ROW('Water Data'!G153)),NA())</f>
        <v>#N/A</v>
      </c>
      <c r="O159" s="99" t="e">
        <f ca="true">+IF(AND(ISNUMBER(OFFSET('Water Data'!$G$9,0,10*ROW('Water Data'!G153))),'Data Summary'!CD159="Yes"),OFFSET('Water Data'!$G$9,0,10*ROW('Water Data'!G153)),NA())</f>
        <v>#N/A</v>
      </c>
      <c r="P159" s="99" t="e">
        <f ca="true">+IF(AND(ISNUMBER(OFFSET('Water Data'!$H$4,0,10*ROW('Water Data'!H153))),'Data Summary'!CE159="Yes"),100-OFFSET('Water Data'!$H$4,0,10*ROW('Water Data'!H153)),NA())</f>
        <v>#N/A</v>
      </c>
      <c r="Q159" s="99" t="e">
        <f ca="true">+IF(AND(ISNUMBER(OFFSET('Water Data'!$H$6,0,10*ROW('Water Data'!H153))),'Data Summary'!CF159="Yes"),OFFSET('Water Data'!$H$6,0,10*ROW('Water Data'!H153)),NA())</f>
        <v>#N/A</v>
      </c>
      <c r="R159" s="99" t="e">
        <f ca="true">+IF(AND(ISNUMBER(OFFSET('Water Data'!$H$9,0,10*ROW('Water Data'!H153))),'Data Summary'!CG159="Yes"),OFFSET('Water Data'!$H$9,0,10*ROW('Water Data'!H153)),NA())</f>
        <v>#N/A</v>
      </c>
      <c r="S159" s="99" t="e">
        <f ca="true">+IF(AND(ISNUMBER(OFFSET('Water Data'!$I$4,0,10*ROW('Water Data'!I153))),'Data Summary'!CH159="Yes"),100-OFFSET('Water Data'!$I$4,0,10*ROW('Water Data'!I153)),NA())</f>
        <v>#N/A</v>
      </c>
      <c r="T159" s="99" t="e">
        <f ca="true">+IF(AND(ISNUMBER(OFFSET('Water Data'!$I$6,0,10*ROW('Water Data'!I153))),'Data Summary'!CI159="Yes"),OFFSET('Water Data'!$I$6,0,10*ROW('Water Data'!I153)),NA())</f>
        <v>#N/A</v>
      </c>
      <c r="U159" s="99" t="e">
        <f ca="true">+IF(AND(ISNUMBER(OFFSET('Water Data'!$I$9,0,10*ROW('Water Data'!I153))),'Data Summary'!CJ159="Yes"),OFFSET('Water Data'!$I$9,0,10*ROW('Water Data'!I153)),NA())</f>
        <v>#N/A</v>
      </c>
      <c r="V159" s="100" t="e">
        <f ca="true">+IF(AND(ISNUMBER(OFFSET('Sanitation Data'!$D$4,0,10*ROW('Sanitation Data'!D153))),'Data Summary'!CK159="Yes"),100-OFFSET('Sanitation Data'!$D$4,0,10*ROW('Sanitation Data'!D153)),NA())</f>
        <v>#N/A</v>
      </c>
      <c r="W159" s="100" t="e">
        <f ca="true">+IF(AND(ISNUMBER(OFFSET('Sanitation Data'!$D$6,0,10*ROW('Sanitation Data'!D153))),'Data Summary'!CL159="Yes"),OFFSET('Sanitation Data'!$D$6,0,10*ROW('Sanitation Data'!D153)),NA())</f>
        <v>#N/A</v>
      </c>
      <c r="X159" s="100" t="e">
        <f ca="true">+IF(AND(ISNUMBER(OFFSET('Sanitation Data'!$D$10,0,10*ROW('Sanitation Data'!D153))),'Data Summary'!CM159="Yes"),OFFSET('Sanitation Data'!$D$10,0,10*ROW('Sanitation Data'!D153)),NA())</f>
        <v>#N/A</v>
      </c>
      <c r="Y159" s="100" t="e">
        <f ca="true">+IF(AND(ISNUMBER(OFFSET('Sanitation Data'!$D$11,0,10*ROW('Sanitation Data'!D153))),'Data Summary'!CN159="Yes"),OFFSET('Sanitation Data'!$D$11,0,10*ROW('Sanitation Data'!D153)),NA())</f>
        <v>#N/A</v>
      </c>
      <c r="Z159" s="100" t="e">
        <f ca="true">+IF(AND(ISNUMBER(OFFSET('Sanitation Data'!$D$12,0,10*ROW('Sanitation Data'!D153))),'Data Summary'!CO159="Yes"),OFFSET('Sanitation Data'!$D$12,0,10*ROW('Sanitation Data'!D153)),NA())</f>
        <v>#N/A</v>
      </c>
      <c r="AA159" s="100" t="e">
        <f ca="true">+IF(AND(ISNUMBER(OFFSET('Sanitation Data'!$E$4,0,10*ROW('Sanitation Data'!E153))),'Data Summary'!CP159="Yes"),100-OFFSET('Sanitation Data'!$E$4,0,10*ROW('Sanitation Data'!E153)),NA())</f>
        <v>#N/A</v>
      </c>
      <c r="AB159" s="100" t="e">
        <f ca="true">+IF(AND(ISNUMBER(OFFSET('Sanitation Data'!$E$6,0,10*ROW('Sanitation Data'!E153))),'Data Summary'!CQ159="Yes"),OFFSET('Sanitation Data'!$E$6,0,10*ROW('Sanitation Data'!E153)),NA())</f>
        <v>#N/A</v>
      </c>
      <c r="AC159" s="100" t="e">
        <f ca="true">+IF(AND(ISNUMBER(OFFSET('Sanitation Data'!$E$10,0,10*ROW('Sanitation Data'!E153))),'Data Summary'!CR159="Yes"),OFFSET('Sanitation Data'!$E$10,0,10*ROW('Sanitation Data'!E153)),NA())</f>
        <v>#N/A</v>
      </c>
      <c r="AD159" s="100" t="e">
        <f ca="true">+IF(AND(ISNUMBER(OFFSET('Sanitation Data'!$E$11,0,10*ROW('Sanitation Data'!E153))),'Data Summary'!CS159="Yes"),OFFSET('Sanitation Data'!$E$11,0,10*ROW('Sanitation Data'!E153)),NA())</f>
        <v>#N/A</v>
      </c>
      <c r="AE159" s="100" t="e">
        <f ca="true">+IF(AND(ISNUMBER(OFFSET('Sanitation Data'!$E$12,0,10*ROW('Sanitation Data'!E153))),'Data Summary'!CT159="Yes"),OFFSET('Sanitation Data'!$E$12,0,10*ROW('Sanitation Data'!E153)),NA())</f>
        <v>#N/A</v>
      </c>
      <c r="AF159" s="100" t="e">
        <f ca="true">+IF(AND(ISNUMBER(OFFSET('Sanitation Data'!$F$4,0,10*ROW('Sanitation Data'!F153))),'Data Summary'!CU159="Yes"),100-OFFSET('Sanitation Data'!$F$4,0,10*ROW('Sanitation Data'!F153)),NA())</f>
        <v>#N/A</v>
      </c>
      <c r="AG159" s="100" t="e">
        <f ca="true">+IF(AND(ISNUMBER(OFFSET('Sanitation Data'!$F$6,0,10*ROW('Sanitation Data'!F153))),'Data Summary'!CV159="Yes"),OFFSET('Sanitation Data'!$F$6,0,10*ROW('Sanitation Data'!F153)),NA())</f>
        <v>#N/A</v>
      </c>
      <c r="AH159" s="100" t="e">
        <f ca="true">+IF(AND(ISNUMBER(OFFSET('Sanitation Data'!$F$10,0,10*ROW('Sanitation Data'!F153))),'Data Summary'!CW159="Yes"),OFFSET('Sanitation Data'!$F$10,0,10*ROW('Sanitation Data'!F153)),NA())</f>
        <v>#N/A</v>
      </c>
      <c r="AI159" s="100" t="e">
        <f ca="true">+IF(AND(ISNUMBER(OFFSET('Sanitation Data'!$F$11,0,10*ROW('Sanitation Data'!F153))),'Data Summary'!CX159="Yes"),OFFSET('Sanitation Data'!$F$11,0,10*ROW('Sanitation Data'!F153)),NA())</f>
        <v>#N/A</v>
      </c>
      <c r="AJ159" s="100" t="e">
        <f ca="true">+IF(AND(ISNUMBER(OFFSET('Sanitation Data'!$F$12,0,10*ROW('Sanitation Data'!F153))),'Data Summary'!CY159="Yes"),OFFSET('Sanitation Data'!$F$12,0,10*ROW('Sanitation Data'!F153)),NA())</f>
        <v>#N/A</v>
      </c>
      <c r="AK159" s="100" t="e">
        <f ca="true">+IF(AND(ISNUMBER(OFFSET('Sanitation Data'!$G$4,0,10*ROW('Sanitation Data'!G153))),'Data Summary'!CZ159="Yes"),100-OFFSET('Sanitation Data'!$G$4,0,10*ROW('Sanitation Data'!G153)),NA())</f>
        <v>#N/A</v>
      </c>
      <c r="AL159" s="100" t="e">
        <f ca="true">+IF(AND(ISNUMBER(OFFSET('Sanitation Data'!$G$6,0,10*ROW('Sanitation Data'!G153))),'Data Summary'!DA159="Yes"),OFFSET('Sanitation Data'!$G$6,0,10*ROW('Sanitation Data'!G153)),NA())</f>
        <v>#N/A</v>
      </c>
      <c r="AM159" s="100" t="e">
        <f ca="true">+IF(AND(ISNUMBER(OFFSET('Sanitation Data'!$G$10,0,10*ROW('Sanitation Data'!G153))),'Data Summary'!DB159="Yes"),OFFSET('Sanitation Data'!$G$10,0,10*ROW('Sanitation Data'!G153)),NA())</f>
        <v>#N/A</v>
      </c>
      <c r="AN159" s="100" t="e">
        <f ca="true">+IF(AND(ISNUMBER(OFFSET('Sanitation Data'!$G$11,0,10*ROW('Sanitation Data'!G153))),'Data Summary'!DC159="Yes"),OFFSET('Sanitation Data'!$G$11,0,10*ROW('Sanitation Data'!G153)),NA())</f>
        <v>#N/A</v>
      </c>
      <c r="AO159" s="100" t="e">
        <f ca="true">+IF(AND(ISNUMBER(OFFSET('Sanitation Data'!$G$12,0,10*ROW('Sanitation Data'!G153))),'Data Summary'!DD159="Yes"),OFFSET('Sanitation Data'!$G$12,0,10*ROW('Sanitation Data'!G153)),NA())</f>
        <v>#N/A</v>
      </c>
      <c r="AP159" s="100" t="e">
        <f ca="true">+IF(AND(ISNUMBER(OFFSET('Sanitation Data'!$H$4,0,10*ROW('Sanitation Data'!H153))),'Data Summary'!DE159="Yes"),100-OFFSET('Sanitation Data'!$H$4,0,10*ROW('Sanitation Data'!H153)),NA())</f>
        <v>#N/A</v>
      </c>
      <c r="AQ159" s="100" t="e">
        <f ca="true">+IF(AND(ISNUMBER(OFFSET('Sanitation Data'!$H$6,0,10*ROW('Sanitation Data'!H153))),'Data Summary'!DF159="Yes"),OFFSET('Sanitation Data'!$H$6,0,10*ROW('Sanitation Data'!H153)),NA())</f>
        <v>#N/A</v>
      </c>
      <c r="AR159" s="100" t="e">
        <f ca="true">+IF(AND(ISNUMBER(OFFSET('Sanitation Data'!$H$10,0,10*ROW('Sanitation Data'!H153))),'Data Summary'!DG159="Yes"),OFFSET('Sanitation Data'!$H$10,0,10*ROW('Sanitation Data'!H153)),NA())</f>
        <v>#N/A</v>
      </c>
      <c r="AS159" s="100" t="e">
        <f ca="true">+IF(AND(ISNUMBER(OFFSET('Sanitation Data'!$H$11,0,10*ROW('Sanitation Data'!H153))),'Data Summary'!DH159="Yes"),OFFSET('Sanitation Data'!$H$11,0,10*ROW('Sanitation Data'!H153)),NA())</f>
        <v>#N/A</v>
      </c>
      <c r="AT159" s="100" t="e">
        <f ca="true">+IF(AND(ISNUMBER(OFFSET('Sanitation Data'!$H$12,0,10*ROW('Sanitation Data'!H153))),'Data Summary'!DI159="Yes"),OFFSET('Sanitation Data'!$H$12,0,10*ROW('Sanitation Data'!H153)),NA())</f>
        <v>#N/A</v>
      </c>
      <c r="AU159" s="100" t="e">
        <f ca="true">+IF(AND(ISNUMBER(OFFSET('Sanitation Data'!$I$4,0,10*ROW('Sanitation Data'!I153))),'Data Summary'!DJ159="Yes"),100-OFFSET('Sanitation Data'!$I$4,0,10*ROW('Sanitation Data'!I153)),NA())</f>
        <v>#N/A</v>
      </c>
      <c r="AV159" s="100" t="e">
        <f ca="true">+IF(AND(ISNUMBER(OFFSET('Sanitation Data'!$I$6,0,10*ROW('Sanitation Data'!I153))),'Data Summary'!DK159="Yes"),OFFSET('Sanitation Data'!$I$6,0,10*ROW('Sanitation Data'!I153)),NA())</f>
        <v>#N/A</v>
      </c>
      <c r="AW159" s="100" t="e">
        <f ca="true">+IF(AND(ISNUMBER(OFFSET('Sanitation Data'!$I$10,0,10*ROW('Sanitation Data'!I153))),'Data Summary'!DL159="Yes"),OFFSET('Sanitation Data'!$I$10,0,10*ROW('Sanitation Data'!I153)),NA())</f>
        <v>#N/A</v>
      </c>
      <c r="AX159" s="100" t="e">
        <f ca="true">+IF(AND(ISNUMBER(OFFSET('Sanitation Data'!$I$11,0,10*ROW('Sanitation Data'!I153))),'Data Summary'!DM159="Yes"),OFFSET('Sanitation Data'!$I$11,0,10*ROW('Sanitation Data'!I153)),NA())</f>
        <v>#N/A</v>
      </c>
      <c r="AY159" s="100" t="e">
        <f ca="true">+IF(AND(ISNUMBER(OFFSET('Sanitation Data'!$I$12,0,10*ROW('Sanitation Data'!I153))),'Data Summary'!DN159="Yes"),OFFSET('Sanitation Data'!$I$12,0,10*ROW('Sanitation Data'!I153)),NA())</f>
        <v>#N/A</v>
      </c>
      <c r="AZ159" s="101" t="e">
        <f ca="true">+IF(AND(ISNUMBER(OFFSET('Hygiene Data'!$D$5,0,10*ROW('Hygiene Data'!D153))),'Data Summary'!DO159="Yes"),OFFSET('Hygiene Data'!$D$5,0,10*ROW('Hygiene Data'!D153)),NA())</f>
        <v>#N/A</v>
      </c>
      <c r="BA159" s="101" t="e">
        <f ca="true">+IF(AND(ISNUMBER(OFFSET('Hygiene Data'!$D$7,0,10*ROW('Hygiene Data'!D153))),'Data Summary'!DP159="Yes"),OFFSET('Hygiene Data'!$D$7,0,10*ROW('Hygiene Data'!D153)),NA())</f>
        <v>#N/A</v>
      </c>
      <c r="BB159" s="101" t="e">
        <f ca="true">+IF(AND(ISNUMBER(OFFSET('Hygiene Data'!$D$9,0,10*ROW('Hygiene Data'!D153))),'Data Summary'!DQ159="Yes"),OFFSET('Hygiene Data'!$D$9,0,10*ROW('Hygiene Data'!D153)),NA())</f>
        <v>#N/A</v>
      </c>
      <c r="BC159" s="101" t="e">
        <f ca="true">+IF(AND(ISNUMBER(OFFSET('Hygiene Data'!$E$5,0,10*ROW('Hygiene Data'!E153))),'Data Summary'!DR159="Yes"),OFFSET('Hygiene Data'!$E$5,0,10*ROW('Hygiene Data'!E153)),NA())</f>
        <v>#N/A</v>
      </c>
      <c r="BD159" s="101" t="e">
        <f ca="true">+IF(AND(ISNUMBER(OFFSET('Hygiene Data'!$E$7,0,10*ROW('Hygiene Data'!E153))),'Data Summary'!DS159="Yes"),OFFSET('Hygiene Data'!$E$7,0,10*ROW('Hygiene Data'!E153)),NA())</f>
        <v>#N/A</v>
      </c>
      <c r="BE159" s="101" t="e">
        <f ca="true">+IF(AND(ISNUMBER(OFFSET('Hygiene Data'!$E$9,0,10*ROW('Hygiene Data'!E153))),'Data Summary'!DT159="Yes"),OFFSET('Hygiene Data'!$E$9,0,10*ROW('Hygiene Data'!E153)),NA())</f>
        <v>#N/A</v>
      </c>
      <c r="BF159" s="101" t="e">
        <f ca="true">+IF(AND(ISNUMBER(OFFSET('Hygiene Data'!$F$5,0,10*ROW('Hygiene Data'!F153))),'Data Summary'!DU159="Yes"),OFFSET('Hygiene Data'!$F$5,0,10*ROW('Hygiene Data'!F153)),NA())</f>
        <v>#N/A</v>
      </c>
      <c r="BG159" s="101" t="e">
        <f ca="true">+IF(AND(ISNUMBER(OFFSET('Hygiene Data'!$F$7,0,10*ROW('Hygiene Data'!F153))),'Data Summary'!DV159="Yes"),OFFSET('Hygiene Data'!$F$7,0,10*ROW('Hygiene Data'!F153)),NA())</f>
        <v>#N/A</v>
      </c>
      <c r="BH159" s="101" t="e">
        <f ca="true">+IF(AND(ISNUMBER(OFFSET('Hygiene Data'!$F$9,0,10*ROW('Hygiene Data'!F153))),'Data Summary'!DW159="Yes"),OFFSET('Hygiene Data'!$F$9,0,10*ROW('Hygiene Data'!F153)),NA())</f>
        <v>#N/A</v>
      </c>
      <c r="BI159" s="101" t="e">
        <f ca="true">+IF(AND(ISNUMBER(OFFSET('Hygiene Data'!$G$5,0,10*ROW('Hygiene Data'!G153))),'Data Summary'!DX159="Yes"),OFFSET('Hygiene Data'!$G$5,0,10*ROW('Hygiene Data'!G153)),NA())</f>
        <v>#N/A</v>
      </c>
      <c r="BJ159" s="101" t="e">
        <f ca="true">+IF(AND(ISNUMBER(OFFSET('Hygiene Data'!$G$7,0,10*ROW('Hygiene Data'!G153))),'Data Summary'!DY159="Yes"),OFFSET('Hygiene Data'!$G$7,0,10*ROW('Hygiene Data'!G153)),NA())</f>
        <v>#N/A</v>
      </c>
      <c r="BK159" s="101" t="e">
        <f ca="true">+IF(AND(ISNUMBER(OFFSET('Hygiene Data'!$G$9,0,10*ROW('Hygiene Data'!G153))),'Data Summary'!DZ159="Yes"),OFFSET('Hygiene Data'!$G$9,0,10*ROW('Hygiene Data'!G153)),NA())</f>
        <v>#N/A</v>
      </c>
      <c r="BL159" s="101" t="e">
        <f ca="true">+IF(AND(ISNUMBER(OFFSET('Hygiene Data'!$H$5,0,10*ROW('Hygiene Data'!H153))),'Data Summary'!EA159="Yes"),OFFSET('Hygiene Data'!$H$5,0,10*ROW('Hygiene Data'!H153)),NA())</f>
        <v>#N/A</v>
      </c>
      <c r="BM159" s="101" t="e">
        <f ca="true">+IF(AND(ISNUMBER(OFFSET('Hygiene Data'!$H$7,0,10*ROW('Hygiene Data'!H153))),'Data Summary'!EB159="Yes"),OFFSET('Hygiene Data'!$H$7,0,10*ROW('Hygiene Data'!H153)),NA())</f>
        <v>#N/A</v>
      </c>
      <c r="BN159" s="101" t="e">
        <f ca="true">+IF(AND(ISNUMBER(OFFSET('Hygiene Data'!$H$9,0,10*ROW('Hygiene Data'!H153))),'Data Summary'!EC159="Yes"),OFFSET('Hygiene Data'!$H$9,0,10*ROW('Hygiene Data'!H153)),NA())</f>
        <v>#N/A</v>
      </c>
      <c r="BO159" s="101" t="e">
        <f ca="true">+IF(AND(ISNUMBER(OFFSET('Hygiene Data'!$I$5,0,10*ROW('Hygiene Data'!I153))),'Data Summary'!ED159="Yes"),OFFSET('Hygiene Data'!$I$5,0,10*ROW('Hygiene Data'!I153)),NA())</f>
        <v>#N/A</v>
      </c>
      <c r="BP159" s="101" t="e">
        <f ca="true">+IF(AND(ISNUMBER(OFFSET('Hygiene Data'!$I$7,0,10*ROW('Hygiene Data'!I153))),'Data Summary'!EE159="Yes"),OFFSET('Hygiene Data'!$I$7,0,10*ROW('Hygiene Data'!I153)),NA())</f>
        <v>#N/A</v>
      </c>
      <c r="BQ159" s="101" t="e">
        <f ca="true">+IF(AND(ISNUMBER(OFFSET('Hygiene Data'!$I$9,0,10*ROW('Hygiene Data'!I153))),'Data Summary'!EF159="Yes"),OFFSET('Hygiene Data'!$I$9,0,10*ROW('Hygiene Data'!I153)),NA())</f>
        <v>#N/A</v>
      </c>
    </row>
    <row xmlns:x14ac="http://schemas.microsoft.com/office/spreadsheetml/2009/9/ac" r="160" x14ac:dyDescent="0.2">
      <c r="A160" s="414" t="e">
        <f ca="true">+RIGHT('Data Summary'!A160,LEN('Data Summary'!A160)-9)</f>
        <v>#VALUE!</v>
      </c>
      <c r="B160" s="38" t="str">
        <f ca="true">+IF(ISTEXT('Data Summary'!B160),'Data Summary'!B160,"")</f>
        <v/>
      </c>
      <c r="C160" s="365" t="e">
        <f ca="true">+VALUE('Data Summary'!C160)</f>
        <v>#VALUE!</v>
      </c>
      <c r="D160" s="99" t="e">
        <f ca="true">+IF(AND(ISNUMBER(OFFSET('Water Data'!$D$4,0,10*ROW('Water Data'!D154))),'Data Summary'!BS160="Yes"),100-OFFSET('Water Data'!$D$4,0,10*ROW('Water Data'!D154)),NA())</f>
        <v>#N/A</v>
      </c>
      <c r="E160" s="99" t="e">
        <f ca="true">+IF(AND(ISNUMBER(OFFSET('Water Data'!$D$6,0,10*ROW('Water Data'!D154))),'Data Summary'!BT160="Yes"),OFFSET('Water Data'!$D$6,0,10*ROW('Water Data'!D154)),NA())</f>
        <v>#N/A</v>
      </c>
      <c r="F160" s="99" t="e">
        <f ca="true">+IF(AND(ISNUMBER(OFFSET('Water Data'!$D$9,0,10*ROW('Water Data'!D154))),'Data Summary'!BU160="Yes"),OFFSET('Water Data'!$D$9,0,10*ROW('Water Data'!D154)),NA())</f>
        <v>#N/A</v>
      </c>
      <c r="G160" s="99" t="e">
        <f ca="true">+IF(AND(ISNUMBER(OFFSET('Water Data'!$E$4,0,10*ROW('Water Data'!E154))),'Data Summary'!BV160="Yes"),100-OFFSET('Water Data'!$E$4,0,10*ROW('Water Data'!E154)),NA())</f>
        <v>#N/A</v>
      </c>
      <c r="H160" s="99" t="e">
        <f ca="true">+IF(AND(ISNUMBER(OFFSET('Water Data'!$E$6,0,10*ROW('Water Data'!E154))),'Data Summary'!BW160="Yes"),OFFSET('Water Data'!$E$6,0,10*ROW('Water Data'!E154)),NA())</f>
        <v>#N/A</v>
      </c>
      <c r="I160" s="99" t="e">
        <f ca="true">+IF(AND(ISNUMBER(OFFSET('Water Data'!$E$9,0,10*ROW('Water Data'!E154))),'Data Summary'!BX160="Yes"),OFFSET('Water Data'!$E$9,0,10*ROW('Water Data'!E154)),NA())</f>
        <v>#N/A</v>
      </c>
      <c r="J160" s="99" t="e">
        <f ca="true">+IF(AND(ISNUMBER(OFFSET('Water Data'!$F$4,0,10*ROW('Water Data'!F154))),'Data Summary'!BY160="Yes"),100-OFFSET('Water Data'!$F$4,0,10*ROW('Water Data'!F154)),NA())</f>
        <v>#N/A</v>
      </c>
      <c r="K160" s="99" t="e">
        <f ca="true">+IF(AND(ISNUMBER(OFFSET('Water Data'!$F$6,0,10*ROW('Water Data'!F154))),'Data Summary'!BZ160="Yes"),OFFSET('Water Data'!$F$6,0,10*ROW('Water Data'!F154)),NA())</f>
        <v>#N/A</v>
      </c>
      <c r="L160" s="99" t="e">
        <f ca="true">+IF(AND(ISNUMBER(OFFSET('Water Data'!$F$9,0,10*ROW('Water Data'!F154))),'Data Summary'!CA160="Yes"),OFFSET('Water Data'!$F$9,0,10*ROW('Water Data'!F154)),NA())</f>
        <v>#N/A</v>
      </c>
      <c r="M160" s="99" t="e">
        <f ca="true">+IF(AND(ISNUMBER(OFFSET('Water Data'!$G$4,0,10*ROW('Water Data'!G154))),'Data Summary'!CB160="Yes"),100-OFFSET('Water Data'!$G$4,0,10*ROW('Water Data'!G154)),NA())</f>
        <v>#N/A</v>
      </c>
      <c r="N160" s="99" t="e">
        <f ca="true">+IF(AND(ISNUMBER(OFFSET('Water Data'!$G$6,0,10*ROW('Water Data'!G154))),'Data Summary'!CC160="Yes"),OFFSET('Water Data'!$G$6,0,10*ROW('Water Data'!G154)),NA())</f>
        <v>#N/A</v>
      </c>
      <c r="O160" s="99" t="e">
        <f ca="true">+IF(AND(ISNUMBER(OFFSET('Water Data'!$G$9,0,10*ROW('Water Data'!G154))),'Data Summary'!CD160="Yes"),OFFSET('Water Data'!$G$9,0,10*ROW('Water Data'!G154)),NA())</f>
        <v>#N/A</v>
      </c>
      <c r="P160" s="99" t="e">
        <f ca="true">+IF(AND(ISNUMBER(OFFSET('Water Data'!$H$4,0,10*ROW('Water Data'!H154))),'Data Summary'!CE160="Yes"),100-OFFSET('Water Data'!$H$4,0,10*ROW('Water Data'!H154)),NA())</f>
        <v>#N/A</v>
      </c>
      <c r="Q160" s="99" t="e">
        <f ca="true">+IF(AND(ISNUMBER(OFFSET('Water Data'!$H$6,0,10*ROW('Water Data'!H154))),'Data Summary'!CF160="Yes"),OFFSET('Water Data'!$H$6,0,10*ROW('Water Data'!H154)),NA())</f>
        <v>#N/A</v>
      </c>
      <c r="R160" s="99" t="e">
        <f ca="true">+IF(AND(ISNUMBER(OFFSET('Water Data'!$H$9,0,10*ROW('Water Data'!H154))),'Data Summary'!CG160="Yes"),OFFSET('Water Data'!$H$9,0,10*ROW('Water Data'!H154)),NA())</f>
        <v>#N/A</v>
      </c>
      <c r="S160" s="99" t="e">
        <f ca="true">+IF(AND(ISNUMBER(OFFSET('Water Data'!$I$4,0,10*ROW('Water Data'!I154))),'Data Summary'!CH160="Yes"),100-OFFSET('Water Data'!$I$4,0,10*ROW('Water Data'!I154)),NA())</f>
        <v>#N/A</v>
      </c>
      <c r="T160" s="99" t="e">
        <f ca="true">+IF(AND(ISNUMBER(OFFSET('Water Data'!$I$6,0,10*ROW('Water Data'!I154))),'Data Summary'!CI160="Yes"),OFFSET('Water Data'!$I$6,0,10*ROW('Water Data'!I154)),NA())</f>
        <v>#N/A</v>
      </c>
      <c r="U160" s="99" t="e">
        <f ca="true">+IF(AND(ISNUMBER(OFFSET('Water Data'!$I$9,0,10*ROW('Water Data'!I154))),'Data Summary'!CJ160="Yes"),OFFSET('Water Data'!$I$9,0,10*ROW('Water Data'!I154)),NA())</f>
        <v>#N/A</v>
      </c>
      <c r="V160" s="100" t="e">
        <f ca="true">+IF(AND(ISNUMBER(OFFSET('Sanitation Data'!$D$4,0,10*ROW('Sanitation Data'!D154))),'Data Summary'!CK160="Yes"),100-OFFSET('Sanitation Data'!$D$4,0,10*ROW('Sanitation Data'!D154)),NA())</f>
        <v>#N/A</v>
      </c>
      <c r="W160" s="100" t="e">
        <f ca="true">+IF(AND(ISNUMBER(OFFSET('Sanitation Data'!$D$6,0,10*ROW('Sanitation Data'!D154))),'Data Summary'!CL160="Yes"),OFFSET('Sanitation Data'!$D$6,0,10*ROW('Sanitation Data'!D154)),NA())</f>
        <v>#N/A</v>
      </c>
      <c r="X160" s="100" t="e">
        <f ca="true">+IF(AND(ISNUMBER(OFFSET('Sanitation Data'!$D$10,0,10*ROW('Sanitation Data'!D154))),'Data Summary'!CM160="Yes"),OFFSET('Sanitation Data'!$D$10,0,10*ROW('Sanitation Data'!D154)),NA())</f>
        <v>#N/A</v>
      </c>
      <c r="Y160" s="100" t="e">
        <f ca="true">+IF(AND(ISNUMBER(OFFSET('Sanitation Data'!$D$11,0,10*ROW('Sanitation Data'!D154))),'Data Summary'!CN160="Yes"),OFFSET('Sanitation Data'!$D$11,0,10*ROW('Sanitation Data'!D154)),NA())</f>
        <v>#N/A</v>
      </c>
      <c r="Z160" s="100" t="e">
        <f ca="true">+IF(AND(ISNUMBER(OFFSET('Sanitation Data'!$D$12,0,10*ROW('Sanitation Data'!D154))),'Data Summary'!CO160="Yes"),OFFSET('Sanitation Data'!$D$12,0,10*ROW('Sanitation Data'!D154)),NA())</f>
        <v>#N/A</v>
      </c>
      <c r="AA160" s="100" t="e">
        <f ca="true">+IF(AND(ISNUMBER(OFFSET('Sanitation Data'!$E$4,0,10*ROW('Sanitation Data'!E154))),'Data Summary'!CP160="Yes"),100-OFFSET('Sanitation Data'!$E$4,0,10*ROW('Sanitation Data'!E154)),NA())</f>
        <v>#N/A</v>
      </c>
      <c r="AB160" s="100" t="e">
        <f ca="true">+IF(AND(ISNUMBER(OFFSET('Sanitation Data'!$E$6,0,10*ROW('Sanitation Data'!E154))),'Data Summary'!CQ160="Yes"),OFFSET('Sanitation Data'!$E$6,0,10*ROW('Sanitation Data'!E154)),NA())</f>
        <v>#N/A</v>
      </c>
      <c r="AC160" s="100" t="e">
        <f ca="true">+IF(AND(ISNUMBER(OFFSET('Sanitation Data'!$E$10,0,10*ROW('Sanitation Data'!E154))),'Data Summary'!CR160="Yes"),OFFSET('Sanitation Data'!$E$10,0,10*ROW('Sanitation Data'!E154)),NA())</f>
        <v>#N/A</v>
      </c>
      <c r="AD160" s="100" t="e">
        <f ca="true">+IF(AND(ISNUMBER(OFFSET('Sanitation Data'!$E$11,0,10*ROW('Sanitation Data'!E154))),'Data Summary'!CS160="Yes"),OFFSET('Sanitation Data'!$E$11,0,10*ROW('Sanitation Data'!E154)),NA())</f>
        <v>#N/A</v>
      </c>
      <c r="AE160" s="100" t="e">
        <f ca="true">+IF(AND(ISNUMBER(OFFSET('Sanitation Data'!$E$12,0,10*ROW('Sanitation Data'!E154))),'Data Summary'!CT160="Yes"),OFFSET('Sanitation Data'!$E$12,0,10*ROW('Sanitation Data'!E154)),NA())</f>
        <v>#N/A</v>
      </c>
      <c r="AF160" s="100" t="e">
        <f ca="true">+IF(AND(ISNUMBER(OFFSET('Sanitation Data'!$F$4,0,10*ROW('Sanitation Data'!F154))),'Data Summary'!CU160="Yes"),100-OFFSET('Sanitation Data'!$F$4,0,10*ROW('Sanitation Data'!F154)),NA())</f>
        <v>#N/A</v>
      </c>
      <c r="AG160" s="100" t="e">
        <f ca="true">+IF(AND(ISNUMBER(OFFSET('Sanitation Data'!$F$6,0,10*ROW('Sanitation Data'!F154))),'Data Summary'!CV160="Yes"),OFFSET('Sanitation Data'!$F$6,0,10*ROW('Sanitation Data'!F154)),NA())</f>
        <v>#N/A</v>
      </c>
      <c r="AH160" s="100" t="e">
        <f ca="true">+IF(AND(ISNUMBER(OFFSET('Sanitation Data'!$F$10,0,10*ROW('Sanitation Data'!F154))),'Data Summary'!CW160="Yes"),OFFSET('Sanitation Data'!$F$10,0,10*ROW('Sanitation Data'!F154)),NA())</f>
        <v>#N/A</v>
      </c>
      <c r="AI160" s="100" t="e">
        <f ca="true">+IF(AND(ISNUMBER(OFFSET('Sanitation Data'!$F$11,0,10*ROW('Sanitation Data'!F154))),'Data Summary'!CX160="Yes"),OFFSET('Sanitation Data'!$F$11,0,10*ROW('Sanitation Data'!F154)),NA())</f>
        <v>#N/A</v>
      </c>
      <c r="AJ160" s="100" t="e">
        <f ca="true">+IF(AND(ISNUMBER(OFFSET('Sanitation Data'!$F$12,0,10*ROW('Sanitation Data'!F154))),'Data Summary'!CY160="Yes"),OFFSET('Sanitation Data'!$F$12,0,10*ROW('Sanitation Data'!F154)),NA())</f>
        <v>#N/A</v>
      </c>
      <c r="AK160" s="100" t="e">
        <f ca="true">+IF(AND(ISNUMBER(OFFSET('Sanitation Data'!$G$4,0,10*ROW('Sanitation Data'!G154))),'Data Summary'!CZ160="Yes"),100-OFFSET('Sanitation Data'!$G$4,0,10*ROW('Sanitation Data'!G154)),NA())</f>
        <v>#N/A</v>
      </c>
      <c r="AL160" s="100" t="e">
        <f ca="true">+IF(AND(ISNUMBER(OFFSET('Sanitation Data'!$G$6,0,10*ROW('Sanitation Data'!G154))),'Data Summary'!DA160="Yes"),OFFSET('Sanitation Data'!$G$6,0,10*ROW('Sanitation Data'!G154)),NA())</f>
        <v>#N/A</v>
      </c>
      <c r="AM160" s="100" t="e">
        <f ca="true">+IF(AND(ISNUMBER(OFFSET('Sanitation Data'!$G$10,0,10*ROW('Sanitation Data'!G154))),'Data Summary'!DB160="Yes"),OFFSET('Sanitation Data'!$G$10,0,10*ROW('Sanitation Data'!G154)),NA())</f>
        <v>#N/A</v>
      </c>
      <c r="AN160" s="100" t="e">
        <f ca="true">+IF(AND(ISNUMBER(OFFSET('Sanitation Data'!$G$11,0,10*ROW('Sanitation Data'!G154))),'Data Summary'!DC160="Yes"),OFFSET('Sanitation Data'!$G$11,0,10*ROW('Sanitation Data'!G154)),NA())</f>
        <v>#N/A</v>
      </c>
      <c r="AO160" s="100" t="e">
        <f ca="true">+IF(AND(ISNUMBER(OFFSET('Sanitation Data'!$G$12,0,10*ROW('Sanitation Data'!G154))),'Data Summary'!DD160="Yes"),OFFSET('Sanitation Data'!$G$12,0,10*ROW('Sanitation Data'!G154)),NA())</f>
        <v>#N/A</v>
      </c>
      <c r="AP160" s="100" t="e">
        <f ca="true">+IF(AND(ISNUMBER(OFFSET('Sanitation Data'!$H$4,0,10*ROW('Sanitation Data'!H154))),'Data Summary'!DE160="Yes"),100-OFFSET('Sanitation Data'!$H$4,0,10*ROW('Sanitation Data'!H154)),NA())</f>
        <v>#N/A</v>
      </c>
      <c r="AQ160" s="100" t="e">
        <f ca="true">+IF(AND(ISNUMBER(OFFSET('Sanitation Data'!$H$6,0,10*ROW('Sanitation Data'!H154))),'Data Summary'!DF160="Yes"),OFFSET('Sanitation Data'!$H$6,0,10*ROW('Sanitation Data'!H154)),NA())</f>
        <v>#N/A</v>
      </c>
      <c r="AR160" s="100" t="e">
        <f ca="true">+IF(AND(ISNUMBER(OFFSET('Sanitation Data'!$H$10,0,10*ROW('Sanitation Data'!H154))),'Data Summary'!DG160="Yes"),OFFSET('Sanitation Data'!$H$10,0,10*ROW('Sanitation Data'!H154)),NA())</f>
        <v>#N/A</v>
      </c>
      <c r="AS160" s="100" t="e">
        <f ca="true">+IF(AND(ISNUMBER(OFFSET('Sanitation Data'!$H$11,0,10*ROW('Sanitation Data'!H154))),'Data Summary'!DH160="Yes"),OFFSET('Sanitation Data'!$H$11,0,10*ROW('Sanitation Data'!H154)),NA())</f>
        <v>#N/A</v>
      </c>
      <c r="AT160" s="100" t="e">
        <f ca="true">+IF(AND(ISNUMBER(OFFSET('Sanitation Data'!$H$12,0,10*ROW('Sanitation Data'!H154))),'Data Summary'!DI160="Yes"),OFFSET('Sanitation Data'!$H$12,0,10*ROW('Sanitation Data'!H154)),NA())</f>
        <v>#N/A</v>
      </c>
      <c r="AU160" s="100" t="e">
        <f ca="true">+IF(AND(ISNUMBER(OFFSET('Sanitation Data'!$I$4,0,10*ROW('Sanitation Data'!I154))),'Data Summary'!DJ160="Yes"),100-OFFSET('Sanitation Data'!$I$4,0,10*ROW('Sanitation Data'!I154)),NA())</f>
        <v>#N/A</v>
      </c>
      <c r="AV160" s="100" t="e">
        <f ca="true">+IF(AND(ISNUMBER(OFFSET('Sanitation Data'!$I$6,0,10*ROW('Sanitation Data'!I154))),'Data Summary'!DK160="Yes"),OFFSET('Sanitation Data'!$I$6,0,10*ROW('Sanitation Data'!I154)),NA())</f>
        <v>#N/A</v>
      </c>
      <c r="AW160" s="100" t="e">
        <f ca="true">+IF(AND(ISNUMBER(OFFSET('Sanitation Data'!$I$10,0,10*ROW('Sanitation Data'!I154))),'Data Summary'!DL160="Yes"),OFFSET('Sanitation Data'!$I$10,0,10*ROW('Sanitation Data'!I154)),NA())</f>
        <v>#N/A</v>
      </c>
      <c r="AX160" s="100" t="e">
        <f ca="true">+IF(AND(ISNUMBER(OFFSET('Sanitation Data'!$I$11,0,10*ROW('Sanitation Data'!I154))),'Data Summary'!DM160="Yes"),OFFSET('Sanitation Data'!$I$11,0,10*ROW('Sanitation Data'!I154)),NA())</f>
        <v>#N/A</v>
      </c>
      <c r="AY160" s="100" t="e">
        <f ca="true">+IF(AND(ISNUMBER(OFFSET('Sanitation Data'!$I$12,0,10*ROW('Sanitation Data'!I154))),'Data Summary'!DN160="Yes"),OFFSET('Sanitation Data'!$I$12,0,10*ROW('Sanitation Data'!I154)),NA())</f>
        <v>#N/A</v>
      </c>
      <c r="AZ160" s="101" t="e">
        <f ca="true">+IF(AND(ISNUMBER(OFFSET('Hygiene Data'!$D$5,0,10*ROW('Hygiene Data'!D154))),'Data Summary'!DO160="Yes"),OFFSET('Hygiene Data'!$D$5,0,10*ROW('Hygiene Data'!D154)),NA())</f>
        <v>#N/A</v>
      </c>
      <c r="BA160" s="101" t="e">
        <f ca="true">+IF(AND(ISNUMBER(OFFSET('Hygiene Data'!$D$7,0,10*ROW('Hygiene Data'!D154))),'Data Summary'!DP160="Yes"),OFFSET('Hygiene Data'!$D$7,0,10*ROW('Hygiene Data'!D154)),NA())</f>
        <v>#N/A</v>
      </c>
      <c r="BB160" s="101" t="e">
        <f ca="true">+IF(AND(ISNUMBER(OFFSET('Hygiene Data'!$D$9,0,10*ROW('Hygiene Data'!D154))),'Data Summary'!DQ160="Yes"),OFFSET('Hygiene Data'!$D$9,0,10*ROW('Hygiene Data'!D154)),NA())</f>
        <v>#N/A</v>
      </c>
      <c r="BC160" s="101" t="e">
        <f ca="true">+IF(AND(ISNUMBER(OFFSET('Hygiene Data'!$E$5,0,10*ROW('Hygiene Data'!E154))),'Data Summary'!DR160="Yes"),OFFSET('Hygiene Data'!$E$5,0,10*ROW('Hygiene Data'!E154)),NA())</f>
        <v>#N/A</v>
      </c>
      <c r="BD160" s="101" t="e">
        <f ca="true">+IF(AND(ISNUMBER(OFFSET('Hygiene Data'!$E$7,0,10*ROW('Hygiene Data'!E154))),'Data Summary'!DS160="Yes"),OFFSET('Hygiene Data'!$E$7,0,10*ROW('Hygiene Data'!E154)),NA())</f>
        <v>#N/A</v>
      </c>
      <c r="BE160" s="101" t="e">
        <f ca="true">+IF(AND(ISNUMBER(OFFSET('Hygiene Data'!$E$9,0,10*ROW('Hygiene Data'!E154))),'Data Summary'!DT160="Yes"),OFFSET('Hygiene Data'!$E$9,0,10*ROW('Hygiene Data'!E154)),NA())</f>
        <v>#N/A</v>
      </c>
      <c r="BF160" s="101" t="e">
        <f ca="true">+IF(AND(ISNUMBER(OFFSET('Hygiene Data'!$F$5,0,10*ROW('Hygiene Data'!F154))),'Data Summary'!DU160="Yes"),OFFSET('Hygiene Data'!$F$5,0,10*ROW('Hygiene Data'!F154)),NA())</f>
        <v>#N/A</v>
      </c>
      <c r="BG160" s="101" t="e">
        <f ca="true">+IF(AND(ISNUMBER(OFFSET('Hygiene Data'!$F$7,0,10*ROW('Hygiene Data'!F154))),'Data Summary'!DV160="Yes"),OFFSET('Hygiene Data'!$F$7,0,10*ROW('Hygiene Data'!F154)),NA())</f>
        <v>#N/A</v>
      </c>
      <c r="BH160" s="101" t="e">
        <f ca="true">+IF(AND(ISNUMBER(OFFSET('Hygiene Data'!$F$9,0,10*ROW('Hygiene Data'!F154))),'Data Summary'!DW160="Yes"),OFFSET('Hygiene Data'!$F$9,0,10*ROW('Hygiene Data'!F154)),NA())</f>
        <v>#N/A</v>
      </c>
      <c r="BI160" s="101" t="e">
        <f ca="true">+IF(AND(ISNUMBER(OFFSET('Hygiene Data'!$G$5,0,10*ROW('Hygiene Data'!G154))),'Data Summary'!DX160="Yes"),OFFSET('Hygiene Data'!$G$5,0,10*ROW('Hygiene Data'!G154)),NA())</f>
        <v>#N/A</v>
      </c>
      <c r="BJ160" s="101" t="e">
        <f ca="true">+IF(AND(ISNUMBER(OFFSET('Hygiene Data'!$G$7,0,10*ROW('Hygiene Data'!G154))),'Data Summary'!DY160="Yes"),OFFSET('Hygiene Data'!$G$7,0,10*ROW('Hygiene Data'!G154)),NA())</f>
        <v>#N/A</v>
      </c>
      <c r="BK160" s="101" t="e">
        <f ca="true">+IF(AND(ISNUMBER(OFFSET('Hygiene Data'!$G$9,0,10*ROW('Hygiene Data'!G154))),'Data Summary'!DZ160="Yes"),OFFSET('Hygiene Data'!$G$9,0,10*ROW('Hygiene Data'!G154)),NA())</f>
        <v>#N/A</v>
      </c>
      <c r="BL160" s="101" t="e">
        <f ca="true">+IF(AND(ISNUMBER(OFFSET('Hygiene Data'!$H$5,0,10*ROW('Hygiene Data'!H154))),'Data Summary'!EA160="Yes"),OFFSET('Hygiene Data'!$H$5,0,10*ROW('Hygiene Data'!H154)),NA())</f>
        <v>#N/A</v>
      </c>
      <c r="BM160" s="101" t="e">
        <f ca="true">+IF(AND(ISNUMBER(OFFSET('Hygiene Data'!$H$7,0,10*ROW('Hygiene Data'!H154))),'Data Summary'!EB160="Yes"),OFFSET('Hygiene Data'!$H$7,0,10*ROW('Hygiene Data'!H154)),NA())</f>
        <v>#N/A</v>
      </c>
      <c r="BN160" s="101" t="e">
        <f ca="true">+IF(AND(ISNUMBER(OFFSET('Hygiene Data'!$H$9,0,10*ROW('Hygiene Data'!H154))),'Data Summary'!EC160="Yes"),OFFSET('Hygiene Data'!$H$9,0,10*ROW('Hygiene Data'!H154)),NA())</f>
        <v>#N/A</v>
      </c>
      <c r="BO160" s="101" t="e">
        <f ca="true">+IF(AND(ISNUMBER(OFFSET('Hygiene Data'!$I$5,0,10*ROW('Hygiene Data'!I154))),'Data Summary'!ED160="Yes"),OFFSET('Hygiene Data'!$I$5,0,10*ROW('Hygiene Data'!I154)),NA())</f>
        <v>#N/A</v>
      </c>
      <c r="BP160" s="101" t="e">
        <f ca="true">+IF(AND(ISNUMBER(OFFSET('Hygiene Data'!$I$7,0,10*ROW('Hygiene Data'!I154))),'Data Summary'!EE160="Yes"),OFFSET('Hygiene Data'!$I$7,0,10*ROW('Hygiene Data'!I154)),NA())</f>
        <v>#N/A</v>
      </c>
      <c r="BQ160" s="101" t="e">
        <f ca="true">+IF(AND(ISNUMBER(OFFSET('Hygiene Data'!$I$9,0,10*ROW('Hygiene Data'!I154))),'Data Summary'!EF160="Yes"),OFFSET('Hygiene Data'!$I$9,0,10*ROW('Hygiene Data'!I154)),NA())</f>
        <v>#N/A</v>
      </c>
    </row>
    <row xmlns:x14ac="http://schemas.microsoft.com/office/spreadsheetml/2009/9/ac" r="161" x14ac:dyDescent="0.2">
      <c r="A161" s="414" t="e">
        <f ca="true">+RIGHT('Data Summary'!A161,LEN('Data Summary'!A161)-9)</f>
        <v>#VALUE!</v>
      </c>
      <c r="B161" s="38" t="str">
        <f ca="true">+IF(ISTEXT('Data Summary'!B161),'Data Summary'!B161,"")</f>
        <v/>
      </c>
      <c r="C161" s="365" t="e">
        <f ca="true">+VALUE('Data Summary'!C161)</f>
        <v>#VALUE!</v>
      </c>
      <c r="D161" s="99" t="e">
        <f ca="true">+IF(AND(ISNUMBER(OFFSET('Water Data'!$D$4,0,10*ROW('Water Data'!D155))),'Data Summary'!BS161="Yes"),100-OFFSET('Water Data'!$D$4,0,10*ROW('Water Data'!D155)),NA())</f>
        <v>#N/A</v>
      </c>
      <c r="E161" s="99" t="e">
        <f ca="true">+IF(AND(ISNUMBER(OFFSET('Water Data'!$D$6,0,10*ROW('Water Data'!D155))),'Data Summary'!BT161="Yes"),OFFSET('Water Data'!$D$6,0,10*ROW('Water Data'!D155)),NA())</f>
        <v>#N/A</v>
      </c>
      <c r="F161" s="99" t="e">
        <f ca="true">+IF(AND(ISNUMBER(OFFSET('Water Data'!$D$9,0,10*ROW('Water Data'!D155))),'Data Summary'!BU161="Yes"),OFFSET('Water Data'!$D$9,0,10*ROW('Water Data'!D155)),NA())</f>
        <v>#N/A</v>
      </c>
      <c r="G161" s="99" t="e">
        <f ca="true">+IF(AND(ISNUMBER(OFFSET('Water Data'!$E$4,0,10*ROW('Water Data'!E155))),'Data Summary'!BV161="Yes"),100-OFFSET('Water Data'!$E$4,0,10*ROW('Water Data'!E155)),NA())</f>
        <v>#N/A</v>
      </c>
      <c r="H161" s="99" t="e">
        <f ca="true">+IF(AND(ISNUMBER(OFFSET('Water Data'!$E$6,0,10*ROW('Water Data'!E155))),'Data Summary'!BW161="Yes"),OFFSET('Water Data'!$E$6,0,10*ROW('Water Data'!E155)),NA())</f>
        <v>#N/A</v>
      </c>
      <c r="I161" s="99" t="e">
        <f ca="true">+IF(AND(ISNUMBER(OFFSET('Water Data'!$E$9,0,10*ROW('Water Data'!E155))),'Data Summary'!BX161="Yes"),OFFSET('Water Data'!$E$9,0,10*ROW('Water Data'!E155)),NA())</f>
        <v>#N/A</v>
      </c>
      <c r="J161" s="99" t="e">
        <f ca="true">+IF(AND(ISNUMBER(OFFSET('Water Data'!$F$4,0,10*ROW('Water Data'!F155))),'Data Summary'!BY161="Yes"),100-OFFSET('Water Data'!$F$4,0,10*ROW('Water Data'!F155)),NA())</f>
        <v>#N/A</v>
      </c>
      <c r="K161" s="99" t="e">
        <f ca="true">+IF(AND(ISNUMBER(OFFSET('Water Data'!$F$6,0,10*ROW('Water Data'!F155))),'Data Summary'!BZ161="Yes"),OFFSET('Water Data'!$F$6,0,10*ROW('Water Data'!F155)),NA())</f>
        <v>#N/A</v>
      </c>
      <c r="L161" s="99" t="e">
        <f ca="true">+IF(AND(ISNUMBER(OFFSET('Water Data'!$F$9,0,10*ROW('Water Data'!F155))),'Data Summary'!CA161="Yes"),OFFSET('Water Data'!$F$9,0,10*ROW('Water Data'!F155)),NA())</f>
        <v>#N/A</v>
      </c>
      <c r="M161" s="99" t="e">
        <f ca="true">+IF(AND(ISNUMBER(OFFSET('Water Data'!$G$4,0,10*ROW('Water Data'!G155))),'Data Summary'!CB161="Yes"),100-OFFSET('Water Data'!$G$4,0,10*ROW('Water Data'!G155)),NA())</f>
        <v>#N/A</v>
      </c>
      <c r="N161" s="99" t="e">
        <f ca="true">+IF(AND(ISNUMBER(OFFSET('Water Data'!$G$6,0,10*ROW('Water Data'!G155))),'Data Summary'!CC161="Yes"),OFFSET('Water Data'!$G$6,0,10*ROW('Water Data'!G155)),NA())</f>
        <v>#N/A</v>
      </c>
      <c r="O161" s="99" t="e">
        <f ca="true">+IF(AND(ISNUMBER(OFFSET('Water Data'!$G$9,0,10*ROW('Water Data'!G155))),'Data Summary'!CD161="Yes"),OFFSET('Water Data'!$G$9,0,10*ROW('Water Data'!G155)),NA())</f>
        <v>#N/A</v>
      </c>
      <c r="P161" s="99" t="e">
        <f ca="true">+IF(AND(ISNUMBER(OFFSET('Water Data'!$H$4,0,10*ROW('Water Data'!H155))),'Data Summary'!CE161="Yes"),100-OFFSET('Water Data'!$H$4,0,10*ROW('Water Data'!H155)),NA())</f>
        <v>#N/A</v>
      </c>
      <c r="Q161" s="99" t="e">
        <f ca="true">+IF(AND(ISNUMBER(OFFSET('Water Data'!$H$6,0,10*ROW('Water Data'!H155))),'Data Summary'!CF161="Yes"),OFFSET('Water Data'!$H$6,0,10*ROW('Water Data'!H155)),NA())</f>
        <v>#N/A</v>
      </c>
      <c r="R161" s="99" t="e">
        <f ca="true">+IF(AND(ISNUMBER(OFFSET('Water Data'!$H$9,0,10*ROW('Water Data'!H155))),'Data Summary'!CG161="Yes"),OFFSET('Water Data'!$H$9,0,10*ROW('Water Data'!H155)),NA())</f>
        <v>#N/A</v>
      </c>
      <c r="S161" s="99" t="e">
        <f ca="true">+IF(AND(ISNUMBER(OFFSET('Water Data'!$I$4,0,10*ROW('Water Data'!I155))),'Data Summary'!CH161="Yes"),100-OFFSET('Water Data'!$I$4,0,10*ROW('Water Data'!I155)),NA())</f>
        <v>#N/A</v>
      </c>
      <c r="T161" s="99" t="e">
        <f ca="true">+IF(AND(ISNUMBER(OFFSET('Water Data'!$I$6,0,10*ROW('Water Data'!I155))),'Data Summary'!CI161="Yes"),OFFSET('Water Data'!$I$6,0,10*ROW('Water Data'!I155)),NA())</f>
        <v>#N/A</v>
      </c>
      <c r="U161" s="99" t="e">
        <f ca="true">+IF(AND(ISNUMBER(OFFSET('Water Data'!$I$9,0,10*ROW('Water Data'!I155))),'Data Summary'!CJ161="Yes"),OFFSET('Water Data'!$I$9,0,10*ROW('Water Data'!I155)),NA())</f>
        <v>#N/A</v>
      </c>
      <c r="V161" s="100" t="e">
        <f ca="true">+IF(AND(ISNUMBER(OFFSET('Sanitation Data'!$D$4,0,10*ROW('Sanitation Data'!D155))),'Data Summary'!CK161="Yes"),100-OFFSET('Sanitation Data'!$D$4,0,10*ROW('Sanitation Data'!D155)),NA())</f>
        <v>#N/A</v>
      </c>
      <c r="W161" s="100" t="e">
        <f ca="true">+IF(AND(ISNUMBER(OFFSET('Sanitation Data'!$D$6,0,10*ROW('Sanitation Data'!D155))),'Data Summary'!CL161="Yes"),OFFSET('Sanitation Data'!$D$6,0,10*ROW('Sanitation Data'!D155)),NA())</f>
        <v>#N/A</v>
      </c>
      <c r="X161" s="100" t="e">
        <f ca="true">+IF(AND(ISNUMBER(OFFSET('Sanitation Data'!$D$10,0,10*ROW('Sanitation Data'!D155))),'Data Summary'!CM161="Yes"),OFFSET('Sanitation Data'!$D$10,0,10*ROW('Sanitation Data'!D155)),NA())</f>
        <v>#N/A</v>
      </c>
      <c r="Y161" s="100" t="e">
        <f ca="true">+IF(AND(ISNUMBER(OFFSET('Sanitation Data'!$D$11,0,10*ROW('Sanitation Data'!D155))),'Data Summary'!CN161="Yes"),OFFSET('Sanitation Data'!$D$11,0,10*ROW('Sanitation Data'!D155)),NA())</f>
        <v>#N/A</v>
      </c>
      <c r="Z161" s="100" t="e">
        <f ca="true">+IF(AND(ISNUMBER(OFFSET('Sanitation Data'!$D$12,0,10*ROW('Sanitation Data'!D155))),'Data Summary'!CO161="Yes"),OFFSET('Sanitation Data'!$D$12,0,10*ROW('Sanitation Data'!D155)),NA())</f>
        <v>#N/A</v>
      </c>
      <c r="AA161" s="100" t="e">
        <f ca="true">+IF(AND(ISNUMBER(OFFSET('Sanitation Data'!$E$4,0,10*ROW('Sanitation Data'!E155))),'Data Summary'!CP161="Yes"),100-OFFSET('Sanitation Data'!$E$4,0,10*ROW('Sanitation Data'!E155)),NA())</f>
        <v>#N/A</v>
      </c>
      <c r="AB161" s="100" t="e">
        <f ca="true">+IF(AND(ISNUMBER(OFFSET('Sanitation Data'!$E$6,0,10*ROW('Sanitation Data'!E155))),'Data Summary'!CQ161="Yes"),OFFSET('Sanitation Data'!$E$6,0,10*ROW('Sanitation Data'!E155)),NA())</f>
        <v>#N/A</v>
      </c>
      <c r="AC161" s="100" t="e">
        <f ca="true">+IF(AND(ISNUMBER(OFFSET('Sanitation Data'!$E$10,0,10*ROW('Sanitation Data'!E155))),'Data Summary'!CR161="Yes"),OFFSET('Sanitation Data'!$E$10,0,10*ROW('Sanitation Data'!E155)),NA())</f>
        <v>#N/A</v>
      </c>
      <c r="AD161" s="100" t="e">
        <f ca="true">+IF(AND(ISNUMBER(OFFSET('Sanitation Data'!$E$11,0,10*ROW('Sanitation Data'!E155))),'Data Summary'!CS161="Yes"),OFFSET('Sanitation Data'!$E$11,0,10*ROW('Sanitation Data'!E155)),NA())</f>
        <v>#N/A</v>
      </c>
      <c r="AE161" s="100" t="e">
        <f ca="true">+IF(AND(ISNUMBER(OFFSET('Sanitation Data'!$E$12,0,10*ROW('Sanitation Data'!E155))),'Data Summary'!CT161="Yes"),OFFSET('Sanitation Data'!$E$12,0,10*ROW('Sanitation Data'!E155)),NA())</f>
        <v>#N/A</v>
      </c>
      <c r="AF161" s="100" t="e">
        <f ca="true">+IF(AND(ISNUMBER(OFFSET('Sanitation Data'!$F$4,0,10*ROW('Sanitation Data'!F155))),'Data Summary'!CU161="Yes"),100-OFFSET('Sanitation Data'!$F$4,0,10*ROW('Sanitation Data'!F155)),NA())</f>
        <v>#N/A</v>
      </c>
      <c r="AG161" s="100" t="e">
        <f ca="true">+IF(AND(ISNUMBER(OFFSET('Sanitation Data'!$F$6,0,10*ROW('Sanitation Data'!F155))),'Data Summary'!CV161="Yes"),OFFSET('Sanitation Data'!$F$6,0,10*ROW('Sanitation Data'!F155)),NA())</f>
        <v>#N/A</v>
      </c>
      <c r="AH161" s="100" t="e">
        <f ca="true">+IF(AND(ISNUMBER(OFFSET('Sanitation Data'!$F$10,0,10*ROW('Sanitation Data'!F155))),'Data Summary'!CW161="Yes"),OFFSET('Sanitation Data'!$F$10,0,10*ROW('Sanitation Data'!F155)),NA())</f>
        <v>#N/A</v>
      </c>
      <c r="AI161" s="100" t="e">
        <f ca="true">+IF(AND(ISNUMBER(OFFSET('Sanitation Data'!$F$11,0,10*ROW('Sanitation Data'!F155))),'Data Summary'!CX161="Yes"),OFFSET('Sanitation Data'!$F$11,0,10*ROW('Sanitation Data'!F155)),NA())</f>
        <v>#N/A</v>
      </c>
      <c r="AJ161" s="100" t="e">
        <f ca="true">+IF(AND(ISNUMBER(OFFSET('Sanitation Data'!$F$12,0,10*ROW('Sanitation Data'!F155))),'Data Summary'!CY161="Yes"),OFFSET('Sanitation Data'!$F$12,0,10*ROW('Sanitation Data'!F155)),NA())</f>
        <v>#N/A</v>
      </c>
      <c r="AK161" s="100" t="e">
        <f ca="true">+IF(AND(ISNUMBER(OFFSET('Sanitation Data'!$G$4,0,10*ROW('Sanitation Data'!G155))),'Data Summary'!CZ161="Yes"),100-OFFSET('Sanitation Data'!$G$4,0,10*ROW('Sanitation Data'!G155)),NA())</f>
        <v>#N/A</v>
      </c>
      <c r="AL161" s="100" t="e">
        <f ca="true">+IF(AND(ISNUMBER(OFFSET('Sanitation Data'!$G$6,0,10*ROW('Sanitation Data'!G155))),'Data Summary'!DA161="Yes"),OFFSET('Sanitation Data'!$G$6,0,10*ROW('Sanitation Data'!G155)),NA())</f>
        <v>#N/A</v>
      </c>
      <c r="AM161" s="100" t="e">
        <f ca="true">+IF(AND(ISNUMBER(OFFSET('Sanitation Data'!$G$10,0,10*ROW('Sanitation Data'!G155))),'Data Summary'!DB161="Yes"),OFFSET('Sanitation Data'!$G$10,0,10*ROW('Sanitation Data'!G155)),NA())</f>
        <v>#N/A</v>
      </c>
      <c r="AN161" s="100" t="e">
        <f ca="true">+IF(AND(ISNUMBER(OFFSET('Sanitation Data'!$G$11,0,10*ROW('Sanitation Data'!G155))),'Data Summary'!DC161="Yes"),OFFSET('Sanitation Data'!$G$11,0,10*ROW('Sanitation Data'!G155)),NA())</f>
        <v>#N/A</v>
      </c>
      <c r="AO161" s="100" t="e">
        <f ca="true">+IF(AND(ISNUMBER(OFFSET('Sanitation Data'!$G$12,0,10*ROW('Sanitation Data'!G155))),'Data Summary'!DD161="Yes"),OFFSET('Sanitation Data'!$G$12,0,10*ROW('Sanitation Data'!G155)),NA())</f>
        <v>#N/A</v>
      </c>
      <c r="AP161" s="100" t="e">
        <f ca="true">+IF(AND(ISNUMBER(OFFSET('Sanitation Data'!$H$4,0,10*ROW('Sanitation Data'!H155))),'Data Summary'!DE161="Yes"),100-OFFSET('Sanitation Data'!$H$4,0,10*ROW('Sanitation Data'!H155)),NA())</f>
        <v>#N/A</v>
      </c>
      <c r="AQ161" s="100" t="e">
        <f ca="true">+IF(AND(ISNUMBER(OFFSET('Sanitation Data'!$H$6,0,10*ROW('Sanitation Data'!H155))),'Data Summary'!DF161="Yes"),OFFSET('Sanitation Data'!$H$6,0,10*ROW('Sanitation Data'!H155)),NA())</f>
        <v>#N/A</v>
      </c>
      <c r="AR161" s="100" t="e">
        <f ca="true">+IF(AND(ISNUMBER(OFFSET('Sanitation Data'!$H$10,0,10*ROW('Sanitation Data'!H155))),'Data Summary'!DG161="Yes"),OFFSET('Sanitation Data'!$H$10,0,10*ROW('Sanitation Data'!H155)),NA())</f>
        <v>#N/A</v>
      </c>
      <c r="AS161" s="100" t="e">
        <f ca="true">+IF(AND(ISNUMBER(OFFSET('Sanitation Data'!$H$11,0,10*ROW('Sanitation Data'!H155))),'Data Summary'!DH161="Yes"),OFFSET('Sanitation Data'!$H$11,0,10*ROW('Sanitation Data'!H155)),NA())</f>
        <v>#N/A</v>
      </c>
      <c r="AT161" s="100" t="e">
        <f ca="true">+IF(AND(ISNUMBER(OFFSET('Sanitation Data'!$H$12,0,10*ROW('Sanitation Data'!H155))),'Data Summary'!DI161="Yes"),OFFSET('Sanitation Data'!$H$12,0,10*ROW('Sanitation Data'!H155)),NA())</f>
        <v>#N/A</v>
      </c>
      <c r="AU161" s="100" t="e">
        <f ca="true">+IF(AND(ISNUMBER(OFFSET('Sanitation Data'!$I$4,0,10*ROW('Sanitation Data'!I155))),'Data Summary'!DJ161="Yes"),100-OFFSET('Sanitation Data'!$I$4,0,10*ROW('Sanitation Data'!I155)),NA())</f>
        <v>#N/A</v>
      </c>
      <c r="AV161" s="100" t="e">
        <f ca="true">+IF(AND(ISNUMBER(OFFSET('Sanitation Data'!$I$6,0,10*ROW('Sanitation Data'!I155))),'Data Summary'!DK161="Yes"),OFFSET('Sanitation Data'!$I$6,0,10*ROW('Sanitation Data'!I155)),NA())</f>
        <v>#N/A</v>
      </c>
      <c r="AW161" s="100" t="e">
        <f ca="true">+IF(AND(ISNUMBER(OFFSET('Sanitation Data'!$I$10,0,10*ROW('Sanitation Data'!I155))),'Data Summary'!DL161="Yes"),OFFSET('Sanitation Data'!$I$10,0,10*ROW('Sanitation Data'!I155)),NA())</f>
        <v>#N/A</v>
      </c>
      <c r="AX161" s="100" t="e">
        <f ca="true">+IF(AND(ISNUMBER(OFFSET('Sanitation Data'!$I$11,0,10*ROW('Sanitation Data'!I155))),'Data Summary'!DM161="Yes"),OFFSET('Sanitation Data'!$I$11,0,10*ROW('Sanitation Data'!I155)),NA())</f>
        <v>#N/A</v>
      </c>
      <c r="AY161" s="100" t="e">
        <f ca="true">+IF(AND(ISNUMBER(OFFSET('Sanitation Data'!$I$12,0,10*ROW('Sanitation Data'!I155))),'Data Summary'!DN161="Yes"),OFFSET('Sanitation Data'!$I$12,0,10*ROW('Sanitation Data'!I155)),NA())</f>
        <v>#N/A</v>
      </c>
      <c r="AZ161" s="101" t="e">
        <f ca="true">+IF(AND(ISNUMBER(OFFSET('Hygiene Data'!$D$5,0,10*ROW('Hygiene Data'!D155))),'Data Summary'!DO161="Yes"),OFFSET('Hygiene Data'!$D$5,0,10*ROW('Hygiene Data'!D155)),NA())</f>
        <v>#N/A</v>
      </c>
      <c r="BA161" s="101" t="e">
        <f ca="true">+IF(AND(ISNUMBER(OFFSET('Hygiene Data'!$D$7,0,10*ROW('Hygiene Data'!D155))),'Data Summary'!DP161="Yes"),OFFSET('Hygiene Data'!$D$7,0,10*ROW('Hygiene Data'!D155)),NA())</f>
        <v>#N/A</v>
      </c>
      <c r="BB161" s="101" t="e">
        <f ca="true">+IF(AND(ISNUMBER(OFFSET('Hygiene Data'!$D$9,0,10*ROW('Hygiene Data'!D155))),'Data Summary'!DQ161="Yes"),OFFSET('Hygiene Data'!$D$9,0,10*ROW('Hygiene Data'!D155)),NA())</f>
        <v>#N/A</v>
      </c>
      <c r="BC161" s="101" t="e">
        <f ca="true">+IF(AND(ISNUMBER(OFFSET('Hygiene Data'!$E$5,0,10*ROW('Hygiene Data'!E155))),'Data Summary'!DR161="Yes"),OFFSET('Hygiene Data'!$E$5,0,10*ROW('Hygiene Data'!E155)),NA())</f>
        <v>#N/A</v>
      </c>
      <c r="BD161" s="101" t="e">
        <f ca="true">+IF(AND(ISNUMBER(OFFSET('Hygiene Data'!$E$7,0,10*ROW('Hygiene Data'!E155))),'Data Summary'!DS161="Yes"),OFFSET('Hygiene Data'!$E$7,0,10*ROW('Hygiene Data'!E155)),NA())</f>
        <v>#N/A</v>
      </c>
      <c r="BE161" s="101" t="e">
        <f ca="true">+IF(AND(ISNUMBER(OFFSET('Hygiene Data'!$E$9,0,10*ROW('Hygiene Data'!E155))),'Data Summary'!DT161="Yes"),OFFSET('Hygiene Data'!$E$9,0,10*ROW('Hygiene Data'!E155)),NA())</f>
        <v>#N/A</v>
      </c>
      <c r="BF161" s="101" t="e">
        <f ca="true">+IF(AND(ISNUMBER(OFFSET('Hygiene Data'!$F$5,0,10*ROW('Hygiene Data'!F155))),'Data Summary'!DU161="Yes"),OFFSET('Hygiene Data'!$F$5,0,10*ROW('Hygiene Data'!F155)),NA())</f>
        <v>#N/A</v>
      </c>
      <c r="BG161" s="101" t="e">
        <f ca="true">+IF(AND(ISNUMBER(OFFSET('Hygiene Data'!$F$7,0,10*ROW('Hygiene Data'!F155))),'Data Summary'!DV161="Yes"),OFFSET('Hygiene Data'!$F$7,0,10*ROW('Hygiene Data'!F155)),NA())</f>
        <v>#N/A</v>
      </c>
      <c r="BH161" s="101" t="e">
        <f ca="true">+IF(AND(ISNUMBER(OFFSET('Hygiene Data'!$F$9,0,10*ROW('Hygiene Data'!F155))),'Data Summary'!DW161="Yes"),OFFSET('Hygiene Data'!$F$9,0,10*ROW('Hygiene Data'!F155)),NA())</f>
        <v>#N/A</v>
      </c>
      <c r="BI161" s="101" t="e">
        <f ca="true">+IF(AND(ISNUMBER(OFFSET('Hygiene Data'!$G$5,0,10*ROW('Hygiene Data'!G155))),'Data Summary'!DX161="Yes"),OFFSET('Hygiene Data'!$G$5,0,10*ROW('Hygiene Data'!G155)),NA())</f>
        <v>#N/A</v>
      </c>
      <c r="BJ161" s="101" t="e">
        <f ca="true">+IF(AND(ISNUMBER(OFFSET('Hygiene Data'!$G$7,0,10*ROW('Hygiene Data'!G155))),'Data Summary'!DY161="Yes"),OFFSET('Hygiene Data'!$G$7,0,10*ROW('Hygiene Data'!G155)),NA())</f>
        <v>#N/A</v>
      </c>
      <c r="BK161" s="101" t="e">
        <f ca="true">+IF(AND(ISNUMBER(OFFSET('Hygiene Data'!$G$9,0,10*ROW('Hygiene Data'!G155))),'Data Summary'!DZ161="Yes"),OFFSET('Hygiene Data'!$G$9,0,10*ROW('Hygiene Data'!G155)),NA())</f>
        <v>#N/A</v>
      </c>
      <c r="BL161" s="101" t="e">
        <f ca="true">+IF(AND(ISNUMBER(OFFSET('Hygiene Data'!$H$5,0,10*ROW('Hygiene Data'!H155))),'Data Summary'!EA161="Yes"),OFFSET('Hygiene Data'!$H$5,0,10*ROW('Hygiene Data'!H155)),NA())</f>
        <v>#N/A</v>
      </c>
      <c r="BM161" s="101" t="e">
        <f ca="true">+IF(AND(ISNUMBER(OFFSET('Hygiene Data'!$H$7,0,10*ROW('Hygiene Data'!H155))),'Data Summary'!EB161="Yes"),OFFSET('Hygiene Data'!$H$7,0,10*ROW('Hygiene Data'!H155)),NA())</f>
        <v>#N/A</v>
      </c>
      <c r="BN161" s="101" t="e">
        <f ca="true">+IF(AND(ISNUMBER(OFFSET('Hygiene Data'!$H$9,0,10*ROW('Hygiene Data'!H155))),'Data Summary'!EC161="Yes"),OFFSET('Hygiene Data'!$H$9,0,10*ROW('Hygiene Data'!H155)),NA())</f>
        <v>#N/A</v>
      </c>
      <c r="BO161" s="101" t="e">
        <f ca="true">+IF(AND(ISNUMBER(OFFSET('Hygiene Data'!$I$5,0,10*ROW('Hygiene Data'!I155))),'Data Summary'!ED161="Yes"),OFFSET('Hygiene Data'!$I$5,0,10*ROW('Hygiene Data'!I155)),NA())</f>
        <v>#N/A</v>
      </c>
      <c r="BP161" s="101" t="e">
        <f ca="true">+IF(AND(ISNUMBER(OFFSET('Hygiene Data'!$I$7,0,10*ROW('Hygiene Data'!I155))),'Data Summary'!EE161="Yes"),OFFSET('Hygiene Data'!$I$7,0,10*ROW('Hygiene Data'!I155)),NA())</f>
        <v>#N/A</v>
      </c>
      <c r="BQ161" s="101" t="e">
        <f ca="true">+IF(AND(ISNUMBER(OFFSET('Hygiene Data'!$I$9,0,10*ROW('Hygiene Data'!I155))),'Data Summary'!EF161="Yes"),OFFSET('Hygiene Data'!$I$9,0,10*ROW('Hygiene Data'!I155)),NA())</f>
        <v>#N/A</v>
      </c>
    </row>
    <row xmlns:x14ac="http://schemas.microsoft.com/office/spreadsheetml/2009/9/ac" r="162" x14ac:dyDescent="0.2">
      <c r="A162" s="414" t="e">
        <f ca="true">+RIGHT('Data Summary'!A162,LEN('Data Summary'!A162)-9)</f>
        <v>#VALUE!</v>
      </c>
      <c r="B162" s="38" t="str">
        <f ca="true">+IF(ISTEXT('Data Summary'!B162),'Data Summary'!B162,"")</f>
        <v/>
      </c>
      <c r="C162" s="365" t="e">
        <f ca="true">+VALUE('Data Summary'!C162)</f>
        <v>#VALUE!</v>
      </c>
      <c r="D162" s="99" t="e">
        <f ca="true">+IF(AND(ISNUMBER(OFFSET('Water Data'!$D$4,0,10*ROW('Water Data'!D156))),'Data Summary'!BS162="Yes"),100-OFFSET('Water Data'!$D$4,0,10*ROW('Water Data'!D156)),NA())</f>
        <v>#N/A</v>
      </c>
      <c r="E162" s="99" t="e">
        <f ca="true">+IF(AND(ISNUMBER(OFFSET('Water Data'!$D$6,0,10*ROW('Water Data'!D156))),'Data Summary'!BT162="Yes"),OFFSET('Water Data'!$D$6,0,10*ROW('Water Data'!D156)),NA())</f>
        <v>#N/A</v>
      </c>
      <c r="F162" s="99" t="e">
        <f ca="true">+IF(AND(ISNUMBER(OFFSET('Water Data'!$D$9,0,10*ROW('Water Data'!D156))),'Data Summary'!BU162="Yes"),OFFSET('Water Data'!$D$9,0,10*ROW('Water Data'!D156)),NA())</f>
        <v>#N/A</v>
      </c>
      <c r="G162" s="99" t="e">
        <f ca="true">+IF(AND(ISNUMBER(OFFSET('Water Data'!$E$4,0,10*ROW('Water Data'!E156))),'Data Summary'!BV162="Yes"),100-OFFSET('Water Data'!$E$4,0,10*ROW('Water Data'!E156)),NA())</f>
        <v>#N/A</v>
      </c>
      <c r="H162" s="99" t="e">
        <f ca="true">+IF(AND(ISNUMBER(OFFSET('Water Data'!$E$6,0,10*ROW('Water Data'!E156))),'Data Summary'!BW162="Yes"),OFFSET('Water Data'!$E$6,0,10*ROW('Water Data'!E156)),NA())</f>
        <v>#N/A</v>
      </c>
      <c r="I162" s="99" t="e">
        <f ca="true">+IF(AND(ISNUMBER(OFFSET('Water Data'!$E$9,0,10*ROW('Water Data'!E156))),'Data Summary'!BX162="Yes"),OFFSET('Water Data'!$E$9,0,10*ROW('Water Data'!E156)),NA())</f>
        <v>#N/A</v>
      </c>
      <c r="J162" s="99" t="e">
        <f ca="true">+IF(AND(ISNUMBER(OFFSET('Water Data'!$F$4,0,10*ROW('Water Data'!F156))),'Data Summary'!BY162="Yes"),100-OFFSET('Water Data'!$F$4,0,10*ROW('Water Data'!F156)),NA())</f>
        <v>#N/A</v>
      </c>
      <c r="K162" s="99" t="e">
        <f ca="true">+IF(AND(ISNUMBER(OFFSET('Water Data'!$F$6,0,10*ROW('Water Data'!F156))),'Data Summary'!BZ162="Yes"),OFFSET('Water Data'!$F$6,0,10*ROW('Water Data'!F156)),NA())</f>
        <v>#N/A</v>
      </c>
      <c r="L162" s="99" t="e">
        <f ca="true">+IF(AND(ISNUMBER(OFFSET('Water Data'!$F$9,0,10*ROW('Water Data'!F156))),'Data Summary'!CA162="Yes"),OFFSET('Water Data'!$F$9,0,10*ROW('Water Data'!F156)),NA())</f>
        <v>#N/A</v>
      </c>
      <c r="M162" s="99" t="e">
        <f ca="true">+IF(AND(ISNUMBER(OFFSET('Water Data'!$G$4,0,10*ROW('Water Data'!G156))),'Data Summary'!CB162="Yes"),100-OFFSET('Water Data'!$G$4,0,10*ROW('Water Data'!G156)),NA())</f>
        <v>#N/A</v>
      </c>
      <c r="N162" s="99" t="e">
        <f ca="true">+IF(AND(ISNUMBER(OFFSET('Water Data'!$G$6,0,10*ROW('Water Data'!G156))),'Data Summary'!CC162="Yes"),OFFSET('Water Data'!$G$6,0,10*ROW('Water Data'!G156)),NA())</f>
        <v>#N/A</v>
      </c>
      <c r="O162" s="99" t="e">
        <f ca="true">+IF(AND(ISNUMBER(OFFSET('Water Data'!$G$9,0,10*ROW('Water Data'!G156))),'Data Summary'!CD162="Yes"),OFFSET('Water Data'!$G$9,0,10*ROW('Water Data'!G156)),NA())</f>
        <v>#N/A</v>
      </c>
      <c r="P162" s="99" t="e">
        <f ca="true">+IF(AND(ISNUMBER(OFFSET('Water Data'!$H$4,0,10*ROW('Water Data'!H156))),'Data Summary'!CE162="Yes"),100-OFFSET('Water Data'!$H$4,0,10*ROW('Water Data'!H156)),NA())</f>
        <v>#N/A</v>
      </c>
      <c r="Q162" s="99" t="e">
        <f ca="true">+IF(AND(ISNUMBER(OFFSET('Water Data'!$H$6,0,10*ROW('Water Data'!H156))),'Data Summary'!CF162="Yes"),OFFSET('Water Data'!$H$6,0,10*ROW('Water Data'!H156)),NA())</f>
        <v>#N/A</v>
      </c>
      <c r="R162" s="99" t="e">
        <f ca="true">+IF(AND(ISNUMBER(OFFSET('Water Data'!$H$9,0,10*ROW('Water Data'!H156))),'Data Summary'!CG162="Yes"),OFFSET('Water Data'!$H$9,0,10*ROW('Water Data'!H156)),NA())</f>
        <v>#N/A</v>
      </c>
      <c r="S162" s="99" t="e">
        <f ca="true">+IF(AND(ISNUMBER(OFFSET('Water Data'!$I$4,0,10*ROW('Water Data'!I156))),'Data Summary'!CH162="Yes"),100-OFFSET('Water Data'!$I$4,0,10*ROW('Water Data'!I156)),NA())</f>
        <v>#N/A</v>
      </c>
      <c r="T162" s="99" t="e">
        <f ca="true">+IF(AND(ISNUMBER(OFFSET('Water Data'!$I$6,0,10*ROW('Water Data'!I156))),'Data Summary'!CI162="Yes"),OFFSET('Water Data'!$I$6,0,10*ROW('Water Data'!I156)),NA())</f>
        <v>#N/A</v>
      </c>
      <c r="U162" s="99" t="e">
        <f ca="true">+IF(AND(ISNUMBER(OFFSET('Water Data'!$I$9,0,10*ROW('Water Data'!I156))),'Data Summary'!CJ162="Yes"),OFFSET('Water Data'!$I$9,0,10*ROW('Water Data'!I156)),NA())</f>
        <v>#N/A</v>
      </c>
      <c r="V162" s="100" t="e">
        <f ca="true">+IF(AND(ISNUMBER(OFFSET('Sanitation Data'!$D$4,0,10*ROW('Sanitation Data'!D156))),'Data Summary'!CK162="Yes"),100-OFFSET('Sanitation Data'!$D$4,0,10*ROW('Sanitation Data'!D156)),NA())</f>
        <v>#N/A</v>
      </c>
      <c r="W162" s="100" t="e">
        <f ca="true">+IF(AND(ISNUMBER(OFFSET('Sanitation Data'!$D$6,0,10*ROW('Sanitation Data'!D156))),'Data Summary'!CL162="Yes"),OFFSET('Sanitation Data'!$D$6,0,10*ROW('Sanitation Data'!D156)),NA())</f>
        <v>#N/A</v>
      </c>
      <c r="X162" s="100" t="e">
        <f ca="true">+IF(AND(ISNUMBER(OFFSET('Sanitation Data'!$D$10,0,10*ROW('Sanitation Data'!D156))),'Data Summary'!CM162="Yes"),OFFSET('Sanitation Data'!$D$10,0,10*ROW('Sanitation Data'!D156)),NA())</f>
        <v>#N/A</v>
      </c>
      <c r="Y162" s="100" t="e">
        <f ca="true">+IF(AND(ISNUMBER(OFFSET('Sanitation Data'!$D$11,0,10*ROW('Sanitation Data'!D156))),'Data Summary'!CN162="Yes"),OFFSET('Sanitation Data'!$D$11,0,10*ROW('Sanitation Data'!D156)),NA())</f>
        <v>#N/A</v>
      </c>
      <c r="Z162" s="100" t="e">
        <f ca="true">+IF(AND(ISNUMBER(OFFSET('Sanitation Data'!$D$12,0,10*ROW('Sanitation Data'!D156))),'Data Summary'!CO162="Yes"),OFFSET('Sanitation Data'!$D$12,0,10*ROW('Sanitation Data'!D156)),NA())</f>
        <v>#N/A</v>
      </c>
      <c r="AA162" s="100" t="e">
        <f ca="true">+IF(AND(ISNUMBER(OFFSET('Sanitation Data'!$E$4,0,10*ROW('Sanitation Data'!E156))),'Data Summary'!CP162="Yes"),100-OFFSET('Sanitation Data'!$E$4,0,10*ROW('Sanitation Data'!E156)),NA())</f>
        <v>#N/A</v>
      </c>
      <c r="AB162" s="100" t="e">
        <f ca="true">+IF(AND(ISNUMBER(OFFSET('Sanitation Data'!$E$6,0,10*ROW('Sanitation Data'!E156))),'Data Summary'!CQ162="Yes"),OFFSET('Sanitation Data'!$E$6,0,10*ROW('Sanitation Data'!E156)),NA())</f>
        <v>#N/A</v>
      </c>
      <c r="AC162" s="100" t="e">
        <f ca="true">+IF(AND(ISNUMBER(OFFSET('Sanitation Data'!$E$10,0,10*ROW('Sanitation Data'!E156))),'Data Summary'!CR162="Yes"),OFFSET('Sanitation Data'!$E$10,0,10*ROW('Sanitation Data'!E156)),NA())</f>
        <v>#N/A</v>
      </c>
      <c r="AD162" s="100" t="e">
        <f ca="true">+IF(AND(ISNUMBER(OFFSET('Sanitation Data'!$E$11,0,10*ROW('Sanitation Data'!E156))),'Data Summary'!CS162="Yes"),OFFSET('Sanitation Data'!$E$11,0,10*ROW('Sanitation Data'!E156)),NA())</f>
        <v>#N/A</v>
      </c>
      <c r="AE162" s="100" t="e">
        <f ca="true">+IF(AND(ISNUMBER(OFFSET('Sanitation Data'!$E$12,0,10*ROW('Sanitation Data'!E156))),'Data Summary'!CT162="Yes"),OFFSET('Sanitation Data'!$E$12,0,10*ROW('Sanitation Data'!E156)),NA())</f>
        <v>#N/A</v>
      </c>
      <c r="AF162" s="100" t="e">
        <f ca="true">+IF(AND(ISNUMBER(OFFSET('Sanitation Data'!$F$4,0,10*ROW('Sanitation Data'!F156))),'Data Summary'!CU162="Yes"),100-OFFSET('Sanitation Data'!$F$4,0,10*ROW('Sanitation Data'!F156)),NA())</f>
        <v>#N/A</v>
      </c>
      <c r="AG162" s="100" t="e">
        <f ca="true">+IF(AND(ISNUMBER(OFFSET('Sanitation Data'!$F$6,0,10*ROW('Sanitation Data'!F156))),'Data Summary'!CV162="Yes"),OFFSET('Sanitation Data'!$F$6,0,10*ROW('Sanitation Data'!F156)),NA())</f>
        <v>#N/A</v>
      </c>
      <c r="AH162" s="100" t="e">
        <f ca="true">+IF(AND(ISNUMBER(OFFSET('Sanitation Data'!$F$10,0,10*ROW('Sanitation Data'!F156))),'Data Summary'!CW162="Yes"),OFFSET('Sanitation Data'!$F$10,0,10*ROW('Sanitation Data'!F156)),NA())</f>
        <v>#N/A</v>
      </c>
      <c r="AI162" s="100" t="e">
        <f ca="true">+IF(AND(ISNUMBER(OFFSET('Sanitation Data'!$F$11,0,10*ROW('Sanitation Data'!F156))),'Data Summary'!CX162="Yes"),OFFSET('Sanitation Data'!$F$11,0,10*ROW('Sanitation Data'!F156)),NA())</f>
        <v>#N/A</v>
      </c>
      <c r="AJ162" s="100" t="e">
        <f ca="true">+IF(AND(ISNUMBER(OFFSET('Sanitation Data'!$F$12,0,10*ROW('Sanitation Data'!F156))),'Data Summary'!CY162="Yes"),OFFSET('Sanitation Data'!$F$12,0,10*ROW('Sanitation Data'!F156)),NA())</f>
        <v>#N/A</v>
      </c>
      <c r="AK162" s="100" t="e">
        <f ca="true">+IF(AND(ISNUMBER(OFFSET('Sanitation Data'!$G$4,0,10*ROW('Sanitation Data'!G156))),'Data Summary'!CZ162="Yes"),100-OFFSET('Sanitation Data'!$G$4,0,10*ROW('Sanitation Data'!G156)),NA())</f>
        <v>#N/A</v>
      </c>
      <c r="AL162" s="100" t="e">
        <f ca="true">+IF(AND(ISNUMBER(OFFSET('Sanitation Data'!$G$6,0,10*ROW('Sanitation Data'!G156))),'Data Summary'!DA162="Yes"),OFFSET('Sanitation Data'!$G$6,0,10*ROW('Sanitation Data'!G156)),NA())</f>
        <v>#N/A</v>
      </c>
      <c r="AM162" s="100" t="e">
        <f ca="true">+IF(AND(ISNUMBER(OFFSET('Sanitation Data'!$G$10,0,10*ROW('Sanitation Data'!G156))),'Data Summary'!DB162="Yes"),OFFSET('Sanitation Data'!$G$10,0,10*ROW('Sanitation Data'!G156)),NA())</f>
        <v>#N/A</v>
      </c>
      <c r="AN162" s="100" t="e">
        <f ca="true">+IF(AND(ISNUMBER(OFFSET('Sanitation Data'!$G$11,0,10*ROW('Sanitation Data'!G156))),'Data Summary'!DC162="Yes"),OFFSET('Sanitation Data'!$G$11,0,10*ROW('Sanitation Data'!G156)),NA())</f>
        <v>#N/A</v>
      </c>
      <c r="AO162" s="100" t="e">
        <f ca="true">+IF(AND(ISNUMBER(OFFSET('Sanitation Data'!$G$12,0,10*ROW('Sanitation Data'!G156))),'Data Summary'!DD162="Yes"),OFFSET('Sanitation Data'!$G$12,0,10*ROW('Sanitation Data'!G156)),NA())</f>
        <v>#N/A</v>
      </c>
      <c r="AP162" s="100" t="e">
        <f ca="true">+IF(AND(ISNUMBER(OFFSET('Sanitation Data'!$H$4,0,10*ROW('Sanitation Data'!H156))),'Data Summary'!DE162="Yes"),100-OFFSET('Sanitation Data'!$H$4,0,10*ROW('Sanitation Data'!H156)),NA())</f>
        <v>#N/A</v>
      </c>
      <c r="AQ162" s="100" t="e">
        <f ca="true">+IF(AND(ISNUMBER(OFFSET('Sanitation Data'!$H$6,0,10*ROW('Sanitation Data'!H156))),'Data Summary'!DF162="Yes"),OFFSET('Sanitation Data'!$H$6,0,10*ROW('Sanitation Data'!H156)),NA())</f>
        <v>#N/A</v>
      </c>
      <c r="AR162" s="100" t="e">
        <f ca="true">+IF(AND(ISNUMBER(OFFSET('Sanitation Data'!$H$10,0,10*ROW('Sanitation Data'!H156))),'Data Summary'!DG162="Yes"),OFFSET('Sanitation Data'!$H$10,0,10*ROW('Sanitation Data'!H156)),NA())</f>
        <v>#N/A</v>
      </c>
      <c r="AS162" s="100" t="e">
        <f ca="true">+IF(AND(ISNUMBER(OFFSET('Sanitation Data'!$H$11,0,10*ROW('Sanitation Data'!H156))),'Data Summary'!DH162="Yes"),OFFSET('Sanitation Data'!$H$11,0,10*ROW('Sanitation Data'!H156)),NA())</f>
        <v>#N/A</v>
      </c>
      <c r="AT162" s="100" t="e">
        <f ca="true">+IF(AND(ISNUMBER(OFFSET('Sanitation Data'!$H$12,0,10*ROW('Sanitation Data'!H156))),'Data Summary'!DI162="Yes"),OFFSET('Sanitation Data'!$H$12,0,10*ROW('Sanitation Data'!H156)),NA())</f>
        <v>#N/A</v>
      </c>
      <c r="AU162" s="100" t="e">
        <f ca="true">+IF(AND(ISNUMBER(OFFSET('Sanitation Data'!$I$4,0,10*ROW('Sanitation Data'!I156))),'Data Summary'!DJ162="Yes"),100-OFFSET('Sanitation Data'!$I$4,0,10*ROW('Sanitation Data'!I156)),NA())</f>
        <v>#N/A</v>
      </c>
      <c r="AV162" s="100" t="e">
        <f ca="true">+IF(AND(ISNUMBER(OFFSET('Sanitation Data'!$I$6,0,10*ROW('Sanitation Data'!I156))),'Data Summary'!DK162="Yes"),OFFSET('Sanitation Data'!$I$6,0,10*ROW('Sanitation Data'!I156)),NA())</f>
        <v>#N/A</v>
      </c>
      <c r="AW162" s="100" t="e">
        <f ca="true">+IF(AND(ISNUMBER(OFFSET('Sanitation Data'!$I$10,0,10*ROW('Sanitation Data'!I156))),'Data Summary'!DL162="Yes"),OFFSET('Sanitation Data'!$I$10,0,10*ROW('Sanitation Data'!I156)),NA())</f>
        <v>#N/A</v>
      </c>
      <c r="AX162" s="100" t="e">
        <f ca="true">+IF(AND(ISNUMBER(OFFSET('Sanitation Data'!$I$11,0,10*ROW('Sanitation Data'!I156))),'Data Summary'!DM162="Yes"),OFFSET('Sanitation Data'!$I$11,0,10*ROW('Sanitation Data'!I156)),NA())</f>
        <v>#N/A</v>
      </c>
      <c r="AY162" s="100" t="e">
        <f ca="true">+IF(AND(ISNUMBER(OFFSET('Sanitation Data'!$I$12,0,10*ROW('Sanitation Data'!I156))),'Data Summary'!DN162="Yes"),OFFSET('Sanitation Data'!$I$12,0,10*ROW('Sanitation Data'!I156)),NA())</f>
        <v>#N/A</v>
      </c>
      <c r="AZ162" s="101" t="e">
        <f ca="true">+IF(AND(ISNUMBER(OFFSET('Hygiene Data'!$D$5,0,10*ROW('Hygiene Data'!D156))),'Data Summary'!DO162="Yes"),OFFSET('Hygiene Data'!$D$5,0,10*ROW('Hygiene Data'!D156)),NA())</f>
        <v>#N/A</v>
      </c>
      <c r="BA162" s="101" t="e">
        <f ca="true">+IF(AND(ISNUMBER(OFFSET('Hygiene Data'!$D$7,0,10*ROW('Hygiene Data'!D156))),'Data Summary'!DP162="Yes"),OFFSET('Hygiene Data'!$D$7,0,10*ROW('Hygiene Data'!D156)),NA())</f>
        <v>#N/A</v>
      </c>
      <c r="BB162" s="101" t="e">
        <f ca="true">+IF(AND(ISNUMBER(OFFSET('Hygiene Data'!$D$9,0,10*ROW('Hygiene Data'!D156))),'Data Summary'!DQ162="Yes"),OFFSET('Hygiene Data'!$D$9,0,10*ROW('Hygiene Data'!D156)),NA())</f>
        <v>#N/A</v>
      </c>
      <c r="BC162" s="101" t="e">
        <f ca="true">+IF(AND(ISNUMBER(OFFSET('Hygiene Data'!$E$5,0,10*ROW('Hygiene Data'!E156))),'Data Summary'!DR162="Yes"),OFFSET('Hygiene Data'!$E$5,0,10*ROW('Hygiene Data'!E156)),NA())</f>
        <v>#N/A</v>
      </c>
      <c r="BD162" s="101" t="e">
        <f ca="true">+IF(AND(ISNUMBER(OFFSET('Hygiene Data'!$E$7,0,10*ROW('Hygiene Data'!E156))),'Data Summary'!DS162="Yes"),OFFSET('Hygiene Data'!$E$7,0,10*ROW('Hygiene Data'!E156)),NA())</f>
        <v>#N/A</v>
      </c>
      <c r="BE162" s="101" t="e">
        <f ca="true">+IF(AND(ISNUMBER(OFFSET('Hygiene Data'!$E$9,0,10*ROW('Hygiene Data'!E156))),'Data Summary'!DT162="Yes"),OFFSET('Hygiene Data'!$E$9,0,10*ROW('Hygiene Data'!E156)),NA())</f>
        <v>#N/A</v>
      </c>
      <c r="BF162" s="101" t="e">
        <f ca="true">+IF(AND(ISNUMBER(OFFSET('Hygiene Data'!$F$5,0,10*ROW('Hygiene Data'!F156))),'Data Summary'!DU162="Yes"),OFFSET('Hygiene Data'!$F$5,0,10*ROW('Hygiene Data'!F156)),NA())</f>
        <v>#N/A</v>
      </c>
      <c r="BG162" s="101" t="e">
        <f ca="true">+IF(AND(ISNUMBER(OFFSET('Hygiene Data'!$F$7,0,10*ROW('Hygiene Data'!F156))),'Data Summary'!DV162="Yes"),OFFSET('Hygiene Data'!$F$7,0,10*ROW('Hygiene Data'!F156)),NA())</f>
        <v>#N/A</v>
      </c>
      <c r="BH162" s="101" t="e">
        <f ca="true">+IF(AND(ISNUMBER(OFFSET('Hygiene Data'!$F$9,0,10*ROW('Hygiene Data'!F156))),'Data Summary'!DW162="Yes"),OFFSET('Hygiene Data'!$F$9,0,10*ROW('Hygiene Data'!F156)),NA())</f>
        <v>#N/A</v>
      </c>
      <c r="BI162" s="101" t="e">
        <f ca="true">+IF(AND(ISNUMBER(OFFSET('Hygiene Data'!$G$5,0,10*ROW('Hygiene Data'!G156))),'Data Summary'!DX162="Yes"),OFFSET('Hygiene Data'!$G$5,0,10*ROW('Hygiene Data'!G156)),NA())</f>
        <v>#N/A</v>
      </c>
      <c r="BJ162" s="101" t="e">
        <f ca="true">+IF(AND(ISNUMBER(OFFSET('Hygiene Data'!$G$7,0,10*ROW('Hygiene Data'!G156))),'Data Summary'!DY162="Yes"),OFFSET('Hygiene Data'!$G$7,0,10*ROW('Hygiene Data'!G156)),NA())</f>
        <v>#N/A</v>
      </c>
      <c r="BK162" s="101" t="e">
        <f ca="true">+IF(AND(ISNUMBER(OFFSET('Hygiene Data'!$G$9,0,10*ROW('Hygiene Data'!G156))),'Data Summary'!DZ162="Yes"),OFFSET('Hygiene Data'!$G$9,0,10*ROW('Hygiene Data'!G156)),NA())</f>
        <v>#N/A</v>
      </c>
      <c r="BL162" s="101" t="e">
        <f ca="true">+IF(AND(ISNUMBER(OFFSET('Hygiene Data'!$H$5,0,10*ROW('Hygiene Data'!H156))),'Data Summary'!EA162="Yes"),OFFSET('Hygiene Data'!$H$5,0,10*ROW('Hygiene Data'!H156)),NA())</f>
        <v>#N/A</v>
      </c>
      <c r="BM162" s="101" t="e">
        <f ca="true">+IF(AND(ISNUMBER(OFFSET('Hygiene Data'!$H$7,0,10*ROW('Hygiene Data'!H156))),'Data Summary'!EB162="Yes"),OFFSET('Hygiene Data'!$H$7,0,10*ROW('Hygiene Data'!H156)),NA())</f>
        <v>#N/A</v>
      </c>
      <c r="BN162" s="101" t="e">
        <f ca="true">+IF(AND(ISNUMBER(OFFSET('Hygiene Data'!$H$9,0,10*ROW('Hygiene Data'!H156))),'Data Summary'!EC162="Yes"),OFFSET('Hygiene Data'!$H$9,0,10*ROW('Hygiene Data'!H156)),NA())</f>
        <v>#N/A</v>
      </c>
      <c r="BO162" s="101" t="e">
        <f ca="true">+IF(AND(ISNUMBER(OFFSET('Hygiene Data'!$I$5,0,10*ROW('Hygiene Data'!I156))),'Data Summary'!ED162="Yes"),OFFSET('Hygiene Data'!$I$5,0,10*ROW('Hygiene Data'!I156)),NA())</f>
        <v>#N/A</v>
      </c>
      <c r="BP162" s="101" t="e">
        <f ca="true">+IF(AND(ISNUMBER(OFFSET('Hygiene Data'!$I$7,0,10*ROW('Hygiene Data'!I156))),'Data Summary'!EE162="Yes"),OFFSET('Hygiene Data'!$I$7,0,10*ROW('Hygiene Data'!I156)),NA())</f>
        <v>#N/A</v>
      </c>
      <c r="BQ162" s="101" t="e">
        <f ca="true">+IF(AND(ISNUMBER(OFFSET('Hygiene Data'!$I$9,0,10*ROW('Hygiene Data'!I156))),'Data Summary'!EF162="Yes"),OFFSET('Hygiene Data'!$I$9,0,10*ROW('Hygiene Data'!I156)),NA())</f>
        <v>#N/A</v>
      </c>
    </row>
    <row xmlns:x14ac="http://schemas.microsoft.com/office/spreadsheetml/2009/9/ac" r="163" x14ac:dyDescent="0.2">
      <c r="A163" s="414" t="e">
        <f ca="true">+RIGHT('Data Summary'!A163,LEN('Data Summary'!A163)-9)</f>
        <v>#VALUE!</v>
      </c>
      <c r="B163" s="38" t="str">
        <f ca="true">+IF(ISTEXT('Data Summary'!B163),'Data Summary'!B163,"")</f>
        <v/>
      </c>
      <c r="C163" s="365" t="e">
        <f ca="true">+VALUE('Data Summary'!C163)</f>
        <v>#VALUE!</v>
      </c>
      <c r="D163" s="99" t="e">
        <f ca="true">+IF(AND(ISNUMBER(OFFSET('Water Data'!$D$4,0,10*ROW('Water Data'!D157))),'Data Summary'!BS163="Yes"),100-OFFSET('Water Data'!$D$4,0,10*ROW('Water Data'!D157)),NA())</f>
        <v>#N/A</v>
      </c>
      <c r="E163" s="99" t="e">
        <f ca="true">+IF(AND(ISNUMBER(OFFSET('Water Data'!$D$6,0,10*ROW('Water Data'!D157))),'Data Summary'!BT163="Yes"),OFFSET('Water Data'!$D$6,0,10*ROW('Water Data'!D157)),NA())</f>
        <v>#N/A</v>
      </c>
      <c r="F163" s="99" t="e">
        <f ca="true">+IF(AND(ISNUMBER(OFFSET('Water Data'!$D$9,0,10*ROW('Water Data'!D157))),'Data Summary'!BU163="Yes"),OFFSET('Water Data'!$D$9,0,10*ROW('Water Data'!D157)),NA())</f>
        <v>#N/A</v>
      </c>
      <c r="G163" s="99" t="e">
        <f ca="true">+IF(AND(ISNUMBER(OFFSET('Water Data'!$E$4,0,10*ROW('Water Data'!E157))),'Data Summary'!BV163="Yes"),100-OFFSET('Water Data'!$E$4,0,10*ROW('Water Data'!E157)),NA())</f>
        <v>#N/A</v>
      </c>
      <c r="H163" s="99" t="e">
        <f ca="true">+IF(AND(ISNUMBER(OFFSET('Water Data'!$E$6,0,10*ROW('Water Data'!E157))),'Data Summary'!BW163="Yes"),OFFSET('Water Data'!$E$6,0,10*ROW('Water Data'!E157)),NA())</f>
        <v>#N/A</v>
      </c>
      <c r="I163" s="99" t="e">
        <f ca="true">+IF(AND(ISNUMBER(OFFSET('Water Data'!$E$9,0,10*ROW('Water Data'!E157))),'Data Summary'!BX163="Yes"),OFFSET('Water Data'!$E$9,0,10*ROW('Water Data'!E157)),NA())</f>
        <v>#N/A</v>
      </c>
      <c r="J163" s="99" t="e">
        <f ca="true">+IF(AND(ISNUMBER(OFFSET('Water Data'!$F$4,0,10*ROW('Water Data'!F157))),'Data Summary'!BY163="Yes"),100-OFFSET('Water Data'!$F$4,0,10*ROW('Water Data'!F157)),NA())</f>
        <v>#N/A</v>
      </c>
      <c r="K163" s="99" t="e">
        <f ca="true">+IF(AND(ISNUMBER(OFFSET('Water Data'!$F$6,0,10*ROW('Water Data'!F157))),'Data Summary'!BZ163="Yes"),OFFSET('Water Data'!$F$6,0,10*ROW('Water Data'!F157)),NA())</f>
        <v>#N/A</v>
      </c>
      <c r="L163" s="99" t="e">
        <f ca="true">+IF(AND(ISNUMBER(OFFSET('Water Data'!$F$9,0,10*ROW('Water Data'!F157))),'Data Summary'!CA163="Yes"),OFFSET('Water Data'!$F$9,0,10*ROW('Water Data'!F157)),NA())</f>
        <v>#N/A</v>
      </c>
      <c r="M163" s="99" t="e">
        <f ca="true">+IF(AND(ISNUMBER(OFFSET('Water Data'!$G$4,0,10*ROW('Water Data'!G157))),'Data Summary'!CB163="Yes"),100-OFFSET('Water Data'!$G$4,0,10*ROW('Water Data'!G157)),NA())</f>
        <v>#N/A</v>
      </c>
      <c r="N163" s="99" t="e">
        <f ca="true">+IF(AND(ISNUMBER(OFFSET('Water Data'!$G$6,0,10*ROW('Water Data'!G157))),'Data Summary'!CC163="Yes"),OFFSET('Water Data'!$G$6,0,10*ROW('Water Data'!G157)),NA())</f>
        <v>#N/A</v>
      </c>
      <c r="O163" s="99" t="e">
        <f ca="true">+IF(AND(ISNUMBER(OFFSET('Water Data'!$G$9,0,10*ROW('Water Data'!G157))),'Data Summary'!CD163="Yes"),OFFSET('Water Data'!$G$9,0,10*ROW('Water Data'!G157)),NA())</f>
        <v>#N/A</v>
      </c>
      <c r="P163" s="99" t="e">
        <f ca="true">+IF(AND(ISNUMBER(OFFSET('Water Data'!$H$4,0,10*ROW('Water Data'!H157))),'Data Summary'!CE163="Yes"),100-OFFSET('Water Data'!$H$4,0,10*ROW('Water Data'!H157)),NA())</f>
        <v>#N/A</v>
      </c>
      <c r="Q163" s="99" t="e">
        <f ca="true">+IF(AND(ISNUMBER(OFFSET('Water Data'!$H$6,0,10*ROW('Water Data'!H157))),'Data Summary'!CF163="Yes"),OFFSET('Water Data'!$H$6,0,10*ROW('Water Data'!H157)),NA())</f>
        <v>#N/A</v>
      </c>
      <c r="R163" s="99" t="e">
        <f ca="true">+IF(AND(ISNUMBER(OFFSET('Water Data'!$H$9,0,10*ROW('Water Data'!H157))),'Data Summary'!CG163="Yes"),OFFSET('Water Data'!$H$9,0,10*ROW('Water Data'!H157)),NA())</f>
        <v>#N/A</v>
      </c>
      <c r="S163" s="99" t="e">
        <f ca="true">+IF(AND(ISNUMBER(OFFSET('Water Data'!$I$4,0,10*ROW('Water Data'!I157))),'Data Summary'!CH163="Yes"),100-OFFSET('Water Data'!$I$4,0,10*ROW('Water Data'!I157)),NA())</f>
        <v>#N/A</v>
      </c>
      <c r="T163" s="99" t="e">
        <f ca="true">+IF(AND(ISNUMBER(OFFSET('Water Data'!$I$6,0,10*ROW('Water Data'!I157))),'Data Summary'!CI163="Yes"),OFFSET('Water Data'!$I$6,0,10*ROW('Water Data'!I157)),NA())</f>
        <v>#N/A</v>
      </c>
      <c r="U163" s="99" t="e">
        <f ca="true">+IF(AND(ISNUMBER(OFFSET('Water Data'!$I$9,0,10*ROW('Water Data'!I157))),'Data Summary'!CJ163="Yes"),OFFSET('Water Data'!$I$9,0,10*ROW('Water Data'!I157)),NA())</f>
        <v>#N/A</v>
      </c>
      <c r="V163" s="100" t="e">
        <f ca="true">+IF(AND(ISNUMBER(OFFSET('Sanitation Data'!$D$4,0,10*ROW('Sanitation Data'!D157))),'Data Summary'!CK163="Yes"),100-OFFSET('Sanitation Data'!$D$4,0,10*ROW('Sanitation Data'!D157)),NA())</f>
        <v>#N/A</v>
      </c>
      <c r="W163" s="100" t="e">
        <f ca="true">+IF(AND(ISNUMBER(OFFSET('Sanitation Data'!$D$6,0,10*ROW('Sanitation Data'!D157))),'Data Summary'!CL163="Yes"),OFFSET('Sanitation Data'!$D$6,0,10*ROW('Sanitation Data'!D157)),NA())</f>
        <v>#N/A</v>
      </c>
      <c r="X163" s="100" t="e">
        <f ca="true">+IF(AND(ISNUMBER(OFFSET('Sanitation Data'!$D$10,0,10*ROW('Sanitation Data'!D157))),'Data Summary'!CM163="Yes"),OFFSET('Sanitation Data'!$D$10,0,10*ROW('Sanitation Data'!D157)),NA())</f>
        <v>#N/A</v>
      </c>
      <c r="Y163" s="100" t="e">
        <f ca="true">+IF(AND(ISNUMBER(OFFSET('Sanitation Data'!$D$11,0,10*ROW('Sanitation Data'!D157))),'Data Summary'!CN163="Yes"),OFFSET('Sanitation Data'!$D$11,0,10*ROW('Sanitation Data'!D157)),NA())</f>
        <v>#N/A</v>
      </c>
      <c r="Z163" s="100" t="e">
        <f ca="true">+IF(AND(ISNUMBER(OFFSET('Sanitation Data'!$D$12,0,10*ROW('Sanitation Data'!D157))),'Data Summary'!CO163="Yes"),OFFSET('Sanitation Data'!$D$12,0,10*ROW('Sanitation Data'!D157)),NA())</f>
        <v>#N/A</v>
      </c>
      <c r="AA163" s="100" t="e">
        <f ca="true">+IF(AND(ISNUMBER(OFFSET('Sanitation Data'!$E$4,0,10*ROW('Sanitation Data'!E157))),'Data Summary'!CP163="Yes"),100-OFFSET('Sanitation Data'!$E$4,0,10*ROW('Sanitation Data'!E157)),NA())</f>
        <v>#N/A</v>
      </c>
      <c r="AB163" s="100" t="e">
        <f ca="true">+IF(AND(ISNUMBER(OFFSET('Sanitation Data'!$E$6,0,10*ROW('Sanitation Data'!E157))),'Data Summary'!CQ163="Yes"),OFFSET('Sanitation Data'!$E$6,0,10*ROW('Sanitation Data'!E157)),NA())</f>
        <v>#N/A</v>
      </c>
      <c r="AC163" s="100" t="e">
        <f ca="true">+IF(AND(ISNUMBER(OFFSET('Sanitation Data'!$E$10,0,10*ROW('Sanitation Data'!E157))),'Data Summary'!CR163="Yes"),OFFSET('Sanitation Data'!$E$10,0,10*ROW('Sanitation Data'!E157)),NA())</f>
        <v>#N/A</v>
      </c>
      <c r="AD163" s="100" t="e">
        <f ca="true">+IF(AND(ISNUMBER(OFFSET('Sanitation Data'!$E$11,0,10*ROW('Sanitation Data'!E157))),'Data Summary'!CS163="Yes"),OFFSET('Sanitation Data'!$E$11,0,10*ROW('Sanitation Data'!E157)),NA())</f>
        <v>#N/A</v>
      </c>
      <c r="AE163" s="100" t="e">
        <f ca="true">+IF(AND(ISNUMBER(OFFSET('Sanitation Data'!$E$12,0,10*ROW('Sanitation Data'!E157))),'Data Summary'!CT163="Yes"),OFFSET('Sanitation Data'!$E$12,0,10*ROW('Sanitation Data'!E157)),NA())</f>
        <v>#N/A</v>
      </c>
      <c r="AF163" s="100" t="e">
        <f ca="true">+IF(AND(ISNUMBER(OFFSET('Sanitation Data'!$F$4,0,10*ROW('Sanitation Data'!F157))),'Data Summary'!CU163="Yes"),100-OFFSET('Sanitation Data'!$F$4,0,10*ROW('Sanitation Data'!F157)),NA())</f>
        <v>#N/A</v>
      </c>
      <c r="AG163" s="100" t="e">
        <f ca="true">+IF(AND(ISNUMBER(OFFSET('Sanitation Data'!$F$6,0,10*ROW('Sanitation Data'!F157))),'Data Summary'!CV163="Yes"),OFFSET('Sanitation Data'!$F$6,0,10*ROW('Sanitation Data'!F157)),NA())</f>
        <v>#N/A</v>
      </c>
      <c r="AH163" s="100" t="e">
        <f ca="true">+IF(AND(ISNUMBER(OFFSET('Sanitation Data'!$F$10,0,10*ROW('Sanitation Data'!F157))),'Data Summary'!CW163="Yes"),OFFSET('Sanitation Data'!$F$10,0,10*ROW('Sanitation Data'!F157)),NA())</f>
        <v>#N/A</v>
      </c>
      <c r="AI163" s="100" t="e">
        <f ca="true">+IF(AND(ISNUMBER(OFFSET('Sanitation Data'!$F$11,0,10*ROW('Sanitation Data'!F157))),'Data Summary'!CX163="Yes"),OFFSET('Sanitation Data'!$F$11,0,10*ROW('Sanitation Data'!F157)),NA())</f>
        <v>#N/A</v>
      </c>
      <c r="AJ163" s="100" t="e">
        <f ca="true">+IF(AND(ISNUMBER(OFFSET('Sanitation Data'!$F$12,0,10*ROW('Sanitation Data'!F157))),'Data Summary'!CY163="Yes"),OFFSET('Sanitation Data'!$F$12,0,10*ROW('Sanitation Data'!F157)),NA())</f>
        <v>#N/A</v>
      </c>
      <c r="AK163" s="100" t="e">
        <f ca="true">+IF(AND(ISNUMBER(OFFSET('Sanitation Data'!$G$4,0,10*ROW('Sanitation Data'!G157))),'Data Summary'!CZ163="Yes"),100-OFFSET('Sanitation Data'!$G$4,0,10*ROW('Sanitation Data'!G157)),NA())</f>
        <v>#N/A</v>
      </c>
      <c r="AL163" s="100" t="e">
        <f ca="true">+IF(AND(ISNUMBER(OFFSET('Sanitation Data'!$G$6,0,10*ROW('Sanitation Data'!G157))),'Data Summary'!DA163="Yes"),OFFSET('Sanitation Data'!$G$6,0,10*ROW('Sanitation Data'!G157)),NA())</f>
        <v>#N/A</v>
      </c>
      <c r="AM163" s="100" t="e">
        <f ca="true">+IF(AND(ISNUMBER(OFFSET('Sanitation Data'!$G$10,0,10*ROW('Sanitation Data'!G157))),'Data Summary'!DB163="Yes"),OFFSET('Sanitation Data'!$G$10,0,10*ROW('Sanitation Data'!G157)),NA())</f>
        <v>#N/A</v>
      </c>
      <c r="AN163" s="100" t="e">
        <f ca="true">+IF(AND(ISNUMBER(OFFSET('Sanitation Data'!$G$11,0,10*ROW('Sanitation Data'!G157))),'Data Summary'!DC163="Yes"),OFFSET('Sanitation Data'!$G$11,0,10*ROW('Sanitation Data'!G157)),NA())</f>
        <v>#N/A</v>
      </c>
      <c r="AO163" s="100" t="e">
        <f ca="true">+IF(AND(ISNUMBER(OFFSET('Sanitation Data'!$G$12,0,10*ROW('Sanitation Data'!G157))),'Data Summary'!DD163="Yes"),OFFSET('Sanitation Data'!$G$12,0,10*ROW('Sanitation Data'!G157)),NA())</f>
        <v>#N/A</v>
      </c>
      <c r="AP163" s="100" t="e">
        <f ca="true">+IF(AND(ISNUMBER(OFFSET('Sanitation Data'!$H$4,0,10*ROW('Sanitation Data'!H157))),'Data Summary'!DE163="Yes"),100-OFFSET('Sanitation Data'!$H$4,0,10*ROW('Sanitation Data'!H157)),NA())</f>
        <v>#N/A</v>
      </c>
      <c r="AQ163" s="100" t="e">
        <f ca="true">+IF(AND(ISNUMBER(OFFSET('Sanitation Data'!$H$6,0,10*ROW('Sanitation Data'!H157))),'Data Summary'!DF163="Yes"),OFFSET('Sanitation Data'!$H$6,0,10*ROW('Sanitation Data'!H157)),NA())</f>
        <v>#N/A</v>
      </c>
      <c r="AR163" s="100" t="e">
        <f ca="true">+IF(AND(ISNUMBER(OFFSET('Sanitation Data'!$H$10,0,10*ROW('Sanitation Data'!H157))),'Data Summary'!DG163="Yes"),OFFSET('Sanitation Data'!$H$10,0,10*ROW('Sanitation Data'!H157)),NA())</f>
        <v>#N/A</v>
      </c>
      <c r="AS163" s="100" t="e">
        <f ca="true">+IF(AND(ISNUMBER(OFFSET('Sanitation Data'!$H$11,0,10*ROW('Sanitation Data'!H157))),'Data Summary'!DH163="Yes"),OFFSET('Sanitation Data'!$H$11,0,10*ROW('Sanitation Data'!H157)),NA())</f>
        <v>#N/A</v>
      </c>
      <c r="AT163" s="100" t="e">
        <f ca="true">+IF(AND(ISNUMBER(OFFSET('Sanitation Data'!$H$12,0,10*ROW('Sanitation Data'!H157))),'Data Summary'!DI163="Yes"),OFFSET('Sanitation Data'!$H$12,0,10*ROW('Sanitation Data'!H157)),NA())</f>
        <v>#N/A</v>
      </c>
      <c r="AU163" s="100" t="e">
        <f ca="true">+IF(AND(ISNUMBER(OFFSET('Sanitation Data'!$I$4,0,10*ROW('Sanitation Data'!I157))),'Data Summary'!DJ163="Yes"),100-OFFSET('Sanitation Data'!$I$4,0,10*ROW('Sanitation Data'!I157)),NA())</f>
        <v>#N/A</v>
      </c>
      <c r="AV163" s="100" t="e">
        <f ca="true">+IF(AND(ISNUMBER(OFFSET('Sanitation Data'!$I$6,0,10*ROW('Sanitation Data'!I157))),'Data Summary'!DK163="Yes"),OFFSET('Sanitation Data'!$I$6,0,10*ROW('Sanitation Data'!I157)),NA())</f>
        <v>#N/A</v>
      </c>
      <c r="AW163" s="100" t="e">
        <f ca="true">+IF(AND(ISNUMBER(OFFSET('Sanitation Data'!$I$10,0,10*ROW('Sanitation Data'!I157))),'Data Summary'!DL163="Yes"),OFFSET('Sanitation Data'!$I$10,0,10*ROW('Sanitation Data'!I157)),NA())</f>
        <v>#N/A</v>
      </c>
      <c r="AX163" s="100" t="e">
        <f ca="true">+IF(AND(ISNUMBER(OFFSET('Sanitation Data'!$I$11,0,10*ROW('Sanitation Data'!I157))),'Data Summary'!DM163="Yes"),OFFSET('Sanitation Data'!$I$11,0,10*ROW('Sanitation Data'!I157)),NA())</f>
        <v>#N/A</v>
      </c>
      <c r="AY163" s="100" t="e">
        <f ca="true">+IF(AND(ISNUMBER(OFFSET('Sanitation Data'!$I$12,0,10*ROW('Sanitation Data'!I157))),'Data Summary'!DN163="Yes"),OFFSET('Sanitation Data'!$I$12,0,10*ROW('Sanitation Data'!I157)),NA())</f>
        <v>#N/A</v>
      </c>
      <c r="AZ163" s="101" t="e">
        <f ca="true">+IF(AND(ISNUMBER(OFFSET('Hygiene Data'!$D$5,0,10*ROW('Hygiene Data'!D157))),'Data Summary'!DO163="Yes"),OFFSET('Hygiene Data'!$D$5,0,10*ROW('Hygiene Data'!D157)),NA())</f>
        <v>#N/A</v>
      </c>
      <c r="BA163" s="101" t="e">
        <f ca="true">+IF(AND(ISNUMBER(OFFSET('Hygiene Data'!$D$7,0,10*ROW('Hygiene Data'!D157))),'Data Summary'!DP163="Yes"),OFFSET('Hygiene Data'!$D$7,0,10*ROW('Hygiene Data'!D157)),NA())</f>
        <v>#N/A</v>
      </c>
      <c r="BB163" s="101" t="e">
        <f ca="true">+IF(AND(ISNUMBER(OFFSET('Hygiene Data'!$D$9,0,10*ROW('Hygiene Data'!D157))),'Data Summary'!DQ163="Yes"),OFFSET('Hygiene Data'!$D$9,0,10*ROW('Hygiene Data'!D157)),NA())</f>
        <v>#N/A</v>
      </c>
      <c r="BC163" s="101" t="e">
        <f ca="true">+IF(AND(ISNUMBER(OFFSET('Hygiene Data'!$E$5,0,10*ROW('Hygiene Data'!E157))),'Data Summary'!DR163="Yes"),OFFSET('Hygiene Data'!$E$5,0,10*ROW('Hygiene Data'!E157)),NA())</f>
        <v>#N/A</v>
      </c>
      <c r="BD163" s="101" t="e">
        <f ca="true">+IF(AND(ISNUMBER(OFFSET('Hygiene Data'!$E$7,0,10*ROW('Hygiene Data'!E157))),'Data Summary'!DS163="Yes"),OFFSET('Hygiene Data'!$E$7,0,10*ROW('Hygiene Data'!E157)),NA())</f>
        <v>#N/A</v>
      </c>
      <c r="BE163" s="101" t="e">
        <f ca="true">+IF(AND(ISNUMBER(OFFSET('Hygiene Data'!$E$9,0,10*ROW('Hygiene Data'!E157))),'Data Summary'!DT163="Yes"),OFFSET('Hygiene Data'!$E$9,0,10*ROW('Hygiene Data'!E157)),NA())</f>
        <v>#N/A</v>
      </c>
      <c r="BF163" s="101" t="e">
        <f ca="true">+IF(AND(ISNUMBER(OFFSET('Hygiene Data'!$F$5,0,10*ROW('Hygiene Data'!F157))),'Data Summary'!DU163="Yes"),OFFSET('Hygiene Data'!$F$5,0,10*ROW('Hygiene Data'!F157)),NA())</f>
        <v>#N/A</v>
      </c>
      <c r="BG163" s="101" t="e">
        <f ca="true">+IF(AND(ISNUMBER(OFFSET('Hygiene Data'!$F$7,0,10*ROW('Hygiene Data'!F157))),'Data Summary'!DV163="Yes"),OFFSET('Hygiene Data'!$F$7,0,10*ROW('Hygiene Data'!F157)),NA())</f>
        <v>#N/A</v>
      </c>
      <c r="BH163" s="101" t="e">
        <f ca="true">+IF(AND(ISNUMBER(OFFSET('Hygiene Data'!$F$9,0,10*ROW('Hygiene Data'!F157))),'Data Summary'!DW163="Yes"),OFFSET('Hygiene Data'!$F$9,0,10*ROW('Hygiene Data'!F157)),NA())</f>
        <v>#N/A</v>
      </c>
      <c r="BI163" s="101" t="e">
        <f ca="true">+IF(AND(ISNUMBER(OFFSET('Hygiene Data'!$G$5,0,10*ROW('Hygiene Data'!G157))),'Data Summary'!DX163="Yes"),OFFSET('Hygiene Data'!$G$5,0,10*ROW('Hygiene Data'!G157)),NA())</f>
        <v>#N/A</v>
      </c>
      <c r="BJ163" s="101" t="e">
        <f ca="true">+IF(AND(ISNUMBER(OFFSET('Hygiene Data'!$G$7,0,10*ROW('Hygiene Data'!G157))),'Data Summary'!DY163="Yes"),OFFSET('Hygiene Data'!$G$7,0,10*ROW('Hygiene Data'!G157)),NA())</f>
        <v>#N/A</v>
      </c>
      <c r="BK163" s="101" t="e">
        <f ca="true">+IF(AND(ISNUMBER(OFFSET('Hygiene Data'!$G$9,0,10*ROW('Hygiene Data'!G157))),'Data Summary'!DZ163="Yes"),OFFSET('Hygiene Data'!$G$9,0,10*ROW('Hygiene Data'!G157)),NA())</f>
        <v>#N/A</v>
      </c>
      <c r="BL163" s="101" t="e">
        <f ca="true">+IF(AND(ISNUMBER(OFFSET('Hygiene Data'!$H$5,0,10*ROW('Hygiene Data'!H157))),'Data Summary'!EA163="Yes"),OFFSET('Hygiene Data'!$H$5,0,10*ROW('Hygiene Data'!H157)),NA())</f>
        <v>#N/A</v>
      </c>
      <c r="BM163" s="101" t="e">
        <f ca="true">+IF(AND(ISNUMBER(OFFSET('Hygiene Data'!$H$7,0,10*ROW('Hygiene Data'!H157))),'Data Summary'!EB163="Yes"),OFFSET('Hygiene Data'!$H$7,0,10*ROW('Hygiene Data'!H157)),NA())</f>
        <v>#N/A</v>
      </c>
      <c r="BN163" s="101" t="e">
        <f ca="true">+IF(AND(ISNUMBER(OFFSET('Hygiene Data'!$H$9,0,10*ROW('Hygiene Data'!H157))),'Data Summary'!EC163="Yes"),OFFSET('Hygiene Data'!$H$9,0,10*ROW('Hygiene Data'!H157)),NA())</f>
        <v>#N/A</v>
      </c>
      <c r="BO163" s="101" t="e">
        <f ca="true">+IF(AND(ISNUMBER(OFFSET('Hygiene Data'!$I$5,0,10*ROW('Hygiene Data'!I157))),'Data Summary'!ED163="Yes"),OFFSET('Hygiene Data'!$I$5,0,10*ROW('Hygiene Data'!I157)),NA())</f>
        <v>#N/A</v>
      </c>
      <c r="BP163" s="101" t="e">
        <f ca="true">+IF(AND(ISNUMBER(OFFSET('Hygiene Data'!$I$7,0,10*ROW('Hygiene Data'!I157))),'Data Summary'!EE163="Yes"),OFFSET('Hygiene Data'!$I$7,0,10*ROW('Hygiene Data'!I157)),NA())</f>
        <v>#N/A</v>
      </c>
      <c r="BQ163" s="101" t="e">
        <f ca="true">+IF(AND(ISNUMBER(OFFSET('Hygiene Data'!$I$9,0,10*ROW('Hygiene Data'!I157))),'Data Summary'!EF163="Yes"),OFFSET('Hygiene Data'!$I$9,0,10*ROW('Hygiene Data'!I157)),NA())</f>
        <v>#N/A</v>
      </c>
    </row>
    <row xmlns:x14ac="http://schemas.microsoft.com/office/spreadsheetml/2009/9/ac" r="164" x14ac:dyDescent="0.2">
      <c r="A164" s="414" t="e">
        <f ca="true">+RIGHT('Data Summary'!A164,LEN('Data Summary'!A164)-9)</f>
        <v>#VALUE!</v>
      </c>
      <c r="B164" s="38" t="str">
        <f ca="true">+IF(ISTEXT('Data Summary'!B164),'Data Summary'!B164,"")</f>
        <v/>
      </c>
      <c r="C164" s="365" t="e">
        <f ca="true">+VALUE('Data Summary'!C164)</f>
        <v>#VALUE!</v>
      </c>
      <c r="D164" s="99" t="e">
        <f ca="true">+IF(AND(ISNUMBER(OFFSET('Water Data'!$D$4,0,10*ROW('Water Data'!D158))),'Data Summary'!BS164="Yes"),100-OFFSET('Water Data'!$D$4,0,10*ROW('Water Data'!D158)),NA())</f>
        <v>#N/A</v>
      </c>
      <c r="E164" s="99" t="e">
        <f ca="true">+IF(AND(ISNUMBER(OFFSET('Water Data'!$D$6,0,10*ROW('Water Data'!D158))),'Data Summary'!BT164="Yes"),OFFSET('Water Data'!$D$6,0,10*ROW('Water Data'!D158)),NA())</f>
        <v>#N/A</v>
      </c>
      <c r="F164" s="99" t="e">
        <f ca="true">+IF(AND(ISNUMBER(OFFSET('Water Data'!$D$9,0,10*ROW('Water Data'!D158))),'Data Summary'!BU164="Yes"),OFFSET('Water Data'!$D$9,0,10*ROW('Water Data'!D158)),NA())</f>
        <v>#N/A</v>
      </c>
      <c r="G164" s="99" t="e">
        <f ca="true">+IF(AND(ISNUMBER(OFFSET('Water Data'!$E$4,0,10*ROW('Water Data'!E158))),'Data Summary'!BV164="Yes"),100-OFFSET('Water Data'!$E$4,0,10*ROW('Water Data'!E158)),NA())</f>
        <v>#N/A</v>
      </c>
      <c r="H164" s="99" t="e">
        <f ca="true">+IF(AND(ISNUMBER(OFFSET('Water Data'!$E$6,0,10*ROW('Water Data'!E158))),'Data Summary'!BW164="Yes"),OFFSET('Water Data'!$E$6,0,10*ROW('Water Data'!E158)),NA())</f>
        <v>#N/A</v>
      </c>
      <c r="I164" s="99" t="e">
        <f ca="true">+IF(AND(ISNUMBER(OFFSET('Water Data'!$E$9,0,10*ROW('Water Data'!E158))),'Data Summary'!BX164="Yes"),OFFSET('Water Data'!$E$9,0,10*ROW('Water Data'!E158)),NA())</f>
        <v>#N/A</v>
      </c>
      <c r="J164" s="99" t="e">
        <f ca="true">+IF(AND(ISNUMBER(OFFSET('Water Data'!$F$4,0,10*ROW('Water Data'!F158))),'Data Summary'!BY164="Yes"),100-OFFSET('Water Data'!$F$4,0,10*ROW('Water Data'!F158)),NA())</f>
        <v>#N/A</v>
      </c>
      <c r="K164" s="99" t="e">
        <f ca="true">+IF(AND(ISNUMBER(OFFSET('Water Data'!$F$6,0,10*ROW('Water Data'!F158))),'Data Summary'!BZ164="Yes"),OFFSET('Water Data'!$F$6,0,10*ROW('Water Data'!F158)),NA())</f>
        <v>#N/A</v>
      </c>
      <c r="L164" s="99" t="e">
        <f ca="true">+IF(AND(ISNUMBER(OFFSET('Water Data'!$F$9,0,10*ROW('Water Data'!F158))),'Data Summary'!CA164="Yes"),OFFSET('Water Data'!$F$9,0,10*ROW('Water Data'!F158)),NA())</f>
        <v>#N/A</v>
      </c>
      <c r="M164" s="99" t="e">
        <f ca="true">+IF(AND(ISNUMBER(OFFSET('Water Data'!$G$4,0,10*ROW('Water Data'!G158))),'Data Summary'!CB164="Yes"),100-OFFSET('Water Data'!$G$4,0,10*ROW('Water Data'!G158)),NA())</f>
        <v>#N/A</v>
      </c>
      <c r="N164" s="99" t="e">
        <f ca="true">+IF(AND(ISNUMBER(OFFSET('Water Data'!$G$6,0,10*ROW('Water Data'!G158))),'Data Summary'!CC164="Yes"),OFFSET('Water Data'!$G$6,0,10*ROW('Water Data'!G158)),NA())</f>
        <v>#N/A</v>
      </c>
      <c r="O164" s="99" t="e">
        <f ca="true">+IF(AND(ISNUMBER(OFFSET('Water Data'!$G$9,0,10*ROW('Water Data'!G158))),'Data Summary'!CD164="Yes"),OFFSET('Water Data'!$G$9,0,10*ROW('Water Data'!G158)),NA())</f>
        <v>#N/A</v>
      </c>
      <c r="P164" s="99" t="e">
        <f ca="true">+IF(AND(ISNUMBER(OFFSET('Water Data'!$H$4,0,10*ROW('Water Data'!H158))),'Data Summary'!CE164="Yes"),100-OFFSET('Water Data'!$H$4,0,10*ROW('Water Data'!H158)),NA())</f>
        <v>#N/A</v>
      </c>
      <c r="Q164" s="99" t="e">
        <f ca="true">+IF(AND(ISNUMBER(OFFSET('Water Data'!$H$6,0,10*ROW('Water Data'!H158))),'Data Summary'!CF164="Yes"),OFFSET('Water Data'!$H$6,0,10*ROW('Water Data'!H158)),NA())</f>
        <v>#N/A</v>
      </c>
      <c r="R164" s="99" t="e">
        <f ca="true">+IF(AND(ISNUMBER(OFFSET('Water Data'!$H$9,0,10*ROW('Water Data'!H158))),'Data Summary'!CG164="Yes"),OFFSET('Water Data'!$H$9,0,10*ROW('Water Data'!H158)),NA())</f>
        <v>#N/A</v>
      </c>
      <c r="S164" s="99" t="e">
        <f ca="true">+IF(AND(ISNUMBER(OFFSET('Water Data'!$I$4,0,10*ROW('Water Data'!I158))),'Data Summary'!CH164="Yes"),100-OFFSET('Water Data'!$I$4,0,10*ROW('Water Data'!I158)),NA())</f>
        <v>#N/A</v>
      </c>
      <c r="T164" s="99" t="e">
        <f ca="true">+IF(AND(ISNUMBER(OFFSET('Water Data'!$I$6,0,10*ROW('Water Data'!I158))),'Data Summary'!CI164="Yes"),OFFSET('Water Data'!$I$6,0,10*ROW('Water Data'!I158)),NA())</f>
        <v>#N/A</v>
      </c>
      <c r="U164" s="99" t="e">
        <f ca="true">+IF(AND(ISNUMBER(OFFSET('Water Data'!$I$9,0,10*ROW('Water Data'!I158))),'Data Summary'!CJ164="Yes"),OFFSET('Water Data'!$I$9,0,10*ROW('Water Data'!I158)),NA())</f>
        <v>#N/A</v>
      </c>
      <c r="V164" s="100" t="e">
        <f ca="true">+IF(AND(ISNUMBER(OFFSET('Sanitation Data'!$D$4,0,10*ROW('Sanitation Data'!D158))),'Data Summary'!CK164="Yes"),100-OFFSET('Sanitation Data'!$D$4,0,10*ROW('Sanitation Data'!D158)),NA())</f>
        <v>#N/A</v>
      </c>
      <c r="W164" s="100" t="e">
        <f ca="true">+IF(AND(ISNUMBER(OFFSET('Sanitation Data'!$D$6,0,10*ROW('Sanitation Data'!D158))),'Data Summary'!CL164="Yes"),OFFSET('Sanitation Data'!$D$6,0,10*ROW('Sanitation Data'!D158)),NA())</f>
        <v>#N/A</v>
      </c>
      <c r="X164" s="100" t="e">
        <f ca="true">+IF(AND(ISNUMBER(OFFSET('Sanitation Data'!$D$10,0,10*ROW('Sanitation Data'!D158))),'Data Summary'!CM164="Yes"),OFFSET('Sanitation Data'!$D$10,0,10*ROW('Sanitation Data'!D158)),NA())</f>
        <v>#N/A</v>
      </c>
      <c r="Y164" s="100" t="e">
        <f ca="true">+IF(AND(ISNUMBER(OFFSET('Sanitation Data'!$D$11,0,10*ROW('Sanitation Data'!D158))),'Data Summary'!CN164="Yes"),OFFSET('Sanitation Data'!$D$11,0,10*ROW('Sanitation Data'!D158)),NA())</f>
        <v>#N/A</v>
      </c>
      <c r="Z164" s="100" t="e">
        <f ca="true">+IF(AND(ISNUMBER(OFFSET('Sanitation Data'!$D$12,0,10*ROW('Sanitation Data'!D158))),'Data Summary'!CO164="Yes"),OFFSET('Sanitation Data'!$D$12,0,10*ROW('Sanitation Data'!D158)),NA())</f>
        <v>#N/A</v>
      </c>
      <c r="AA164" s="100" t="e">
        <f ca="true">+IF(AND(ISNUMBER(OFFSET('Sanitation Data'!$E$4,0,10*ROW('Sanitation Data'!E158))),'Data Summary'!CP164="Yes"),100-OFFSET('Sanitation Data'!$E$4,0,10*ROW('Sanitation Data'!E158)),NA())</f>
        <v>#N/A</v>
      </c>
      <c r="AB164" s="100" t="e">
        <f ca="true">+IF(AND(ISNUMBER(OFFSET('Sanitation Data'!$E$6,0,10*ROW('Sanitation Data'!E158))),'Data Summary'!CQ164="Yes"),OFFSET('Sanitation Data'!$E$6,0,10*ROW('Sanitation Data'!E158)),NA())</f>
        <v>#N/A</v>
      </c>
      <c r="AC164" s="100" t="e">
        <f ca="true">+IF(AND(ISNUMBER(OFFSET('Sanitation Data'!$E$10,0,10*ROW('Sanitation Data'!E158))),'Data Summary'!CR164="Yes"),OFFSET('Sanitation Data'!$E$10,0,10*ROW('Sanitation Data'!E158)),NA())</f>
        <v>#N/A</v>
      </c>
      <c r="AD164" s="100" t="e">
        <f ca="true">+IF(AND(ISNUMBER(OFFSET('Sanitation Data'!$E$11,0,10*ROW('Sanitation Data'!E158))),'Data Summary'!CS164="Yes"),OFFSET('Sanitation Data'!$E$11,0,10*ROW('Sanitation Data'!E158)),NA())</f>
        <v>#N/A</v>
      </c>
      <c r="AE164" s="100" t="e">
        <f ca="true">+IF(AND(ISNUMBER(OFFSET('Sanitation Data'!$E$12,0,10*ROW('Sanitation Data'!E158))),'Data Summary'!CT164="Yes"),OFFSET('Sanitation Data'!$E$12,0,10*ROW('Sanitation Data'!E158)),NA())</f>
        <v>#N/A</v>
      </c>
      <c r="AF164" s="100" t="e">
        <f ca="true">+IF(AND(ISNUMBER(OFFSET('Sanitation Data'!$F$4,0,10*ROW('Sanitation Data'!F158))),'Data Summary'!CU164="Yes"),100-OFFSET('Sanitation Data'!$F$4,0,10*ROW('Sanitation Data'!F158)),NA())</f>
        <v>#N/A</v>
      </c>
      <c r="AG164" s="100" t="e">
        <f ca="true">+IF(AND(ISNUMBER(OFFSET('Sanitation Data'!$F$6,0,10*ROW('Sanitation Data'!F158))),'Data Summary'!CV164="Yes"),OFFSET('Sanitation Data'!$F$6,0,10*ROW('Sanitation Data'!F158)),NA())</f>
        <v>#N/A</v>
      </c>
      <c r="AH164" s="100" t="e">
        <f ca="true">+IF(AND(ISNUMBER(OFFSET('Sanitation Data'!$F$10,0,10*ROW('Sanitation Data'!F158))),'Data Summary'!CW164="Yes"),OFFSET('Sanitation Data'!$F$10,0,10*ROW('Sanitation Data'!F158)),NA())</f>
        <v>#N/A</v>
      </c>
      <c r="AI164" s="100" t="e">
        <f ca="true">+IF(AND(ISNUMBER(OFFSET('Sanitation Data'!$F$11,0,10*ROW('Sanitation Data'!F158))),'Data Summary'!CX164="Yes"),OFFSET('Sanitation Data'!$F$11,0,10*ROW('Sanitation Data'!F158)),NA())</f>
        <v>#N/A</v>
      </c>
      <c r="AJ164" s="100" t="e">
        <f ca="true">+IF(AND(ISNUMBER(OFFSET('Sanitation Data'!$F$12,0,10*ROW('Sanitation Data'!F158))),'Data Summary'!CY164="Yes"),OFFSET('Sanitation Data'!$F$12,0,10*ROW('Sanitation Data'!F158)),NA())</f>
        <v>#N/A</v>
      </c>
      <c r="AK164" s="100" t="e">
        <f ca="true">+IF(AND(ISNUMBER(OFFSET('Sanitation Data'!$G$4,0,10*ROW('Sanitation Data'!G158))),'Data Summary'!CZ164="Yes"),100-OFFSET('Sanitation Data'!$G$4,0,10*ROW('Sanitation Data'!G158)),NA())</f>
        <v>#N/A</v>
      </c>
      <c r="AL164" s="100" t="e">
        <f ca="true">+IF(AND(ISNUMBER(OFFSET('Sanitation Data'!$G$6,0,10*ROW('Sanitation Data'!G158))),'Data Summary'!DA164="Yes"),OFFSET('Sanitation Data'!$G$6,0,10*ROW('Sanitation Data'!G158)),NA())</f>
        <v>#N/A</v>
      </c>
      <c r="AM164" s="100" t="e">
        <f ca="true">+IF(AND(ISNUMBER(OFFSET('Sanitation Data'!$G$10,0,10*ROW('Sanitation Data'!G158))),'Data Summary'!DB164="Yes"),OFFSET('Sanitation Data'!$G$10,0,10*ROW('Sanitation Data'!G158)),NA())</f>
        <v>#N/A</v>
      </c>
      <c r="AN164" s="100" t="e">
        <f ca="true">+IF(AND(ISNUMBER(OFFSET('Sanitation Data'!$G$11,0,10*ROW('Sanitation Data'!G158))),'Data Summary'!DC164="Yes"),OFFSET('Sanitation Data'!$G$11,0,10*ROW('Sanitation Data'!G158)),NA())</f>
        <v>#N/A</v>
      </c>
      <c r="AO164" s="100" t="e">
        <f ca="true">+IF(AND(ISNUMBER(OFFSET('Sanitation Data'!$G$12,0,10*ROW('Sanitation Data'!G158))),'Data Summary'!DD164="Yes"),OFFSET('Sanitation Data'!$G$12,0,10*ROW('Sanitation Data'!G158)),NA())</f>
        <v>#N/A</v>
      </c>
      <c r="AP164" s="100" t="e">
        <f ca="true">+IF(AND(ISNUMBER(OFFSET('Sanitation Data'!$H$4,0,10*ROW('Sanitation Data'!H158))),'Data Summary'!DE164="Yes"),100-OFFSET('Sanitation Data'!$H$4,0,10*ROW('Sanitation Data'!H158)),NA())</f>
        <v>#N/A</v>
      </c>
      <c r="AQ164" s="100" t="e">
        <f ca="true">+IF(AND(ISNUMBER(OFFSET('Sanitation Data'!$H$6,0,10*ROW('Sanitation Data'!H158))),'Data Summary'!DF164="Yes"),OFFSET('Sanitation Data'!$H$6,0,10*ROW('Sanitation Data'!H158)),NA())</f>
        <v>#N/A</v>
      </c>
      <c r="AR164" s="100" t="e">
        <f ca="true">+IF(AND(ISNUMBER(OFFSET('Sanitation Data'!$H$10,0,10*ROW('Sanitation Data'!H158))),'Data Summary'!DG164="Yes"),OFFSET('Sanitation Data'!$H$10,0,10*ROW('Sanitation Data'!H158)),NA())</f>
        <v>#N/A</v>
      </c>
      <c r="AS164" s="100" t="e">
        <f ca="true">+IF(AND(ISNUMBER(OFFSET('Sanitation Data'!$H$11,0,10*ROW('Sanitation Data'!H158))),'Data Summary'!DH164="Yes"),OFFSET('Sanitation Data'!$H$11,0,10*ROW('Sanitation Data'!H158)),NA())</f>
        <v>#N/A</v>
      </c>
      <c r="AT164" s="100" t="e">
        <f ca="true">+IF(AND(ISNUMBER(OFFSET('Sanitation Data'!$H$12,0,10*ROW('Sanitation Data'!H158))),'Data Summary'!DI164="Yes"),OFFSET('Sanitation Data'!$H$12,0,10*ROW('Sanitation Data'!H158)),NA())</f>
        <v>#N/A</v>
      </c>
      <c r="AU164" s="100" t="e">
        <f ca="true">+IF(AND(ISNUMBER(OFFSET('Sanitation Data'!$I$4,0,10*ROW('Sanitation Data'!I158))),'Data Summary'!DJ164="Yes"),100-OFFSET('Sanitation Data'!$I$4,0,10*ROW('Sanitation Data'!I158)),NA())</f>
        <v>#N/A</v>
      </c>
      <c r="AV164" s="100" t="e">
        <f ca="true">+IF(AND(ISNUMBER(OFFSET('Sanitation Data'!$I$6,0,10*ROW('Sanitation Data'!I158))),'Data Summary'!DK164="Yes"),OFFSET('Sanitation Data'!$I$6,0,10*ROW('Sanitation Data'!I158)),NA())</f>
        <v>#N/A</v>
      </c>
      <c r="AW164" s="100" t="e">
        <f ca="true">+IF(AND(ISNUMBER(OFFSET('Sanitation Data'!$I$10,0,10*ROW('Sanitation Data'!I158))),'Data Summary'!DL164="Yes"),OFFSET('Sanitation Data'!$I$10,0,10*ROW('Sanitation Data'!I158)),NA())</f>
        <v>#N/A</v>
      </c>
      <c r="AX164" s="100" t="e">
        <f ca="true">+IF(AND(ISNUMBER(OFFSET('Sanitation Data'!$I$11,0,10*ROW('Sanitation Data'!I158))),'Data Summary'!DM164="Yes"),OFFSET('Sanitation Data'!$I$11,0,10*ROW('Sanitation Data'!I158)),NA())</f>
        <v>#N/A</v>
      </c>
      <c r="AY164" s="100" t="e">
        <f ca="true">+IF(AND(ISNUMBER(OFFSET('Sanitation Data'!$I$12,0,10*ROW('Sanitation Data'!I158))),'Data Summary'!DN164="Yes"),OFFSET('Sanitation Data'!$I$12,0,10*ROW('Sanitation Data'!I158)),NA())</f>
        <v>#N/A</v>
      </c>
      <c r="AZ164" s="101" t="e">
        <f ca="true">+IF(AND(ISNUMBER(OFFSET('Hygiene Data'!$D$5,0,10*ROW('Hygiene Data'!D158))),'Data Summary'!DO164="Yes"),OFFSET('Hygiene Data'!$D$5,0,10*ROW('Hygiene Data'!D158)),NA())</f>
        <v>#N/A</v>
      </c>
      <c r="BA164" s="101" t="e">
        <f ca="true">+IF(AND(ISNUMBER(OFFSET('Hygiene Data'!$D$7,0,10*ROW('Hygiene Data'!D158))),'Data Summary'!DP164="Yes"),OFFSET('Hygiene Data'!$D$7,0,10*ROW('Hygiene Data'!D158)),NA())</f>
        <v>#N/A</v>
      </c>
      <c r="BB164" s="101" t="e">
        <f ca="true">+IF(AND(ISNUMBER(OFFSET('Hygiene Data'!$D$9,0,10*ROW('Hygiene Data'!D158))),'Data Summary'!DQ164="Yes"),OFFSET('Hygiene Data'!$D$9,0,10*ROW('Hygiene Data'!D158)),NA())</f>
        <v>#N/A</v>
      </c>
      <c r="BC164" s="101" t="e">
        <f ca="true">+IF(AND(ISNUMBER(OFFSET('Hygiene Data'!$E$5,0,10*ROW('Hygiene Data'!E158))),'Data Summary'!DR164="Yes"),OFFSET('Hygiene Data'!$E$5,0,10*ROW('Hygiene Data'!E158)),NA())</f>
        <v>#N/A</v>
      </c>
      <c r="BD164" s="101" t="e">
        <f ca="true">+IF(AND(ISNUMBER(OFFSET('Hygiene Data'!$E$7,0,10*ROW('Hygiene Data'!E158))),'Data Summary'!DS164="Yes"),OFFSET('Hygiene Data'!$E$7,0,10*ROW('Hygiene Data'!E158)),NA())</f>
        <v>#N/A</v>
      </c>
      <c r="BE164" s="101" t="e">
        <f ca="true">+IF(AND(ISNUMBER(OFFSET('Hygiene Data'!$E$9,0,10*ROW('Hygiene Data'!E158))),'Data Summary'!DT164="Yes"),OFFSET('Hygiene Data'!$E$9,0,10*ROW('Hygiene Data'!E158)),NA())</f>
        <v>#N/A</v>
      </c>
      <c r="BF164" s="101" t="e">
        <f ca="true">+IF(AND(ISNUMBER(OFFSET('Hygiene Data'!$F$5,0,10*ROW('Hygiene Data'!F158))),'Data Summary'!DU164="Yes"),OFFSET('Hygiene Data'!$F$5,0,10*ROW('Hygiene Data'!F158)),NA())</f>
        <v>#N/A</v>
      </c>
      <c r="BG164" s="101" t="e">
        <f ca="true">+IF(AND(ISNUMBER(OFFSET('Hygiene Data'!$F$7,0,10*ROW('Hygiene Data'!F158))),'Data Summary'!DV164="Yes"),OFFSET('Hygiene Data'!$F$7,0,10*ROW('Hygiene Data'!F158)),NA())</f>
        <v>#N/A</v>
      </c>
      <c r="BH164" s="101" t="e">
        <f ca="true">+IF(AND(ISNUMBER(OFFSET('Hygiene Data'!$F$9,0,10*ROW('Hygiene Data'!F158))),'Data Summary'!DW164="Yes"),OFFSET('Hygiene Data'!$F$9,0,10*ROW('Hygiene Data'!F158)),NA())</f>
        <v>#N/A</v>
      </c>
      <c r="BI164" s="101" t="e">
        <f ca="true">+IF(AND(ISNUMBER(OFFSET('Hygiene Data'!$G$5,0,10*ROW('Hygiene Data'!G158))),'Data Summary'!DX164="Yes"),OFFSET('Hygiene Data'!$G$5,0,10*ROW('Hygiene Data'!G158)),NA())</f>
        <v>#N/A</v>
      </c>
      <c r="BJ164" s="101" t="e">
        <f ca="true">+IF(AND(ISNUMBER(OFFSET('Hygiene Data'!$G$7,0,10*ROW('Hygiene Data'!G158))),'Data Summary'!DY164="Yes"),OFFSET('Hygiene Data'!$G$7,0,10*ROW('Hygiene Data'!G158)),NA())</f>
        <v>#N/A</v>
      </c>
      <c r="BK164" s="101" t="e">
        <f ca="true">+IF(AND(ISNUMBER(OFFSET('Hygiene Data'!$G$9,0,10*ROW('Hygiene Data'!G158))),'Data Summary'!DZ164="Yes"),OFFSET('Hygiene Data'!$G$9,0,10*ROW('Hygiene Data'!G158)),NA())</f>
        <v>#N/A</v>
      </c>
      <c r="BL164" s="101" t="e">
        <f ca="true">+IF(AND(ISNUMBER(OFFSET('Hygiene Data'!$H$5,0,10*ROW('Hygiene Data'!H158))),'Data Summary'!EA164="Yes"),OFFSET('Hygiene Data'!$H$5,0,10*ROW('Hygiene Data'!H158)),NA())</f>
        <v>#N/A</v>
      </c>
      <c r="BM164" s="101" t="e">
        <f ca="true">+IF(AND(ISNUMBER(OFFSET('Hygiene Data'!$H$7,0,10*ROW('Hygiene Data'!H158))),'Data Summary'!EB164="Yes"),OFFSET('Hygiene Data'!$H$7,0,10*ROW('Hygiene Data'!H158)),NA())</f>
        <v>#N/A</v>
      </c>
      <c r="BN164" s="101" t="e">
        <f ca="true">+IF(AND(ISNUMBER(OFFSET('Hygiene Data'!$H$9,0,10*ROW('Hygiene Data'!H158))),'Data Summary'!EC164="Yes"),OFFSET('Hygiene Data'!$H$9,0,10*ROW('Hygiene Data'!H158)),NA())</f>
        <v>#N/A</v>
      </c>
      <c r="BO164" s="101" t="e">
        <f ca="true">+IF(AND(ISNUMBER(OFFSET('Hygiene Data'!$I$5,0,10*ROW('Hygiene Data'!I158))),'Data Summary'!ED164="Yes"),OFFSET('Hygiene Data'!$I$5,0,10*ROW('Hygiene Data'!I158)),NA())</f>
        <v>#N/A</v>
      </c>
      <c r="BP164" s="101" t="e">
        <f ca="true">+IF(AND(ISNUMBER(OFFSET('Hygiene Data'!$I$7,0,10*ROW('Hygiene Data'!I158))),'Data Summary'!EE164="Yes"),OFFSET('Hygiene Data'!$I$7,0,10*ROW('Hygiene Data'!I158)),NA())</f>
        <v>#N/A</v>
      </c>
      <c r="BQ164" s="101" t="e">
        <f ca="true">+IF(AND(ISNUMBER(OFFSET('Hygiene Data'!$I$9,0,10*ROW('Hygiene Data'!I158))),'Data Summary'!EF164="Yes"),OFFSET('Hygiene Data'!$I$9,0,10*ROW('Hygiene Data'!I158)),NA())</f>
        <v>#N/A</v>
      </c>
    </row>
    <row xmlns:x14ac="http://schemas.microsoft.com/office/spreadsheetml/2009/9/ac" r="165" x14ac:dyDescent="0.2">
      <c r="A165" s="414" t="e">
        <f ca="true">+RIGHT('Data Summary'!A165,LEN('Data Summary'!A165)-9)</f>
        <v>#VALUE!</v>
      </c>
      <c r="B165" s="38" t="str">
        <f ca="true">+IF(ISTEXT('Data Summary'!B165),'Data Summary'!B165,"")</f>
        <v/>
      </c>
      <c r="C165" s="365" t="e">
        <f ca="true">+VALUE('Data Summary'!C165)</f>
        <v>#VALUE!</v>
      </c>
      <c r="D165" s="99" t="e">
        <f ca="true">+IF(AND(ISNUMBER(OFFSET('Water Data'!$D$4,0,10*ROW('Water Data'!D159))),'Data Summary'!BS165="Yes"),100-OFFSET('Water Data'!$D$4,0,10*ROW('Water Data'!D159)),NA())</f>
        <v>#N/A</v>
      </c>
      <c r="E165" s="99" t="e">
        <f ca="true">+IF(AND(ISNUMBER(OFFSET('Water Data'!$D$6,0,10*ROW('Water Data'!D159))),'Data Summary'!BT165="Yes"),OFFSET('Water Data'!$D$6,0,10*ROW('Water Data'!D159)),NA())</f>
        <v>#N/A</v>
      </c>
      <c r="F165" s="99" t="e">
        <f ca="true">+IF(AND(ISNUMBER(OFFSET('Water Data'!$D$9,0,10*ROW('Water Data'!D159))),'Data Summary'!BU165="Yes"),OFFSET('Water Data'!$D$9,0,10*ROW('Water Data'!D159)),NA())</f>
        <v>#N/A</v>
      </c>
      <c r="G165" s="99" t="e">
        <f ca="true">+IF(AND(ISNUMBER(OFFSET('Water Data'!$E$4,0,10*ROW('Water Data'!E159))),'Data Summary'!BV165="Yes"),100-OFFSET('Water Data'!$E$4,0,10*ROW('Water Data'!E159)),NA())</f>
        <v>#N/A</v>
      </c>
      <c r="H165" s="99" t="e">
        <f ca="true">+IF(AND(ISNUMBER(OFFSET('Water Data'!$E$6,0,10*ROW('Water Data'!E159))),'Data Summary'!BW165="Yes"),OFFSET('Water Data'!$E$6,0,10*ROW('Water Data'!E159)),NA())</f>
        <v>#N/A</v>
      </c>
      <c r="I165" s="99" t="e">
        <f ca="true">+IF(AND(ISNUMBER(OFFSET('Water Data'!$E$9,0,10*ROW('Water Data'!E159))),'Data Summary'!BX165="Yes"),OFFSET('Water Data'!$E$9,0,10*ROW('Water Data'!E159)),NA())</f>
        <v>#N/A</v>
      </c>
      <c r="J165" s="99" t="e">
        <f ca="true">+IF(AND(ISNUMBER(OFFSET('Water Data'!$F$4,0,10*ROW('Water Data'!F159))),'Data Summary'!BY165="Yes"),100-OFFSET('Water Data'!$F$4,0,10*ROW('Water Data'!F159)),NA())</f>
        <v>#N/A</v>
      </c>
      <c r="K165" s="99" t="e">
        <f ca="true">+IF(AND(ISNUMBER(OFFSET('Water Data'!$F$6,0,10*ROW('Water Data'!F159))),'Data Summary'!BZ165="Yes"),OFFSET('Water Data'!$F$6,0,10*ROW('Water Data'!F159)),NA())</f>
        <v>#N/A</v>
      </c>
      <c r="L165" s="99" t="e">
        <f ca="true">+IF(AND(ISNUMBER(OFFSET('Water Data'!$F$9,0,10*ROW('Water Data'!F159))),'Data Summary'!CA165="Yes"),OFFSET('Water Data'!$F$9,0,10*ROW('Water Data'!F159)),NA())</f>
        <v>#N/A</v>
      </c>
      <c r="M165" s="99" t="e">
        <f ca="true">+IF(AND(ISNUMBER(OFFSET('Water Data'!$G$4,0,10*ROW('Water Data'!G159))),'Data Summary'!CB165="Yes"),100-OFFSET('Water Data'!$G$4,0,10*ROW('Water Data'!G159)),NA())</f>
        <v>#N/A</v>
      </c>
      <c r="N165" s="99" t="e">
        <f ca="true">+IF(AND(ISNUMBER(OFFSET('Water Data'!$G$6,0,10*ROW('Water Data'!G159))),'Data Summary'!CC165="Yes"),OFFSET('Water Data'!$G$6,0,10*ROW('Water Data'!G159)),NA())</f>
        <v>#N/A</v>
      </c>
      <c r="O165" s="99" t="e">
        <f ca="true">+IF(AND(ISNUMBER(OFFSET('Water Data'!$G$9,0,10*ROW('Water Data'!G159))),'Data Summary'!CD165="Yes"),OFFSET('Water Data'!$G$9,0,10*ROW('Water Data'!G159)),NA())</f>
        <v>#N/A</v>
      </c>
      <c r="P165" s="99" t="e">
        <f ca="true">+IF(AND(ISNUMBER(OFFSET('Water Data'!$H$4,0,10*ROW('Water Data'!H159))),'Data Summary'!CE165="Yes"),100-OFFSET('Water Data'!$H$4,0,10*ROW('Water Data'!H159)),NA())</f>
        <v>#N/A</v>
      </c>
      <c r="Q165" s="99" t="e">
        <f ca="true">+IF(AND(ISNUMBER(OFFSET('Water Data'!$H$6,0,10*ROW('Water Data'!H159))),'Data Summary'!CF165="Yes"),OFFSET('Water Data'!$H$6,0,10*ROW('Water Data'!H159)),NA())</f>
        <v>#N/A</v>
      </c>
      <c r="R165" s="99" t="e">
        <f ca="true">+IF(AND(ISNUMBER(OFFSET('Water Data'!$H$9,0,10*ROW('Water Data'!H159))),'Data Summary'!CG165="Yes"),OFFSET('Water Data'!$H$9,0,10*ROW('Water Data'!H159)),NA())</f>
        <v>#N/A</v>
      </c>
      <c r="S165" s="99" t="e">
        <f ca="true">+IF(AND(ISNUMBER(OFFSET('Water Data'!$I$4,0,10*ROW('Water Data'!I159))),'Data Summary'!CH165="Yes"),100-OFFSET('Water Data'!$I$4,0,10*ROW('Water Data'!I159)),NA())</f>
        <v>#N/A</v>
      </c>
      <c r="T165" s="99" t="e">
        <f ca="true">+IF(AND(ISNUMBER(OFFSET('Water Data'!$I$6,0,10*ROW('Water Data'!I159))),'Data Summary'!CI165="Yes"),OFFSET('Water Data'!$I$6,0,10*ROW('Water Data'!I159)),NA())</f>
        <v>#N/A</v>
      </c>
      <c r="U165" s="99" t="e">
        <f ca="true">+IF(AND(ISNUMBER(OFFSET('Water Data'!$I$9,0,10*ROW('Water Data'!I159))),'Data Summary'!CJ165="Yes"),OFFSET('Water Data'!$I$9,0,10*ROW('Water Data'!I159)),NA())</f>
        <v>#N/A</v>
      </c>
      <c r="V165" s="100" t="e">
        <f ca="true">+IF(AND(ISNUMBER(OFFSET('Sanitation Data'!$D$4,0,10*ROW('Sanitation Data'!D159))),'Data Summary'!CK165="Yes"),100-OFFSET('Sanitation Data'!$D$4,0,10*ROW('Sanitation Data'!D159)),NA())</f>
        <v>#N/A</v>
      </c>
      <c r="W165" s="100" t="e">
        <f ca="true">+IF(AND(ISNUMBER(OFFSET('Sanitation Data'!$D$6,0,10*ROW('Sanitation Data'!D159))),'Data Summary'!CL165="Yes"),OFFSET('Sanitation Data'!$D$6,0,10*ROW('Sanitation Data'!D159)),NA())</f>
        <v>#N/A</v>
      </c>
      <c r="X165" s="100" t="e">
        <f ca="true">+IF(AND(ISNUMBER(OFFSET('Sanitation Data'!$D$10,0,10*ROW('Sanitation Data'!D159))),'Data Summary'!CM165="Yes"),OFFSET('Sanitation Data'!$D$10,0,10*ROW('Sanitation Data'!D159)),NA())</f>
        <v>#N/A</v>
      </c>
      <c r="Y165" s="100" t="e">
        <f ca="true">+IF(AND(ISNUMBER(OFFSET('Sanitation Data'!$D$11,0,10*ROW('Sanitation Data'!D159))),'Data Summary'!CN165="Yes"),OFFSET('Sanitation Data'!$D$11,0,10*ROW('Sanitation Data'!D159)),NA())</f>
        <v>#N/A</v>
      </c>
      <c r="Z165" s="100" t="e">
        <f ca="true">+IF(AND(ISNUMBER(OFFSET('Sanitation Data'!$D$12,0,10*ROW('Sanitation Data'!D159))),'Data Summary'!CO165="Yes"),OFFSET('Sanitation Data'!$D$12,0,10*ROW('Sanitation Data'!D159)),NA())</f>
        <v>#N/A</v>
      </c>
      <c r="AA165" s="100" t="e">
        <f ca="true">+IF(AND(ISNUMBER(OFFSET('Sanitation Data'!$E$4,0,10*ROW('Sanitation Data'!E159))),'Data Summary'!CP165="Yes"),100-OFFSET('Sanitation Data'!$E$4,0,10*ROW('Sanitation Data'!E159)),NA())</f>
        <v>#N/A</v>
      </c>
      <c r="AB165" s="100" t="e">
        <f ca="true">+IF(AND(ISNUMBER(OFFSET('Sanitation Data'!$E$6,0,10*ROW('Sanitation Data'!E159))),'Data Summary'!CQ165="Yes"),OFFSET('Sanitation Data'!$E$6,0,10*ROW('Sanitation Data'!E159)),NA())</f>
        <v>#N/A</v>
      </c>
      <c r="AC165" s="100" t="e">
        <f ca="true">+IF(AND(ISNUMBER(OFFSET('Sanitation Data'!$E$10,0,10*ROW('Sanitation Data'!E159))),'Data Summary'!CR165="Yes"),OFFSET('Sanitation Data'!$E$10,0,10*ROW('Sanitation Data'!E159)),NA())</f>
        <v>#N/A</v>
      </c>
      <c r="AD165" s="100" t="e">
        <f ca="true">+IF(AND(ISNUMBER(OFFSET('Sanitation Data'!$E$11,0,10*ROW('Sanitation Data'!E159))),'Data Summary'!CS165="Yes"),OFFSET('Sanitation Data'!$E$11,0,10*ROW('Sanitation Data'!E159)),NA())</f>
        <v>#N/A</v>
      </c>
      <c r="AE165" s="100" t="e">
        <f ca="true">+IF(AND(ISNUMBER(OFFSET('Sanitation Data'!$E$12,0,10*ROW('Sanitation Data'!E159))),'Data Summary'!CT165="Yes"),OFFSET('Sanitation Data'!$E$12,0,10*ROW('Sanitation Data'!E159)),NA())</f>
        <v>#N/A</v>
      </c>
      <c r="AF165" s="100" t="e">
        <f ca="true">+IF(AND(ISNUMBER(OFFSET('Sanitation Data'!$F$4,0,10*ROW('Sanitation Data'!F159))),'Data Summary'!CU165="Yes"),100-OFFSET('Sanitation Data'!$F$4,0,10*ROW('Sanitation Data'!F159)),NA())</f>
        <v>#N/A</v>
      </c>
      <c r="AG165" s="100" t="e">
        <f ca="true">+IF(AND(ISNUMBER(OFFSET('Sanitation Data'!$F$6,0,10*ROW('Sanitation Data'!F159))),'Data Summary'!CV165="Yes"),OFFSET('Sanitation Data'!$F$6,0,10*ROW('Sanitation Data'!F159)),NA())</f>
        <v>#N/A</v>
      </c>
      <c r="AH165" s="100" t="e">
        <f ca="true">+IF(AND(ISNUMBER(OFFSET('Sanitation Data'!$F$10,0,10*ROW('Sanitation Data'!F159))),'Data Summary'!CW165="Yes"),OFFSET('Sanitation Data'!$F$10,0,10*ROW('Sanitation Data'!F159)),NA())</f>
        <v>#N/A</v>
      </c>
      <c r="AI165" s="100" t="e">
        <f ca="true">+IF(AND(ISNUMBER(OFFSET('Sanitation Data'!$F$11,0,10*ROW('Sanitation Data'!F159))),'Data Summary'!CX165="Yes"),OFFSET('Sanitation Data'!$F$11,0,10*ROW('Sanitation Data'!F159)),NA())</f>
        <v>#N/A</v>
      </c>
      <c r="AJ165" s="100" t="e">
        <f ca="true">+IF(AND(ISNUMBER(OFFSET('Sanitation Data'!$F$12,0,10*ROW('Sanitation Data'!F159))),'Data Summary'!CY165="Yes"),OFFSET('Sanitation Data'!$F$12,0,10*ROW('Sanitation Data'!F159)),NA())</f>
        <v>#N/A</v>
      </c>
      <c r="AK165" s="100" t="e">
        <f ca="true">+IF(AND(ISNUMBER(OFFSET('Sanitation Data'!$G$4,0,10*ROW('Sanitation Data'!G159))),'Data Summary'!CZ165="Yes"),100-OFFSET('Sanitation Data'!$G$4,0,10*ROW('Sanitation Data'!G159)),NA())</f>
        <v>#N/A</v>
      </c>
      <c r="AL165" s="100" t="e">
        <f ca="true">+IF(AND(ISNUMBER(OFFSET('Sanitation Data'!$G$6,0,10*ROW('Sanitation Data'!G159))),'Data Summary'!DA165="Yes"),OFFSET('Sanitation Data'!$G$6,0,10*ROW('Sanitation Data'!G159)),NA())</f>
        <v>#N/A</v>
      </c>
      <c r="AM165" s="100" t="e">
        <f ca="true">+IF(AND(ISNUMBER(OFFSET('Sanitation Data'!$G$10,0,10*ROW('Sanitation Data'!G159))),'Data Summary'!DB165="Yes"),OFFSET('Sanitation Data'!$G$10,0,10*ROW('Sanitation Data'!G159)),NA())</f>
        <v>#N/A</v>
      </c>
      <c r="AN165" s="100" t="e">
        <f ca="true">+IF(AND(ISNUMBER(OFFSET('Sanitation Data'!$G$11,0,10*ROW('Sanitation Data'!G159))),'Data Summary'!DC165="Yes"),OFFSET('Sanitation Data'!$G$11,0,10*ROW('Sanitation Data'!G159)),NA())</f>
        <v>#N/A</v>
      </c>
      <c r="AO165" s="100" t="e">
        <f ca="true">+IF(AND(ISNUMBER(OFFSET('Sanitation Data'!$G$12,0,10*ROW('Sanitation Data'!G159))),'Data Summary'!DD165="Yes"),OFFSET('Sanitation Data'!$G$12,0,10*ROW('Sanitation Data'!G159)),NA())</f>
        <v>#N/A</v>
      </c>
      <c r="AP165" s="100" t="e">
        <f ca="true">+IF(AND(ISNUMBER(OFFSET('Sanitation Data'!$H$4,0,10*ROW('Sanitation Data'!H159))),'Data Summary'!DE165="Yes"),100-OFFSET('Sanitation Data'!$H$4,0,10*ROW('Sanitation Data'!H159)),NA())</f>
        <v>#N/A</v>
      </c>
      <c r="AQ165" s="100" t="e">
        <f ca="true">+IF(AND(ISNUMBER(OFFSET('Sanitation Data'!$H$6,0,10*ROW('Sanitation Data'!H159))),'Data Summary'!DF165="Yes"),OFFSET('Sanitation Data'!$H$6,0,10*ROW('Sanitation Data'!H159)),NA())</f>
        <v>#N/A</v>
      </c>
      <c r="AR165" s="100" t="e">
        <f ca="true">+IF(AND(ISNUMBER(OFFSET('Sanitation Data'!$H$10,0,10*ROW('Sanitation Data'!H159))),'Data Summary'!DG165="Yes"),OFFSET('Sanitation Data'!$H$10,0,10*ROW('Sanitation Data'!H159)),NA())</f>
        <v>#N/A</v>
      </c>
      <c r="AS165" s="100" t="e">
        <f ca="true">+IF(AND(ISNUMBER(OFFSET('Sanitation Data'!$H$11,0,10*ROW('Sanitation Data'!H159))),'Data Summary'!DH165="Yes"),OFFSET('Sanitation Data'!$H$11,0,10*ROW('Sanitation Data'!H159)),NA())</f>
        <v>#N/A</v>
      </c>
      <c r="AT165" s="100" t="e">
        <f ca="true">+IF(AND(ISNUMBER(OFFSET('Sanitation Data'!$H$12,0,10*ROW('Sanitation Data'!H159))),'Data Summary'!DI165="Yes"),OFFSET('Sanitation Data'!$H$12,0,10*ROW('Sanitation Data'!H159)),NA())</f>
        <v>#N/A</v>
      </c>
      <c r="AU165" s="100" t="e">
        <f ca="true">+IF(AND(ISNUMBER(OFFSET('Sanitation Data'!$I$4,0,10*ROW('Sanitation Data'!I159))),'Data Summary'!DJ165="Yes"),100-OFFSET('Sanitation Data'!$I$4,0,10*ROW('Sanitation Data'!I159)),NA())</f>
        <v>#N/A</v>
      </c>
      <c r="AV165" s="100" t="e">
        <f ca="true">+IF(AND(ISNUMBER(OFFSET('Sanitation Data'!$I$6,0,10*ROW('Sanitation Data'!I159))),'Data Summary'!DK165="Yes"),OFFSET('Sanitation Data'!$I$6,0,10*ROW('Sanitation Data'!I159)),NA())</f>
        <v>#N/A</v>
      </c>
      <c r="AW165" s="100" t="e">
        <f ca="true">+IF(AND(ISNUMBER(OFFSET('Sanitation Data'!$I$10,0,10*ROW('Sanitation Data'!I159))),'Data Summary'!DL165="Yes"),OFFSET('Sanitation Data'!$I$10,0,10*ROW('Sanitation Data'!I159)),NA())</f>
        <v>#N/A</v>
      </c>
      <c r="AX165" s="100" t="e">
        <f ca="true">+IF(AND(ISNUMBER(OFFSET('Sanitation Data'!$I$11,0,10*ROW('Sanitation Data'!I159))),'Data Summary'!DM165="Yes"),OFFSET('Sanitation Data'!$I$11,0,10*ROW('Sanitation Data'!I159)),NA())</f>
        <v>#N/A</v>
      </c>
      <c r="AY165" s="100" t="e">
        <f ca="true">+IF(AND(ISNUMBER(OFFSET('Sanitation Data'!$I$12,0,10*ROW('Sanitation Data'!I159))),'Data Summary'!DN165="Yes"),OFFSET('Sanitation Data'!$I$12,0,10*ROW('Sanitation Data'!I159)),NA())</f>
        <v>#N/A</v>
      </c>
      <c r="AZ165" s="101" t="e">
        <f ca="true">+IF(AND(ISNUMBER(OFFSET('Hygiene Data'!$D$5,0,10*ROW('Hygiene Data'!D159))),'Data Summary'!DO165="Yes"),OFFSET('Hygiene Data'!$D$5,0,10*ROW('Hygiene Data'!D159)),NA())</f>
        <v>#N/A</v>
      </c>
      <c r="BA165" s="101" t="e">
        <f ca="true">+IF(AND(ISNUMBER(OFFSET('Hygiene Data'!$D$7,0,10*ROW('Hygiene Data'!D159))),'Data Summary'!DP165="Yes"),OFFSET('Hygiene Data'!$D$7,0,10*ROW('Hygiene Data'!D159)),NA())</f>
        <v>#N/A</v>
      </c>
      <c r="BB165" s="101" t="e">
        <f ca="true">+IF(AND(ISNUMBER(OFFSET('Hygiene Data'!$D$9,0,10*ROW('Hygiene Data'!D159))),'Data Summary'!DQ165="Yes"),OFFSET('Hygiene Data'!$D$9,0,10*ROW('Hygiene Data'!D159)),NA())</f>
        <v>#N/A</v>
      </c>
      <c r="BC165" s="101" t="e">
        <f ca="true">+IF(AND(ISNUMBER(OFFSET('Hygiene Data'!$E$5,0,10*ROW('Hygiene Data'!E159))),'Data Summary'!DR165="Yes"),OFFSET('Hygiene Data'!$E$5,0,10*ROW('Hygiene Data'!E159)),NA())</f>
        <v>#N/A</v>
      </c>
      <c r="BD165" s="101" t="e">
        <f ca="true">+IF(AND(ISNUMBER(OFFSET('Hygiene Data'!$E$7,0,10*ROW('Hygiene Data'!E159))),'Data Summary'!DS165="Yes"),OFFSET('Hygiene Data'!$E$7,0,10*ROW('Hygiene Data'!E159)),NA())</f>
        <v>#N/A</v>
      </c>
      <c r="BE165" s="101" t="e">
        <f ca="true">+IF(AND(ISNUMBER(OFFSET('Hygiene Data'!$E$9,0,10*ROW('Hygiene Data'!E159))),'Data Summary'!DT165="Yes"),OFFSET('Hygiene Data'!$E$9,0,10*ROW('Hygiene Data'!E159)),NA())</f>
        <v>#N/A</v>
      </c>
      <c r="BF165" s="101" t="e">
        <f ca="true">+IF(AND(ISNUMBER(OFFSET('Hygiene Data'!$F$5,0,10*ROW('Hygiene Data'!F159))),'Data Summary'!DU165="Yes"),OFFSET('Hygiene Data'!$F$5,0,10*ROW('Hygiene Data'!F159)),NA())</f>
        <v>#N/A</v>
      </c>
      <c r="BG165" s="101" t="e">
        <f ca="true">+IF(AND(ISNUMBER(OFFSET('Hygiene Data'!$F$7,0,10*ROW('Hygiene Data'!F159))),'Data Summary'!DV165="Yes"),OFFSET('Hygiene Data'!$F$7,0,10*ROW('Hygiene Data'!F159)),NA())</f>
        <v>#N/A</v>
      </c>
      <c r="BH165" s="101" t="e">
        <f ca="true">+IF(AND(ISNUMBER(OFFSET('Hygiene Data'!$F$9,0,10*ROW('Hygiene Data'!F159))),'Data Summary'!DW165="Yes"),OFFSET('Hygiene Data'!$F$9,0,10*ROW('Hygiene Data'!F159)),NA())</f>
        <v>#N/A</v>
      </c>
      <c r="BI165" s="101" t="e">
        <f ca="true">+IF(AND(ISNUMBER(OFFSET('Hygiene Data'!$G$5,0,10*ROW('Hygiene Data'!G159))),'Data Summary'!DX165="Yes"),OFFSET('Hygiene Data'!$G$5,0,10*ROW('Hygiene Data'!G159)),NA())</f>
        <v>#N/A</v>
      </c>
      <c r="BJ165" s="101" t="e">
        <f ca="true">+IF(AND(ISNUMBER(OFFSET('Hygiene Data'!$G$7,0,10*ROW('Hygiene Data'!G159))),'Data Summary'!DY165="Yes"),OFFSET('Hygiene Data'!$G$7,0,10*ROW('Hygiene Data'!G159)),NA())</f>
        <v>#N/A</v>
      </c>
      <c r="BK165" s="101" t="e">
        <f ca="true">+IF(AND(ISNUMBER(OFFSET('Hygiene Data'!$G$9,0,10*ROW('Hygiene Data'!G159))),'Data Summary'!DZ165="Yes"),OFFSET('Hygiene Data'!$G$9,0,10*ROW('Hygiene Data'!G159)),NA())</f>
        <v>#N/A</v>
      </c>
      <c r="BL165" s="101" t="e">
        <f ca="true">+IF(AND(ISNUMBER(OFFSET('Hygiene Data'!$H$5,0,10*ROW('Hygiene Data'!H159))),'Data Summary'!EA165="Yes"),OFFSET('Hygiene Data'!$H$5,0,10*ROW('Hygiene Data'!H159)),NA())</f>
        <v>#N/A</v>
      </c>
      <c r="BM165" s="101" t="e">
        <f ca="true">+IF(AND(ISNUMBER(OFFSET('Hygiene Data'!$H$7,0,10*ROW('Hygiene Data'!H159))),'Data Summary'!EB165="Yes"),OFFSET('Hygiene Data'!$H$7,0,10*ROW('Hygiene Data'!H159)),NA())</f>
        <v>#N/A</v>
      </c>
      <c r="BN165" s="101" t="e">
        <f ca="true">+IF(AND(ISNUMBER(OFFSET('Hygiene Data'!$H$9,0,10*ROW('Hygiene Data'!H159))),'Data Summary'!EC165="Yes"),OFFSET('Hygiene Data'!$H$9,0,10*ROW('Hygiene Data'!H159)),NA())</f>
        <v>#N/A</v>
      </c>
      <c r="BO165" s="101" t="e">
        <f ca="true">+IF(AND(ISNUMBER(OFFSET('Hygiene Data'!$I$5,0,10*ROW('Hygiene Data'!I159))),'Data Summary'!ED165="Yes"),OFFSET('Hygiene Data'!$I$5,0,10*ROW('Hygiene Data'!I159)),NA())</f>
        <v>#N/A</v>
      </c>
      <c r="BP165" s="101" t="e">
        <f ca="true">+IF(AND(ISNUMBER(OFFSET('Hygiene Data'!$I$7,0,10*ROW('Hygiene Data'!I159))),'Data Summary'!EE165="Yes"),OFFSET('Hygiene Data'!$I$7,0,10*ROW('Hygiene Data'!I159)),NA())</f>
        <v>#N/A</v>
      </c>
      <c r="BQ165" s="101" t="e">
        <f ca="true">+IF(AND(ISNUMBER(OFFSET('Hygiene Data'!$I$9,0,10*ROW('Hygiene Data'!I159))),'Data Summary'!EF165="Yes"),OFFSET('Hygiene Data'!$I$9,0,10*ROW('Hygiene Data'!I159)),NA())</f>
        <v>#N/A</v>
      </c>
    </row>
    <row xmlns:x14ac="http://schemas.microsoft.com/office/spreadsheetml/2009/9/ac" r="166" x14ac:dyDescent="0.2">
      <c r="A166" s="414" t="e">
        <f ca="true">+RIGHT('Data Summary'!A166,LEN('Data Summary'!A166)-9)</f>
        <v>#VALUE!</v>
      </c>
      <c r="B166" s="38" t="str">
        <f ca="true">+IF(ISTEXT('Data Summary'!B166),'Data Summary'!B166,"")</f>
        <v/>
      </c>
      <c r="C166" s="365" t="e">
        <f ca="true">+VALUE('Data Summary'!C166)</f>
        <v>#VALUE!</v>
      </c>
      <c r="D166" s="99" t="e">
        <f ca="true">+IF(AND(ISNUMBER(OFFSET('Water Data'!$D$4,0,10*ROW('Water Data'!D160))),'Data Summary'!BS166="Yes"),100-OFFSET('Water Data'!$D$4,0,10*ROW('Water Data'!D160)),NA())</f>
        <v>#N/A</v>
      </c>
      <c r="E166" s="99" t="e">
        <f ca="true">+IF(AND(ISNUMBER(OFFSET('Water Data'!$D$6,0,10*ROW('Water Data'!D160))),'Data Summary'!BT166="Yes"),OFFSET('Water Data'!$D$6,0,10*ROW('Water Data'!D160)),NA())</f>
        <v>#N/A</v>
      </c>
      <c r="F166" s="99" t="e">
        <f ca="true">+IF(AND(ISNUMBER(OFFSET('Water Data'!$D$9,0,10*ROW('Water Data'!D160))),'Data Summary'!BU166="Yes"),OFFSET('Water Data'!$D$9,0,10*ROW('Water Data'!D160)),NA())</f>
        <v>#N/A</v>
      </c>
      <c r="G166" s="99" t="e">
        <f ca="true">+IF(AND(ISNUMBER(OFFSET('Water Data'!$E$4,0,10*ROW('Water Data'!E160))),'Data Summary'!BV166="Yes"),100-OFFSET('Water Data'!$E$4,0,10*ROW('Water Data'!E160)),NA())</f>
        <v>#N/A</v>
      </c>
      <c r="H166" s="99" t="e">
        <f ca="true">+IF(AND(ISNUMBER(OFFSET('Water Data'!$E$6,0,10*ROW('Water Data'!E160))),'Data Summary'!BW166="Yes"),OFFSET('Water Data'!$E$6,0,10*ROW('Water Data'!E160)),NA())</f>
        <v>#N/A</v>
      </c>
      <c r="I166" s="99" t="e">
        <f ca="true">+IF(AND(ISNUMBER(OFFSET('Water Data'!$E$9,0,10*ROW('Water Data'!E160))),'Data Summary'!BX166="Yes"),OFFSET('Water Data'!$E$9,0,10*ROW('Water Data'!E160)),NA())</f>
        <v>#N/A</v>
      </c>
      <c r="J166" s="99" t="e">
        <f ca="true">+IF(AND(ISNUMBER(OFFSET('Water Data'!$F$4,0,10*ROW('Water Data'!F160))),'Data Summary'!BY166="Yes"),100-OFFSET('Water Data'!$F$4,0,10*ROW('Water Data'!F160)),NA())</f>
        <v>#N/A</v>
      </c>
      <c r="K166" s="99" t="e">
        <f ca="true">+IF(AND(ISNUMBER(OFFSET('Water Data'!$F$6,0,10*ROW('Water Data'!F160))),'Data Summary'!BZ166="Yes"),OFFSET('Water Data'!$F$6,0,10*ROW('Water Data'!F160)),NA())</f>
        <v>#N/A</v>
      </c>
      <c r="L166" s="99" t="e">
        <f ca="true">+IF(AND(ISNUMBER(OFFSET('Water Data'!$F$9,0,10*ROW('Water Data'!F160))),'Data Summary'!CA166="Yes"),OFFSET('Water Data'!$F$9,0,10*ROW('Water Data'!F160)),NA())</f>
        <v>#N/A</v>
      </c>
      <c r="M166" s="99" t="e">
        <f ca="true">+IF(AND(ISNUMBER(OFFSET('Water Data'!$G$4,0,10*ROW('Water Data'!G160))),'Data Summary'!CB166="Yes"),100-OFFSET('Water Data'!$G$4,0,10*ROW('Water Data'!G160)),NA())</f>
        <v>#N/A</v>
      </c>
      <c r="N166" s="99" t="e">
        <f ca="true">+IF(AND(ISNUMBER(OFFSET('Water Data'!$G$6,0,10*ROW('Water Data'!G160))),'Data Summary'!CC166="Yes"),OFFSET('Water Data'!$G$6,0,10*ROW('Water Data'!G160)),NA())</f>
        <v>#N/A</v>
      </c>
      <c r="O166" s="99" t="e">
        <f ca="true">+IF(AND(ISNUMBER(OFFSET('Water Data'!$G$9,0,10*ROW('Water Data'!G160))),'Data Summary'!CD166="Yes"),OFFSET('Water Data'!$G$9,0,10*ROW('Water Data'!G160)),NA())</f>
        <v>#N/A</v>
      </c>
      <c r="P166" s="99" t="e">
        <f ca="true">+IF(AND(ISNUMBER(OFFSET('Water Data'!$H$4,0,10*ROW('Water Data'!H160))),'Data Summary'!CE166="Yes"),100-OFFSET('Water Data'!$H$4,0,10*ROW('Water Data'!H160)),NA())</f>
        <v>#N/A</v>
      </c>
      <c r="Q166" s="99" t="e">
        <f ca="true">+IF(AND(ISNUMBER(OFFSET('Water Data'!$H$6,0,10*ROW('Water Data'!H160))),'Data Summary'!CF166="Yes"),OFFSET('Water Data'!$H$6,0,10*ROW('Water Data'!H160)),NA())</f>
        <v>#N/A</v>
      </c>
      <c r="R166" s="99" t="e">
        <f ca="true">+IF(AND(ISNUMBER(OFFSET('Water Data'!$H$9,0,10*ROW('Water Data'!H160))),'Data Summary'!CG166="Yes"),OFFSET('Water Data'!$H$9,0,10*ROW('Water Data'!H160)),NA())</f>
        <v>#N/A</v>
      </c>
      <c r="S166" s="99" t="e">
        <f ca="true">+IF(AND(ISNUMBER(OFFSET('Water Data'!$I$4,0,10*ROW('Water Data'!I160))),'Data Summary'!CH166="Yes"),100-OFFSET('Water Data'!$I$4,0,10*ROW('Water Data'!I160)),NA())</f>
        <v>#N/A</v>
      </c>
      <c r="T166" s="99" t="e">
        <f ca="true">+IF(AND(ISNUMBER(OFFSET('Water Data'!$I$6,0,10*ROW('Water Data'!I160))),'Data Summary'!CI166="Yes"),OFFSET('Water Data'!$I$6,0,10*ROW('Water Data'!I160)),NA())</f>
        <v>#N/A</v>
      </c>
      <c r="U166" s="99" t="e">
        <f ca="true">+IF(AND(ISNUMBER(OFFSET('Water Data'!$I$9,0,10*ROW('Water Data'!I160))),'Data Summary'!CJ166="Yes"),OFFSET('Water Data'!$I$9,0,10*ROW('Water Data'!I160)),NA())</f>
        <v>#N/A</v>
      </c>
      <c r="V166" s="100" t="e">
        <f ca="true">+IF(AND(ISNUMBER(OFFSET('Sanitation Data'!$D$4,0,10*ROW('Sanitation Data'!D160))),'Data Summary'!CK166="Yes"),100-OFFSET('Sanitation Data'!$D$4,0,10*ROW('Sanitation Data'!D160)),NA())</f>
        <v>#N/A</v>
      </c>
      <c r="W166" s="100" t="e">
        <f ca="true">+IF(AND(ISNUMBER(OFFSET('Sanitation Data'!$D$6,0,10*ROW('Sanitation Data'!D160))),'Data Summary'!CL166="Yes"),OFFSET('Sanitation Data'!$D$6,0,10*ROW('Sanitation Data'!D160)),NA())</f>
        <v>#N/A</v>
      </c>
      <c r="X166" s="100" t="e">
        <f ca="true">+IF(AND(ISNUMBER(OFFSET('Sanitation Data'!$D$10,0,10*ROW('Sanitation Data'!D160))),'Data Summary'!CM166="Yes"),OFFSET('Sanitation Data'!$D$10,0,10*ROW('Sanitation Data'!D160)),NA())</f>
        <v>#N/A</v>
      </c>
      <c r="Y166" s="100" t="e">
        <f ca="true">+IF(AND(ISNUMBER(OFFSET('Sanitation Data'!$D$11,0,10*ROW('Sanitation Data'!D160))),'Data Summary'!CN166="Yes"),OFFSET('Sanitation Data'!$D$11,0,10*ROW('Sanitation Data'!D160)),NA())</f>
        <v>#N/A</v>
      </c>
      <c r="Z166" s="100" t="e">
        <f ca="true">+IF(AND(ISNUMBER(OFFSET('Sanitation Data'!$D$12,0,10*ROW('Sanitation Data'!D160))),'Data Summary'!CO166="Yes"),OFFSET('Sanitation Data'!$D$12,0,10*ROW('Sanitation Data'!D160)),NA())</f>
        <v>#N/A</v>
      </c>
      <c r="AA166" s="100" t="e">
        <f ca="true">+IF(AND(ISNUMBER(OFFSET('Sanitation Data'!$E$4,0,10*ROW('Sanitation Data'!E160))),'Data Summary'!CP166="Yes"),100-OFFSET('Sanitation Data'!$E$4,0,10*ROW('Sanitation Data'!E160)),NA())</f>
        <v>#N/A</v>
      </c>
      <c r="AB166" s="100" t="e">
        <f ca="true">+IF(AND(ISNUMBER(OFFSET('Sanitation Data'!$E$6,0,10*ROW('Sanitation Data'!E160))),'Data Summary'!CQ166="Yes"),OFFSET('Sanitation Data'!$E$6,0,10*ROW('Sanitation Data'!E160)),NA())</f>
        <v>#N/A</v>
      </c>
      <c r="AC166" s="100" t="e">
        <f ca="true">+IF(AND(ISNUMBER(OFFSET('Sanitation Data'!$E$10,0,10*ROW('Sanitation Data'!E160))),'Data Summary'!CR166="Yes"),OFFSET('Sanitation Data'!$E$10,0,10*ROW('Sanitation Data'!E160)),NA())</f>
        <v>#N/A</v>
      </c>
      <c r="AD166" s="100" t="e">
        <f ca="true">+IF(AND(ISNUMBER(OFFSET('Sanitation Data'!$E$11,0,10*ROW('Sanitation Data'!E160))),'Data Summary'!CS166="Yes"),OFFSET('Sanitation Data'!$E$11,0,10*ROW('Sanitation Data'!E160)),NA())</f>
        <v>#N/A</v>
      </c>
      <c r="AE166" s="100" t="e">
        <f ca="true">+IF(AND(ISNUMBER(OFFSET('Sanitation Data'!$E$12,0,10*ROW('Sanitation Data'!E160))),'Data Summary'!CT166="Yes"),OFFSET('Sanitation Data'!$E$12,0,10*ROW('Sanitation Data'!E160)),NA())</f>
        <v>#N/A</v>
      </c>
      <c r="AF166" s="100" t="e">
        <f ca="true">+IF(AND(ISNUMBER(OFFSET('Sanitation Data'!$F$4,0,10*ROW('Sanitation Data'!F160))),'Data Summary'!CU166="Yes"),100-OFFSET('Sanitation Data'!$F$4,0,10*ROW('Sanitation Data'!F160)),NA())</f>
        <v>#N/A</v>
      </c>
      <c r="AG166" s="100" t="e">
        <f ca="true">+IF(AND(ISNUMBER(OFFSET('Sanitation Data'!$F$6,0,10*ROW('Sanitation Data'!F160))),'Data Summary'!CV166="Yes"),OFFSET('Sanitation Data'!$F$6,0,10*ROW('Sanitation Data'!F160)),NA())</f>
        <v>#N/A</v>
      </c>
      <c r="AH166" s="100" t="e">
        <f ca="true">+IF(AND(ISNUMBER(OFFSET('Sanitation Data'!$F$10,0,10*ROW('Sanitation Data'!F160))),'Data Summary'!CW166="Yes"),OFFSET('Sanitation Data'!$F$10,0,10*ROW('Sanitation Data'!F160)),NA())</f>
        <v>#N/A</v>
      </c>
      <c r="AI166" s="100" t="e">
        <f ca="true">+IF(AND(ISNUMBER(OFFSET('Sanitation Data'!$F$11,0,10*ROW('Sanitation Data'!F160))),'Data Summary'!CX166="Yes"),OFFSET('Sanitation Data'!$F$11,0,10*ROW('Sanitation Data'!F160)),NA())</f>
        <v>#N/A</v>
      </c>
      <c r="AJ166" s="100" t="e">
        <f ca="true">+IF(AND(ISNUMBER(OFFSET('Sanitation Data'!$F$12,0,10*ROW('Sanitation Data'!F160))),'Data Summary'!CY166="Yes"),OFFSET('Sanitation Data'!$F$12,0,10*ROW('Sanitation Data'!F160)),NA())</f>
        <v>#N/A</v>
      </c>
      <c r="AK166" s="100" t="e">
        <f ca="true">+IF(AND(ISNUMBER(OFFSET('Sanitation Data'!$G$4,0,10*ROW('Sanitation Data'!G160))),'Data Summary'!CZ166="Yes"),100-OFFSET('Sanitation Data'!$G$4,0,10*ROW('Sanitation Data'!G160)),NA())</f>
        <v>#N/A</v>
      </c>
      <c r="AL166" s="100" t="e">
        <f ca="true">+IF(AND(ISNUMBER(OFFSET('Sanitation Data'!$G$6,0,10*ROW('Sanitation Data'!G160))),'Data Summary'!DA166="Yes"),OFFSET('Sanitation Data'!$G$6,0,10*ROW('Sanitation Data'!G160)),NA())</f>
        <v>#N/A</v>
      </c>
      <c r="AM166" s="100" t="e">
        <f ca="true">+IF(AND(ISNUMBER(OFFSET('Sanitation Data'!$G$10,0,10*ROW('Sanitation Data'!G160))),'Data Summary'!DB166="Yes"),OFFSET('Sanitation Data'!$G$10,0,10*ROW('Sanitation Data'!G160)),NA())</f>
        <v>#N/A</v>
      </c>
      <c r="AN166" s="100" t="e">
        <f ca="true">+IF(AND(ISNUMBER(OFFSET('Sanitation Data'!$G$11,0,10*ROW('Sanitation Data'!G160))),'Data Summary'!DC166="Yes"),OFFSET('Sanitation Data'!$G$11,0,10*ROW('Sanitation Data'!G160)),NA())</f>
        <v>#N/A</v>
      </c>
      <c r="AO166" s="100" t="e">
        <f ca="true">+IF(AND(ISNUMBER(OFFSET('Sanitation Data'!$G$12,0,10*ROW('Sanitation Data'!G160))),'Data Summary'!DD166="Yes"),OFFSET('Sanitation Data'!$G$12,0,10*ROW('Sanitation Data'!G160)),NA())</f>
        <v>#N/A</v>
      </c>
      <c r="AP166" s="100" t="e">
        <f ca="true">+IF(AND(ISNUMBER(OFFSET('Sanitation Data'!$H$4,0,10*ROW('Sanitation Data'!H160))),'Data Summary'!DE166="Yes"),100-OFFSET('Sanitation Data'!$H$4,0,10*ROW('Sanitation Data'!H160)),NA())</f>
        <v>#N/A</v>
      </c>
      <c r="AQ166" s="100" t="e">
        <f ca="true">+IF(AND(ISNUMBER(OFFSET('Sanitation Data'!$H$6,0,10*ROW('Sanitation Data'!H160))),'Data Summary'!DF166="Yes"),OFFSET('Sanitation Data'!$H$6,0,10*ROW('Sanitation Data'!H160)),NA())</f>
        <v>#N/A</v>
      </c>
      <c r="AR166" s="100" t="e">
        <f ca="true">+IF(AND(ISNUMBER(OFFSET('Sanitation Data'!$H$10,0,10*ROW('Sanitation Data'!H160))),'Data Summary'!DG166="Yes"),OFFSET('Sanitation Data'!$H$10,0,10*ROW('Sanitation Data'!H160)),NA())</f>
        <v>#N/A</v>
      </c>
      <c r="AS166" s="100" t="e">
        <f ca="true">+IF(AND(ISNUMBER(OFFSET('Sanitation Data'!$H$11,0,10*ROW('Sanitation Data'!H160))),'Data Summary'!DH166="Yes"),OFFSET('Sanitation Data'!$H$11,0,10*ROW('Sanitation Data'!H160)),NA())</f>
        <v>#N/A</v>
      </c>
      <c r="AT166" s="100" t="e">
        <f ca="true">+IF(AND(ISNUMBER(OFFSET('Sanitation Data'!$H$12,0,10*ROW('Sanitation Data'!H160))),'Data Summary'!DI166="Yes"),OFFSET('Sanitation Data'!$H$12,0,10*ROW('Sanitation Data'!H160)),NA())</f>
        <v>#N/A</v>
      </c>
      <c r="AU166" s="100" t="e">
        <f ca="true">+IF(AND(ISNUMBER(OFFSET('Sanitation Data'!$I$4,0,10*ROW('Sanitation Data'!I160))),'Data Summary'!DJ166="Yes"),100-OFFSET('Sanitation Data'!$I$4,0,10*ROW('Sanitation Data'!I160)),NA())</f>
        <v>#N/A</v>
      </c>
      <c r="AV166" s="100" t="e">
        <f ca="true">+IF(AND(ISNUMBER(OFFSET('Sanitation Data'!$I$6,0,10*ROW('Sanitation Data'!I160))),'Data Summary'!DK166="Yes"),OFFSET('Sanitation Data'!$I$6,0,10*ROW('Sanitation Data'!I160)),NA())</f>
        <v>#N/A</v>
      </c>
      <c r="AW166" s="100" t="e">
        <f ca="true">+IF(AND(ISNUMBER(OFFSET('Sanitation Data'!$I$10,0,10*ROW('Sanitation Data'!I160))),'Data Summary'!DL166="Yes"),OFFSET('Sanitation Data'!$I$10,0,10*ROW('Sanitation Data'!I160)),NA())</f>
        <v>#N/A</v>
      </c>
      <c r="AX166" s="100" t="e">
        <f ca="true">+IF(AND(ISNUMBER(OFFSET('Sanitation Data'!$I$11,0,10*ROW('Sanitation Data'!I160))),'Data Summary'!DM166="Yes"),OFFSET('Sanitation Data'!$I$11,0,10*ROW('Sanitation Data'!I160)),NA())</f>
        <v>#N/A</v>
      </c>
      <c r="AY166" s="100" t="e">
        <f ca="true">+IF(AND(ISNUMBER(OFFSET('Sanitation Data'!$I$12,0,10*ROW('Sanitation Data'!I160))),'Data Summary'!DN166="Yes"),OFFSET('Sanitation Data'!$I$12,0,10*ROW('Sanitation Data'!I160)),NA())</f>
        <v>#N/A</v>
      </c>
      <c r="AZ166" s="101" t="e">
        <f ca="true">+IF(AND(ISNUMBER(OFFSET('Hygiene Data'!$D$5,0,10*ROW('Hygiene Data'!D160))),'Data Summary'!DO166="Yes"),OFFSET('Hygiene Data'!$D$5,0,10*ROW('Hygiene Data'!D160)),NA())</f>
        <v>#N/A</v>
      </c>
      <c r="BA166" s="101" t="e">
        <f ca="true">+IF(AND(ISNUMBER(OFFSET('Hygiene Data'!$D$7,0,10*ROW('Hygiene Data'!D160))),'Data Summary'!DP166="Yes"),OFFSET('Hygiene Data'!$D$7,0,10*ROW('Hygiene Data'!D160)),NA())</f>
        <v>#N/A</v>
      </c>
      <c r="BB166" s="101" t="e">
        <f ca="true">+IF(AND(ISNUMBER(OFFSET('Hygiene Data'!$D$9,0,10*ROW('Hygiene Data'!D160))),'Data Summary'!DQ166="Yes"),OFFSET('Hygiene Data'!$D$9,0,10*ROW('Hygiene Data'!D160)),NA())</f>
        <v>#N/A</v>
      </c>
      <c r="BC166" s="101" t="e">
        <f ca="true">+IF(AND(ISNUMBER(OFFSET('Hygiene Data'!$E$5,0,10*ROW('Hygiene Data'!E160))),'Data Summary'!DR166="Yes"),OFFSET('Hygiene Data'!$E$5,0,10*ROW('Hygiene Data'!E160)),NA())</f>
        <v>#N/A</v>
      </c>
      <c r="BD166" s="101" t="e">
        <f ca="true">+IF(AND(ISNUMBER(OFFSET('Hygiene Data'!$E$7,0,10*ROW('Hygiene Data'!E160))),'Data Summary'!DS166="Yes"),OFFSET('Hygiene Data'!$E$7,0,10*ROW('Hygiene Data'!E160)),NA())</f>
        <v>#N/A</v>
      </c>
      <c r="BE166" s="101" t="e">
        <f ca="true">+IF(AND(ISNUMBER(OFFSET('Hygiene Data'!$E$9,0,10*ROW('Hygiene Data'!E160))),'Data Summary'!DT166="Yes"),OFFSET('Hygiene Data'!$E$9,0,10*ROW('Hygiene Data'!E160)),NA())</f>
        <v>#N/A</v>
      </c>
      <c r="BF166" s="101" t="e">
        <f ca="true">+IF(AND(ISNUMBER(OFFSET('Hygiene Data'!$F$5,0,10*ROW('Hygiene Data'!F160))),'Data Summary'!DU166="Yes"),OFFSET('Hygiene Data'!$F$5,0,10*ROW('Hygiene Data'!F160)),NA())</f>
        <v>#N/A</v>
      </c>
      <c r="BG166" s="101" t="e">
        <f ca="true">+IF(AND(ISNUMBER(OFFSET('Hygiene Data'!$F$7,0,10*ROW('Hygiene Data'!F160))),'Data Summary'!DV166="Yes"),OFFSET('Hygiene Data'!$F$7,0,10*ROW('Hygiene Data'!F160)),NA())</f>
        <v>#N/A</v>
      </c>
      <c r="BH166" s="101" t="e">
        <f ca="true">+IF(AND(ISNUMBER(OFFSET('Hygiene Data'!$F$9,0,10*ROW('Hygiene Data'!F160))),'Data Summary'!DW166="Yes"),OFFSET('Hygiene Data'!$F$9,0,10*ROW('Hygiene Data'!F160)),NA())</f>
        <v>#N/A</v>
      </c>
      <c r="BI166" s="101" t="e">
        <f ca="true">+IF(AND(ISNUMBER(OFFSET('Hygiene Data'!$G$5,0,10*ROW('Hygiene Data'!G160))),'Data Summary'!DX166="Yes"),OFFSET('Hygiene Data'!$G$5,0,10*ROW('Hygiene Data'!G160)),NA())</f>
        <v>#N/A</v>
      </c>
      <c r="BJ166" s="101" t="e">
        <f ca="true">+IF(AND(ISNUMBER(OFFSET('Hygiene Data'!$G$7,0,10*ROW('Hygiene Data'!G160))),'Data Summary'!DY166="Yes"),OFFSET('Hygiene Data'!$G$7,0,10*ROW('Hygiene Data'!G160)),NA())</f>
        <v>#N/A</v>
      </c>
      <c r="BK166" s="101" t="e">
        <f ca="true">+IF(AND(ISNUMBER(OFFSET('Hygiene Data'!$G$9,0,10*ROW('Hygiene Data'!G160))),'Data Summary'!DZ166="Yes"),OFFSET('Hygiene Data'!$G$9,0,10*ROW('Hygiene Data'!G160)),NA())</f>
        <v>#N/A</v>
      </c>
      <c r="BL166" s="101" t="e">
        <f ca="true">+IF(AND(ISNUMBER(OFFSET('Hygiene Data'!$H$5,0,10*ROW('Hygiene Data'!H160))),'Data Summary'!EA166="Yes"),OFFSET('Hygiene Data'!$H$5,0,10*ROW('Hygiene Data'!H160)),NA())</f>
        <v>#N/A</v>
      </c>
      <c r="BM166" s="101" t="e">
        <f ca="true">+IF(AND(ISNUMBER(OFFSET('Hygiene Data'!$H$7,0,10*ROW('Hygiene Data'!H160))),'Data Summary'!EB166="Yes"),OFFSET('Hygiene Data'!$H$7,0,10*ROW('Hygiene Data'!H160)),NA())</f>
        <v>#N/A</v>
      </c>
      <c r="BN166" s="101" t="e">
        <f ca="true">+IF(AND(ISNUMBER(OFFSET('Hygiene Data'!$H$9,0,10*ROW('Hygiene Data'!H160))),'Data Summary'!EC166="Yes"),OFFSET('Hygiene Data'!$H$9,0,10*ROW('Hygiene Data'!H160)),NA())</f>
        <v>#N/A</v>
      </c>
      <c r="BO166" s="101" t="e">
        <f ca="true">+IF(AND(ISNUMBER(OFFSET('Hygiene Data'!$I$5,0,10*ROW('Hygiene Data'!I160))),'Data Summary'!ED166="Yes"),OFFSET('Hygiene Data'!$I$5,0,10*ROW('Hygiene Data'!I160)),NA())</f>
        <v>#N/A</v>
      </c>
      <c r="BP166" s="101" t="e">
        <f ca="true">+IF(AND(ISNUMBER(OFFSET('Hygiene Data'!$I$7,0,10*ROW('Hygiene Data'!I160))),'Data Summary'!EE166="Yes"),OFFSET('Hygiene Data'!$I$7,0,10*ROW('Hygiene Data'!I160)),NA())</f>
        <v>#N/A</v>
      </c>
      <c r="BQ166" s="101" t="e">
        <f ca="true">+IF(AND(ISNUMBER(OFFSET('Hygiene Data'!$I$9,0,10*ROW('Hygiene Data'!I160))),'Data Summary'!EF166="Yes"),OFFSET('Hygiene Data'!$I$9,0,10*ROW('Hygiene Data'!I160)),NA())</f>
        <v>#N/A</v>
      </c>
    </row>
    <row xmlns:x14ac="http://schemas.microsoft.com/office/spreadsheetml/2009/9/ac" r="167" x14ac:dyDescent="0.2">
      <c r="A167" s="414" t="e">
        <f ca="true">+RIGHT('Data Summary'!A167,LEN('Data Summary'!A167)-9)</f>
        <v>#VALUE!</v>
      </c>
      <c r="B167" s="38" t="str">
        <f ca="true">+IF(ISTEXT('Data Summary'!B167),'Data Summary'!B167,"")</f>
        <v/>
      </c>
      <c r="C167" s="365" t="e">
        <f ca="true">+VALUE('Data Summary'!C167)</f>
        <v>#VALUE!</v>
      </c>
      <c r="D167" s="99" t="e">
        <f ca="true">+IF(AND(ISNUMBER(OFFSET('Water Data'!$D$4,0,10*ROW('Water Data'!D161))),'Data Summary'!BS167="Yes"),100-OFFSET('Water Data'!$D$4,0,10*ROW('Water Data'!D161)),NA())</f>
        <v>#N/A</v>
      </c>
      <c r="E167" s="99" t="e">
        <f ca="true">+IF(AND(ISNUMBER(OFFSET('Water Data'!$D$6,0,10*ROW('Water Data'!D161))),'Data Summary'!BT167="Yes"),OFFSET('Water Data'!$D$6,0,10*ROW('Water Data'!D161)),NA())</f>
        <v>#N/A</v>
      </c>
      <c r="F167" s="99" t="e">
        <f ca="true">+IF(AND(ISNUMBER(OFFSET('Water Data'!$D$9,0,10*ROW('Water Data'!D161))),'Data Summary'!BU167="Yes"),OFFSET('Water Data'!$D$9,0,10*ROW('Water Data'!D161)),NA())</f>
        <v>#N/A</v>
      </c>
      <c r="G167" s="99" t="e">
        <f ca="true">+IF(AND(ISNUMBER(OFFSET('Water Data'!$E$4,0,10*ROW('Water Data'!E161))),'Data Summary'!BV167="Yes"),100-OFFSET('Water Data'!$E$4,0,10*ROW('Water Data'!E161)),NA())</f>
        <v>#N/A</v>
      </c>
      <c r="H167" s="99" t="e">
        <f ca="true">+IF(AND(ISNUMBER(OFFSET('Water Data'!$E$6,0,10*ROW('Water Data'!E161))),'Data Summary'!BW167="Yes"),OFFSET('Water Data'!$E$6,0,10*ROW('Water Data'!E161)),NA())</f>
        <v>#N/A</v>
      </c>
      <c r="I167" s="99" t="e">
        <f ca="true">+IF(AND(ISNUMBER(OFFSET('Water Data'!$E$9,0,10*ROW('Water Data'!E161))),'Data Summary'!BX167="Yes"),OFFSET('Water Data'!$E$9,0,10*ROW('Water Data'!E161)),NA())</f>
        <v>#N/A</v>
      </c>
      <c r="J167" s="99" t="e">
        <f ca="true">+IF(AND(ISNUMBER(OFFSET('Water Data'!$F$4,0,10*ROW('Water Data'!F161))),'Data Summary'!BY167="Yes"),100-OFFSET('Water Data'!$F$4,0,10*ROW('Water Data'!F161)),NA())</f>
        <v>#N/A</v>
      </c>
      <c r="K167" s="99" t="e">
        <f ca="true">+IF(AND(ISNUMBER(OFFSET('Water Data'!$F$6,0,10*ROW('Water Data'!F161))),'Data Summary'!BZ167="Yes"),OFFSET('Water Data'!$F$6,0,10*ROW('Water Data'!F161)),NA())</f>
        <v>#N/A</v>
      </c>
      <c r="L167" s="99" t="e">
        <f ca="true">+IF(AND(ISNUMBER(OFFSET('Water Data'!$F$9,0,10*ROW('Water Data'!F161))),'Data Summary'!CA167="Yes"),OFFSET('Water Data'!$F$9,0,10*ROW('Water Data'!F161)),NA())</f>
        <v>#N/A</v>
      </c>
      <c r="M167" s="99" t="e">
        <f ca="true">+IF(AND(ISNUMBER(OFFSET('Water Data'!$G$4,0,10*ROW('Water Data'!G161))),'Data Summary'!CB167="Yes"),100-OFFSET('Water Data'!$G$4,0,10*ROW('Water Data'!G161)),NA())</f>
        <v>#N/A</v>
      </c>
      <c r="N167" s="99" t="e">
        <f ca="true">+IF(AND(ISNUMBER(OFFSET('Water Data'!$G$6,0,10*ROW('Water Data'!G161))),'Data Summary'!CC167="Yes"),OFFSET('Water Data'!$G$6,0,10*ROW('Water Data'!G161)),NA())</f>
        <v>#N/A</v>
      </c>
      <c r="O167" s="99" t="e">
        <f ca="true">+IF(AND(ISNUMBER(OFFSET('Water Data'!$G$9,0,10*ROW('Water Data'!G161))),'Data Summary'!CD167="Yes"),OFFSET('Water Data'!$G$9,0,10*ROW('Water Data'!G161)),NA())</f>
        <v>#N/A</v>
      </c>
      <c r="P167" s="99" t="e">
        <f ca="true">+IF(AND(ISNUMBER(OFFSET('Water Data'!$H$4,0,10*ROW('Water Data'!H161))),'Data Summary'!CE167="Yes"),100-OFFSET('Water Data'!$H$4,0,10*ROW('Water Data'!H161)),NA())</f>
        <v>#N/A</v>
      </c>
      <c r="Q167" s="99" t="e">
        <f ca="true">+IF(AND(ISNUMBER(OFFSET('Water Data'!$H$6,0,10*ROW('Water Data'!H161))),'Data Summary'!CF167="Yes"),OFFSET('Water Data'!$H$6,0,10*ROW('Water Data'!H161)),NA())</f>
        <v>#N/A</v>
      </c>
      <c r="R167" s="99" t="e">
        <f ca="true">+IF(AND(ISNUMBER(OFFSET('Water Data'!$H$9,0,10*ROW('Water Data'!H161))),'Data Summary'!CG167="Yes"),OFFSET('Water Data'!$H$9,0,10*ROW('Water Data'!H161)),NA())</f>
        <v>#N/A</v>
      </c>
      <c r="S167" s="99" t="e">
        <f ca="true">+IF(AND(ISNUMBER(OFFSET('Water Data'!$I$4,0,10*ROW('Water Data'!I161))),'Data Summary'!CH167="Yes"),100-OFFSET('Water Data'!$I$4,0,10*ROW('Water Data'!I161)),NA())</f>
        <v>#N/A</v>
      </c>
      <c r="T167" s="99" t="e">
        <f ca="true">+IF(AND(ISNUMBER(OFFSET('Water Data'!$I$6,0,10*ROW('Water Data'!I161))),'Data Summary'!CI167="Yes"),OFFSET('Water Data'!$I$6,0,10*ROW('Water Data'!I161)),NA())</f>
        <v>#N/A</v>
      </c>
      <c r="U167" s="99" t="e">
        <f ca="true">+IF(AND(ISNUMBER(OFFSET('Water Data'!$I$9,0,10*ROW('Water Data'!I161))),'Data Summary'!CJ167="Yes"),OFFSET('Water Data'!$I$9,0,10*ROW('Water Data'!I161)),NA())</f>
        <v>#N/A</v>
      </c>
      <c r="V167" s="100" t="e">
        <f ca="true">+IF(AND(ISNUMBER(OFFSET('Sanitation Data'!$D$4,0,10*ROW('Sanitation Data'!D161))),'Data Summary'!CK167="Yes"),100-OFFSET('Sanitation Data'!$D$4,0,10*ROW('Sanitation Data'!D161)),NA())</f>
        <v>#N/A</v>
      </c>
      <c r="W167" s="100" t="e">
        <f ca="true">+IF(AND(ISNUMBER(OFFSET('Sanitation Data'!$D$6,0,10*ROW('Sanitation Data'!D161))),'Data Summary'!CL167="Yes"),OFFSET('Sanitation Data'!$D$6,0,10*ROW('Sanitation Data'!D161)),NA())</f>
        <v>#N/A</v>
      </c>
      <c r="X167" s="100" t="e">
        <f ca="true">+IF(AND(ISNUMBER(OFFSET('Sanitation Data'!$D$10,0,10*ROW('Sanitation Data'!D161))),'Data Summary'!CM167="Yes"),OFFSET('Sanitation Data'!$D$10,0,10*ROW('Sanitation Data'!D161)),NA())</f>
        <v>#N/A</v>
      </c>
      <c r="Y167" s="100" t="e">
        <f ca="true">+IF(AND(ISNUMBER(OFFSET('Sanitation Data'!$D$11,0,10*ROW('Sanitation Data'!D161))),'Data Summary'!CN167="Yes"),OFFSET('Sanitation Data'!$D$11,0,10*ROW('Sanitation Data'!D161)),NA())</f>
        <v>#N/A</v>
      </c>
      <c r="Z167" s="100" t="e">
        <f ca="true">+IF(AND(ISNUMBER(OFFSET('Sanitation Data'!$D$12,0,10*ROW('Sanitation Data'!D161))),'Data Summary'!CO167="Yes"),OFFSET('Sanitation Data'!$D$12,0,10*ROW('Sanitation Data'!D161)),NA())</f>
        <v>#N/A</v>
      </c>
      <c r="AA167" s="100" t="e">
        <f ca="true">+IF(AND(ISNUMBER(OFFSET('Sanitation Data'!$E$4,0,10*ROW('Sanitation Data'!E161))),'Data Summary'!CP167="Yes"),100-OFFSET('Sanitation Data'!$E$4,0,10*ROW('Sanitation Data'!E161)),NA())</f>
        <v>#N/A</v>
      </c>
      <c r="AB167" s="100" t="e">
        <f ca="true">+IF(AND(ISNUMBER(OFFSET('Sanitation Data'!$E$6,0,10*ROW('Sanitation Data'!E161))),'Data Summary'!CQ167="Yes"),OFFSET('Sanitation Data'!$E$6,0,10*ROW('Sanitation Data'!E161)),NA())</f>
        <v>#N/A</v>
      </c>
      <c r="AC167" s="100" t="e">
        <f ca="true">+IF(AND(ISNUMBER(OFFSET('Sanitation Data'!$E$10,0,10*ROW('Sanitation Data'!E161))),'Data Summary'!CR167="Yes"),OFFSET('Sanitation Data'!$E$10,0,10*ROW('Sanitation Data'!E161)),NA())</f>
        <v>#N/A</v>
      </c>
      <c r="AD167" s="100" t="e">
        <f ca="true">+IF(AND(ISNUMBER(OFFSET('Sanitation Data'!$E$11,0,10*ROW('Sanitation Data'!E161))),'Data Summary'!CS167="Yes"),OFFSET('Sanitation Data'!$E$11,0,10*ROW('Sanitation Data'!E161)),NA())</f>
        <v>#N/A</v>
      </c>
      <c r="AE167" s="100" t="e">
        <f ca="true">+IF(AND(ISNUMBER(OFFSET('Sanitation Data'!$E$12,0,10*ROW('Sanitation Data'!E161))),'Data Summary'!CT167="Yes"),OFFSET('Sanitation Data'!$E$12,0,10*ROW('Sanitation Data'!E161)),NA())</f>
        <v>#N/A</v>
      </c>
      <c r="AF167" s="100" t="e">
        <f ca="true">+IF(AND(ISNUMBER(OFFSET('Sanitation Data'!$F$4,0,10*ROW('Sanitation Data'!F161))),'Data Summary'!CU167="Yes"),100-OFFSET('Sanitation Data'!$F$4,0,10*ROW('Sanitation Data'!F161)),NA())</f>
        <v>#N/A</v>
      </c>
      <c r="AG167" s="100" t="e">
        <f ca="true">+IF(AND(ISNUMBER(OFFSET('Sanitation Data'!$F$6,0,10*ROW('Sanitation Data'!F161))),'Data Summary'!CV167="Yes"),OFFSET('Sanitation Data'!$F$6,0,10*ROW('Sanitation Data'!F161)),NA())</f>
        <v>#N/A</v>
      </c>
      <c r="AH167" s="100" t="e">
        <f ca="true">+IF(AND(ISNUMBER(OFFSET('Sanitation Data'!$F$10,0,10*ROW('Sanitation Data'!F161))),'Data Summary'!CW167="Yes"),OFFSET('Sanitation Data'!$F$10,0,10*ROW('Sanitation Data'!F161)),NA())</f>
        <v>#N/A</v>
      </c>
      <c r="AI167" s="100" t="e">
        <f ca="true">+IF(AND(ISNUMBER(OFFSET('Sanitation Data'!$F$11,0,10*ROW('Sanitation Data'!F161))),'Data Summary'!CX167="Yes"),OFFSET('Sanitation Data'!$F$11,0,10*ROW('Sanitation Data'!F161)),NA())</f>
        <v>#N/A</v>
      </c>
      <c r="AJ167" s="100" t="e">
        <f ca="true">+IF(AND(ISNUMBER(OFFSET('Sanitation Data'!$F$12,0,10*ROW('Sanitation Data'!F161))),'Data Summary'!CY167="Yes"),OFFSET('Sanitation Data'!$F$12,0,10*ROW('Sanitation Data'!F161)),NA())</f>
        <v>#N/A</v>
      </c>
      <c r="AK167" s="100" t="e">
        <f ca="true">+IF(AND(ISNUMBER(OFFSET('Sanitation Data'!$G$4,0,10*ROW('Sanitation Data'!G161))),'Data Summary'!CZ167="Yes"),100-OFFSET('Sanitation Data'!$G$4,0,10*ROW('Sanitation Data'!G161)),NA())</f>
        <v>#N/A</v>
      </c>
      <c r="AL167" s="100" t="e">
        <f ca="true">+IF(AND(ISNUMBER(OFFSET('Sanitation Data'!$G$6,0,10*ROW('Sanitation Data'!G161))),'Data Summary'!DA167="Yes"),OFFSET('Sanitation Data'!$G$6,0,10*ROW('Sanitation Data'!G161)),NA())</f>
        <v>#N/A</v>
      </c>
      <c r="AM167" s="100" t="e">
        <f ca="true">+IF(AND(ISNUMBER(OFFSET('Sanitation Data'!$G$10,0,10*ROW('Sanitation Data'!G161))),'Data Summary'!DB167="Yes"),OFFSET('Sanitation Data'!$G$10,0,10*ROW('Sanitation Data'!G161)),NA())</f>
        <v>#N/A</v>
      </c>
      <c r="AN167" s="100" t="e">
        <f ca="true">+IF(AND(ISNUMBER(OFFSET('Sanitation Data'!$G$11,0,10*ROW('Sanitation Data'!G161))),'Data Summary'!DC167="Yes"),OFFSET('Sanitation Data'!$G$11,0,10*ROW('Sanitation Data'!G161)),NA())</f>
        <v>#N/A</v>
      </c>
      <c r="AO167" s="100" t="e">
        <f ca="true">+IF(AND(ISNUMBER(OFFSET('Sanitation Data'!$G$12,0,10*ROW('Sanitation Data'!G161))),'Data Summary'!DD167="Yes"),OFFSET('Sanitation Data'!$G$12,0,10*ROW('Sanitation Data'!G161)),NA())</f>
        <v>#N/A</v>
      </c>
      <c r="AP167" s="100" t="e">
        <f ca="true">+IF(AND(ISNUMBER(OFFSET('Sanitation Data'!$H$4,0,10*ROW('Sanitation Data'!H161))),'Data Summary'!DE167="Yes"),100-OFFSET('Sanitation Data'!$H$4,0,10*ROW('Sanitation Data'!H161)),NA())</f>
        <v>#N/A</v>
      </c>
      <c r="AQ167" s="100" t="e">
        <f ca="true">+IF(AND(ISNUMBER(OFFSET('Sanitation Data'!$H$6,0,10*ROW('Sanitation Data'!H161))),'Data Summary'!DF167="Yes"),OFFSET('Sanitation Data'!$H$6,0,10*ROW('Sanitation Data'!H161)),NA())</f>
        <v>#N/A</v>
      </c>
      <c r="AR167" s="100" t="e">
        <f ca="true">+IF(AND(ISNUMBER(OFFSET('Sanitation Data'!$H$10,0,10*ROW('Sanitation Data'!H161))),'Data Summary'!DG167="Yes"),OFFSET('Sanitation Data'!$H$10,0,10*ROW('Sanitation Data'!H161)),NA())</f>
        <v>#N/A</v>
      </c>
      <c r="AS167" s="100" t="e">
        <f ca="true">+IF(AND(ISNUMBER(OFFSET('Sanitation Data'!$H$11,0,10*ROW('Sanitation Data'!H161))),'Data Summary'!DH167="Yes"),OFFSET('Sanitation Data'!$H$11,0,10*ROW('Sanitation Data'!H161)),NA())</f>
        <v>#N/A</v>
      </c>
      <c r="AT167" s="100" t="e">
        <f ca="true">+IF(AND(ISNUMBER(OFFSET('Sanitation Data'!$H$12,0,10*ROW('Sanitation Data'!H161))),'Data Summary'!DI167="Yes"),OFFSET('Sanitation Data'!$H$12,0,10*ROW('Sanitation Data'!H161)),NA())</f>
        <v>#N/A</v>
      </c>
      <c r="AU167" s="100" t="e">
        <f ca="true">+IF(AND(ISNUMBER(OFFSET('Sanitation Data'!$I$4,0,10*ROW('Sanitation Data'!I161))),'Data Summary'!DJ167="Yes"),100-OFFSET('Sanitation Data'!$I$4,0,10*ROW('Sanitation Data'!I161)),NA())</f>
        <v>#N/A</v>
      </c>
      <c r="AV167" s="100" t="e">
        <f ca="true">+IF(AND(ISNUMBER(OFFSET('Sanitation Data'!$I$6,0,10*ROW('Sanitation Data'!I161))),'Data Summary'!DK167="Yes"),OFFSET('Sanitation Data'!$I$6,0,10*ROW('Sanitation Data'!I161)),NA())</f>
        <v>#N/A</v>
      </c>
      <c r="AW167" s="100" t="e">
        <f ca="true">+IF(AND(ISNUMBER(OFFSET('Sanitation Data'!$I$10,0,10*ROW('Sanitation Data'!I161))),'Data Summary'!DL167="Yes"),OFFSET('Sanitation Data'!$I$10,0,10*ROW('Sanitation Data'!I161)),NA())</f>
        <v>#N/A</v>
      </c>
      <c r="AX167" s="100" t="e">
        <f ca="true">+IF(AND(ISNUMBER(OFFSET('Sanitation Data'!$I$11,0,10*ROW('Sanitation Data'!I161))),'Data Summary'!DM167="Yes"),OFFSET('Sanitation Data'!$I$11,0,10*ROW('Sanitation Data'!I161)),NA())</f>
        <v>#N/A</v>
      </c>
      <c r="AY167" s="100" t="e">
        <f ca="true">+IF(AND(ISNUMBER(OFFSET('Sanitation Data'!$I$12,0,10*ROW('Sanitation Data'!I161))),'Data Summary'!DN167="Yes"),OFFSET('Sanitation Data'!$I$12,0,10*ROW('Sanitation Data'!I161)),NA())</f>
        <v>#N/A</v>
      </c>
      <c r="AZ167" s="101" t="e">
        <f ca="true">+IF(AND(ISNUMBER(OFFSET('Hygiene Data'!$D$5,0,10*ROW('Hygiene Data'!D161))),'Data Summary'!DO167="Yes"),OFFSET('Hygiene Data'!$D$5,0,10*ROW('Hygiene Data'!D161)),NA())</f>
        <v>#N/A</v>
      </c>
      <c r="BA167" s="101" t="e">
        <f ca="true">+IF(AND(ISNUMBER(OFFSET('Hygiene Data'!$D$7,0,10*ROW('Hygiene Data'!D161))),'Data Summary'!DP167="Yes"),OFFSET('Hygiene Data'!$D$7,0,10*ROW('Hygiene Data'!D161)),NA())</f>
        <v>#N/A</v>
      </c>
      <c r="BB167" s="101" t="e">
        <f ca="true">+IF(AND(ISNUMBER(OFFSET('Hygiene Data'!$D$9,0,10*ROW('Hygiene Data'!D161))),'Data Summary'!DQ167="Yes"),OFFSET('Hygiene Data'!$D$9,0,10*ROW('Hygiene Data'!D161)),NA())</f>
        <v>#N/A</v>
      </c>
      <c r="BC167" s="101" t="e">
        <f ca="true">+IF(AND(ISNUMBER(OFFSET('Hygiene Data'!$E$5,0,10*ROW('Hygiene Data'!E161))),'Data Summary'!DR167="Yes"),OFFSET('Hygiene Data'!$E$5,0,10*ROW('Hygiene Data'!E161)),NA())</f>
        <v>#N/A</v>
      </c>
      <c r="BD167" s="101" t="e">
        <f ca="true">+IF(AND(ISNUMBER(OFFSET('Hygiene Data'!$E$7,0,10*ROW('Hygiene Data'!E161))),'Data Summary'!DS167="Yes"),OFFSET('Hygiene Data'!$E$7,0,10*ROW('Hygiene Data'!E161)),NA())</f>
        <v>#N/A</v>
      </c>
      <c r="BE167" s="101" t="e">
        <f ca="true">+IF(AND(ISNUMBER(OFFSET('Hygiene Data'!$E$9,0,10*ROW('Hygiene Data'!E161))),'Data Summary'!DT167="Yes"),OFFSET('Hygiene Data'!$E$9,0,10*ROW('Hygiene Data'!E161)),NA())</f>
        <v>#N/A</v>
      </c>
      <c r="BF167" s="101" t="e">
        <f ca="true">+IF(AND(ISNUMBER(OFFSET('Hygiene Data'!$F$5,0,10*ROW('Hygiene Data'!F161))),'Data Summary'!DU167="Yes"),OFFSET('Hygiene Data'!$F$5,0,10*ROW('Hygiene Data'!F161)),NA())</f>
        <v>#N/A</v>
      </c>
      <c r="BG167" s="101" t="e">
        <f ca="true">+IF(AND(ISNUMBER(OFFSET('Hygiene Data'!$F$7,0,10*ROW('Hygiene Data'!F161))),'Data Summary'!DV167="Yes"),OFFSET('Hygiene Data'!$F$7,0,10*ROW('Hygiene Data'!F161)),NA())</f>
        <v>#N/A</v>
      </c>
      <c r="BH167" s="101" t="e">
        <f ca="true">+IF(AND(ISNUMBER(OFFSET('Hygiene Data'!$F$9,0,10*ROW('Hygiene Data'!F161))),'Data Summary'!DW167="Yes"),OFFSET('Hygiene Data'!$F$9,0,10*ROW('Hygiene Data'!F161)),NA())</f>
        <v>#N/A</v>
      </c>
      <c r="BI167" s="101" t="e">
        <f ca="true">+IF(AND(ISNUMBER(OFFSET('Hygiene Data'!$G$5,0,10*ROW('Hygiene Data'!G161))),'Data Summary'!DX167="Yes"),OFFSET('Hygiene Data'!$G$5,0,10*ROW('Hygiene Data'!G161)),NA())</f>
        <v>#N/A</v>
      </c>
      <c r="BJ167" s="101" t="e">
        <f ca="true">+IF(AND(ISNUMBER(OFFSET('Hygiene Data'!$G$7,0,10*ROW('Hygiene Data'!G161))),'Data Summary'!DY167="Yes"),OFFSET('Hygiene Data'!$G$7,0,10*ROW('Hygiene Data'!G161)),NA())</f>
        <v>#N/A</v>
      </c>
      <c r="BK167" s="101" t="e">
        <f ca="true">+IF(AND(ISNUMBER(OFFSET('Hygiene Data'!$G$9,0,10*ROW('Hygiene Data'!G161))),'Data Summary'!DZ167="Yes"),OFFSET('Hygiene Data'!$G$9,0,10*ROW('Hygiene Data'!G161)),NA())</f>
        <v>#N/A</v>
      </c>
      <c r="BL167" s="101" t="e">
        <f ca="true">+IF(AND(ISNUMBER(OFFSET('Hygiene Data'!$H$5,0,10*ROW('Hygiene Data'!H161))),'Data Summary'!EA167="Yes"),OFFSET('Hygiene Data'!$H$5,0,10*ROW('Hygiene Data'!H161)),NA())</f>
        <v>#N/A</v>
      </c>
      <c r="BM167" s="101" t="e">
        <f ca="true">+IF(AND(ISNUMBER(OFFSET('Hygiene Data'!$H$7,0,10*ROW('Hygiene Data'!H161))),'Data Summary'!EB167="Yes"),OFFSET('Hygiene Data'!$H$7,0,10*ROW('Hygiene Data'!H161)),NA())</f>
        <v>#N/A</v>
      </c>
      <c r="BN167" s="101" t="e">
        <f ca="true">+IF(AND(ISNUMBER(OFFSET('Hygiene Data'!$H$9,0,10*ROW('Hygiene Data'!H161))),'Data Summary'!EC167="Yes"),OFFSET('Hygiene Data'!$H$9,0,10*ROW('Hygiene Data'!H161)),NA())</f>
        <v>#N/A</v>
      </c>
      <c r="BO167" s="101" t="e">
        <f ca="true">+IF(AND(ISNUMBER(OFFSET('Hygiene Data'!$I$5,0,10*ROW('Hygiene Data'!I161))),'Data Summary'!ED167="Yes"),OFFSET('Hygiene Data'!$I$5,0,10*ROW('Hygiene Data'!I161)),NA())</f>
        <v>#N/A</v>
      </c>
      <c r="BP167" s="101" t="e">
        <f ca="true">+IF(AND(ISNUMBER(OFFSET('Hygiene Data'!$I$7,0,10*ROW('Hygiene Data'!I161))),'Data Summary'!EE167="Yes"),OFFSET('Hygiene Data'!$I$7,0,10*ROW('Hygiene Data'!I161)),NA())</f>
        <v>#N/A</v>
      </c>
      <c r="BQ167" s="101" t="e">
        <f ca="true">+IF(AND(ISNUMBER(OFFSET('Hygiene Data'!$I$9,0,10*ROW('Hygiene Data'!I161))),'Data Summary'!EF167="Yes"),OFFSET('Hygiene Data'!$I$9,0,10*ROW('Hygiene Data'!I161)),NA())</f>
        <v>#N/A</v>
      </c>
    </row>
    <row xmlns:x14ac="http://schemas.microsoft.com/office/spreadsheetml/2009/9/ac" r="168" x14ac:dyDescent="0.2">
      <c r="A168" s="414" t="e">
        <f ca="true">+RIGHT('Data Summary'!A168,LEN('Data Summary'!A168)-9)</f>
        <v>#VALUE!</v>
      </c>
      <c r="B168" s="38" t="str">
        <f ca="true">+IF(ISTEXT('Data Summary'!B168),'Data Summary'!B168,"")</f>
        <v/>
      </c>
      <c r="C168" s="365" t="e">
        <f ca="true">+VALUE('Data Summary'!C168)</f>
        <v>#VALUE!</v>
      </c>
      <c r="D168" s="99" t="e">
        <f ca="true">+IF(AND(ISNUMBER(OFFSET('Water Data'!$D$4,0,10*ROW('Water Data'!D162))),'Data Summary'!BS168="Yes"),100-OFFSET('Water Data'!$D$4,0,10*ROW('Water Data'!D162)),NA())</f>
        <v>#N/A</v>
      </c>
      <c r="E168" s="99" t="e">
        <f ca="true">+IF(AND(ISNUMBER(OFFSET('Water Data'!$D$6,0,10*ROW('Water Data'!D162))),'Data Summary'!BT168="Yes"),OFFSET('Water Data'!$D$6,0,10*ROW('Water Data'!D162)),NA())</f>
        <v>#N/A</v>
      </c>
      <c r="F168" s="99" t="e">
        <f ca="true">+IF(AND(ISNUMBER(OFFSET('Water Data'!$D$9,0,10*ROW('Water Data'!D162))),'Data Summary'!BU168="Yes"),OFFSET('Water Data'!$D$9,0,10*ROW('Water Data'!D162)),NA())</f>
        <v>#N/A</v>
      </c>
      <c r="G168" s="99" t="e">
        <f ca="true">+IF(AND(ISNUMBER(OFFSET('Water Data'!$E$4,0,10*ROW('Water Data'!E162))),'Data Summary'!BV168="Yes"),100-OFFSET('Water Data'!$E$4,0,10*ROW('Water Data'!E162)),NA())</f>
        <v>#N/A</v>
      </c>
      <c r="H168" s="99" t="e">
        <f ca="true">+IF(AND(ISNUMBER(OFFSET('Water Data'!$E$6,0,10*ROW('Water Data'!E162))),'Data Summary'!BW168="Yes"),OFFSET('Water Data'!$E$6,0,10*ROW('Water Data'!E162)),NA())</f>
        <v>#N/A</v>
      </c>
      <c r="I168" s="99" t="e">
        <f ca="true">+IF(AND(ISNUMBER(OFFSET('Water Data'!$E$9,0,10*ROW('Water Data'!E162))),'Data Summary'!BX168="Yes"),OFFSET('Water Data'!$E$9,0,10*ROW('Water Data'!E162)),NA())</f>
        <v>#N/A</v>
      </c>
      <c r="J168" s="99" t="e">
        <f ca="true">+IF(AND(ISNUMBER(OFFSET('Water Data'!$F$4,0,10*ROW('Water Data'!F162))),'Data Summary'!BY168="Yes"),100-OFFSET('Water Data'!$F$4,0,10*ROW('Water Data'!F162)),NA())</f>
        <v>#N/A</v>
      </c>
      <c r="K168" s="99" t="e">
        <f ca="true">+IF(AND(ISNUMBER(OFFSET('Water Data'!$F$6,0,10*ROW('Water Data'!F162))),'Data Summary'!BZ168="Yes"),OFFSET('Water Data'!$F$6,0,10*ROW('Water Data'!F162)),NA())</f>
        <v>#N/A</v>
      </c>
      <c r="L168" s="99" t="e">
        <f ca="true">+IF(AND(ISNUMBER(OFFSET('Water Data'!$F$9,0,10*ROW('Water Data'!F162))),'Data Summary'!CA168="Yes"),OFFSET('Water Data'!$F$9,0,10*ROW('Water Data'!F162)),NA())</f>
        <v>#N/A</v>
      </c>
      <c r="M168" s="99" t="e">
        <f ca="true">+IF(AND(ISNUMBER(OFFSET('Water Data'!$G$4,0,10*ROW('Water Data'!G162))),'Data Summary'!CB168="Yes"),100-OFFSET('Water Data'!$G$4,0,10*ROW('Water Data'!G162)),NA())</f>
        <v>#N/A</v>
      </c>
      <c r="N168" s="99" t="e">
        <f ca="true">+IF(AND(ISNUMBER(OFFSET('Water Data'!$G$6,0,10*ROW('Water Data'!G162))),'Data Summary'!CC168="Yes"),OFFSET('Water Data'!$G$6,0,10*ROW('Water Data'!G162)),NA())</f>
        <v>#N/A</v>
      </c>
      <c r="O168" s="99" t="e">
        <f ca="true">+IF(AND(ISNUMBER(OFFSET('Water Data'!$G$9,0,10*ROW('Water Data'!G162))),'Data Summary'!CD168="Yes"),OFFSET('Water Data'!$G$9,0,10*ROW('Water Data'!G162)),NA())</f>
        <v>#N/A</v>
      </c>
      <c r="P168" s="99" t="e">
        <f ca="true">+IF(AND(ISNUMBER(OFFSET('Water Data'!$H$4,0,10*ROW('Water Data'!H162))),'Data Summary'!CE168="Yes"),100-OFFSET('Water Data'!$H$4,0,10*ROW('Water Data'!H162)),NA())</f>
        <v>#N/A</v>
      </c>
      <c r="Q168" s="99" t="e">
        <f ca="true">+IF(AND(ISNUMBER(OFFSET('Water Data'!$H$6,0,10*ROW('Water Data'!H162))),'Data Summary'!CF168="Yes"),OFFSET('Water Data'!$H$6,0,10*ROW('Water Data'!H162)),NA())</f>
        <v>#N/A</v>
      </c>
      <c r="R168" s="99" t="e">
        <f ca="true">+IF(AND(ISNUMBER(OFFSET('Water Data'!$H$9,0,10*ROW('Water Data'!H162))),'Data Summary'!CG168="Yes"),OFFSET('Water Data'!$H$9,0,10*ROW('Water Data'!H162)),NA())</f>
        <v>#N/A</v>
      </c>
      <c r="S168" s="99" t="e">
        <f ca="true">+IF(AND(ISNUMBER(OFFSET('Water Data'!$I$4,0,10*ROW('Water Data'!I162))),'Data Summary'!CH168="Yes"),100-OFFSET('Water Data'!$I$4,0,10*ROW('Water Data'!I162)),NA())</f>
        <v>#N/A</v>
      </c>
      <c r="T168" s="99" t="e">
        <f ca="true">+IF(AND(ISNUMBER(OFFSET('Water Data'!$I$6,0,10*ROW('Water Data'!I162))),'Data Summary'!CI168="Yes"),OFFSET('Water Data'!$I$6,0,10*ROW('Water Data'!I162)),NA())</f>
        <v>#N/A</v>
      </c>
      <c r="U168" s="99" t="e">
        <f ca="true">+IF(AND(ISNUMBER(OFFSET('Water Data'!$I$9,0,10*ROW('Water Data'!I162))),'Data Summary'!CJ168="Yes"),OFFSET('Water Data'!$I$9,0,10*ROW('Water Data'!I162)),NA())</f>
        <v>#N/A</v>
      </c>
      <c r="V168" s="100" t="e">
        <f ca="true">+IF(AND(ISNUMBER(OFFSET('Sanitation Data'!$D$4,0,10*ROW('Sanitation Data'!D162))),'Data Summary'!CK168="Yes"),100-OFFSET('Sanitation Data'!$D$4,0,10*ROW('Sanitation Data'!D162)),NA())</f>
        <v>#N/A</v>
      </c>
      <c r="W168" s="100" t="e">
        <f ca="true">+IF(AND(ISNUMBER(OFFSET('Sanitation Data'!$D$6,0,10*ROW('Sanitation Data'!D162))),'Data Summary'!CL168="Yes"),OFFSET('Sanitation Data'!$D$6,0,10*ROW('Sanitation Data'!D162)),NA())</f>
        <v>#N/A</v>
      </c>
      <c r="X168" s="100" t="e">
        <f ca="true">+IF(AND(ISNUMBER(OFFSET('Sanitation Data'!$D$10,0,10*ROW('Sanitation Data'!D162))),'Data Summary'!CM168="Yes"),OFFSET('Sanitation Data'!$D$10,0,10*ROW('Sanitation Data'!D162)),NA())</f>
        <v>#N/A</v>
      </c>
      <c r="Y168" s="100" t="e">
        <f ca="true">+IF(AND(ISNUMBER(OFFSET('Sanitation Data'!$D$11,0,10*ROW('Sanitation Data'!D162))),'Data Summary'!CN168="Yes"),OFFSET('Sanitation Data'!$D$11,0,10*ROW('Sanitation Data'!D162)),NA())</f>
        <v>#N/A</v>
      </c>
      <c r="Z168" s="100" t="e">
        <f ca="true">+IF(AND(ISNUMBER(OFFSET('Sanitation Data'!$D$12,0,10*ROW('Sanitation Data'!D162))),'Data Summary'!CO168="Yes"),OFFSET('Sanitation Data'!$D$12,0,10*ROW('Sanitation Data'!D162)),NA())</f>
        <v>#N/A</v>
      </c>
      <c r="AA168" s="100" t="e">
        <f ca="true">+IF(AND(ISNUMBER(OFFSET('Sanitation Data'!$E$4,0,10*ROW('Sanitation Data'!E162))),'Data Summary'!CP168="Yes"),100-OFFSET('Sanitation Data'!$E$4,0,10*ROW('Sanitation Data'!E162)),NA())</f>
        <v>#N/A</v>
      </c>
      <c r="AB168" s="100" t="e">
        <f ca="true">+IF(AND(ISNUMBER(OFFSET('Sanitation Data'!$E$6,0,10*ROW('Sanitation Data'!E162))),'Data Summary'!CQ168="Yes"),OFFSET('Sanitation Data'!$E$6,0,10*ROW('Sanitation Data'!E162)),NA())</f>
        <v>#N/A</v>
      </c>
      <c r="AC168" s="100" t="e">
        <f ca="true">+IF(AND(ISNUMBER(OFFSET('Sanitation Data'!$E$10,0,10*ROW('Sanitation Data'!E162))),'Data Summary'!CR168="Yes"),OFFSET('Sanitation Data'!$E$10,0,10*ROW('Sanitation Data'!E162)),NA())</f>
        <v>#N/A</v>
      </c>
      <c r="AD168" s="100" t="e">
        <f ca="true">+IF(AND(ISNUMBER(OFFSET('Sanitation Data'!$E$11,0,10*ROW('Sanitation Data'!E162))),'Data Summary'!CS168="Yes"),OFFSET('Sanitation Data'!$E$11,0,10*ROW('Sanitation Data'!E162)),NA())</f>
        <v>#N/A</v>
      </c>
      <c r="AE168" s="100" t="e">
        <f ca="true">+IF(AND(ISNUMBER(OFFSET('Sanitation Data'!$E$12,0,10*ROW('Sanitation Data'!E162))),'Data Summary'!CT168="Yes"),OFFSET('Sanitation Data'!$E$12,0,10*ROW('Sanitation Data'!E162)),NA())</f>
        <v>#N/A</v>
      </c>
      <c r="AF168" s="100" t="e">
        <f ca="true">+IF(AND(ISNUMBER(OFFSET('Sanitation Data'!$F$4,0,10*ROW('Sanitation Data'!F162))),'Data Summary'!CU168="Yes"),100-OFFSET('Sanitation Data'!$F$4,0,10*ROW('Sanitation Data'!F162)),NA())</f>
        <v>#N/A</v>
      </c>
      <c r="AG168" s="100" t="e">
        <f ca="true">+IF(AND(ISNUMBER(OFFSET('Sanitation Data'!$F$6,0,10*ROW('Sanitation Data'!F162))),'Data Summary'!CV168="Yes"),OFFSET('Sanitation Data'!$F$6,0,10*ROW('Sanitation Data'!F162)),NA())</f>
        <v>#N/A</v>
      </c>
      <c r="AH168" s="100" t="e">
        <f ca="true">+IF(AND(ISNUMBER(OFFSET('Sanitation Data'!$F$10,0,10*ROW('Sanitation Data'!F162))),'Data Summary'!CW168="Yes"),OFFSET('Sanitation Data'!$F$10,0,10*ROW('Sanitation Data'!F162)),NA())</f>
        <v>#N/A</v>
      </c>
      <c r="AI168" s="100" t="e">
        <f ca="true">+IF(AND(ISNUMBER(OFFSET('Sanitation Data'!$F$11,0,10*ROW('Sanitation Data'!F162))),'Data Summary'!CX168="Yes"),OFFSET('Sanitation Data'!$F$11,0,10*ROW('Sanitation Data'!F162)),NA())</f>
        <v>#N/A</v>
      </c>
      <c r="AJ168" s="100" t="e">
        <f ca="true">+IF(AND(ISNUMBER(OFFSET('Sanitation Data'!$F$12,0,10*ROW('Sanitation Data'!F162))),'Data Summary'!CY168="Yes"),OFFSET('Sanitation Data'!$F$12,0,10*ROW('Sanitation Data'!F162)),NA())</f>
        <v>#N/A</v>
      </c>
      <c r="AK168" s="100" t="e">
        <f ca="true">+IF(AND(ISNUMBER(OFFSET('Sanitation Data'!$G$4,0,10*ROW('Sanitation Data'!G162))),'Data Summary'!CZ168="Yes"),100-OFFSET('Sanitation Data'!$G$4,0,10*ROW('Sanitation Data'!G162)),NA())</f>
        <v>#N/A</v>
      </c>
      <c r="AL168" s="100" t="e">
        <f ca="true">+IF(AND(ISNUMBER(OFFSET('Sanitation Data'!$G$6,0,10*ROW('Sanitation Data'!G162))),'Data Summary'!DA168="Yes"),OFFSET('Sanitation Data'!$G$6,0,10*ROW('Sanitation Data'!G162)),NA())</f>
        <v>#N/A</v>
      </c>
      <c r="AM168" s="100" t="e">
        <f ca="true">+IF(AND(ISNUMBER(OFFSET('Sanitation Data'!$G$10,0,10*ROW('Sanitation Data'!G162))),'Data Summary'!DB168="Yes"),OFFSET('Sanitation Data'!$G$10,0,10*ROW('Sanitation Data'!G162)),NA())</f>
        <v>#N/A</v>
      </c>
      <c r="AN168" s="100" t="e">
        <f ca="true">+IF(AND(ISNUMBER(OFFSET('Sanitation Data'!$G$11,0,10*ROW('Sanitation Data'!G162))),'Data Summary'!DC168="Yes"),OFFSET('Sanitation Data'!$G$11,0,10*ROW('Sanitation Data'!G162)),NA())</f>
        <v>#N/A</v>
      </c>
      <c r="AO168" s="100" t="e">
        <f ca="true">+IF(AND(ISNUMBER(OFFSET('Sanitation Data'!$G$12,0,10*ROW('Sanitation Data'!G162))),'Data Summary'!DD168="Yes"),OFFSET('Sanitation Data'!$G$12,0,10*ROW('Sanitation Data'!G162)),NA())</f>
        <v>#N/A</v>
      </c>
      <c r="AP168" s="100" t="e">
        <f ca="true">+IF(AND(ISNUMBER(OFFSET('Sanitation Data'!$H$4,0,10*ROW('Sanitation Data'!H162))),'Data Summary'!DE168="Yes"),100-OFFSET('Sanitation Data'!$H$4,0,10*ROW('Sanitation Data'!H162)),NA())</f>
        <v>#N/A</v>
      </c>
      <c r="AQ168" s="100" t="e">
        <f ca="true">+IF(AND(ISNUMBER(OFFSET('Sanitation Data'!$H$6,0,10*ROW('Sanitation Data'!H162))),'Data Summary'!DF168="Yes"),OFFSET('Sanitation Data'!$H$6,0,10*ROW('Sanitation Data'!H162)),NA())</f>
        <v>#N/A</v>
      </c>
      <c r="AR168" s="100" t="e">
        <f ca="true">+IF(AND(ISNUMBER(OFFSET('Sanitation Data'!$H$10,0,10*ROW('Sanitation Data'!H162))),'Data Summary'!DG168="Yes"),OFFSET('Sanitation Data'!$H$10,0,10*ROW('Sanitation Data'!H162)),NA())</f>
        <v>#N/A</v>
      </c>
      <c r="AS168" s="100" t="e">
        <f ca="true">+IF(AND(ISNUMBER(OFFSET('Sanitation Data'!$H$11,0,10*ROW('Sanitation Data'!H162))),'Data Summary'!DH168="Yes"),OFFSET('Sanitation Data'!$H$11,0,10*ROW('Sanitation Data'!H162)),NA())</f>
        <v>#N/A</v>
      </c>
      <c r="AT168" s="100" t="e">
        <f ca="true">+IF(AND(ISNUMBER(OFFSET('Sanitation Data'!$H$12,0,10*ROW('Sanitation Data'!H162))),'Data Summary'!DI168="Yes"),OFFSET('Sanitation Data'!$H$12,0,10*ROW('Sanitation Data'!H162)),NA())</f>
        <v>#N/A</v>
      </c>
      <c r="AU168" s="100" t="e">
        <f ca="true">+IF(AND(ISNUMBER(OFFSET('Sanitation Data'!$I$4,0,10*ROW('Sanitation Data'!I162))),'Data Summary'!DJ168="Yes"),100-OFFSET('Sanitation Data'!$I$4,0,10*ROW('Sanitation Data'!I162)),NA())</f>
        <v>#N/A</v>
      </c>
      <c r="AV168" s="100" t="e">
        <f ca="true">+IF(AND(ISNUMBER(OFFSET('Sanitation Data'!$I$6,0,10*ROW('Sanitation Data'!I162))),'Data Summary'!DK168="Yes"),OFFSET('Sanitation Data'!$I$6,0,10*ROW('Sanitation Data'!I162)),NA())</f>
        <v>#N/A</v>
      </c>
      <c r="AW168" s="100" t="e">
        <f ca="true">+IF(AND(ISNUMBER(OFFSET('Sanitation Data'!$I$10,0,10*ROW('Sanitation Data'!I162))),'Data Summary'!DL168="Yes"),OFFSET('Sanitation Data'!$I$10,0,10*ROW('Sanitation Data'!I162)),NA())</f>
        <v>#N/A</v>
      </c>
      <c r="AX168" s="100" t="e">
        <f ca="true">+IF(AND(ISNUMBER(OFFSET('Sanitation Data'!$I$11,0,10*ROW('Sanitation Data'!I162))),'Data Summary'!DM168="Yes"),OFFSET('Sanitation Data'!$I$11,0,10*ROW('Sanitation Data'!I162)),NA())</f>
        <v>#N/A</v>
      </c>
      <c r="AY168" s="100" t="e">
        <f ca="true">+IF(AND(ISNUMBER(OFFSET('Sanitation Data'!$I$12,0,10*ROW('Sanitation Data'!I162))),'Data Summary'!DN168="Yes"),OFFSET('Sanitation Data'!$I$12,0,10*ROW('Sanitation Data'!I162)),NA())</f>
        <v>#N/A</v>
      </c>
      <c r="AZ168" s="101" t="e">
        <f ca="true">+IF(AND(ISNUMBER(OFFSET('Hygiene Data'!$D$5,0,10*ROW('Hygiene Data'!D162))),'Data Summary'!DO168="Yes"),OFFSET('Hygiene Data'!$D$5,0,10*ROW('Hygiene Data'!D162)),NA())</f>
        <v>#N/A</v>
      </c>
      <c r="BA168" s="101" t="e">
        <f ca="true">+IF(AND(ISNUMBER(OFFSET('Hygiene Data'!$D$7,0,10*ROW('Hygiene Data'!D162))),'Data Summary'!DP168="Yes"),OFFSET('Hygiene Data'!$D$7,0,10*ROW('Hygiene Data'!D162)),NA())</f>
        <v>#N/A</v>
      </c>
      <c r="BB168" s="101" t="e">
        <f ca="true">+IF(AND(ISNUMBER(OFFSET('Hygiene Data'!$D$9,0,10*ROW('Hygiene Data'!D162))),'Data Summary'!DQ168="Yes"),OFFSET('Hygiene Data'!$D$9,0,10*ROW('Hygiene Data'!D162)),NA())</f>
        <v>#N/A</v>
      </c>
      <c r="BC168" s="101" t="e">
        <f ca="true">+IF(AND(ISNUMBER(OFFSET('Hygiene Data'!$E$5,0,10*ROW('Hygiene Data'!E162))),'Data Summary'!DR168="Yes"),OFFSET('Hygiene Data'!$E$5,0,10*ROW('Hygiene Data'!E162)),NA())</f>
        <v>#N/A</v>
      </c>
      <c r="BD168" s="101" t="e">
        <f ca="true">+IF(AND(ISNUMBER(OFFSET('Hygiene Data'!$E$7,0,10*ROW('Hygiene Data'!E162))),'Data Summary'!DS168="Yes"),OFFSET('Hygiene Data'!$E$7,0,10*ROW('Hygiene Data'!E162)),NA())</f>
        <v>#N/A</v>
      </c>
      <c r="BE168" s="101" t="e">
        <f ca="true">+IF(AND(ISNUMBER(OFFSET('Hygiene Data'!$E$9,0,10*ROW('Hygiene Data'!E162))),'Data Summary'!DT168="Yes"),OFFSET('Hygiene Data'!$E$9,0,10*ROW('Hygiene Data'!E162)),NA())</f>
        <v>#N/A</v>
      </c>
      <c r="BF168" s="101" t="e">
        <f ca="true">+IF(AND(ISNUMBER(OFFSET('Hygiene Data'!$F$5,0,10*ROW('Hygiene Data'!F162))),'Data Summary'!DU168="Yes"),OFFSET('Hygiene Data'!$F$5,0,10*ROW('Hygiene Data'!F162)),NA())</f>
        <v>#N/A</v>
      </c>
      <c r="BG168" s="101" t="e">
        <f ca="true">+IF(AND(ISNUMBER(OFFSET('Hygiene Data'!$F$7,0,10*ROW('Hygiene Data'!F162))),'Data Summary'!DV168="Yes"),OFFSET('Hygiene Data'!$F$7,0,10*ROW('Hygiene Data'!F162)),NA())</f>
        <v>#N/A</v>
      </c>
      <c r="BH168" s="101" t="e">
        <f ca="true">+IF(AND(ISNUMBER(OFFSET('Hygiene Data'!$F$9,0,10*ROW('Hygiene Data'!F162))),'Data Summary'!DW168="Yes"),OFFSET('Hygiene Data'!$F$9,0,10*ROW('Hygiene Data'!F162)),NA())</f>
        <v>#N/A</v>
      </c>
      <c r="BI168" s="101" t="e">
        <f ca="true">+IF(AND(ISNUMBER(OFFSET('Hygiene Data'!$G$5,0,10*ROW('Hygiene Data'!G162))),'Data Summary'!DX168="Yes"),OFFSET('Hygiene Data'!$G$5,0,10*ROW('Hygiene Data'!G162)),NA())</f>
        <v>#N/A</v>
      </c>
      <c r="BJ168" s="101" t="e">
        <f ca="true">+IF(AND(ISNUMBER(OFFSET('Hygiene Data'!$G$7,0,10*ROW('Hygiene Data'!G162))),'Data Summary'!DY168="Yes"),OFFSET('Hygiene Data'!$G$7,0,10*ROW('Hygiene Data'!G162)),NA())</f>
        <v>#N/A</v>
      </c>
      <c r="BK168" s="101" t="e">
        <f ca="true">+IF(AND(ISNUMBER(OFFSET('Hygiene Data'!$G$9,0,10*ROW('Hygiene Data'!G162))),'Data Summary'!DZ168="Yes"),OFFSET('Hygiene Data'!$G$9,0,10*ROW('Hygiene Data'!G162)),NA())</f>
        <v>#N/A</v>
      </c>
      <c r="BL168" s="101" t="e">
        <f ca="true">+IF(AND(ISNUMBER(OFFSET('Hygiene Data'!$H$5,0,10*ROW('Hygiene Data'!H162))),'Data Summary'!EA168="Yes"),OFFSET('Hygiene Data'!$H$5,0,10*ROW('Hygiene Data'!H162)),NA())</f>
        <v>#N/A</v>
      </c>
      <c r="BM168" s="101" t="e">
        <f ca="true">+IF(AND(ISNUMBER(OFFSET('Hygiene Data'!$H$7,0,10*ROW('Hygiene Data'!H162))),'Data Summary'!EB168="Yes"),OFFSET('Hygiene Data'!$H$7,0,10*ROW('Hygiene Data'!H162)),NA())</f>
        <v>#N/A</v>
      </c>
      <c r="BN168" s="101" t="e">
        <f ca="true">+IF(AND(ISNUMBER(OFFSET('Hygiene Data'!$H$9,0,10*ROW('Hygiene Data'!H162))),'Data Summary'!EC168="Yes"),OFFSET('Hygiene Data'!$H$9,0,10*ROW('Hygiene Data'!H162)),NA())</f>
        <v>#N/A</v>
      </c>
      <c r="BO168" s="101" t="e">
        <f ca="true">+IF(AND(ISNUMBER(OFFSET('Hygiene Data'!$I$5,0,10*ROW('Hygiene Data'!I162))),'Data Summary'!ED168="Yes"),OFFSET('Hygiene Data'!$I$5,0,10*ROW('Hygiene Data'!I162)),NA())</f>
        <v>#N/A</v>
      </c>
      <c r="BP168" s="101" t="e">
        <f ca="true">+IF(AND(ISNUMBER(OFFSET('Hygiene Data'!$I$7,0,10*ROW('Hygiene Data'!I162))),'Data Summary'!EE168="Yes"),OFFSET('Hygiene Data'!$I$7,0,10*ROW('Hygiene Data'!I162)),NA())</f>
        <v>#N/A</v>
      </c>
      <c r="BQ168" s="101" t="e">
        <f ca="true">+IF(AND(ISNUMBER(OFFSET('Hygiene Data'!$I$9,0,10*ROW('Hygiene Data'!I162))),'Data Summary'!EF168="Yes"),OFFSET('Hygiene Data'!$I$9,0,10*ROW('Hygiene Data'!I162)),NA())</f>
        <v>#N/A</v>
      </c>
    </row>
    <row xmlns:x14ac="http://schemas.microsoft.com/office/spreadsheetml/2009/9/ac" r="169" x14ac:dyDescent="0.2">
      <c r="A169" s="414" t="e">
        <f ca="true">+RIGHT('Data Summary'!A169,LEN('Data Summary'!A169)-9)</f>
        <v>#VALUE!</v>
      </c>
      <c r="B169" s="38" t="str">
        <f ca="true">+IF(ISTEXT('Data Summary'!B169),'Data Summary'!B169,"")</f>
        <v/>
      </c>
      <c r="C169" s="365" t="e">
        <f ca="true">+VALUE('Data Summary'!C169)</f>
        <v>#VALUE!</v>
      </c>
      <c r="D169" s="99" t="e">
        <f ca="true">+IF(AND(ISNUMBER(OFFSET('Water Data'!$D$4,0,10*ROW('Water Data'!D163))),'Data Summary'!BS169="Yes"),100-OFFSET('Water Data'!$D$4,0,10*ROW('Water Data'!D163)),NA())</f>
        <v>#N/A</v>
      </c>
      <c r="E169" s="99" t="e">
        <f ca="true">+IF(AND(ISNUMBER(OFFSET('Water Data'!$D$6,0,10*ROW('Water Data'!D163))),'Data Summary'!BT169="Yes"),OFFSET('Water Data'!$D$6,0,10*ROW('Water Data'!D163)),NA())</f>
        <v>#N/A</v>
      </c>
      <c r="F169" s="99" t="e">
        <f ca="true">+IF(AND(ISNUMBER(OFFSET('Water Data'!$D$9,0,10*ROW('Water Data'!D163))),'Data Summary'!BU169="Yes"),OFFSET('Water Data'!$D$9,0,10*ROW('Water Data'!D163)),NA())</f>
        <v>#N/A</v>
      </c>
      <c r="G169" s="99" t="e">
        <f ca="true">+IF(AND(ISNUMBER(OFFSET('Water Data'!$E$4,0,10*ROW('Water Data'!E163))),'Data Summary'!BV169="Yes"),100-OFFSET('Water Data'!$E$4,0,10*ROW('Water Data'!E163)),NA())</f>
        <v>#N/A</v>
      </c>
      <c r="H169" s="99" t="e">
        <f ca="true">+IF(AND(ISNUMBER(OFFSET('Water Data'!$E$6,0,10*ROW('Water Data'!E163))),'Data Summary'!BW169="Yes"),OFFSET('Water Data'!$E$6,0,10*ROW('Water Data'!E163)),NA())</f>
        <v>#N/A</v>
      </c>
      <c r="I169" s="99" t="e">
        <f ca="true">+IF(AND(ISNUMBER(OFFSET('Water Data'!$E$9,0,10*ROW('Water Data'!E163))),'Data Summary'!BX169="Yes"),OFFSET('Water Data'!$E$9,0,10*ROW('Water Data'!E163)),NA())</f>
        <v>#N/A</v>
      </c>
      <c r="J169" s="99" t="e">
        <f ca="true">+IF(AND(ISNUMBER(OFFSET('Water Data'!$F$4,0,10*ROW('Water Data'!F163))),'Data Summary'!BY169="Yes"),100-OFFSET('Water Data'!$F$4,0,10*ROW('Water Data'!F163)),NA())</f>
        <v>#N/A</v>
      </c>
      <c r="K169" s="99" t="e">
        <f ca="true">+IF(AND(ISNUMBER(OFFSET('Water Data'!$F$6,0,10*ROW('Water Data'!F163))),'Data Summary'!BZ169="Yes"),OFFSET('Water Data'!$F$6,0,10*ROW('Water Data'!F163)),NA())</f>
        <v>#N/A</v>
      </c>
      <c r="L169" s="99" t="e">
        <f ca="true">+IF(AND(ISNUMBER(OFFSET('Water Data'!$F$9,0,10*ROW('Water Data'!F163))),'Data Summary'!CA169="Yes"),OFFSET('Water Data'!$F$9,0,10*ROW('Water Data'!F163)),NA())</f>
        <v>#N/A</v>
      </c>
      <c r="M169" s="99" t="e">
        <f ca="true">+IF(AND(ISNUMBER(OFFSET('Water Data'!$G$4,0,10*ROW('Water Data'!G163))),'Data Summary'!CB169="Yes"),100-OFFSET('Water Data'!$G$4,0,10*ROW('Water Data'!G163)),NA())</f>
        <v>#N/A</v>
      </c>
      <c r="N169" s="99" t="e">
        <f ca="true">+IF(AND(ISNUMBER(OFFSET('Water Data'!$G$6,0,10*ROW('Water Data'!G163))),'Data Summary'!CC169="Yes"),OFFSET('Water Data'!$G$6,0,10*ROW('Water Data'!G163)),NA())</f>
        <v>#N/A</v>
      </c>
      <c r="O169" s="99" t="e">
        <f ca="true">+IF(AND(ISNUMBER(OFFSET('Water Data'!$G$9,0,10*ROW('Water Data'!G163))),'Data Summary'!CD169="Yes"),OFFSET('Water Data'!$G$9,0,10*ROW('Water Data'!G163)),NA())</f>
        <v>#N/A</v>
      </c>
      <c r="P169" s="99" t="e">
        <f ca="true">+IF(AND(ISNUMBER(OFFSET('Water Data'!$H$4,0,10*ROW('Water Data'!H163))),'Data Summary'!CE169="Yes"),100-OFFSET('Water Data'!$H$4,0,10*ROW('Water Data'!H163)),NA())</f>
        <v>#N/A</v>
      </c>
      <c r="Q169" s="99" t="e">
        <f ca="true">+IF(AND(ISNUMBER(OFFSET('Water Data'!$H$6,0,10*ROW('Water Data'!H163))),'Data Summary'!CF169="Yes"),OFFSET('Water Data'!$H$6,0,10*ROW('Water Data'!H163)),NA())</f>
        <v>#N/A</v>
      </c>
      <c r="R169" s="99" t="e">
        <f ca="true">+IF(AND(ISNUMBER(OFFSET('Water Data'!$H$9,0,10*ROW('Water Data'!H163))),'Data Summary'!CG169="Yes"),OFFSET('Water Data'!$H$9,0,10*ROW('Water Data'!H163)),NA())</f>
        <v>#N/A</v>
      </c>
      <c r="S169" s="99" t="e">
        <f ca="true">+IF(AND(ISNUMBER(OFFSET('Water Data'!$I$4,0,10*ROW('Water Data'!I163))),'Data Summary'!CH169="Yes"),100-OFFSET('Water Data'!$I$4,0,10*ROW('Water Data'!I163)),NA())</f>
        <v>#N/A</v>
      </c>
      <c r="T169" s="99" t="e">
        <f ca="true">+IF(AND(ISNUMBER(OFFSET('Water Data'!$I$6,0,10*ROW('Water Data'!I163))),'Data Summary'!CI169="Yes"),OFFSET('Water Data'!$I$6,0,10*ROW('Water Data'!I163)),NA())</f>
        <v>#N/A</v>
      </c>
      <c r="U169" s="99" t="e">
        <f ca="true">+IF(AND(ISNUMBER(OFFSET('Water Data'!$I$9,0,10*ROW('Water Data'!I163))),'Data Summary'!CJ169="Yes"),OFFSET('Water Data'!$I$9,0,10*ROW('Water Data'!I163)),NA())</f>
        <v>#N/A</v>
      </c>
      <c r="V169" s="100" t="e">
        <f ca="true">+IF(AND(ISNUMBER(OFFSET('Sanitation Data'!$D$4,0,10*ROW('Sanitation Data'!D163))),'Data Summary'!CK169="Yes"),100-OFFSET('Sanitation Data'!$D$4,0,10*ROW('Sanitation Data'!D163)),NA())</f>
        <v>#N/A</v>
      </c>
      <c r="W169" s="100" t="e">
        <f ca="true">+IF(AND(ISNUMBER(OFFSET('Sanitation Data'!$D$6,0,10*ROW('Sanitation Data'!D163))),'Data Summary'!CL169="Yes"),OFFSET('Sanitation Data'!$D$6,0,10*ROW('Sanitation Data'!D163)),NA())</f>
        <v>#N/A</v>
      </c>
      <c r="X169" s="100" t="e">
        <f ca="true">+IF(AND(ISNUMBER(OFFSET('Sanitation Data'!$D$10,0,10*ROW('Sanitation Data'!D163))),'Data Summary'!CM169="Yes"),OFFSET('Sanitation Data'!$D$10,0,10*ROW('Sanitation Data'!D163)),NA())</f>
        <v>#N/A</v>
      </c>
      <c r="Y169" s="100" t="e">
        <f ca="true">+IF(AND(ISNUMBER(OFFSET('Sanitation Data'!$D$11,0,10*ROW('Sanitation Data'!D163))),'Data Summary'!CN169="Yes"),OFFSET('Sanitation Data'!$D$11,0,10*ROW('Sanitation Data'!D163)),NA())</f>
        <v>#N/A</v>
      </c>
      <c r="Z169" s="100" t="e">
        <f ca="true">+IF(AND(ISNUMBER(OFFSET('Sanitation Data'!$D$12,0,10*ROW('Sanitation Data'!D163))),'Data Summary'!CO169="Yes"),OFFSET('Sanitation Data'!$D$12,0,10*ROW('Sanitation Data'!D163)),NA())</f>
        <v>#N/A</v>
      </c>
      <c r="AA169" s="100" t="e">
        <f ca="true">+IF(AND(ISNUMBER(OFFSET('Sanitation Data'!$E$4,0,10*ROW('Sanitation Data'!E163))),'Data Summary'!CP169="Yes"),100-OFFSET('Sanitation Data'!$E$4,0,10*ROW('Sanitation Data'!E163)),NA())</f>
        <v>#N/A</v>
      </c>
      <c r="AB169" s="100" t="e">
        <f ca="true">+IF(AND(ISNUMBER(OFFSET('Sanitation Data'!$E$6,0,10*ROW('Sanitation Data'!E163))),'Data Summary'!CQ169="Yes"),OFFSET('Sanitation Data'!$E$6,0,10*ROW('Sanitation Data'!E163)),NA())</f>
        <v>#N/A</v>
      </c>
      <c r="AC169" s="100" t="e">
        <f ca="true">+IF(AND(ISNUMBER(OFFSET('Sanitation Data'!$E$10,0,10*ROW('Sanitation Data'!E163))),'Data Summary'!CR169="Yes"),OFFSET('Sanitation Data'!$E$10,0,10*ROW('Sanitation Data'!E163)),NA())</f>
        <v>#N/A</v>
      </c>
      <c r="AD169" s="100" t="e">
        <f ca="true">+IF(AND(ISNUMBER(OFFSET('Sanitation Data'!$E$11,0,10*ROW('Sanitation Data'!E163))),'Data Summary'!CS169="Yes"),OFFSET('Sanitation Data'!$E$11,0,10*ROW('Sanitation Data'!E163)),NA())</f>
        <v>#N/A</v>
      </c>
      <c r="AE169" s="100" t="e">
        <f ca="true">+IF(AND(ISNUMBER(OFFSET('Sanitation Data'!$E$12,0,10*ROW('Sanitation Data'!E163))),'Data Summary'!CT169="Yes"),OFFSET('Sanitation Data'!$E$12,0,10*ROW('Sanitation Data'!E163)),NA())</f>
        <v>#N/A</v>
      </c>
      <c r="AF169" s="100" t="e">
        <f ca="true">+IF(AND(ISNUMBER(OFFSET('Sanitation Data'!$F$4,0,10*ROW('Sanitation Data'!F163))),'Data Summary'!CU169="Yes"),100-OFFSET('Sanitation Data'!$F$4,0,10*ROW('Sanitation Data'!F163)),NA())</f>
        <v>#N/A</v>
      </c>
      <c r="AG169" s="100" t="e">
        <f ca="true">+IF(AND(ISNUMBER(OFFSET('Sanitation Data'!$F$6,0,10*ROW('Sanitation Data'!F163))),'Data Summary'!CV169="Yes"),OFFSET('Sanitation Data'!$F$6,0,10*ROW('Sanitation Data'!F163)),NA())</f>
        <v>#N/A</v>
      </c>
      <c r="AH169" s="100" t="e">
        <f ca="true">+IF(AND(ISNUMBER(OFFSET('Sanitation Data'!$F$10,0,10*ROW('Sanitation Data'!F163))),'Data Summary'!CW169="Yes"),OFFSET('Sanitation Data'!$F$10,0,10*ROW('Sanitation Data'!F163)),NA())</f>
        <v>#N/A</v>
      </c>
      <c r="AI169" s="100" t="e">
        <f ca="true">+IF(AND(ISNUMBER(OFFSET('Sanitation Data'!$F$11,0,10*ROW('Sanitation Data'!F163))),'Data Summary'!CX169="Yes"),OFFSET('Sanitation Data'!$F$11,0,10*ROW('Sanitation Data'!F163)),NA())</f>
        <v>#N/A</v>
      </c>
      <c r="AJ169" s="100" t="e">
        <f ca="true">+IF(AND(ISNUMBER(OFFSET('Sanitation Data'!$F$12,0,10*ROW('Sanitation Data'!F163))),'Data Summary'!CY169="Yes"),OFFSET('Sanitation Data'!$F$12,0,10*ROW('Sanitation Data'!F163)),NA())</f>
        <v>#N/A</v>
      </c>
      <c r="AK169" s="100" t="e">
        <f ca="true">+IF(AND(ISNUMBER(OFFSET('Sanitation Data'!$G$4,0,10*ROW('Sanitation Data'!G163))),'Data Summary'!CZ169="Yes"),100-OFFSET('Sanitation Data'!$G$4,0,10*ROW('Sanitation Data'!G163)),NA())</f>
        <v>#N/A</v>
      </c>
      <c r="AL169" s="100" t="e">
        <f ca="true">+IF(AND(ISNUMBER(OFFSET('Sanitation Data'!$G$6,0,10*ROW('Sanitation Data'!G163))),'Data Summary'!DA169="Yes"),OFFSET('Sanitation Data'!$G$6,0,10*ROW('Sanitation Data'!G163)),NA())</f>
        <v>#N/A</v>
      </c>
      <c r="AM169" s="100" t="e">
        <f ca="true">+IF(AND(ISNUMBER(OFFSET('Sanitation Data'!$G$10,0,10*ROW('Sanitation Data'!G163))),'Data Summary'!DB169="Yes"),OFFSET('Sanitation Data'!$G$10,0,10*ROW('Sanitation Data'!G163)),NA())</f>
        <v>#N/A</v>
      </c>
      <c r="AN169" s="100" t="e">
        <f ca="true">+IF(AND(ISNUMBER(OFFSET('Sanitation Data'!$G$11,0,10*ROW('Sanitation Data'!G163))),'Data Summary'!DC169="Yes"),OFFSET('Sanitation Data'!$G$11,0,10*ROW('Sanitation Data'!G163)),NA())</f>
        <v>#N/A</v>
      </c>
      <c r="AO169" s="100" t="e">
        <f ca="true">+IF(AND(ISNUMBER(OFFSET('Sanitation Data'!$G$12,0,10*ROW('Sanitation Data'!G163))),'Data Summary'!DD169="Yes"),OFFSET('Sanitation Data'!$G$12,0,10*ROW('Sanitation Data'!G163)),NA())</f>
        <v>#N/A</v>
      </c>
      <c r="AP169" s="100" t="e">
        <f ca="true">+IF(AND(ISNUMBER(OFFSET('Sanitation Data'!$H$4,0,10*ROW('Sanitation Data'!H163))),'Data Summary'!DE169="Yes"),100-OFFSET('Sanitation Data'!$H$4,0,10*ROW('Sanitation Data'!H163)),NA())</f>
        <v>#N/A</v>
      </c>
      <c r="AQ169" s="100" t="e">
        <f ca="true">+IF(AND(ISNUMBER(OFFSET('Sanitation Data'!$H$6,0,10*ROW('Sanitation Data'!H163))),'Data Summary'!DF169="Yes"),OFFSET('Sanitation Data'!$H$6,0,10*ROW('Sanitation Data'!H163)),NA())</f>
        <v>#N/A</v>
      </c>
      <c r="AR169" s="100" t="e">
        <f ca="true">+IF(AND(ISNUMBER(OFFSET('Sanitation Data'!$H$10,0,10*ROW('Sanitation Data'!H163))),'Data Summary'!DG169="Yes"),OFFSET('Sanitation Data'!$H$10,0,10*ROW('Sanitation Data'!H163)),NA())</f>
        <v>#N/A</v>
      </c>
      <c r="AS169" s="100" t="e">
        <f ca="true">+IF(AND(ISNUMBER(OFFSET('Sanitation Data'!$H$11,0,10*ROW('Sanitation Data'!H163))),'Data Summary'!DH169="Yes"),OFFSET('Sanitation Data'!$H$11,0,10*ROW('Sanitation Data'!H163)),NA())</f>
        <v>#N/A</v>
      </c>
      <c r="AT169" s="100" t="e">
        <f ca="true">+IF(AND(ISNUMBER(OFFSET('Sanitation Data'!$H$12,0,10*ROW('Sanitation Data'!H163))),'Data Summary'!DI169="Yes"),OFFSET('Sanitation Data'!$H$12,0,10*ROW('Sanitation Data'!H163)),NA())</f>
        <v>#N/A</v>
      </c>
      <c r="AU169" s="100" t="e">
        <f ca="true">+IF(AND(ISNUMBER(OFFSET('Sanitation Data'!$I$4,0,10*ROW('Sanitation Data'!I163))),'Data Summary'!DJ169="Yes"),100-OFFSET('Sanitation Data'!$I$4,0,10*ROW('Sanitation Data'!I163)),NA())</f>
        <v>#N/A</v>
      </c>
      <c r="AV169" s="100" t="e">
        <f ca="true">+IF(AND(ISNUMBER(OFFSET('Sanitation Data'!$I$6,0,10*ROW('Sanitation Data'!I163))),'Data Summary'!DK169="Yes"),OFFSET('Sanitation Data'!$I$6,0,10*ROW('Sanitation Data'!I163)),NA())</f>
        <v>#N/A</v>
      </c>
      <c r="AW169" s="100" t="e">
        <f ca="true">+IF(AND(ISNUMBER(OFFSET('Sanitation Data'!$I$10,0,10*ROW('Sanitation Data'!I163))),'Data Summary'!DL169="Yes"),OFFSET('Sanitation Data'!$I$10,0,10*ROW('Sanitation Data'!I163)),NA())</f>
        <v>#N/A</v>
      </c>
      <c r="AX169" s="100" t="e">
        <f ca="true">+IF(AND(ISNUMBER(OFFSET('Sanitation Data'!$I$11,0,10*ROW('Sanitation Data'!I163))),'Data Summary'!DM169="Yes"),OFFSET('Sanitation Data'!$I$11,0,10*ROW('Sanitation Data'!I163)),NA())</f>
        <v>#N/A</v>
      </c>
      <c r="AY169" s="100" t="e">
        <f ca="true">+IF(AND(ISNUMBER(OFFSET('Sanitation Data'!$I$12,0,10*ROW('Sanitation Data'!I163))),'Data Summary'!DN169="Yes"),OFFSET('Sanitation Data'!$I$12,0,10*ROW('Sanitation Data'!I163)),NA())</f>
        <v>#N/A</v>
      </c>
      <c r="AZ169" s="101" t="e">
        <f ca="true">+IF(AND(ISNUMBER(OFFSET('Hygiene Data'!$D$5,0,10*ROW('Hygiene Data'!D163))),'Data Summary'!DO169="Yes"),OFFSET('Hygiene Data'!$D$5,0,10*ROW('Hygiene Data'!D163)),NA())</f>
        <v>#N/A</v>
      </c>
      <c r="BA169" s="101" t="e">
        <f ca="true">+IF(AND(ISNUMBER(OFFSET('Hygiene Data'!$D$7,0,10*ROW('Hygiene Data'!D163))),'Data Summary'!DP169="Yes"),OFFSET('Hygiene Data'!$D$7,0,10*ROW('Hygiene Data'!D163)),NA())</f>
        <v>#N/A</v>
      </c>
      <c r="BB169" s="101" t="e">
        <f ca="true">+IF(AND(ISNUMBER(OFFSET('Hygiene Data'!$D$9,0,10*ROW('Hygiene Data'!D163))),'Data Summary'!DQ169="Yes"),OFFSET('Hygiene Data'!$D$9,0,10*ROW('Hygiene Data'!D163)),NA())</f>
        <v>#N/A</v>
      </c>
      <c r="BC169" s="101" t="e">
        <f ca="true">+IF(AND(ISNUMBER(OFFSET('Hygiene Data'!$E$5,0,10*ROW('Hygiene Data'!E163))),'Data Summary'!DR169="Yes"),OFFSET('Hygiene Data'!$E$5,0,10*ROW('Hygiene Data'!E163)),NA())</f>
        <v>#N/A</v>
      </c>
      <c r="BD169" s="101" t="e">
        <f ca="true">+IF(AND(ISNUMBER(OFFSET('Hygiene Data'!$E$7,0,10*ROW('Hygiene Data'!E163))),'Data Summary'!DS169="Yes"),OFFSET('Hygiene Data'!$E$7,0,10*ROW('Hygiene Data'!E163)),NA())</f>
        <v>#N/A</v>
      </c>
      <c r="BE169" s="101" t="e">
        <f ca="true">+IF(AND(ISNUMBER(OFFSET('Hygiene Data'!$E$9,0,10*ROW('Hygiene Data'!E163))),'Data Summary'!DT169="Yes"),OFFSET('Hygiene Data'!$E$9,0,10*ROW('Hygiene Data'!E163)),NA())</f>
        <v>#N/A</v>
      </c>
      <c r="BF169" s="101" t="e">
        <f ca="true">+IF(AND(ISNUMBER(OFFSET('Hygiene Data'!$F$5,0,10*ROW('Hygiene Data'!F163))),'Data Summary'!DU169="Yes"),OFFSET('Hygiene Data'!$F$5,0,10*ROW('Hygiene Data'!F163)),NA())</f>
        <v>#N/A</v>
      </c>
      <c r="BG169" s="101" t="e">
        <f ca="true">+IF(AND(ISNUMBER(OFFSET('Hygiene Data'!$F$7,0,10*ROW('Hygiene Data'!F163))),'Data Summary'!DV169="Yes"),OFFSET('Hygiene Data'!$F$7,0,10*ROW('Hygiene Data'!F163)),NA())</f>
        <v>#N/A</v>
      </c>
      <c r="BH169" s="101" t="e">
        <f ca="true">+IF(AND(ISNUMBER(OFFSET('Hygiene Data'!$F$9,0,10*ROW('Hygiene Data'!F163))),'Data Summary'!DW169="Yes"),OFFSET('Hygiene Data'!$F$9,0,10*ROW('Hygiene Data'!F163)),NA())</f>
        <v>#N/A</v>
      </c>
      <c r="BI169" s="101" t="e">
        <f ca="true">+IF(AND(ISNUMBER(OFFSET('Hygiene Data'!$G$5,0,10*ROW('Hygiene Data'!G163))),'Data Summary'!DX169="Yes"),OFFSET('Hygiene Data'!$G$5,0,10*ROW('Hygiene Data'!G163)),NA())</f>
        <v>#N/A</v>
      </c>
      <c r="BJ169" s="101" t="e">
        <f ca="true">+IF(AND(ISNUMBER(OFFSET('Hygiene Data'!$G$7,0,10*ROW('Hygiene Data'!G163))),'Data Summary'!DY169="Yes"),OFFSET('Hygiene Data'!$G$7,0,10*ROW('Hygiene Data'!G163)),NA())</f>
        <v>#N/A</v>
      </c>
      <c r="BK169" s="101" t="e">
        <f ca="true">+IF(AND(ISNUMBER(OFFSET('Hygiene Data'!$G$9,0,10*ROW('Hygiene Data'!G163))),'Data Summary'!DZ169="Yes"),OFFSET('Hygiene Data'!$G$9,0,10*ROW('Hygiene Data'!G163)),NA())</f>
        <v>#N/A</v>
      </c>
      <c r="BL169" s="101" t="e">
        <f ca="true">+IF(AND(ISNUMBER(OFFSET('Hygiene Data'!$H$5,0,10*ROW('Hygiene Data'!H163))),'Data Summary'!EA169="Yes"),OFFSET('Hygiene Data'!$H$5,0,10*ROW('Hygiene Data'!H163)),NA())</f>
        <v>#N/A</v>
      </c>
      <c r="BM169" s="101" t="e">
        <f ca="true">+IF(AND(ISNUMBER(OFFSET('Hygiene Data'!$H$7,0,10*ROW('Hygiene Data'!H163))),'Data Summary'!EB169="Yes"),OFFSET('Hygiene Data'!$H$7,0,10*ROW('Hygiene Data'!H163)),NA())</f>
        <v>#N/A</v>
      </c>
      <c r="BN169" s="101" t="e">
        <f ca="true">+IF(AND(ISNUMBER(OFFSET('Hygiene Data'!$H$9,0,10*ROW('Hygiene Data'!H163))),'Data Summary'!EC169="Yes"),OFFSET('Hygiene Data'!$H$9,0,10*ROW('Hygiene Data'!H163)),NA())</f>
        <v>#N/A</v>
      </c>
      <c r="BO169" s="101" t="e">
        <f ca="true">+IF(AND(ISNUMBER(OFFSET('Hygiene Data'!$I$5,0,10*ROW('Hygiene Data'!I163))),'Data Summary'!ED169="Yes"),OFFSET('Hygiene Data'!$I$5,0,10*ROW('Hygiene Data'!I163)),NA())</f>
        <v>#N/A</v>
      </c>
      <c r="BP169" s="101" t="e">
        <f ca="true">+IF(AND(ISNUMBER(OFFSET('Hygiene Data'!$I$7,0,10*ROW('Hygiene Data'!I163))),'Data Summary'!EE169="Yes"),OFFSET('Hygiene Data'!$I$7,0,10*ROW('Hygiene Data'!I163)),NA())</f>
        <v>#N/A</v>
      </c>
      <c r="BQ169" s="101" t="e">
        <f ca="true">+IF(AND(ISNUMBER(OFFSET('Hygiene Data'!$I$9,0,10*ROW('Hygiene Data'!I163))),'Data Summary'!EF169="Yes"),OFFSET('Hygiene Data'!$I$9,0,10*ROW('Hygiene Data'!I163)),NA())</f>
        <v>#N/A</v>
      </c>
    </row>
    <row xmlns:x14ac="http://schemas.microsoft.com/office/spreadsheetml/2009/9/ac" r="170" x14ac:dyDescent="0.2">
      <c r="A170" s="414" t="e">
        <f ca="true">+RIGHT('Data Summary'!A170,LEN('Data Summary'!A170)-9)</f>
        <v>#VALUE!</v>
      </c>
      <c r="B170" s="38" t="str">
        <f ca="true">+IF(ISTEXT('Data Summary'!B170),'Data Summary'!B170,"")</f>
        <v/>
      </c>
      <c r="C170" s="365" t="e">
        <f ca="true">+VALUE('Data Summary'!C170)</f>
        <v>#VALUE!</v>
      </c>
      <c r="D170" s="99" t="e">
        <f ca="true">+IF(AND(ISNUMBER(OFFSET('Water Data'!$D$4,0,10*ROW('Water Data'!D164))),'Data Summary'!BS170="Yes"),100-OFFSET('Water Data'!$D$4,0,10*ROW('Water Data'!D164)),NA())</f>
        <v>#N/A</v>
      </c>
      <c r="E170" s="99" t="e">
        <f ca="true">+IF(AND(ISNUMBER(OFFSET('Water Data'!$D$6,0,10*ROW('Water Data'!D164))),'Data Summary'!BT170="Yes"),OFFSET('Water Data'!$D$6,0,10*ROW('Water Data'!D164)),NA())</f>
        <v>#N/A</v>
      </c>
      <c r="F170" s="99" t="e">
        <f ca="true">+IF(AND(ISNUMBER(OFFSET('Water Data'!$D$9,0,10*ROW('Water Data'!D164))),'Data Summary'!BU170="Yes"),OFFSET('Water Data'!$D$9,0,10*ROW('Water Data'!D164)),NA())</f>
        <v>#N/A</v>
      </c>
      <c r="G170" s="99" t="e">
        <f ca="true">+IF(AND(ISNUMBER(OFFSET('Water Data'!$E$4,0,10*ROW('Water Data'!E164))),'Data Summary'!BV170="Yes"),100-OFFSET('Water Data'!$E$4,0,10*ROW('Water Data'!E164)),NA())</f>
        <v>#N/A</v>
      </c>
      <c r="H170" s="99" t="e">
        <f ca="true">+IF(AND(ISNUMBER(OFFSET('Water Data'!$E$6,0,10*ROW('Water Data'!E164))),'Data Summary'!BW170="Yes"),OFFSET('Water Data'!$E$6,0,10*ROW('Water Data'!E164)),NA())</f>
        <v>#N/A</v>
      </c>
      <c r="I170" s="99" t="e">
        <f ca="true">+IF(AND(ISNUMBER(OFFSET('Water Data'!$E$9,0,10*ROW('Water Data'!E164))),'Data Summary'!BX170="Yes"),OFFSET('Water Data'!$E$9,0,10*ROW('Water Data'!E164)),NA())</f>
        <v>#N/A</v>
      </c>
      <c r="J170" s="99" t="e">
        <f ca="true">+IF(AND(ISNUMBER(OFFSET('Water Data'!$F$4,0,10*ROW('Water Data'!F164))),'Data Summary'!BY170="Yes"),100-OFFSET('Water Data'!$F$4,0,10*ROW('Water Data'!F164)),NA())</f>
        <v>#N/A</v>
      </c>
      <c r="K170" s="99" t="e">
        <f ca="true">+IF(AND(ISNUMBER(OFFSET('Water Data'!$F$6,0,10*ROW('Water Data'!F164))),'Data Summary'!BZ170="Yes"),OFFSET('Water Data'!$F$6,0,10*ROW('Water Data'!F164)),NA())</f>
        <v>#N/A</v>
      </c>
      <c r="L170" s="99" t="e">
        <f ca="true">+IF(AND(ISNUMBER(OFFSET('Water Data'!$F$9,0,10*ROW('Water Data'!F164))),'Data Summary'!CA170="Yes"),OFFSET('Water Data'!$F$9,0,10*ROW('Water Data'!F164)),NA())</f>
        <v>#N/A</v>
      </c>
      <c r="M170" s="99" t="e">
        <f ca="true">+IF(AND(ISNUMBER(OFFSET('Water Data'!$G$4,0,10*ROW('Water Data'!G164))),'Data Summary'!CB170="Yes"),100-OFFSET('Water Data'!$G$4,0,10*ROW('Water Data'!G164)),NA())</f>
        <v>#N/A</v>
      </c>
      <c r="N170" s="99" t="e">
        <f ca="true">+IF(AND(ISNUMBER(OFFSET('Water Data'!$G$6,0,10*ROW('Water Data'!G164))),'Data Summary'!CC170="Yes"),OFFSET('Water Data'!$G$6,0,10*ROW('Water Data'!G164)),NA())</f>
        <v>#N/A</v>
      </c>
      <c r="O170" s="99" t="e">
        <f ca="true">+IF(AND(ISNUMBER(OFFSET('Water Data'!$G$9,0,10*ROW('Water Data'!G164))),'Data Summary'!CD170="Yes"),OFFSET('Water Data'!$G$9,0,10*ROW('Water Data'!G164)),NA())</f>
        <v>#N/A</v>
      </c>
      <c r="P170" s="99" t="e">
        <f ca="true">+IF(AND(ISNUMBER(OFFSET('Water Data'!$H$4,0,10*ROW('Water Data'!H164))),'Data Summary'!CE170="Yes"),100-OFFSET('Water Data'!$H$4,0,10*ROW('Water Data'!H164)),NA())</f>
        <v>#N/A</v>
      </c>
      <c r="Q170" s="99" t="e">
        <f ca="true">+IF(AND(ISNUMBER(OFFSET('Water Data'!$H$6,0,10*ROW('Water Data'!H164))),'Data Summary'!CF170="Yes"),OFFSET('Water Data'!$H$6,0,10*ROW('Water Data'!H164)),NA())</f>
        <v>#N/A</v>
      </c>
      <c r="R170" s="99" t="e">
        <f ca="true">+IF(AND(ISNUMBER(OFFSET('Water Data'!$H$9,0,10*ROW('Water Data'!H164))),'Data Summary'!CG170="Yes"),OFFSET('Water Data'!$H$9,0,10*ROW('Water Data'!H164)),NA())</f>
        <v>#N/A</v>
      </c>
      <c r="S170" s="99" t="e">
        <f ca="true">+IF(AND(ISNUMBER(OFFSET('Water Data'!$I$4,0,10*ROW('Water Data'!I164))),'Data Summary'!CH170="Yes"),100-OFFSET('Water Data'!$I$4,0,10*ROW('Water Data'!I164)),NA())</f>
        <v>#N/A</v>
      </c>
      <c r="T170" s="99" t="e">
        <f ca="true">+IF(AND(ISNUMBER(OFFSET('Water Data'!$I$6,0,10*ROW('Water Data'!I164))),'Data Summary'!CI170="Yes"),OFFSET('Water Data'!$I$6,0,10*ROW('Water Data'!I164)),NA())</f>
        <v>#N/A</v>
      </c>
      <c r="U170" s="99" t="e">
        <f ca="true">+IF(AND(ISNUMBER(OFFSET('Water Data'!$I$9,0,10*ROW('Water Data'!I164))),'Data Summary'!CJ170="Yes"),OFFSET('Water Data'!$I$9,0,10*ROW('Water Data'!I164)),NA())</f>
        <v>#N/A</v>
      </c>
      <c r="V170" s="100" t="e">
        <f ca="true">+IF(AND(ISNUMBER(OFFSET('Sanitation Data'!$D$4,0,10*ROW('Sanitation Data'!D164))),'Data Summary'!CK170="Yes"),100-OFFSET('Sanitation Data'!$D$4,0,10*ROW('Sanitation Data'!D164)),NA())</f>
        <v>#N/A</v>
      </c>
      <c r="W170" s="100" t="e">
        <f ca="true">+IF(AND(ISNUMBER(OFFSET('Sanitation Data'!$D$6,0,10*ROW('Sanitation Data'!D164))),'Data Summary'!CL170="Yes"),OFFSET('Sanitation Data'!$D$6,0,10*ROW('Sanitation Data'!D164)),NA())</f>
        <v>#N/A</v>
      </c>
      <c r="X170" s="100" t="e">
        <f ca="true">+IF(AND(ISNUMBER(OFFSET('Sanitation Data'!$D$10,0,10*ROW('Sanitation Data'!D164))),'Data Summary'!CM170="Yes"),OFFSET('Sanitation Data'!$D$10,0,10*ROW('Sanitation Data'!D164)),NA())</f>
        <v>#N/A</v>
      </c>
      <c r="Y170" s="100" t="e">
        <f ca="true">+IF(AND(ISNUMBER(OFFSET('Sanitation Data'!$D$11,0,10*ROW('Sanitation Data'!D164))),'Data Summary'!CN170="Yes"),OFFSET('Sanitation Data'!$D$11,0,10*ROW('Sanitation Data'!D164)),NA())</f>
        <v>#N/A</v>
      </c>
      <c r="Z170" s="100" t="e">
        <f ca="true">+IF(AND(ISNUMBER(OFFSET('Sanitation Data'!$D$12,0,10*ROW('Sanitation Data'!D164))),'Data Summary'!CO170="Yes"),OFFSET('Sanitation Data'!$D$12,0,10*ROW('Sanitation Data'!D164)),NA())</f>
        <v>#N/A</v>
      </c>
      <c r="AA170" s="100" t="e">
        <f ca="true">+IF(AND(ISNUMBER(OFFSET('Sanitation Data'!$E$4,0,10*ROW('Sanitation Data'!E164))),'Data Summary'!CP170="Yes"),100-OFFSET('Sanitation Data'!$E$4,0,10*ROW('Sanitation Data'!E164)),NA())</f>
        <v>#N/A</v>
      </c>
      <c r="AB170" s="100" t="e">
        <f ca="true">+IF(AND(ISNUMBER(OFFSET('Sanitation Data'!$E$6,0,10*ROW('Sanitation Data'!E164))),'Data Summary'!CQ170="Yes"),OFFSET('Sanitation Data'!$E$6,0,10*ROW('Sanitation Data'!E164)),NA())</f>
        <v>#N/A</v>
      </c>
      <c r="AC170" s="100" t="e">
        <f ca="true">+IF(AND(ISNUMBER(OFFSET('Sanitation Data'!$E$10,0,10*ROW('Sanitation Data'!E164))),'Data Summary'!CR170="Yes"),OFFSET('Sanitation Data'!$E$10,0,10*ROW('Sanitation Data'!E164)),NA())</f>
        <v>#N/A</v>
      </c>
      <c r="AD170" s="100" t="e">
        <f ca="true">+IF(AND(ISNUMBER(OFFSET('Sanitation Data'!$E$11,0,10*ROW('Sanitation Data'!E164))),'Data Summary'!CS170="Yes"),OFFSET('Sanitation Data'!$E$11,0,10*ROW('Sanitation Data'!E164)),NA())</f>
        <v>#N/A</v>
      </c>
      <c r="AE170" s="100" t="e">
        <f ca="true">+IF(AND(ISNUMBER(OFFSET('Sanitation Data'!$E$12,0,10*ROW('Sanitation Data'!E164))),'Data Summary'!CT170="Yes"),OFFSET('Sanitation Data'!$E$12,0,10*ROW('Sanitation Data'!E164)),NA())</f>
        <v>#N/A</v>
      </c>
      <c r="AF170" s="100" t="e">
        <f ca="true">+IF(AND(ISNUMBER(OFFSET('Sanitation Data'!$F$4,0,10*ROW('Sanitation Data'!F164))),'Data Summary'!CU170="Yes"),100-OFFSET('Sanitation Data'!$F$4,0,10*ROW('Sanitation Data'!F164)),NA())</f>
        <v>#N/A</v>
      </c>
      <c r="AG170" s="100" t="e">
        <f ca="true">+IF(AND(ISNUMBER(OFFSET('Sanitation Data'!$F$6,0,10*ROW('Sanitation Data'!F164))),'Data Summary'!CV170="Yes"),OFFSET('Sanitation Data'!$F$6,0,10*ROW('Sanitation Data'!F164)),NA())</f>
        <v>#N/A</v>
      </c>
      <c r="AH170" s="100" t="e">
        <f ca="true">+IF(AND(ISNUMBER(OFFSET('Sanitation Data'!$F$10,0,10*ROW('Sanitation Data'!F164))),'Data Summary'!CW170="Yes"),OFFSET('Sanitation Data'!$F$10,0,10*ROW('Sanitation Data'!F164)),NA())</f>
        <v>#N/A</v>
      </c>
      <c r="AI170" s="100" t="e">
        <f ca="true">+IF(AND(ISNUMBER(OFFSET('Sanitation Data'!$F$11,0,10*ROW('Sanitation Data'!F164))),'Data Summary'!CX170="Yes"),OFFSET('Sanitation Data'!$F$11,0,10*ROW('Sanitation Data'!F164)),NA())</f>
        <v>#N/A</v>
      </c>
      <c r="AJ170" s="100" t="e">
        <f ca="true">+IF(AND(ISNUMBER(OFFSET('Sanitation Data'!$F$12,0,10*ROW('Sanitation Data'!F164))),'Data Summary'!CY170="Yes"),OFFSET('Sanitation Data'!$F$12,0,10*ROW('Sanitation Data'!F164)),NA())</f>
        <v>#N/A</v>
      </c>
      <c r="AK170" s="100" t="e">
        <f ca="true">+IF(AND(ISNUMBER(OFFSET('Sanitation Data'!$G$4,0,10*ROW('Sanitation Data'!G164))),'Data Summary'!CZ170="Yes"),100-OFFSET('Sanitation Data'!$G$4,0,10*ROW('Sanitation Data'!G164)),NA())</f>
        <v>#N/A</v>
      </c>
      <c r="AL170" s="100" t="e">
        <f ca="true">+IF(AND(ISNUMBER(OFFSET('Sanitation Data'!$G$6,0,10*ROW('Sanitation Data'!G164))),'Data Summary'!DA170="Yes"),OFFSET('Sanitation Data'!$G$6,0,10*ROW('Sanitation Data'!G164)),NA())</f>
        <v>#N/A</v>
      </c>
      <c r="AM170" s="100" t="e">
        <f ca="true">+IF(AND(ISNUMBER(OFFSET('Sanitation Data'!$G$10,0,10*ROW('Sanitation Data'!G164))),'Data Summary'!DB170="Yes"),OFFSET('Sanitation Data'!$G$10,0,10*ROW('Sanitation Data'!G164)),NA())</f>
        <v>#N/A</v>
      </c>
      <c r="AN170" s="100" t="e">
        <f ca="true">+IF(AND(ISNUMBER(OFFSET('Sanitation Data'!$G$11,0,10*ROW('Sanitation Data'!G164))),'Data Summary'!DC170="Yes"),OFFSET('Sanitation Data'!$G$11,0,10*ROW('Sanitation Data'!G164)),NA())</f>
        <v>#N/A</v>
      </c>
      <c r="AO170" s="100" t="e">
        <f ca="true">+IF(AND(ISNUMBER(OFFSET('Sanitation Data'!$G$12,0,10*ROW('Sanitation Data'!G164))),'Data Summary'!DD170="Yes"),OFFSET('Sanitation Data'!$G$12,0,10*ROW('Sanitation Data'!G164)),NA())</f>
        <v>#N/A</v>
      </c>
      <c r="AP170" s="100" t="e">
        <f ca="true">+IF(AND(ISNUMBER(OFFSET('Sanitation Data'!$H$4,0,10*ROW('Sanitation Data'!H164))),'Data Summary'!DE170="Yes"),100-OFFSET('Sanitation Data'!$H$4,0,10*ROW('Sanitation Data'!H164)),NA())</f>
        <v>#N/A</v>
      </c>
      <c r="AQ170" s="100" t="e">
        <f ca="true">+IF(AND(ISNUMBER(OFFSET('Sanitation Data'!$H$6,0,10*ROW('Sanitation Data'!H164))),'Data Summary'!DF170="Yes"),OFFSET('Sanitation Data'!$H$6,0,10*ROW('Sanitation Data'!H164)),NA())</f>
        <v>#N/A</v>
      </c>
      <c r="AR170" s="100" t="e">
        <f ca="true">+IF(AND(ISNUMBER(OFFSET('Sanitation Data'!$H$10,0,10*ROW('Sanitation Data'!H164))),'Data Summary'!DG170="Yes"),OFFSET('Sanitation Data'!$H$10,0,10*ROW('Sanitation Data'!H164)),NA())</f>
        <v>#N/A</v>
      </c>
      <c r="AS170" s="100" t="e">
        <f ca="true">+IF(AND(ISNUMBER(OFFSET('Sanitation Data'!$H$11,0,10*ROW('Sanitation Data'!H164))),'Data Summary'!DH170="Yes"),OFFSET('Sanitation Data'!$H$11,0,10*ROW('Sanitation Data'!H164)),NA())</f>
        <v>#N/A</v>
      </c>
      <c r="AT170" s="100" t="e">
        <f ca="true">+IF(AND(ISNUMBER(OFFSET('Sanitation Data'!$H$12,0,10*ROW('Sanitation Data'!H164))),'Data Summary'!DI170="Yes"),OFFSET('Sanitation Data'!$H$12,0,10*ROW('Sanitation Data'!H164)),NA())</f>
        <v>#N/A</v>
      </c>
      <c r="AU170" s="100" t="e">
        <f ca="true">+IF(AND(ISNUMBER(OFFSET('Sanitation Data'!$I$4,0,10*ROW('Sanitation Data'!I164))),'Data Summary'!DJ170="Yes"),100-OFFSET('Sanitation Data'!$I$4,0,10*ROW('Sanitation Data'!I164)),NA())</f>
        <v>#N/A</v>
      </c>
      <c r="AV170" s="100" t="e">
        <f ca="true">+IF(AND(ISNUMBER(OFFSET('Sanitation Data'!$I$6,0,10*ROW('Sanitation Data'!I164))),'Data Summary'!DK170="Yes"),OFFSET('Sanitation Data'!$I$6,0,10*ROW('Sanitation Data'!I164)),NA())</f>
        <v>#N/A</v>
      </c>
      <c r="AW170" s="100" t="e">
        <f ca="true">+IF(AND(ISNUMBER(OFFSET('Sanitation Data'!$I$10,0,10*ROW('Sanitation Data'!I164))),'Data Summary'!DL170="Yes"),OFFSET('Sanitation Data'!$I$10,0,10*ROW('Sanitation Data'!I164)),NA())</f>
        <v>#N/A</v>
      </c>
      <c r="AX170" s="100" t="e">
        <f ca="true">+IF(AND(ISNUMBER(OFFSET('Sanitation Data'!$I$11,0,10*ROW('Sanitation Data'!I164))),'Data Summary'!DM170="Yes"),OFFSET('Sanitation Data'!$I$11,0,10*ROW('Sanitation Data'!I164)),NA())</f>
        <v>#N/A</v>
      </c>
      <c r="AY170" s="100" t="e">
        <f ca="true">+IF(AND(ISNUMBER(OFFSET('Sanitation Data'!$I$12,0,10*ROW('Sanitation Data'!I164))),'Data Summary'!DN170="Yes"),OFFSET('Sanitation Data'!$I$12,0,10*ROW('Sanitation Data'!I164)),NA())</f>
        <v>#N/A</v>
      </c>
      <c r="AZ170" s="101" t="e">
        <f ca="true">+IF(AND(ISNUMBER(OFFSET('Hygiene Data'!$D$5,0,10*ROW('Hygiene Data'!D164))),'Data Summary'!DO170="Yes"),OFFSET('Hygiene Data'!$D$5,0,10*ROW('Hygiene Data'!D164)),NA())</f>
        <v>#N/A</v>
      </c>
      <c r="BA170" s="101" t="e">
        <f ca="true">+IF(AND(ISNUMBER(OFFSET('Hygiene Data'!$D$7,0,10*ROW('Hygiene Data'!D164))),'Data Summary'!DP170="Yes"),OFFSET('Hygiene Data'!$D$7,0,10*ROW('Hygiene Data'!D164)),NA())</f>
        <v>#N/A</v>
      </c>
      <c r="BB170" s="101" t="e">
        <f ca="true">+IF(AND(ISNUMBER(OFFSET('Hygiene Data'!$D$9,0,10*ROW('Hygiene Data'!D164))),'Data Summary'!DQ170="Yes"),OFFSET('Hygiene Data'!$D$9,0,10*ROW('Hygiene Data'!D164)),NA())</f>
        <v>#N/A</v>
      </c>
      <c r="BC170" s="101" t="e">
        <f ca="true">+IF(AND(ISNUMBER(OFFSET('Hygiene Data'!$E$5,0,10*ROW('Hygiene Data'!E164))),'Data Summary'!DR170="Yes"),OFFSET('Hygiene Data'!$E$5,0,10*ROW('Hygiene Data'!E164)),NA())</f>
        <v>#N/A</v>
      </c>
      <c r="BD170" s="101" t="e">
        <f ca="true">+IF(AND(ISNUMBER(OFFSET('Hygiene Data'!$E$7,0,10*ROW('Hygiene Data'!E164))),'Data Summary'!DS170="Yes"),OFFSET('Hygiene Data'!$E$7,0,10*ROW('Hygiene Data'!E164)),NA())</f>
        <v>#N/A</v>
      </c>
      <c r="BE170" s="101" t="e">
        <f ca="true">+IF(AND(ISNUMBER(OFFSET('Hygiene Data'!$E$9,0,10*ROW('Hygiene Data'!E164))),'Data Summary'!DT170="Yes"),OFFSET('Hygiene Data'!$E$9,0,10*ROW('Hygiene Data'!E164)),NA())</f>
        <v>#N/A</v>
      </c>
      <c r="BF170" s="101" t="e">
        <f ca="true">+IF(AND(ISNUMBER(OFFSET('Hygiene Data'!$F$5,0,10*ROW('Hygiene Data'!F164))),'Data Summary'!DU170="Yes"),OFFSET('Hygiene Data'!$F$5,0,10*ROW('Hygiene Data'!F164)),NA())</f>
        <v>#N/A</v>
      </c>
      <c r="BG170" s="101" t="e">
        <f ca="true">+IF(AND(ISNUMBER(OFFSET('Hygiene Data'!$F$7,0,10*ROW('Hygiene Data'!F164))),'Data Summary'!DV170="Yes"),OFFSET('Hygiene Data'!$F$7,0,10*ROW('Hygiene Data'!F164)),NA())</f>
        <v>#N/A</v>
      </c>
      <c r="BH170" s="101" t="e">
        <f ca="true">+IF(AND(ISNUMBER(OFFSET('Hygiene Data'!$F$9,0,10*ROW('Hygiene Data'!F164))),'Data Summary'!DW170="Yes"),OFFSET('Hygiene Data'!$F$9,0,10*ROW('Hygiene Data'!F164)),NA())</f>
        <v>#N/A</v>
      </c>
      <c r="BI170" s="101" t="e">
        <f ca="true">+IF(AND(ISNUMBER(OFFSET('Hygiene Data'!$G$5,0,10*ROW('Hygiene Data'!G164))),'Data Summary'!DX170="Yes"),OFFSET('Hygiene Data'!$G$5,0,10*ROW('Hygiene Data'!G164)),NA())</f>
        <v>#N/A</v>
      </c>
      <c r="BJ170" s="101" t="e">
        <f ca="true">+IF(AND(ISNUMBER(OFFSET('Hygiene Data'!$G$7,0,10*ROW('Hygiene Data'!G164))),'Data Summary'!DY170="Yes"),OFFSET('Hygiene Data'!$G$7,0,10*ROW('Hygiene Data'!G164)),NA())</f>
        <v>#N/A</v>
      </c>
      <c r="BK170" s="101" t="e">
        <f ca="true">+IF(AND(ISNUMBER(OFFSET('Hygiene Data'!$G$9,0,10*ROW('Hygiene Data'!G164))),'Data Summary'!DZ170="Yes"),OFFSET('Hygiene Data'!$G$9,0,10*ROW('Hygiene Data'!G164)),NA())</f>
        <v>#N/A</v>
      </c>
      <c r="BL170" s="101" t="e">
        <f ca="true">+IF(AND(ISNUMBER(OFFSET('Hygiene Data'!$H$5,0,10*ROW('Hygiene Data'!H164))),'Data Summary'!EA170="Yes"),OFFSET('Hygiene Data'!$H$5,0,10*ROW('Hygiene Data'!H164)),NA())</f>
        <v>#N/A</v>
      </c>
      <c r="BM170" s="101" t="e">
        <f ca="true">+IF(AND(ISNUMBER(OFFSET('Hygiene Data'!$H$7,0,10*ROW('Hygiene Data'!H164))),'Data Summary'!EB170="Yes"),OFFSET('Hygiene Data'!$H$7,0,10*ROW('Hygiene Data'!H164)),NA())</f>
        <v>#N/A</v>
      </c>
      <c r="BN170" s="101" t="e">
        <f ca="true">+IF(AND(ISNUMBER(OFFSET('Hygiene Data'!$H$9,0,10*ROW('Hygiene Data'!H164))),'Data Summary'!EC170="Yes"),OFFSET('Hygiene Data'!$H$9,0,10*ROW('Hygiene Data'!H164)),NA())</f>
        <v>#N/A</v>
      </c>
      <c r="BO170" s="101" t="e">
        <f ca="true">+IF(AND(ISNUMBER(OFFSET('Hygiene Data'!$I$5,0,10*ROW('Hygiene Data'!I164))),'Data Summary'!ED170="Yes"),OFFSET('Hygiene Data'!$I$5,0,10*ROW('Hygiene Data'!I164)),NA())</f>
        <v>#N/A</v>
      </c>
      <c r="BP170" s="101" t="e">
        <f ca="true">+IF(AND(ISNUMBER(OFFSET('Hygiene Data'!$I$7,0,10*ROW('Hygiene Data'!I164))),'Data Summary'!EE170="Yes"),OFFSET('Hygiene Data'!$I$7,0,10*ROW('Hygiene Data'!I164)),NA())</f>
        <v>#N/A</v>
      </c>
      <c r="BQ170" s="101" t="e">
        <f ca="true">+IF(AND(ISNUMBER(OFFSET('Hygiene Data'!$I$9,0,10*ROW('Hygiene Data'!I164))),'Data Summary'!EF170="Yes"),OFFSET('Hygiene Data'!$I$9,0,10*ROW('Hygiene Data'!I164)),NA())</f>
        <v>#N/A</v>
      </c>
    </row>
    <row xmlns:x14ac="http://schemas.microsoft.com/office/spreadsheetml/2009/9/ac" r="171" x14ac:dyDescent="0.2">
      <c r="A171" s="414" t="e">
        <f ca="true">+RIGHT('Data Summary'!A171,LEN('Data Summary'!A171)-9)</f>
        <v>#VALUE!</v>
      </c>
      <c r="B171" s="38" t="str">
        <f ca="true">+IF(ISTEXT('Data Summary'!B171),'Data Summary'!B171,"")</f>
        <v/>
      </c>
      <c r="C171" s="365" t="e">
        <f ca="true">+VALUE('Data Summary'!C171)</f>
        <v>#VALUE!</v>
      </c>
      <c r="D171" s="99" t="e">
        <f ca="true">+IF(AND(ISNUMBER(OFFSET('Water Data'!$D$4,0,10*ROW('Water Data'!D165))),'Data Summary'!BS171="Yes"),100-OFFSET('Water Data'!$D$4,0,10*ROW('Water Data'!D165)),NA())</f>
        <v>#N/A</v>
      </c>
      <c r="E171" s="99" t="e">
        <f ca="true">+IF(AND(ISNUMBER(OFFSET('Water Data'!$D$6,0,10*ROW('Water Data'!D165))),'Data Summary'!BT171="Yes"),OFFSET('Water Data'!$D$6,0,10*ROW('Water Data'!D165)),NA())</f>
        <v>#N/A</v>
      </c>
      <c r="F171" s="99" t="e">
        <f ca="true">+IF(AND(ISNUMBER(OFFSET('Water Data'!$D$9,0,10*ROW('Water Data'!D165))),'Data Summary'!BU171="Yes"),OFFSET('Water Data'!$D$9,0,10*ROW('Water Data'!D165)),NA())</f>
        <v>#N/A</v>
      </c>
      <c r="G171" s="99" t="e">
        <f ca="true">+IF(AND(ISNUMBER(OFFSET('Water Data'!$E$4,0,10*ROW('Water Data'!E165))),'Data Summary'!BV171="Yes"),100-OFFSET('Water Data'!$E$4,0,10*ROW('Water Data'!E165)),NA())</f>
        <v>#N/A</v>
      </c>
      <c r="H171" s="99" t="e">
        <f ca="true">+IF(AND(ISNUMBER(OFFSET('Water Data'!$E$6,0,10*ROW('Water Data'!E165))),'Data Summary'!BW171="Yes"),OFFSET('Water Data'!$E$6,0,10*ROW('Water Data'!E165)),NA())</f>
        <v>#N/A</v>
      </c>
      <c r="I171" s="99" t="e">
        <f ca="true">+IF(AND(ISNUMBER(OFFSET('Water Data'!$E$9,0,10*ROW('Water Data'!E165))),'Data Summary'!BX171="Yes"),OFFSET('Water Data'!$E$9,0,10*ROW('Water Data'!E165)),NA())</f>
        <v>#N/A</v>
      </c>
      <c r="J171" s="99" t="e">
        <f ca="true">+IF(AND(ISNUMBER(OFFSET('Water Data'!$F$4,0,10*ROW('Water Data'!F165))),'Data Summary'!BY171="Yes"),100-OFFSET('Water Data'!$F$4,0,10*ROW('Water Data'!F165)),NA())</f>
        <v>#N/A</v>
      </c>
      <c r="K171" s="99" t="e">
        <f ca="true">+IF(AND(ISNUMBER(OFFSET('Water Data'!$F$6,0,10*ROW('Water Data'!F165))),'Data Summary'!BZ171="Yes"),OFFSET('Water Data'!$F$6,0,10*ROW('Water Data'!F165)),NA())</f>
        <v>#N/A</v>
      </c>
      <c r="L171" s="99" t="e">
        <f ca="true">+IF(AND(ISNUMBER(OFFSET('Water Data'!$F$9,0,10*ROW('Water Data'!F165))),'Data Summary'!CA171="Yes"),OFFSET('Water Data'!$F$9,0,10*ROW('Water Data'!F165)),NA())</f>
        <v>#N/A</v>
      </c>
      <c r="M171" s="99" t="e">
        <f ca="true">+IF(AND(ISNUMBER(OFFSET('Water Data'!$G$4,0,10*ROW('Water Data'!G165))),'Data Summary'!CB171="Yes"),100-OFFSET('Water Data'!$G$4,0,10*ROW('Water Data'!G165)),NA())</f>
        <v>#N/A</v>
      </c>
      <c r="N171" s="99" t="e">
        <f ca="true">+IF(AND(ISNUMBER(OFFSET('Water Data'!$G$6,0,10*ROW('Water Data'!G165))),'Data Summary'!CC171="Yes"),OFFSET('Water Data'!$G$6,0,10*ROW('Water Data'!G165)),NA())</f>
        <v>#N/A</v>
      </c>
      <c r="O171" s="99" t="e">
        <f ca="true">+IF(AND(ISNUMBER(OFFSET('Water Data'!$G$9,0,10*ROW('Water Data'!G165))),'Data Summary'!CD171="Yes"),OFFSET('Water Data'!$G$9,0,10*ROW('Water Data'!G165)),NA())</f>
        <v>#N/A</v>
      </c>
      <c r="P171" s="99" t="e">
        <f ca="true">+IF(AND(ISNUMBER(OFFSET('Water Data'!$H$4,0,10*ROW('Water Data'!H165))),'Data Summary'!CE171="Yes"),100-OFFSET('Water Data'!$H$4,0,10*ROW('Water Data'!H165)),NA())</f>
        <v>#N/A</v>
      </c>
      <c r="Q171" s="99" t="e">
        <f ca="true">+IF(AND(ISNUMBER(OFFSET('Water Data'!$H$6,0,10*ROW('Water Data'!H165))),'Data Summary'!CF171="Yes"),OFFSET('Water Data'!$H$6,0,10*ROW('Water Data'!H165)),NA())</f>
        <v>#N/A</v>
      </c>
      <c r="R171" s="99" t="e">
        <f ca="true">+IF(AND(ISNUMBER(OFFSET('Water Data'!$H$9,0,10*ROW('Water Data'!H165))),'Data Summary'!CG171="Yes"),OFFSET('Water Data'!$H$9,0,10*ROW('Water Data'!H165)),NA())</f>
        <v>#N/A</v>
      </c>
      <c r="S171" s="99" t="e">
        <f ca="true">+IF(AND(ISNUMBER(OFFSET('Water Data'!$I$4,0,10*ROW('Water Data'!I165))),'Data Summary'!CH171="Yes"),100-OFFSET('Water Data'!$I$4,0,10*ROW('Water Data'!I165)),NA())</f>
        <v>#N/A</v>
      </c>
      <c r="T171" s="99" t="e">
        <f ca="true">+IF(AND(ISNUMBER(OFFSET('Water Data'!$I$6,0,10*ROW('Water Data'!I165))),'Data Summary'!CI171="Yes"),OFFSET('Water Data'!$I$6,0,10*ROW('Water Data'!I165)),NA())</f>
        <v>#N/A</v>
      </c>
      <c r="U171" s="99" t="e">
        <f ca="true">+IF(AND(ISNUMBER(OFFSET('Water Data'!$I$9,0,10*ROW('Water Data'!I165))),'Data Summary'!CJ171="Yes"),OFFSET('Water Data'!$I$9,0,10*ROW('Water Data'!I165)),NA())</f>
        <v>#N/A</v>
      </c>
      <c r="V171" s="100" t="e">
        <f ca="true">+IF(AND(ISNUMBER(OFFSET('Sanitation Data'!$D$4,0,10*ROW('Sanitation Data'!D165))),'Data Summary'!CK171="Yes"),100-OFFSET('Sanitation Data'!$D$4,0,10*ROW('Sanitation Data'!D165)),NA())</f>
        <v>#N/A</v>
      </c>
      <c r="W171" s="100" t="e">
        <f ca="true">+IF(AND(ISNUMBER(OFFSET('Sanitation Data'!$D$6,0,10*ROW('Sanitation Data'!D165))),'Data Summary'!CL171="Yes"),OFFSET('Sanitation Data'!$D$6,0,10*ROW('Sanitation Data'!D165)),NA())</f>
        <v>#N/A</v>
      </c>
      <c r="X171" s="100" t="e">
        <f ca="true">+IF(AND(ISNUMBER(OFFSET('Sanitation Data'!$D$10,0,10*ROW('Sanitation Data'!D165))),'Data Summary'!CM171="Yes"),OFFSET('Sanitation Data'!$D$10,0,10*ROW('Sanitation Data'!D165)),NA())</f>
        <v>#N/A</v>
      </c>
      <c r="Y171" s="100" t="e">
        <f ca="true">+IF(AND(ISNUMBER(OFFSET('Sanitation Data'!$D$11,0,10*ROW('Sanitation Data'!D165))),'Data Summary'!CN171="Yes"),OFFSET('Sanitation Data'!$D$11,0,10*ROW('Sanitation Data'!D165)),NA())</f>
        <v>#N/A</v>
      </c>
      <c r="Z171" s="100" t="e">
        <f ca="true">+IF(AND(ISNUMBER(OFFSET('Sanitation Data'!$D$12,0,10*ROW('Sanitation Data'!D165))),'Data Summary'!CO171="Yes"),OFFSET('Sanitation Data'!$D$12,0,10*ROW('Sanitation Data'!D165)),NA())</f>
        <v>#N/A</v>
      </c>
      <c r="AA171" s="100" t="e">
        <f ca="true">+IF(AND(ISNUMBER(OFFSET('Sanitation Data'!$E$4,0,10*ROW('Sanitation Data'!E165))),'Data Summary'!CP171="Yes"),100-OFFSET('Sanitation Data'!$E$4,0,10*ROW('Sanitation Data'!E165)),NA())</f>
        <v>#N/A</v>
      </c>
      <c r="AB171" s="100" t="e">
        <f ca="true">+IF(AND(ISNUMBER(OFFSET('Sanitation Data'!$E$6,0,10*ROW('Sanitation Data'!E165))),'Data Summary'!CQ171="Yes"),OFFSET('Sanitation Data'!$E$6,0,10*ROW('Sanitation Data'!E165)),NA())</f>
        <v>#N/A</v>
      </c>
      <c r="AC171" s="100" t="e">
        <f ca="true">+IF(AND(ISNUMBER(OFFSET('Sanitation Data'!$E$10,0,10*ROW('Sanitation Data'!E165))),'Data Summary'!CR171="Yes"),OFFSET('Sanitation Data'!$E$10,0,10*ROW('Sanitation Data'!E165)),NA())</f>
        <v>#N/A</v>
      </c>
      <c r="AD171" s="100" t="e">
        <f ca="true">+IF(AND(ISNUMBER(OFFSET('Sanitation Data'!$E$11,0,10*ROW('Sanitation Data'!E165))),'Data Summary'!CS171="Yes"),OFFSET('Sanitation Data'!$E$11,0,10*ROW('Sanitation Data'!E165)),NA())</f>
        <v>#N/A</v>
      </c>
      <c r="AE171" s="100" t="e">
        <f ca="true">+IF(AND(ISNUMBER(OFFSET('Sanitation Data'!$E$12,0,10*ROW('Sanitation Data'!E165))),'Data Summary'!CT171="Yes"),OFFSET('Sanitation Data'!$E$12,0,10*ROW('Sanitation Data'!E165)),NA())</f>
        <v>#N/A</v>
      </c>
      <c r="AF171" s="100" t="e">
        <f ca="true">+IF(AND(ISNUMBER(OFFSET('Sanitation Data'!$F$4,0,10*ROW('Sanitation Data'!F165))),'Data Summary'!CU171="Yes"),100-OFFSET('Sanitation Data'!$F$4,0,10*ROW('Sanitation Data'!F165)),NA())</f>
        <v>#N/A</v>
      </c>
      <c r="AG171" s="100" t="e">
        <f ca="true">+IF(AND(ISNUMBER(OFFSET('Sanitation Data'!$F$6,0,10*ROW('Sanitation Data'!F165))),'Data Summary'!CV171="Yes"),OFFSET('Sanitation Data'!$F$6,0,10*ROW('Sanitation Data'!F165)),NA())</f>
        <v>#N/A</v>
      </c>
      <c r="AH171" s="100" t="e">
        <f ca="true">+IF(AND(ISNUMBER(OFFSET('Sanitation Data'!$F$10,0,10*ROW('Sanitation Data'!F165))),'Data Summary'!CW171="Yes"),OFFSET('Sanitation Data'!$F$10,0,10*ROW('Sanitation Data'!F165)),NA())</f>
        <v>#N/A</v>
      </c>
      <c r="AI171" s="100" t="e">
        <f ca="true">+IF(AND(ISNUMBER(OFFSET('Sanitation Data'!$F$11,0,10*ROW('Sanitation Data'!F165))),'Data Summary'!CX171="Yes"),OFFSET('Sanitation Data'!$F$11,0,10*ROW('Sanitation Data'!F165)),NA())</f>
        <v>#N/A</v>
      </c>
      <c r="AJ171" s="100" t="e">
        <f ca="true">+IF(AND(ISNUMBER(OFFSET('Sanitation Data'!$F$12,0,10*ROW('Sanitation Data'!F165))),'Data Summary'!CY171="Yes"),OFFSET('Sanitation Data'!$F$12,0,10*ROW('Sanitation Data'!F165)),NA())</f>
        <v>#N/A</v>
      </c>
      <c r="AK171" s="100" t="e">
        <f ca="true">+IF(AND(ISNUMBER(OFFSET('Sanitation Data'!$G$4,0,10*ROW('Sanitation Data'!G165))),'Data Summary'!CZ171="Yes"),100-OFFSET('Sanitation Data'!$G$4,0,10*ROW('Sanitation Data'!G165)),NA())</f>
        <v>#N/A</v>
      </c>
      <c r="AL171" s="100" t="e">
        <f ca="true">+IF(AND(ISNUMBER(OFFSET('Sanitation Data'!$G$6,0,10*ROW('Sanitation Data'!G165))),'Data Summary'!DA171="Yes"),OFFSET('Sanitation Data'!$G$6,0,10*ROW('Sanitation Data'!G165)),NA())</f>
        <v>#N/A</v>
      </c>
      <c r="AM171" s="100" t="e">
        <f ca="true">+IF(AND(ISNUMBER(OFFSET('Sanitation Data'!$G$10,0,10*ROW('Sanitation Data'!G165))),'Data Summary'!DB171="Yes"),OFFSET('Sanitation Data'!$G$10,0,10*ROW('Sanitation Data'!G165)),NA())</f>
        <v>#N/A</v>
      </c>
      <c r="AN171" s="100" t="e">
        <f ca="true">+IF(AND(ISNUMBER(OFFSET('Sanitation Data'!$G$11,0,10*ROW('Sanitation Data'!G165))),'Data Summary'!DC171="Yes"),OFFSET('Sanitation Data'!$G$11,0,10*ROW('Sanitation Data'!G165)),NA())</f>
        <v>#N/A</v>
      </c>
      <c r="AO171" s="100" t="e">
        <f ca="true">+IF(AND(ISNUMBER(OFFSET('Sanitation Data'!$G$12,0,10*ROW('Sanitation Data'!G165))),'Data Summary'!DD171="Yes"),OFFSET('Sanitation Data'!$G$12,0,10*ROW('Sanitation Data'!G165)),NA())</f>
        <v>#N/A</v>
      </c>
      <c r="AP171" s="100" t="e">
        <f ca="true">+IF(AND(ISNUMBER(OFFSET('Sanitation Data'!$H$4,0,10*ROW('Sanitation Data'!H165))),'Data Summary'!DE171="Yes"),100-OFFSET('Sanitation Data'!$H$4,0,10*ROW('Sanitation Data'!H165)),NA())</f>
        <v>#N/A</v>
      </c>
      <c r="AQ171" s="100" t="e">
        <f ca="true">+IF(AND(ISNUMBER(OFFSET('Sanitation Data'!$H$6,0,10*ROW('Sanitation Data'!H165))),'Data Summary'!DF171="Yes"),OFFSET('Sanitation Data'!$H$6,0,10*ROW('Sanitation Data'!H165)),NA())</f>
        <v>#N/A</v>
      </c>
      <c r="AR171" s="100" t="e">
        <f ca="true">+IF(AND(ISNUMBER(OFFSET('Sanitation Data'!$H$10,0,10*ROW('Sanitation Data'!H165))),'Data Summary'!DG171="Yes"),OFFSET('Sanitation Data'!$H$10,0,10*ROW('Sanitation Data'!H165)),NA())</f>
        <v>#N/A</v>
      </c>
      <c r="AS171" s="100" t="e">
        <f ca="true">+IF(AND(ISNUMBER(OFFSET('Sanitation Data'!$H$11,0,10*ROW('Sanitation Data'!H165))),'Data Summary'!DH171="Yes"),OFFSET('Sanitation Data'!$H$11,0,10*ROW('Sanitation Data'!H165)),NA())</f>
        <v>#N/A</v>
      </c>
      <c r="AT171" s="100" t="e">
        <f ca="true">+IF(AND(ISNUMBER(OFFSET('Sanitation Data'!$H$12,0,10*ROW('Sanitation Data'!H165))),'Data Summary'!DI171="Yes"),OFFSET('Sanitation Data'!$H$12,0,10*ROW('Sanitation Data'!H165)),NA())</f>
        <v>#N/A</v>
      </c>
      <c r="AU171" s="100" t="e">
        <f ca="true">+IF(AND(ISNUMBER(OFFSET('Sanitation Data'!$I$4,0,10*ROW('Sanitation Data'!I165))),'Data Summary'!DJ171="Yes"),100-OFFSET('Sanitation Data'!$I$4,0,10*ROW('Sanitation Data'!I165)),NA())</f>
        <v>#N/A</v>
      </c>
      <c r="AV171" s="100" t="e">
        <f ca="true">+IF(AND(ISNUMBER(OFFSET('Sanitation Data'!$I$6,0,10*ROW('Sanitation Data'!I165))),'Data Summary'!DK171="Yes"),OFFSET('Sanitation Data'!$I$6,0,10*ROW('Sanitation Data'!I165)),NA())</f>
        <v>#N/A</v>
      </c>
      <c r="AW171" s="100" t="e">
        <f ca="true">+IF(AND(ISNUMBER(OFFSET('Sanitation Data'!$I$10,0,10*ROW('Sanitation Data'!I165))),'Data Summary'!DL171="Yes"),OFFSET('Sanitation Data'!$I$10,0,10*ROW('Sanitation Data'!I165)),NA())</f>
        <v>#N/A</v>
      </c>
      <c r="AX171" s="100" t="e">
        <f ca="true">+IF(AND(ISNUMBER(OFFSET('Sanitation Data'!$I$11,0,10*ROW('Sanitation Data'!I165))),'Data Summary'!DM171="Yes"),OFFSET('Sanitation Data'!$I$11,0,10*ROW('Sanitation Data'!I165)),NA())</f>
        <v>#N/A</v>
      </c>
      <c r="AY171" s="100" t="e">
        <f ca="true">+IF(AND(ISNUMBER(OFFSET('Sanitation Data'!$I$12,0,10*ROW('Sanitation Data'!I165))),'Data Summary'!DN171="Yes"),OFFSET('Sanitation Data'!$I$12,0,10*ROW('Sanitation Data'!I165)),NA())</f>
        <v>#N/A</v>
      </c>
      <c r="AZ171" s="101" t="e">
        <f ca="true">+IF(AND(ISNUMBER(OFFSET('Hygiene Data'!$D$5,0,10*ROW('Hygiene Data'!D165))),'Data Summary'!DO171="Yes"),OFFSET('Hygiene Data'!$D$5,0,10*ROW('Hygiene Data'!D165)),NA())</f>
        <v>#N/A</v>
      </c>
      <c r="BA171" s="101" t="e">
        <f ca="true">+IF(AND(ISNUMBER(OFFSET('Hygiene Data'!$D$7,0,10*ROW('Hygiene Data'!D165))),'Data Summary'!DP171="Yes"),OFFSET('Hygiene Data'!$D$7,0,10*ROW('Hygiene Data'!D165)),NA())</f>
        <v>#N/A</v>
      </c>
      <c r="BB171" s="101" t="e">
        <f ca="true">+IF(AND(ISNUMBER(OFFSET('Hygiene Data'!$D$9,0,10*ROW('Hygiene Data'!D165))),'Data Summary'!DQ171="Yes"),OFFSET('Hygiene Data'!$D$9,0,10*ROW('Hygiene Data'!D165)),NA())</f>
        <v>#N/A</v>
      </c>
      <c r="BC171" s="101" t="e">
        <f ca="true">+IF(AND(ISNUMBER(OFFSET('Hygiene Data'!$E$5,0,10*ROW('Hygiene Data'!E165))),'Data Summary'!DR171="Yes"),OFFSET('Hygiene Data'!$E$5,0,10*ROW('Hygiene Data'!E165)),NA())</f>
        <v>#N/A</v>
      </c>
      <c r="BD171" s="101" t="e">
        <f ca="true">+IF(AND(ISNUMBER(OFFSET('Hygiene Data'!$E$7,0,10*ROW('Hygiene Data'!E165))),'Data Summary'!DS171="Yes"),OFFSET('Hygiene Data'!$E$7,0,10*ROW('Hygiene Data'!E165)),NA())</f>
        <v>#N/A</v>
      </c>
      <c r="BE171" s="101" t="e">
        <f ca="true">+IF(AND(ISNUMBER(OFFSET('Hygiene Data'!$E$9,0,10*ROW('Hygiene Data'!E165))),'Data Summary'!DT171="Yes"),OFFSET('Hygiene Data'!$E$9,0,10*ROW('Hygiene Data'!E165)),NA())</f>
        <v>#N/A</v>
      </c>
      <c r="BF171" s="101" t="e">
        <f ca="true">+IF(AND(ISNUMBER(OFFSET('Hygiene Data'!$F$5,0,10*ROW('Hygiene Data'!F165))),'Data Summary'!DU171="Yes"),OFFSET('Hygiene Data'!$F$5,0,10*ROW('Hygiene Data'!F165)),NA())</f>
        <v>#N/A</v>
      </c>
      <c r="BG171" s="101" t="e">
        <f ca="true">+IF(AND(ISNUMBER(OFFSET('Hygiene Data'!$F$7,0,10*ROW('Hygiene Data'!F165))),'Data Summary'!DV171="Yes"),OFFSET('Hygiene Data'!$F$7,0,10*ROW('Hygiene Data'!F165)),NA())</f>
        <v>#N/A</v>
      </c>
      <c r="BH171" s="101" t="e">
        <f ca="true">+IF(AND(ISNUMBER(OFFSET('Hygiene Data'!$F$9,0,10*ROW('Hygiene Data'!F165))),'Data Summary'!DW171="Yes"),OFFSET('Hygiene Data'!$F$9,0,10*ROW('Hygiene Data'!F165)),NA())</f>
        <v>#N/A</v>
      </c>
      <c r="BI171" s="101" t="e">
        <f ca="true">+IF(AND(ISNUMBER(OFFSET('Hygiene Data'!$G$5,0,10*ROW('Hygiene Data'!G165))),'Data Summary'!DX171="Yes"),OFFSET('Hygiene Data'!$G$5,0,10*ROW('Hygiene Data'!G165)),NA())</f>
        <v>#N/A</v>
      </c>
      <c r="BJ171" s="101" t="e">
        <f ca="true">+IF(AND(ISNUMBER(OFFSET('Hygiene Data'!$G$7,0,10*ROW('Hygiene Data'!G165))),'Data Summary'!DY171="Yes"),OFFSET('Hygiene Data'!$G$7,0,10*ROW('Hygiene Data'!G165)),NA())</f>
        <v>#N/A</v>
      </c>
      <c r="BK171" s="101" t="e">
        <f ca="true">+IF(AND(ISNUMBER(OFFSET('Hygiene Data'!$G$9,0,10*ROW('Hygiene Data'!G165))),'Data Summary'!DZ171="Yes"),OFFSET('Hygiene Data'!$G$9,0,10*ROW('Hygiene Data'!G165)),NA())</f>
        <v>#N/A</v>
      </c>
      <c r="BL171" s="101" t="e">
        <f ca="true">+IF(AND(ISNUMBER(OFFSET('Hygiene Data'!$H$5,0,10*ROW('Hygiene Data'!H165))),'Data Summary'!EA171="Yes"),OFFSET('Hygiene Data'!$H$5,0,10*ROW('Hygiene Data'!H165)),NA())</f>
        <v>#N/A</v>
      </c>
      <c r="BM171" s="101" t="e">
        <f ca="true">+IF(AND(ISNUMBER(OFFSET('Hygiene Data'!$H$7,0,10*ROW('Hygiene Data'!H165))),'Data Summary'!EB171="Yes"),OFFSET('Hygiene Data'!$H$7,0,10*ROW('Hygiene Data'!H165)),NA())</f>
        <v>#N/A</v>
      </c>
      <c r="BN171" s="101" t="e">
        <f ca="true">+IF(AND(ISNUMBER(OFFSET('Hygiene Data'!$H$9,0,10*ROW('Hygiene Data'!H165))),'Data Summary'!EC171="Yes"),OFFSET('Hygiene Data'!$H$9,0,10*ROW('Hygiene Data'!H165)),NA())</f>
        <v>#N/A</v>
      </c>
      <c r="BO171" s="101" t="e">
        <f ca="true">+IF(AND(ISNUMBER(OFFSET('Hygiene Data'!$I$5,0,10*ROW('Hygiene Data'!I165))),'Data Summary'!ED171="Yes"),OFFSET('Hygiene Data'!$I$5,0,10*ROW('Hygiene Data'!I165)),NA())</f>
        <v>#N/A</v>
      </c>
      <c r="BP171" s="101" t="e">
        <f ca="true">+IF(AND(ISNUMBER(OFFSET('Hygiene Data'!$I$7,0,10*ROW('Hygiene Data'!I165))),'Data Summary'!EE171="Yes"),OFFSET('Hygiene Data'!$I$7,0,10*ROW('Hygiene Data'!I165)),NA())</f>
        <v>#N/A</v>
      </c>
      <c r="BQ171" s="101" t="e">
        <f ca="true">+IF(AND(ISNUMBER(OFFSET('Hygiene Data'!$I$9,0,10*ROW('Hygiene Data'!I165))),'Data Summary'!EF171="Yes"),OFFSET('Hygiene Data'!$I$9,0,10*ROW('Hygiene Data'!I165)),NA())</f>
        <v>#N/A</v>
      </c>
    </row>
    <row xmlns:x14ac="http://schemas.microsoft.com/office/spreadsheetml/2009/9/ac" r="172" x14ac:dyDescent="0.2">
      <c r="A172" s="414" t="e">
        <f ca="true">+RIGHT('Data Summary'!A172,LEN('Data Summary'!A172)-9)</f>
        <v>#VALUE!</v>
      </c>
      <c r="B172" s="38" t="str">
        <f ca="true">+IF(ISTEXT('Data Summary'!B172),'Data Summary'!B172,"")</f>
        <v/>
      </c>
      <c r="C172" s="365" t="e">
        <f ca="true">+VALUE('Data Summary'!C172)</f>
        <v>#VALUE!</v>
      </c>
      <c r="D172" s="99" t="e">
        <f ca="true">+IF(AND(ISNUMBER(OFFSET('Water Data'!$D$4,0,10*ROW('Water Data'!D166))),'Data Summary'!BS172="Yes"),100-OFFSET('Water Data'!$D$4,0,10*ROW('Water Data'!D166)),NA())</f>
        <v>#N/A</v>
      </c>
      <c r="E172" s="99" t="e">
        <f ca="true">+IF(AND(ISNUMBER(OFFSET('Water Data'!$D$6,0,10*ROW('Water Data'!D166))),'Data Summary'!BT172="Yes"),OFFSET('Water Data'!$D$6,0,10*ROW('Water Data'!D166)),NA())</f>
        <v>#N/A</v>
      </c>
      <c r="F172" s="99" t="e">
        <f ca="true">+IF(AND(ISNUMBER(OFFSET('Water Data'!$D$9,0,10*ROW('Water Data'!D166))),'Data Summary'!BU172="Yes"),OFFSET('Water Data'!$D$9,0,10*ROW('Water Data'!D166)),NA())</f>
        <v>#N/A</v>
      </c>
      <c r="G172" s="99" t="e">
        <f ca="true">+IF(AND(ISNUMBER(OFFSET('Water Data'!$E$4,0,10*ROW('Water Data'!E166))),'Data Summary'!BV172="Yes"),100-OFFSET('Water Data'!$E$4,0,10*ROW('Water Data'!E166)),NA())</f>
        <v>#N/A</v>
      </c>
      <c r="H172" s="99" t="e">
        <f ca="true">+IF(AND(ISNUMBER(OFFSET('Water Data'!$E$6,0,10*ROW('Water Data'!E166))),'Data Summary'!BW172="Yes"),OFFSET('Water Data'!$E$6,0,10*ROW('Water Data'!E166)),NA())</f>
        <v>#N/A</v>
      </c>
      <c r="I172" s="99" t="e">
        <f ca="true">+IF(AND(ISNUMBER(OFFSET('Water Data'!$E$9,0,10*ROW('Water Data'!E166))),'Data Summary'!BX172="Yes"),OFFSET('Water Data'!$E$9,0,10*ROW('Water Data'!E166)),NA())</f>
        <v>#N/A</v>
      </c>
      <c r="J172" s="99" t="e">
        <f ca="true">+IF(AND(ISNUMBER(OFFSET('Water Data'!$F$4,0,10*ROW('Water Data'!F166))),'Data Summary'!BY172="Yes"),100-OFFSET('Water Data'!$F$4,0,10*ROW('Water Data'!F166)),NA())</f>
        <v>#N/A</v>
      </c>
      <c r="K172" s="99" t="e">
        <f ca="true">+IF(AND(ISNUMBER(OFFSET('Water Data'!$F$6,0,10*ROW('Water Data'!F166))),'Data Summary'!BZ172="Yes"),OFFSET('Water Data'!$F$6,0,10*ROW('Water Data'!F166)),NA())</f>
        <v>#N/A</v>
      </c>
      <c r="L172" s="99" t="e">
        <f ca="true">+IF(AND(ISNUMBER(OFFSET('Water Data'!$F$9,0,10*ROW('Water Data'!F166))),'Data Summary'!CA172="Yes"),OFFSET('Water Data'!$F$9,0,10*ROW('Water Data'!F166)),NA())</f>
        <v>#N/A</v>
      </c>
      <c r="M172" s="99" t="e">
        <f ca="true">+IF(AND(ISNUMBER(OFFSET('Water Data'!$G$4,0,10*ROW('Water Data'!G166))),'Data Summary'!CB172="Yes"),100-OFFSET('Water Data'!$G$4,0,10*ROW('Water Data'!G166)),NA())</f>
        <v>#N/A</v>
      </c>
      <c r="N172" s="99" t="e">
        <f ca="true">+IF(AND(ISNUMBER(OFFSET('Water Data'!$G$6,0,10*ROW('Water Data'!G166))),'Data Summary'!CC172="Yes"),OFFSET('Water Data'!$G$6,0,10*ROW('Water Data'!G166)),NA())</f>
        <v>#N/A</v>
      </c>
      <c r="O172" s="99" t="e">
        <f ca="true">+IF(AND(ISNUMBER(OFFSET('Water Data'!$G$9,0,10*ROW('Water Data'!G166))),'Data Summary'!CD172="Yes"),OFFSET('Water Data'!$G$9,0,10*ROW('Water Data'!G166)),NA())</f>
        <v>#N/A</v>
      </c>
      <c r="P172" s="99" t="e">
        <f ca="true">+IF(AND(ISNUMBER(OFFSET('Water Data'!$H$4,0,10*ROW('Water Data'!H166))),'Data Summary'!CE172="Yes"),100-OFFSET('Water Data'!$H$4,0,10*ROW('Water Data'!H166)),NA())</f>
        <v>#N/A</v>
      </c>
      <c r="Q172" s="99" t="e">
        <f ca="true">+IF(AND(ISNUMBER(OFFSET('Water Data'!$H$6,0,10*ROW('Water Data'!H166))),'Data Summary'!CF172="Yes"),OFFSET('Water Data'!$H$6,0,10*ROW('Water Data'!H166)),NA())</f>
        <v>#N/A</v>
      </c>
      <c r="R172" s="99" t="e">
        <f ca="true">+IF(AND(ISNUMBER(OFFSET('Water Data'!$H$9,0,10*ROW('Water Data'!H166))),'Data Summary'!CG172="Yes"),OFFSET('Water Data'!$H$9,0,10*ROW('Water Data'!H166)),NA())</f>
        <v>#N/A</v>
      </c>
      <c r="S172" s="99" t="e">
        <f ca="true">+IF(AND(ISNUMBER(OFFSET('Water Data'!$I$4,0,10*ROW('Water Data'!I166))),'Data Summary'!CH172="Yes"),100-OFFSET('Water Data'!$I$4,0,10*ROW('Water Data'!I166)),NA())</f>
        <v>#N/A</v>
      </c>
      <c r="T172" s="99" t="e">
        <f ca="true">+IF(AND(ISNUMBER(OFFSET('Water Data'!$I$6,0,10*ROW('Water Data'!I166))),'Data Summary'!CI172="Yes"),OFFSET('Water Data'!$I$6,0,10*ROW('Water Data'!I166)),NA())</f>
        <v>#N/A</v>
      </c>
      <c r="U172" s="99" t="e">
        <f ca="true">+IF(AND(ISNUMBER(OFFSET('Water Data'!$I$9,0,10*ROW('Water Data'!I166))),'Data Summary'!CJ172="Yes"),OFFSET('Water Data'!$I$9,0,10*ROW('Water Data'!I166)),NA())</f>
        <v>#N/A</v>
      </c>
      <c r="V172" s="100" t="e">
        <f ca="true">+IF(AND(ISNUMBER(OFFSET('Sanitation Data'!$D$4,0,10*ROW('Sanitation Data'!D166))),'Data Summary'!CK172="Yes"),100-OFFSET('Sanitation Data'!$D$4,0,10*ROW('Sanitation Data'!D166)),NA())</f>
        <v>#N/A</v>
      </c>
      <c r="W172" s="100" t="e">
        <f ca="true">+IF(AND(ISNUMBER(OFFSET('Sanitation Data'!$D$6,0,10*ROW('Sanitation Data'!D166))),'Data Summary'!CL172="Yes"),OFFSET('Sanitation Data'!$D$6,0,10*ROW('Sanitation Data'!D166)),NA())</f>
        <v>#N/A</v>
      </c>
      <c r="X172" s="100" t="e">
        <f ca="true">+IF(AND(ISNUMBER(OFFSET('Sanitation Data'!$D$10,0,10*ROW('Sanitation Data'!D166))),'Data Summary'!CM172="Yes"),OFFSET('Sanitation Data'!$D$10,0,10*ROW('Sanitation Data'!D166)),NA())</f>
        <v>#N/A</v>
      </c>
      <c r="Y172" s="100" t="e">
        <f ca="true">+IF(AND(ISNUMBER(OFFSET('Sanitation Data'!$D$11,0,10*ROW('Sanitation Data'!D166))),'Data Summary'!CN172="Yes"),OFFSET('Sanitation Data'!$D$11,0,10*ROW('Sanitation Data'!D166)),NA())</f>
        <v>#N/A</v>
      </c>
      <c r="Z172" s="100" t="e">
        <f ca="true">+IF(AND(ISNUMBER(OFFSET('Sanitation Data'!$D$12,0,10*ROW('Sanitation Data'!D166))),'Data Summary'!CO172="Yes"),OFFSET('Sanitation Data'!$D$12,0,10*ROW('Sanitation Data'!D166)),NA())</f>
        <v>#N/A</v>
      </c>
      <c r="AA172" s="100" t="e">
        <f ca="true">+IF(AND(ISNUMBER(OFFSET('Sanitation Data'!$E$4,0,10*ROW('Sanitation Data'!E166))),'Data Summary'!CP172="Yes"),100-OFFSET('Sanitation Data'!$E$4,0,10*ROW('Sanitation Data'!E166)),NA())</f>
        <v>#N/A</v>
      </c>
      <c r="AB172" s="100" t="e">
        <f ca="true">+IF(AND(ISNUMBER(OFFSET('Sanitation Data'!$E$6,0,10*ROW('Sanitation Data'!E166))),'Data Summary'!CQ172="Yes"),OFFSET('Sanitation Data'!$E$6,0,10*ROW('Sanitation Data'!E166)),NA())</f>
        <v>#N/A</v>
      </c>
      <c r="AC172" s="100" t="e">
        <f ca="true">+IF(AND(ISNUMBER(OFFSET('Sanitation Data'!$E$10,0,10*ROW('Sanitation Data'!E166))),'Data Summary'!CR172="Yes"),OFFSET('Sanitation Data'!$E$10,0,10*ROW('Sanitation Data'!E166)),NA())</f>
        <v>#N/A</v>
      </c>
      <c r="AD172" s="100" t="e">
        <f ca="true">+IF(AND(ISNUMBER(OFFSET('Sanitation Data'!$E$11,0,10*ROW('Sanitation Data'!E166))),'Data Summary'!CS172="Yes"),OFFSET('Sanitation Data'!$E$11,0,10*ROW('Sanitation Data'!E166)),NA())</f>
        <v>#N/A</v>
      </c>
      <c r="AE172" s="100" t="e">
        <f ca="true">+IF(AND(ISNUMBER(OFFSET('Sanitation Data'!$E$12,0,10*ROW('Sanitation Data'!E166))),'Data Summary'!CT172="Yes"),OFFSET('Sanitation Data'!$E$12,0,10*ROW('Sanitation Data'!E166)),NA())</f>
        <v>#N/A</v>
      </c>
      <c r="AF172" s="100" t="e">
        <f ca="true">+IF(AND(ISNUMBER(OFFSET('Sanitation Data'!$F$4,0,10*ROW('Sanitation Data'!F166))),'Data Summary'!CU172="Yes"),100-OFFSET('Sanitation Data'!$F$4,0,10*ROW('Sanitation Data'!F166)),NA())</f>
        <v>#N/A</v>
      </c>
      <c r="AG172" s="100" t="e">
        <f ca="true">+IF(AND(ISNUMBER(OFFSET('Sanitation Data'!$F$6,0,10*ROW('Sanitation Data'!F166))),'Data Summary'!CV172="Yes"),OFFSET('Sanitation Data'!$F$6,0,10*ROW('Sanitation Data'!F166)),NA())</f>
        <v>#N/A</v>
      </c>
      <c r="AH172" s="100" t="e">
        <f ca="true">+IF(AND(ISNUMBER(OFFSET('Sanitation Data'!$F$10,0,10*ROW('Sanitation Data'!F166))),'Data Summary'!CW172="Yes"),OFFSET('Sanitation Data'!$F$10,0,10*ROW('Sanitation Data'!F166)),NA())</f>
        <v>#N/A</v>
      </c>
      <c r="AI172" s="100" t="e">
        <f ca="true">+IF(AND(ISNUMBER(OFFSET('Sanitation Data'!$F$11,0,10*ROW('Sanitation Data'!F166))),'Data Summary'!CX172="Yes"),OFFSET('Sanitation Data'!$F$11,0,10*ROW('Sanitation Data'!F166)),NA())</f>
        <v>#N/A</v>
      </c>
      <c r="AJ172" s="100" t="e">
        <f ca="true">+IF(AND(ISNUMBER(OFFSET('Sanitation Data'!$F$12,0,10*ROW('Sanitation Data'!F166))),'Data Summary'!CY172="Yes"),OFFSET('Sanitation Data'!$F$12,0,10*ROW('Sanitation Data'!F166)),NA())</f>
        <v>#N/A</v>
      </c>
      <c r="AK172" s="100" t="e">
        <f ca="true">+IF(AND(ISNUMBER(OFFSET('Sanitation Data'!$G$4,0,10*ROW('Sanitation Data'!G166))),'Data Summary'!CZ172="Yes"),100-OFFSET('Sanitation Data'!$G$4,0,10*ROW('Sanitation Data'!G166)),NA())</f>
        <v>#N/A</v>
      </c>
      <c r="AL172" s="100" t="e">
        <f ca="true">+IF(AND(ISNUMBER(OFFSET('Sanitation Data'!$G$6,0,10*ROW('Sanitation Data'!G166))),'Data Summary'!DA172="Yes"),OFFSET('Sanitation Data'!$G$6,0,10*ROW('Sanitation Data'!G166)),NA())</f>
        <v>#N/A</v>
      </c>
      <c r="AM172" s="100" t="e">
        <f ca="true">+IF(AND(ISNUMBER(OFFSET('Sanitation Data'!$G$10,0,10*ROW('Sanitation Data'!G166))),'Data Summary'!DB172="Yes"),OFFSET('Sanitation Data'!$G$10,0,10*ROW('Sanitation Data'!G166)),NA())</f>
        <v>#N/A</v>
      </c>
      <c r="AN172" s="100" t="e">
        <f ca="true">+IF(AND(ISNUMBER(OFFSET('Sanitation Data'!$G$11,0,10*ROW('Sanitation Data'!G166))),'Data Summary'!DC172="Yes"),OFFSET('Sanitation Data'!$G$11,0,10*ROW('Sanitation Data'!G166)),NA())</f>
        <v>#N/A</v>
      </c>
      <c r="AO172" s="100" t="e">
        <f ca="true">+IF(AND(ISNUMBER(OFFSET('Sanitation Data'!$G$12,0,10*ROW('Sanitation Data'!G166))),'Data Summary'!DD172="Yes"),OFFSET('Sanitation Data'!$G$12,0,10*ROW('Sanitation Data'!G166)),NA())</f>
        <v>#N/A</v>
      </c>
      <c r="AP172" s="100" t="e">
        <f ca="true">+IF(AND(ISNUMBER(OFFSET('Sanitation Data'!$H$4,0,10*ROW('Sanitation Data'!H166))),'Data Summary'!DE172="Yes"),100-OFFSET('Sanitation Data'!$H$4,0,10*ROW('Sanitation Data'!H166)),NA())</f>
        <v>#N/A</v>
      </c>
      <c r="AQ172" s="100" t="e">
        <f ca="true">+IF(AND(ISNUMBER(OFFSET('Sanitation Data'!$H$6,0,10*ROW('Sanitation Data'!H166))),'Data Summary'!DF172="Yes"),OFFSET('Sanitation Data'!$H$6,0,10*ROW('Sanitation Data'!H166)),NA())</f>
        <v>#N/A</v>
      </c>
      <c r="AR172" s="100" t="e">
        <f ca="true">+IF(AND(ISNUMBER(OFFSET('Sanitation Data'!$H$10,0,10*ROW('Sanitation Data'!H166))),'Data Summary'!DG172="Yes"),OFFSET('Sanitation Data'!$H$10,0,10*ROW('Sanitation Data'!H166)),NA())</f>
        <v>#N/A</v>
      </c>
      <c r="AS172" s="100" t="e">
        <f ca="true">+IF(AND(ISNUMBER(OFFSET('Sanitation Data'!$H$11,0,10*ROW('Sanitation Data'!H166))),'Data Summary'!DH172="Yes"),OFFSET('Sanitation Data'!$H$11,0,10*ROW('Sanitation Data'!H166)),NA())</f>
        <v>#N/A</v>
      </c>
      <c r="AT172" s="100" t="e">
        <f ca="true">+IF(AND(ISNUMBER(OFFSET('Sanitation Data'!$H$12,0,10*ROW('Sanitation Data'!H166))),'Data Summary'!DI172="Yes"),OFFSET('Sanitation Data'!$H$12,0,10*ROW('Sanitation Data'!H166)),NA())</f>
        <v>#N/A</v>
      </c>
      <c r="AU172" s="100" t="e">
        <f ca="true">+IF(AND(ISNUMBER(OFFSET('Sanitation Data'!$I$4,0,10*ROW('Sanitation Data'!I166))),'Data Summary'!DJ172="Yes"),100-OFFSET('Sanitation Data'!$I$4,0,10*ROW('Sanitation Data'!I166)),NA())</f>
        <v>#N/A</v>
      </c>
      <c r="AV172" s="100" t="e">
        <f ca="true">+IF(AND(ISNUMBER(OFFSET('Sanitation Data'!$I$6,0,10*ROW('Sanitation Data'!I166))),'Data Summary'!DK172="Yes"),OFFSET('Sanitation Data'!$I$6,0,10*ROW('Sanitation Data'!I166)),NA())</f>
        <v>#N/A</v>
      </c>
      <c r="AW172" s="100" t="e">
        <f ca="true">+IF(AND(ISNUMBER(OFFSET('Sanitation Data'!$I$10,0,10*ROW('Sanitation Data'!I166))),'Data Summary'!DL172="Yes"),OFFSET('Sanitation Data'!$I$10,0,10*ROW('Sanitation Data'!I166)),NA())</f>
        <v>#N/A</v>
      </c>
      <c r="AX172" s="100" t="e">
        <f ca="true">+IF(AND(ISNUMBER(OFFSET('Sanitation Data'!$I$11,0,10*ROW('Sanitation Data'!I166))),'Data Summary'!DM172="Yes"),OFFSET('Sanitation Data'!$I$11,0,10*ROW('Sanitation Data'!I166)),NA())</f>
        <v>#N/A</v>
      </c>
      <c r="AY172" s="100" t="e">
        <f ca="true">+IF(AND(ISNUMBER(OFFSET('Sanitation Data'!$I$12,0,10*ROW('Sanitation Data'!I166))),'Data Summary'!DN172="Yes"),OFFSET('Sanitation Data'!$I$12,0,10*ROW('Sanitation Data'!I166)),NA())</f>
        <v>#N/A</v>
      </c>
      <c r="AZ172" s="101" t="e">
        <f ca="true">+IF(AND(ISNUMBER(OFFSET('Hygiene Data'!$D$5,0,10*ROW('Hygiene Data'!D166))),'Data Summary'!DO172="Yes"),OFFSET('Hygiene Data'!$D$5,0,10*ROW('Hygiene Data'!D166)),NA())</f>
        <v>#N/A</v>
      </c>
      <c r="BA172" s="101" t="e">
        <f ca="true">+IF(AND(ISNUMBER(OFFSET('Hygiene Data'!$D$7,0,10*ROW('Hygiene Data'!D166))),'Data Summary'!DP172="Yes"),OFFSET('Hygiene Data'!$D$7,0,10*ROW('Hygiene Data'!D166)),NA())</f>
        <v>#N/A</v>
      </c>
      <c r="BB172" s="101" t="e">
        <f ca="true">+IF(AND(ISNUMBER(OFFSET('Hygiene Data'!$D$9,0,10*ROW('Hygiene Data'!D166))),'Data Summary'!DQ172="Yes"),OFFSET('Hygiene Data'!$D$9,0,10*ROW('Hygiene Data'!D166)),NA())</f>
        <v>#N/A</v>
      </c>
      <c r="BC172" s="101" t="e">
        <f ca="true">+IF(AND(ISNUMBER(OFFSET('Hygiene Data'!$E$5,0,10*ROW('Hygiene Data'!E166))),'Data Summary'!DR172="Yes"),OFFSET('Hygiene Data'!$E$5,0,10*ROW('Hygiene Data'!E166)),NA())</f>
        <v>#N/A</v>
      </c>
      <c r="BD172" s="101" t="e">
        <f ca="true">+IF(AND(ISNUMBER(OFFSET('Hygiene Data'!$E$7,0,10*ROW('Hygiene Data'!E166))),'Data Summary'!DS172="Yes"),OFFSET('Hygiene Data'!$E$7,0,10*ROW('Hygiene Data'!E166)),NA())</f>
        <v>#N/A</v>
      </c>
      <c r="BE172" s="101" t="e">
        <f ca="true">+IF(AND(ISNUMBER(OFFSET('Hygiene Data'!$E$9,0,10*ROW('Hygiene Data'!E166))),'Data Summary'!DT172="Yes"),OFFSET('Hygiene Data'!$E$9,0,10*ROW('Hygiene Data'!E166)),NA())</f>
        <v>#N/A</v>
      </c>
      <c r="BF172" s="101" t="e">
        <f ca="true">+IF(AND(ISNUMBER(OFFSET('Hygiene Data'!$F$5,0,10*ROW('Hygiene Data'!F166))),'Data Summary'!DU172="Yes"),OFFSET('Hygiene Data'!$F$5,0,10*ROW('Hygiene Data'!F166)),NA())</f>
        <v>#N/A</v>
      </c>
      <c r="BG172" s="101" t="e">
        <f ca="true">+IF(AND(ISNUMBER(OFFSET('Hygiene Data'!$F$7,0,10*ROW('Hygiene Data'!F166))),'Data Summary'!DV172="Yes"),OFFSET('Hygiene Data'!$F$7,0,10*ROW('Hygiene Data'!F166)),NA())</f>
        <v>#N/A</v>
      </c>
      <c r="BH172" s="101" t="e">
        <f ca="true">+IF(AND(ISNUMBER(OFFSET('Hygiene Data'!$F$9,0,10*ROW('Hygiene Data'!F166))),'Data Summary'!DW172="Yes"),OFFSET('Hygiene Data'!$F$9,0,10*ROW('Hygiene Data'!F166)),NA())</f>
        <v>#N/A</v>
      </c>
      <c r="BI172" s="101" t="e">
        <f ca="true">+IF(AND(ISNUMBER(OFFSET('Hygiene Data'!$G$5,0,10*ROW('Hygiene Data'!G166))),'Data Summary'!DX172="Yes"),OFFSET('Hygiene Data'!$G$5,0,10*ROW('Hygiene Data'!G166)),NA())</f>
        <v>#N/A</v>
      </c>
      <c r="BJ172" s="101" t="e">
        <f ca="true">+IF(AND(ISNUMBER(OFFSET('Hygiene Data'!$G$7,0,10*ROW('Hygiene Data'!G166))),'Data Summary'!DY172="Yes"),OFFSET('Hygiene Data'!$G$7,0,10*ROW('Hygiene Data'!G166)),NA())</f>
        <v>#N/A</v>
      </c>
      <c r="BK172" s="101" t="e">
        <f ca="true">+IF(AND(ISNUMBER(OFFSET('Hygiene Data'!$G$9,0,10*ROW('Hygiene Data'!G166))),'Data Summary'!DZ172="Yes"),OFFSET('Hygiene Data'!$G$9,0,10*ROW('Hygiene Data'!G166)),NA())</f>
        <v>#N/A</v>
      </c>
      <c r="BL172" s="101" t="e">
        <f ca="true">+IF(AND(ISNUMBER(OFFSET('Hygiene Data'!$H$5,0,10*ROW('Hygiene Data'!H166))),'Data Summary'!EA172="Yes"),OFFSET('Hygiene Data'!$H$5,0,10*ROW('Hygiene Data'!H166)),NA())</f>
        <v>#N/A</v>
      </c>
      <c r="BM172" s="101" t="e">
        <f ca="true">+IF(AND(ISNUMBER(OFFSET('Hygiene Data'!$H$7,0,10*ROW('Hygiene Data'!H166))),'Data Summary'!EB172="Yes"),OFFSET('Hygiene Data'!$H$7,0,10*ROW('Hygiene Data'!H166)),NA())</f>
        <v>#N/A</v>
      </c>
      <c r="BN172" s="101" t="e">
        <f ca="true">+IF(AND(ISNUMBER(OFFSET('Hygiene Data'!$H$9,0,10*ROW('Hygiene Data'!H166))),'Data Summary'!EC172="Yes"),OFFSET('Hygiene Data'!$H$9,0,10*ROW('Hygiene Data'!H166)),NA())</f>
        <v>#N/A</v>
      </c>
      <c r="BO172" s="101" t="e">
        <f ca="true">+IF(AND(ISNUMBER(OFFSET('Hygiene Data'!$I$5,0,10*ROW('Hygiene Data'!I166))),'Data Summary'!ED172="Yes"),OFFSET('Hygiene Data'!$I$5,0,10*ROW('Hygiene Data'!I166)),NA())</f>
        <v>#N/A</v>
      </c>
      <c r="BP172" s="101" t="e">
        <f ca="true">+IF(AND(ISNUMBER(OFFSET('Hygiene Data'!$I$7,0,10*ROW('Hygiene Data'!I166))),'Data Summary'!EE172="Yes"),OFFSET('Hygiene Data'!$I$7,0,10*ROW('Hygiene Data'!I166)),NA())</f>
        <v>#N/A</v>
      </c>
      <c r="BQ172" s="101" t="e">
        <f ca="true">+IF(AND(ISNUMBER(OFFSET('Hygiene Data'!$I$9,0,10*ROW('Hygiene Data'!I166))),'Data Summary'!EF172="Yes"),OFFSET('Hygiene Data'!$I$9,0,10*ROW('Hygiene Data'!I166)),NA())</f>
        <v>#N/A</v>
      </c>
    </row>
    <row xmlns:x14ac="http://schemas.microsoft.com/office/spreadsheetml/2009/9/ac" r="173" x14ac:dyDescent="0.2">
      <c r="A173" s="414" t="e">
        <f ca="true">+RIGHT('Data Summary'!A173,LEN('Data Summary'!A173)-9)</f>
        <v>#VALUE!</v>
      </c>
      <c r="B173" s="38" t="str">
        <f ca="true">+IF(ISTEXT('Data Summary'!B173),'Data Summary'!B173,"")</f>
        <v/>
      </c>
      <c r="C173" s="365" t="e">
        <f ca="true">+VALUE('Data Summary'!C173)</f>
        <v>#VALUE!</v>
      </c>
      <c r="D173" s="99" t="e">
        <f ca="true">+IF(AND(ISNUMBER(OFFSET('Water Data'!$D$4,0,10*ROW('Water Data'!D167))),'Data Summary'!BS173="Yes"),100-OFFSET('Water Data'!$D$4,0,10*ROW('Water Data'!D167)),NA())</f>
        <v>#N/A</v>
      </c>
      <c r="E173" s="99" t="e">
        <f ca="true">+IF(AND(ISNUMBER(OFFSET('Water Data'!$D$6,0,10*ROW('Water Data'!D167))),'Data Summary'!BT173="Yes"),OFFSET('Water Data'!$D$6,0,10*ROW('Water Data'!D167)),NA())</f>
        <v>#N/A</v>
      </c>
      <c r="F173" s="99" t="e">
        <f ca="true">+IF(AND(ISNUMBER(OFFSET('Water Data'!$D$9,0,10*ROW('Water Data'!D167))),'Data Summary'!BU173="Yes"),OFFSET('Water Data'!$D$9,0,10*ROW('Water Data'!D167)),NA())</f>
        <v>#N/A</v>
      </c>
      <c r="G173" s="99" t="e">
        <f ca="true">+IF(AND(ISNUMBER(OFFSET('Water Data'!$E$4,0,10*ROW('Water Data'!E167))),'Data Summary'!BV173="Yes"),100-OFFSET('Water Data'!$E$4,0,10*ROW('Water Data'!E167)),NA())</f>
        <v>#N/A</v>
      </c>
      <c r="H173" s="99" t="e">
        <f ca="true">+IF(AND(ISNUMBER(OFFSET('Water Data'!$E$6,0,10*ROW('Water Data'!E167))),'Data Summary'!BW173="Yes"),OFFSET('Water Data'!$E$6,0,10*ROW('Water Data'!E167)),NA())</f>
        <v>#N/A</v>
      </c>
      <c r="I173" s="99" t="e">
        <f ca="true">+IF(AND(ISNUMBER(OFFSET('Water Data'!$E$9,0,10*ROW('Water Data'!E167))),'Data Summary'!BX173="Yes"),OFFSET('Water Data'!$E$9,0,10*ROW('Water Data'!E167)),NA())</f>
        <v>#N/A</v>
      </c>
      <c r="J173" s="99" t="e">
        <f ca="true">+IF(AND(ISNUMBER(OFFSET('Water Data'!$F$4,0,10*ROW('Water Data'!F167))),'Data Summary'!BY173="Yes"),100-OFFSET('Water Data'!$F$4,0,10*ROW('Water Data'!F167)),NA())</f>
        <v>#N/A</v>
      </c>
      <c r="K173" s="99" t="e">
        <f ca="true">+IF(AND(ISNUMBER(OFFSET('Water Data'!$F$6,0,10*ROW('Water Data'!F167))),'Data Summary'!BZ173="Yes"),OFFSET('Water Data'!$F$6,0,10*ROW('Water Data'!F167)),NA())</f>
        <v>#N/A</v>
      </c>
      <c r="L173" s="99" t="e">
        <f ca="true">+IF(AND(ISNUMBER(OFFSET('Water Data'!$F$9,0,10*ROW('Water Data'!F167))),'Data Summary'!CA173="Yes"),OFFSET('Water Data'!$F$9,0,10*ROW('Water Data'!F167)),NA())</f>
        <v>#N/A</v>
      </c>
      <c r="M173" s="99" t="e">
        <f ca="true">+IF(AND(ISNUMBER(OFFSET('Water Data'!$G$4,0,10*ROW('Water Data'!G167))),'Data Summary'!CB173="Yes"),100-OFFSET('Water Data'!$G$4,0,10*ROW('Water Data'!G167)),NA())</f>
        <v>#N/A</v>
      </c>
      <c r="N173" s="99" t="e">
        <f ca="true">+IF(AND(ISNUMBER(OFFSET('Water Data'!$G$6,0,10*ROW('Water Data'!G167))),'Data Summary'!CC173="Yes"),OFFSET('Water Data'!$G$6,0,10*ROW('Water Data'!G167)),NA())</f>
        <v>#N/A</v>
      </c>
      <c r="O173" s="99" t="e">
        <f ca="true">+IF(AND(ISNUMBER(OFFSET('Water Data'!$G$9,0,10*ROW('Water Data'!G167))),'Data Summary'!CD173="Yes"),OFFSET('Water Data'!$G$9,0,10*ROW('Water Data'!G167)),NA())</f>
        <v>#N/A</v>
      </c>
      <c r="P173" s="99" t="e">
        <f ca="true">+IF(AND(ISNUMBER(OFFSET('Water Data'!$H$4,0,10*ROW('Water Data'!H167))),'Data Summary'!CE173="Yes"),100-OFFSET('Water Data'!$H$4,0,10*ROW('Water Data'!H167)),NA())</f>
        <v>#N/A</v>
      </c>
      <c r="Q173" s="99" t="e">
        <f ca="true">+IF(AND(ISNUMBER(OFFSET('Water Data'!$H$6,0,10*ROW('Water Data'!H167))),'Data Summary'!CF173="Yes"),OFFSET('Water Data'!$H$6,0,10*ROW('Water Data'!H167)),NA())</f>
        <v>#N/A</v>
      </c>
      <c r="R173" s="99" t="e">
        <f ca="true">+IF(AND(ISNUMBER(OFFSET('Water Data'!$H$9,0,10*ROW('Water Data'!H167))),'Data Summary'!CG173="Yes"),OFFSET('Water Data'!$H$9,0,10*ROW('Water Data'!H167)),NA())</f>
        <v>#N/A</v>
      </c>
      <c r="S173" s="99" t="e">
        <f ca="true">+IF(AND(ISNUMBER(OFFSET('Water Data'!$I$4,0,10*ROW('Water Data'!I167))),'Data Summary'!CH173="Yes"),100-OFFSET('Water Data'!$I$4,0,10*ROW('Water Data'!I167)),NA())</f>
        <v>#N/A</v>
      </c>
      <c r="T173" s="99" t="e">
        <f ca="true">+IF(AND(ISNUMBER(OFFSET('Water Data'!$I$6,0,10*ROW('Water Data'!I167))),'Data Summary'!CI173="Yes"),OFFSET('Water Data'!$I$6,0,10*ROW('Water Data'!I167)),NA())</f>
        <v>#N/A</v>
      </c>
      <c r="U173" s="99" t="e">
        <f ca="true">+IF(AND(ISNUMBER(OFFSET('Water Data'!$I$9,0,10*ROW('Water Data'!I167))),'Data Summary'!CJ173="Yes"),OFFSET('Water Data'!$I$9,0,10*ROW('Water Data'!I167)),NA())</f>
        <v>#N/A</v>
      </c>
      <c r="V173" s="100" t="e">
        <f ca="true">+IF(AND(ISNUMBER(OFFSET('Sanitation Data'!$D$4,0,10*ROW('Sanitation Data'!D167))),'Data Summary'!CK173="Yes"),100-OFFSET('Sanitation Data'!$D$4,0,10*ROW('Sanitation Data'!D167)),NA())</f>
        <v>#N/A</v>
      </c>
      <c r="W173" s="100" t="e">
        <f ca="true">+IF(AND(ISNUMBER(OFFSET('Sanitation Data'!$D$6,0,10*ROW('Sanitation Data'!D167))),'Data Summary'!CL173="Yes"),OFFSET('Sanitation Data'!$D$6,0,10*ROW('Sanitation Data'!D167)),NA())</f>
        <v>#N/A</v>
      </c>
      <c r="X173" s="100" t="e">
        <f ca="true">+IF(AND(ISNUMBER(OFFSET('Sanitation Data'!$D$10,0,10*ROW('Sanitation Data'!D167))),'Data Summary'!CM173="Yes"),OFFSET('Sanitation Data'!$D$10,0,10*ROW('Sanitation Data'!D167)),NA())</f>
        <v>#N/A</v>
      </c>
      <c r="Y173" s="100" t="e">
        <f ca="true">+IF(AND(ISNUMBER(OFFSET('Sanitation Data'!$D$11,0,10*ROW('Sanitation Data'!D167))),'Data Summary'!CN173="Yes"),OFFSET('Sanitation Data'!$D$11,0,10*ROW('Sanitation Data'!D167)),NA())</f>
        <v>#N/A</v>
      </c>
      <c r="Z173" s="100" t="e">
        <f ca="true">+IF(AND(ISNUMBER(OFFSET('Sanitation Data'!$D$12,0,10*ROW('Sanitation Data'!D167))),'Data Summary'!CO173="Yes"),OFFSET('Sanitation Data'!$D$12,0,10*ROW('Sanitation Data'!D167)),NA())</f>
        <v>#N/A</v>
      </c>
      <c r="AA173" s="100" t="e">
        <f ca="true">+IF(AND(ISNUMBER(OFFSET('Sanitation Data'!$E$4,0,10*ROW('Sanitation Data'!E167))),'Data Summary'!CP173="Yes"),100-OFFSET('Sanitation Data'!$E$4,0,10*ROW('Sanitation Data'!E167)),NA())</f>
        <v>#N/A</v>
      </c>
      <c r="AB173" s="100" t="e">
        <f ca="true">+IF(AND(ISNUMBER(OFFSET('Sanitation Data'!$E$6,0,10*ROW('Sanitation Data'!E167))),'Data Summary'!CQ173="Yes"),OFFSET('Sanitation Data'!$E$6,0,10*ROW('Sanitation Data'!E167)),NA())</f>
        <v>#N/A</v>
      </c>
      <c r="AC173" s="100" t="e">
        <f ca="true">+IF(AND(ISNUMBER(OFFSET('Sanitation Data'!$E$10,0,10*ROW('Sanitation Data'!E167))),'Data Summary'!CR173="Yes"),OFFSET('Sanitation Data'!$E$10,0,10*ROW('Sanitation Data'!E167)),NA())</f>
        <v>#N/A</v>
      </c>
      <c r="AD173" s="100" t="e">
        <f ca="true">+IF(AND(ISNUMBER(OFFSET('Sanitation Data'!$E$11,0,10*ROW('Sanitation Data'!E167))),'Data Summary'!CS173="Yes"),OFFSET('Sanitation Data'!$E$11,0,10*ROW('Sanitation Data'!E167)),NA())</f>
        <v>#N/A</v>
      </c>
      <c r="AE173" s="100" t="e">
        <f ca="true">+IF(AND(ISNUMBER(OFFSET('Sanitation Data'!$E$12,0,10*ROW('Sanitation Data'!E167))),'Data Summary'!CT173="Yes"),OFFSET('Sanitation Data'!$E$12,0,10*ROW('Sanitation Data'!E167)),NA())</f>
        <v>#N/A</v>
      </c>
      <c r="AF173" s="100" t="e">
        <f ca="true">+IF(AND(ISNUMBER(OFFSET('Sanitation Data'!$F$4,0,10*ROW('Sanitation Data'!F167))),'Data Summary'!CU173="Yes"),100-OFFSET('Sanitation Data'!$F$4,0,10*ROW('Sanitation Data'!F167)),NA())</f>
        <v>#N/A</v>
      </c>
      <c r="AG173" s="100" t="e">
        <f ca="true">+IF(AND(ISNUMBER(OFFSET('Sanitation Data'!$F$6,0,10*ROW('Sanitation Data'!F167))),'Data Summary'!CV173="Yes"),OFFSET('Sanitation Data'!$F$6,0,10*ROW('Sanitation Data'!F167)),NA())</f>
        <v>#N/A</v>
      </c>
      <c r="AH173" s="100" t="e">
        <f ca="true">+IF(AND(ISNUMBER(OFFSET('Sanitation Data'!$F$10,0,10*ROW('Sanitation Data'!F167))),'Data Summary'!CW173="Yes"),OFFSET('Sanitation Data'!$F$10,0,10*ROW('Sanitation Data'!F167)),NA())</f>
        <v>#N/A</v>
      </c>
      <c r="AI173" s="100" t="e">
        <f ca="true">+IF(AND(ISNUMBER(OFFSET('Sanitation Data'!$F$11,0,10*ROW('Sanitation Data'!F167))),'Data Summary'!CX173="Yes"),OFFSET('Sanitation Data'!$F$11,0,10*ROW('Sanitation Data'!F167)),NA())</f>
        <v>#N/A</v>
      </c>
      <c r="AJ173" s="100" t="e">
        <f ca="true">+IF(AND(ISNUMBER(OFFSET('Sanitation Data'!$F$12,0,10*ROW('Sanitation Data'!F167))),'Data Summary'!CY173="Yes"),OFFSET('Sanitation Data'!$F$12,0,10*ROW('Sanitation Data'!F167)),NA())</f>
        <v>#N/A</v>
      </c>
      <c r="AK173" s="100" t="e">
        <f ca="true">+IF(AND(ISNUMBER(OFFSET('Sanitation Data'!$G$4,0,10*ROW('Sanitation Data'!G167))),'Data Summary'!CZ173="Yes"),100-OFFSET('Sanitation Data'!$G$4,0,10*ROW('Sanitation Data'!G167)),NA())</f>
        <v>#N/A</v>
      </c>
      <c r="AL173" s="100" t="e">
        <f ca="true">+IF(AND(ISNUMBER(OFFSET('Sanitation Data'!$G$6,0,10*ROW('Sanitation Data'!G167))),'Data Summary'!DA173="Yes"),OFFSET('Sanitation Data'!$G$6,0,10*ROW('Sanitation Data'!G167)),NA())</f>
        <v>#N/A</v>
      </c>
      <c r="AM173" s="100" t="e">
        <f ca="true">+IF(AND(ISNUMBER(OFFSET('Sanitation Data'!$G$10,0,10*ROW('Sanitation Data'!G167))),'Data Summary'!DB173="Yes"),OFFSET('Sanitation Data'!$G$10,0,10*ROW('Sanitation Data'!G167)),NA())</f>
        <v>#N/A</v>
      </c>
      <c r="AN173" s="100" t="e">
        <f ca="true">+IF(AND(ISNUMBER(OFFSET('Sanitation Data'!$G$11,0,10*ROW('Sanitation Data'!G167))),'Data Summary'!DC173="Yes"),OFFSET('Sanitation Data'!$G$11,0,10*ROW('Sanitation Data'!G167)),NA())</f>
        <v>#N/A</v>
      </c>
      <c r="AO173" s="100" t="e">
        <f ca="true">+IF(AND(ISNUMBER(OFFSET('Sanitation Data'!$G$12,0,10*ROW('Sanitation Data'!G167))),'Data Summary'!DD173="Yes"),OFFSET('Sanitation Data'!$G$12,0,10*ROW('Sanitation Data'!G167)),NA())</f>
        <v>#N/A</v>
      </c>
      <c r="AP173" s="100" t="e">
        <f ca="true">+IF(AND(ISNUMBER(OFFSET('Sanitation Data'!$H$4,0,10*ROW('Sanitation Data'!H167))),'Data Summary'!DE173="Yes"),100-OFFSET('Sanitation Data'!$H$4,0,10*ROW('Sanitation Data'!H167)),NA())</f>
        <v>#N/A</v>
      </c>
      <c r="AQ173" s="100" t="e">
        <f ca="true">+IF(AND(ISNUMBER(OFFSET('Sanitation Data'!$H$6,0,10*ROW('Sanitation Data'!H167))),'Data Summary'!DF173="Yes"),OFFSET('Sanitation Data'!$H$6,0,10*ROW('Sanitation Data'!H167)),NA())</f>
        <v>#N/A</v>
      </c>
      <c r="AR173" s="100" t="e">
        <f ca="true">+IF(AND(ISNUMBER(OFFSET('Sanitation Data'!$H$10,0,10*ROW('Sanitation Data'!H167))),'Data Summary'!DG173="Yes"),OFFSET('Sanitation Data'!$H$10,0,10*ROW('Sanitation Data'!H167)),NA())</f>
        <v>#N/A</v>
      </c>
      <c r="AS173" s="100" t="e">
        <f ca="true">+IF(AND(ISNUMBER(OFFSET('Sanitation Data'!$H$11,0,10*ROW('Sanitation Data'!H167))),'Data Summary'!DH173="Yes"),OFFSET('Sanitation Data'!$H$11,0,10*ROW('Sanitation Data'!H167)),NA())</f>
        <v>#N/A</v>
      </c>
      <c r="AT173" s="100" t="e">
        <f ca="true">+IF(AND(ISNUMBER(OFFSET('Sanitation Data'!$H$12,0,10*ROW('Sanitation Data'!H167))),'Data Summary'!DI173="Yes"),OFFSET('Sanitation Data'!$H$12,0,10*ROW('Sanitation Data'!H167)),NA())</f>
        <v>#N/A</v>
      </c>
      <c r="AU173" s="100" t="e">
        <f ca="true">+IF(AND(ISNUMBER(OFFSET('Sanitation Data'!$I$4,0,10*ROW('Sanitation Data'!I167))),'Data Summary'!DJ173="Yes"),100-OFFSET('Sanitation Data'!$I$4,0,10*ROW('Sanitation Data'!I167)),NA())</f>
        <v>#N/A</v>
      </c>
      <c r="AV173" s="100" t="e">
        <f ca="true">+IF(AND(ISNUMBER(OFFSET('Sanitation Data'!$I$6,0,10*ROW('Sanitation Data'!I167))),'Data Summary'!DK173="Yes"),OFFSET('Sanitation Data'!$I$6,0,10*ROW('Sanitation Data'!I167)),NA())</f>
        <v>#N/A</v>
      </c>
      <c r="AW173" s="100" t="e">
        <f ca="true">+IF(AND(ISNUMBER(OFFSET('Sanitation Data'!$I$10,0,10*ROW('Sanitation Data'!I167))),'Data Summary'!DL173="Yes"),OFFSET('Sanitation Data'!$I$10,0,10*ROW('Sanitation Data'!I167)),NA())</f>
        <v>#N/A</v>
      </c>
      <c r="AX173" s="100" t="e">
        <f ca="true">+IF(AND(ISNUMBER(OFFSET('Sanitation Data'!$I$11,0,10*ROW('Sanitation Data'!I167))),'Data Summary'!DM173="Yes"),OFFSET('Sanitation Data'!$I$11,0,10*ROW('Sanitation Data'!I167)),NA())</f>
        <v>#N/A</v>
      </c>
      <c r="AY173" s="100" t="e">
        <f ca="true">+IF(AND(ISNUMBER(OFFSET('Sanitation Data'!$I$12,0,10*ROW('Sanitation Data'!I167))),'Data Summary'!DN173="Yes"),OFFSET('Sanitation Data'!$I$12,0,10*ROW('Sanitation Data'!I167)),NA())</f>
        <v>#N/A</v>
      </c>
      <c r="AZ173" s="101" t="e">
        <f ca="true">+IF(AND(ISNUMBER(OFFSET('Hygiene Data'!$D$5,0,10*ROW('Hygiene Data'!D167))),'Data Summary'!DO173="Yes"),OFFSET('Hygiene Data'!$D$5,0,10*ROW('Hygiene Data'!D167)),NA())</f>
        <v>#N/A</v>
      </c>
      <c r="BA173" s="101" t="e">
        <f ca="true">+IF(AND(ISNUMBER(OFFSET('Hygiene Data'!$D$7,0,10*ROW('Hygiene Data'!D167))),'Data Summary'!DP173="Yes"),OFFSET('Hygiene Data'!$D$7,0,10*ROW('Hygiene Data'!D167)),NA())</f>
        <v>#N/A</v>
      </c>
      <c r="BB173" s="101" t="e">
        <f ca="true">+IF(AND(ISNUMBER(OFFSET('Hygiene Data'!$D$9,0,10*ROW('Hygiene Data'!D167))),'Data Summary'!DQ173="Yes"),OFFSET('Hygiene Data'!$D$9,0,10*ROW('Hygiene Data'!D167)),NA())</f>
        <v>#N/A</v>
      </c>
      <c r="BC173" s="101" t="e">
        <f ca="true">+IF(AND(ISNUMBER(OFFSET('Hygiene Data'!$E$5,0,10*ROW('Hygiene Data'!E167))),'Data Summary'!DR173="Yes"),OFFSET('Hygiene Data'!$E$5,0,10*ROW('Hygiene Data'!E167)),NA())</f>
        <v>#N/A</v>
      </c>
      <c r="BD173" s="101" t="e">
        <f ca="true">+IF(AND(ISNUMBER(OFFSET('Hygiene Data'!$E$7,0,10*ROW('Hygiene Data'!E167))),'Data Summary'!DS173="Yes"),OFFSET('Hygiene Data'!$E$7,0,10*ROW('Hygiene Data'!E167)),NA())</f>
        <v>#N/A</v>
      </c>
      <c r="BE173" s="101" t="e">
        <f ca="true">+IF(AND(ISNUMBER(OFFSET('Hygiene Data'!$E$9,0,10*ROW('Hygiene Data'!E167))),'Data Summary'!DT173="Yes"),OFFSET('Hygiene Data'!$E$9,0,10*ROW('Hygiene Data'!E167)),NA())</f>
        <v>#N/A</v>
      </c>
      <c r="BF173" s="101" t="e">
        <f ca="true">+IF(AND(ISNUMBER(OFFSET('Hygiene Data'!$F$5,0,10*ROW('Hygiene Data'!F167))),'Data Summary'!DU173="Yes"),OFFSET('Hygiene Data'!$F$5,0,10*ROW('Hygiene Data'!F167)),NA())</f>
        <v>#N/A</v>
      </c>
      <c r="BG173" s="101" t="e">
        <f ca="true">+IF(AND(ISNUMBER(OFFSET('Hygiene Data'!$F$7,0,10*ROW('Hygiene Data'!F167))),'Data Summary'!DV173="Yes"),OFFSET('Hygiene Data'!$F$7,0,10*ROW('Hygiene Data'!F167)),NA())</f>
        <v>#N/A</v>
      </c>
      <c r="BH173" s="101" t="e">
        <f ca="true">+IF(AND(ISNUMBER(OFFSET('Hygiene Data'!$F$9,0,10*ROW('Hygiene Data'!F167))),'Data Summary'!DW173="Yes"),OFFSET('Hygiene Data'!$F$9,0,10*ROW('Hygiene Data'!F167)),NA())</f>
        <v>#N/A</v>
      </c>
      <c r="BI173" s="101" t="e">
        <f ca="true">+IF(AND(ISNUMBER(OFFSET('Hygiene Data'!$G$5,0,10*ROW('Hygiene Data'!G167))),'Data Summary'!DX173="Yes"),OFFSET('Hygiene Data'!$G$5,0,10*ROW('Hygiene Data'!G167)),NA())</f>
        <v>#N/A</v>
      </c>
      <c r="BJ173" s="101" t="e">
        <f ca="true">+IF(AND(ISNUMBER(OFFSET('Hygiene Data'!$G$7,0,10*ROW('Hygiene Data'!G167))),'Data Summary'!DY173="Yes"),OFFSET('Hygiene Data'!$G$7,0,10*ROW('Hygiene Data'!G167)),NA())</f>
        <v>#N/A</v>
      </c>
      <c r="BK173" s="101" t="e">
        <f ca="true">+IF(AND(ISNUMBER(OFFSET('Hygiene Data'!$G$9,0,10*ROW('Hygiene Data'!G167))),'Data Summary'!DZ173="Yes"),OFFSET('Hygiene Data'!$G$9,0,10*ROW('Hygiene Data'!G167)),NA())</f>
        <v>#N/A</v>
      </c>
      <c r="BL173" s="101" t="e">
        <f ca="true">+IF(AND(ISNUMBER(OFFSET('Hygiene Data'!$H$5,0,10*ROW('Hygiene Data'!H167))),'Data Summary'!EA173="Yes"),OFFSET('Hygiene Data'!$H$5,0,10*ROW('Hygiene Data'!H167)),NA())</f>
        <v>#N/A</v>
      </c>
      <c r="BM173" s="101" t="e">
        <f ca="true">+IF(AND(ISNUMBER(OFFSET('Hygiene Data'!$H$7,0,10*ROW('Hygiene Data'!H167))),'Data Summary'!EB173="Yes"),OFFSET('Hygiene Data'!$H$7,0,10*ROW('Hygiene Data'!H167)),NA())</f>
        <v>#N/A</v>
      </c>
      <c r="BN173" s="101" t="e">
        <f ca="true">+IF(AND(ISNUMBER(OFFSET('Hygiene Data'!$H$9,0,10*ROW('Hygiene Data'!H167))),'Data Summary'!EC173="Yes"),OFFSET('Hygiene Data'!$H$9,0,10*ROW('Hygiene Data'!H167)),NA())</f>
        <v>#N/A</v>
      </c>
      <c r="BO173" s="101" t="e">
        <f ca="true">+IF(AND(ISNUMBER(OFFSET('Hygiene Data'!$I$5,0,10*ROW('Hygiene Data'!I167))),'Data Summary'!ED173="Yes"),OFFSET('Hygiene Data'!$I$5,0,10*ROW('Hygiene Data'!I167)),NA())</f>
        <v>#N/A</v>
      </c>
      <c r="BP173" s="101" t="e">
        <f ca="true">+IF(AND(ISNUMBER(OFFSET('Hygiene Data'!$I$7,0,10*ROW('Hygiene Data'!I167))),'Data Summary'!EE173="Yes"),OFFSET('Hygiene Data'!$I$7,0,10*ROW('Hygiene Data'!I167)),NA())</f>
        <v>#N/A</v>
      </c>
      <c r="BQ173" s="101" t="e">
        <f ca="true">+IF(AND(ISNUMBER(OFFSET('Hygiene Data'!$I$9,0,10*ROW('Hygiene Data'!I167))),'Data Summary'!EF173="Yes"),OFFSET('Hygiene Data'!$I$9,0,10*ROW('Hygiene Data'!I167)),NA())</f>
        <v>#N/A</v>
      </c>
    </row>
    <row xmlns:x14ac="http://schemas.microsoft.com/office/spreadsheetml/2009/9/ac" r="174" x14ac:dyDescent="0.2">
      <c r="A174" s="414" t="e">
        <f ca="true">+RIGHT('Data Summary'!A174,LEN('Data Summary'!A174)-9)</f>
        <v>#VALUE!</v>
      </c>
      <c r="B174" s="38" t="str">
        <f ca="true">+IF(ISTEXT('Data Summary'!B174),'Data Summary'!B174,"")</f>
        <v/>
      </c>
      <c r="C174" s="365" t="e">
        <f ca="true">+VALUE('Data Summary'!C174)</f>
        <v>#VALUE!</v>
      </c>
      <c r="D174" s="99" t="e">
        <f ca="true">+IF(AND(ISNUMBER(OFFSET('Water Data'!$D$4,0,10*ROW('Water Data'!D168))),'Data Summary'!BS174="Yes"),100-OFFSET('Water Data'!$D$4,0,10*ROW('Water Data'!D168)),NA())</f>
        <v>#N/A</v>
      </c>
      <c r="E174" s="99" t="e">
        <f ca="true">+IF(AND(ISNUMBER(OFFSET('Water Data'!$D$6,0,10*ROW('Water Data'!D168))),'Data Summary'!BT174="Yes"),OFFSET('Water Data'!$D$6,0,10*ROW('Water Data'!D168)),NA())</f>
        <v>#N/A</v>
      </c>
      <c r="F174" s="99" t="e">
        <f ca="true">+IF(AND(ISNUMBER(OFFSET('Water Data'!$D$9,0,10*ROW('Water Data'!D168))),'Data Summary'!BU174="Yes"),OFFSET('Water Data'!$D$9,0,10*ROW('Water Data'!D168)),NA())</f>
        <v>#N/A</v>
      </c>
      <c r="G174" s="99" t="e">
        <f ca="true">+IF(AND(ISNUMBER(OFFSET('Water Data'!$E$4,0,10*ROW('Water Data'!E168))),'Data Summary'!BV174="Yes"),100-OFFSET('Water Data'!$E$4,0,10*ROW('Water Data'!E168)),NA())</f>
        <v>#N/A</v>
      </c>
      <c r="H174" s="99" t="e">
        <f ca="true">+IF(AND(ISNUMBER(OFFSET('Water Data'!$E$6,0,10*ROW('Water Data'!E168))),'Data Summary'!BW174="Yes"),OFFSET('Water Data'!$E$6,0,10*ROW('Water Data'!E168)),NA())</f>
        <v>#N/A</v>
      </c>
      <c r="I174" s="99" t="e">
        <f ca="true">+IF(AND(ISNUMBER(OFFSET('Water Data'!$E$9,0,10*ROW('Water Data'!E168))),'Data Summary'!BX174="Yes"),OFFSET('Water Data'!$E$9,0,10*ROW('Water Data'!E168)),NA())</f>
        <v>#N/A</v>
      </c>
      <c r="J174" s="99" t="e">
        <f ca="true">+IF(AND(ISNUMBER(OFFSET('Water Data'!$F$4,0,10*ROW('Water Data'!F168))),'Data Summary'!BY174="Yes"),100-OFFSET('Water Data'!$F$4,0,10*ROW('Water Data'!F168)),NA())</f>
        <v>#N/A</v>
      </c>
      <c r="K174" s="99" t="e">
        <f ca="true">+IF(AND(ISNUMBER(OFFSET('Water Data'!$F$6,0,10*ROW('Water Data'!F168))),'Data Summary'!BZ174="Yes"),OFFSET('Water Data'!$F$6,0,10*ROW('Water Data'!F168)),NA())</f>
        <v>#N/A</v>
      </c>
      <c r="L174" s="99" t="e">
        <f ca="true">+IF(AND(ISNUMBER(OFFSET('Water Data'!$F$9,0,10*ROW('Water Data'!F168))),'Data Summary'!CA174="Yes"),OFFSET('Water Data'!$F$9,0,10*ROW('Water Data'!F168)),NA())</f>
        <v>#N/A</v>
      </c>
      <c r="M174" s="99" t="e">
        <f ca="true">+IF(AND(ISNUMBER(OFFSET('Water Data'!$G$4,0,10*ROW('Water Data'!G168))),'Data Summary'!CB174="Yes"),100-OFFSET('Water Data'!$G$4,0,10*ROW('Water Data'!G168)),NA())</f>
        <v>#N/A</v>
      </c>
      <c r="N174" s="99" t="e">
        <f ca="true">+IF(AND(ISNUMBER(OFFSET('Water Data'!$G$6,0,10*ROW('Water Data'!G168))),'Data Summary'!CC174="Yes"),OFFSET('Water Data'!$G$6,0,10*ROW('Water Data'!G168)),NA())</f>
        <v>#N/A</v>
      </c>
      <c r="O174" s="99" t="e">
        <f ca="true">+IF(AND(ISNUMBER(OFFSET('Water Data'!$G$9,0,10*ROW('Water Data'!G168))),'Data Summary'!CD174="Yes"),OFFSET('Water Data'!$G$9,0,10*ROW('Water Data'!G168)),NA())</f>
        <v>#N/A</v>
      </c>
      <c r="P174" s="99" t="e">
        <f ca="true">+IF(AND(ISNUMBER(OFFSET('Water Data'!$H$4,0,10*ROW('Water Data'!H168))),'Data Summary'!CE174="Yes"),100-OFFSET('Water Data'!$H$4,0,10*ROW('Water Data'!H168)),NA())</f>
        <v>#N/A</v>
      </c>
      <c r="Q174" s="99" t="e">
        <f ca="true">+IF(AND(ISNUMBER(OFFSET('Water Data'!$H$6,0,10*ROW('Water Data'!H168))),'Data Summary'!CF174="Yes"),OFFSET('Water Data'!$H$6,0,10*ROW('Water Data'!H168)),NA())</f>
        <v>#N/A</v>
      </c>
      <c r="R174" s="99" t="e">
        <f ca="true">+IF(AND(ISNUMBER(OFFSET('Water Data'!$H$9,0,10*ROW('Water Data'!H168))),'Data Summary'!CG174="Yes"),OFFSET('Water Data'!$H$9,0,10*ROW('Water Data'!H168)),NA())</f>
        <v>#N/A</v>
      </c>
      <c r="S174" s="99" t="e">
        <f ca="true">+IF(AND(ISNUMBER(OFFSET('Water Data'!$I$4,0,10*ROW('Water Data'!I168))),'Data Summary'!CH174="Yes"),100-OFFSET('Water Data'!$I$4,0,10*ROW('Water Data'!I168)),NA())</f>
        <v>#N/A</v>
      </c>
      <c r="T174" s="99" t="e">
        <f ca="true">+IF(AND(ISNUMBER(OFFSET('Water Data'!$I$6,0,10*ROW('Water Data'!I168))),'Data Summary'!CI174="Yes"),OFFSET('Water Data'!$I$6,0,10*ROW('Water Data'!I168)),NA())</f>
        <v>#N/A</v>
      </c>
      <c r="U174" s="99" t="e">
        <f ca="true">+IF(AND(ISNUMBER(OFFSET('Water Data'!$I$9,0,10*ROW('Water Data'!I168))),'Data Summary'!CJ174="Yes"),OFFSET('Water Data'!$I$9,0,10*ROW('Water Data'!I168)),NA())</f>
        <v>#N/A</v>
      </c>
      <c r="V174" s="100" t="e">
        <f ca="true">+IF(AND(ISNUMBER(OFFSET('Sanitation Data'!$D$4,0,10*ROW('Sanitation Data'!D168))),'Data Summary'!CK174="Yes"),100-OFFSET('Sanitation Data'!$D$4,0,10*ROW('Sanitation Data'!D168)),NA())</f>
        <v>#N/A</v>
      </c>
      <c r="W174" s="100" t="e">
        <f ca="true">+IF(AND(ISNUMBER(OFFSET('Sanitation Data'!$D$6,0,10*ROW('Sanitation Data'!D168))),'Data Summary'!CL174="Yes"),OFFSET('Sanitation Data'!$D$6,0,10*ROW('Sanitation Data'!D168)),NA())</f>
        <v>#N/A</v>
      </c>
      <c r="X174" s="100" t="e">
        <f ca="true">+IF(AND(ISNUMBER(OFFSET('Sanitation Data'!$D$10,0,10*ROW('Sanitation Data'!D168))),'Data Summary'!CM174="Yes"),OFFSET('Sanitation Data'!$D$10,0,10*ROW('Sanitation Data'!D168)),NA())</f>
        <v>#N/A</v>
      </c>
      <c r="Y174" s="100" t="e">
        <f ca="true">+IF(AND(ISNUMBER(OFFSET('Sanitation Data'!$D$11,0,10*ROW('Sanitation Data'!D168))),'Data Summary'!CN174="Yes"),OFFSET('Sanitation Data'!$D$11,0,10*ROW('Sanitation Data'!D168)),NA())</f>
        <v>#N/A</v>
      </c>
      <c r="Z174" s="100" t="e">
        <f ca="true">+IF(AND(ISNUMBER(OFFSET('Sanitation Data'!$D$12,0,10*ROW('Sanitation Data'!D168))),'Data Summary'!CO174="Yes"),OFFSET('Sanitation Data'!$D$12,0,10*ROW('Sanitation Data'!D168)),NA())</f>
        <v>#N/A</v>
      </c>
      <c r="AA174" s="100" t="e">
        <f ca="true">+IF(AND(ISNUMBER(OFFSET('Sanitation Data'!$E$4,0,10*ROW('Sanitation Data'!E168))),'Data Summary'!CP174="Yes"),100-OFFSET('Sanitation Data'!$E$4,0,10*ROW('Sanitation Data'!E168)),NA())</f>
        <v>#N/A</v>
      </c>
      <c r="AB174" s="100" t="e">
        <f ca="true">+IF(AND(ISNUMBER(OFFSET('Sanitation Data'!$E$6,0,10*ROW('Sanitation Data'!E168))),'Data Summary'!CQ174="Yes"),OFFSET('Sanitation Data'!$E$6,0,10*ROW('Sanitation Data'!E168)),NA())</f>
        <v>#N/A</v>
      </c>
      <c r="AC174" s="100" t="e">
        <f ca="true">+IF(AND(ISNUMBER(OFFSET('Sanitation Data'!$E$10,0,10*ROW('Sanitation Data'!E168))),'Data Summary'!CR174="Yes"),OFFSET('Sanitation Data'!$E$10,0,10*ROW('Sanitation Data'!E168)),NA())</f>
        <v>#N/A</v>
      </c>
      <c r="AD174" s="100" t="e">
        <f ca="true">+IF(AND(ISNUMBER(OFFSET('Sanitation Data'!$E$11,0,10*ROW('Sanitation Data'!E168))),'Data Summary'!CS174="Yes"),OFFSET('Sanitation Data'!$E$11,0,10*ROW('Sanitation Data'!E168)),NA())</f>
        <v>#N/A</v>
      </c>
      <c r="AE174" s="100" t="e">
        <f ca="true">+IF(AND(ISNUMBER(OFFSET('Sanitation Data'!$E$12,0,10*ROW('Sanitation Data'!E168))),'Data Summary'!CT174="Yes"),OFFSET('Sanitation Data'!$E$12,0,10*ROW('Sanitation Data'!E168)),NA())</f>
        <v>#N/A</v>
      </c>
      <c r="AF174" s="100" t="e">
        <f ca="true">+IF(AND(ISNUMBER(OFFSET('Sanitation Data'!$F$4,0,10*ROW('Sanitation Data'!F168))),'Data Summary'!CU174="Yes"),100-OFFSET('Sanitation Data'!$F$4,0,10*ROW('Sanitation Data'!F168)),NA())</f>
        <v>#N/A</v>
      </c>
      <c r="AG174" s="100" t="e">
        <f ca="true">+IF(AND(ISNUMBER(OFFSET('Sanitation Data'!$F$6,0,10*ROW('Sanitation Data'!F168))),'Data Summary'!CV174="Yes"),OFFSET('Sanitation Data'!$F$6,0,10*ROW('Sanitation Data'!F168)),NA())</f>
        <v>#N/A</v>
      </c>
      <c r="AH174" s="100" t="e">
        <f ca="true">+IF(AND(ISNUMBER(OFFSET('Sanitation Data'!$F$10,0,10*ROW('Sanitation Data'!F168))),'Data Summary'!CW174="Yes"),OFFSET('Sanitation Data'!$F$10,0,10*ROW('Sanitation Data'!F168)),NA())</f>
        <v>#N/A</v>
      </c>
      <c r="AI174" s="100" t="e">
        <f ca="true">+IF(AND(ISNUMBER(OFFSET('Sanitation Data'!$F$11,0,10*ROW('Sanitation Data'!F168))),'Data Summary'!CX174="Yes"),OFFSET('Sanitation Data'!$F$11,0,10*ROW('Sanitation Data'!F168)),NA())</f>
        <v>#N/A</v>
      </c>
      <c r="AJ174" s="100" t="e">
        <f ca="true">+IF(AND(ISNUMBER(OFFSET('Sanitation Data'!$F$12,0,10*ROW('Sanitation Data'!F168))),'Data Summary'!CY174="Yes"),OFFSET('Sanitation Data'!$F$12,0,10*ROW('Sanitation Data'!F168)),NA())</f>
        <v>#N/A</v>
      </c>
      <c r="AK174" s="100" t="e">
        <f ca="true">+IF(AND(ISNUMBER(OFFSET('Sanitation Data'!$G$4,0,10*ROW('Sanitation Data'!G168))),'Data Summary'!CZ174="Yes"),100-OFFSET('Sanitation Data'!$G$4,0,10*ROW('Sanitation Data'!G168)),NA())</f>
        <v>#N/A</v>
      </c>
      <c r="AL174" s="100" t="e">
        <f ca="true">+IF(AND(ISNUMBER(OFFSET('Sanitation Data'!$G$6,0,10*ROW('Sanitation Data'!G168))),'Data Summary'!DA174="Yes"),OFFSET('Sanitation Data'!$G$6,0,10*ROW('Sanitation Data'!G168)),NA())</f>
        <v>#N/A</v>
      </c>
      <c r="AM174" s="100" t="e">
        <f ca="true">+IF(AND(ISNUMBER(OFFSET('Sanitation Data'!$G$10,0,10*ROW('Sanitation Data'!G168))),'Data Summary'!DB174="Yes"),OFFSET('Sanitation Data'!$G$10,0,10*ROW('Sanitation Data'!G168)),NA())</f>
        <v>#N/A</v>
      </c>
      <c r="AN174" s="100" t="e">
        <f ca="true">+IF(AND(ISNUMBER(OFFSET('Sanitation Data'!$G$11,0,10*ROW('Sanitation Data'!G168))),'Data Summary'!DC174="Yes"),OFFSET('Sanitation Data'!$G$11,0,10*ROW('Sanitation Data'!G168)),NA())</f>
        <v>#N/A</v>
      </c>
      <c r="AO174" s="100" t="e">
        <f ca="true">+IF(AND(ISNUMBER(OFFSET('Sanitation Data'!$G$12,0,10*ROW('Sanitation Data'!G168))),'Data Summary'!DD174="Yes"),OFFSET('Sanitation Data'!$G$12,0,10*ROW('Sanitation Data'!G168)),NA())</f>
        <v>#N/A</v>
      </c>
      <c r="AP174" s="100" t="e">
        <f ca="true">+IF(AND(ISNUMBER(OFFSET('Sanitation Data'!$H$4,0,10*ROW('Sanitation Data'!H168))),'Data Summary'!DE174="Yes"),100-OFFSET('Sanitation Data'!$H$4,0,10*ROW('Sanitation Data'!H168)),NA())</f>
        <v>#N/A</v>
      </c>
      <c r="AQ174" s="100" t="e">
        <f ca="true">+IF(AND(ISNUMBER(OFFSET('Sanitation Data'!$H$6,0,10*ROW('Sanitation Data'!H168))),'Data Summary'!DF174="Yes"),OFFSET('Sanitation Data'!$H$6,0,10*ROW('Sanitation Data'!H168)),NA())</f>
        <v>#N/A</v>
      </c>
      <c r="AR174" s="100" t="e">
        <f ca="true">+IF(AND(ISNUMBER(OFFSET('Sanitation Data'!$H$10,0,10*ROW('Sanitation Data'!H168))),'Data Summary'!DG174="Yes"),OFFSET('Sanitation Data'!$H$10,0,10*ROW('Sanitation Data'!H168)),NA())</f>
        <v>#N/A</v>
      </c>
      <c r="AS174" s="100" t="e">
        <f ca="true">+IF(AND(ISNUMBER(OFFSET('Sanitation Data'!$H$11,0,10*ROW('Sanitation Data'!H168))),'Data Summary'!DH174="Yes"),OFFSET('Sanitation Data'!$H$11,0,10*ROW('Sanitation Data'!H168)),NA())</f>
        <v>#N/A</v>
      </c>
      <c r="AT174" s="100" t="e">
        <f ca="true">+IF(AND(ISNUMBER(OFFSET('Sanitation Data'!$H$12,0,10*ROW('Sanitation Data'!H168))),'Data Summary'!DI174="Yes"),OFFSET('Sanitation Data'!$H$12,0,10*ROW('Sanitation Data'!H168)),NA())</f>
        <v>#N/A</v>
      </c>
      <c r="AU174" s="100" t="e">
        <f ca="true">+IF(AND(ISNUMBER(OFFSET('Sanitation Data'!$I$4,0,10*ROW('Sanitation Data'!I168))),'Data Summary'!DJ174="Yes"),100-OFFSET('Sanitation Data'!$I$4,0,10*ROW('Sanitation Data'!I168)),NA())</f>
        <v>#N/A</v>
      </c>
      <c r="AV174" s="100" t="e">
        <f ca="true">+IF(AND(ISNUMBER(OFFSET('Sanitation Data'!$I$6,0,10*ROW('Sanitation Data'!I168))),'Data Summary'!DK174="Yes"),OFFSET('Sanitation Data'!$I$6,0,10*ROW('Sanitation Data'!I168)),NA())</f>
        <v>#N/A</v>
      </c>
      <c r="AW174" s="100" t="e">
        <f ca="true">+IF(AND(ISNUMBER(OFFSET('Sanitation Data'!$I$10,0,10*ROW('Sanitation Data'!I168))),'Data Summary'!DL174="Yes"),OFFSET('Sanitation Data'!$I$10,0,10*ROW('Sanitation Data'!I168)),NA())</f>
        <v>#N/A</v>
      </c>
      <c r="AX174" s="100" t="e">
        <f ca="true">+IF(AND(ISNUMBER(OFFSET('Sanitation Data'!$I$11,0,10*ROW('Sanitation Data'!I168))),'Data Summary'!DM174="Yes"),OFFSET('Sanitation Data'!$I$11,0,10*ROW('Sanitation Data'!I168)),NA())</f>
        <v>#N/A</v>
      </c>
      <c r="AY174" s="100" t="e">
        <f ca="true">+IF(AND(ISNUMBER(OFFSET('Sanitation Data'!$I$12,0,10*ROW('Sanitation Data'!I168))),'Data Summary'!DN174="Yes"),OFFSET('Sanitation Data'!$I$12,0,10*ROW('Sanitation Data'!I168)),NA())</f>
        <v>#N/A</v>
      </c>
      <c r="AZ174" s="101" t="e">
        <f ca="true">+IF(AND(ISNUMBER(OFFSET('Hygiene Data'!$D$5,0,10*ROW('Hygiene Data'!D168))),'Data Summary'!DO174="Yes"),OFFSET('Hygiene Data'!$D$5,0,10*ROW('Hygiene Data'!D168)),NA())</f>
        <v>#N/A</v>
      </c>
      <c r="BA174" s="101" t="e">
        <f ca="true">+IF(AND(ISNUMBER(OFFSET('Hygiene Data'!$D$7,0,10*ROW('Hygiene Data'!D168))),'Data Summary'!DP174="Yes"),OFFSET('Hygiene Data'!$D$7,0,10*ROW('Hygiene Data'!D168)),NA())</f>
        <v>#N/A</v>
      </c>
      <c r="BB174" s="101" t="e">
        <f ca="true">+IF(AND(ISNUMBER(OFFSET('Hygiene Data'!$D$9,0,10*ROW('Hygiene Data'!D168))),'Data Summary'!DQ174="Yes"),OFFSET('Hygiene Data'!$D$9,0,10*ROW('Hygiene Data'!D168)),NA())</f>
        <v>#N/A</v>
      </c>
      <c r="BC174" s="101" t="e">
        <f ca="true">+IF(AND(ISNUMBER(OFFSET('Hygiene Data'!$E$5,0,10*ROW('Hygiene Data'!E168))),'Data Summary'!DR174="Yes"),OFFSET('Hygiene Data'!$E$5,0,10*ROW('Hygiene Data'!E168)),NA())</f>
        <v>#N/A</v>
      </c>
      <c r="BD174" s="101" t="e">
        <f ca="true">+IF(AND(ISNUMBER(OFFSET('Hygiene Data'!$E$7,0,10*ROW('Hygiene Data'!E168))),'Data Summary'!DS174="Yes"),OFFSET('Hygiene Data'!$E$7,0,10*ROW('Hygiene Data'!E168)),NA())</f>
        <v>#N/A</v>
      </c>
      <c r="BE174" s="101" t="e">
        <f ca="true">+IF(AND(ISNUMBER(OFFSET('Hygiene Data'!$E$9,0,10*ROW('Hygiene Data'!E168))),'Data Summary'!DT174="Yes"),OFFSET('Hygiene Data'!$E$9,0,10*ROW('Hygiene Data'!E168)),NA())</f>
        <v>#N/A</v>
      </c>
      <c r="BF174" s="101" t="e">
        <f ca="true">+IF(AND(ISNUMBER(OFFSET('Hygiene Data'!$F$5,0,10*ROW('Hygiene Data'!F168))),'Data Summary'!DU174="Yes"),OFFSET('Hygiene Data'!$F$5,0,10*ROW('Hygiene Data'!F168)),NA())</f>
        <v>#N/A</v>
      </c>
      <c r="BG174" s="101" t="e">
        <f ca="true">+IF(AND(ISNUMBER(OFFSET('Hygiene Data'!$F$7,0,10*ROW('Hygiene Data'!F168))),'Data Summary'!DV174="Yes"),OFFSET('Hygiene Data'!$F$7,0,10*ROW('Hygiene Data'!F168)),NA())</f>
        <v>#N/A</v>
      </c>
      <c r="BH174" s="101" t="e">
        <f ca="true">+IF(AND(ISNUMBER(OFFSET('Hygiene Data'!$F$9,0,10*ROW('Hygiene Data'!F168))),'Data Summary'!DW174="Yes"),OFFSET('Hygiene Data'!$F$9,0,10*ROW('Hygiene Data'!F168)),NA())</f>
        <v>#N/A</v>
      </c>
      <c r="BI174" s="101" t="e">
        <f ca="true">+IF(AND(ISNUMBER(OFFSET('Hygiene Data'!$G$5,0,10*ROW('Hygiene Data'!G168))),'Data Summary'!DX174="Yes"),OFFSET('Hygiene Data'!$G$5,0,10*ROW('Hygiene Data'!G168)),NA())</f>
        <v>#N/A</v>
      </c>
      <c r="BJ174" s="101" t="e">
        <f ca="true">+IF(AND(ISNUMBER(OFFSET('Hygiene Data'!$G$7,0,10*ROW('Hygiene Data'!G168))),'Data Summary'!DY174="Yes"),OFFSET('Hygiene Data'!$G$7,0,10*ROW('Hygiene Data'!G168)),NA())</f>
        <v>#N/A</v>
      </c>
      <c r="BK174" s="101" t="e">
        <f ca="true">+IF(AND(ISNUMBER(OFFSET('Hygiene Data'!$G$9,0,10*ROW('Hygiene Data'!G168))),'Data Summary'!DZ174="Yes"),OFFSET('Hygiene Data'!$G$9,0,10*ROW('Hygiene Data'!G168)),NA())</f>
        <v>#N/A</v>
      </c>
      <c r="BL174" s="101" t="e">
        <f ca="true">+IF(AND(ISNUMBER(OFFSET('Hygiene Data'!$H$5,0,10*ROW('Hygiene Data'!H168))),'Data Summary'!EA174="Yes"),OFFSET('Hygiene Data'!$H$5,0,10*ROW('Hygiene Data'!H168)),NA())</f>
        <v>#N/A</v>
      </c>
      <c r="BM174" s="101" t="e">
        <f ca="true">+IF(AND(ISNUMBER(OFFSET('Hygiene Data'!$H$7,0,10*ROW('Hygiene Data'!H168))),'Data Summary'!EB174="Yes"),OFFSET('Hygiene Data'!$H$7,0,10*ROW('Hygiene Data'!H168)),NA())</f>
        <v>#N/A</v>
      </c>
      <c r="BN174" s="101" t="e">
        <f ca="true">+IF(AND(ISNUMBER(OFFSET('Hygiene Data'!$H$9,0,10*ROW('Hygiene Data'!H168))),'Data Summary'!EC174="Yes"),OFFSET('Hygiene Data'!$H$9,0,10*ROW('Hygiene Data'!H168)),NA())</f>
        <v>#N/A</v>
      </c>
      <c r="BO174" s="101" t="e">
        <f ca="true">+IF(AND(ISNUMBER(OFFSET('Hygiene Data'!$I$5,0,10*ROW('Hygiene Data'!I168))),'Data Summary'!ED174="Yes"),OFFSET('Hygiene Data'!$I$5,0,10*ROW('Hygiene Data'!I168)),NA())</f>
        <v>#N/A</v>
      </c>
      <c r="BP174" s="101" t="e">
        <f ca="true">+IF(AND(ISNUMBER(OFFSET('Hygiene Data'!$I$7,0,10*ROW('Hygiene Data'!I168))),'Data Summary'!EE174="Yes"),OFFSET('Hygiene Data'!$I$7,0,10*ROW('Hygiene Data'!I168)),NA())</f>
        <v>#N/A</v>
      </c>
      <c r="BQ174" s="101" t="e">
        <f ca="true">+IF(AND(ISNUMBER(OFFSET('Hygiene Data'!$I$9,0,10*ROW('Hygiene Data'!I168))),'Data Summary'!EF174="Yes"),OFFSET('Hygiene Data'!$I$9,0,10*ROW('Hygiene Data'!I168)),NA())</f>
        <v>#N/A</v>
      </c>
    </row>
    <row xmlns:x14ac="http://schemas.microsoft.com/office/spreadsheetml/2009/9/ac" r="175" x14ac:dyDescent="0.2">
      <c r="A175" s="414" t="e">
        <f ca="true">+RIGHT('Data Summary'!A175,LEN('Data Summary'!A175)-9)</f>
        <v>#VALUE!</v>
      </c>
      <c r="B175" s="38" t="str">
        <f ca="true">+IF(ISTEXT('Data Summary'!B175),'Data Summary'!B175,"")</f>
        <v/>
      </c>
      <c r="C175" s="365" t="e">
        <f ca="true">+VALUE('Data Summary'!C175)</f>
        <v>#VALUE!</v>
      </c>
      <c r="D175" s="99" t="e">
        <f ca="true">+IF(AND(ISNUMBER(OFFSET('Water Data'!$D$4,0,10*ROW('Water Data'!D169))),'Data Summary'!BS175="Yes"),100-OFFSET('Water Data'!$D$4,0,10*ROW('Water Data'!D169)),NA())</f>
        <v>#N/A</v>
      </c>
      <c r="E175" s="99" t="e">
        <f ca="true">+IF(AND(ISNUMBER(OFFSET('Water Data'!$D$6,0,10*ROW('Water Data'!D169))),'Data Summary'!BT175="Yes"),OFFSET('Water Data'!$D$6,0,10*ROW('Water Data'!D169)),NA())</f>
        <v>#N/A</v>
      </c>
      <c r="F175" s="99" t="e">
        <f ca="true">+IF(AND(ISNUMBER(OFFSET('Water Data'!$D$9,0,10*ROW('Water Data'!D169))),'Data Summary'!BU175="Yes"),OFFSET('Water Data'!$D$9,0,10*ROW('Water Data'!D169)),NA())</f>
        <v>#N/A</v>
      </c>
      <c r="G175" s="99" t="e">
        <f ca="true">+IF(AND(ISNUMBER(OFFSET('Water Data'!$E$4,0,10*ROW('Water Data'!E169))),'Data Summary'!BV175="Yes"),100-OFFSET('Water Data'!$E$4,0,10*ROW('Water Data'!E169)),NA())</f>
        <v>#N/A</v>
      </c>
      <c r="H175" s="99" t="e">
        <f ca="true">+IF(AND(ISNUMBER(OFFSET('Water Data'!$E$6,0,10*ROW('Water Data'!E169))),'Data Summary'!BW175="Yes"),OFFSET('Water Data'!$E$6,0,10*ROW('Water Data'!E169)),NA())</f>
        <v>#N/A</v>
      </c>
      <c r="I175" s="99" t="e">
        <f ca="true">+IF(AND(ISNUMBER(OFFSET('Water Data'!$E$9,0,10*ROW('Water Data'!E169))),'Data Summary'!BX175="Yes"),OFFSET('Water Data'!$E$9,0,10*ROW('Water Data'!E169)),NA())</f>
        <v>#N/A</v>
      </c>
      <c r="J175" s="99" t="e">
        <f ca="true">+IF(AND(ISNUMBER(OFFSET('Water Data'!$F$4,0,10*ROW('Water Data'!F169))),'Data Summary'!BY175="Yes"),100-OFFSET('Water Data'!$F$4,0,10*ROW('Water Data'!F169)),NA())</f>
        <v>#N/A</v>
      </c>
      <c r="K175" s="99" t="e">
        <f ca="true">+IF(AND(ISNUMBER(OFFSET('Water Data'!$F$6,0,10*ROW('Water Data'!F169))),'Data Summary'!BZ175="Yes"),OFFSET('Water Data'!$F$6,0,10*ROW('Water Data'!F169)),NA())</f>
        <v>#N/A</v>
      </c>
      <c r="L175" s="99" t="e">
        <f ca="true">+IF(AND(ISNUMBER(OFFSET('Water Data'!$F$9,0,10*ROW('Water Data'!F169))),'Data Summary'!CA175="Yes"),OFFSET('Water Data'!$F$9,0,10*ROW('Water Data'!F169)),NA())</f>
        <v>#N/A</v>
      </c>
      <c r="M175" s="99" t="e">
        <f ca="true">+IF(AND(ISNUMBER(OFFSET('Water Data'!$G$4,0,10*ROW('Water Data'!G169))),'Data Summary'!CB175="Yes"),100-OFFSET('Water Data'!$G$4,0,10*ROW('Water Data'!G169)),NA())</f>
        <v>#N/A</v>
      </c>
      <c r="N175" s="99" t="e">
        <f ca="true">+IF(AND(ISNUMBER(OFFSET('Water Data'!$G$6,0,10*ROW('Water Data'!G169))),'Data Summary'!CC175="Yes"),OFFSET('Water Data'!$G$6,0,10*ROW('Water Data'!G169)),NA())</f>
        <v>#N/A</v>
      </c>
      <c r="O175" s="99" t="e">
        <f ca="true">+IF(AND(ISNUMBER(OFFSET('Water Data'!$G$9,0,10*ROW('Water Data'!G169))),'Data Summary'!CD175="Yes"),OFFSET('Water Data'!$G$9,0,10*ROW('Water Data'!G169)),NA())</f>
        <v>#N/A</v>
      </c>
      <c r="P175" s="99" t="e">
        <f ca="true">+IF(AND(ISNUMBER(OFFSET('Water Data'!$H$4,0,10*ROW('Water Data'!H169))),'Data Summary'!CE175="Yes"),100-OFFSET('Water Data'!$H$4,0,10*ROW('Water Data'!H169)),NA())</f>
        <v>#N/A</v>
      </c>
      <c r="Q175" s="99" t="e">
        <f ca="true">+IF(AND(ISNUMBER(OFFSET('Water Data'!$H$6,0,10*ROW('Water Data'!H169))),'Data Summary'!CF175="Yes"),OFFSET('Water Data'!$H$6,0,10*ROW('Water Data'!H169)),NA())</f>
        <v>#N/A</v>
      </c>
      <c r="R175" s="99" t="e">
        <f ca="true">+IF(AND(ISNUMBER(OFFSET('Water Data'!$H$9,0,10*ROW('Water Data'!H169))),'Data Summary'!CG175="Yes"),OFFSET('Water Data'!$H$9,0,10*ROW('Water Data'!H169)),NA())</f>
        <v>#N/A</v>
      </c>
      <c r="S175" s="99" t="e">
        <f ca="true">+IF(AND(ISNUMBER(OFFSET('Water Data'!$I$4,0,10*ROW('Water Data'!I169))),'Data Summary'!CH175="Yes"),100-OFFSET('Water Data'!$I$4,0,10*ROW('Water Data'!I169)),NA())</f>
        <v>#N/A</v>
      </c>
      <c r="T175" s="99" t="e">
        <f ca="true">+IF(AND(ISNUMBER(OFFSET('Water Data'!$I$6,0,10*ROW('Water Data'!I169))),'Data Summary'!CI175="Yes"),OFFSET('Water Data'!$I$6,0,10*ROW('Water Data'!I169)),NA())</f>
        <v>#N/A</v>
      </c>
      <c r="U175" s="99" t="e">
        <f ca="true">+IF(AND(ISNUMBER(OFFSET('Water Data'!$I$9,0,10*ROW('Water Data'!I169))),'Data Summary'!CJ175="Yes"),OFFSET('Water Data'!$I$9,0,10*ROW('Water Data'!I169)),NA())</f>
        <v>#N/A</v>
      </c>
      <c r="V175" s="100" t="e">
        <f ca="true">+IF(AND(ISNUMBER(OFFSET('Sanitation Data'!$D$4,0,10*ROW('Sanitation Data'!D169))),'Data Summary'!CK175="Yes"),100-OFFSET('Sanitation Data'!$D$4,0,10*ROW('Sanitation Data'!D169)),NA())</f>
        <v>#N/A</v>
      </c>
      <c r="W175" s="100" t="e">
        <f ca="true">+IF(AND(ISNUMBER(OFFSET('Sanitation Data'!$D$6,0,10*ROW('Sanitation Data'!D169))),'Data Summary'!CL175="Yes"),OFFSET('Sanitation Data'!$D$6,0,10*ROW('Sanitation Data'!D169)),NA())</f>
        <v>#N/A</v>
      </c>
      <c r="X175" s="100" t="e">
        <f ca="true">+IF(AND(ISNUMBER(OFFSET('Sanitation Data'!$D$10,0,10*ROW('Sanitation Data'!D169))),'Data Summary'!CM175="Yes"),OFFSET('Sanitation Data'!$D$10,0,10*ROW('Sanitation Data'!D169)),NA())</f>
        <v>#N/A</v>
      </c>
      <c r="Y175" s="100" t="e">
        <f ca="true">+IF(AND(ISNUMBER(OFFSET('Sanitation Data'!$D$11,0,10*ROW('Sanitation Data'!D169))),'Data Summary'!CN175="Yes"),OFFSET('Sanitation Data'!$D$11,0,10*ROW('Sanitation Data'!D169)),NA())</f>
        <v>#N/A</v>
      </c>
      <c r="Z175" s="100" t="e">
        <f ca="true">+IF(AND(ISNUMBER(OFFSET('Sanitation Data'!$D$12,0,10*ROW('Sanitation Data'!D169))),'Data Summary'!CO175="Yes"),OFFSET('Sanitation Data'!$D$12,0,10*ROW('Sanitation Data'!D169)),NA())</f>
        <v>#N/A</v>
      </c>
      <c r="AA175" s="100" t="e">
        <f ca="true">+IF(AND(ISNUMBER(OFFSET('Sanitation Data'!$E$4,0,10*ROW('Sanitation Data'!E169))),'Data Summary'!CP175="Yes"),100-OFFSET('Sanitation Data'!$E$4,0,10*ROW('Sanitation Data'!E169)),NA())</f>
        <v>#N/A</v>
      </c>
      <c r="AB175" s="100" t="e">
        <f ca="true">+IF(AND(ISNUMBER(OFFSET('Sanitation Data'!$E$6,0,10*ROW('Sanitation Data'!E169))),'Data Summary'!CQ175="Yes"),OFFSET('Sanitation Data'!$E$6,0,10*ROW('Sanitation Data'!E169)),NA())</f>
        <v>#N/A</v>
      </c>
      <c r="AC175" s="100" t="e">
        <f ca="true">+IF(AND(ISNUMBER(OFFSET('Sanitation Data'!$E$10,0,10*ROW('Sanitation Data'!E169))),'Data Summary'!CR175="Yes"),OFFSET('Sanitation Data'!$E$10,0,10*ROW('Sanitation Data'!E169)),NA())</f>
        <v>#N/A</v>
      </c>
      <c r="AD175" s="100" t="e">
        <f ca="true">+IF(AND(ISNUMBER(OFFSET('Sanitation Data'!$E$11,0,10*ROW('Sanitation Data'!E169))),'Data Summary'!CS175="Yes"),OFFSET('Sanitation Data'!$E$11,0,10*ROW('Sanitation Data'!E169)),NA())</f>
        <v>#N/A</v>
      </c>
      <c r="AE175" s="100" t="e">
        <f ca="true">+IF(AND(ISNUMBER(OFFSET('Sanitation Data'!$E$12,0,10*ROW('Sanitation Data'!E169))),'Data Summary'!CT175="Yes"),OFFSET('Sanitation Data'!$E$12,0,10*ROW('Sanitation Data'!E169)),NA())</f>
        <v>#N/A</v>
      </c>
      <c r="AF175" s="100" t="e">
        <f ca="true">+IF(AND(ISNUMBER(OFFSET('Sanitation Data'!$F$4,0,10*ROW('Sanitation Data'!F169))),'Data Summary'!CU175="Yes"),100-OFFSET('Sanitation Data'!$F$4,0,10*ROW('Sanitation Data'!F169)),NA())</f>
        <v>#N/A</v>
      </c>
      <c r="AG175" s="100" t="e">
        <f ca="true">+IF(AND(ISNUMBER(OFFSET('Sanitation Data'!$F$6,0,10*ROW('Sanitation Data'!F169))),'Data Summary'!CV175="Yes"),OFFSET('Sanitation Data'!$F$6,0,10*ROW('Sanitation Data'!F169)),NA())</f>
        <v>#N/A</v>
      </c>
      <c r="AH175" s="100" t="e">
        <f ca="true">+IF(AND(ISNUMBER(OFFSET('Sanitation Data'!$F$10,0,10*ROW('Sanitation Data'!F169))),'Data Summary'!CW175="Yes"),OFFSET('Sanitation Data'!$F$10,0,10*ROW('Sanitation Data'!F169)),NA())</f>
        <v>#N/A</v>
      </c>
      <c r="AI175" s="100" t="e">
        <f ca="true">+IF(AND(ISNUMBER(OFFSET('Sanitation Data'!$F$11,0,10*ROW('Sanitation Data'!F169))),'Data Summary'!CX175="Yes"),OFFSET('Sanitation Data'!$F$11,0,10*ROW('Sanitation Data'!F169)),NA())</f>
        <v>#N/A</v>
      </c>
      <c r="AJ175" s="100" t="e">
        <f ca="true">+IF(AND(ISNUMBER(OFFSET('Sanitation Data'!$F$12,0,10*ROW('Sanitation Data'!F169))),'Data Summary'!CY175="Yes"),OFFSET('Sanitation Data'!$F$12,0,10*ROW('Sanitation Data'!F169)),NA())</f>
        <v>#N/A</v>
      </c>
      <c r="AK175" s="100" t="e">
        <f ca="true">+IF(AND(ISNUMBER(OFFSET('Sanitation Data'!$G$4,0,10*ROW('Sanitation Data'!G169))),'Data Summary'!CZ175="Yes"),100-OFFSET('Sanitation Data'!$G$4,0,10*ROW('Sanitation Data'!G169)),NA())</f>
        <v>#N/A</v>
      </c>
      <c r="AL175" s="100" t="e">
        <f ca="true">+IF(AND(ISNUMBER(OFFSET('Sanitation Data'!$G$6,0,10*ROW('Sanitation Data'!G169))),'Data Summary'!DA175="Yes"),OFFSET('Sanitation Data'!$G$6,0,10*ROW('Sanitation Data'!G169)),NA())</f>
        <v>#N/A</v>
      </c>
      <c r="AM175" s="100" t="e">
        <f ca="true">+IF(AND(ISNUMBER(OFFSET('Sanitation Data'!$G$10,0,10*ROW('Sanitation Data'!G169))),'Data Summary'!DB175="Yes"),OFFSET('Sanitation Data'!$G$10,0,10*ROW('Sanitation Data'!G169)),NA())</f>
        <v>#N/A</v>
      </c>
      <c r="AN175" s="100" t="e">
        <f ca="true">+IF(AND(ISNUMBER(OFFSET('Sanitation Data'!$G$11,0,10*ROW('Sanitation Data'!G169))),'Data Summary'!DC175="Yes"),OFFSET('Sanitation Data'!$G$11,0,10*ROW('Sanitation Data'!G169)),NA())</f>
        <v>#N/A</v>
      </c>
      <c r="AO175" s="100" t="e">
        <f ca="true">+IF(AND(ISNUMBER(OFFSET('Sanitation Data'!$G$12,0,10*ROW('Sanitation Data'!G169))),'Data Summary'!DD175="Yes"),OFFSET('Sanitation Data'!$G$12,0,10*ROW('Sanitation Data'!G169)),NA())</f>
        <v>#N/A</v>
      </c>
      <c r="AP175" s="100" t="e">
        <f ca="true">+IF(AND(ISNUMBER(OFFSET('Sanitation Data'!$H$4,0,10*ROW('Sanitation Data'!H169))),'Data Summary'!DE175="Yes"),100-OFFSET('Sanitation Data'!$H$4,0,10*ROW('Sanitation Data'!H169)),NA())</f>
        <v>#N/A</v>
      </c>
      <c r="AQ175" s="100" t="e">
        <f ca="true">+IF(AND(ISNUMBER(OFFSET('Sanitation Data'!$H$6,0,10*ROW('Sanitation Data'!H169))),'Data Summary'!DF175="Yes"),OFFSET('Sanitation Data'!$H$6,0,10*ROW('Sanitation Data'!H169)),NA())</f>
        <v>#N/A</v>
      </c>
      <c r="AR175" s="100" t="e">
        <f ca="true">+IF(AND(ISNUMBER(OFFSET('Sanitation Data'!$H$10,0,10*ROW('Sanitation Data'!H169))),'Data Summary'!DG175="Yes"),OFFSET('Sanitation Data'!$H$10,0,10*ROW('Sanitation Data'!H169)),NA())</f>
        <v>#N/A</v>
      </c>
      <c r="AS175" s="100" t="e">
        <f ca="true">+IF(AND(ISNUMBER(OFFSET('Sanitation Data'!$H$11,0,10*ROW('Sanitation Data'!H169))),'Data Summary'!DH175="Yes"),OFFSET('Sanitation Data'!$H$11,0,10*ROW('Sanitation Data'!H169)),NA())</f>
        <v>#N/A</v>
      </c>
      <c r="AT175" s="100" t="e">
        <f ca="true">+IF(AND(ISNUMBER(OFFSET('Sanitation Data'!$H$12,0,10*ROW('Sanitation Data'!H169))),'Data Summary'!DI175="Yes"),OFFSET('Sanitation Data'!$H$12,0,10*ROW('Sanitation Data'!H169)),NA())</f>
        <v>#N/A</v>
      </c>
      <c r="AU175" s="100" t="e">
        <f ca="true">+IF(AND(ISNUMBER(OFFSET('Sanitation Data'!$I$4,0,10*ROW('Sanitation Data'!I169))),'Data Summary'!DJ175="Yes"),100-OFFSET('Sanitation Data'!$I$4,0,10*ROW('Sanitation Data'!I169)),NA())</f>
        <v>#N/A</v>
      </c>
      <c r="AV175" s="100" t="e">
        <f ca="true">+IF(AND(ISNUMBER(OFFSET('Sanitation Data'!$I$6,0,10*ROW('Sanitation Data'!I169))),'Data Summary'!DK175="Yes"),OFFSET('Sanitation Data'!$I$6,0,10*ROW('Sanitation Data'!I169)),NA())</f>
        <v>#N/A</v>
      </c>
      <c r="AW175" s="100" t="e">
        <f ca="true">+IF(AND(ISNUMBER(OFFSET('Sanitation Data'!$I$10,0,10*ROW('Sanitation Data'!I169))),'Data Summary'!DL175="Yes"),OFFSET('Sanitation Data'!$I$10,0,10*ROW('Sanitation Data'!I169)),NA())</f>
        <v>#N/A</v>
      </c>
      <c r="AX175" s="100" t="e">
        <f ca="true">+IF(AND(ISNUMBER(OFFSET('Sanitation Data'!$I$11,0,10*ROW('Sanitation Data'!I169))),'Data Summary'!DM175="Yes"),OFFSET('Sanitation Data'!$I$11,0,10*ROW('Sanitation Data'!I169)),NA())</f>
        <v>#N/A</v>
      </c>
      <c r="AY175" s="100" t="e">
        <f ca="true">+IF(AND(ISNUMBER(OFFSET('Sanitation Data'!$I$12,0,10*ROW('Sanitation Data'!I169))),'Data Summary'!DN175="Yes"),OFFSET('Sanitation Data'!$I$12,0,10*ROW('Sanitation Data'!I169)),NA())</f>
        <v>#N/A</v>
      </c>
      <c r="AZ175" s="101" t="e">
        <f ca="true">+IF(AND(ISNUMBER(OFFSET('Hygiene Data'!$D$5,0,10*ROW('Hygiene Data'!D169))),'Data Summary'!DO175="Yes"),OFFSET('Hygiene Data'!$D$5,0,10*ROW('Hygiene Data'!D169)),NA())</f>
        <v>#N/A</v>
      </c>
      <c r="BA175" s="101" t="e">
        <f ca="true">+IF(AND(ISNUMBER(OFFSET('Hygiene Data'!$D$7,0,10*ROW('Hygiene Data'!D169))),'Data Summary'!DP175="Yes"),OFFSET('Hygiene Data'!$D$7,0,10*ROW('Hygiene Data'!D169)),NA())</f>
        <v>#N/A</v>
      </c>
      <c r="BB175" s="101" t="e">
        <f ca="true">+IF(AND(ISNUMBER(OFFSET('Hygiene Data'!$D$9,0,10*ROW('Hygiene Data'!D169))),'Data Summary'!DQ175="Yes"),OFFSET('Hygiene Data'!$D$9,0,10*ROW('Hygiene Data'!D169)),NA())</f>
        <v>#N/A</v>
      </c>
      <c r="BC175" s="101" t="e">
        <f ca="true">+IF(AND(ISNUMBER(OFFSET('Hygiene Data'!$E$5,0,10*ROW('Hygiene Data'!E169))),'Data Summary'!DR175="Yes"),OFFSET('Hygiene Data'!$E$5,0,10*ROW('Hygiene Data'!E169)),NA())</f>
        <v>#N/A</v>
      </c>
      <c r="BD175" s="101" t="e">
        <f ca="true">+IF(AND(ISNUMBER(OFFSET('Hygiene Data'!$E$7,0,10*ROW('Hygiene Data'!E169))),'Data Summary'!DS175="Yes"),OFFSET('Hygiene Data'!$E$7,0,10*ROW('Hygiene Data'!E169)),NA())</f>
        <v>#N/A</v>
      </c>
      <c r="BE175" s="101" t="e">
        <f ca="true">+IF(AND(ISNUMBER(OFFSET('Hygiene Data'!$E$9,0,10*ROW('Hygiene Data'!E169))),'Data Summary'!DT175="Yes"),OFFSET('Hygiene Data'!$E$9,0,10*ROW('Hygiene Data'!E169)),NA())</f>
        <v>#N/A</v>
      </c>
      <c r="BF175" s="101" t="e">
        <f ca="true">+IF(AND(ISNUMBER(OFFSET('Hygiene Data'!$F$5,0,10*ROW('Hygiene Data'!F169))),'Data Summary'!DU175="Yes"),OFFSET('Hygiene Data'!$F$5,0,10*ROW('Hygiene Data'!F169)),NA())</f>
        <v>#N/A</v>
      </c>
      <c r="BG175" s="101" t="e">
        <f ca="true">+IF(AND(ISNUMBER(OFFSET('Hygiene Data'!$F$7,0,10*ROW('Hygiene Data'!F169))),'Data Summary'!DV175="Yes"),OFFSET('Hygiene Data'!$F$7,0,10*ROW('Hygiene Data'!F169)),NA())</f>
        <v>#N/A</v>
      </c>
      <c r="BH175" s="101" t="e">
        <f ca="true">+IF(AND(ISNUMBER(OFFSET('Hygiene Data'!$F$9,0,10*ROW('Hygiene Data'!F169))),'Data Summary'!DW175="Yes"),OFFSET('Hygiene Data'!$F$9,0,10*ROW('Hygiene Data'!F169)),NA())</f>
        <v>#N/A</v>
      </c>
      <c r="BI175" s="101" t="e">
        <f ca="true">+IF(AND(ISNUMBER(OFFSET('Hygiene Data'!$G$5,0,10*ROW('Hygiene Data'!G169))),'Data Summary'!DX175="Yes"),OFFSET('Hygiene Data'!$G$5,0,10*ROW('Hygiene Data'!G169)),NA())</f>
        <v>#N/A</v>
      </c>
      <c r="BJ175" s="101" t="e">
        <f ca="true">+IF(AND(ISNUMBER(OFFSET('Hygiene Data'!$G$7,0,10*ROW('Hygiene Data'!G169))),'Data Summary'!DY175="Yes"),OFFSET('Hygiene Data'!$G$7,0,10*ROW('Hygiene Data'!G169)),NA())</f>
        <v>#N/A</v>
      </c>
      <c r="BK175" s="101" t="e">
        <f ca="true">+IF(AND(ISNUMBER(OFFSET('Hygiene Data'!$G$9,0,10*ROW('Hygiene Data'!G169))),'Data Summary'!DZ175="Yes"),OFFSET('Hygiene Data'!$G$9,0,10*ROW('Hygiene Data'!G169)),NA())</f>
        <v>#N/A</v>
      </c>
      <c r="BL175" s="101" t="e">
        <f ca="true">+IF(AND(ISNUMBER(OFFSET('Hygiene Data'!$H$5,0,10*ROW('Hygiene Data'!H169))),'Data Summary'!EA175="Yes"),OFFSET('Hygiene Data'!$H$5,0,10*ROW('Hygiene Data'!H169)),NA())</f>
        <v>#N/A</v>
      </c>
      <c r="BM175" s="101" t="e">
        <f ca="true">+IF(AND(ISNUMBER(OFFSET('Hygiene Data'!$H$7,0,10*ROW('Hygiene Data'!H169))),'Data Summary'!EB175="Yes"),OFFSET('Hygiene Data'!$H$7,0,10*ROW('Hygiene Data'!H169)),NA())</f>
        <v>#N/A</v>
      </c>
      <c r="BN175" s="101" t="e">
        <f ca="true">+IF(AND(ISNUMBER(OFFSET('Hygiene Data'!$H$9,0,10*ROW('Hygiene Data'!H169))),'Data Summary'!EC175="Yes"),OFFSET('Hygiene Data'!$H$9,0,10*ROW('Hygiene Data'!H169)),NA())</f>
        <v>#N/A</v>
      </c>
      <c r="BO175" s="101" t="e">
        <f ca="true">+IF(AND(ISNUMBER(OFFSET('Hygiene Data'!$I$5,0,10*ROW('Hygiene Data'!I169))),'Data Summary'!ED175="Yes"),OFFSET('Hygiene Data'!$I$5,0,10*ROW('Hygiene Data'!I169)),NA())</f>
        <v>#N/A</v>
      </c>
      <c r="BP175" s="101" t="e">
        <f ca="true">+IF(AND(ISNUMBER(OFFSET('Hygiene Data'!$I$7,0,10*ROW('Hygiene Data'!I169))),'Data Summary'!EE175="Yes"),OFFSET('Hygiene Data'!$I$7,0,10*ROW('Hygiene Data'!I169)),NA())</f>
        <v>#N/A</v>
      </c>
      <c r="BQ175" s="101" t="e">
        <f ca="true">+IF(AND(ISNUMBER(OFFSET('Hygiene Data'!$I$9,0,10*ROW('Hygiene Data'!I169))),'Data Summary'!EF175="Yes"),OFFSET('Hygiene Data'!$I$9,0,10*ROW('Hygiene Data'!I169)),NA())</f>
        <v>#N/A</v>
      </c>
    </row>
    <row xmlns:x14ac="http://schemas.microsoft.com/office/spreadsheetml/2009/9/ac" r="176" x14ac:dyDescent="0.2">
      <c r="A176" s="414" t="e">
        <f ca="true">+RIGHT('Data Summary'!A176,LEN('Data Summary'!A176)-9)</f>
        <v>#VALUE!</v>
      </c>
      <c r="B176" s="38" t="str">
        <f ca="true">+IF(ISTEXT('Data Summary'!B176),'Data Summary'!B176,"")</f>
        <v/>
      </c>
      <c r="C176" s="365" t="e">
        <f ca="true">+VALUE('Data Summary'!C176)</f>
        <v>#VALUE!</v>
      </c>
      <c r="D176" s="99" t="e">
        <f ca="true">+IF(AND(ISNUMBER(OFFSET('Water Data'!$D$4,0,10*ROW('Water Data'!D170))),'Data Summary'!BS176="Yes"),100-OFFSET('Water Data'!$D$4,0,10*ROW('Water Data'!D170)),NA())</f>
        <v>#N/A</v>
      </c>
      <c r="E176" s="99" t="e">
        <f ca="true">+IF(AND(ISNUMBER(OFFSET('Water Data'!$D$6,0,10*ROW('Water Data'!D170))),'Data Summary'!BT176="Yes"),OFFSET('Water Data'!$D$6,0,10*ROW('Water Data'!D170)),NA())</f>
        <v>#N/A</v>
      </c>
      <c r="F176" s="99" t="e">
        <f ca="true">+IF(AND(ISNUMBER(OFFSET('Water Data'!$D$9,0,10*ROW('Water Data'!D170))),'Data Summary'!BU176="Yes"),OFFSET('Water Data'!$D$9,0,10*ROW('Water Data'!D170)),NA())</f>
        <v>#N/A</v>
      </c>
      <c r="G176" s="99" t="e">
        <f ca="true">+IF(AND(ISNUMBER(OFFSET('Water Data'!$E$4,0,10*ROW('Water Data'!E170))),'Data Summary'!BV176="Yes"),100-OFFSET('Water Data'!$E$4,0,10*ROW('Water Data'!E170)),NA())</f>
        <v>#N/A</v>
      </c>
      <c r="H176" s="99" t="e">
        <f ca="true">+IF(AND(ISNUMBER(OFFSET('Water Data'!$E$6,0,10*ROW('Water Data'!E170))),'Data Summary'!BW176="Yes"),OFFSET('Water Data'!$E$6,0,10*ROW('Water Data'!E170)),NA())</f>
        <v>#N/A</v>
      </c>
      <c r="I176" s="99" t="e">
        <f ca="true">+IF(AND(ISNUMBER(OFFSET('Water Data'!$E$9,0,10*ROW('Water Data'!E170))),'Data Summary'!BX176="Yes"),OFFSET('Water Data'!$E$9,0,10*ROW('Water Data'!E170)),NA())</f>
        <v>#N/A</v>
      </c>
      <c r="J176" s="99" t="e">
        <f ca="true">+IF(AND(ISNUMBER(OFFSET('Water Data'!$F$4,0,10*ROW('Water Data'!F170))),'Data Summary'!BY176="Yes"),100-OFFSET('Water Data'!$F$4,0,10*ROW('Water Data'!F170)),NA())</f>
        <v>#N/A</v>
      </c>
      <c r="K176" s="99" t="e">
        <f ca="true">+IF(AND(ISNUMBER(OFFSET('Water Data'!$F$6,0,10*ROW('Water Data'!F170))),'Data Summary'!BZ176="Yes"),OFFSET('Water Data'!$F$6,0,10*ROW('Water Data'!F170)),NA())</f>
        <v>#N/A</v>
      </c>
      <c r="L176" s="99" t="e">
        <f ca="true">+IF(AND(ISNUMBER(OFFSET('Water Data'!$F$9,0,10*ROW('Water Data'!F170))),'Data Summary'!CA176="Yes"),OFFSET('Water Data'!$F$9,0,10*ROW('Water Data'!F170)),NA())</f>
        <v>#N/A</v>
      </c>
      <c r="M176" s="99" t="e">
        <f ca="true">+IF(AND(ISNUMBER(OFFSET('Water Data'!$G$4,0,10*ROW('Water Data'!G170))),'Data Summary'!CB176="Yes"),100-OFFSET('Water Data'!$G$4,0,10*ROW('Water Data'!G170)),NA())</f>
        <v>#N/A</v>
      </c>
      <c r="N176" s="99" t="e">
        <f ca="true">+IF(AND(ISNUMBER(OFFSET('Water Data'!$G$6,0,10*ROW('Water Data'!G170))),'Data Summary'!CC176="Yes"),OFFSET('Water Data'!$G$6,0,10*ROW('Water Data'!G170)),NA())</f>
        <v>#N/A</v>
      </c>
      <c r="O176" s="99" t="e">
        <f ca="true">+IF(AND(ISNUMBER(OFFSET('Water Data'!$G$9,0,10*ROW('Water Data'!G170))),'Data Summary'!CD176="Yes"),OFFSET('Water Data'!$G$9,0,10*ROW('Water Data'!G170)),NA())</f>
        <v>#N/A</v>
      </c>
      <c r="P176" s="99" t="e">
        <f ca="true">+IF(AND(ISNUMBER(OFFSET('Water Data'!$H$4,0,10*ROW('Water Data'!H170))),'Data Summary'!CE176="Yes"),100-OFFSET('Water Data'!$H$4,0,10*ROW('Water Data'!H170)),NA())</f>
        <v>#N/A</v>
      </c>
      <c r="Q176" s="99" t="e">
        <f ca="true">+IF(AND(ISNUMBER(OFFSET('Water Data'!$H$6,0,10*ROW('Water Data'!H170))),'Data Summary'!CF176="Yes"),OFFSET('Water Data'!$H$6,0,10*ROW('Water Data'!H170)),NA())</f>
        <v>#N/A</v>
      </c>
      <c r="R176" s="99" t="e">
        <f ca="true">+IF(AND(ISNUMBER(OFFSET('Water Data'!$H$9,0,10*ROW('Water Data'!H170))),'Data Summary'!CG176="Yes"),OFFSET('Water Data'!$H$9,0,10*ROW('Water Data'!H170)),NA())</f>
        <v>#N/A</v>
      </c>
      <c r="S176" s="99" t="e">
        <f ca="true">+IF(AND(ISNUMBER(OFFSET('Water Data'!$I$4,0,10*ROW('Water Data'!I170))),'Data Summary'!CH176="Yes"),100-OFFSET('Water Data'!$I$4,0,10*ROW('Water Data'!I170)),NA())</f>
        <v>#N/A</v>
      </c>
      <c r="T176" s="99" t="e">
        <f ca="true">+IF(AND(ISNUMBER(OFFSET('Water Data'!$I$6,0,10*ROW('Water Data'!I170))),'Data Summary'!CI176="Yes"),OFFSET('Water Data'!$I$6,0,10*ROW('Water Data'!I170)),NA())</f>
        <v>#N/A</v>
      </c>
      <c r="U176" s="99" t="e">
        <f ca="true">+IF(AND(ISNUMBER(OFFSET('Water Data'!$I$9,0,10*ROW('Water Data'!I170))),'Data Summary'!CJ176="Yes"),OFFSET('Water Data'!$I$9,0,10*ROW('Water Data'!I170)),NA())</f>
        <v>#N/A</v>
      </c>
      <c r="V176" s="100" t="e">
        <f ca="true">+IF(AND(ISNUMBER(OFFSET('Sanitation Data'!$D$4,0,10*ROW('Sanitation Data'!D170))),'Data Summary'!CK176="Yes"),100-OFFSET('Sanitation Data'!$D$4,0,10*ROW('Sanitation Data'!D170)),NA())</f>
        <v>#N/A</v>
      </c>
      <c r="W176" s="100" t="e">
        <f ca="true">+IF(AND(ISNUMBER(OFFSET('Sanitation Data'!$D$6,0,10*ROW('Sanitation Data'!D170))),'Data Summary'!CL176="Yes"),OFFSET('Sanitation Data'!$D$6,0,10*ROW('Sanitation Data'!D170)),NA())</f>
        <v>#N/A</v>
      </c>
      <c r="X176" s="100" t="e">
        <f ca="true">+IF(AND(ISNUMBER(OFFSET('Sanitation Data'!$D$10,0,10*ROW('Sanitation Data'!D170))),'Data Summary'!CM176="Yes"),OFFSET('Sanitation Data'!$D$10,0,10*ROW('Sanitation Data'!D170)),NA())</f>
        <v>#N/A</v>
      </c>
      <c r="Y176" s="100" t="e">
        <f ca="true">+IF(AND(ISNUMBER(OFFSET('Sanitation Data'!$D$11,0,10*ROW('Sanitation Data'!D170))),'Data Summary'!CN176="Yes"),OFFSET('Sanitation Data'!$D$11,0,10*ROW('Sanitation Data'!D170)),NA())</f>
        <v>#N/A</v>
      </c>
      <c r="Z176" s="100" t="e">
        <f ca="true">+IF(AND(ISNUMBER(OFFSET('Sanitation Data'!$D$12,0,10*ROW('Sanitation Data'!D170))),'Data Summary'!CO176="Yes"),OFFSET('Sanitation Data'!$D$12,0,10*ROW('Sanitation Data'!D170)),NA())</f>
        <v>#N/A</v>
      </c>
      <c r="AA176" s="100" t="e">
        <f ca="true">+IF(AND(ISNUMBER(OFFSET('Sanitation Data'!$E$4,0,10*ROW('Sanitation Data'!E170))),'Data Summary'!CP176="Yes"),100-OFFSET('Sanitation Data'!$E$4,0,10*ROW('Sanitation Data'!E170)),NA())</f>
        <v>#N/A</v>
      </c>
      <c r="AB176" s="100" t="e">
        <f ca="true">+IF(AND(ISNUMBER(OFFSET('Sanitation Data'!$E$6,0,10*ROW('Sanitation Data'!E170))),'Data Summary'!CQ176="Yes"),OFFSET('Sanitation Data'!$E$6,0,10*ROW('Sanitation Data'!E170)),NA())</f>
        <v>#N/A</v>
      </c>
      <c r="AC176" s="100" t="e">
        <f ca="true">+IF(AND(ISNUMBER(OFFSET('Sanitation Data'!$E$10,0,10*ROW('Sanitation Data'!E170))),'Data Summary'!CR176="Yes"),OFFSET('Sanitation Data'!$E$10,0,10*ROW('Sanitation Data'!E170)),NA())</f>
        <v>#N/A</v>
      </c>
      <c r="AD176" s="100" t="e">
        <f ca="true">+IF(AND(ISNUMBER(OFFSET('Sanitation Data'!$E$11,0,10*ROW('Sanitation Data'!E170))),'Data Summary'!CS176="Yes"),OFFSET('Sanitation Data'!$E$11,0,10*ROW('Sanitation Data'!E170)),NA())</f>
        <v>#N/A</v>
      </c>
      <c r="AE176" s="100" t="e">
        <f ca="true">+IF(AND(ISNUMBER(OFFSET('Sanitation Data'!$E$12,0,10*ROW('Sanitation Data'!E170))),'Data Summary'!CT176="Yes"),OFFSET('Sanitation Data'!$E$12,0,10*ROW('Sanitation Data'!E170)),NA())</f>
        <v>#N/A</v>
      </c>
      <c r="AF176" s="100" t="e">
        <f ca="true">+IF(AND(ISNUMBER(OFFSET('Sanitation Data'!$F$4,0,10*ROW('Sanitation Data'!F170))),'Data Summary'!CU176="Yes"),100-OFFSET('Sanitation Data'!$F$4,0,10*ROW('Sanitation Data'!F170)),NA())</f>
        <v>#N/A</v>
      </c>
      <c r="AG176" s="100" t="e">
        <f ca="true">+IF(AND(ISNUMBER(OFFSET('Sanitation Data'!$F$6,0,10*ROW('Sanitation Data'!F170))),'Data Summary'!CV176="Yes"),OFFSET('Sanitation Data'!$F$6,0,10*ROW('Sanitation Data'!F170)),NA())</f>
        <v>#N/A</v>
      </c>
      <c r="AH176" s="100" t="e">
        <f ca="true">+IF(AND(ISNUMBER(OFFSET('Sanitation Data'!$F$10,0,10*ROW('Sanitation Data'!F170))),'Data Summary'!CW176="Yes"),OFFSET('Sanitation Data'!$F$10,0,10*ROW('Sanitation Data'!F170)),NA())</f>
        <v>#N/A</v>
      </c>
      <c r="AI176" s="100" t="e">
        <f ca="true">+IF(AND(ISNUMBER(OFFSET('Sanitation Data'!$F$11,0,10*ROW('Sanitation Data'!F170))),'Data Summary'!CX176="Yes"),OFFSET('Sanitation Data'!$F$11,0,10*ROW('Sanitation Data'!F170)),NA())</f>
        <v>#N/A</v>
      </c>
      <c r="AJ176" s="100" t="e">
        <f ca="true">+IF(AND(ISNUMBER(OFFSET('Sanitation Data'!$F$12,0,10*ROW('Sanitation Data'!F170))),'Data Summary'!CY176="Yes"),OFFSET('Sanitation Data'!$F$12,0,10*ROW('Sanitation Data'!F170)),NA())</f>
        <v>#N/A</v>
      </c>
      <c r="AK176" s="100" t="e">
        <f ca="true">+IF(AND(ISNUMBER(OFFSET('Sanitation Data'!$G$4,0,10*ROW('Sanitation Data'!G170))),'Data Summary'!CZ176="Yes"),100-OFFSET('Sanitation Data'!$G$4,0,10*ROW('Sanitation Data'!G170)),NA())</f>
        <v>#N/A</v>
      </c>
      <c r="AL176" s="100" t="e">
        <f ca="true">+IF(AND(ISNUMBER(OFFSET('Sanitation Data'!$G$6,0,10*ROW('Sanitation Data'!G170))),'Data Summary'!DA176="Yes"),OFFSET('Sanitation Data'!$G$6,0,10*ROW('Sanitation Data'!G170)),NA())</f>
        <v>#N/A</v>
      </c>
      <c r="AM176" s="100" t="e">
        <f ca="true">+IF(AND(ISNUMBER(OFFSET('Sanitation Data'!$G$10,0,10*ROW('Sanitation Data'!G170))),'Data Summary'!DB176="Yes"),OFFSET('Sanitation Data'!$G$10,0,10*ROW('Sanitation Data'!G170)),NA())</f>
        <v>#N/A</v>
      </c>
      <c r="AN176" s="100" t="e">
        <f ca="true">+IF(AND(ISNUMBER(OFFSET('Sanitation Data'!$G$11,0,10*ROW('Sanitation Data'!G170))),'Data Summary'!DC176="Yes"),OFFSET('Sanitation Data'!$G$11,0,10*ROW('Sanitation Data'!G170)),NA())</f>
        <v>#N/A</v>
      </c>
      <c r="AO176" s="100" t="e">
        <f ca="true">+IF(AND(ISNUMBER(OFFSET('Sanitation Data'!$G$12,0,10*ROW('Sanitation Data'!G170))),'Data Summary'!DD176="Yes"),OFFSET('Sanitation Data'!$G$12,0,10*ROW('Sanitation Data'!G170)),NA())</f>
        <v>#N/A</v>
      </c>
      <c r="AP176" s="100" t="e">
        <f ca="true">+IF(AND(ISNUMBER(OFFSET('Sanitation Data'!$H$4,0,10*ROW('Sanitation Data'!H170))),'Data Summary'!DE176="Yes"),100-OFFSET('Sanitation Data'!$H$4,0,10*ROW('Sanitation Data'!H170)),NA())</f>
        <v>#N/A</v>
      </c>
      <c r="AQ176" s="100" t="e">
        <f ca="true">+IF(AND(ISNUMBER(OFFSET('Sanitation Data'!$H$6,0,10*ROW('Sanitation Data'!H170))),'Data Summary'!DF176="Yes"),OFFSET('Sanitation Data'!$H$6,0,10*ROW('Sanitation Data'!H170)),NA())</f>
        <v>#N/A</v>
      </c>
      <c r="AR176" s="100" t="e">
        <f ca="true">+IF(AND(ISNUMBER(OFFSET('Sanitation Data'!$H$10,0,10*ROW('Sanitation Data'!H170))),'Data Summary'!DG176="Yes"),OFFSET('Sanitation Data'!$H$10,0,10*ROW('Sanitation Data'!H170)),NA())</f>
        <v>#N/A</v>
      </c>
      <c r="AS176" s="100" t="e">
        <f ca="true">+IF(AND(ISNUMBER(OFFSET('Sanitation Data'!$H$11,0,10*ROW('Sanitation Data'!H170))),'Data Summary'!DH176="Yes"),OFFSET('Sanitation Data'!$H$11,0,10*ROW('Sanitation Data'!H170)),NA())</f>
        <v>#N/A</v>
      </c>
      <c r="AT176" s="100" t="e">
        <f ca="true">+IF(AND(ISNUMBER(OFFSET('Sanitation Data'!$H$12,0,10*ROW('Sanitation Data'!H170))),'Data Summary'!DI176="Yes"),OFFSET('Sanitation Data'!$H$12,0,10*ROW('Sanitation Data'!H170)),NA())</f>
        <v>#N/A</v>
      </c>
      <c r="AU176" s="100" t="e">
        <f ca="true">+IF(AND(ISNUMBER(OFFSET('Sanitation Data'!$I$4,0,10*ROW('Sanitation Data'!I170))),'Data Summary'!DJ176="Yes"),100-OFFSET('Sanitation Data'!$I$4,0,10*ROW('Sanitation Data'!I170)),NA())</f>
        <v>#N/A</v>
      </c>
      <c r="AV176" s="100" t="e">
        <f ca="true">+IF(AND(ISNUMBER(OFFSET('Sanitation Data'!$I$6,0,10*ROW('Sanitation Data'!I170))),'Data Summary'!DK176="Yes"),OFFSET('Sanitation Data'!$I$6,0,10*ROW('Sanitation Data'!I170)),NA())</f>
        <v>#N/A</v>
      </c>
      <c r="AW176" s="100" t="e">
        <f ca="true">+IF(AND(ISNUMBER(OFFSET('Sanitation Data'!$I$10,0,10*ROW('Sanitation Data'!I170))),'Data Summary'!DL176="Yes"),OFFSET('Sanitation Data'!$I$10,0,10*ROW('Sanitation Data'!I170)),NA())</f>
        <v>#N/A</v>
      </c>
      <c r="AX176" s="100" t="e">
        <f ca="true">+IF(AND(ISNUMBER(OFFSET('Sanitation Data'!$I$11,0,10*ROW('Sanitation Data'!I170))),'Data Summary'!DM176="Yes"),OFFSET('Sanitation Data'!$I$11,0,10*ROW('Sanitation Data'!I170)),NA())</f>
        <v>#N/A</v>
      </c>
      <c r="AY176" s="100" t="e">
        <f ca="true">+IF(AND(ISNUMBER(OFFSET('Sanitation Data'!$I$12,0,10*ROW('Sanitation Data'!I170))),'Data Summary'!DN176="Yes"),OFFSET('Sanitation Data'!$I$12,0,10*ROW('Sanitation Data'!I170)),NA())</f>
        <v>#N/A</v>
      </c>
      <c r="AZ176" s="101" t="e">
        <f ca="true">+IF(AND(ISNUMBER(OFFSET('Hygiene Data'!$D$5,0,10*ROW('Hygiene Data'!D170))),'Data Summary'!DO176="Yes"),OFFSET('Hygiene Data'!$D$5,0,10*ROW('Hygiene Data'!D170)),NA())</f>
        <v>#N/A</v>
      </c>
      <c r="BA176" s="101" t="e">
        <f ca="true">+IF(AND(ISNUMBER(OFFSET('Hygiene Data'!$D$7,0,10*ROW('Hygiene Data'!D170))),'Data Summary'!DP176="Yes"),OFFSET('Hygiene Data'!$D$7,0,10*ROW('Hygiene Data'!D170)),NA())</f>
        <v>#N/A</v>
      </c>
      <c r="BB176" s="101" t="e">
        <f ca="true">+IF(AND(ISNUMBER(OFFSET('Hygiene Data'!$D$9,0,10*ROW('Hygiene Data'!D170))),'Data Summary'!DQ176="Yes"),OFFSET('Hygiene Data'!$D$9,0,10*ROW('Hygiene Data'!D170)),NA())</f>
        <v>#N/A</v>
      </c>
      <c r="BC176" s="101" t="e">
        <f ca="true">+IF(AND(ISNUMBER(OFFSET('Hygiene Data'!$E$5,0,10*ROW('Hygiene Data'!E170))),'Data Summary'!DR176="Yes"),OFFSET('Hygiene Data'!$E$5,0,10*ROW('Hygiene Data'!E170)),NA())</f>
        <v>#N/A</v>
      </c>
      <c r="BD176" s="101" t="e">
        <f ca="true">+IF(AND(ISNUMBER(OFFSET('Hygiene Data'!$E$7,0,10*ROW('Hygiene Data'!E170))),'Data Summary'!DS176="Yes"),OFFSET('Hygiene Data'!$E$7,0,10*ROW('Hygiene Data'!E170)),NA())</f>
        <v>#N/A</v>
      </c>
      <c r="BE176" s="101" t="e">
        <f ca="true">+IF(AND(ISNUMBER(OFFSET('Hygiene Data'!$E$9,0,10*ROW('Hygiene Data'!E170))),'Data Summary'!DT176="Yes"),OFFSET('Hygiene Data'!$E$9,0,10*ROW('Hygiene Data'!E170)),NA())</f>
        <v>#N/A</v>
      </c>
      <c r="BF176" s="101" t="e">
        <f ca="true">+IF(AND(ISNUMBER(OFFSET('Hygiene Data'!$F$5,0,10*ROW('Hygiene Data'!F170))),'Data Summary'!DU176="Yes"),OFFSET('Hygiene Data'!$F$5,0,10*ROW('Hygiene Data'!F170)),NA())</f>
        <v>#N/A</v>
      </c>
      <c r="BG176" s="101" t="e">
        <f ca="true">+IF(AND(ISNUMBER(OFFSET('Hygiene Data'!$F$7,0,10*ROW('Hygiene Data'!F170))),'Data Summary'!DV176="Yes"),OFFSET('Hygiene Data'!$F$7,0,10*ROW('Hygiene Data'!F170)),NA())</f>
        <v>#N/A</v>
      </c>
      <c r="BH176" s="101" t="e">
        <f ca="true">+IF(AND(ISNUMBER(OFFSET('Hygiene Data'!$F$9,0,10*ROW('Hygiene Data'!F170))),'Data Summary'!DW176="Yes"),OFFSET('Hygiene Data'!$F$9,0,10*ROW('Hygiene Data'!F170)),NA())</f>
        <v>#N/A</v>
      </c>
      <c r="BI176" s="101" t="e">
        <f ca="true">+IF(AND(ISNUMBER(OFFSET('Hygiene Data'!$G$5,0,10*ROW('Hygiene Data'!G170))),'Data Summary'!DX176="Yes"),OFFSET('Hygiene Data'!$G$5,0,10*ROW('Hygiene Data'!G170)),NA())</f>
        <v>#N/A</v>
      </c>
      <c r="BJ176" s="101" t="e">
        <f ca="true">+IF(AND(ISNUMBER(OFFSET('Hygiene Data'!$G$7,0,10*ROW('Hygiene Data'!G170))),'Data Summary'!DY176="Yes"),OFFSET('Hygiene Data'!$G$7,0,10*ROW('Hygiene Data'!G170)),NA())</f>
        <v>#N/A</v>
      </c>
      <c r="BK176" s="101" t="e">
        <f ca="true">+IF(AND(ISNUMBER(OFFSET('Hygiene Data'!$G$9,0,10*ROW('Hygiene Data'!G170))),'Data Summary'!DZ176="Yes"),OFFSET('Hygiene Data'!$G$9,0,10*ROW('Hygiene Data'!G170)),NA())</f>
        <v>#N/A</v>
      </c>
      <c r="BL176" s="101" t="e">
        <f ca="true">+IF(AND(ISNUMBER(OFFSET('Hygiene Data'!$H$5,0,10*ROW('Hygiene Data'!H170))),'Data Summary'!EA176="Yes"),OFFSET('Hygiene Data'!$H$5,0,10*ROW('Hygiene Data'!H170)),NA())</f>
        <v>#N/A</v>
      </c>
      <c r="BM176" s="101" t="e">
        <f ca="true">+IF(AND(ISNUMBER(OFFSET('Hygiene Data'!$H$7,0,10*ROW('Hygiene Data'!H170))),'Data Summary'!EB176="Yes"),OFFSET('Hygiene Data'!$H$7,0,10*ROW('Hygiene Data'!H170)),NA())</f>
        <v>#N/A</v>
      </c>
      <c r="BN176" s="101" t="e">
        <f ca="true">+IF(AND(ISNUMBER(OFFSET('Hygiene Data'!$H$9,0,10*ROW('Hygiene Data'!H170))),'Data Summary'!EC176="Yes"),OFFSET('Hygiene Data'!$H$9,0,10*ROW('Hygiene Data'!H170)),NA())</f>
        <v>#N/A</v>
      </c>
      <c r="BO176" s="101" t="e">
        <f ca="true">+IF(AND(ISNUMBER(OFFSET('Hygiene Data'!$I$5,0,10*ROW('Hygiene Data'!I170))),'Data Summary'!ED176="Yes"),OFFSET('Hygiene Data'!$I$5,0,10*ROW('Hygiene Data'!I170)),NA())</f>
        <v>#N/A</v>
      </c>
      <c r="BP176" s="101" t="e">
        <f ca="true">+IF(AND(ISNUMBER(OFFSET('Hygiene Data'!$I$7,0,10*ROW('Hygiene Data'!I170))),'Data Summary'!EE176="Yes"),OFFSET('Hygiene Data'!$I$7,0,10*ROW('Hygiene Data'!I170)),NA())</f>
        <v>#N/A</v>
      </c>
      <c r="BQ176" s="101" t="e">
        <f ca="true">+IF(AND(ISNUMBER(OFFSET('Hygiene Data'!$I$9,0,10*ROW('Hygiene Data'!I170))),'Data Summary'!EF176="Yes"),OFFSET('Hygiene Data'!$I$9,0,10*ROW('Hygiene Data'!I170)),NA())</f>
        <v>#N/A</v>
      </c>
    </row>
    <row xmlns:x14ac="http://schemas.microsoft.com/office/spreadsheetml/2009/9/ac" r="177" x14ac:dyDescent="0.2">
      <c r="A177" s="414" t="e">
        <f ca="true">+RIGHT('Data Summary'!A177,LEN('Data Summary'!A177)-9)</f>
        <v>#VALUE!</v>
      </c>
      <c r="B177" s="38" t="str">
        <f ca="true">+IF(ISTEXT('Data Summary'!B177),'Data Summary'!B177,"")</f>
        <v/>
      </c>
      <c r="C177" s="365" t="e">
        <f ca="true">+VALUE('Data Summary'!C177)</f>
        <v>#VALUE!</v>
      </c>
      <c r="D177" s="99" t="e">
        <f ca="true">+IF(AND(ISNUMBER(OFFSET('Water Data'!$D$4,0,10*ROW('Water Data'!D171))),'Data Summary'!BS177="Yes"),100-OFFSET('Water Data'!$D$4,0,10*ROW('Water Data'!D171)),NA())</f>
        <v>#N/A</v>
      </c>
      <c r="E177" s="99" t="e">
        <f ca="true">+IF(AND(ISNUMBER(OFFSET('Water Data'!$D$6,0,10*ROW('Water Data'!D171))),'Data Summary'!BT177="Yes"),OFFSET('Water Data'!$D$6,0,10*ROW('Water Data'!D171)),NA())</f>
        <v>#N/A</v>
      </c>
      <c r="F177" s="99" t="e">
        <f ca="true">+IF(AND(ISNUMBER(OFFSET('Water Data'!$D$9,0,10*ROW('Water Data'!D171))),'Data Summary'!BU177="Yes"),OFFSET('Water Data'!$D$9,0,10*ROW('Water Data'!D171)),NA())</f>
        <v>#N/A</v>
      </c>
      <c r="G177" s="99" t="e">
        <f ca="true">+IF(AND(ISNUMBER(OFFSET('Water Data'!$E$4,0,10*ROW('Water Data'!E171))),'Data Summary'!BV177="Yes"),100-OFFSET('Water Data'!$E$4,0,10*ROW('Water Data'!E171)),NA())</f>
        <v>#N/A</v>
      </c>
      <c r="H177" s="99" t="e">
        <f ca="true">+IF(AND(ISNUMBER(OFFSET('Water Data'!$E$6,0,10*ROW('Water Data'!E171))),'Data Summary'!BW177="Yes"),OFFSET('Water Data'!$E$6,0,10*ROW('Water Data'!E171)),NA())</f>
        <v>#N/A</v>
      </c>
      <c r="I177" s="99" t="e">
        <f ca="true">+IF(AND(ISNUMBER(OFFSET('Water Data'!$E$9,0,10*ROW('Water Data'!E171))),'Data Summary'!BX177="Yes"),OFFSET('Water Data'!$E$9,0,10*ROW('Water Data'!E171)),NA())</f>
        <v>#N/A</v>
      </c>
      <c r="J177" s="99" t="e">
        <f ca="true">+IF(AND(ISNUMBER(OFFSET('Water Data'!$F$4,0,10*ROW('Water Data'!F171))),'Data Summary'!BY177="Yes"),100-OFFSET('Water Data'!$F$4,0,10*ROW('Water Data'!F171)),NA())</f>
        <v>#N/A</v>
      </c>
      <c r="K177" s="99" t="e">
        <f ca="true">+IF(AND(ISNUMBER(OFFSET('Water Data'!$F$6,0,10*ROW('Water Data'!F171))),'Data Summary'!BZ177="Yes"),OFFSET('Water Data'!$F$6,0,10*ROW('Water Data'!F171)),NA())</f>
        <v>#N/A</v>
      </c>
      <c r="L177" s="99" t="e">
        <f ca="true">+IF(AND(ISNUMBER(OFFSET('Water Data'!$F$9,0,10*ROW('Water Data'!F171))),'Data Summary'!CA177="Yes"),OFFSET('Water Data'!$F$9,0,10*ROW('Water Data'!F171)),NA())</f>
        <v>#N/A</v>
      </c>
      <c r="M177" s="99" t="e">
        <f ca="true">+IF(AND(ISNUMBER(OFFSET('Water Data'!$G$4,0,10*ROW('Water Data'!G171))),'Data Summary'!CB177="Yes"),100-OFFSET('Water Data'!$G$4,0,10*ROW('Water Data'!G171)),NA())</f>
        <v>#N/A</v>
      </c>
      <c r="N177" s="99" t="e">
        <f ca="true">+IF(AND(ISNUMBER(OFFSET('Water Data'!$G$6,0,10*ROW('Water Data'!G171))),'Data Summary'!CC177="Yes"),OFFSET('Water Data'!$G$6,0,10*ROW('Water Data'!G171)),NA())</f>
        <v>#N/A</v>
      </c>
      <c r="O177" s="99" t="e">
        <f ca="true">+IF(AND(ISNUMBER(OFFSET('Water Data'!$G$9,0,10*ROW('Water Data'!G171))),'Data Summary'!CD177="Yes"),OFFSET('Water Data'!$G$9,0,10*ROW('Water Data'!G171)),NA())</f>
        <v>#N/A</v>
      </c>
      <c r="P177" s="99" t="e">
        <f ca="true">+IF(AND(ISNUMBER(OFFSET('Water Data'!$H$4,0,10*ROW('Water Data'!H171))),'Data Summary'!CE177="Yes"),100-OFFSET('Water Data'!$H$4,0,10*ROW('Water Data'!H171)),NA())</f>
        <v>#N/A</v>
      </c>
      <c r="Q177" s="99" t="e">
        <f ca="true">+IF(AND(ISNUMBER(OFFSET('Water Data'!$H$6,0,10*ROW('Water Data'!H171))),'Data Summary'!CF177="Yes"),OFFSET('Water Data'!$H$6,0,10*ROW('Water Data'!H171)),NA())</f>
        <v>#N/A</v>
      </c>
      <c r="R177" s="99" t="e">
        <f ca="true">+IF(AND(ISNUMBER(OFFSET('Water Data'!$H$9,0,10*ROW('Water Data'!H171))),'Data Summary'!CG177="Yes"),OFFSET('Water Data'!$H$9,0,10*ROW('Water Data'!H171)),NA())</f>
        <v>#N/A</v>
      </c>
      <c r="S177" s="99" t="e">
        <f ca="true">+IF(AND(ISNUMBER(OFFSET('Water Data'!$I$4,0,10*ROW('Water Data'!I171))),'Data Summary'!CH177="Yes"),100-OFFSET('Water Data'!$I$4,0,10*ROW('Water Data'!I171)),NA())</f>
        <v>#N/A</v>
      </c>
      <c r="T177" s="99" t="e">
        <f ca="true">+IF(AND(ISNUMBER(OFFSET('Water Data'!$I$6,0,10*ROW('Water Data'!I171))),'Data Summary'!CI177="Yes"),OFFSET('Water Data'!$I$6,0,10*ROW('Water Data'!I171)),NA())</f>
        <v>#N/A</v>
      </c>
      <c r="U177" s="99" t="e">
        <f ca="true">+IF(AND(ISNUMBER(OFFSET('Water Data'!$I$9,0,10*ROW('Water Data'!I171))),'Data Summary'!CJ177="Yes"),OFFSET('Water Data'!$I$9,0,10*ROW('Water Data'!I171)),NA())</f>
        <v>#N/A</v>
      </c>
      <c r="V177" s="100" t="e">
        <f ca="true">+IF(AND(ISNUMBER(OFFSET('Sanitation Data'!$D$4,0,10*ROW('Sanitation Data'!D171))),'Data Summary'!CK177="Yes"),100-OFFSET('Sanitation Data'!$D$4,0,10*ROW('Sanitation Data'!D171)),NA())</f>
        <v>#N/A</v>
      </c>
      <c r="W177" s="100" t="e">
        <f ca="true">+IF(AND(ISNUMBER(OFFSET('Sanitation Data'!$D$6,0,10*ROW('Sanitation Data'!D171))),'Data Summary'!CL177="Yes"),OFFSET('Sanitation Data'!$D$6,0,10*ROW('Sanitation Data'!D171)),NA())</f>
        <v>#N/A</v>
      </c>
      <c r="X177" s="100" t="e">
        <f ca="true">+IF(AND(ISNUMBER(OFFSET('Sanitation Data'!$D$10,0,10*ROW('Sanitation Data'!D171))),'Data Summary'!CM177="Yes"),OFFSET('Sanitation Data'!$D$10,0,10*ROW('Sanitation Data'!D171)),NA())</f>
        <v>#N/A</v>
      </c>
      <c r="Y177" s="100" t="e">
        <f ca="true">+IF(AND(ISNUMBER(OFFSET('Sanitation Data'!$D$11,0,10*ROW('Sanitation Data'!D171))),'Data Summary'!CN177="Yes"),OFFSET('Sanitation Data'!$D$11,0,10*ROW('Sanitation Data'!D171)),NA())</f>
        <v>#N/A</v>
      </c>
      <c r="Z177" s="100" t="e">
        <f ca="true">+IF(AND(ISNUMBER(OFFSET('Sanitation Data'!$D$12,0,10*ROW('Sanitation Data'!D171))),'Data Summary'!CO177="Yes"),OFFSET('Sanitation Data'!$D$12,0,10*ROW('Sanitation Data'!D171)),NA())</f>
        <v>#N/A</v>
      </c>
      <c r="AA177" s="100" t="e">
        <f ca="true">+IF(AND(ISNUMBER(OFFSET('Sanitation Data'!$E$4,0,10*ROW('Sanitation Data'!E171))),'Data Summary'!CP177="Yes"),100-OFFSET('Sanitation Data'!$E$4,0,10*ROW('Sanitation Data'!E171)),NA())</f>
        <v>#N/A</v>
      </c>
      <c r="AB177" s="100" t="e">
        <f ca="true">+IF(AND(ISNUMBER(OFFSET('Sanitation Data'!$E$6,0,10*ROW('Sanitation Data'!E171))),'Data Summary'!CQ177="Yes"),OFFSET('Sanitation Data'!$E$6,0,10*ROW('Sanitation Data'!E171)),NA())</f>
        <v>#N/A</v>
      </c>
      <c r="AC177" s="100" t="e">
        <f ca="true">+IF(AND(ISNUMBER(OFFSET('Sanitation Data'!$E$10,0,10*ROW('Sanitation Data'!E171))),'Data Summary'!CR177="Yes"),OFFSET('Sanitation Data'!$E$10,0,10*ROW('Sanitation Data'!E171)),NA())</f>
        <v>#N/A</v>
      </c>
      <c r="AD177" s="100" t="e">
        <f ca="true">+IF(AND(ISNUMBER(OFFSET('Sanitation Data'!$E$11,0,10*ROW('Sanitation Data'!E171))),'Data Summary'!CS177="Yes"),OFFSET('Sanitation Data'!$E$11,0,10*ROW('Sanitation Data'!E171)),NA())</f>
        <v>#N/A</v>
      </c>
      <c r="AE177" s="100" t="e">
        <f ca="true">+IF(AND(ISNUMBER(OFFSET('Sanitation Data'!$E$12,0,10*ROW('Sanitation Data'!E171))),'Data Summary'!CT177="Yes"),OFFSET('Sanitation Data'!$E$12,0,10*ROW('Sanitation Data'!E171)),NA())</f>
        <v>#N/A</v>
      </c>
      <c r="AF177" s="100" t="e">
        <f ca="true">+IF(AND(ISNUMBER(OFFSET('Sanitation Data'!$F$4,0,10*ROW('Sanitation Data'!F171))),'Data Summary'!CU177="Yes"),100-OFFSET('Sanitation Data'!$F$4,0,10*ROW('Sanitation Data'!F171)),NA())</f>
        <v>#N/A</v>
      </c>
      <c r="AG177" s="100" t="e">
        <f ca="true">+IF(AND(ISNUMBER(OFFSET('Sanitation Data'!$F$6,0,10*ROW('Sanitation Data'!F171))),'Data Summary'!CV177="Yes"),OFFSET('Sanitation Data'!$F$6,0,10*ROW('Sanitation Data'!F171)),NA())</f>
        <v>#N/A</v>
      </c>
      <c r="AH177" s="100" t="e">
        <f ca="true">+IF(AND(ISNUMBER(OFFSET('Sanitation Data'!$F$10,0,10*ROW('Sanitation Data'!F171))),'Data Summary'!CW177="Yes"),OFFSET('Sanitation Data'!$F$10,0,10*ROW('Sanitation Data'!F171)),NA())</f>
        <v>#N/A</v>
      </c>
      <c r="AI177" s="100" t="e">
        <f ca="true">+IF(AND(ISNUMBER(OFFSET('Sanitation Data'!$F$11,0,10*ROW('Sanitation Data'!F171))),'Data Summary'!CX177="Yes"),OFFSET('Sanitation Data'!$F$11,0,10*ROW('Sanitation Data'!F171)),NA())</f>
        <v>#N/A</v>
      </c>
      <c r="AJ177" s="100" t="e">
        <f ca="true">+IF(AND(ISNUMBER(OFFSET('Sanitation Data'!$F$12,0,10*ROW('Sanitation Data'!F171))),'Data Summary'!CY177="Yes"),OFFSET('Sanitation Data'!$F$12,0,10*ROW('Sanitation Data'!F171)),NA())</f>
        <v>#N/A</v>
      </c>
      <c r="AK177" s="100" t="e">
        <f ca="true">+IF(AND(ISNUMBER(OFFSET('Sanitation Data'!$G$4,0,10*ROW('Sanitation Data'!G171))),'Data Summary'!CZ177="Yes"),100-OFFSET('Sanitation Data'!$G$4,0,10*ROW('Sanitation Data'!G171)),NA())</f>
        <v>#N/A</v>
      </c>
      <c r="AL177" s="100" t="e">
        <f ca="true">+IF(AND(ISNUMBER(OFFSET('Sanitation Data'!$G$6,0,10*ROW('Sanitation Data'!G171))),'Data Summary'!DA177="Yes"),OFFSET('Sanitation Data'!$G$6,0,10*ROW('Sanitation Data'!G171)),NA())</f>
        <v>#N/A</v>
      </c>
      <c r="AM177" s="100" t="e">
        <f ca="true">+IF(AND(ISNUMBER(OFFSET('Sanitation Data'!$G$10,0,10*ROW('Sanitation Data'!G171))),'Data Summary'!DB177="Yes"),OFFSET('Sanitation Data'!$G$10,0,10*ROW('Sanitation Data'!G171)),NA())</f>
        <v>#N/A</v>
      </c>
      <c r="AN177" s="100" t="e">
        <f ca="true">+IF(AND(ISNUMBER(OFFSET('Sanitation Data'!$G$11,0,10*ROW('Sanitation Data'!G171))),'Data Summary'!DC177="Yes"),OFFSET('Sanitation Data'!$G$11,0,10*ROW('Sanitation Data'!G171)),NA())</f>
        <v>#N/A</v>
      </c>
      <c r="AO177" s="100" t="e">
        <f ca="true">+IF(AND(ISNUMBER(OFFSET('Sanitation Data'!$G$12,0,10*ROW('Sanitation Data'!G171))),'Data Summary'!DD177="Yes"),OFFSET('Sanitation Data'!$G$12,0,10*ROW('Sanitation Data'!G171)),NA())</f>
        <v>#N/A</v>
      </c>
      <c r="AP177" s="100" t="e">
        <f ca="true">+IF(AND(ISNUMBER(OFFSET('Sanitation Data'!$H$4,0,10*ROW('Sanitation Data'!H171))),'Data Summary'!DE177="Yes"),100-OFFSET('Sanitation Data'!$H$4,0,10*ROW('Sanitation Data'!H171)),NA())</f>
        <v>#N/A</v>
      </c>
      <c r="AQ177" s="100" t="e">
        <f ca="true">+IF(AND(ISNUMBER(OFFSET('Sanitation Data'!$H$6,0,10*ROW('Sanitation Data'!H171))),'Data Summary'!DF177="Yes"),OFFSET('Sanitation Data'!$H$6,0,10*ROW('Sanitation Data'!H171)),NA())</f>
        <v>#N/A</v>
      </c>
      <c r="AR177" s="100" t="e">
        <f ca="true">+IF(AND(ISNUMBER(OFFSET('Sanitation Data'!$H$10,0,10*ROW('Sanitation Data'!H171))),'Data Summary'!DG177="Yes"),OFFSET('Sanitation Data'!$H$10,0,10*ROW('Sanitation Data'!H171)),NA())</f>
        <v>#N/A</v>
      </c>
      <c r="AS177" s="100" t="e">
        <f ca="true">+IF(AND(ISNUMBER(OFFSET('Sanitation Data'!$H$11,0,10*ROW('Sanitation Data'!H171))),'Data Summary'!DH177="Yes"),OFFSET('Sanitation Data'!$H$11,0,10*ROW('Sanitation Data'!H171)),NA())</f>
        <v>#N/A</v>
      </c>
      <c r="AT177" s="100" t="e">
        <f ca="true">+IF(AND(ISNUMBER(OFFSET('Sanitation Data'!$H$12,0,10*ROW('Sanitation Data'!H171))),'Data Summary'!DI177="Yes"),OFFSET('Sanitation Data'!$H$12,0,10*ROW('Sanitation Data'!H171)),NA())</f>
        <v>#N/A</v>
      </c>
      <c r="AU177" s="100" t="e">
        <f ca="true">+IF(AND(ISNUMBER(OFFSET('Sanitation Data'!$I$4,0,10*ROW('Sanitation Data'!I171))),'Data Summary'!DJ177="Yes"),100-OFFSET('Sanitation Data'!$I$4,0,10*ROW('Sanitation Data'!I171)),NA())</f>
        <v>#N/A</v>
      </c>
      <c r="AV177" s="100" t="e">
        <f ca="true">+IF(AND(ISNUMBER(OFFSET('Sanitation Data'!$I$6,0,10*ROW('Sanitation Data'!I171))),'Data Summary'!DK177="Yes"),OFFSET('Sanitation Data'!$I$6,0,10*ROW('Sanitation Data'!I171)),NA())</f>
        <v>#N/A</v>
      </c>
      <c r="AW177" s="100" t="e">
        <f ca="true">+IF(AND(ISNUMBER(OFFSET('Sanitation Data'!$I$10,0,10*ROW('Sanitation Data'!I171))),'Data Summary'!DL177="Yes"),OFFSET('Sanitation Data'!$I$10,0,10*ROW('Sanitation Data'!I171)),NA())</f>
        <v>#N/A</v>
      </c>
      <c r="AX177" s="100" t="e">
        <f ca="true">+IF(AND(ISNUMBER(OFFSET('Sanitation Data'!$I$11,0,10*ROW('Sanitation Data'!I171))),'Data Summary'!DM177="Yes"),OFFSET('Sanitation Data'!$I$11,0,10*ROW('Sanitation Data'!I171)),NA())</f>
        <v>#N/A</v>
      </c>
      <c r="AY177" s="100" t="e">
        <f ca="true">+IF(AND(ISNUMBER(OFFSET('Sanitation Data'!$I$12,0,10*ROW('Sanitation Data'!I171))),'Data Summary'!DN177="Yes"),OFFSET('Sanitation Data'!$I$12,0,10*ROW('Sanitation Data'!I171)),NA())</f>
        <v>#N/A</v>
      </c>
      <c r="AZ177" s="101" t="e">
        <f ca="true">+IF(AND(ISNUMBER(OFFSET('Hygiene Data'!$D$5,0,10*ROW('Hygiene Data'!D171))),'Data Summary'!DO177="Yes"),OFFSET('Hygiene Data'!$D$5,0,10*ROW('Hygiene Data'!D171)),NA())</f>
        <v>#N/A</v>
      </c>
      <c r="BA177" s="101" t="e">
        <f ca="true">+IF(AND(ISNUMBER(OFFSET('Hygiene Data'!$D$7,0,10*ROW('Hygiene Data'!D171))),'Data Summary'!DP177="Yes"),OFFSET('Hygiene Data'!$D$7,0,10*ROW('Hygiene Data'!D171)),NA())</f>
        <v>#N/A</v>
      </c>
      <c r="BB177" s="101" t="e">
        <f ca="true">+IF(AND(ISNUMBER(OFFSET('Hygiene Data'!$D$9,0,10*ROW('Hygiene Data'!D171))),'Data Summary'!DQ177="Yes"),OFFSET('Hygiene Data'!$D$9,0,10*ROW('Hygiene Data'!D171)),NA())</f>
        <v>#N/A</v>
      </c>
      <c r="BC177" s="101" t="e">
        <f ca="true">+IF(AND(ISNUMBER(OFFSET('Hygiene Data'!$E$5,0,10*ROW('Hygiene Data'!E171))),'Data Summary'!DR177="Yes"),OFFSET('Hygiene Data'!$E$5,0,10*ROW('Hygiene Data'!E171)),NA())</f>
        <v>#N/A</v>
      </c>
      <c r="BD177" s="101" t="e">
        <f ca="true">+IF(AND(ISNUMBER(OFFSET('Hygiene Data'!$E$7,0,10*ROW('Hygiene Data'!E171))),'Data Summary'!DS177="Yes"),OFFSET('Hygiene Data'!$E$7,0,10*ROW('Hygiene Data'!E171)),NA())</f>
        <v>#N/A</v>
      </c>
      <c r="BE177" s="101" t="e">
        <f ca="true">+IF(AND(ISNUMBER(OFFSET('Hygiene Data'!$E$9,0,10*ROW('Hygiene Data'!E171))),'Data Summary'!DT177="Yes"),OFFSET('Hygiene Data'!$E$9,0,10*ROW('Hygiene Data'!E171)),NA())</f>
        <v>#N/A</v>
      </c>
      <c r="BF177" s="101" t="e">
        <f ca="true">+IF(AND(ISNUMBER(OFFSET('Hygiene Data'!$F$5,0,10*ROW('Hygiene Data'!F171))),'Data Summary'!DU177="Yes"),OFFSET('Hygiene Data'!$F$5,0,10*ROW('Hygiene Data'!F171)),NA())</f>
        <v>#N/A</v>
      </c>
      <c r="BG177" s="101" t="e">
        <f ca="true">+IF(AND(ISNUMBER(OFFSET('Hygiene Data'!$F$7,0,10*ROW('Hygiene Data'!F171))),'Data Summary'!DV177="Yes"),OFFSET('Hygiene Data'!$F$7,0,10*ROW('Hygiene Data'!F171)),NA())</f>
        <v>#N/A</v>
      </c>
      <c r="BH177" s="101" t="e">
        <f ca="true">+IF(AND(ISNUMBER(OFFSET('Hygiene Data'!$F$9,0,10*ROW('Hygiene Data'!F171))),'Data Summary'!DW177="Yes"),OFFSET('Hygiene Data'!$F$9,0,10*ROW('Hygiene Data'!F171)),NA())</f>
        <v>#N/A</v>
      </c>
      <c r="BI177" s="101" t="e">
        <f ca="true">+IF(AND(ISNUMBER(OFFSET('Hygiene Data'!$G$5,0,10*ROW('Hygiene Data'!G171))),'Data Summary'!DX177="Yes"),OFFSET('Hygiene Data'!$G$5,0,10*ROW('Hygiene Data'!G171)),NA())</f>
        <v>#N/A</v>
      </c>
      <c r="BJ177" s="101" t="e">
        <f ca="true">+IF(AND(ISNUMBER(OFFSET('Hygiene Data'!$G$7,0,10*ROW('Hygiene Data'!G171))),'Data Summary'!DY177="Yes"),OFFSET('Hygiene Data'!$G$7,0,10*ROW('Hygiene Data'!G171)),NA())</f>
        <v>#N/A</v>
      </c>
      <c r="BK177" s="101" t="e">
        <f ca="true">+IF(AND(ISNUMBER(OFFSET('Hygiene Data'!$G$9,0,10*ROW('Hygiene Data'!G171))),'Data Summary'!DZ177="Yes"),OFFSET('Hygiene Data'!$G$9,0,10*ROW('Hygiene Data'!G171)),NA())</f>
        <v>#N/A</v>
      </c>
      <c r="BL177" s="101" t="e">
        <f ca="true">+IF(AND(ISNUMBER(OFFSET('Hygiene Data'!$H$5,0,10*ROW('Hygiene Data'!H171))),'Data Summary'!EA177="Yes"),OFFSET('Hygiene Data'!$H$5,0,10*ROW('Hygiene Data'!H171)),NA())</f>
        <v>#N/A</v>
      </c>
      <c r="BM177" s="101" t="e">
        <f ca="true">+IF(AND(ISNUMBER(OFFSET('Hygiene Data'!$H$7,0,10*ROW('Hygiene Data'!H171))),'Data Summary'!EB177="Yes"),OFFSET('Hygiene Data'!$H$7,0,10*ROW('Hygiene Data'!H171)),NA())</f>
        <v>#N/A</v>
      </c>
      <c r="BN177" s="101" t="e">
        <f ca="true">+IF(AND(ISNUMBER(OFFSET('Hygiene Data'!$H$9,0,10*ROW('Hygiene Data'!H171))),'Data Summary'!EC177="Yes"),OFFSET('Hygiene Data'!$H$9,0,10*ROW('Hygiene Data'!H171)),NA())</f>
        <v>#N/A</v>
      </c>
      <c r="BO177" s="101" t="e">
        <f ca="true">+IF(AND(ISNUMBER(OFFSET('Hygiene Data'!$I$5,0,10*ROW('Hygiene Data'!I171))),'Data Summary'!ED177="Yes"),OFFSET('Hygiene Data'!$I$5,0,10*ROW('Hygiene Data'!I171)),NA())</f>
        <v>#N/A</v>
      </c>
      <c r="BP177" s="101" t="e">
        <f ca="true">+IF(AND(ISNUMBER(OFFSET('Hygiene Data'!$I$7,0,10*ROW('Hygiene Data'!I171))),'Data Summary'!EE177="Yes"),OFFSET('Hygiene Data'!$I$7,0,10*ROW('Hygiene Data'!I171)),NA())</f>
        <v>#N/A</v>
      </c>
      <c r="BQ177" s="101" t="e">
        <f ca="true">+IF(AND(ISNUMBER(OFFSET('Hygiene Data'!$I$9,0,10*ROW('Hygiene Data'!I171))),'Data Summary'!EF177="Yes"),OFFSET('Hygiene Data'!$I$9,0,10*ROW('Hygiene Data'!I171)),NA())</f>
        <v>#N/A</v>
      </c>
    </row>
    <row xmlns:x14ac="http://schemas.microsoft.com/office/spreadsheetml/2009/9/ac" r="178" x14ac:dyDescent="0.2">
      <c r="A178" s="414" t="e">
        <f ca="true">+RIGHT('Data Summary'!A178,LEN('Data Summary'!A178)-9)</f>
        <v>#VALUE!</v>
      </c>
      <c r="B178" s="38" t="str">
        <f ca="true">+IF(ISTEXT('Data Summary'!B178),'Data Summary'!B178,"")</f>
        <v/>
      </c>
      <c r="C178" s="365" t="e">
        <f ca="true">+VALUE('Data Summary'!C178)</f>
        <v>#VALUE!</v>
      </c>
      <c r="D178" s="99" t="e">
        <f ca="true">+IF(AND(ISNUMBER(OFFSET('Water Data'!$D$4,0,10*ROW('Water Data'!D172))),'Data Summary'!BS178="Yes"),100-OFFSET('Water Data'!$D$4,0,10*ROW('Water Data'!D172)),NA())</f>
        <v>#N/A</v>
      </c>
      <c r="E178" s="99" t="e">
        <f ca="true">+IF(AND(ISNUMBER(OFFSET('Water Data'!$D$6,0,10*ROW('Water Data'!D172))),'Data Summary'!BT178="Yes"),OFFSET('Water Data'!$D$6,0,10*ROW('Water Data'!D172)),NA())</f>
        <v>#N/A</v>
      </c>
      <c r="F178" s="99" t="e">
        <f ca="true">+IF(AND(ISNUMBER(OFFSET('Water Data'!$D$9,0,10*ROW('Water Data'!D172))),'Data Summary'!BU178="Yes"),OFFSET('Water Data'!$D$9,0,10*ROW('Water Data'!D172)),NA())</f>
        <v>#N/A</v>
      </c>
      <c r="G178" s="99" t="e">
        <f ca="true">+IF(AND(ISNUMBER(OFFSET('Water Data'!$E$4,0,10*ROW('Water Data'!E172))),'Data Summary'!BV178="Yes"),100-OFFSET('Water Data'!$E$4,0,10*ROW('Water Data'!E172)),NA())</f>
        <v>#N/A</v>
      </c>
      <c r="H178" s="99" t="e">
        <f ca="true">+IF(AND(ISNUMBER(OFFSET('Water Data'!$E$6,0,10*ROW('Water Data'!E172))),'Data Summary'!BW178="Yes"),OFFSET('Water Data'!$E$6,0,10*ROW('Water Data'!E172)),NA())</f>
        <v>#N/A</v>
      </c>
      <c r="I178" s="99" t="e">
        <f ca="true">+IF(AND(ISNUMBER(OFFSET('Water Data'!$E$9,0,10*ROW('Water Data'!E172))),'Data Summary'!BX178="Yes"),OFFSET('Water Data'!$E$9,0,10*ROW('Water Data'!E172)),NA())</f>
        <v>#N/A</v>
      </c>
      <c r="J178" s="99" t="e">
        <f ca="true">+IF(AND(ISNUMBER(OFFSET('Water Data'!$F$4,0,10*ROW('Water Data'!F172))),'Data Summary'!BY178="Yes"),100-OFFSET('Water Data'!$F$4,0,10*ROW('Water Data'!F172)),NA())</f>
        <v>#N/A</v>
      </c>
      <c r="K178" s="99" t="e">
        <f ca="true">+IF(AND(ISNUMBER(OFFSET('Water Data'!$F$6,0,10*ROW('Water Data'!F172))),'Data Summary'!BZ178="Yes"),OFFSET('Water Data'!$F$6,0,10*ROW('Water Data'!F172)),NA())</f>
        <v>#N/A</v>
      </c>
      <c r="L178" s="99" t="e">
        <f ca="true">+IF(AND(ISNUMBER(OFFSET('Water Data'!$F$9,0,10*ROW('Water Data'!F172))),'Data Summary'!CA178="Yes"),OFFSET('Water Data'!$F$9,0,10*ROW('Water Data'!F172)),NA())</f>
        <v>#N/A</v>
      </c>
      <c r="M178" s="99" t="e">
        <f ca="true">+IF(AND(ISNUMBER(OFFSET('Water Data'!$G$4,0,10*ROW('Water Data'!G172))),'Data Summary'!CB178="Yes"),100-OFFSET('Water Data'!$G$4,0,10*ROW('Water Data'!G172)),NA())</f>
        <v>#N/A</v>
      </c>
      <c r="N178" s="99" t="e">
        <f ca="true">+IF(AND(ISNUMBER(OFFSET('Water Data'!$G$6,0,10*ROW('Water Data'!G172))),'Data Summary'!CC178="Yes"),OFFSET('Water Data'!$G$6,0,10*ROW('Water Data'!G172)),NA())</f>
        <v>#N/A</v>
      </c>
      <c r="O178" s="99" t="e">
        <f ca="true">+IF(AND(ISNUMBER(OFFSET('Water Data'!$G$9,0,10*ROW('Water Data'!G172))),'Data Summary'!CD178="Yes"),OFFSET('Water Data'!$G$9,0,10*ROW('Water Data'!G172)),NA())</f>
        <v>#N/A</v>
      </c>
      <c r="P178" s="99" t="e">
        <f ca="true">+IF(AND(ISNUMBER(OFFSET('Water Data'!$H$4,0,10*ROW('Water Data'!H172))),'Data Summary'!CE178="Yes"),100-OFFSET('Water Data'!$H$4,0,10*ROW('Water Data'!H172)),NA())</f>
        <v>#N/A</v>
      </c>
      <c r="Q178" s="99" t="e">
        <f ca="true">+IF(AND(ISNUMBER(OFFSET('Water Data'!$H$6,0,10*ROW('Water Data'!H172))),'Data Summary'!CF178="Yes"),OFFSET('Water Data'!$H$6,0,10*ROW('Water Data'!H172)),NA())</f>
        <v>#N/A</v>
      </c>
      <c r="R178" s="99" t="e">
        <f ca="true">+IF(AND(ISNUMBER(OFFSET('Water Data'!$H$9,0,10*ROW('Water Data'!H172))),'Data Summary'!CG178="Yes"),OFFSET('Water Data'!$H$9,0,10*ROW('Water Data'!H172)),NA())</f>
        <v>#N/A</v>
      </c>
      <c r="S178" s="99" t="e">
        <f ca="true">+IF(AND(ISNUMBER(OFFSET('Water Data'!$I$4,0,10*ROW('Water Data'!I172))),'Data Summary'!CH178="Yes"),100-OFFSET('Water Data'!$I$4,0,10*ROW('Water Data'!I172)),NA())</f>
        <v>#N/A</v>
      </c>
      <c r="T178" s="99" t="e">
        <f ca="true">+IF(AND(ISNUMBER(OFFSET('Water Data'!$I$6,0,10*ROW('Water Data'!I172))),'Data Summary'!CI178="Yes"),OFFSET('Water Data'!$I$6,0,10*ROW('Water Data'!I172)),NA())</f>
        <v>#N/A</v>
      </c>
      <c r="U178" s="99" t="e">
        <f ca="true">+IF(AND(ISNUMBER(OFFSET('Water Data'!$I$9,0,10*ROW('Water Data'!I172))),'Data Summary'!CJ178="Yes"),OFFSET('Water Data'!$I$9,0,10*ROW('Water Data'!I172)),NA())</f>
        <v>#N/A</v>
      </c>
      <c r="V178" s="100" t="e">
        <f ca="true">+IF(AND(ISNUMBER(OFFSET('Sanitation Data'!$D$4,0,10*ROW('Sanitation Data'!D172))),'Data Summary'!CK178="Yes"),100-OFFSET('Sanitation Data'!$D$4,0,10*ROW('Sanitation Data'!D172)),NA())</f>
        <v>#N/A</v>
      </c>
      <c r="W178" s="100" t="e">
        <f ca="true">+IF(AND(ISNUMBER(OFFSET('Sanitation Data'!$D$6,0,10*ROW('Sanitation Data'!D172))),'Data Summary'!CL178="Yes"),OFFSET('Sanitation Data'!$D$6,0,10*ROW('Sanitation Data'!D172)),NA())</f>
        <v>#N/A</v>
      </c>
      <c r="X178" s="100" t="e">
        <f ca="true">+IF(AND(ISNUMBER(OFFSET('Sanitation Data'!$D$10,0,10*ROW('Sanitation Data'!D172))),'Data Summary'!CM178="Yes"),OFFSET('Sanitation Data'!$D$10,0,10*ROW('Sanitation Data'!D172)),NA())</f>
        <v>#N/A</v>
      </c>
      <c r="Y178" s="100" t="e">
        <f ca="true">+IF(AND(ISNUMBER(OFFSET('Sanitation Data'!$D$11,0,10*ROW('Sanitation Data'!D172))),'Data Summary'!CN178="Yes"),OFFSET('Sanitation Data'!$D$11,0,10*ROW('Sanitation Data'!D172)),NA())</f>
        <v>#N/A</v>
      </c>
      <c r="Z178" s="100" t="e">
        <f ca="true">+IF(AND(ISNUMBER(OFFSET('Sanitation Data'!$D$12,0,10*ROW('Sanitation Data'!D172))),'Data Summary'!CO178="Yes"),OFFSET('Sanitation Data'!$D$12,0,10*ROW('Sanitation Data'!D172)),NA())</f>
        <v>#N/A</v>
      </c>
      <c r="AA178" s="100" t="e">
        <f ca="true">+IF(AND(ISNUMBER(OFFSET('Sanitation Data'!$E$4,0,10*ROW('Sanitation Data'!E172))),'Data Summary'!CP178="Yes"),100-OFFSET('Sanitation Data'!$E$4,0,10*ROW('Sanitation Data'!E172)),NA())</f>
        <v>#N/A</v>
      </c>
      <c r="AB178" s="100" t="e">
        <f ca="true">+IF(AND(ISNUMBER(OFFSET('Sanitation Data'!$E$6,0,10*ROW('Sanitation Data'!E172))),'Data Summary'!CQ178="Yes"),OFFSET('Sanitation Data'!$E$6,0,10*ROW('Sanitation Data'!E172)),NA())</f>
        <v>#N/A</v>
      </c>
      <c r="AC178" s="100" t="e">
        <f ca="true">+IF(AND(ISNUMBER(OFFSET('Sanitation Data'!$E$10,0,10*ROW('Sanitation Data'!E172))),'Data Summary'!CR178="Yes"),OFFSET('Sanitation Data'!$E$10,0,10*ROW('Sanitation Data'!E172)),NA())</f>
        <v>#N/A</v>
      </c>
      <c r="AD178" s="100" t="e">
        <f ca="true">+IF(AND(ISNUMBER(OFFSET('Sanitation Data'!$E$11,0,10*ROW('Sanitation Data'!E172))),'Data Summary'!CS178="Yes"),OFFSET('Sanitation Data'!$E$11,0,10*ROW('Sanitation Data'!E172)),NA())</f>
        <v>#N/A</v>
      </c>
      <c r="AE178" s="100" t="e">
        <f ca="true">+IF(AND(ISNUMBER(OFFSET('Sanitation Data'!$E$12,0,10*ROW('Sanitation Data'!E172))),'Data Summary'!CT178="Yes"),OFFSET('Sanitation Data'!$E$12,0,10*ROW('Sanitation Data'!E172)),NA())</f>
        <v>#N/A</v>
      </c>
      <c r="AF178" s="100" t="e">
        <f ca="true">+IF(AND(ISNUMBER(OFFSET('Sanitation Data'!$F$4,0,10*ROW('Sanitation Data'!F172))),'Data Summary'!CU178="Yes"),100-OFFSET('Sanitation Data'!$F$4,0,10*ROW('Sanitation Data'!F172)),NA())</f>
        <v>#N/A</v>
      </c>
      <c r="AG178" s="100" t="e">
        <f ca="true">+IF(AND(ISNUMBER(OFFSET('Sanitation Data'!$F$6,0,10*ROW('Sanitation Data'!F172))),'Data Summary'!CV178="Yes"),OFFSET('Sanitation Data'!$F$6,0,10*ROW('Sanitation Data'!F172)),NA())</f>
        <v>#N/A</v>
      </c>
      <c r="AH178" s="100" t="e">
        <f ca="true">+IF(AND(ISNUMBER(OFFSET('Sanitation Data'!$F$10,0,10*ROW('Sanitation Data'!F172))),'Data Summary'!CW178="Yes"),OFFSET('Sanitation Data'!$F$10,0,10*ROW('Sanitation Data'!F172)),NA())</f>
        <v>#N/A</v>
      </c>
      <c r="AI178" s="100" t="e">
        <f ca="true">+IF(AND(ISNUMBER(OFFSET('Sanitation Data'!$F$11,0,10*ROW('Sanitation Data'!F172))),'Data Summary'!CX178="Yes"),OFFSET('Sanitation Data'!$F$11,0,10*ROW('Sanitation Data'!F172)),NA())</f>
        <v>#N/A</v>
      </c>
      <c r="AJ178" s="100" t="e">
        <f ca="true">+IF(AND(ISNUMBER(OFFSET('Sanitation Data'!$F$12,0,10*ROW('Sanitation Data'!F172))),'Data Summary'!CY178="Yes"),OFFSET('Sanitation Data'!$F$12,0,10*ROW('Sanitation Data'!F172)),NA())</f>
        <v>#N/A</v>
      </c>
      <c r="AK178" s="100" t="e">
        <f ca="true">+IF(AND(ISNUMBER(OFFSET('Sanitation Data'!$G$4,0,10*ROW('Sanitation Data'!G172))),'Data Summary'!CZ178="Yes"),100-OFFSET('Sanitation Data'!$G$4,0,10*ROW('Sanitation Data'!G172)),NA())</f>
        <v>#N/A</v>
      </c>
      <c r="AL178" s="100" t="e">
        <f ca="true">+IF(AND(ISNUMBER(OFFSET('Sanitation Data'!$G$6,0,10*ROW('Sanitation Data'!G172))),'Data Summary'!DA178="Yes"),OFFSET('Sanitation Data'!$G$6,0,10*ROW('Sanitation Data'!G172)),NA())</f>
        <v>#N/A</v>
      </c>
      <c r="AM178" s="100" t="e">
        <f ca="true">+IF(AND(ISNUMBER(OFFSET('Sanitation Data'!$G$10,0,10*ROW('Sanitation Data'!G172))),'Data Summary'!DB178="Yes"),OFFSET('Sanitation Data'!$G$10,0,10*ROW('Sanitation Data'!G172)),NA())</f>
        <v>#N/A</v>
      </c>
      <c r="AN178" s="100" t="e">
        <f ca="true">+IF(AND(ISNUMBER(OFFSET('Sanitation Data'!$G$11,0,10*ROW('Sanitation Data'!G172))),'Data Summary'!DC178="Yes"),OFFSET('Sanitation Data'!$G$11,0,10*ROW('Sanitation Data'!G172)),NA())</f>
        <v>#N/A</v>
      </c>
      <c r="AO178" s="100" t="e">
        <f ca="true">+IF(AND(ISNUMBER(OFFSET('Sanitation Data'!$G$12,0,10*ROW('Sanitation Data'!G172))),'Data Summary'!DD178="Yes"),OFFSET('Sanitation Data'!$G$12,0,10*ROW('Sanitation Data'!G172)),NA())</f>
        <v>#N/A</v>
      </c>
      <c r="AP178" s="100" t="e">
        <f ca="true">+IF(AND(ISNUMBER(OFFSET('Sanitation Data'!$H$4,0,10*ROW('Sanitation Data'!H172))),'Data Summary'!DE178="Yes"),100-OFFSET('Sanitation Data'!$H$4,0,10*ROW('Sanitation Data'!H172)),NA())</f>
        <v>#N/A</v>
      </c>
      <c r="AQ178" s="100" t="e">
        <f ca="true">+IF(AND(ISNUMBER(OFFSET('Sanitation Data'!$H$6,0,10*ROW('Sanitation Data'!H172))),'Data Summary'!DF178="Yes"),OFFSET('Sanitation Data'!$H$6,0,10*ROW('Sanitation Data'!H172)),NA())</f>
        <v>#N/A</v>
      </c>
      <c r="AR178" s="100" t="e">
        <f ca="true">+IF(AND(ISNUMBER(OFFSET('Sanitation Data'!$H$10,0,10*ROW('Sanitation Data'!H172))),'Data Summary'!DG178="Yes"),OFFSET('Sanitation Data'!$H$10,0,10*ROW('Sanitation Data'!H172)),NA())</f>
        <v>#N/A</v>
      </c>
      <c r="AS178" s="100" t="e">
        <f ca="true">+IF(AND(ISNUMBER(OFFSET('Sanitation Data'!$H$11,0,10*ROW('Sanitation Data'!H172))),'Data Summary'!DH178="Yes"),OFFSET('Sanitation Data'!$H$11,0,10*ROW('Sanitation Data'!H172)),NA())</f>
        <v>#N/A</v>
      </c>
      <c r="AT178" s="100" t="e">
        <f ca="true">+IF(AND(ISNUMBER(OFFSET('Sanitation Data'!$H$12,0,10*ROW('Sanitation Data'!H172))),'Data Summary'!DI178="Yes"),OFFSET('Sanitation Data'!$H$12,0,10*ROW('Sanitation Data'!H172)),NA())</f>
        <v>#N/A</v>
      </c>
      <c r="AU178" s="100" t="e">
        <f ca="true">+IF(AND(ISNUMBER(OFFSET('Sanitation Data'!$I$4,0,10*ROW('Sanitation Data'!I172))),'Data Summary'!DJ178="Yes"),100-OFFSET('Sanitation Data'!$I$4,0,10*ROW('Sanitation Data'!I172)),NA())</f>
        <v>#N/A</v>
      </c>
      <c r="AV178" s="100" t="e">
        <f ca="true">+IF(AND(ISNUMBER(OFFSET('Sanitation Data'!$I$6,0,10*ROW('Sanitation Data'!I172))),'Data Summary'!DK178="Yes"),OFFSET('Sanitation Data'!$I$6,0,10*ROW('Sanitation Data'!I172)),NA())</f>
        <v>#N/A</v>
      </c>
      <c r="AW178" s="100" t="e">
        <f ca="true">+IF(AND(ISNUMBER(OFFSET('Sanitation Data'!$I$10,0,10*ROW('Sanitation Data'!I172))),'Data Summary'!DL178="Yes"),OFFSET('Sanitation Data'!$I$10,0,10*ROW('Sanitation Data'!I172)),NA())</f>
        <v>#N/A</v>
      </c>
      <c r="AX178" s="100" t="e">
        <f ca="true">+IF(AND(ISNUMBER(OFFSET('Sanitation Data'!$I$11,0,10*ROW('Sanitation Data'!I172))),'Data Summary'!DM178="Yes"),OFFSET('Sanitation Data'!$I$11,0,10*ROW('Sanitation Data'!I172)),NA())</f>
        <v>#N/A</v>
      </c>
      <c r="AY178" s="100" t="e">
        <f ca="true">+IF(AND(ISNUMBER(OFFSET('Sanitation Data'!$I$12,0,10*ROW('Sanitation Data'!I172))),'Data Summary'!DN178="Yes"),OFFSET('Sanitation Data'!$I$12,0,10*ROW('Sanitation Data'!I172)),NA())</f>
        <v>#N/A</v>
      </c>
      <c r="AZ178" s="101" t="e">
        <f ca="true">+IF(AND(ISNUMBER(OFFSET('Hygiene Data'!$D$5,0,10*ROW('Hygiene Data'!D172))),'Data Summary'!DO178="Yes"),OFFSET('Hygiene Data'!$D$5,0,10*ROW('Hygiene Data'!D172)),NA())</f>
        <v>#N/A</v>
      </c>
      <c r="BA178" s="101" t="e">
        <f ca="true">+IF(AND(ISNUMBER(OFFSET('Hygiene Data'!$D$7,0,10*ROW('Hygiene Data'!D172))),'Data Summary'!DP178="Yes"),OFFSET('Hygiene Data'!$D$7,0,10*ROW('Hygiene Data'!D172)),NA())</f>
        <v>#N/A</v>
      </c>
      <c r="BB178" s="101" t="e">
        <f ca="true">+IF(AND(ISNUMBER(OFFSET('Hygiene Data'!$D$9,0,10*ROW('Hygiene Data'!D172))),'Data Summary'!DQ178="Yes"),OFFSET('Hygiene Data'!$D$9,0,10*ROW('Hygiene Data'!D172)),NA())</f>
        <v>#N/A</v>
      </c>
      <c r="BC178" s="101" t="e">
        <f ca="true">+IF(AND(ISNUMBER(OFFSET('Hygiene Data'!$E$5,0,10*ROW('Hygiene Data'!E172))),'Data Summary'!DR178="Yes"),OFFSET('Hygiene Data'!$E$5,0,10*ROW('Hygiene Data'!E172)),NA())</f>
        <v>#N/A</v>
      </c>
      <c r="BD178" s="101" t="e">
        <f ca="true">+IF(AND(ISNUMBER(OFFSET('Hygiene Data'!$E$7,0,10*ROW('Hygiene Data'!E172))),'Data Summary'!DS178="Yes"),OFFSET('Hygiene Data'!$E$7,0,10*ROW('Hygiene Data'!E172)),NA())</f>
        <v>#N/A</v>
      </c>
      <c r="BE178" s="101" t="e">
        <f ca="true">+IF(AND(ISNUMBER(OFFSET('Hygiene Data'!$E$9,0,10*ROW('Hygiene Data'!E172))),'Data Summary'!DT178="Yes"),OFFSET('Hygiene Data'!$E$9,0,10*ROW('Hygiene Data'!E172)),NA())</f>
        <v>#N/A</v>
      </c>
      <c r="BF178" s="101" t="e">
        <f ca="true">+IF(AND(ISNUMBER(OFFSET('Hygiene Data'!$F$5,0,10*ROW('Hygiene Data'!F172))),'Data Summary'!DU178="Yes"),OFFSET('Hygiene Data'!$F$5,0,10*ROW('Hygiene Data'!F172)),NA())</f>
        <v>#N/A</v>
      </c>
      <c r="BG178" s="101" t="e">
        <f ca="true">+IF(AND(ISNUMBER(OFFSET('Hygiene Data'!$F$7,0,10*ROW('Hygiene Data'!F172))),'Data Summary'!DV178="Yes"),OFFSET('Hygiene Data'!$F$7,0,10*ROW('Hygiene Data'!F172)),NA())</f>
        <v>#N/A</v>
      </c>
      <c r="BH178" s="101" t="e">
        <f ca="true">+IF(AND(ISNUMBER(OFFSET('Hygiene Data'!$F$9,0,10*ROW('Hygiene Data'!F172))),'Data Summary'!DW178="Yes"),OFFSET('Hygiene Data'!$F$9,0,10*ROW('Hygiene Data'!F172)),NA())</f>
        <v>#N/A</v>
      </c>
      <c r="BI178" s="101" t="e">
        <f ca="true">+IF(AND(ISNUMBER(OFFSET('Hygiene Data'!$G$5,0,10*ROW('Hygiene Data'!G172))),'Data Summary'!DX178="Yes"),OFFSET('Hygiene Data'!$G$5,0,10*ROW('Hygiene Data'!G172)),NA())</f>
        <v>#N/A</v>
      </c>
      <c r="BJ178" s="101" t="e">
        <f ca="true">+IF(AND(ISNUMBER(OFFSET('Hygiene Data'!$G$7,0,10*ROW('Hygiene Data'!G172))),'Data Summary'!DY178="Yes"),OFFSET('Hygiene Data'!$G$7,0,10*ROW('Hygiene Data'!G172)),NA())</f>
        <v>#N/A</v>
      </c>
      <c r="BK178" s="101" t="e">
        <f ca="true">+IF(AND(ISNUMBER(OFFSET('Hygiene Data'!$G$9,0,10*ROW('Hygiene Data'!G172))),'Data Summary'!DZ178="Yes"),OFFSET('Hygiene Data'!$G$9,0,10*ROW('Hygiene Data'!G172)),NA())</f>
        <v>#N/A</v>
      </c>
      <c r="BL178" s="101" t="e">
        <f ca="true">+IF(AND(ISNUMBER(OFFSET('Hygiene Data'!$H$5,0,10*ROW('Hygiene Data'!H172))),'Data Summary'!EA178="Yes"),OFFSET('Hygiene Data'!$H$5,0,10*ROW('Hygiene Data'!H172)),NA())</f>
        <v>#N/A</v>
      </c>
      <c r="BM178" s="101" t="e">
        <f ca="true">+IF(AND(ISNUMBER(OFFSET('Hygiene Data'!$H$7,0,10*ROW('Hygiene Data'!H172))),'Data Summary'!EB178="Yes"),OFFSET('Hygiene Data'!$H$7,0,10*ROW('Hygiene Data'!H172)),NA())</f>
        <v>#N/A</v>
      </c>
      <c r="BN178" s="101" t="e">
        <f ca="true">+IF(AND(ISNUMBER(OFFSET('Hygiene Data'!$H$9,0,10*ROW('Hygiene Data'!H172))),'Data Summary'!EC178="Yes"),OFFSET('Hygiene Data'!$H$9,0,10*ROW('Hygiene Data'!H172)),NA())</f>
        <v>#N/A</v>
      </c>
      <c r="BO178" s="101" t="e">
        <f ca="true">+IF(AND(ISNUMBER(OFFSET('Hygiene Data'!$I$5,0,10*ROW('Hygiene Data'!I172))),'Data Summary'!ED178="Yes"),OFFSET('Hygiene Data'!$I$5,0,10*ROW('Hygiene Data'!I172)),NA())</f>
        <v>#N/A</v>
      </c>
      <c r="BP178" s="101" t="e">
        <f ca="true">+IF(AND(ISNUMBER(OFFSET('Hygiene Data'!$I$7,0,10*ROW('Hygiene Data'!I172))),'Data Summary'!EE178="Yes"),OFFSET('Hygiene Data'!$I$7,0,10*ROW('Hygiene Data'!I172)),NA())</f>
        <v>#N/A</v>
      </c>
      <c r="BQ178" s="101" t="e">
        <f ca="true">+IF(AND(ISNUMBER(OFFSET('Hygiene Data'!$I$9,0,10*ROW('Hygiene Data'!I172))),'Data Summary'!EF178="Yes"),OFFSET('Hygiene Data'!$I$9,0,10*ROW('Hygiene Data'!I172)),NA())</f>
        <v>#N/A</v>
      </c>
    </row>
    <row xmlns:x14ac="http://schemas.microsoft.com/office/spreadsheetml/2009/9/ac" r="179" x14ac:dyDescent="0.2">
      <c r="A179" s="414" t="e">
        <f ca="true">+RIGHT('Data Summary'!A179,LEN('Data Summary'!A179)-9)</f>
        <v>#VALUE!</v>
      </c>
      <c r="B179" s="38" t="str">
        <f ca="true">+IF(ISTEXT('Data Summary'!B179),'Data Summary'!B179,"")</f>
        <v/>
      </c>
      <c r="C179" s="365" t="e">
        <f ca="true">+VALUE('Data Summary'!C179)</f>
        <v>#VALUE!</v>
      </c>
      <c r="D179" s="99" t="e">
        <f ca="true">+IF(AND(ISNUMBER(OFFSET('Water Data'!$D$4,0,10*ROW('Water Data'!D173))),'Data Summary'!BS179="Yes"),100-OFFSET('Water Data'!$D$4,0,10*ROW('Water Data'!D173)),NA())</f>
        <v>#N/A</v>
      </c>
      <c r="E179" s="99" t="e">
        <f ca="true">+IF(AND(ISNUMBER(OFFSET('Water Data'!$D$6,0,10*ROW('Water Data'!D173))),'Data Summary'!BT179="Yes"),OFFSET('Water Data'!$D$6,0,10*ROW('Water Data'!D173)),NA())</f>
        <v>#N/A</v>
      </c>
      <c r="F179" s="99" t="e">
        <f ca="true">+IF(AND(ISNUMBER(OFFSET('Water Data'!$D$9,0,10*ROW('Water Data'!D173))),'Data Summary'!BU179="Yes"),OFFSET('Water Data'!$D$9,0,10*ROW('Water Data'!D173)),NA())</f>
        <v>#N/A</v>
      </c>
      <c r="G179" s="99" t="e">
        <f ca="true">+IF(AND(ISNUMBER(OFFSET('Water Data'!$E$4,0,10*ROW('Water Data'!E173))),'Data Summary'!BV179="Yes"),100-OFFSET('Water Data'!$E$4,0,10*ROW('Water Data'!E173)),NA())</f>
        <v>#N/A</v>
      </c>
      <c r="H179" s="99" t="e">
        <f ca="true">+IF(AND(ISNUMBER(OFFSET('Water Data'!$E$6,0,10*ROW('Water Data'!E173))),'Data Summary'!BW179="Yes"),OFFSET('Water Data'!$E$6,0,10*ROW('Water Data'!E173)),NA())</f>
        <v>#N/A</v>
      </c>
      <c r="I179" s="99" t="e">
        <f ca="true">+IF(AND(ISNUMBER(OFFSET('Water Data'!$E$9,0,10*ROW('Water Data'!E173))),'Data Summary'!BX179="Yes"),OFFSET('Water Data'!$E$9,0,10*ROW('Water Data'!E173)),NA())</f>
        <v>#N/A</v>
      </c>
      <c r="J179" s="99" t="e">
        <f ca="true">+IF(AND(ISNUMBER(OFFSET('Water Data'!$F$4,0,10*ROW('Water Data'!F173))),'Data Summary'!BY179="Yes"),100-OFFSET('Water Data'!$F$4,0,10*ROW('Water Data'!F173)),NA())</f>
        <v>#N/A</v>
      </c>
      <c r="K179" s="99" t="e">
        <f ca="true">+IF(AND(ISNUMBER(OFFSET('Water Data'!$F$6,0,10*ROW('Water Data'!F173))),'Data Summary'!BZ179="Yes"),OFFSET('Water Data'!$F$6,0,10*ROW('Water Data'!F173)),NA())</f>
        <v>#N/A</v>
      </c>
      <c r="L179" s="99" t="e">
        <f ca="true">+IF(AND(ISNUMBER(OFFSET('Water Data'!$F$9,0,10*ROW('Water Data'!F173))),'Data Summary'!CA179="Yes"),OFFSET('Water Data'!$F$9,0,10*ROW('Water Data'!F173)),NA())</f>
        <v>#N/A</v>
      </c>
      <c r="M179" s="99" t="e">
        <f ca="true">+IF(AND(ISNUMBER(OFFSET('Water Data'!$G$4,0,10*ROW('Water Data'!G173))),'Data Summary'!CB179="Yes"),100-OFFSET('Water Data'!$G$4,0,10*ROW('Water Data'!G173)),NA())</f>
        <v>#N/A</v>
      </c>
      <c r="N179" s="99" t="e">
        <f ca="true">+IF(AND(ISNUMBER(OFFSET('Water Data'!$G$6,0,10*ROW('Water Data'!G173))),'Data Summary'!CC179="Yes"),OFFSET('Water Data'!$G$6,0,10*ROW('Water Data'!G173)),NA())</f>
        <v>#N/A</v>
      </c>
      <c r="O179" s="99" t="e">
        <f ca="true">+IF(AND(ISNUMBER(OFFSET('Water Data'!$G$9,0,10*ROW('Water Data'!G173))),'Data Summary'!CD179="Yes"),OFFSET('Water Data'!$G$9,0,10*ROW('Water Data'!G173)),NA())</f>
        <v>#N/A</v>
      </c>
      <c r="P179" s="99" t="e">
        <f ca="true">+IF(AND(ISNUMBER(OFFSET('Water Data'!$H$4,0,10*ROW('Water Data'!H173))),'Data Summary'!CE179="Yes"),100-OFFSET('Water Data'!$H$4,0,10*ROW('Water Data'!H173)),NA())</f>
        <v>#N/A</v>
      </c>
      <c r="Q179" s="99" t="e">
        <f ca="true">+IF(AND(ISNUMBER(OFFSET('Water Data'!$H$6,0,10*ROW('Water Data'!H173))),'Data Summary'!CF179="Yes"),OFFSET('Water Data'!$H$6,0,10*ROW('Water Data'!H173)),NA())</f>
        <v>#N/A</v>
      </c>
      <c r="R179" s="99" t="e">
        <f ca="true">+IF(AND(ISNUMBER(OFFSET('Water Data'!$H$9,0,10*ROW('Water Data'!H173))),'Data Summary'!CG179="Yes"),OFFSET('Water Data'!$H$9,0,10*ROW('Water Data'!H173)),NA())</f>
        <v>#N/A</v>
      </c>
      <c r="S179" s="99" t="e">
        <f ca="true">+IF(AND(ISNUMBER(OFFSET('Water Data'!$I$4,0,10*ROW('Water Data'!I173))),'Data Summary'!CH179="Yes"),100-OFFSET('Water Data'!$I$4,0,10*ROW('Water Data'!I173)),NA())</f>
        <v>#N/A</v>
      </c>
      <c r="T179" s="99" t="e">
        <f ca="true">+IF(AND(ISNUMBER(OFFSET('Water Data'!$I$6,0,10*ROW('Water Data'!I173))),'Data Summary'!CI179="Yes"),OFFSET('Water Data'!$I$6,0,10*ROW('Water Data'!I173)),NA())</f>
        <v>#N/A</v>
      </c>
      <c r="U179" s="99" t="e">
        <f ca="true">+IF(AND(ISNUMBER(OFFSET('Water Data'!$I$9,0,10*ROW('Water Data'!I173))),'Data Summary'!CJ179="Yes"),OFFSET('Water Data'!$I$9,0,10*ROW('Water Data'!I173)),NA())</f>
        <v>#N/A</v>
      </c>
      <c r="V179" s="100" t="e">
        <f ca="true">+IF(AND(ISNUMBER(OFFSET('Sanitation Data'!$D$4,0,10*ROW('Sanitation Data'!D173))),'Data Summary'!CK179="Yes"),100-OFFSET('Sanitation Data'!$D$4,0,10*ROW('Sanitation Data'!D173)),NA())</f>
        <v>#N/A</v>
      </c>
      <c r="W179" s="100" t="e">
        <f ca="true">+IF(AND(ISNUMBER(OFFSET('Sanitation Data'!$D$6,0,10*ROW('Sanitation Data'!D173))),'Data Summary'!CL179="Yes"),OFFSET('Sanitation Data'!$D$6,0,10*ROW('Sanitation Data'!D173)),NA())</f>
        <v>#N/A</v>
      </c>
      <c r="X179" s="100" t="e">
        <f ca="true">+IF(AND(ISNUMBER(OFFSET('Sanitation Data'!$D$10,0,10*ROW('Sanitation Data'!D173))),'Data Summary'!CM179="Yes"),OFFSET('Sanitation Data'!$D$10,0,10*ROW('Sanitation Data'!D173)),NA())</f>
        <v>#N/A</v>
      </c>
      <c r="Y179" s="100" t="e">
        <f ca="true">+IF(AND(ISNUMBER(OFFSET('Sanitation Data'!$D$11,0,10*ROW('Sanitation Data'!D173))),'Data Summary'!CN179="Yes"),OFFSET('Sanitation Data'!$D$11,0,10*ROW('Sanitation Data'!D173)),NA())</f>
        <v>#N/A</v>
      </c>
      <c r="Z179" s="100" t="e">
        <f ca="true">+IF(AND(ISNUMBER(OFFSET('Sanitation Data'!$D$12,0,10*ROW('Sanitation Data'!D173))),'Data Summary'!CO179="Yes"),OFFSET('Sanitation Data'!$D$12,0,10*ROW('Sanitation Data'!D173)),NA())</f>
        <v>#N/A</v>
      </c>
      <c r="AA179" s="100" t="e">
        <f ca="true">+IF(AND(ISNUMBER(OFFSET('Sanitation Data'!$E$4,0,10*ROW('Sanitation Data'!E173))),'Data Summary'!CP179="Yes"),100-OFFSET('Sanitation Data'!$E$4,0,10*ROW('Sanitation Data'!E173)),NA())</f>
        <v>#N/A</v>
      </c>
      <c r="AB179" s="100" t="e">
        <f ca="true">+IF(AND(ISNUMBER(OFFSET('Sanitation Data'!$E$6,0,10*ROW('Sanitation Data'!E173))),'Data Summary'!CQ179="Yes"),OFFSET('Sanitation Data'!$E$6,0,10*ROW('Sanitation Data'!E173)),NA())</f>
        <v>#N/A</v>
      </c>
      <c r="AC179" s="100" t="e">
        <f ca="true">+IF(AND(ISNUMBER(OFFSET('Sanitation Data'!$E$10,0,10*ROW('Sanitation Data'!E173))),'Data Summary'!CR179="Yes"),OFFSET('Sanitation Data'!$E$10,0,10*ROW('Sanitation Data'!E173)),NA())</f>
        <v>#N/A</v>
      </c>
      <c r="AD179" s="100" t="e">
        <f ca="true">+IF(AND(ISNUMBER(OFFSET('Sanitation Data'!$E$11,0,10*ROW('Sanitation Data'!E173))),'Data Summary'!CS179="Yes"),OFFSET('Sanitation Data'!$E$11,0,10*ROW('Sanitation Data'!E173)),NA())</f>
        <v>#N/A</v>
      </c>
      <c r="AE179" s="100" t="e">
        <f ca="true">+IF(AND(ISNUMBER(OFFSET('Sanitation Data'!$E$12,0,10*ROW('Sanitation Data'!E173))),'Data Summary'!CT179="Yes"),OFFSET('Sanitation Data'!$E$12,0,10*ROW('Sanitation Data'!E173)),NA())</f>
        <v>#N/A</v>
      </c>
      <c r="AF179" s="100" t="e">
        <f ca="true">+IF(AND(ISNUMBER(OFFSET('Sanitation Data'!$F$4,0,10*ROW('Sanitation Data'!F173))),'Data Summary'!CU179="Yes"),100-OFFSET('Sanitation Data'!$F$4,0,10*ROW('Sanitation Data'!F173)),NA())</f>
        <v>#N/A</v>
      </c>
      <c r="AG179" s="100" t="e">
        <f ca="true">+IF(AND(ISNUMBER(OFFSET('Sanitation Data'!$F$6,0,10*ROW('Sanitation Data'!F173))),'Data Summary'!CV179="Yes"),OFFSET('Sanitation Data'!$F$6,0,10*ROW('Sanitation Data'!F173)),NA())</f>
        <v>#N/A</v>
      </c>
      <c r="AH179" s="100" t="e">
        <f ca="true">+IF(AND(ISNUMBER(OFFSET('Sanitation Data'!$F$10,0,10*ROW('Sanitation Data'!F173))),'Data Summary'!CW179="Yes"),OFFSET('Sanitation Data'!$F$10,0,10*ROW('Sanitation Data'!F173)),NA())</f>
        <v>#N/A</v>
      </c>
      <c r="AI179" s="100" t="e">
        <f ca="true">+IF(AND(ISNUMBER(OFFSET('Sanitation Data'!$F$11,0,10*ROW('Sanitation Data'!F173))),'Data Summary'!CX179="Yes"),OFFSET('Sanitation Data'!$F$11,0,10*ROW('Sanitation Data'!F173)),NA())</f>
        <v>#N/A</v>
      </c>
      <c r="AJ179" s="100" t="e">
        <f ca="true">+IF(AND(ISNUMBER(OFFSET('Sanitation Data'!$F$12,0,10*ROW('Sanitation Data'!F173))),'Data Summary'!CY179="Yes"),OFFSET('Sanitation Data'!$F$12,0,10*ROW('Sanitation Data'!F173)),NA())</f>
        <v>#N/A</v>
      </c>
      <c r="AK179" s="100" t="e">
        <f ca="true">+IF(AND(ISNUMBER(OFFSET('Sanitation Data'!$G$4,0,10*ROW('Sanitation Data'!G173))),'Data Summary'!CZ179="Yes"),100-OFFSET('Sanitation Data'!$G$4,0,10*ROW('Sanitation Data'!G173)),NA())</f>
        <v>#N/A</v>
      </c>
      <c r="AL179" s="100" t="e">
        <f ca="true">+IF(AND(ISNUMBER(OFFSET('Sanitation Data'!$G$6,0,10*ROW('Sanitation Data'!G173))),'Data Summary'!DA179="Yes"),OFFSET('Sanitation Data'!$G$6,0,10*ROW('Sanitation Data'!G173)),NA())</f>
        <v>#N/A</v>
      </c>
      <c r="AM179" s="100" t="e">
        <f ca="true">+IF(AND(ISNUMBER(OFFSET('Sanitation Data'!$G$10,0,10*ROW('Sanitation Data'!G173))),'Data Summary'!DB179="Yes"),OFFSET('Sanitation Data'!$G$10,0,10*ROW('Sanitation Data'!G173)),NA())</f>
        <v>#N/A</v>
      </c>
      <c r="AN179" s="100" t="e">
        <f ca="true">+IF(AND(ISNUMBER(OFFSET('Sanitation Data'!$G$11,0,10*ROW('Sanitation Data'!G173))),'Data Summary'!DC179="Yes"),OFFSET('Sanitation Data'!$G$11,0,10*ROW('Sanitation Data'!G173)),NA())</f>
        <v>#N/A</v>
      </c>
      <c r="AO179" s="100" t="e">
        <f ca="true">+IF(AND(ISNUMBER(OFFSET('Sanitation Data'!$G$12,0,10*ROW('Sanitation Data'!G173))),'Data Summary'!DD179="Yes"),OFFSET('Sanitation Data'!$G$12,0,10*ROW('Sanitation Data'!G173)),NA())</f>
        <v>#N/A</v>
      </c>
      <c r="AP179" s="100" t="e">
        <f ca="true">+IF(AND(ISNUMBER(OFFSET('Sanitation Data'!$H$4,0,10*ROW('Sanitation Data'!H173))),'Data Summary'!DE179="Yes"),100-OFFSET('Sanitation Data'!$H$4,0,10*ROW('Sanitation Data'!H173)),NA())</f>
        <v>#N/A</v>
      </c>
      <c r="AQ179" s="100" t="e">
        <f ca="true">+IF(AND(ISNUMBER(OFFSET('Sanitation Data'!$H$6,0,10*ROW('Sanitation Data'!H173))),'Data Summary'!DF179="Yes"),OFFSET('Sanitation Data'!$H$6,0,10*ROW('Sanitation Data'!H173)),NA())</f>
        <v>#N/A</v>
      </c>
      <c r="AR179" s="100" t="e">
        <f ca="true">+IF(AND(ISNUMBER(OFFSET('Sanitation Data'!$H$10,0,10*ROW('Sanitation Data'!H173))),'Data Summary'!DG179="Yes"),OFFSET('Sanitation Data'!$H$10,0,10*ROW('Sanitation Data'!H173)),NA())</f>
        <v>#N/A</v>
      </c>
      <c r="AS179" s="100" t="e">
        <f ca="true">+IF(AND(ISNUMBER(OFFSET('Sanitation Data'!$H$11,0,10*ROW('Sanitation Data'!H173))),'Data Summary'!DH179="Yes"),OFFSET('Sanitation Data'!$H$11,0,10*ROW('Sanitation Data'!H173)),NA())</f>
        <v>#N/A</v>
      </c>
      <c r="AT179" s="100" t="e">
        <f ca="true">+IF(AND(ISNUMBER(OFFSET('Sanitation Data'!$H$12,0,10*ROW('Sanitation Data'!H173))),'Data Summary'!DI179="Yes"),OFFSET('Sanitation Data'!$H$12,0,10*ROW('Sanitation Data'!H173)),NA())</f>
        <v>#N/A</v>
      </c>
      <c r="AU179" s="100" t="e">
        <f ca="true">+IF(AND(ISNUMBER(OFFSET('Sanitation Data'!$I$4,0,10*ROW('Sanitation Data'!I173))),'Data Summary'!DJ179="Yes"),100-OFFSET('Sanitation Data'!$I$4,0,10*ROW('Sanitation Data'!I173)),NA())</f>
        <v>#N/A</v>
      </c>
      <c r="AV179" s="100" t="e">
        <f ca="true">+IF(AND(ISNUMBER(OFFSET('Sanitation Data'!$I$6,0,10*ROW('Sanitation Data'!I173))),'Data Summary'!DK179="Yes"),OFFSET('Sanitation Data'!$I$6,0,10*ROW('Sanitation Data'!I173)),NA())</f>
        <v>#N/A</v>
      </c>
      <c r="AW179" s="100" t="e">
        <f ca="true">+IF(AND(ISNUMBER(OFFSET('Sanitation Data'!$I$10,0,10*ROW('Sanitation Data'!I173))),'Data Summary'!DL179="Yes"),OFFSET('Sanitation Data'!$I$10,0,10*ROW('Sanitation Data'!I173)),NA())</f>
        <v>#N/A</v>
      </c>
      <c r="AX179" s="100" t="e">
        <f ca="true">+IF(AND(ISNUMBER(OFFSET('Sanitation Data'!$I$11,0,10*ROW('Sanitation Data'!I173))),'Data Summary'!DM179="Yes"),OFFSET('Sanitation Data'!$I$11,0,10*ROW('Sanitation Data'!I173)),NA())</f>
        <v>#N/A</v>
      </c>
      <c r="AY179" s="100" t="e">
        <f ca="true">+IF(AND(ISNUMBER(OFFSET('Sanitation Data'!$I$12,0,10*ROW('Sanitation Data'!I173))),'Data Summary'!DN179="Yes"),OFFSET('Sanitation Data'!$I$12,0,10*ROW('Sanitation Data'!I173)),NA())</f>
        <v>#N/A</v>
      </c>
      <c r="AZ179" s="101" t="e">
        <f ca="true">+IF(AND(ISNUMBER(OFFSET('Hygiene Data'!$D$5,0,10*ROW('Hygiene Data'!D173))),'Data Summary'!DO179="Yes"),OFFSET('Hygiene Data'!$D$5,0,10*ROW('Hygiene Data'!D173)),NA())</f>
        <v>#N/A</v>
      </c>
      <c r="BA179" s="101" t="e">
        <f ca="true">+IF(AND(ISNUMBER(OFFSET('Hygiene Data'!$D$7,0,10*ROW('Hygiene Data'!D173))),'Data Summary'!DP179="Yes"),OFFSET('Hygiene Data'!$D$7,0,10*ROW('Hygiene Data'!D173)),NA())</f>
        <v>#N/A</v>
      </c>
      <c r="BB179" s="101" t="e">
        <f ca="true">+IF(AND(ISNUMBER(OFFSET('Hygiene Data'!$D$9,0,10*ROW('Hygiene Data'!D173))),'Data Summary'!DQ179="Yes"),OFFSET('Hygiene Data'!$D$9,0,10*ROW('Hygiene Data'!D173)),NA())</f>
        <v>#N/A</v>
      </c>
      <c r="BC179" s="101" t="e">
        <f ca="true">+IF(AND(ISNUMBER(OFFSET('Hygiene Data'!$E$5,0,10*ROW('Hygiene Data'!E173))),'Data Summary'!DR179="Yes"),OFFSET('Hygiene Data'!$E$5,0,10*ROW('Hygiene Data'!E173)),NA())</f>
        <v>#N/A</v>
      </c>
      <c r="BD179" s="101" t="e">
        <f ca="true">+IF(AND(ISNUMBER(OFFSET('Hygiene Data'!$E$7,0,10*ROW('Hygiene Data'!E173))),'Data Summary'!DS179="Yes"),OFFSET('Hygiene Data'!$E$7,0,10*ROW('Hygiene Data'!E173)),NA())</f>
        <v>#N/A</v>
      </c>
      <c r="BE179" s="101" t="e">
        <f ca="true">+IF(AND(ISNUMBER(OFFSET('Hygiene Data'!$E$9,0,10*ROW('Hygiene Data'!E173))),'Data Summary'!DT179="Yes"),OFFSET('Hygiene Data'!$E$9,0,10*ROW('Hygiene Data'!E173)),NA())</f>
        <v>#N/A</v>
      </c>
      <c r="BF179" s="101" t="e">
        <f ca="true">+IF(AND(ISNUMBER(OFFSET('Hygiene Data'!$F$5,0,10*ROW('Hygiene Data'!F173))),'Data Summary'!DU179="Yes"),OFFSET('Hygiene Data'!$F$5,0,10*ROW('Hygiene Data'!F173)),NA())</f>
        <v>#N/A</v>
      </c>
      <c r="BG179" s="101" t="e">
        <f ca="true">+IF(AND(ISNUMBER(OFFSET('Hygiene Data'!$F$7,0,10*ROW('Hygiene Data'!F173))),'Data Summary'!DV179="Yes"),OFFSET('Hygiene Data'!$F$7,0,10*ROW('Hygiene Data'!F173)),NA())</f>
        <v>#N/A</v>
      </c>
      <c r="BH179" s="101" t="e">
        <f ca="true">+IF(AND(ISNUMBER(OFFSET('Hygiene Data'!$F$9,0,10*ROW('Hygiene Data'!F173))),'Data Summary'!DW179="Yes"),OFFSET('Hygiene Data'!$F$9,0,10*ROW('Hygiene Data'!F173)),NA())</f>
        <v>#N/A</v>
      </c>
      <c r="BI179" s="101" t="e">
        <f ca="true">+IF(AND(ISNUMBER(OFFSET('Hygiene Data'!$G$5,0,10*ROW('Hygiene Data'!G173))),'Data Summary'!DX179="Yes"),OFFSET('Hygiene Data'!$G$5,0,10*ROW('Hygiene Data'!G173)),NA())</f>
        <v>#N/A</v>
      </c>
      <c r="BJ179" s="101" t="e">
        <f ca="true">+IF(AND(ISNUMBER(OFFSET('Hygiene Data'!$G$7,0,10*ROW('Hygiene Data'!G173))),'Data Summary'!DY179="Yes"),OFFSET('Hygiene Data'!$G$7,0,10*ROW('Hygiene Data'!G173)),NA())</f>
        <v>#N/A</v>
      </c>
      <c r="BK179" s="101" t="e">
        <f ca="true">+IF(AND(ISNUMBER(OFFSET('Hygiene Data'!$G$9,0,10*ROW('Hygiene Data'!G173))),'Data Summary'!DZ179="Yes"),OFFSET('Hygiene Data'!$G$9,0,10*ROW('Hygiene Data'!G173)),NA())</f>
        <v>#N/A</v>
      </c>
      <c r="BL179" s="101" t="e">
        <f ca="true">+IF(AND(ISNUMBER(OFFSET('Hygiene Data'!$H$5,0,10*ROW('Hygiene Data'!H173))),'Data Summary'!EA179="Yes"),OFFSET('Hygiene Data'!$H$5,0,10*ROW('Hygiene Data'!H173)),NA())</f>
        <v>#N/A</v>
      </c>
      <c r="BM179" s="101" t="e">
        <f ca="true">+IF(AND(ISNUMBER(OFFSET('Hygiene Data'!$H$7,0,10*ROW('Hygiene Data'!H173))),'Data Summary'!EB179="Yes"),OFFSET('Hygiene Data'!$H$7,0,10*ROW('Hygiene Data'!H173)),NA())</f>
        <v>#N/A</v>
      </c>
      <c r="BN179" s="101" t="e">
        <f ca="true">+IF(AND(ISNUMBER(OFFSET('Hygiene Data'!$H$9,0,10*ROW('Hygiene Data'!H173))),'Data Summary'!EC179="Yes"),OFFSET('Hygiene Data'!$H$9,0,10*ROW('Hygiene Data'!H173)),NA())</f>
        <v>#N/A</v>
      </c>
      <c r="BO179" s="101" t="e">
        <f ca="true">+IF(AND(ISNUMBER(OFFSET('Hygiene Data'!$I$5,0,10*ROW('Hygiene Data'!I173))),'Data Summary'!ED179="Yes"),OFFSET('Hygiene Data'!$I$5,0,10*ROW('Hygiene Data'!I173)),NA())</f>
        <v>#N/A</v>
      </c>
      <c r="BP179" s="101" t="e">
        <f ca="true">+IF(AND(ISNUMBER(OFFSET('Hygiene Data'!$I$7,0,10*ROW('Hygiene Data'!I173))),'Data Summary'!EE179="Yes"),OFFSET('Hygiene Data'!$I$7,0,10*ROW('Hygiene Data'!I173)),NA())</f>
        <v>#N/A</v>
      </c>
      <c r="BQ179" s="101" t="e">
        <f ca="true">+IF(AND(ISNUMBER(OFFSET('Hygiene Data'!$I$9,0,10*ROW('Hygiene Data'!I173))),'Data Summary'!EF179="Yes"),OFFSET('Hygiene Data'!$I$9,0,10*ROW('Hygiene Data'!I173)),NA())</f>
        <v>#N/A</v>
      </c>
    </row>
    <row xmlns:x14ac="http://schemas.microsoft.com/office/spreadsheetml/2009/9/ac" r="180" x14ac:dyDescent="0.2">
      <c r="A180" s="414" t="e">
        <f ca="true">+RIGHT('Data Summary'!A180,LEN('Data Summary'!A180)-9)</f>
        <v>#VALUE!</v>
      </c>
      <c r="B180" s="38" t="str">
        <f ca="true">+IF(ISTEXT('Data Summary'!B180),'Data Summary'!B180,"")</f>
        <v/>
      </c>
      <c r="C180" s="365" t="e">
        <f ca="true">+VALUE('Data Summary'!C180)</f>
        <v>#VALUE!</v>
      </c>
      <c r="D180" s="99" t="e">
        <f ca="true">+IF(AND(ISNUMBER(OFFSET('Water Data'!$D$4,0,10*ROW('Water Data'!D174))),'Data Summary'!BS180="Yes"),100-OFFSET('Water Data'!$D$4,0,10*ROW('Water Data'!D174)),NA())</f>
        <v>#N/A</v>
      </c>
      <c r="E180" s="99" t="e">
        <f ca="true">+IF(AND(ISNUMBER(OFFSET('Water Data'!$D$6,0,10*ROW('Water Data'!D174))),'Data Summary'!BT180="Yes"),OFFSET('Water Data'!$D$6,0,10*ROW('Water Data'!D174)),NA())</f>
        <v>#N/A</v>
      </c>
      <c r="F180" s="99" t="e">
        <f ca="true">+IF(AND(ISNUMBER(OFFSET('Water Data'!$D$9,0,10*ROW('Water Data'!D174))),'Data Summary'!BU180="Yes"),OFFSET('Water Data'!$D$9,0,10*ROW('Water Data'!D174)),NA())</f>
        <v>#N/A</v>
      </c>
      <c r="G180" s="99" t="e">
        <f ca="true">+IF(AND(ISNUMBER(OFFSET('Water Data'!$E$4,0,10*ROW('Water Data'!E174))),'Data Summary'!BV180="Yes"),100-OFFSET('Water Data'!$E$4,0,10*ROW('Water Data'!E174)),NA())</f>
        <v>#N/A</v>
      </c>
      <c r="H180" s="99" t="e">
        <f ca="true">+IF(AND(ISNUMBER(OFFSET('Water Data'!$E$6,0,10*ROW('Water Data'!E174))),'Data Summary'!BW180="Yes"),OFFSET('Water Data'!$E$6,0,10*ROW('Water Data'!E174)),NA())</f>
        <v>#N/A</v>
      </c>
      <c r="I180" s="99" t="e">
        <f ca="true">+IF(AND(ISNUMBER(OFFSET('Water Data'!$E$9,0,10*ROW('Water Data'!E174))),'Data Summary'!BX180="Yes"),OFFSET('Water Data'!$E$9,0,10*ROW('Water Data'!E174)),NA())</f>
        <v>#N/A</v>
      </c>
      <c r="J180" s="99" t="e">
        <f ca="true">+IF(AND(ISNUMBER(OFFSET('Water Data'!$F$4,0,10*ROW('Water Data'!F174))),'Data Summary'!BY180="Yes"),100-OFFSET('Water Data'!$F$4,0,10*ROW('Water Data'!F174)),NA())</f>
        <v>#N/A</v>
      </c>
      <c r="K180" s="99" t="e">
        <f ca="true">+IF(AND(ISNUMBER(OFFSET('Water Data'!$F$6,0,10*ROW('Water Data'!F174))),'Data Summary'!BZ180="Yes"),OFFSET('Water Data'!$F$6,0,10*ROW('Water Data'!F174)),NA())</f>
        <v>#N/A</v>
      </c>
      <c r="L180" s="99" t="e">
        <f ca="true">+IF(AND(ISNUMBER(OFFSET('Water Data'!$F$9,0,10*ROW('Water Data'!F174))),'Data Summary'!CA180="Yes"),OFFSET('Water Data'!$F$9,0,10*ROW('Water Data'!F174)),NA())</f>
        <v>#N/A</v>
      </c>
      <c r="M180" s="99" t="e">
        <f ca="true">+IF(AND(ISNUMBER(OFFSET('Water Data'!$G$4,0,10*ROW('Water Data'!G174))),'Data Summary'!CB180="Yes"),100-OFFSET('Water Data'!$G$4,0,10*ROW('Water Data'!G174)),NA())</f>
        <v>#N/A</v>
      </c>
      <c r="N180" s="99" t="e">
        <f ca="true">+IF(AND(ISNUMBER(OFFSET('Water Data'!$G$6,0,10*ROW('Water Data'!G174))),'Data Summary'!CC180="Yes"),OFFSET('Water Data'!$G$6,0,10*ROW('Water Data'!G174)),NA())</f>
        <v>#N/A</v>
      </c>
      <c r="O180" s="99" t="e">
        <f ca="true">+IF(AND(ISNUMBER(OFFSET('Water Data'!$G$9,0,10*ROW('Water Data'!G174))),'Data Summary'!CD180="Yes"),OFFSET('Water Data'!$G$9,0,10*ROW('Water Data'!G174)),NA())</f>
        <v>#N/A</v>
      </c>
      <c r="P180" s="99" t="e">
        <f ca="true">+IF(AND(ISNUMBER(OFFSET('Water Data'!$H$4,0,10*ROW('Water Data'!H174))),'Data Summary'!CE180="Yes"),100-OFFSET('Water Data'!$H$4,0,10*ROW('Water Data'!H174)),NA())</f>
        <v>#N/A</v>
      </c>
      <c r="Q180" s="99" t="e">
        <f ca="true">+IF(AND(ISNUMBER(OFFSET('Water Data'!$H$6,0,10*ROW('Water Data'!H174))),'Data Summary'!CF180="Yes"),OFFSET('Water Data'!$H$6,0,10*ROW('Water Data'!H174)),NA())</f>
        <v>#N/A</v>
      </c>
      <c r="R180" s="99" t="e">
        <f ca="true">+IF(AND(ISNUMBER(OFFSET('Water Data'!$H$9,0,10*ROW('Water Data'!H174))),'Data Summary'!CG180="Yes"),OFFSET('Water Data'!$H$9,0,10*ROW('Water Data'!H174)),NA())</f>
        <v>#N/A</v>
      </c>
      <c r="S180" s="99" t="e">
        <f ca="true">+IF(AND(ISNUMBER(OFFSET('Water Data'!$I$4,0,10*ROW('Water Data'!I174))),'Data Summary'!CH180="Yes"),100-OFFSET('Water Data'!$I$4,0,10*ROW('Water Data'!I174)),NA())</f>
        <v>#N/A</v>
      </c>
      <c r="T180" s="99" t="e">
        <f ca="true">+IF(AND(ISNUMBER(OFFSET('Water Data'!$I$6,0,10*ROW('Water Data'!I174))),'Data Summary'!CI180="Yes"),OFFSET('Water Data'!$I$6,0,10*ROW('Water Data'!I174)),NA())</f>
        <v>#N/A</v>
      </c>
      <c r="U180" s="99" t="e">
        <f ca="true">+IF(AND(ISNUMBER(OFFSET('Water Data'!$I$9,0,10*ROW('Water Data'!I174))),'Data Summary'!CJ180="Yes"),OFFSET('Water Data'!$I$9,0,10*ROW('Water Data'!I174)),NA())</f>
        <v>#N/A</v>
      </c>
      <c r="V180" s="100" t="e">
        <f ca="true">+IF(AND(ISNUMBER(OFFSET('Sanitation Data'!$D$4,0,10*ROW('Sanitation Data'!D174))),'Data Summary'!CK180="Yes"),100-OFFSET('Sanitation Data'!$D$4,0,10*ROW('Sanitation Data'!D174)),NA())</f>
        <v>#N/A</v>
      </c>
      <c r="W180" s="100" t="e">
        <f ca="true">+IF(AND(ISNUMBER(OFFSET('Sanitation Data'!$D$6,0,10*ROW('Sanitation Data'!D174))),'Data Summary'!CL180="Yes"),OFFSET('Sanitation Data'!$D$6,0,10*ROW('Sanitation Data'!D174)),NA())</f>
        <v>#N/A</v>
      </c>
      <c r="X180" s="100" t="e">
        <f ca="true">+IF(AND(ISNUMBER(OFFSET('Sanitation Data'!$D$10,0,10*ROW('Sanitation Data'!D174))),'Data Summary'!CM180="Yes"),OFFSET('Sanitation Data'!$D$10,0,10*ROW('Sanitation Data'!D174)),NA())</f>
        <v>#N/A</v>
      </c>
      <c r="Y180" s="100" t="e">
        <f ca="true">+IF(AND(ISNUMBER(OFFSET('Sanitation Data'!$D$11,0,10*ROW('Sanitation Data'!D174))),'Data Summary'!CN180="Yes"),OFFSET('Sanitation Data'!$D$11,0,10*ROW('Sanitation Data'!D174)),NA())</f>
        <v>#N/A</v>
      </c>
      <c r="Z180" s="100" t="e">
        <f ca="true">+IF(AND(ISNUMBER(OFFSET('Sanitation Data'!$D$12,0,10*ROW('Sanitation Data'!D174))),'Data Summary'!CO180="Yes"),OFFSET('Sanitation Data'!$D$12,0,10*ROW('Sanitation Data'!D174)),NA())</f>
        <v>#N/A</v>
      </c>
      <c r="AA180" s="100" t="e">
        <f ca="true">+IF(AND(ISNUMBER(OFFSET('Sanitation Data'!$E$4,0,10*ROW('Sanitation Data'!E174))),'Data Summary'!CP180="Yes"),100-OFFSET('Sanitation Data'!$E$4,0,10*ROW('Sanitation Data'!E174)),NA())</f>
        <v>#N/A</v>
      </c>
      <c r="AB180" s="100" t="e">
        <f ca="true">+IF(AND(ISNUMBER(OFFSET('Sanitation Data'!$E$6,0,10*ROW('Sanitation Data'!E174))),'Data Summary'!CQ180="Yes"),OFFSET('Sanitation Data'!$E$6,0,10*ROW('Sanitation Data'!E174)),NA())</f>
        <v>#N/A</v>
      </c>
      <c r="AC180" s="100" t="e">
        <f ca="true">+IF(AND(ISNUMBER(OFFSET('Sanitation Data'!$E$10,0,10*ROW('Sanitation Data'!E174))),'Data Summary'!CR180="Yes"),OFFSET('Sanitation Data'!$E$10,0,10*ROW('Sanitation Data'!E174)),NA())</f>
        <v>#N/A</v>
      </c>
      <c r="AD180" s="100" t="e">
        <f ca="true">+IF(AND(ISNUMBER(OFFSET('Sanitation Data'!$E$11,0,10*ROW('Sanitation Data'!E174))),'Data Summary'!CS180="Yes"),OFFSET('Sanitation Data'!$E$11,0,10*ROW('Sanitation Data'!E174)),NA())</f>
        <v>#N/A</v>
      </c>
      <c r="AE180" s="100" t="e">
        <f ca="true">+IF(AND(ISNUMBER(OFFSET('Sanitation Data'!$E$12,0,10*ROW('Sanitation Data'!E174))),'Data Summary'!CT180="Yes"),OFFSET('Sanitation Data'!$E$12,0,10*ROW('Sanitation Data'!E174)),NA())</f>
        <v>#N/A</v>
      </c>
      <c r="AF180" s="100" t="e">
        <f ca="true">+IF(AND(ISNUMBER(OFFSET('Sanitation Data'!$F$4,0,10*ROW('Sanitation Data'!F174))),'Data Summary'!CU180="Yes"),100-OFFSET('Sanitation Data'!$F$4,0,10*ROW('Sanitation Data'!F174)),NA())</f>
        <v>#N/A</v>
      </c>
      <c r="AG180" s="100" t="e">
        <f ca="true">+IF(AND(ISNUMBER(OFFSET('Sanitation Data'!$F$6,0,10*ROW('Sanitation Data'!F174))),'Data Summary'!CV180="Yes"),OFFSET('Sanitation Data'!$F$6,0,10*ROW('Sanitation Data'!F174)),NA())</f>
        <v>#N/A</v>
      </c>
      <c r="AH180" s="100" t="e">
        <f ca="true">+IF(AND(ISNUMBER(OFFSET('Sanitation Data'!$F$10,0,10*ROW('Sanitation Data'!F174))),'Data Summary'!CW180="Yes"),OFFSET('Sanitation Data'!$F$10,0,10*ROW('Sanitation Data'!F174)),NA())</f>
        <v>#N/A</v>
      </c>
      <c r="AI180" s="100" t="e">
        <f ca="true">+IF(AND(ISNUMBER(OFFSET('Sanitation Data'!$F$11,0,10*ROW('Sanitation Data'!F174))),'Data Summary'!CX180="Yes"),OFFSET('Sanitation Data'!$F$11,0,10*ROW('Sanitation Data'!F174)),NA())</f>
        <v>#N/A</v>
      </c>
      <c r="AJ180" s="100" t="e">
        <f ca="true">+IF(AND(ISNUMBER(OFFSET('Sanitation Data'!$F$12,0,10*ROW('Sanitation Data'!F174))),'Data Summary'!CY180="Yes"),OFFSET('Sanitation Data'!$F$12,0,10*ROW('Sanitation Data'!F174)),NA())</f>
        <v>#N/A</v>
      </c>
      <c r="AK180" s="100" t="e">
        <f ca="true">+IF(AND(ISNUMBER(OFFSET('Sanitation Data'!$G$4,0,10*ROW('Sanitation Data'!G174))),'Data Summary'!CZ180="Yes"),100-OFFSET('Sanitation Data'!$G$4,0,10*ROW('Sanitation Data'!G174)),NA())</f>
        <v>#N/A</v>
      </c>
      <c r="AL180" s="100" t="e">
        <f ca="true">+IF(AND(ISNUMBER(OFFSET('Sanitation Data'!$G$6,0,10*ROW('Sanitation Data'!G174))),'Data Summary'!DA180="Yes"),OFFSET('Sanitation Data'!$G$6,0,10*ROW('Sanitation Data'!G174)),NA())</f>
        <v>#N/A</v>
      </c>
      <c r="AM180" s="100" t="e">
        <f ca="true">+IF(AND(ISNUMBER(OFFSET('Sanitation Data'!$G$10,0,10*ROW('Sanitation Data'!G174))),'Data Summary'!DB180="Yes"),OFFSET('Sanitation Data'!$G$10,0,10*ROW('Sanitation Data'!G174)),NA())</f>
        <v>#N/A</v>
      </c>
      <c r="AN180" s="100" t="e">
        <f ca="true">+IF(AND(ISNUMBER(OFFSET('Sanitation Data'!$G$11,0,10*ROW('Sanitation Data'!G174))),'Data Summary'!DC180="Yes"),OFFSET('Sanitation Data'!$G$11,0,10*ROW('Sanitation Data'!G174)),NA())</f>
        <v>#N/A</v>
      </c>
      <c r="AO180" s="100" t="e">
        <f ca="true">+IF(AND(ISNUMBER(OFFSET('Sanitation Data'!$G$12,0,10*ROW('Sanitation Data'!G174))),'Data Summary'!DD180="Yes"),OFFSET('Sanitation Data'!$G$12,0,10*ROW('Sanitation Data'!G174)),NA())</f>
        <v>#N/A</v>
      </c>
      <c r="AP180" s="100" t="e">
        <f ca="true">+IF(AND(ISNUMBER(OFFSET('Sanitation Data'!$H$4,0,10*ROW('Sanitation Data'!H174))),'Data Summary'!DE180="Yes"),100-OFFSET('Sanitation Data'!$H$4,0,10*ROW('Sanitation Data'!H174)),NA())</f>
        <v>#N/A</v>
      </c>
      <c r="AQ180" s="100" t="e">
        <f ca="true">+IF(AND(ISNUMBER(OFFSET('Sanitation Data'!$H$6,0,10*ROW('Sanitation Data'!H174))),'Data Summary'!DF180="Yes"),OFFSET('Sanitation Data'!$H$6,0,10*ROW('Sanitation Data'!H174)),NA())</f>
        <v>#N/A</v>
      </c>
      <c r="AR180" s="100" t="e">
        <f ca="true">+IF(AND(ISNUMBER(OFFSET('Sanitation Data'!$H$10,0,10*ROW('Sanitation Data'!H174))),'Data Summary'!DG180="Yes"),OFFSET('Sanitation Data'!$H$10,0,10*ROW('Sanitation Data'!H174)),NA())</f>
        <v>#N/A</v>
      </c>
      <c r="AS180" s="100" t="e">
        <f ca="true">+IF(AND(ISNUMBER(OFFSET('Sanitation Data'!$H$11,0,10*ROW('Sanitation Data'!H174))),'Data Summary'!DH180="Yes"),OFFSET('Sanitation Data'!$H$11,0,10*ROW('Sanitation Data'!H174)),NA())</f>
        <v>#N/A</v>
      </c>
      <c r="AT180" s="100" t="e">
        <f ca="true">+IF(AND(ISNUMBER(OFFSET('Sanitation Data'!$H$12,0,10*ROW('Sanitation Data'!H174))),'Data Summary'!DI180="Yes"),OFFSET('Sanitation Data'!$H$12,0,10*ROW('Sanitation Data'!H174)),NA())</f>
        <v>#N/A</v>
      </c>
      <c r="AU180" s="100" t="e">
        <f ca="true">+IF(AND(ISNUMBER(OFFSET('Sanitation Data'!$I$4,0,10*ROW('Sanitation Data'!I174))),'Data Summary'!DJ180="Yes"),100-OFFSET('Sanitation Data'!$I$4,0,10*ROW('Sanitation Data'!I174)),NA())</f>
        <v>#N/A</v>
      </c>
      <c r="AV180" s="100" t="e">
        <f ca="true">+IF(AND(ISNUMBER(OFFSET('Sanitation Data'!$I$6,0,10*ROW('Sanitation Data'!I174))),'Data Summary'!DK180="Yes"),OFFSET('Sanitation Data'!$I$6,0,10*ROW('Sanitation Data'!I174)),NA())</f>
        <v>#N/A</v>
      </c>
      <c r="AW180" s="100" t="e">
        <f ca="true">+IF(AND(ISNUMBER(OFFSET('Sanitation Data'!$I$10,0,10*ROW('Sanitation Data'!I174))),'Data Summary'!DL180="Yes"),OFFSET('Sanitation Data'!$I$10,0,10*ROW('Sanitation Data'!I174)),NA())</f>
        <v>#N/A</v>
      </c>
      <c r="AX180" s="100" t="e">
        <f ca="true">+IF(AND(ISNUMBER(OFFSET('Sanitation Data'!$I$11,0,10*ROW('Sanitation Data'!I174))),'Data Summary'!DM180="Yes"),OFFSET('Sanitation Data'!$I$11,0,10*ROW('Sanitation Data'!I174)),NA())</f>
        <v>#N/A</v>
      </c>
      <c r="AY180" s="100" t="e">
        <f ca="true">+IF(AND(ISNUMBER(OFFSET('Sanitation Data'!$I$12,0,10*ROW('Sanitation Data'!I174))),'Data Summary'!DN180="Yes"),OFFSET('Sanitation Data'!$I$12,0,10*ROW('Sanitation Data'!I174)),NA())</f>
        <v>#N/A</v>
      </c>
      <c r="AZ180" s="101" t="e">
        <f ca="true">+IF(AND(ISNUMBER(OFFSET('Hygiene Data'!$D$5,0,10*ROW('Hygiene Data'!D174))),'Data Summary'!DO180="Yes"),OFFSET('Hygiene Data'!$D$5,0,10*ROW('Hygiene Data'!D174)),NA())</f>
        <v>#N/A</v>
      </c>
      <c r="BA180" s="101" t="e">
        <f ca="true">+IF(AND(ISNUMBER(OFFSET('Hygiene Data'!$D$7,0,10*ROW('Hygiene Data'!D174))),'Data Summary'!DP180="Yes"),OFFSET('Hygiene Data'!$D$7,0,10*ROW('Hygiene Data'!D174)),NA())</f>
        <v>#N/A</v>
      </c>
      <c r="BB180" s="101" t="e">
        <f ca="true">+IF(AND(ISNUMBER(OFFSET('Hygiene Data'!$D$9,0,10*ROW('Hygiene Data'!D174))),'Data Summary'!DQ180="Yes"),OFFSET('Hygiene Data'!$D$9,0,10*ROW('Hygiene Data'!D174)),NA())</f>
        <v>#N/A</v>
      </c>
      <c r="BC180" s="101" t="e">
        <f ca="true">+IF(AND(ISNUMBER(OFFSET('Hygiene Data'!$E$5,0,10*ROW('Hygiene Data'!E174))),'Data Summary'!DR180="Yes"),OFFSET('Hygiene Data'!$E$5,0,10*ROW('Hygiene Data'!E174)),NA())</f>
        <v>#N/A</v>
      </c>
      <c r="BD180" s="101" t="e">
        <f ca="true">+IF(AND(ISNUMBER(OFFSET('Hygiene Data'!$E$7,0,10*ROW('Hygiene Data'!E174))),'Data Summary'!DS180="Yes"),OFFSET('Hygiene Data'!$E$7,0,10*ROW('Hygiene Data'!E174)),NA())</f>
        <v>#N/A</v>
      </c>
      <c r="BE180" s="101" t="e">
        <f ca="true">+IF(AND(ISNUMBER(OFFSET('Hygiene Data'!$E$9,0,10*ROW('Hygiene Data'!E174))),'Data Summary'!DT180="Yes"),OFFSET('Hygiene Data'!$E$9,0,10*ROW('Hygiene Data'!E174)),NA())</f>
        <v>#N/A</v>
      </c>
      <c r="BF180" s="101" t="e">
        <f ca="true">+IF(AND(ISNUMBER(OFFSET('Hygiene Data'!$F$5,0,10*ROW('Hygiene Data'!F174))),'Data Summary'!DU180="Yes"),OFFSET('Hygiene Data'!$F$5,0,10*ROW('Hygiene Data'!F174)),NA())</f>
        <v>#N/A</v>
      </c>
      <c r="BG180" s="101" t="e">
        <f ca="true">+IF(AND(ISNUMBER(OFFSET('Hygiene Data'!$F$7,0,10*ROW('Hygiene Data'!F174))),'Data Summary'!DV180="Yes"),OFFSET('Hygiene Data'!$F$7,0,10*ROW('Hygiene Data'!F174)),NA())</f>
        <v>#N/A</v>
      </c>
      <c r="BH180" s="101" t="e">
        <f ca="true">+IF(AND(ISNUMBER(OFFSET('Hygiene Data'!$F$9,0,10*ROW('Hygiene Data'!F174))),'Data Summary'!DW180="Yes"),OFFSET('Hygiene Data'!$F$9,0,10*ROW('Hygiene Data'!F174)),NA())</f>
        <v>#N/A</v>
      </c>
      <c r="BI180" s="101" t="e">
        <f ca="true">+IF(AND(ISNUMBER(OFFSET('Hygiene Data'!$G$5,0,10*ROW('Hygiene Data'!G174))),'Data Summary'!DX180="Yes"),OFFSET('Hygiene Data'!$G$5,0,10*ROW('Hygiene Data'!G174)),NA())</f>
        <v>#N/A</v>
      </c>
      <c r="BJ180" s="101" t="e">
        <f ca="true">+IF(AND(ISNUMBER(OFFSET('Hygiene Data'!$G$7,0,10*ROW('Hygiene Data'!G174))),'Data Summary'!DY180="Yes"),OFFSET('Hygiene Data'!$G$7,0,10*ROW('Hygiene Data'!G174)),NA())</f>
        <v>#N/A</v>
      </c>
      <c r="BK180" s="101" t="e">
        <f ca="true">+IF(AND(ISNUMBER(OFFSET('Hygiene Data'!$G$9,0,10*ROW('Hygiene Data'!G174))),'Data Summary'!DZ180="Yes"),OFFSET('Hygiene Data'!$G$9,0,10*ROW('Hygiene Data'!G174)),NA())</f>
        <v>#N/A</v>
      </c>
      <c r="BL180" s="101" t="e">
        <f ca="true">+IF(AND(ISNUMBER(OFFSET('Hygiene Data'!$H$5,0,10*ROW('Hygiene Data'!H174))),'Data Summary'!EA180="Yes"),OFFSET('Hygiene Data'!$H$5,0,10*ROW('Hygiene Data'!H174)),NA())</f>
        <v>#N/A</v>
      </c>
      <c r="BM180" s="101" t="e">
        <f ca="true">+IF(AND(ISNUMBER(OFFSET('Hygiene Data'!$H$7,0,10*ROW('Hygiene Data'!H174))),'Data Summary'!EB180="Yes"),OFFSET('Hygiene Data'!$H$7,0,10*ROW('Hygiene Data'!H174)),NA())</f>
        <v>#N/A</v>
      </c>
      <c r="BN180" s="101" t="e">
        <f ca="true">+IF(AND(ISNUMBER(OFFSET('Hygiene Data'!$H$9,0,10*ROW('Hygiene Data'!H174))),'Data Summary'!EC180="Yes"),OFFSET('Hygiene Data'!$H$9,0,10*ROW('Hygiene Data'!H174)),NA())</f>
        <v>#N/A</v>
      </c>
      <c r="BO180" s="101" t="e">
        <f ca="true">+IF(AND(ISNUMBER(OFFSET('Hygiene Data'!$I$5,0,10*ROW('Hygiene Data'!I174))),'Data Summary'!ED180="Yes"),OFFSET('Hygiene Data'!$I$5,0,10*ROW('Hygiene Data'!I174)),NA())</f>
        <v>#N/A</v>
      </c>
      <c r="BP180" s="101" t="e">
        <f ca="true">+IF(AND(ISNUMBER(OFFSET('Hygiene Data'!$I$7,0,10*ROW('Hygiene Data'!I174))),'Data Summary'!EE180="Yes"),OFFSET('Hygiene Data'!$I$7,0,10*ROW('Hygiene Data'!I174)),NA())</f>
        <v>#N/A</v>
      </c>
      <c r="BQ180" s="101" t="e">
        <f ca="true">+IF(AND(ISNUMBER(OFFSET('Hygiene Data'!$I$9,0,10*ROW('Hygiene Data'!I174))),'Data Summary'!EF180="Yes"),OFFSET('Hygiene Data'!$I$9,0,10*ROW('Hygiene Data'!I174)),NA())</f>
        <v>#N/A</v>
      </c>
    </row>
    <row xmlns:x14ac="http://schemas.microsoft.com/office/spreadsheetml/2009/9/ac" r="181" x14ac:dyDescent="0.2">
      <c r="A181" s="414" t="e">
        <f ca="true">+RIGHT('Data Summary'!A181,LEN('Data Summary'!A181)-9)</f>
        <v>#VALUE!</v>
      </c>
      <c r="B181" s="38" t="str">
        <f ca="true">+IF(ISTEXT('Data Summary'!B181),'Data Summary'!B181,"")</f>
        <v/>
      </c>
      <c r="C181" s="365" t="e">
        <f ca="true">+VALUE('Data Summary'!C181)</f>
        <v>#VALUE!</v>
      </c>
      <c r="D181" s="99" t="e">
        <f ca="true">+IF(AND(ISNUMBER(OFFSET('Water Data'!$D$4,0,10*ROW('Water Data'!D175))),'Data Summary'!BS181="Yes"),100-OFFSET('Water Data'!$D$4,0,10*ROW('Water Data'!D175)),NA())</f>
        <v>#N/A</v>
      </c>
      <c r="E181" s="99" t="e">
        <f ca="true">+IF(AND(ISNUMBER(OFFSET('Water Data'!$D$6,0,10*ROW('Water Data'!D175))),'Data Summary'!BT181="Yes"),OFFSET('Water Data'!$D$6,0,10*ROW('Water Data'!D175)),NA())</f>
        <v>#N/A</v>
      </c>
      <c r="F181" s="99" t="e">
        <f ca="true">+IF(AND(ISNUMBER(OFFSET('Water Data'!$D$9,0,10*ROW('Water Data'!D175))),'Data Summary'!BU181="Yes"),OFFSET('Water Data'!$D$9,0,10*ROW('Water Data'!D175)),NA())</f>
        <v>#N/A</v>
      </c>
      <c r="G181" s="99" t="e">
        <f ca="true">+IF(AND(ISNUMBER(OFFSET('Water Data'!$E$4,0,10*ROW('Water Data'!E175))),'Data Summary'!BV181="Yes"),100-OFFSET('Water Data'!$E$4,0,10*ROW('Water Data'!E175)),NA())</f>
        <v>#N/A</v>
      </c>
      <c r="H181" s="99" t="e">
        <f ca="true">+IF(AND(ISNUMBER(OFFSET('Water Data'!$E$6,0,10*ROW('Water Data'!E175))),'Data Summary'!BW181="Yes"),OFFSET('Water Data'!$E$6,0,10*ROW('Water Data'!E175)),NA())</f>
        <v>#N/A</v>
      </c>
      <c r="I181" s="99" t="e">
        <f ca="true">+IF(AND(ISNUMBER(OFFSET('Water Data'!$E$9,0,10*ROW('Water Data'!E175))),'Data Summary'!BX181="Yes"),OFFSET('Water Data'!$E$9,0,10*ROW('Water Data'!E175)),NA())</f>
        <v>#N/A</v>
      </c>
      <c r="J181" s="99" t="e">
        <f ca="true">+IF(AND(ISNUMBER(OFFSET('Water Data'!$F$4,0,10*ROW('Water Data'!F175))),'Data Summary'!BY181="Yes"),100-OFFSET('Water Data'!$F$4,0,10*ROW('Water Data'!F175)),NA())</f>
        <v>#N/A</v>
      </c>
      <c r="K181" s="99" t="e">
        <f ca="true">+IF(AND(ISNUMBER(OFFSET('Water Data'!$F$6,0,10*ROW('Water Data'!F175))),'Data Summary'!BZ181="Yes"),OFFSET('Water Data'!$F$6,0,10*ROW('Water Data'!F175)),NA())</f>
        <v>#N/A</v>
      </c>
      <c r="L181" s="99" t="e">
        <f ca="true">+IF(AND(ISNUMBER(OFFSET('Water Data'!$F$9,0,10*ROW('Water Data'!F175))),'Data Summary'!CA181="Yes"),OFFSET('Water Data'!$F$9,0,10*ROW('Water Data'!F175)),NA())</f>
        <v>#N/A</v>
      </c>
      <c r="M181" s="99" t="e">
        <f ca="true">+IF(AND(ISNUMBER(OFFSET('Water Data'!$G$4,0,10*ROW('Water Data'!G175))),'Data Summary'!CB181="Yes"),100-OFFSET('Water Data'!$G$4,0,10*ROW('Water Data'!G175)),NA())</f>
        <v>#N/A</v>
      </c>
      <c r="N181" s="99" t="e">
        <f ca="true">+IF(AND(ISNUMBER(OFFSET('Water Data'!$G$6,0,10*ROW('Water Data'!G175))),'Data Summary'!CC181="Yes"),OFFSET('Water Data'!$G$6,0,10*ROW('Water Data'!G175)),NA())</f>
        <v>#N/A</v>
      </c>
      <c r="O181" s="99" t="e">
        <f ca="true">+IF(AND(ISNUMBER(OFFSET('Water Data'!$G$9,0,10*ROW('Water Data'!G175))),'Data Summary'!CD181="Yes"),OFFSET('Water Data'!$G$9,0,10*ROW('Water Data'!G175)),NA())</f>
        <v>#N/A</v>
      </c>
      <c r="P181" s="99" t="e">
        <f ca="true">+IF(AND(ISNUMBER(OFFSET('Water Data'!$H$4,0,10*ROW('Water Data'!H175))),'Data Summary'!CE181="Yes"),100-OFFSET('Water Data'!$H$4,0,10*ROW('Water Data'!H175)),NA())</f>
        <v>#N/A</v>
      </c>
      <c r="Q181" s="99" t="e">
        <f ca="true">+IF(AND(ISNUMBER(OFFSET('Water Data'!$H$6,0,10*ROW('Water Data'!H175))),'Data Summary'!CF181="Yes"),OFFSET('Water Data'!$H$6,0,10*ROW('Water Data'!H175)),NA())</f>
        <v>#N/A</v>
      </c>
      <c r="R181" s="99" t="e">
        <f ca="true">+IF(AND(ISNUMBER(OFFSET('Water Data'!$H$9,0,10*ROW('Water Data'!H175))),'Data Summary'!CG181="Yes"),OFFSET('Water Data'!$H$9,0,10*ROW('Water Data'!H175)),NA())</f>
        <v>#N/A</v>
      </c>
      <c r="S181" s="99" t="e">
        <f ca="true">+IF(AND(ISNUMBER(OFFSET('Water Data'!$I$4,0,10*ROW('Water Data'!I175))),'Data Summary'!CH181="Yes"),100-OFFSET('Water Data'!$I$4,0,10*ROW('Water Data'!I175)),NA())</f>
        <v>#N/A</v>
      </c>
      <c r="T181" s="99" t="e">
        <f ca="true">+IF(AND(ISNUMBER(OFFSET('Water Data'!$I$6,0,10*ROW('Water Data'!I175))),'Data Summary'!CI181="Yes"),OFFSET('Water Data'!$I$6,0,10*ROW('Water Data'!I175)),NA())</f>
        <v>#N/A</v>
      </c>
      <c r="U181" s="99" t="e">
        <f ca="true">+IF(AND(ISNUMBER(OFFSET('Water Data'!$I$9,0,10*ROW('Water Data'!I175))),'Data Summary'!CJ181="Yes"),OFFSET('Water Data'!$I$9,0,10*ROW('Water Data'!I175)),NA())</f>
        <v>#N/A</v>
      </c>
      <c r="V181" s="100" t="e">
        <f ca="true">+IF(AND(ISNUMBER(OFFSET('Sanitation Data'!$D$4,0,10*ROW('Sanitation Data'!D175))),'Data Summary'!CK181="Yes"),100-OFFSET('Sanitation Data'!$D$4,0,10*ROW('Sanitation Data'!D175)),NA())</f>
        <v>#N/A</v>
      </c>
      <c r="W181" s="100" t="e">
        <f ca="true">+IF(AND(ISNUMBER(OFFSET('Sanitation Data'!$D$6,0,10*ROW('Sanitation Data'!D175))),'Data Summary'!CL181="Yes"),OFFSET('Sanitation Data'!$D$6,0,10*ROW('Sanitation Data'!D175)),NA())</f>
        <v>#N/A</v>
      </c>
      <c r="X181" s="100" t="e">
        <f ca="true">+IF(AND(ISNUMBER(OFFSET('Sanitation Data'!$D$10,0,10*ROW('Sanitation Data'!D175))),'Data Summary'!CM181="Yes"),OFFSET('Sanitation Data'!$D$10,0,10*ROW('Sanitation Data'!D175)),NA())</f>
        <v>#N/A</v>
      </c>
      <c r="Y181" s="100" t="e">
        <f ca="true">+IF(AND(ISNUMBER(OFFSET('Sanitation Data'!$D$11,0,10*ROW('Sanitation Data'!D175))),'Data Summary'!CN181="Yes"),OFFSET('Sanitation Data'!$D$11,0,10*ROW('Sanitation Data'!D175)),NA())</f>
        <v>#N/A</v>
      </c>
      <c r="Z181" s="100" t="e">
        <f ca="true">+IF(AND(ISNUMBER(OFFSET('Sanitation Data'!$D$12,0,10*ROW('Sanitation Data'!D175))),'Data Summary'!CO181="Yes"),OFFSET('Sanitation Data'!$D$12,0,10*ROW('Sanitation Data'!D175)),NA())</f>
        <v>#N/A</v>
      </c>
      <c r="AA181" s="100" t="e">
        <f ca="true">+IF(AND(ISNUMBER(OFFSET('Sanitation Data'!$E$4,0,10*ROW('Sanitation Data'!E175))),'Data Summary'!CP181="Yes"),100-OFFSET('Sanitation Data'!$E$4,0,10*ROW('Sanitation Data'!E175)),NA())</f>
        <v>#N/A</v>
      </c>
      <c r="AB181" s="100" t="e">
        <f ca="true">+IF(AND(ISNUMBER(OFFSET('Sanitation Data'!$E$6,0,10*ROW('Sanitation Data'!E175))),'Data Summary'!CQ181="Yes"),OFFSET('Sanitation Data'!$E$6,0,10*ROW('Sanitation Data'!E175)),NA())</f>
        <v>#N/A</v>
      </c>
      <c r="AC181" s="100" t="e">
        <f ca="true">+IF(AND(ISNUMBER(OFFSET('Sanitation Data'!$E$10,0,10*ROW('Sanitation Data'!E175))),'Data Summary'!CR181="Yes"),OFFSET('Sanitation Data'!$E$10,0,10*ROW('Sanitation Data'!E175)),NA())</f>
        <v>#N/A</v>
      </c>
      <c r="AD181" s="100" t="e">
        <f ca="true">+IF(AND(ISNUMBER(OFFSET('Sanitation Data'!$E$11,0,10*ROW('Sanitation Data'!E175))),'Data Summary'!CS181="Yes"),OFFSET('Sanitation Data'!$E$11,0,10*ROW('Sanitation Data'!E175)),NA())</f>
        <v>#N/A</v>
      </c>
      <c r="AE181" s="100" t="e">
        <f ca="true">+IF(AND(ISNUMBER(OFFSET('Sanitation Data'!$E$12,0,10*ROW('Sanitation Data'!E175))),'Data Summary'!CT181="Yes"),OFFSET('Sanitation Data'!$E$12,0,10*ROW('Sanitation Data'!E175)),NA())</f>
        <v>#N/A</v>
      </c>
      <c r="AF181" s="100" t="e">
        <f ca="true">+IF(AND(ISNUMBER(OFFSET('Sanitation Data'!$F$4,0,10*ROW('Sanitation Data'!F175))),'Data Summary'!CU181="Yes"),100-OFFSET('Sanitation Data'!$F$4,0,10*ROW('Sanitation Data'!F175)),NA())</f>
        <v>#N/A</v>
      </c>
      <c r="AG181" s="100" t="e">
        <f ca="true">+IF(AND(ISNUMBER(OFFSET('Sanitation Data'!$F$6,0,10*ROW('Sanitation Data'!F175))),'Data Summary'!CV181="Yes"),OFFSET('Sanitation Data'!$F$6,0,10*ROW('Sanitation Data'!F175)),NA())</f>
        <v>#N/A</v>
      </c>
      <c r="AH181" s="100" t="e">
        <f ca="true">+IF(AND(ISNUMBER(OFFSET('Sanitation Data'!$F$10,0,10*ROW('Sanitation Data'!F175))),'Data Summary'!CW181="Yes"),OFFSET('Sanitation Data'!$F$10,0,10*ROW('Sanitation Data'!F175)),NA())</f>
        <v>#N/A</v>
      </c>
      <c r="AI181" s="100" t="e">
        <f ca="true">+IF(AND(ISNUMBER(OFFSET('Sanitation Data'!$F$11,0,10*ROW('Sanitation Data'!F175))),'Data Summary'!CX181="Yes"),OFFSET('Sanitation Data'!$F$11,0,10*ROW('Sanitation Data'!F175)),NA())</f>
        <v>#N/A</v>
      </c>
      <c r="AJ181" s="100" t="e">
        <f ca="true">+IF(AND(ISNUMBER(OFFSET('Sanitation Data'!$F$12,0,10*ROW('Sanitation Data'!F175))),'Data Summary'!CY181="Yes"),OFFSET('Sanitation Data'!$F$12,0,10*ROW('Sanitation Data'!F175)),NA())</f>
        <v>#N/A</v>
      </c>
      <c r="AK181" s="100" t="e">
        <f ca="true">+IF(AND(ISNUMBER(OFFSET('Sanitation Data'!$G$4,0,10*ROW('Sanitation Data'!G175))),'Data Summary'!CZ181="Yes"),100-OFFSET('Sanitation Data'!$G$4,0,10*ROW('Sanitation Data'!G175)),NA())</f>
        <v>#N/A</v>
      </c>
      <c r="AL181" s="100" t="e">
        <f ca="true">+IF(AND(ISNUMBER(OFFSET('Sanitation Data'!$G$6,0,10*ROW('Sanitation Data'!G175))),'Data Summary'!DA181="Yes"),OFFSET('Sanitation Data'!$G$6,0,10*ROW('Sanitation Data'!G175)),NA())</f>
        <v>#N/A</v>
      </c>
      <c r="AM181" s="100" t="e">
        <f ca="true">+IF(AND(ISNUMBER(OFFSET('Sanitation Data'!$G$10,0,10*ROW('Sanitation Data'!G175))),'Data Summary'!DB181="Yes"),OFFSET('Sanitation Data'!$G$10,0,10*ROW('Sanitation Data'!G175)),NA())</f>
        <v>#N/A</v>
      </c>
      <c r="AN181" s="100" t="e">
        <f ca="true">+IF(AND(ISNUMBER(OFFSET('Sanitation Data'!$G$11,0,10*ROW('Sanitation Data'!G175))),'Data Summary'!DC181="Yes"),OFFSET('Sanitation Data'!$G$11,0,10*ROW('Sanitation Data'!G175)),NA())</f>
        <v>#N/A</v>
      </c>
      <c r="AO181" s="100" t="e">
        <f ca="true">+IF(AND(ISNUMBER(OFFSET('Sanitation Data'!$G$12,0,10*ROW('Sanitation Data'!G175))),'Data Summary'!DD181="Yes"),OFFSET('Sanitation Data'!$G$12,0,10*ROW('Sanitation Data'!G175)),NA())</f>
        <v>#N/A</v>
      </c>
      <c r="AP181" s="100" t="e">
        <f ca="true">+IF(AND(ISNUMBER(OFFSET('Sanitation Data'!$H$4,0,10*ROW('Sanitation Data'!H175))),'Data Summary'!DE181="Yes"),100-OFFSET('Sanitation Data'!$H$4,0,10*ROW('Sanitation Data'!H175)),NA())</f>
        <v>#N/A</v>
      </c>
      <c r="AQ181" s="100" t="e">
        <f ca="true">+IF(AND(ISNUMBER(OFFSET('Sanitation Data'!$H$6,0,10*ROW('Sanitation Data'!H175))),'Data Summary'!DF181="Yes"),OFFSET('Sanitation Data'!$H$6,0,10*ROW('Sanitation Data'!H175)),NA())</f>
        <v>#N/A</v>
      </c>
      <c r="AR181" s="100" t="e">
        <f ca="true">+IF(AND(ISNUMBER(OFFSET('Sanitation Data'!$H$10,0,10*ROW('Sanitation Data'!H175))),'Data Summary'!DG181="Yes"),OFFSET('Sanitation Data'!$H$10,0,10*ROW('Sanitation Data'!H175)),NA())</f>
        <v>#N/A</v>
      </c>
      <c r="AS181" s="100" t="e">
        <f ca="true">+IF(AND(ISNUMBER(OFFSET('Sanitation Data'!$H$11,0,10*ROW('Sanitation Data'!H175))),'Data Summary'!DH181="Yes"),OFFSET('Sanitation Data'!$H$11,0,10*ROW('Sanitation Data'!H175)),NA())</f>
        <v>#N/A</v>
      </c>
      <c r="AT181" s="100" t="e">
        <f ca="true">+IF(AND(ISNUMBER(OFFSET('Sanitation Data'!$H$12,0,10*ROW('Sanitation Data'!H175))),'Data Summary'!DI181="Yes"),OFFSET('Sanitation Data'!$H$12,0,10*ROW('Sanitation Data'!H175)),NA())</f>
        <v>#N/A</v>
      </c>
      <c r="AU181" s="100" t="e">
        <f ca="true">+IF(AND(ISNUMBER(OFFSET('Sanitation Data'!$I$4,0,10*ROW('Sanitation Data'!I175))),'Data Summary'!DJ181="Yes"),100-OFFSET('Sanitation Data'!$I$4,0,10*ROW('Sanitation Data'!I175)),NA())</f>
        <v>#N/A</v>
      </c>
      <c r="AV181" s="100" t="e">
        <f ca="true">+IF(AND(ISNUMBER(OFFSET('Sanitation Data'!$I$6,0,10*ROW('Sanitation Data'!I175))),'Data Summary'!DK181="Yes"),OFFSET('Sanitation Data'!$I$6,0,10*ROW('Sanitation Data'!I175)),NA())</f>
        <v>#N/A</v>
      </c>
      <c r="AW181" s="100" t="e">
        <f ca="true">+IF(AND(ISNUMBER(OFFSET('Sanitation Data'!$I$10,0,10*ROW('Sanitation Data'!I175))),'Data Summary'!DL181="Yes"),OFFSET('Sanitation Data'!$I$10,0,10*ROW('Sanitation Data'!I175)),NA())</f>
        <v>#N/A</v>
      </c>
      <c r="AX181" s="100" t="e">
        <f ca="true">+IF(AND(ISNUMBER(OFFSET('Sanitation Data'!$I$11,0,10*ROW('Sanitation Data'!I175))),'Data Summary'!DM181="Yes"),OFFSET('Sanitation Data'!$I$11,0,10*ROW('Sanitation Data'!I175)),NA())</f>
        <v>#N/A</v>
      </c>
      <c r="AY181" s="100" t="e">
        <f ca="true">+IF(AND(ISNUMBER(OFFSET('Sanitation Data'!$I$12,0,10*ROW('Sanitation Data'!I175))),'Data Summary'!DN181="Yes"),OFFSET('Sanitation Data'!$I$12,0,10*ROW('Sanitation Data'!I175)),NA())</f>
        <v>#N/A</v>
      </c>
      <c r="AZ181" s="101" t="e">
        <f ca="true">+IF(AND(ISNUMBER(OFFSET('Hygiene Data'!$D$5,0,10*ROW('Hygiene Data'!D175))),'Data Summary'!DO181="Yes"),OFFSET('Hygiene Data'!$D$5,0,10*ROW('Hygiene Data'!D175)),NA())</f>
        <v>#N/A</v>
      </c>
      <c r="BA181" s="101" t="e">
        <f ca="true">+IF(AND(ISNUMBER(OFFSET('Hygiene Data'!$D$7,0,10*ROW('Hygiene Data'!D175))),'Data Summary'!DP181="Yes"),OFFSET('Hygiene Data'!$D$7,0,10*ROW('Hygiene Data'!D175)),NA())</f>
        <v>#N/A</v>
      </c>
      <c r="BB181" s="101" t="e">
        <f ca="true">+IF(AND(ISNUMBER(OFFSET('Hygiene Data'!$D$9,0,10*ROW('Hygiene Data'!D175))),'Data Summary'!DQ181="Yes"),OFFSET('Hygiene Data'!$D$9,0,10*ROW('Hygiene Data'!D175)),NA())</f>
        <v>#N/A</v>
      </c>
      <c r="BC181" s="101" t="e">
        <f ca="true">+IF(AND(ISNUMBER(OFFSET('Hygiene Data'!$E$5,0,10*ROW('Hygiene Data'!E175))),'Data Summary'!DR181="Yes"),OFFSET('Hygiene Data'!$E$5,0,10*ROW('Hygiene Data'!E175)),NA())</f>
        <v>#N/A</v>
      </c>
      <c r="BD181" s="101" t="e">
        <f ca="true">+IF(AND(ISNUMBER(OFFSET('Hygiene Data'!$E$7,0,10*ROW('Hygiene Data'!E175))),'Data Summary'!DS181="Yes"),OFFSET('Hygiene Data'!$E$7,0,10*ROW('Hygiene Data'!E175)),NA())</f>
        <v>#N/A</v>
      </c>
      <c r="BE181" s="101" t="e">
        <f ca="true">+IF(AND(ISNUMBER(OFFSET('Hygiene Data'!$E$9,0,10*ROW('Hygiene Data'!E175))),'Data Summary'!DT181="Yes"),OFFSET('Hygiene Data'!$E$9,0,10*ROW('Hygiene Data'!E175)),NA())</f>
        <v>#N/A</v>
      </c>
      <c r="BF181" s="101" t="e">
        <f ca="true">+IF(AND(ISNUMBER(OFFSET('Hygiene Data'!$F$5,0,10*ROW('Hygiene Data'!F175))),'Data Summary'!DU181="Yes"),OFFSET('Hygiene Data'!$F$5,0,10*ROW('Hygiene Data'!F175)),NA())</f>
        <v>#N/A</v>
      </c>
      <c r="BG181" s="101" t="e">
        <f ca="true">+IF(AND(ISNUMBER(OFFSET('Hygiene Data'!$F$7,0,10*ROW('Hygiene Data'!F175))),'Data Summary'!DV181="Yes"),OFFSET('Hygiene Data'!$F$7,0,10*ROW('Hygiene Data'!F175)),NA())</f>
        <v>#N/A</v>
      </c>
      <c r="BH181" s="101" t="e">
        <f ca="true">+IF(AND(ISNUMBER(OFFSET('Hygiene Data'!$F$9,0,10*ROW('Hygiene Data'!F175))),'Data Summary'!DW181="Yes"),OFFSET('Hygiene Data'!$F$9,0,10*ROW('Hygiene Data'!F175)),NA())</f>
        <v>#N/A</v>
      </c>
      <c r="BI181" s="101" t="e">
        <f ca="true">+IF(AND(ISNUMBER(OFFSET('Hygiene Data'!$G$5,0,10*ROW('Hygiene Data'!G175))),'Data Summary'!DX181="Yes"),OFFSET('Hygiene Data'!$G$5,0,10*ROW('Hygiene Data'!G175)),NA())</f>
        <v>#N/A</v>
      </c>
      <c r="BJ181" s="101" t="e">
        <f ca="true">+IF(AND(ISNUMBER(OFFSET('Hygiene Data'!$G$7,0,10*ROW('Hygiene Data'!G175))),'Data Summary'!DY181="Yes"),OFFSET('Hygiene Data'!$G$7,0,10*ROW('Hygiene Data'!G175)),NA())</f>
        <v>#N/A</v>
      </c>
      <c r="BK181" s="101" t="e">
        <f ca="true">+IF(AND(ISNUMBER(OFFSET('Hygiene Data'!$G$9,0,10*ROW('Hygiene Data'!G175))),'Data Summary'!DZ181="Yes"),OFFSET('Hygiene Data'!$G$9,0,10*ROW('Hygiene Data'!G175)),NA())</f>
        <v>#N/A</v>
      </c>
      <c r="BL181" s="101" t="e">
        <f ca="true">+IF(AND(ISNUMBER(OFFSET('Hygiene Data'!$H$5,0,10*ROW('Hygiene Data'!H175))),'Data Summary'!EA181="Yes"),OFFSET('Hygiene Data'!$H$5,0,10*ROW('Hygiene Data'!H175)),NA())</f>
        <v>#N/A</v>
      </c>
      <c r="BM181" s="101" t="e">
        <f ca="true">+IF(AND(ISNUMBER(OFFSET('Hygiene Data'!$H$7,0,10*ROW('Hygiene Data'!H175))),'Data Summary'!EB181="Yes"),OFFSET('Hygiene Data'!$H$7,0,10*ROW('Hygiene Data'!H175)),NA())</f>
        <v>#N/A</v>
      </c>
      <c r="BN181" s="101" t="e">
        <f ca="true">+IF(AND(ISNUMBER(OFFSET('Hygiene Data'!$H$9,0,10*ROW('Hygiene Data'!H175))),'Data Summary'!EC181="Yes"),OFFSET('Hygiene Data'!$H$9,0,10*ROW('Hygiene Data'!H175)),NA())</f>
        <v>#N/A</v>
      </c>
      <c r="BO181" s="101" t="e">
        <f ca="true">+IF(AND(ISNUMBER(OFFSET('Hygiene Data'!$I$5,0,10*ROW('Hygiene Data'!I175))),'Data Summary'!ED181="Yes"),OFFSET('Hygiene Data'!$I$5,0,10*ROW('Hygiene Data'!I175)),NA())</f>
        <v>#N/A</v>
      </c>
      <c r="BP181" s="101" t="e">
        <f ca="true">+IF(AND(ISNUMBER(OFFSET('Hygiene Data'!$I$7,0,10*ROW('Hygiene Data'!I175))),'Data Summary'!EE181="Yes"),OFFSET('Hygiene Data'!$I$7,0,10*ROW('Hygiene Data'!I175)),NA())</f>
        <v>#N/A</v>
      </c>
      <c r="BQ181" s="101" t="e">
        <f ca="true">+IF(AND(ISNUMBER(OFFSET('Hygiene Data'!$I$9,0,10*ROW('Hygiene Data'!I175))),'Data Summary'!EF181="Yes"),OFFSET('Hygiene Data'!$I$9,0,10*ROW('Hygiene Data'!I175)),NA())</f>
        <v>#N/A</v>
      </c>
    </row>
    <row xmlns:x14ac="http://schemas.microsoft.com/office/spreadsheetml/2009/9/ac" r="182" x14ac:dyDescent="0.2">
      <c r="A182" s="414" t="e">
        <f ca="true">+RIGHT('Data Summary'!A182,LEN('Data Summary'!A182)-9)</f>
        <v>#VALUE!</v>
      </c>
      <c r="B182" s="38" t="str">
        <f ca="true">+IF(ISTEXT('Data Summary'!B182),'Data Summary'!B182,"")</f>
        <v/>
      </c>
      <c r="C182" s="365" t="e">
        <f ca="true">+VALUE('Data Summary'!C182)</f>
        <v>#VALUE!</v>
      </c>
      <c r="D182" s="99" t="e">
        <f ca="true">+IF(AND(ISNUMBER(OFFSET('Water Data'!$D$4,0,10*ROW('Water Data'!D176))),'Data Summary'!BS182="Yes"),100-OFFSET('Water Data'!$D$4,0,10*ROW('Water Data'!D176)),NA())</f>
        <v>#N/A</v>
      </c>
      <c r="E182" s="99" t="e">
        <f ca="true">+IF(AND(ISNUMBER(OFFSET('Water Data'!$D$6,0,10*ROW('Water Data'!D176))),'Data Summary'!BT182="Yes"),OFFSET('Water Data'!$D$6,0,10*ROW('Water Data'!D176)),NA())</f>
        <v>#N/A</v>
      </c>
      <c r="F182" s="99" t="e">
        <f ca="true">+IF(AND(ISNUMBER(OFFSET('Water Data'!$D$9,0,10*ROW('Water Data'!D176))),'Data Summary'!BU182="Yes"),OFFSET('Water Data'!$D$9,0,10*ROW('Water Data'!D176)),NA())</f>
        <v>#N/A</v>
      </c>
      <c r="G182" s="99" t="e">
        <f ca="true">+IF(AND(ISNUMBER(OFFSET('Water Data'!$E$4,0,10*ROW('Water Data'!E176))),'Data Summary'!BV182="Yes"),100-OFFSET('Water Data'!$E$4,0,10*ROW('Water Data'!E176)),NA())</f>
        <v>#N/A</v>
      </c>
      <c r="H182" s="99" t="e">
        <f ca="true">+IF(AND(ISNUMBER(OFFSET('Water Data'!$E$6,0,10*ROW('Water Data'!E176))),'Data Summary'!BW182="Yes"),OFFSET('Water Data'!$E$6,0,10*ROW('Water Data'!E176)),NA())</f>
        <v>#N/A</v>
      </c>
      <c r="I182" s="99" t="e">
        <f ca="true">+IF(AND(ISNUMBER(OFFSET('Water Data'!$E$9,0,10*ROW('Water Data'!E176))),'Data Summary'!BX182="Yes"),OFFSET('Water Data'!$E$9,0,10*ROW('Water Data'!E176)),NA())</f>
        <v>#N/A</v>
      </c>
      <c r="J182" s="99" t="e">
        <f ca="true">+IF(AND(ISNUMBER(OFFSET('Water Data'!$F$4,0,10*ROW('Water Data'!F176))),'Data Summary'!BY182="Yes"),100-OFFSET('Water Data'!$F$4,0,10*ROW('Water Data'!F176)),NA())</f>
        <v>#N/A</v>
      </c>
      <c r="K182" s="99" t="e">
        <f ca="true">+IF(AND(ISNUMBER(OFFSET('Water Data'!$F$6,0,10*ROW('Water Data'!F176))),'Data Summary'!BZ182="Yes"),OFFSET('Water Data'!$F$6,0,10*ROW('Water Data'!F176)),NA())</f>
        <v>#N/A</v>
      </c>
      <c r="L182" s="99" t="e">
        <f ca="true">+IF(AND(ISNUMBER(OFFSET('Water Data'!$F$9,0,10*ROW('Water Data'!F176))),'Data Summary'!CA182="Yes"),OFFSET('Water Data'!$F$9,0,10*ROW('Water Data'!F176)),NA())</f>
        <v>#N/A</v>
      </c>
      <c r="M182" s="99" t="e">
        <f ca="true">+IF(AND(ISNUMBER(OFFSET('Water Data'!$G$4,0,10*ROW('Water Data'!G176))),'Data Summary'!CB182="Yes"),100-OFFSET('Water Data'!$G$4,0,10*ROW('Water Data'!G176)),NA())</f>
        <v>#N/A</v>
      </c>
      <c r="N182" s="99" t="e">
        <f ca="true">+IF(AND(ISNUMBER(OFFSET('Water Data'!$G$6,0,10*ROW('Water Data'!G176))),'Data Summary'!CC182="Yes"),OFFSET('Water Data'!$G$6,0,10*ROW('Water Data'!G176)),NA())</f>
        <v>#N/A</v>
      </c>
      <c r="O182" s="99" t="e">
        <f ca="true">+IF(AND(ISNUMBER(OFFSET('Water Data'!$G$9,0,10*ROW('Water Data'!G176))),'Data Summary'!CD182="Yes"),OFFSET('Water Data'!$G$9,0,10*ROW('Water Data'!G176)),NA())</f>
        <v>#N/A</v>
      </c>
      <c r="P182" s="99" t="e">
        <f ca="true">+IF(AND(ISNUMBER(OFFSET('Water Data'!$H$4,0,10*ROW('Water Data'!H176))),'Data Summary'!CE182="Yes"),100-OFFSET('Water Data'!$H$4,0,10*ROW('Water Data'!H176)),NA())</f>
        <v>#N/A</v>
      </c>
      <c r="Q182" s="99" t="e">
        <f ca="true">+IF(AND(ISNUMBER(OFFSET('Water Data'!$H$6,0,10*ROW('Water Data'!H176))),'Data Summary'!CF182="Yes"),OFFSET('Water Data'!$H$6,0,10*ROW('Water Data'!H176)),NA())</f>
        <v>#N/A</v>
      </c>
      <c r="R182" s="99" t="e">
        <f ca="true">+IF(AND(ISNUMBER(OFFSET('Water Data'!$H$9,0,10*ROW('Water Data'!H176))),'Data Summary'!CG182="Yes"),OFFSET('Water Data'!$H$9,0,10*ROW('Water Data'!H176)),NA())</f>
        <v>#N/A</v>
      </c>
      <c r="S182" s="99" t="e">
        <f ca="true">+IF(AND(ISNUMBER(OFFSET('Water Data'!$I$4,0,10*ROW('Water Data'!I176))),'Data Summary'!CH182="Yes"),100-OFFSET('Water Data'!$I$4,0,10*ROW('Water Data'!I176)),NA())</f>
        <v>#N/A</v>
      </c>
      <c r="T182" s="99" t="e">
        <f ca="true">+IF(AND(ISNUMBER(OFFSET('Water Data'!$I$6,0,10*ROW('Water Data'!I176))),'Data Summary'!CI182="Yes"),OFFSET('Water Data'!$I$6,0,10*ROW('Water Data'!I176)),NA())</f>
        <v>#N/A</v>
      </c>
      <c r="U182" s="99" t="e">
        <f ca="true">+IF(AND(ISNUMBER(OFFSET('Water Data'!$I$9,0,10*ROW('Water Data'!I176))),'Data Summary'!CJ182="Yes"),OFFSET('Water Data'!$I$9,0,10*ROW('Water Data'!I176)),NA())</f>
        <v>#N/A</v>
      </c>
      <c r="V182" s="100" t="e">
        <f ca="true">+IF(AND(ISNUMBER(OFFSET('Sanitation Data'!$D$4,0,10*ROW('Sanitation Data'!D176))),'Data Summary'!CK182="Yes"),100-OFFSET('Sanitation Data'!$D$4,0,10*ROW('Sanitation Data'!D176)),NA())</f>
        <v>#N/A</v>
      </c>
      <c r="W182" s="100" t="e">
        <f ca="true">+IF(AND(ISNUMBER(OFFSET('Sanitation Data'!$D$6,0,10*ROW('Sanitation Data'!D176))),'Data Summary'!CL182="Yes"),OFFSET('Sanitation Data'!$D$6,0,10*ROW('Sanitation Data'!D176)),NA())</f>
        <v>#N/A</v>
      </c>
      <c r="X182" s="100" t="e">
        <f ca="true">+IF(AND(ISNUMBER(OFFSET('Sanitation Data'!$D$10,0,10*ROW('Sanitation Data'!D176))),'Data Summary'!CM182="Yes"),OFFSET('Sanitation Data'!$D$10,0,10*ROW('Sanitation Data'!D176)),NA())</f>
        <v>#N/A</v>
      </c>
      <c r="Y182" s="100" t="e">
        <f ca="true">+IF(AND(ISNUMBER(OFFSET('Sanitation Data'!$D$11,0,10*ROW('Sanitation Data'!D176))),'Data Summary'!CN182="Yes"),OFFSET('Sanitation Data'!$D$11,0,10*ROW('Sanitation Data'!D176)),NA())</f>
        <v>#N/A</v>
      </c>
      <c r="Z182" s="100" t="e">
        <f ca="true">+IF(AND(ISNUMBER(OFFSET('Sanitation Data'!$D$12,0,10*ROW('Sanitation Data'!D176))),'Data Summary'!CO182="Yes"),OFFSET('Sanitation Data'!$D$12,0,10*ROW('Sanitation Data'!D176)),NA())</f>
        <v>#N/A</v>
      </c>
      <c r="AA182" s="100" t="e">
        <f ca="true">+IF(AND(ISNUMBER(OFFSET('Sanitation Data'!$E$4,0,10*ROW('Sanitation Data'!E176))),'Data Summary'!CP182="Yes"),100-OFFSET('Sanitation Data'!$E$4,0,10*ROW('Sanitation Data'!E176)),NA())</f>
        <v>#N/A</v>
      </c>
      <c r="AB182" s="100" t="e">
        <f ca="true">+IF(AND(ISNUMBER(OFFSET('Sanitation Data'!$E$6,0,10*ROW('Sanitation Data'!E176))),'Data Summary'!CQ182="Yes"),OFFSET('Sanitation Data'!$E$6,0,10*ROW('Sanitation Data'!E176)),NA())</f>
        <v>#N/A</v>
      </c>
      <c r="AC182" s="100" t="e">
        <f ca="true">+IF(AND(ISNUMBER(OFFSET('Sanitation Data'!$E$10,0,10*ROW('Sanitation Data'!E176))),'Data Summary'!CR182="Yes"),OFFSET('Sanitation Data'!$E$10,0,10*ROW('Sanitation Data'!E176)),NA())</f>
        <v>#N/A</v>
      </c>
      <c r="AD182" s="100" t="e">
        <f ca="true">+IF(AND(ISNUMBER(OFFSET('Sanitation Data'!$E$11,0,10*ROW('Sanitation Data'!E176))),'Data Summary'!CS182="Yes"),OFFSET('Sanitation Data'!$E$11,0,10*ROW('Sanitation Data'!E176)),NA())</f>
        <v>#N/A</v>
      </c>
      <c r="AE182" s="100" t="e">
        <f ca="true">+IF(AND(ISNUMBER(OFFSET('Sanitation Data'!$E$12,0,10*ROW('Sanitation Data'!E176))),'Data Summary'!CT182="Yes"),OFFSET('Sanitation Data'!$E$12,0,10*ROW('Sanitation Data'!E176)),NA())</f>
        <v>#N/A</v>
      </c>
      <c r="AF182" s="100" t="e">
        <f ca="true">+IF(AND(ISNUMBER(OFFSET('Sanitation Data'!$F$4,0,10*ROW('Sanitation Data'!F176))),'Data Summary'!CU182="Yes"),100-OFFSET('Sanitation Data'!$F$4,0,10*ROW('Sanitation Data'!F176)),NA())</f>
        <v>#N/A</v>
      </c>
      <c r="AG182" s="100" t="e">
        <f ca="true">+IF(AND(ISNUMBER(OFFSET('Sanitation Data'!$F$6,0,10*ROW('Sanitation Data'!F176))),'Data Summary'!CV182="Yes"),OFFSET('Sanitation Data'!$F$6,0,10*ROW('Sanitation Data'!F176)),NA())</f>
        <v>#N/A</v>
      </c>
      <c r="AH182" s="100" t="e">
        <f ca="true">+IF(AND(ISNUMBER(OFFSET('Sanitation Data'!$F$10,0,10*ROW('Sanitation Data'!F176))),'Data Summary'!CW182="Yes"),OFFSET('Sanitation Data'!$F$10,0,10*ROW('Sanitation Data'!F176)),NA())</f>
        <v>#N/A</v>
      </c>
      <c r="AI182" s="100" t="e">
        <f ca="true">+IF(AND(ISNUMBER(OFFSET('Sanitation Data'!$F$11,0,10*ROW('Sanitation Data'!F176))),'Data Summary'!CX182="Yes"),OFFSET('Sanitation Data'!$F$11,0,10*ROW('Sanitation Data'!F176)),NA())</f>
        <v>#N/A</v>
      </c>
      <c r="AJ182" s="100" t="e">
        <f ca="true">+IF(AND(ISNUMBER(OFFSET('Sanitation Data'!$F$12,0,10*ROW('Sanitation Data'!F176))),'Data Summary'!CY182="Yes"),OFFSET('Sanitation Data'!$F$12,0,10*ROW('Sanitation Data'!F176)),NA())</f>
        <v>#N/A</v>
      </c>
      <c r="AK182" s="100" t="e">
        <f ca="true">+IF(AND(ISNUMBER(OFFSET('Sanitation Data'!$G$4,0,10*ROW('Sanitation Data'!G176))),'Data Summary'!CZ182="Yes"),100-OFFSET('Sanitation Data'!$G$4,0,10*ROW('Sanitation Data'!G176)),NA())</f>
        <v>#N/A</v>
      </c>
      <c r="AL182" s="100" t="e">
        <f ca="true">+IF(AND(ISNUMBER(OFFSET('Sanitation Data'!$G$6,0,10*ROW('Sanitation Data'!G176))),'Data Summary'!DA182="Yes"),OFFSET('Sanitation Data'!$G$6,0,10*ROW('Sanitation Data'!G176)),NA())</f>
        <v>#N/A</v>
      </c>
      <c r="AM182" s="100" t="e">
        <f ca="true">+IF(AND(ISNUMBER(OFFSET('Sanitation Data'!$G$10,0,10*ROW('Sanitation Data'!G176))),'Data Summary'!DB182="Yes"),OFFSET('Sanitation Data'!$G$10,0,10*ROW('Sanitation Data'!G176)),NA())</f>
        <v>#N/A</v>
      </c>
      <c r="AN182" s="100" t="e">
        <f ca="true">+IF(AND(ISNUMBER(OFFSET('Sanitation Data'!$G$11,0,10*ROW('Sanitation Data'!G176))),'Data Summary'!DC182="Yes"),OFFSET('Sanitation Data'!$G$11,0,10*ROW('Sanitation Data'!G176)),NA())</f>
        <v>#N/A</v>
      </c>
      <c r="AO182" s="100" t="e">
        <f ca="true">+IF(AND(ISNUMBER(OFFSET('Sanitation Data'!$G$12,0,10*ROW('Sanitation Data'!G176))),'Data Summary'!DD182="Yes"),OFFSET('Sanitation Data'!$G$12,0,10*ROW('Sanitation Data'!G176)),NA())</f>
        <v>#N/A</v>
      </c>
      <c r="AP182" s="100" t="e">
        <f ca="true">+IF(AND(ISNUMBER(OFFSET('Sanitation Data'!$H$4,0,10*ROW('Sanitation Data'!H176))),'Data Summary'!DE182="Yes"),100-OFFSET('Sanitation Data'!$H$4,0,10*ROW('Sanitation Data'!H176)),NA())</f>
        <v>#N/A</v>
      </c>
      <c r="AQ182" s="100" t="e">
        <f ca="true">+IF(AND(ISNUMBER(OFFSET('Sanitation Data'!$H$6,0,10*ROW('Sanitation Data'!H176))),'Data Summary'!DF182="Yes"),OFFSET('Sanitation Data'!$H$6,0,10*ROW('Sanitation Data'!H176)),NA())</f>
        <v>#N/A</v>
      </c>
      <c r="AR182" s="100" t="e">
        <f ca="true">+IF(AND(ISNUMBER(OFFSET('Sanitation Data'!$H$10,0,10*ROW('Sanitation Data'!H176))),'Data Summary'!DG182="Yes"),OFFSET('Sanitation Data'!$H$10,0,10*ROW('Sanitation Data'!H176)),NA())</f>
        <v>#N/A</v>
      </c>
      <c r="AS182" s="100" t="e">
        <f ca="true">+IF(AND(ISNUMBER(OFFSET('Sanitation Data'!$H$11,0,10*ROW('Sanitation Data'!H176))),'Data Summary'!DH182="Yes"),OFFSET('Sanitation Data'!$H$11,0,10*ROW('Sanitation Data'!H176)),NA())</f>
        <v>#N/A</v>
      </c>
      <c r="AT182" s="100" t="e">
        <f ca="true">+IF(AND(ISNUMBER(OFFSET('Sanitation Data'!$H$12,0,10*ROW('Sanitation Data'!H176))),'Data Summary'!DI182="Yes"),OFFSET('Sanitation Data'!$H$12,0,10*ROW('Sanitation Data'!H176)),NA())</f>
        <v>#N/A</v>
      </c>
      <c r="AU182" s="100" t="e">
        <f ca="true">+IF(AND(ISNUMBER(OFFSET('Sanitation Data'!$I$4,0,10*ROW('Sanitation Data'!I176))),'Data Summary'!DJ182="Yes"),100-OFFSET('Sanitation Data'!$I$4,0,10*ROW('Sanitation Data'!I176)),NA())</f>
        <v>#N/A</v>
      </c>
      <c r="AV182" s="100" t="e">
        <f ca="true">+IF(AND(ISNUMBER(OFFSET('Sanitation Data'!$I$6,0,10*ROW('Sanitation Data'!I176))),'Data Summary'!DK182="Yes"),OFFSET('Sanitation Data'!$I$6,0,10*ROW('Sanitation Data'!I176)),NA())</f>
        <v>#N/A</v>
      </c>
      <c r="AW182" s="100" t="e">
        <f ca="true">+IF(AND(ISNUMBER(OFFSET('Sanitation Data'!$I$10,0,10*ROW('Sanitation Data'!I176))),'Data Summary'!DL182="Yes"),OFFSET('Sanitation Data'!$I$10,0,10*ROW('Sanitation Data'!I176)),NA())</f>
        <v>#N/A</v>
      </c>
      <c r="AX182" s="100" t="e">
        <f ca="true">+IF(AND(ISNUMBER(OFFSET('Sanitation Data'!$I$11,0,10*ROW('Sanitation Data'!I176))),'Data Summary'!DM182="Yes"),OFFSET('Sanitation Data'!$I$11,0,10*ROW('Sanitation Data'!I176)),NA())</f>
        <v>#N/A</v>
      </c>
      <c r="AY182" s="100" t="e">
        <f ca="true">+IF(AND(ISNUMBER(OFFSET('Sanitation Data'!$I$12,0,10*ROW('Sanitation Data'!I176))),'Data Summary'!DN182="Yes"),OFFSET('Sanitation Data'!$I$12,0,10*ROW('Sanitation Data'!I176)),NA())</f>
        <v>#N/A</v>
      </c>
      <c r="AZ182" s="101" t="e">
        <f ca="true">+IF(AND(ISNUMBER(OFFSET('Hygiene Data'!$D$5,0,10*ROW('Hygiene Data'!D176))),'Data Summary'!DO182="Yes"),OFFSET('Hygiene Data'!$D$5,0,10*ROW('Hygiene Data'!D176)),NA())</f>
        <v>#N/A</v>
      </c>
      <c r="BA182" s="101" t="e">
        <f ca="true">+IF(AND(ISNUMBER(OFFSET('Hygiene Data'!$D$7,0,10*ROW('Hygiene Data'!D176))),'Data Summary'!DP182="Yes"),OFFSET('Hygiene Data'!$D$7,0,10*ROW('Hygiene Data'!D176)),NA())</f>
        <v>#N/A</v>
      </c>
      <c r="BB182" s="101" t="e">
        <f ca="true">+IF(AND(ISNUMBER(OFFSET('Hygiene Data'!$D$9,0,10*ROW('Hygiene Data'!D176))),'Data Summary'!DQ182="Yes"),OFFSET('Hygiene Data'!$D$9,0,10*ROW('Hygiene Data'!D176)),NA())</f>
        <v>#N/A</v>
      </c>
      <c r="BC182" s="101" t="e">
        <f ca="true">+IF(AND(ISNUMBER(OFFSET('Hygiene Data'!$E$5,0,10*ROW('Hygiene Data'!E176))),'Data Summary'!DR182="Yes"),OFFSET('Hygiene Data'!$E$5,0,10*ROW('Hygiene Data'!E176)),NA())</f>
        <v>#N/A</v>
      </c>
      <c r="BD182" s="101" t="e">
        <f ca="true">+IF(AND(ISNUMBER(OFFSET('Hygiene Data'!$E$7,0,10*ROW('Hygiene Data'!E176))),'Data Summary'!DS182="Yes"),OFFSET('Hygiene Data'!$E$7,0,10*ROW('Hygiene Data'!E176)),NA())</f>
        <v>#N/A</v>
      </c>
      <c r="BE182" s="101" t="e">
        <f ca="true">+IF(AND(ISNUMBER(OFFSET('Hygiene Data'!$E$9,0,10*ROW('Hygiene Data'!E176))),'Data Summary'!DT182="Yes"),OFFSET('Hygiene Data'!$E$9,0,10*ROW('Hygiene Data'!E176)),NA())</f>
        <v>#N/A</v>
      </c>
      <c r="BF182" s="101" t="e">
        <f ca="true">+IF(AND(ISNUMBER(OFFSET('Hygiene Data'!$F$5,0,10*ROW('Hygiene Data'!F176))),'Data Summary'!DU182="Yes"),OFFSET('Hygiene Data'!$F$5,0,10*ROW('Hygiene Data'!F176)),NA())</f>
        <v>#N/A</v>
      </c>
      <c r="BG182" s="101" t="e">
        <f ca="true">+IF(AND(ISNUMBER(OFFSET('Hygiene Data'!$F$7,0,10*ROW('Hygiene Data'!F176))),'Data Summary'!DV182="Yes"),OFFSET('Hygiene Data'!$F$7,0,10*ROW('Hygiene Data'!F176)),NA())</f>
        <v>#N/A</v>
      </c>
      <c r="BH182" s="101" t="e">
        <f ca="true">+IF(AND(ISNUMBER(OFFSET('Hygiene Data'!$F$9,0,10*ROW('Hygiene Data'!F176))),'Data Summary'!DW182="Yes"),OFFSET('Hygiene Data'!$F$9,0,10*ROW('Hygiene Data'!F176)),NA())</f>
        <v>#N/A</v>
      </c>
      <c r="BI182" s="101" t="e">
        <f ca="true">+IF(AND(ISNUMBER(OFFSET('Hygiene Data'!$G$5,0,10*ROW('Hygiene Data'!G176))),'Data Summary'!DX182="Yes"),OFFSET('Hygiene Data'!$G$5,0,10*ROW('Hygiene Data'!G176)),NA())</f>
        <v>#N/A</v>
      </c>
      <c r="BJ182" s="101" t="e">
        <f ca="true">+IF(AND(ISNUMBER(OFFSET('Hygiene Data'!$G$7,0,10*ROW('Hygiene Data'!G176))),'Data Summary'!DY182="Yes"),OFFSET('Hygiene Data'!$G$7,0,10*ROW('Hygiene Data'!G176)),NA())</f>
        <v>#N/A</v>
      </c>
      <c r="BK182" s="101" t="e">
        <f ca="true">+IF(AND(ISNUMBER(OFFSET('Hygiene Data'!$G$9,0,10*ROW('Hygiene Data'!G176))),'Data Summary'!DZ182="Yes"),OFFSET('Hygiene Data'!$G$9,0,10*ROW('Hygiene Data'!G176)),NA())</f>
        <v>#N/A</v>
      </c>
      <c r="BL182" s="101" t="e">
        <f ca="true">+IF(AND(ISNUMBER(OFFSET('Hygiene Data'!$H$5,0,10*ROW('Hygiene Data'!H176))),'Data Summary'!EA182="Yes"),OFFSET('Hygiene Data'!$H$5,0,10*ROW('Hygiene Data'!H176)),NA())</f>
        <v>#N/A</v>
      </c>
      <c r="BM182" s="101" t="e">
        <f ca="true">+IF(AND(ISNUMBER(OFFSET('Hygiene Data'!$H$7,0,10*ROW('Hygiene Data'!H176))),'Data Summary'!EB182="Yes"),OFFSET('Hygiene Data'!$H$7,0,10*ROW('Hygiene Data'!H176)),NA())</f>
        <v>#N/A</v>
      </c>
      <c r="BN182" s="101" t="e">
        <f ca="true">+IF(AND(ISNUMBER(OFFSET('Hygiene Data'!$H$9,0,10*ROW('Hygiene Data'!H176))),'Data Summary'!EC182="Yes"),OFFSET('Hygiene Data'!$H$9,0,10*ROW('Hygiene Data'!H176)),NA())</f>
        <v>#N/A</v>
      </c>
      <c r="BO182" s="101" t="e">
        <f ca="true">+IF(AND(ISNUMBER(OFFSET('Hygiene Data'!$I$5,0,10*ROW('Hygiene Data'!I176))),'Data Summary'!ED182="Yes"),OFFSET('Hygiene Data'!$I$5,0,10*ROW('Hygiene Data'!I176)),NA())</f>
        <v>#N/A</v>
      </c>
      <c r="BP182" s="101" t="e">
        <f ca="true">+IF(AND(ISNUMBER(OFFSET('Hygiene Data'!$I$7,0,10*ROW('Hygiene Data'!I176))),'Data Summary'!EE182="Yes"),OFFSET('Hygiene Data'!$I$7,0,10*ROW('Hygiene Data'!I176)),NA())</f>
        <v>#N/A</v>
      </c>
      <c r="BQ182" s="101" t="e">
        <f ca="true">+IF(AND(ISNUMBER(OFFSET('Hygiene Data'!$I$9,0,10*ROW('Hygiene Data'!I176))),'Data Summary'!EF182="Yes"),OFFSET('Hygiene Data'!$I$9,0,10*ROW('Hygiene Data'!I176)),NA())</f>
        <v>#N/A</v>
      </c>
    </row>
    <row xmlns:x14ac="http://schemas.microsoft.com/office/spreadsheetml/2009/9/ac" r="183" x14ac:dyDescent="0.2">
      <c r="A183" s="414" t="e">
        <f ca="true">+RIGHT('Data Summary'!A183,LEN('Data Summary'!A183)-9)</f>
        <v>#VALUE!</v>
      </c>
      <c r="B183" s="38" t="str">
        <f ca="true">+IF(ISTEXT('Data Summary'!B183),'Data Summary'!B183,"")</f>
        <v/>
      </c>
      <c r="C183" s="365" t="e">
        <f ca="true">+VALUE('Data Summary'!C183)</f>
        <v>#VALUE!</v>
      </c>
      <c r="D183" s="99" t="e">
        <f ca="true">+IF(AND(ISNUMBER(OFFSET('Water Data'!$D$4,0,10*ROW('Water Data'!D177))),'Data Summary'!BS183="Yes"),100-OFFSET('Water Data'!$D$4,0,10*ROW('Water Data'!D177)),NA())</f>
        <v>#N/A</v>
      </c>
      <c r="E183" s="99" t="e">
        <f ca="true">+IF(AND(ISNUMBER(OFFSET('Water Data'!$D$6,0,10*ROW('Water Data'!D177))),'Data Summary'!BT183="Yes"),OFFSET('Water Data'!$D$6,0,10*ROW('Water Data'!D177)),NA())</f>
        <v>#N/A</v>
      </c>
      <c r="F183" s="99" t="e">
        <f ca="true">+IF(AND(ISNUMBER(OFFSET('Water Data'!$D$9,0,10*ROW('Water Data'!D177))),'Data Summary'!BU183="Yes"),OFFSET('Water Data'!$D$9,0,10*ROW('Water Data'!D177)),NA())</f>
        <v>#N/A</v>
      </c>
      <c r="G183" s="99" t="e">
        <f ca="true">+IF(AND(ISNUMBER(OFFSET('Water Data'!$E$4,0,10*ROW('Water Data'!E177))),'Data Summary'!BV183="Yes"),100-OFFSET('Water Data'!$E$4,0,10*ROW('Water Data'!E177)),NA())</f>
        <v>#N/A</v>
      </c>
      <c r="H183" s="99" t="e">
        <f ca="true">+IF(AND(ISNUMBER(OFFSET('Water Data'!$E$6,0,10*ROW('Water Data'!E177))),'Data Summary'!BW183="Yes"),OFFSET('Water Data'!$E$6,0,10*ROW('Water Data'!E177)),NA())</f>
        <v>#N/A</v>
      </c>
      <c r="I183" s="99" t="e">
        <f ca="true">+IF(AND(ISNUMBER(OFFSET('Water Data'!$E$9,0,10*ROW('Water Data'!E177))),'Data Summary'!BX183="Yes"),OFFSET('Water Data'!$E$9,0,10*ROW('Water Data'!E177)),NA())</f>
        <v>#N/A</v>
      </c>
      <c r="J183" s="99" t="e">
        <f ca="true">+IF(AND(ISNUMBER(OFFSET('Water Data'!$F$4,0,10*ROW('Water Data'!F177))),'Data Summary'!BY183="Yes"),100-OFFSET('Water Data'!$F$4,0,10*ROW('Water Data'!F177)),NA())</f>
        <v>#N/A</v>
      </c>
      <c r="K183" s="99" t="e">
        <f ca="true">+IF(AND(ISNUMBER(OFFSET('Water Data'!$F$6,0,10*ROW('Water Data'!F177))),'Data Summary'!BZ183="Yes"),OFFSET('Water Data'!$F$6,0,10*ROW('Water Data'!F177)),NA())</f>
        <v>#N/A</v>
      </c>
      <c r="L183" s="99" t="e">
        <f ca="true">+IF(AND(ISNUMBER(OFFSET('Water Data'!$F$9,0,10*ROW('Water Data'!F177))),'Data Summary'!CA183="Yes"),OFFSET('Water Data'!$F$9,0,10*ROW('Water Data'!F177)),NA())</f>
        <v>#N/A</v>
      </c>
      <c r="M183" s="99" t="e">
        <f ca="true">+IF(AND(ISNUMBER(OFFSET('Water Data'!$G$4,0,10*ROW('Water Data'!G177))),'Data Summary'!CB183="Yes"),100-OFFSET('Water Data'!$G$4,0,10*ROW('Water Data'!G177)),NA())</f>
        <v>#N/A</v>
      </c>
      <c r="N183" s="99" t="e">
        <f ca="true">+IF(AND(ISNUMBER(OFFSET('Water Data'!$G$6,0,10*ROW('Water Data'!G177))),'Data Summary'!CC183="Yes"),OFFSET('Water Data'!$G$6,0,10*ROW('Water Data'!G177)),NA())</f>
        <v>#N/A</v>
      </c>
      <c r="O183" s="99" t="e">
        <f ca="true">+IF(AND(ISNUMBER(OFFSET('Water Data'!$G$9,0,10*ROW('Water Data'!G177))),'Data Summary'!CD183="Yes"),OFFSET('Water Data'!$G$9,0,10*ROW('Water Data'!G177)),NA())</f>
        <v>#N/A</v>
      </c>
      <c r="P183" s="99" t="e">
        <f ca="true">+IF(AND(ISNUMBER(OFFSET('Water Data'!$H$4,0,10*ROW('Water Data'!H177))),'Data Summary'!CE183="Yes"),100-OFFSET('Water Data'!$H$4,0,10*ROW('Water Data'!H177)),NA())</f>
        <v>#N/A</v>
      </c>
      <c r="Q183" s="99" t="e">
        <f ca="true">+IF(AND(ISNUMBER(OFFSET('Water Data'!$H$6,0,10*ROW('Water Data'!H177))),'Data Summary'!CF183="Yes"),OFFSET('Water Data'!$H$6,0,10*ROW('Water Data'!H177)),NA())</f>
        <v>#N/A</v>
      </c>
      <c r="R183" s="99" t="e">
        <f ca="true">+IF(AND(ISNUMBER(OFFSET('Water Data'!$H$9,0,10*ROW('Water Data'!H177))),'Data Summary'!CG183="Yes"),OFFSET('Water Data'!$H$9,0,10*ROW('Water Data'!H177)),NA())</f>
        <v>#N/A</v>
      </c>
      <c r="S183" s="99" t="e">
        <f ca="true">+IF(AND(ISNUMBER(OFFSET('Water Data'!$I$4,0,10*ROW('Water Data'!I177))),'Data Summary'!CH183="Yes"),100-OFFSET('Water Data'!$I$4,0,10*ROW('Water Data'!I177)),NA())</f>
        <v>#N/A</v>
      </c>
      <c r="T183" s="99" t="e">
        <f ca="true">+IF(AND(ISNUMBER(OFFSET('Water Data'!$I$6,0,10*ROW('Water Data'!I177))),'Data Summary'!CI183="Yes"),OFFSET('Water Data'!$I$6,0,10*ROW('Water Data'!I177)),NA())</f>
        <v>#N/A</v>
      </c>
      <c r="U183" s="99" t="e">
        <f ca="true">+IF(AND(ISNUMBER(OFFSET('Water Data'!$I$9,0,10*ROW('Water Data'!I177))),'Data Summary'!CJ183="Yes"),OFFSET('Water Data'!$I$9,0,10*ROW('Water Data'!I177)),NA())</f>
        <v>#N/A</v>
      </c>
      <c r="V183" s="100" t="e">
        <f ca="true">+IF(AND(ISNUMBER(OFFSET('Sanitation Data'!$D$4,0,10*ROW('Sanitation Data'!D177))),'Data Summary'!CK183="Yes"),100-OFFSET('Sanitation Data'!$D$4,0,10*ROW('Sanitation Data'!D177)),NA())</f>
        <v>#N/A</v>
      </c>
      <c r="W183" s="100" t="e">
        <f ca="true">+IF(AND(ISNUMBER(OFFSET('Sanitation Data'!$D$6,0,10*ROW('Sanitation Data'!D177))),'Data Summary'!CL183="Yes"),OFFSET('Sanitation Data'!$D$6,0,10*ROW('Sanitation Data'!D177)),NA())</f>
        <v>#N/A</v>
      </c>
      <c r="X183" s="100" t="e">
        <f ca="true">+IF(AND(ISNUMBER(OFFSET('Sanitation Data'!$D$10,0,10*ROW('Sanitation Data'!D177))),'Data Summary'!CM183="Yes"),OFFSET('Sanitation Data'!$D$10,0,10*ROW('Sanitation Data'!D177)),NA())</f>
        <v>#N/A</v>
      </c>
      <c r="Y183" s="100" t="e">
        <f ca="true">+IF(AND(ISNUMBER(OFFSET('Sanitation Data'!$D$11,0,10*ROW('Sanitation Data'!D177))),'Data Summary'!CN183="Yes"),OFFSET('Sanitation Data'!$D$11,0,10*ROW('Sanitation Data'!D177)),NA())</f>
        <v>#N/A</v>
      </c>
      <c r="Z183" s="100" t="e">
        <f ca="true">+IF(AND(ISNUMBER(OFFSET('Sanitation Data'!$D$12,0,10*ROW('Sanitation Data'!D177))),'Data Summary'!CO183="Yes"),OFFSET('Sanitation Data'!$D$12,0,10*ROW('Sanitation Data'!D177)),NA())</f>
        <v>#N/A</v>
      </c>
      <c r="AA183" s="100" t="e">
        <f ca="true">+IF(AND(ISNUMBER(OFFSET('Sanitation Data'!$E$4,0,10*ROW('Sanitation Data'!E177))),'Data Summary'!CP183="Yes"),100-OFFSET('Sanitation Data'!$E$4,0,10*ROW('Sanitation Data'!E177)),NA())</f>
        <v>#N/A</v>
      </c>
      <c r="AB183" s="100" t="e">
        <f ca="true">+IF(AND(ISNUMBER(OFFSET('Sanitation Data'!$E$6,0,10*ROW('Sanitation Data'!E177))),'Data Summary'!CQ183="Yes"),OFFSET('Sanitation Data'!$E$6,0,10*ROW('Sanitation Data'!E177)),NA())</f>
        <v>#N/A</v>
      </c>
      <c r="AC183" s="100" t="e">
        <f ca="true">+IF(AND(ISNUMBER(OFFSET('Sanitation Data'!$E$10,0,10*ROW('Sanitation Data'!E177))),'Data Summary'!CR183="Yes"),OFFSET('Sanitation Data'!$E$10,0,10*ROW('Sanitation Data'!E177)),NA())</f>
        <v>#N/A</v>
      </c>
      <c r="AD183" s="100" t="e">
        <f ca="true">+IF(AND(ISNUMBER(OFFSET('Sanitation Data'!$E$11,0,10*ROW('Sanitation Data'!E177))),'Data Summary'!CS183="Yes"),OFFSET('Sanitation Data'!$E$11,0,10*ROW('Sanitation Data'!E177)),NA())</f>
        <v>#N/A</v>
      </c>
      <c r="AE183" s="100" t="e">
        <f ca="true">+IF(AND(ISNUMBER(OFFSET('Sanitation Data'!$E$12,0,10*ROW('Sanitation Data'!E177))),'Data Summary'!CT183="Yes"),OFFSET('Sanitation Data'!$E$12,0,10*ROW('Sanitation Data'!E177)),NA())</f>
        <v>#N/A</v>
      </c>
      <c r="AF183" s="100" t="e">
        <f ca="true">+IF(AND(ISNUMBER(OFFSET('Sanitation Data'!$F$4,0,10*ROW('Sanitation Data'!F177))),'Data Summary'!CU183="Yes"),100-OFFSET('Sanitation Data'!$F$4,0,10*ROW('Sanitation Data'!F177)),NA())</f>
        <v>#N/A</v>
      </c>
      <c r="AG183" s="100" t="e">
        <f ca="true">+IF(AND(ISNUMBER(OFFSET('Sanitation Data'!$F$6,0,10*ROW('Sanitation Data'!F177))),'Data Summary'!CV183="Yes"),OFFSET('Sanitation Data'!$F$6,0,10*ROW('Sanitation Data'!F177)),NA())</f>
        <v>#N/A</v>
      </c>
      <c r="AH183" s="100" t="e">
        <f ca="true">+IF(AND(ISNUMBER(OFFSET('Sanitation Data'!$F$10,0,10*ROW('Sanitation Data'!F177))),'Data Summary'!CW183="Yes"),OFFSET('Sanitation Data'!$F$10,0,10*ROW('Sanitation Data'!F177)),NA())</f>
        <v>#N/A</v>
      </c>
      <c r="AI183" s="100" t="e">
        <f ca="true">+IF(AND(ISNUMBER(OFFSET('Sanitation Data'!$F$11,0,10*ROW('Sanitation Data'!F177))),'Data Summary'!CX183="Yes"),OFFSET('Sanitation Data'!$F$11,0,10*ROW('Sanitation Data'!F177)),NA())</f>
        <v>#N/A</v>
      </c>
      <c r="AJ183" s="100" t="e">
        <f ca="true">+IF(AND(ISNUMBER(OFFSET('Sanitation Data'!$F$12,0,10*ROW('Sanitation Data'!F177))),'Data Summary'!CY183="Yes"),OFFSET('Sanitation Data'!$F$12,0,10*ROW('Sanitation Data'!F177)),NA())</f>
        <v>#N/A</v>
      </c>
      <c r="AK183" s="100" t="e">
        <f ca="true">+IF(AND(ISNUMBER(OFFSET('Sanitation Data'!$G$4,0,10*ROW('Sanitation Data'!G177))),'Data Summary'!CZ183="Yes"),100-OFFSET('Sanitation Data'!$G$4,0,10*ROW('Sanitation Data'!G177)),NA())</f>
        <v>#N/A</v>
      </c>
      <c r="AL183" s="100" t="e">
        <f ca="true">+IF(AND(ISNUMBER(OFFSET('Sanitation Data'!$G$6,0,10*ROW('Sanitation Data'!G177))),'Data Summary'!DA183="Yes"),OFFSET('Sanitation Data'!$G$6,0,10*ROW('Sanitation Data'!G177)),NA())</f>
        <v>#N/A</v>
      </c>
      <c r="AM183" s="100" t="e">
        <f ca="true">+IF(AND(ISNUMBER(OFFSET('Sanitation Data'!$G$10,0,10*ROW('Sanitation Data'!G177))),'Data Summary'!DB183="Yes"),OFFSET('Sanitation Data'!$G$10,0,10*ROW('Sanitation Data'!G177)),NA())</f>
        <v>#N/A</v>
      </c>
      <c r="AN183" s="100" t="e">
        <f ca="true">+IF(AND(ISNUMBER(OFFSET('Sanitation Data'!$G$11,0,10*ROW('Sanitation Data'!G177))),'Data Summary'!DC183="Yes"),OFFSET('Sanitation Data'!$G$11,0,10*ROW('Sanitation Data'!G177)),NA())</f>
        <v>#N/A</v>
      </c>
      <c r="AO183" s="100" t="e">
        <f ca="true">+IF(AND(ISNUMBER(OFFSET('Sanitation Data'!$G$12,0,10*ROW('Sanitation Data'!G177))),'Data Summary'!DD183="Yes"),OFFSET('Sanitation Data'!$G$12,0,10*ROW('Sanitation Data'!G177)),NA())</f>
        <v>#N/A</v>
      </c>
      <c r="AP183" s="100" t="e">
        <f ca="true">+IF(AND(ISNUMBER(OFFSET('Sanitation Data'!$H$4,0,10*ROW('Sanitation Data'!H177))),'Data Summary'!DE183="Yes"),100-OFFSET('Sanitation Data'!$H$4,0,10*ROW('Sanitation Data'!H177)),NA())</f>
        <v>#N/A</v>
      </c>
      <c r="AQ183" s="100" t="e">
        <f ca="true">+IF(AND(ISNUMBER(OFFSET('Sanitation Data'!$H$6,0,10*ROW('Sanitation Data'!H177))),'Data Summary'!DF183="Yes"),OFFSET('Sanitation Data'!$H$6,0,10*ROW('Sanitation Data'!H177)),NA())</f>
        <v>#N/A</v>
      </c>
      <c r="AR183" s="100" t="e">
        <f ca="true">+IF(AND(ISNUMBER(OFFSET('Sanitation Data'!$H$10,0,10*ROW('Sanitation Data'!H177))),'Data Summary'!DG183="Yes"),OFFSET('Sanitation Data'!$H$10,0,10*ROW('Sanitation Data'!H177)),NA())</f>
        <v>#N/A</v>
      </c>
      <c r="AS183" s="100" t="e">
        <f ca="true">+IF(AND(ISNUMBER(OFFSET('Sanitation Data'!$H$11,0,10*ROW('Sanitation Data'!H177))),'Data Summary'!DH183="Yes"),OFFSET('Sanitation Data'!$H$11,0,10*ROW('Sanitation Data'!H177)),NA())</f>
        <v>#N/A</v>
      </c>
      <c r="AT183" s="100" t="e">
        <f ca="true">+IF(AND(ISNUMBER(OFFSET('Sanitation Data'!$H$12,0,10*ROW('Sanitation Data'!H177))),'Data Summary'!DI183="Yes"),OFFSET('Sanitation Data'!$H$12,0,10*ROW('Sanitation Data'!H177)),NA())</f>
        <v>#N/A</v>
      </c>
      <c r="AU183" s="100" t="e">
        <f ca="true">+IF(AND(ISNUMBER(OFFSET('Sanitation Data'!$I$4,0,10*ROW('Sanitation Data'!I177))),'Data Summary'!DJ183="Yes"),100-OFFSET('Sanitation Data'!$I$4,0,10*ROW('Sanitation Data'!I177)),NA())</f>
        <v>#N/A</v>
      </c>
      <c r="AV183" s="100" t="e">
        <f ca="true">+IF(AND(ISNUMBER(OFFSET('Sanitation Data'!$I$6,0,10*ROW('Sanitation Data'!I177))),'Data Summary'!DK183="Yes"),OFFSET('Sanitation Data'!$I$6,0,10*ROW('Sanitation Data'!I177)),NA())</f>
        <v>#N/A</v>
      </c>
      <c r="AW183" s="100" t="e">
        <f ca="true">+IF(AND(ISNUMBER(OFFSET('Sanitation Data'!$I$10,0,10*ROW('Sanitation Data'!I177))),'Data Summary'!DL183="Yes"),OFFSET('Sanitation Data'!$I$10,0,10*ROW('Sanitation Data'!I177)),NA())</f>
        <v>#N/A</v>
      </c>
      <c r="AX183" s="100" t="e">
        <f ca="true">+IF(AND(ISNUMBER(OFFSET('Sanitation Data'!$I$11,0,10*ROW('Sanitation Data'!I177))),'Data Summary'!DM183="Yes"),OFFSET('Sanitation Data'!$I$11,0,10*ROW('Sanitation Data'!I177)),NA())</f>
        <v>#N/A</v>
      </c>
      <c r="AY183" s="100" t="e">
        <f ca="true">+IF(AND(ISNUMBER(OFFSET('Sanitation Data'!$I$12,0,10*ROW('Sanitation Data'!I177))),'Data Summary'!DN183="Yes"),OFFSET('Sanitation Data'!$I$12,0,10*ROW('Sanitation Data'!I177)),NA())</f>
        <v>#N/A</v>
      </c>
      <c r="AZ183" s="101" t="e">
        <f ca="true">+IF(AND(ISNUMBER(OFFSET('Hygiene Data'!$D$5,0,10*ROW('Hygiene Data'!D177))),'Data Summary'!DO183="Yes"),OFFSET('Hygiene Data'!$D$5,0,10*ROW('Hygiene Data'!D177)),NA())</f>
        <v>#N/A</v>
      </c>
      <c r="BA183" s="101" t="e">
        <f ca="true">+IF(AND(ISNUMBER(OFFSET('Hygiene Data'!$D$7,0,10*ROW('Hygiene Data'!D177))),'Data Summary'!DP183="Yes"),OFFSET('Hygiene Data'!$D$7,0,10*ROW('Hygiene Data'!D177)),NA())</f>
        <v>#N/A</v>
      </c>
      <c r="BB183" s="101" t="e">
        <f ca="true">+IF(AND(ISNUMBER(OFFSET('Hygiene Data'!$D$9,0,10*ROW('Hygiene Data'!D177))),'Data Summary'!DQ183="Yes"),OFFSET('Hygiene Data'!$D$9,0,10*ROW('Hygiene Data'!D177)),NA())</f>
        <v>#N/A</v>
      </c>
      <c r="BC183" s="101" t="e">
        <f ca="true">+IF(AND(ISNUMBER(OFFSET('Hygiene Data'!$E$5,0,10*ROW('Hygiene Data'!E177))),'Data Summary'!DR183="Yes"),OFFSET('Hygiene Data'!$E$5,0,10*ROW('Hygiene Data'!E177)),NA())</f>
        <v>#N/A</v>
      </c>
      <c r="BD183" s="101" t="e">
        <f ca="true">+IF(AND(ISNUMBER(OFFSET('Hygiene Data'!$E$7,0,10*ROW('Hygiene Data'!E177))),'Data Summary'!DS183="Yes"),OFFSET('Hygiene Data'!$E$7,0,10*ROW('Hygiene Data'!E177)),NA())</f>
        <v>#N/A</v>
      </c>
      <c r="BE183" s="101" t="e">
        <f ca="true">+IF(AND(ISNUMBER(OFFSET('Hygiene Data'!$E$9,0,10*ROW('Hygiene Data'!E177))),'Data Summary'!DT183="Yes"),OFFSET('Hygiene Data'!$E$9,0,10*ROW('Hygiene Data'!E177)),NA())</f>
        <v>#N/A</v>
      </c>
      <c r="BF183" s="101" t="e">
        <f ca="true">+IF(AND(ISNUMBER(OFFSET('Hygiene Data'!$F$5,0,10*ROW('Hygiene Data'!F177))),'Data Summary'!DU183="Yes"),OFFSET('Hygiene Data'!$F$5,0,10*ROW('Hygiene Data'!F177)),NA())</f>
        <v>#N/A</v>
      </c>
      <c r="BG183" s="101" t="e">
        <f ca="true">+IF(AND(ISNUMBER(OFFSET('Hygiene Data'!$F$7,0,10*ROW('Hygiene Data'!F177))),'Data Summary'!DV183="Yes"),OFFSET('Hygiene Data'!$F$7,0,10*ROW('Hygiene Data'!F177)),NA())</f>
        <v>#N/A</v>
      </c>
      <c r="BH183" s="101" t="e">
        <f ca="true">+IF(AND(ISNUMBER(OFFSET('Hygiene Data'!$F$9,0,10*ROW('Hygiene Data'!F177))),'Data Summary'!DW183="Yes"),OFFSET('Hygiene Data'!$F$9,0,10*ROW('Hygiene Data'!F177)),NA())</f>
        <v>#N/A</v>
      </c>
      <c r="BI183" s="101" t="e">
        <f ca="true">+IF(AND(ISNUMBER(OFFSET('Hygiene Data'!$G$5,0,10*ROW('Hygiene Data'!G177))),'Data Summary'!DX183="Yes"),OFFSET('Hygiene Data'!$G$5,0,10*ROW('Hygiene Data'!G177)),NA())</f>
        <v>#N/A</v>
      </c>
      <c r="BJ183" s="101" t="e">
        <f ca="true">+IF(AND(ISNUMBER(OFFSET('Hygiene Data'!$G$7,0,10*ROW('Hygiene Data'!G177))),'Data Summary'!DY183="Yes"),OFFSET('Hygiene Data'!$G$7,0,10*ROW('Hygiene Data'!G177)),NA())</f>
        <v>#N/A</v>
      </c>
      <c r="BK183" s="101" t="e">
        <f ca="true">+IF(AND(ISNUMBER(OFFSET('Hygiene Data'!$G$9,0,10*ROW('Hygiene Data'!G177))),'Data Summary'!DZ183="Yes"),OFFSET('Hygiene Data'!$G$9,0,10*ROW('Hygiene Data'!G177)),NA())</f>
        <v>#N/A</v>
      </c>
      <c r="BL183" s="101" t="e">
        <f ca="true">+IF(AND(ISNUMBER(OFFSET('Hygiene Data'!$H$5,0,10*ROW('Hygiene Data'!H177))),'Data Summary'!EA183="Yes"),OFFSET('Hygiene Data'!$H$5,0,10*ROW('Hygiene Data'!H177)),NA())</f>
        <v>#N/A</v>
      </c>
      <c r="BM183" s="101" t="e">
        <f ca="true">+IF(AND(ISNUMBER(OFFSET('Hygiene Data'!$H$7,0,10*ROW('Hygiene Data'!H177))),'Data Summary'!EB183="Yes"),OFFSET('Hygiene Data'!$H$7,0,10*ROW('Hygiene Data'!H177)),NA())</f>
        <v>#N/A</v>
      </c>
      <c r="BN183" s="101" t="e">
        <f ca="true">+IF(AND(ISNUMBER(OFFSET('Hygiene Data'!$H$9,0,10*ROW('Hygiene Data'!H177))),'Data Summary'!EC183="Yes"),OFFSET('Hygiene Data'!$H$9,0,10*ROW('Hygiene Data'!H177)),NA())</f>
        <v>#N/A</v>
      </c>
      <c r="BO183" s="101" t="e">
        <f ca="true">+IF(AND(ISNUMBER(OFFSET('Hygiene Data'!$I$5,0,10*ROW('Hygiene Data'!I177))),'Data Summary'!ED183="Yes"),OFFSET('Hygiene Data'!$I$5,0,10*ROW('Hygiene Data'!I177)),NA())</f>
        <v>#N/A</v>
      </c>
      <c r="BP183" s="101" t="e">
        <f ca="true">+IF(AND(ISNUMBER(OFFSET('Hygiene Data'!$I$7,0,10*ROW('Hygiene Data'!I177))),'Data Summary'!EE183="Yes"),OFFSET('Hygiene Data'!$I$7,0,10*ROW('Hygiene Data'!I177)),NA())</f>
        <v>#N/A</v>
      </c>
      <c r="BQ183" s="101" t="e">
        <f ca="true">+IF(AND(ISNUMBER(OFFSET('Hygiene Data'!$I$9,0,10*ROW('Hygiene Data'!I177))),'Data Summary'!EF183="Yes"),OFFSET('Hygiene Data'!$I$9,0,10*ROW('Hygiene Data'!I177)),NA())</f>
        <v>#N/A</v>
      </c>
    </row>
    <row xmlns:x14ac="http://schemas.microsoft.com/office/spreadsheetml/2009/9/ac" r="184" x14ac:dyDescent="0.2">
      <c r="A184" s="414" t="e">
        <f ca="true">+RIGHT('Data Summary'!A184,LEN('Data Summary'!A184)-9)</f>
        <v>#VALUE!</v>
      </c>
      <c r="B184" s="38" t="str">
        <f ca="true">+IF(ISTEXT('Data Summary'!B184),'Data Summary'!B184,"")</f>
        <v/>
      </c>
      <c r="C184" s="365" t="e">
        <f ca="true">+VALUE('Data Summary'!C184)</f>
        <v>#VALUE!</v>
      </c>
      <c r="D184" s="99" t="e">
        <f ca="true">+IF(AND(ISNUMBER(OFFSET('Water Data'!$D$4,0,10*ROW('Water Data'!D178))),'Data Summary'!BS184="Yes"),100-OFFSET('Water Data'!$D$4,0,10*ROW('Water Data'!D178)),NA())</f>
        <v>#N/A</v>
      </c>
      <c r="E184" s="99" t="e">
        <f ca="true">+IF(AND(ISNUMBER(OFFSET('Water Data'!$D$6,0,10*ROW('Water Data'!D178))),'Data Summary'!BT184="Yes"),OFFSET('Water Data'!$D$6,0,10*ROW('Water Data'!D178)),NA())</f>
        <v>#N/A</v>
      </c>
      <c r="F184" s="99" t="e">
        <f ca="true">+IF(AND(ISNUMBER(OFFSET('Water Data'!$D$9,0,10*ROW('Water Data'!D178))),'Data Summary'!BU184="Yes"),OFFSET('Water Data'!$D$9,0,10*ROW('Water Data'!D178)),NA())</f>
        <v>#N/A</v>
      </c>
      <c r="G184" s="99" t="e">
        <f ca="true">+IF(AND(ISNUMBER(OFFSET('Water Data'!$E$4,0,10*ROW('Water Data'!E178))),'Data Summary'!BV184="Yes"),100-OFFSET('Water Data'!$E$4,0,10*ROW('Water Data'!E178)),NA())</f>
        <v>#N/A</v>
      </c>
      <c r="H184" s="99" t="e">
        <f ca="true">+IF(AND(ISNUMBER(OFFSET('Water Data'!$E$6,0,10*ROW('Water Data'!E178))),'Data Summary'!BW184="Yes"),OFFSET('Water Data'!$E$6,0,10*ROW('Water Data'!E178)),NA())</f>
        <v>#N/A</v>
      </c>
      <c r="I184" s="99" t="e">
        <f ca="true">+IF(AND(ISNUMBER(OFFSET('Water Data'!$E$9,0,10*ROW('Water Data'!E178))),'Data Summary'!BX184="Yes"),OFFSET('Water Data'!$E$9,0,10*ROW('Water Data'!E178)),NA())</f>
        <v>#N/A</v>
      </c>
      <c r="J184" s="99" t="e">
        <f ca="true">+IF(AND(ISNUMBER(OFFSET('Water Data'!$F$4,0,10*ROW('Water Data'!F178))),'Data Summary'!BY184="Yes"),100-OFFSET('Water Data'!$F$4,0,10*ROW('Water Data'!F178)),NA())</f>
        <v>#N/A</v>
      </c>
      <c r="K184" s="99" t="e">
        <f ca="true">+IF(AND(ISNUMBER(OFFSET('Water Data'!$F$6,0,10*ROW('Water Data'!F178))),'Data Summary'!BZ184="Yes"),OFFSET('Water Data'!$F$6,0,10*ROW('Water Data'!F178)),NA())</f>
        <v>#N/A</v>
      </c>
      <c r="L184" s="99" t="e">
        <f ca="true">+IF(AND(ISNUMBER(OFFSET('Water Data'!$F$9,0,10*ROW('Water Data'!F178))),'Data Summary'!CA184="Yes"),OFFSET('Water Data'!$F$9,0,10*ROW('Water Data'!F178)),NA())</f>
        <v>#N/A</v>
      </c>
      <c r="M184" s="99" t="e">
        <f ca="true">+IF(AND(ISNUMBER(OFFSET('Water Data'!$G$4,0,10*ROW('Water Data'!G178))),'Data Summary'!CB184="Yes"),100-OFFSET('Water Data'!$G$4,0,10*ROW('Water Data'!G178)),NA())</f>
        <v>#N/A</v>
      </c>
      <c r="N184" s="99" t="e">
        <f ca="true">+IF(AND(ISNUMBER(OFFSET('Water Data'!$G$6,0,10*ROW('Water Data'!G178))),'Data Summary'!CC184="Yes"),OFFSET('Water Data'!$G$6,0,10*ROW('Water Data'!G178)),NA())</f>
        <v>#N/A</v>
      </c>
      <c r="O184" s="99" t="e">
        <f ca="true">+IF(AND(ISNUMBER(OFFSET('Water Data'!$G$9,0,10*ROW('Water Data'!G178))),'Data Summary'!CD184="Yes"),OFFSET('Water Data'!$G$9,0,10*ROW('Water Data'!G178)),NA())</f>
        <v>#N/A</v>
      </c>
      <c r="P184" s="99" t="e">
        <f ca="true">+IF(AND(ISNUMBER(OFFSET('Water Data'!$H$4,0,10*ROW('Water Data'!H178))),'Data Summary'!CE184="Yes"),100-OFFSET('Water Data'!$H$4,0,10*ROW('Water Data'!H178)),NA())</f>
        <v>#N/A</v>
      </c>
      <c r="Q184" s="99" t="e">
        <f ca="true">+IF(AND(ISNUMBER(OFFSET('Water Data'!$H$6,0,10*ROW('Water Data'!H178))),'Data Summary'!CF184="Yes"),OFFSET('Water Data'!$H$6,0,10*ROW('Water Data'!H178)),NA())</f>
        <v>#N/A</v>
      </c>
      <c r="R184" s="99" t="e">
        <f ca="true">+IF(AND(ISNUMBER(OFFSET('Water Data'!$H$9,0,10*ROW('Water Data'!H178))),'Data Summary'!CG184="Yes"),OFFSET('Water Data'!$H$9,0,10*ROW('Water Data'!H178)),NA())</f>
        <v>#N/A</v>
      </c>
      <c r="S184" s="99" t="e">
        <f ca="true">+IF(AND(ISNUMBER(OFFSET('Water Data'!$I$4,0,10*ROW('Water Data'!I178))),'Data Summary'!CH184="Yes"),100-OFFSET('Water Data'!$I$4,0,10*ROW('Water Data'!I178)),NA())</f>
        <v>#N/A</v>
      </c>
      <c r="T184" s="99" t="e">
        <f ca="true">+IF(AND(ISNUMBER(OFFSET('Water Data'!$I$6,0,10*ROW('Water Data'!I178))),'Data Summary'!CI184="Yes"),OFFSET('Water Data'!$I$6,0,10*ROW('Water Data'!I178)),NA())</f>
        <v>#N/A</v>
      </c>
      <c r="U184" s="99" t="e">
        <f ca="true">+IF(AND(ISNUMBER(OFFSET('Water Data'!$I$9,0,10*ROW('Water Data'!I178))),'Data Summary'!CJ184="Yes"),OFFSET('Water Data'!$I$9,0,10*ROW('Water Data'!I178)),NA())</f>
        <v>#N/A</v>
      </c>
      <c r="V184" s="100" t="e">
        <f ca="true">+IF(AND(ISNUMBER(OFFSET('Sanitation Data'!$D$4,0,10*ROW('Sanitation Data'!D178))),'Data Summary'!CK184="Yes"),100-OFFSET('Sanitation Data'!$D$4,0,10*ROW('Sanitation Data'!D178)),NA())</f>
        <v>#N/A</v>
      </c>
      <c r="W184" s="100" t="e">
        <f ca="true">+IF(AND(ISNUMBER(OFFSET('Sanitation Data'!$D$6,0,10*ROW('Sanitation Data'!D178))),'Data Summary'!CL184="Yes"),OFFSET('Sanitation Data'!$D$6,0,10*ROW('Sanitation Data'!D178)),NA())</f>
        <v>#N/A</v>
      </c>
      <c r="X184" s="100" t="e">
        <f ca="true">+IF(AND(ISNUMBER(OFFSET('Sanitation Data'!$D$10,0,10*ROW('Sanitation Data'!D178))),'Data Summary'!CM184="Yes"),OFFSET('Sanitation Data'!$D$10,0,10*ROW('Sanitation Data'!D178)),NA())</f>
        <v>#N/A</v>
      </c>
      <c r="Y184" s="100" t="e">
        <f ca="true">+IF(AND(ISNUMBER(OFFSET('Sanitation Data'!$D$11,0,10*ROW('Sanitation Data'!D178))),'Data Summary'!CN184="Yes"),OFFSET('Sanitation Data'!$D$11,0,10*ROW('Sanitation Data'!D178)),NA())</f>
        <v>#N/A</v>
      </c>
      <c r="Z184" s="100" t="e">
        <f ca="true">+IF(AND(ISNUMBER(OFFSET('Sanitation Data'!$D$12,0,10*ROW('Sanitation Data'!D178))),'Data Summary'!CO184="Yes"),OFFSET('Sanitation Data'!$D$12,0,10*ROW('Sanitation Data'!D178)),NA())</f>
        <v>#N/A</v>
      </c>
      <c r="AA184" s="100" t="e">
        <f ca="true">+IF(AND(ISNUMBER(OFFSET('Sanitation Data'!$E$4,0,10*ROW('Sanitation Data'!E178))),'Data Summary'!CP184="Yes"),100-OFFSET('Sanitation Data'!$E$4,0,10*ROW('Sanitation Data'!E178)),NA())</f>
        <v>#N/A</v>
      </c>
      <c r="AB184" s="100" t="e">
        <f ca="true">+IF(AND(ISNUMBER(OFFSET('Sanitation Data'!$E$6,0,10*ROW('Sanitation Data'!E178))),'Data Summary'!CQ184="Yes"),OFFSET('Sanitation Data'!$E$6,0,10*ROW('Sanitation Data'!E178)),NA())</f>
        <v>#N/A</v>
      </c>
      <c r="AC184" s="100" t="e">
        <f ca="true">+IF(AND(ISNUMBER(OFFSET('Sanitation Data'!$E$10,0,10*ROW('Sanitation Data'!E178))),'Data Summary'!CR184="Yes"),OFFSET('Sanitation Data'!$E$10,0,10*ROW('Sanitation Data'!E178)),NA())</f>
        <v>#N/A</v>
      </c>
      <c r="AD184" s="100" t="e">
        <f ca="true">+IF(AND(ISNUMBER(OFFSET('Sanitation Data'!$E$11,0,10*ROW('Sanitation Data'!E178))),'Data Summary'!CS184="Yes"),OFFSET('Sanitation Data'!$E$11,0,10*ROW('Sanitation Data'!E178)),NA())</f>
        <v>#N/A</v>
      </c>
      <c r="AE184" s="100" t="e">
        <f ca="true">+IF(AND(ISNUMBER(OFFSET('Sanitation Data'!$E$12,0,10*ROW('Sanitation Data'!E178))),'Data Summary'!CT184="Yes"),OFFSET('Sanitation Data'!$E$12,0,10*ROW('Sanitation Data'!E178)),NA())</f>
        <v>#N/A</v>
      </c>
      <c r="AF184" s="100" t="e">
        <f ca="true">+IF(AND(ISNUMBER(OFFSET('Sanitation Data'!$F$4,0,10*ROW('Sanitation Data'!F178))),'Data Summary'!CU184="Yes"),100-OFFSET('Sanitation Data'!$F$4,0,10*ROW('Sanitation Data'!F178)),NA())</f>
        <v>#N/A</v>
      </c>
      <c r="AG184" s="100" t="e">
        <f ca="true">+IF(AND(ISNUMBER(OFFSET('Sanitation Data'!$F$6,0,10*ROW('Sanitation Data'!F178))),'Data Summary'!CV184="Yes"),OFFSET('Sanitation Data'!$F$6,0,10*ROW('Sanitation Data'!F178)),NA())</f>
        <v>#N/A</v>
      </c>
      <c r="AH184" s="100" t="e">
        <f ca="true">+IF(AND(ISNUMBER(OFFSET('Sanitation Data'!$F$10,0,10*ROW('Sanitation Data'!F178))),'Data Summary'!CW184="Yes"),OFFSET('Sanitation Data'!$F$10,0,10*ROW('Sanitation Data'!F178)),NA())</f>
        <v>#N/A</v>
      </c>
      <c r="AI184" s="100" t="e">
        <f ca="true">+IF(AND(ISNUMBER(OFFSET('Sanitation Data'!$F$11,0,10*ROW('Sanitation Data'!F178))),'Data Summary'!CX184="Yes"),OFFSET('Sanitation Data'!$F$11,0,10*ROW('Sanitation Data'!F178)),NA())</f>
        <v>#N/A</v>
      </c>
      <c r="AJ184" s="100" t="e">
        <f ca="true">+IF(AND(ISNUMBER(OFFSET('Sanitation Data'!$F$12,0,10*ROW('Sanitation Data'!F178))),'Data Summary'!CY184="Yes"),OFFSET('Sanitation Data'!$F$12,0,10*ROW('Sanitation Data'!F178)),NA())</f>
        <v>#N/A</v>
      </c>
      <c r="AK184" s="100" t="e">
        <f ca="true">+IF(AND(ISNUMBER(OFFSET('Sanitation Data'!$G$4,0,10*ROW('Sanitation Data'!G178))),'Data Summary'!CZ184="Yes"),100-OFFSET('Sanitation Data'!$G$4,0,10*ROW('Sanitation Data'!G178)),NA())</f>
        <v>#N/A</v>
      </c>
      <c r="AL184" s="100" t="e">
        <f ca="true">+IF(AND(ISNUMBER(OFFSET('Sanitation Data'!$G$6,0,10*ROW('Sanitation Data'!G178))),'Data Summary'!DA184="Yes"),OFFSET('Sanitation Data'!$G$6,0,10*ROW('Sanitation Data'!G178)),NA())</f>
        <v>#N/A</v>
      </c>
      <c r="AM184" s="100" t="e">
        <f ca="true">+IF(AND(ISNUMBER(OFFSET('Sanitation Data'!$G$10,0,10*ROW('Sanitation Data'!G178))),'Data Summary'!DB184="Yes"),OFFSET('Sanitation Data'!$G$10,0,10*ROW('Sanitation Data'!G178)),NA())</f>
        <v>#N/A</v>
      </c>
      <c r="AN184" s="100" t="e">
        <f ca="true">+IF(AND(ISNUMBER(OFFSET('Sanitation Data'!$G$11,0,10*ROW('Sanitation Data'!G178))),'Data Summary'!DC184="Yes"),OFFSET('Sanitation Data'!$G$11,0,10*ROW('Sanitation Data'!G178)),NA())</f>
        <v>#N/A</v>
      </c>
      <c r="AO184" s="100" t="e">
        <f ca="true">+IF(AND(ISNUMBER(OFFSET('Sanitation Data'!$G$12,0,10*ROW('Sanitation Data'!G178))),'Data Summary'!DD184="Yes"),OFFSET('Sanitation Data'!$G$12,0,10*ROW('Sanitation Data'!G178)),NA())</f>
        <v>#N/A</v>
      </c>
      <c r="AP184" s="100" t="e">
        <f ca="true">+IF(AND(ISNUMBER(OFFSET('Sanitation Data'!$H$4,0,10*ROW('Sanitation Data'!H178))),'Data Summary'!DE184="Yes"),100-OFFSET('Sanitation Data'!$H$4,0,10*ROW('Sanitation Data'!H178)),NA())</f>
        <v>#N/A</v>
      </c>
      <c r="AQ184" s="100" t="e">
        <f ca="true">+IF(AND(ISNUMBER(OFFSET('Sanitation Data'!$H$6,0,10*ROW('Sanitation Data'!H178))),'Data Summary'!DF184="Yes"),OFFSET('Sanitation Data'!$H$6,0,10*ROW('Sanitation Data'!H178)),NA())</f>
        <v>#N/A</v>
      </c>
      <c r="AR184" s="100" t="e">
        <f ca="true">+IF(AND(ISNUMBER(OFFSET('Sanitation Data'!$H$10,0,10*ROW('Sanitation Data'!H178))),'Data Summary'!DG184="Yes"),OFFSET('Sanitation Data'!$H$10,0,10*ROW('Sanitation Data'!H178)),NA())</f>
        <v>#N/A</v>
      </c>
      <c r="AS184" s="100" t="e">
        <f ca="true">+IF(AND(ISNUMBER(OFFSET('Sanitation Data'!$H$11,0,10*ROW('Sanitation Data'!H178))),'Data Summary'!DH184="Yes"),OFFSET('Sanitation Data'!$H$11,0,10*ROW('Sanitation Data'!H178)),NA())</f>
        <v>#N/A</v>
      </c>
      <c r="AT184" s="100" t="e">
        <f ca="true">+IF(AND(ISNUMBER(OFFSET('Sanitation Data'!$H$12,0,10*ROW('Sanitation Data'!H178))),'Data Summary'!DI184="Yes"),OFFSET('Sanitation Data'!$H$12,0,10*ROW('Sanitation Data'!H178)),NA())</f>
        <v>#N/A</v>
      </c>
      <c r="AU184" s="100" t="e">
        <f ca="true">+IF(AND(ISNUMBER(OFFSET('Sanitation Data'!$I$4,0,10*ROW('Sanitation Data'!I178))),'Data Summary'!DJ184="Yes"),100-OFFSET('Sanitation Data'!$I$4,0,10*ROW('Sanitation Data'!I178)),NA())</f>
        <v>#N/A</v>
      </c>
      <c r="AV184" s="100" t="e">
        <f ca="true">+IF(AND(ISNUMBER(OFFSET('Sanitation Data'!$I$6,0,10*ROW('Sanitation Data'!I178))),'Data Summary'!DK184="Yes"),OFFSET('Sanitation Data'!$I$6,0,10*ROW('Sanitation Data'!I178)),NA())</f>
        <v>#N/A</v>
      </c>
      <c r="AW184" s="100" t="e">
        <f ca="true">+IF(AND(ISNUMBER(OFFSET('Sanitation Data'!$I$10,0,10*ROW('Sanitation Data'!I178))),'Data Summary'!DL184="Yes"),OFFSET('Sanitation Data'!$I$10,0,10*ROW('Sanitation Data'!I178)),NA())</f>
        <v>#N/A</v>
      </c>
      <c r="AX184" s="100" t="e">
        <f ca="true">+IF(AND(ISNUMBER(OFFSET('Sanitation Data'!$I$11,0,10*ROW('Sanitation Data'!I178))),'Data Summary'!DM184="Yes"),OFFSET('Sanitation Data'!$I$11,0,10*ROW('Sanitation Data'!I178)),NA())</f>
        <v>#N/A</v>
      </c>
      <c r="AY184" s="100" t="e">
        <f ca="true">+IF(AND(ISNUMBER(OFFSET('Sanitation Data'!$I$12,0,10*ROW('Sanitation Data'!I178))),'Data Summary'!DN184="Yes"),OFFSET('Sanitation Data'!$I$12,0,10*ROW('Sanitation Data'!I178)),NA())</f>
        <v>#N/A</v>
      </c>
      <c r="AZ184" s="101" t="e">
        <f ca="true">+IF(AND(ISNUMBER(OFFSET('Hygiene Data'!$D$5,0,10*ROW('Hygiene Data'!D178))),'Data Summary'!DO184="Yes"),OFFSET('Hygiene Data'!$D$5,0,10*ROW('Hygiene Data'!D178)),NA())</f>
        <v>#N/A</v>
      </c>
      <c r="BA184" s="101" t="e">
        <f ca="true">+IF(AND(ISNUMBER(OFFSET('Hygiene Data'!$D$7,0,10*ROW('Hygiene Data'!D178))),'Data Summary'!DP184="Yes"),OFFSET('Hygiene Data'!$D$7,0,10*ROW('Hygiene Data'!D178)),NA())</f>
        <v>#N/A</v>
      </c>
      <c r="BB184" s="101" t="e">
        <f ca="true">+IF(AND(ISNUMBER(OFFSET('Hygiene Data'!$D$9,0,10*ROW('Hygiene Data'!D178))),'Data Summary'!DQ184="Yes"),OFFSET('Hygiene Data'!$D$9,0,10*ROW('Hygiene Data'!D178)),NA())</f>
        <v>#N/A</v>
      </c>
      <c r="BC184" s="101" t="e">
        <f ca="true">+IF(AND(ISNUMBER(OFFSET('Hygiene Data'!$E$5,0,10*ROW('Hygiene Data'!E178))),'Data Summary'!DR184="Yes"),OFFSET('Hygiene Data'!$E$5,0,10*ROW('Hygiene Data'!E178)),NA())</f>
        <v>#N/A</v>
      </c>
      <c r="BD184" s="101" t="e">
        <f ca="true">+IF(AND(ISNUMBER(OFFSET('Hygiene Data'!$E$7,0,10*ROW('Hygiene Data'!E178))),'Data Summary'!DS184="Yes"),OFFSET('Hygiene Data'!$E$7,0,10*ROW('Hygiene Data'!E178)),NA())</f>
        <v>#N/A</v>
      </c>
      <c r="BE184" s="101" t="e">
        <f ca="true">+IF(AND(ISNUMBER(OFFSET('Hygiene Data'!$E$9,0,10*ROW('Hygiene Data'!E178))),'Data Summary'!DT184="Yes"),OFFSET('Hygiene Data'!$E$9,0,10*ROW('Hygiene Data'!E178)),NA())</f>
        <v>#N/A</v>
      </c>
      <c r="BF184" s="101" t="e">
        <f ca="true">+IF(AND(ISNUMBER(OFFSET('Hygiene Data'!$F$5,0,10*ROW('Hygiene Data'!F178))),'Data Summary'!DU184="Yes"),OFFSET('Hygiene Data'!$F$5,0,10*ROW('Hygiene Data'!F178)),NA())</f>
        <v>#N/A</v>
      </c>
      <c r="BG184" s="101" t="e">
        <f ca="true">+IF(AND(ISNUMBER(OFFSET('Hygiene Data'!$F$7,0,10*ROW('Hygiene Data'!F178))),'Data Summary'!DV184="Yes"),OFFSET('Hygiene Data'!$F$7,0,10*ROW('Hygiene Data'!F178)),NA())</f>
        <v>#N/A</v>
      </c>
      <c r="BH184" s="101" t="e">
        <f ca="true">+IF(AND(ISNUMBER(OFFSET('Hygiene Data'!$F$9,0,10*ROW('Hygiene Data'!F178))),'Data Summary'!DW184="Yes"),OFFSET('Hygiene Data'!$F$9,0,10*ROW('Hygiene Data'!F178)),NA())</f>
        <v>#N/A</v>
      </c>
      <c r="BI184" s="101" t="e">
        <f ca="true">+IF(AND(ISNUMBER(OFFSET('Hygiene Data'!$G$5,0,10*ROW('Hygiene Data'!G178))),'Data Summary'!DX184="Yes"),OFFSET('Hygiene Data'!$G$5,0,10*ROW('Hygiene Data'!G178)),NA())</f>
        <v>#N/A</v>
      </c>
      <c r="BJ184" s="101" t="e">
        <f ca="true">+IF(AND(ISNUMBER(OFFSET('Hygiene Data'!$G$7,0,10*ROW('Hygiene Data'!G178))),'Data Summary'!DY184="Yes"),OFFSET('Hygiene Data'!$G$7,0,10*ROW('Hygiene Data'!G178)),NA())</f>
        <v>#N/A</v>
      </c>
      <c r="BK184" s="101" t="e">
        <f ca="true">+IF(AND(ISNUMBER(OFFSET('Hygiene Data'!$G$9,0,10*ROW('Hygiene Data'!G178))),'Data Summary'!DZ184="Yes"),OFFSET('Hygiene Data'!$G$9,0,10*ROW('Hygiene Data'!G178)),NA())</f>
        <v>#N/A</v>
      </c>
      <c r="BL184" s="101" t="e">
        <f ca="true">+IF(AND(ISNUMBER(OFFSET('Hygiene Data'!$H$5,0,10*ROW('Hygiene Data'!H178))),'Data Summary'!EA184="Yes"),OFFSET('Hygiene Data'!$H$5,0,10*ROW('Hygiene Data'!H178)),NA())</f>
        <v>#N/A</v>
      </c>
      <c r="BM184" s="101" t="e">
        <f ca="true">+IF(AND(ISNUMBER(OFFSET('Hygiene Data'!$H$7,0,10*ROW('Hygiene Data'!H178))),'Data Summary'!EB184="Yes"),OFFSET('Hygiene Data'!$H$7,0,10*ROW('Hygiene Data'!H178)),NA())</f>
        <v>#N/A</v>
      </c>
      <c r="BN184" s="101" t="e">
        <f ca="true">+IF(AND(ISNUMBER(OFFSET('Hygiene Data'!$H$9,0,10*ROW('Hygiene Data'!H178))),'Data Summary'!EC184="Yes"),OFFSET('Hygiene Data'!$H$9,0,10*ROW('Hygiene Data'!H178)),NA())</f>
        <v>#N/A</v>
      </c>
      <c r="BO184" s="101" t="e">
        <f ca="true">+IF(AND(ISNUMBER(OFFSET('Hygiene Data'!$I$5,0,10*ROW('Hygiene Data'!I178))),'Data Summary'!ED184="Yes"),OFFSET('Hygiene Data'!$I$5,0,10*ROW('Hygiene Data'!I178)),NA())</f>
        <v>#N/A</v>
      </c>
      <c r="BP184" s="101" t="e">
        <f ca="true">+IF(AND(ISNUMBER(OFFSET('Hygiene Data'!$I$7,0,10*ROW('Hygiene Data'!I178))),'Data Summary'!EE184="Yes"),OFFSET('Hygiene Data'!$I$7,0,10*ROW('Hygiene Data'!I178)),NA())</f>
        <v>#N/A</v>
      </c>
      <c r="BQ184" s="101" t="e">
        <f ca="true">+IF(AND(ISNUMBER(OFFSET('Hygiene Data'!$I$9,0,10*ROW('Hygiene Data'!I178))),'Data Summary'!EF184="Yes"),OFFSET('Hygiene Data'!$I$9,0,10*ROW('Hygiene Data'!I178)),NA())</f>
        <v>#N/A</v>
      </c>
    </row>
    <row xmlns:x14ac="http://schemas.microsoft.com/office/spreadsheetml/2009/9/ac" r="185" x14ac:dyDescent="0.2">
      <c r="A185" s="414" t="e">
        <f ca="true">+RIGHT('Data Summary'!A185,LEN('Data Summary'!A185)-9)</f>
        <v>#VALUE!</v>
      </c>
      <c r="B185" s="38" t="str">
        <f ca="true">+IF(ISTEXT('Data Summary'!B185),'Data Summary'!B185,"")</f>
        <v/>
      </c>
      <c r="C185" s="365" t="e">
        <f ca="true">+VALUE('Data Summary'!C185)</f>
        <v>#VALUE!</v>
      </c>
      <c r="D185" s="99" t="e">
        <f ca="true">+IF(AND(ISNUMBER(OFFSET('Water Data'!$D$4,0,10*ROW('Water Data'!D179))),'Data Summary'!BS185="Yes"),100-OFFSET('Water Data'!$D$4,0,10*ROW('Water Data'!D179)),NA())</f>
        <v>#N/A</v>
      </c>
      <c r="E185" s="99" t="e">
        <f ca="true">+IF(AND(ISNUMBER(OFFSET('Water Data'!$D$6,0,10*ROW('Water Data'!D179))),'Data Summary'!BT185="Yes"),OFFSET('Water Data'!$D$6,0,10*ROW('Water Data'!D179)),NA())</f>
        <v>#N/A</v>
      </c>
      <c r="F185" s="99" t="e">
        <f ca="true">+IF(AND(ISNUMBER(OFFSET('Water Data'!$D$9,0,10*ROW('Water Data'!D179))),'Data Summary'!BU185="Yes"),OFFSET('Water Data'!$D$9,0,10*ROW('Water Data'!D179)),NA())</f>
        <v>#N/A</v>
      </c>
      <c r="G185" s="99" t="e">
        <f ca="true">+IF(AND(ISNUMBER(OFFSET('Water Data'!$E$4,0,10*ROW('Water Data'!E179))),'Data Summary'!BV185="Yes"),100-OFFSET('Water Data'!$E$4,0,10*ROW('Water Data'!E179)),NA())</f>
        <v>#N/A</v>
      </c>
      <c r="H185" s="99" t="e">
        <f ca="true">+IF(AND(ISNUMBER(OFFSET('Water Data'!$E$6,0,10*ROW('Water Data'!E179))),'Data Summary'!BW185="Yes"),OFFSET('Water Data'!$E$6,0,10*ROW('Water Data'!E179)),NA())</f>
        <v>#N/A</v>
      </c>
      <c r="I185" s="99" t="e">
        <f ca="true">+IF(AND(ISNUMBER(OFFSET('Water Data'!$E$9,0,10*ROW('Water Data'!E179))),'Data Summary'!BX185="Yes"),OFFSET('Water Data'!$E$9,0,10*ROW('Water Data'!E179)),NA())</f>
        <v>#N/A</v>
      </c>
      <c r="J185" s="99" t="e">
        <f ca="true">+IF(AND(ISNUMBER(OFFSET('Water Data'!$F$4,0,10*ROW('Water Data'!F179))),'Data Summary'!BY185="Yes"),100-OFFSET('Water Data'!$F$4,0,10*ROW('Water Data'!F179)),NA())</f>
        <v>#N/A</v>
      </c>
      <c r="K185" s="99" t="e">
        <f ca="true">+IF(AND(ISNUMBER(OFFSET('Water Data'!$F$6,0,10*ROW('Water Data'!F179))),'Data Summary'!BZ185="Yes"),OFFSET('Water Data'!$F$6,0,10*ROW('Water Data'!F179)),NA())</f>
        <v>#N/A</v>
      </c>
      <c r="L185" s="99" t="e">
        <f ca="true">+IF(AND(ISNUMBER(OFFSET('Water Data'!$F$9,0,10*ROW('Water Data'!F179))),'Data Summary'!CA185="Yes"),OFFSET('Water Data'!$F$9,0,10*ROW('Water Data'!F179)),NA())</f>
        <v>#N/A</v>
      </c>
      <c r="M185" s="99" t="e">
        <f ca="true">+IF(AND(ISNUMBER(OFFSET('Water Data'!$G$4,0,10*ROW('Water Data'!G179))),'Data Summary'!CB185="Yes"),100-OFFSET('Water Data'!$G$4,0,10*ROW('Water Data'!G179)),NA())</f>
        <v>#N/A</v>
      </c>
      <c r="N185" s="99" t="e">
        <f ca="true">+IF(AND(ISNUMBER(OFFSET('Water Data'!$G$6,0,10*ROW('Water Data'!G179))),'Data Summary'!CC185="Yes"),OFFSET('Water Data'!$G$6,0,10*ROW('Water Data'!G179)),NA())</f>
        <v>#N/A</v>
      </c>
      <c r="O185" s="99" t="e">
        <f ca="true">+IF(AND(ISNUMBER(OFFSET('Water Data'!$G$9,0,10*ROW('Water Data'!G179))),'Data Summary'!CD185="Yes"),OFFSET('Water Data'!$G$9,0,10*ROW('Water Data'!G179)),NA())</f>
        <v>#N/A</v>
      </c>
      <c r="P185" s="99" t="e">
        <f ca="true">+IF(AND(ISNUMBER(OFFSET('Water Data'!$H$4,0,10*ROW('Water Data'!H179))),'Data Summary'!CE185="Yes"),100-OFFSET('Water Data'!$H$4,0,10*ROW('Water Data'!H179)),NA())</f>
        <v>#N/A</v>
      </c>
      <c r="Q185" s="99" t="e">
        <f ca="true">+IF(AND(ISNUMBER(OFFSET('Water Data'!$H$6,0,10*ROW('Water Data'!H179))),'Data Summary'!CF185="Yes"),OFFSET('Water Data'!$H$6,0,10*ROW('Water Data'!H179)),NA())</f>
        <v>#N/A</v>
      </c>
      <c r="R185" s="99" t="e">
        <f ca="true">+IF(AND(ISNUMBER(OFFSET('Water Data'!$H$9,0,10*ROW('Water Data'!H179))),'Data Summary'!CG185="Yes"),OFFSET('Water Data'!$H$9,0,10*ROW('Water Data'!H179)),NA())</f>
        <v>#N/A</v>
      </c>
      <c r="S185" s="99" t="e">
        <f ca="true">+IF(AND(ISNUMBER(OFFSET('Water Data'!$I$4,0,10*ROW('Water Data'!I179))),'Data Summary'!CH185="Yes"),100-OFFSET('Water Data'!$I$4,0,10*ROW('Water Data'!I179)),NA())</f>
        <v>#N/A</v>
      </c>
      <c r="T185" s="99" t="e">
        <f ca="true">+IF(AND(ISNUMBER(OFFSET('Water Data'!$I$6,0,10*ROW('Water Data'!I179))),'Data Summary'!CI185="Yes"),OFFSET('Water Data'!$I$6,0,10*ROW('Water Data'!I179)),NA())</f>
        <v>#N/A</v>
      </c>
      <c r="U185" s="99" t="e">
        <f ca="true">+IF(AND(ISNUMBER(OFFSET('Water Data'!$I$9,0,10*ROW('Water Data'!I179))),'Data Summary'!CJ185="Yes"),OFFSET('Water Data'!$I$9,0,10*ROW('Water Data'!I179)),NA())</f>
        <v>#N/A</v>
      </c>
      <c r="V185" s="100" t="e">
        <f ca="true">+IF(AND(ISNUMBER(OFFSET('Sanitation Data'!$D$4,0,10*ROW('Sanitation Data'!D179))),'Data Summary'!CK185="Yes"),100-OFFSET('Sanitation Data'!$D$4,0,10*ROW('Sanitation Data'!D179)),NA())</f>
        <v>#N/A</v>
      </c>
      <c r="W185" s="100" t="e">
        <f ca="true">+IF(AND(ISNUMBER(OFFSET('Sanitation Data'!$D$6,0,10*ROW('Sanitation Data'!D179))),'Data Summary'!CL185="Yes"),OFFSET('Sanitation Data'!$D$6,0,10*ROW('Sanitation Data'!D179)),NA())</f>
        <v>#N/A</v>
      </c>
      <c r="X185" s="100" t="e">
        <f ca="true">+IF(AND(ISNUMBER(OFFSET('Sanitation Data'!$D$10,0,10*ROW('Sanitation Data'!D179))),'Data Summary'!CM185="Yes"),OFFSET('Sanitation Data'!$D$10,0,10*ROW('Sanitation Data'!D179)),NA())</f>
        <v>#N/A</v>
      </c>
      <c r="Y185" s="100" t="e">
        <f ca="true">+IF(AND(ISNUMBER(OFFSET('Sanitation Data'!$D$11,0,10*ROW('Sanitation Data'!D179))),'Data Summary'!CN185="Yes"),OFFSET('Sanitation Data'!$D$11,0,10*ROW('Sanitation Data'!D179)),NA())</f>
        <v>#N/A</v>
      </c>
      <c r="Z185" s="100" t="e">
        <f ca="true">+IF(AND(ISNUMBER(OFFSET('Sanitation Data'!$D$12,0,10*ROW('Sanitation Data'!D179))),'Data Summary'!CO185="Yes"),OFFSET('Sanitation Data'!$D$12,0,10*ROW('Sanitation Data'!D179)),NA())</f>
        <v>#N/A</v>
      </c>
      <c r="AA185" s="100" t="e">
        <f ca="true">+IF(AND(ISNUMBER(OFFSET('Sanitation Data'!$E$4,0,10*ROW('Sanitation Data'!E179))),'Data Summary'!CP185="Yes"),100-OFFSET('Sanitation Data'!$E$4,0,10*ROW('Sanitation Data'!E179)),NA())</f>
        <v>#N/A</v>
      </c>
      <c r="AB185" s="100" t="e">
        <f ca="true">+IF(AND(ISNUMBER(OFFSET('Sanitation Data'!$E$6,0,10*ROW('Sanitation Data'!E179))),'Data Summary'!CQ185="Yes"),OFFSET('Sanitation Data'!$E$6,0,10*ROW('Sanitation Data'!E179)),NA())</f>
        <v>#N/A</v>
      </c>
      <c r="AC185" s="100" t="e">
        <f ca="true">+IF(AND(ISNUMBER(OFFSET('Sanitation Data'!$E$10,0,10*ROW('Sanitation Data'!E179))),'Data Summary'!CR185="Yes"),OFFSET('Sanitation Data'!$E$10,0,10*ROW('Sanitation Data'!E179)),NA())</f>
        <v>#N/A</v>
      </c>
      <c r="AD185" s="100" t="e">
        <f ca="true">+IF(AND(ISNUMBER(OFFSET('Sanitation Data'!$E$11,0,10*ROW('Sanitation Data'!E179))),'Data Summary'!CS185="Yes"),OFFSET('Sanitation Data'!$E$11,0,10*ROW('Sanitation Data'!E179)),NA())</f>
        <v>#N/A</v>
      </c>
      <c r="AE185" s="100" t="e">
        <f ca="true">+IF(AND(ISNUMBER(OFFSET('Sanitation Data'!$E$12,0,10*ROW('Sanitation Data'!E179))),'Data Summary'!CT185="Yes"),OFFSET('Sanitation Data'!$E$12,0,10*ROW('Sanitation Data'!E179)),NA())</f>
        <v>#N/A</v>
      </c>
      <c r="AF185" s="100" t="e">
        <f ca="true">+IF(AND(ISNUMBER(OFFSET('Sanitation Data'!$F$4,0,10*ROW('Sanitation Data'!F179))),'Data Summary'!CU185="Yes"),100-OFFSET('Sanitation Data'!$F$4,0,10*ROW('Sanitation Data'!F179)),NA())</f>
        <v>#N/A</v>
      </c>
      <c r="AG185" s="100" t="e">
        <f ca="true">+IF(AND(ISNUMBER(OFFSET('Sanitation Data'!$F$6,0,10*ROW('Sanitation Data'!F179))),'Data Summary'!CV185="Yes"),OFFSET('Sanitation Data'!$F$6,0,10*ROW('Sanitation Data'!F179)),NA())</f>
        <v>#N/A</v>
      </c>
      <c r="AH185" s="100" t="e">
        <f ca="true">+IF(AND(ISNUMBER(OFFSET('Sanitation Data'!$F$10,0,10*ROW('Sanitation Data'!F179))),'Data Summary'!CW185="Yes"),OFFSET('Sanitation Data'!$F$10,0,10*ROW('Sanitation Data'!F179)),NA())</f>
        <v>#N/A</v>
      </c>
      <c r="AI185" s="100" t="e">
        <f ca="true">+IF(AND(ISNUMBER(OFFSET('Sanitation Data'!$F$11,0,10*ROW('Sanitation Data'!F179))),'Data Summary'!CX185="Yes"),OFFSET('Sanitation Data'!$F$11,0,10*ROW('Sanitation Data'!F179)),NA())</f>
        <v>#N/A</v>
      </c>
      <c r="AJ185" s="100" t="e">
        <f ca="true">+IF(AND(ISNUMBER(OFFSET('Sanitation Data'!$F$12,0,10*ROW('Sanitation Data'!F179))),'Data Summary'!CY185="Yes"),OFFSET('Sanitation Data'!$F$12,0,10*ROW('Sanitation Data'!F179)),NA())</f>
        <v>#N/A</v>
      </c>
      <c r="AK185" s="100" t="e">
        <f ca="true">+IF(AND(ISNUMBER(OFFSET('Sanitation Data'!$G$4,0,10*ROW('Sanitation Data'!G179))),'Data Summary'!CZ185="Yes"),100-OFFSET('Sanitation Data'!$G$4,0,10*ROW('Sanitation Data'!G179)),NA())</f>
        <v>#N/A</v>
      </c>
      <c r="AL185" s="100" t="e">
        <f ca="true">+IF(AND(ISNUMBER(OFFSET('Sanitation Data'!$G$6,0,10*ROW('Sanitation Data'!G179))),'Data Summary'!DA185="Yes"),OFFSET('Sanitation Data'!$G$6,0,10*ROW('Sanitation Data'!G179)),NA())</f>
        <v>#N/A</v>
      </c>
      <c r="AM185" s="100" t="e">
        <f ca="true">+IF(AND(ISNUMBER(OFFSET('Sanitation Data'!$G$10,0,10*ROW('Sanitation Data'!G179))),'Data Summary'!DB185="Yes"),OFFSET('Sanitation Data'!$G$10,0,10*ROW('Sanitation Data'!G179)),NA())</f>
        <v>#N/A</v>
      </c>
      <c r="AN185" s="100" t="e">
        <f ca="true">+IF(AND(ISNUMBER(OFFSET('Sanitation Data'!$G$11,0,10*ROW('Sanitation Data'!G179))),'Data Summary'!DC185="Yes"),OFFSET('Sanitation Data'!$G$11,0,10*ROW('Sanitation Data'!G179)),NA())</f>
        <v>#N/A</v>
      </c>
      <c r="AO185" s="100" t="e">
        <f ca="true">+IF(AND(ISNUMBER(OFFSET('Sanitation Data'!$G$12,0,10*ROW('Sanitation Data'!G179))),'Data Summary'!DD185="Yes"),OFFSET('Sanitation Data'!$G$12,0,10*ROW('Sanitation Data'!G179)),NA())</f>
        <v>#N/A</v>
      </c>
      <c r="AP185" s="100" t="e">
        <f ca="true">+IF(AND(ISNUMBER(OFFSET('Sanitation Data'!$H$4,0,10*ROW('Sanitation Data'!H179))),'Data Summary'!DE185="Yes"),100-OFFSET('Sanitation Data'!$H$4,0,10*ROW('Sanitation Data'!H179)),NA())</f>
        <v>#N/A</v>
      </c>
      <c r="AQ185" s="100" t="e">
        <f ca="true">+IF(AND(ISNUMBER(OFFSET('Sanitation Data'!$H$6,0,10*ROW('Sanitation Data'!H179))),'Data Summary'!DF185="Yes"),OFFSET('Sanitation Data'!$H$6,0,10*ROW('Sanitation Data'!H179)),NA())</f>
        <v>#N/A</v>
      </c>
      <c r="AR185" s="100" t="e">
        <f ca="true">+IF(AND(ISNUMBER(OFFSET('Sanitation Data'!$H$10,0,10*ROW('Sanitation Data'!H179))),'Data Summary'!DG185="Yes"),OFFSET('Sanitation Data'!$H$10,0,10*ROW('Sanitation Data'!H179)),NA())</f>
        <v>#N/A</v>
      </c>
      <c r="AS185" s="100" t="e">
        <f ca="true">+IF(AND(ISNUMBER(OFFSET('Sanitation Data'!$H$11,0,10*ROW('Sanitation Data'!H179))),'Data Summary'!DH185="Yes"),OFFSET('Sanitation Data'!$H$11,0,10*ROW('Sanitation Data'!H179)),NA())</f>
        <v>#N/A</v>
      </c>
      <c r="AT185" s="100" t="e">
        <f ca="true">+IF(AND(ISNUMBER(OFFSET('Sanitation Data'!$H$12,0,10*ROW('Sanitation Data'!H179))),'Data Summary'!DI185="Yes"),OFFSET('Sanitation Data'!$H$12,0,10*ROW('Sanitation Data'!H179)),NA())</f>
        <v>#N/A</v>
      </c>
      <c r="AU185" s="100" t="e">
        <f ca="true">+IF(AND(ISNUMBER(OFFSET('Sanitation Data'!$I$4,0,10*ROW('Sanitation Data'!I179))),'Data Summary'!DJ185="Yes"),100-OFFSET('Sanitation Data'!$I$4,0,10*ROW('Sanitation Data'!I179)),NA())</f>
        <v>#N/A</v>
      </c>
      <c r="AV185" s="100" t="e">
        <f ca="true">+IF(AND(ISNUMBER(OFFSET('Sanitation Data'!$I$6,0,10*ROW('Sanitation Data'!I179))),'Data Summary'!DK185="Yes"),OFFSET('Sanitation Data'!$I$6,0,10*ROW('Sanitation Data'!I179)),NA())</f>
        <v>#N/A</v>
      </c>
      <c r="AW185" s="100" t="e">
        <f ca="true">+IF(AND(ISNUMBER(OFFSET('Sanitation Data'!$I$10,0,10*ROW('Sanitation Data'!I179))),'Data Summary'!DL185="Yes"),OFFSET('Sanitation Data'!$I$10,0,10*ROW('Sanitation Data'!I179)),NA())</f>
        <v>#N/A</v>
      </c>
      <c r="AX185" s="100" t="e">
        <f ca="true">+IF(AND(ISNUMBER(OFFSET('Sanitation Data'!$I$11,0,10*ROW('Sanitation Data'!I179))),'Data Summary'!DM185="Yes"),OFFSET('Sanitation Data'!$I$11,0,10*ROW('Sanitation Data'!I179)),NA())</f>
        <v>#N/A</v>
      </c>
      <c r="AY185" s="100" t="e">
        <f ca="true">+IF(AND(ISNUMBER(OFFSET('Sanitation Data'!$I$12,0,10*ROW('Sanitation Data'!I179))),'Data Summary'!DN185="Yes"),OFFSET('Sanitation Data'!$I$12,0,10*ROW('Sanitation Data'!I179)),NA())</f>
        <v>#N/A</v>
      </c>
      <c r="AZ185" s="101" t="e">
        <f ca="true">+IF(AND(ISNUMBER(OFFSET('Hygiene Data'!$D$5,0,10*ROW('Hygiene Data'!D179))),'Data Summary'!DO185="Yes"),OFFSET('Hygiene Data'!$D$5,0,10*ROW('Hygiene Data'!D179)),NA())</f>
        <v>#N/A</v>
      </c>
      <c r="BA185" s="101" t="e">
        <f ca="true">+IF(AND(ISNUMBER(OFFSET('Hygiene Data'!$D$7,0,10*ROW('Hygiene Data'!D179))),'Data Summary'!DP185="Yes"),OFFSET('Hygiene Data'!$D$7,0,10*ROW('Hygiene Data'!D179)),NA())</f>
        <v>#N/A</v>
      </c>
      <c r="BB185" s="101" t="e">
        <f ca="true">+IF(AND(ISNUMBER(OFFSET('Hygiene Data'!$D$9,0,10*ROW('Hygiene Data'!D179))),'Data Summary'!DQ185="Yes"),OFFSET('Hygiene Data'!$D$9,0,10*ROW('Hygiene Data'!D179)),NA())</f>
        <v>#N/A</v>
      </c>
      <c r="BC185" s="101" t="e">
        <f ca="true">+IF(AND(ISNUMBER(OFFSET('Hygiene Data'!$E$5,0,10*ROW('Hygiene Data'!E179))),'Data Summary'!DR185="Yes"),OFFSET('Hygiene Data'!$E$5,0,10*ROW('Hygiene Data'!E179)),NA())</f>
        <v>#N/A</v>
      </c>
      <c r="BD185" s="101" t="e">
        <f ca="true">+IF(AND(ISNUMBER(OFFSET('Hygiene Data'!$E$7,0,10*ROW('Hygiene Data'!E179))),'Data Summary'!DS185="Yes"),OFFSET('Hygiene Data'!$E$7,0,10*ROW('Hygiene Data'!E179)),NA())</f>
        <v>#N/A</v>
      </c>
      <c r="BE185" s="101" t="e">
        <f ca="true">+IF(AND(ISNUMBER(OFFSET('Hygiene Data'!$E$9,0,10*ROW('Hygiene Data'!E179))),'Data Summary'!DT185="Yes"),OFFSET('Hygiene Data'!$E$9,0,10*ROW('Hygiene Data'!E179)),NA())</f>
        <v>#N/A</v>
      </c>
      <c r="BF185" s="101" t="e">
        <f ca="true">+IF(AND(ISNUMBER(OFFSET('Hygiene Data'!$F$5,0,10*ROW('Hygiene Data'!F179))),'Data Summary'!DU185="Yes"),OFFSET('Hygiene Data'!$F$5,0,10*ROW('Hygiene Data'!F179)),NA())</f>
        <v>#N/A</v>
      </c>
      <c r="BG185" s="101" t="e">
        <f ca="true">+IF(AND(ISNUMBER(OFFSET('Hygiene Data'!$F$7,0,10*ROW('Hygiene Data'!F179))),'Data Summary'!DV185="Yes"),OFFSET('Hygiene Data'!$F$7,0,10*ROW('Hygiene Data'!F179)),NA())</f>
        <v>#N/A</v>
      </c>
      <c r="BH185" s="101" t="e">
        <f ca="true">+IF(AND(ISNUMBER(OFFSET('Hygiene Data'!$F$9,0,10*ROW('Hygiene Data'!F179))),'Data Summary'!DW185="Yes"),OFFSET('Hygiene Data'!$F$9,0,10*ROW('Hygiene Data'!F179)),NA())</f>
        <v>#N/A</v>
      </c>
      <c r="BI185" s="101" t="e">
        <f ca="true">+IF(AND(ISNUMBER(OFFSET('Hygiene Data'!$G$5,0,10*ROW('Hygiene Data'!G179))),'Data Summary'!DX185="Yes"),OFFSET('Hygiene Data'!$G$5,0,10*ROW('Hygiene Data'!G179)),NA())</f>
        <v>#N/A</v>
      </c>
      <c r="BJ185" s="101" t="e">
        <f ca="true">+IF(AND(ISNUMBER(OFFSET('Hygiene Data'!$G$7,0,10*ROW('Hygiene Data'!G179))),'Data Summary'!DY185="Yes"),OFFSET('Hygiene Data'!$G$7,0,10*ROW('Hygiene Data'!G179)),NA())</f>
        <v>#N/A</v>
      </c>
      <c r="BK185" s="101" t="e">
        <f ca="true">+IF(AND(ISNUMBER(OFFSET('Hygiene Data'!$G$9,0,10*ROW('Hygiene Data'!G179))),'Data Summary'!DZ185="Yes"),OFFSET('Hygiene Data'!$G$9,0,10*ROW('Hygiene Data'!G179)),NA())</f>
        <v>#N/A</v>
      </c>
      <c r="BL185" s="101" t="e">
        <f ca="true">+IF(AND(ISNUMBER(OFFSET('Hygiene Data'!$H$5,0,10*ROW('Hygiene Data'!H179))),'Data Summary'!EA185="Yes"),OFFSET('Hygiene Data'!$H$5,0,10*ROW('Hygiene Data'!H179)),NA())</f>
        <v>#N/A</v>
      </c>
      <c r="BM185" s="101" t="e">
        <f ca="true">+IF(AND(ISNUMBER(OFFSET('Hygiene Data'!$H$7,0,10*ROW('Hygiene Data'!H179))),'Data Summary'!EB185="Yes"),OFFSET('Hygiene Data'!$H$7,0,10*ROW('Hygiene Data'!H179)),NA())</f>
        <v>#N/A</v>
      </c>
      <c r="BN185" s="101" t="e">
        <f ca="true">+IF(AND(ISNUMBER(OFFSET('Hygiene Data'!$H$9,0,10*ROW('Hygiene Data'!H179))),'Data Summary'!EC185="Yes"),OFFSET('Hygiene Data'!$H$9,0,10*ROW('Hygiene Data'!H179)),NA())</f>
        <v>#N/A</v>
      </c>
      <c r="BO185" s="101" t="e">
        <f ca="true">+IF(AND(ISNUMBER(OFFSET('Hygiene Data'!$I$5,0,10*ROW('Hygiene Data'!I179))),'Data Summary'!ED185="Yes"),OFFSET('Hygiene Data'!$I$5,0,10*ROW('Hygiene Data'!I179)),NA())</f>
        <v>#N/A</v>
      </c>
      <c r="BP185" s="101" t="e">
        <f ca="true">+IF(AND(ISNUMBER(OFFSET('Hygiene Data'!$I$7,0,10*ROW('Hygiene Data'!I179))),'Data Summary'!EE185="Yes"),OFFSET('Hygiene Data'!$I$7,0,10*ROW('Hygiene Data'!I179)),NA())</f>
        <v>#N/A</v>
      </c>
      <c r="BQ185" s="101" t="e">
        <f ca="true">+IF(AND(ISNUMBER(OFFSET('Hygiene Data'!$I$9,0,10*ROW('Hygiene Data'!I179))),'Data Summary'!EF185="Yes"),OFFSET('Hygiene Data'!$I$9,0,10*ROW('Hygiene Data'!I179)),NA())</f>
        <v>#N/A</v>
      </c>
    </row>
    <row xmlns:x14ac="http://schemas.microsoft.com/office/spreadsheetml/2009/9/ac" r="186" x14ac:dyDescent="0.2">
      <c r="A186" s="414" t="e">
        <f ca="true">+RIGHT('Data Summary'!A186,LEN('Data Summary'!A186)-9)</f>
        <v>#VALUE!</v>
      </c>
      <c r="B186" s="38" t="str">
        <f ca="true">+IF(ISTEXT('Data Summary'!B186),'Data Summary'!B186,"")</f>
        <v/>
      </c>
      <c r="C186" s="365" t="e">
        <f ca="true">+VALUE('Data Summary'!C186)</f>
        <v>#VALUE!</v>
      </c>
      <c r="D186" s="99" t="e">
        <f ca="true">+IF(AND(ISNUMBER(OFFSET('Water Data'!$D$4,0,10*ROW('Water Data'!D180))),'Data Summary'!BS186="Yes"),100-OFFSET('Water Data'!$D$4,0,10*ROW('Water Data'!D180)),NA())</f>
        <v>#N/A</v>
      </c>
      <c r="E186" s="99" t="e">
        <f ca="true">+IF(AND(ISNUMBER(OFFSET('Water Data'!$D$6,0,10*ROW('Water Data'!D180))),'Data Summary'!BT186="Yes"),OFFSET('Water Data'!$D$6,0,10*ROW('Water Data'!D180)),NA())</f>
        <v>#N/A</v>
      </c>
      <c r="F186" s="99" t="e">
        <f ca="true">+IF(AND(ISNUMBER(OFFSET('Water Data'!$D$9,0,10*ROW('Water Data'!D180))),'Data Summary'!BU186="Yes"),OFFSET('Water Data'!$D$9,0,10*ROW('Water Data'!D180)),NA())</f>
        <v>#N/A</v>
      </c>
      <c r="G186" s="99" t="e">
        <f ca="true">+IF(AND(ISNUMBER(OFFSET('Water Data'!$E$4,0,10*ROW('Water Data'!E180))),'Data Summary'!BV186="Yes"),100-OFFSET('Water Data'!$E$4,0,10*ROW('Water Data'!E180)),NA())</f>
        <v>#N/A</v>
      </c>
      <c r="H186" s="99" t="e">
        <f ca="true">+IF(AND(ISNUMBER(OFFSET('Water Data'!$E$6,0,10*ROW('Water Data'!E180))),'Data Summary'!BW186="Yes"),OFFSET('Water Data'!$E$6,0,10*ROW('Water Data'!E180)),NA())</f>
        <v>#N/A</v>
      </c>
      <c r="I186" s="99" t="e">
        <f ca="true">+IF(AND(ISNUMBER(OFFSET('Water Data'!$E$9,0,10*ROW('Water Data'!E180))),'Data Summary'!BX186="Yes"),OFFSET('Water Data'!$E$9,0,10*ROW('Water Data'!E180)),NA())</f>
        <v>#N/A</v>
      </c>
      <c r="J186" s="99" t="e">
        <f ca="true">+IF(AND(ISNUMBER(OFFSET('Water Data'!$F$4,0,10*ROW('Water Data'!F180))),'Data Summary'!BY186="Yes"),100-OFFSET('Water Data'!$F$4,0,10*ROW('Water Data'!F180)),NA())</f>
        <v>#N/A</v>
      </c>
      <c r="K186" s="99" t="e">
        <f ca="true">+IF(AND(ISNUMBER(OFFSET('Water Data'!$F$6,0,10*ROW('Water Data'!F180))),'Data Summary'!BZ186="Yes"),OFFSET('Water Data'!$F$6,0,10*ROW('Water Data'!F180)),NA())</f>
        <v>#N/A</v>
      </c>
      <c r="L186" s="99" t="e">
        <f ca="true">+IF(AND(ISNUMBER(OFFSET('Water Data'!$F$9,0,10*ROW('Water Data'!F180))),'Data Summary'!CA186="Yes"),OFFSET('Water Data'!$F$9,0,10*ROW('Water Data'!F180)),NA())</f>
        <v>#N/A</v>
      </c>
      <c r="M186" s="99" t="e">
        <f ca="true">+IF(AND(ISNUMBER(OFFSET('Water Data'!$G$4,0,10*ROW('Water Data'!G180))),'Data Summary'!CB186="Yes"),100-OFFSET('Water Data'!$G$4,0,10*ROW('Water Data'!G180)),NA())</f>
        <v>#N/A</v>
      </c>
      <c r="N186" s="99" t="e">
        <f ca="true">+IF(AND(ISNUMBER(OFFSET('Water Data'!$G$6,0,10*ROW('Water Data'!G180))),'Data Summary'!CC186="Yes"),OFFSET('Water Data'!$G$6,0,10*ROW('Water Data'!G180)),NA())</f>
        <v>#N/A</v>
      </c>
      <c r="O186" s="99" t="e">
        <f ca="true">+IF(AND(ISNUMBER(OFFSET('Water Data'!$G$9,0,10*ROW('Water Data'!G180))),'Data Summary'!CD186="Yes"),OFFSET('Water Data'!$G$9,0,10*ROW('Water Data'!G180)),NA())</f>
        <v>#N/A</v>
      </c>
      <c r="P186" s="99" t="e">
        <f ca="true">+IF(AND(ISNUMBER(OFFSET('Water Data'!$H$4,0,10*ROW('Water Data'!H180))),'Data Summary'!CE186="Yes"),100-OFFSET('Water Data'!$H$4,0,10*ROW('Water Data'!H180)),NA())</f>
        <v>#N/A</v>
      </c>
      <c r="Q186" s="99" t="e">
        <f ca="true">+IF(AND(ISNUMBER(OFFSET('Water Data'!$H$6,0,10*ROW('Water Data'!H180))),'Data Summary'!CF186="Yes"),OFFSET('Water Data'!$H$6,0,10*ROW('Water Data'!H180)),NA())</f>
        <v>#N/A</v>
      </c>
      <c r="R186" s="99" t="e">
        <f ca="true">+IF(AND(ISNUMBER(OFFSET('Water Data'!$H$9,0,10*ROW('Water Data'!H180))),'Data Summary'!CG186="Yes"),OFFSET('Water Data'!$H$9,0,10*ROW('Water Data'!H180)),NA())</f>
        <v>#N/A</v>
      </c>
      <c r="S186" s="99" t="e">
        <f ca="true">+IF(AND(ISNUMBER(OFFSET('Water Data'!$I$4,0,10*ROW('Water Data'!I180))),'Data Summary'!CH186="Yes"),100-OFFSET('Water Data'!$I$4,0,10*ROW('Water Data'!I180)),NA())</f>
        <v>#N/A</v>
      </c>
      <c r="T186" s="99" t="e">
        <f ca="true">+IF(AND(ISNUMBER(OFFSET('Water Data'!$I$6,0,10*ROW('Water Data'!I180))),'Data Summary'!CI186="Yes"),OFFSET('Water Data'!$I$6,0,10*ROW('Water Data'!I180)),NA())</f>
        <v>#N/A</v>
      </c>
      <c r="U186" s="99" t="e">
        <f ca="true">+IF(AND(ISNUMBER(OFFSET('Water Data'!$I$9,0,10*ROW('Water Data'!I180))),'Data Summary'!CJ186="Yes"),OFFSET('Water Data'!$I$9,0,10*ROW('Water Data'!I180)),NA())</f>
        <v>#N/A</v>
      </c>
      <c r="V186" s="100" t="e">
        <f ca="true">+IF(AND(ISNUMBER(OFFSET('Sanitation Data'!$D$4,0,10*ROW('Sanitation Data'!D180))),'Data Summary'!CK186="Yes"),100-OFFSET('Sanitation Data'!$D$4,0,10*ROW('Sanitation Data'!D180)),NA())</f>
        <v>#N/A</v>
      </c>
      <c r="W186" s="100" t="e">
        <f ca="true">+IF(AND(ISNUMBER(OFFSET('Sanitation Data'!$D$6,0,10*ROW('Sanitation Data'!D180))),'Data Summary'!CL186="Yes"),OFFSET('Sanitation Data'!$D$6,0,10*ROW('Sanitation Data'!D180)),NA())</f>
        <v>#N/A</v>
      </c>
      <c r="X186" s="100" t="e">
        <f ca="true">+IF(AND(ISNUMBER(OFFSET('Sanitation Data'!$D$10,0,10*ROW('Sanitation Data'!D180))),'Data Summary'!CM186="Yes"),OFFSET('Sanitation Data'!$D$10,0,10*ROW('Sanitation Data'!D180)),NA())</f>
        <v>#N/A</v>
      </c>
      <c r="Y186" s="100" t="e">
        <f ca="true">+IF(AND(ISNUMBER(OFFSET('Sanitation Data'!$D$11,0,10*ROW('Sanitation Data'!D180))),'Data Summary'!CN186="Yes"),OFFSET('Sanitation Data'!$D$11,0,10*ROW('Sanitation Data'!D180)),NA())</f>
        <v>#N/A</v>
      </c>
      <c r="Z186" s="100" t="e">
        <f ca="true">+IF(AND(ISNUMBER(OFFSET('Sanitation Data'!$D$12,0,10*ROW('Sanitation Data'!D180))),'Data Summary'!CO186="Yes"),OFFSET('Sanitation Data'!$D$12,0,10*ROW('Sanitation Data'!D180)),NA())</f>
        <v>#N/A</v>
      </c>
      <c r="AA186" s="100" t="e">
        <f ca="true">+IF(AND(ISNUMBER(OFFSET('Sanitation Data'!$E$4,0,10*ROW('Sanitation Data'!E180))),'Data Summary'!CP186="Yes"),100-OFFSET('Sanitation Data'!$E$4,0,10*ROW('Sanitation Data'!E180)),NA())</f>
        <v>#N/A</v>
      </c>
      <c r="AB186" s="100" t="e">
        <f ca="true">+IF(AND(ISNUMBER(OFFSET('Sanitation Data'!$E$6,0,10*ROW('Sanitation Data'!E180))),'Data Summary'!CQ186="Yes"),OFFSET('Sanitation Data'!$E$6,0,10*ROW('Sanitation Data'!E180)),NA())</f>
        <v>#N/A</v>
      </c>
      <c r="AC186" s="100" t="e">
        <f ca="true">+IF(AND(ISNUMBER(OFFSET('Sanitation Data'!$E$10,0,10*ROW('Sanitation Data'!E180))),'Data Summary'!CR186="Yes"),OFFSET('Sanitation Data'!$E$10,0,10*ROW('Sanitation Data'!E180)),NA())</f>
        <v>#N/A</v>
      </c>
      <c r="AD186" s="100" t="e">
        <f ca="true">+IF(AND(ISNUMBER(OFFSET('Sanitation Data'!$E$11,0,10*ROW('Sanitation Data'!E180))),'Data Summary'!CS186="Yes"),OFFSET('Sanitation Data'!$E$11,0,10*ROW('Sanitation Data'!E180)),NA())</f>
        <v>#N/A</v>
      </c>
      <c r="AE186" s="100" t="e">
        <f ca="true">+IF(AND(ISNUMBER(OFFSET('Sanitation Data'!$E$12,0,10*ROW('Sanitation Data'!E180))),'Data Summary'!CT186="Yes"),OFFSET('Sanitation Data'!$E$12,0,10*ROW('Sanitation Data'!E180)),NA())</f>
        <v>#N/A</v>
      </c>
      <c r="AF186" s="100" t="e">
        <f ca="true">+IF(AND(ISNUMBER(OFFSET('Sanitation Data'!$F$4,0,10*ROW('Sanitation Data'!F180))),'Data Summary'!CU186="Yes"),100-OFFSET('Sanitation Data'!$F$4,0,10*ROW('Sanitation Data'!F180)),NA())</f>
        <v>#N/A</v>
      </c>
      <c r="AG186" s="100" t="e">
        <f ca="true">+IF(AND(ISNUMBER(OFFSET('Sanitation Data'!$F$6,0,10*ROW('Sanitation Data'!F180))),'Data Summary'!CV186="Yes"),OFFSET('Sanitation Data'!$F$6,0,10*ROW('Sanitation Data'!F180)),NA())</f>
        <v>#N/A</v>
      </c>
      <c r="AH186" s="100" t="e">
        <f ca="true">+IF(AND(ISNUMBER(OFFSET('Sanitation Data'!$F$10,0,10*ROW('Sanitation Data'!F180))),'Data Summary'!CW186="Yes"),OFFSET('Sanitation Data'!$F$10,0,10*ROW('Sanitation Data'!F180)),NA())</f>
        <v>#N/A</v>
      </c>
      <c r="AI186" s="100" t="e">
        <f ca="true">+IF(AND(ISNUMBER(OFFSET('Sanitation Data'!$F$11,0,10*ROW('Sanitation Data'!F180))),'Data Summary'!CX186="Yes"),OFFSET('Sanitation Data'!$F$11,0,10*ROW('Sanitation Data'!F180)),NA())</f>
        <v>#N/A</v>
      </c>
      <c r="AJ186" s="100" t="e">
        <f ca="true">+IF(AND(ISNUMBER(OFFSET('Sanitation Data'!$F$12,0,10*ROW('Sanitation Data'!F180))),'Data Summary'!CY186="Yes"),OFFSET('Sanitation Data'!$F$12,0,10*ROW('Sanitation Data'!F180)),NA())</f>
        <v>#N/A</v>
      </c>
      <c r="AK186" s="100" t="e">
        <f ca="true">+IF(AND(ISNUMBER(OFFSET('Sanitation Data'!$G$4,0,10*ROW('Sanitation Data'!G180))),'Data Summary'!CZ186="Yes"),100-OFFSET('Sanitation Data'!$G$4,0,10*ROW('Sanitation Data'!G180)),NA())</f>
        <v>#N/A</v>
      </c>
      <c r="AL186" s="100" t="e">
        <f ca="true">+IF(AND(ISNUMBER(OFFSET('Sanitation Data'!$G$6,0,10*ROW('Sanitation Data'!G180))),'Data Summary'!DA186="Yes"),OFFSET('Sanitation Data'!$G$6,0,10*ROW('Sanitation Data'!G180)),NA())</f>
        <v>#N/A</v>
      </c>
      <c r="AM186" s="100" t="e">
        <f ca="true">+IF(AND(ISNUMBER(OFFSET('Sanitation Data'!$G$10,0,10*ROW('Sanitation Data'!G180))),'Data Summary'!DB186="Yes"),OFFSET('Sanitation Data'!$G$10,0,10*ROW('Sanitation Data'!G180)),NA())</f>
        <v>#N/A</v>
      </c>
      <c r="AN186" s="100" t="e">
        <f ca="true">+IF(AND(ISNUMBER(OFFSET('Sanitation Data'!$G$11,0,10*ROW('Sanitation Data'!G180))),'Data Summary'!DC186="Yes"),OFFSET('Sanitation Data'!$G$11,0,10*ROW('Sanitation Data'!G180)),NA())</f>
        <v>#N/A</v>
      </c>
      <c r="AO186" s="100" t="e">
        <f ca="true">+IF(AND(ISNUMBER(OFFSET('Sanitation Data'!$G$12,0,10*ROW('Sanitation Data'!G180))),'Data Summary'!DD186="Yes"),OFFSET('Sanitation Data'!$G$12,0,10*ROW('Sanitation Data'!G180)),NA())</f>
        <v>#N/A</v>
      </c>
      <c r="AP186" s="100" t="e">
        <f ca="true">+IF(AND(ISNUMBER(OFFSET('Sanitation Data'!$H$4,0,10*ROW('Sanitation Data'!H180))),'Data Summary'!DE186="Yes"),100-OFFSET('Sanitation Data'!$H$4,0,10*ROW('Sanitation Data'!H180)),NA())</f>
        <v>#N/A</v>
      </c>
      <c r="AQ186" s="100" t="e">
        <f ca="true">+IF(AND(ISNUMBER(OFFSET('Sanitation Data'!$H$6,0,10*ROW('Sanitation Data'!H180))),'Data Summary'!DF186="Yes"),OFFSET('Sanitation Data'!$H$6,0,10*ROW('Sanitation Data'!H180)),NA())</f>
        <v>#N/A</v>
      </c>
      <c r="AR186" s="100" t="e">
        <f ca="true">+IF(AND(ISNUMBER(OFFSET('Sanitation Data'!$H$10,0,10*ROW('Sanitation Data'!H180))),'Data Summary'!DG186="Yes"),OFFSET('Sanitation Data'!$H$10,0,10*ROW('Sanitation Data'!H180)),NA())</f>
        <v>#N/A</v>
      </c>
      <c r="AS186" s="100" t="e">
        <f ca="true">+IF(AND(ISNUMBER(OFFSET('Sanitation Data'!$H$11,0,10*ROW('Sanitation Data'!H180))),'Data Summary'!DH186="Yes"),OFFSET('Sanitation Data'!$H$11,0,10*ROW('Sanitation Data'!H180)),NA())</f>
        <v>#N/A</v>
      </c>
      <c r="AT186" s="100" t="e">
        <f ca="true">+IF(AND(ISNUMBER(OFFSET('Sanitation Data'!$H$12,0,10*ROW('Sanitation Data'!H180))),'Data Summary'!DI186="Yes"),OFFSET('Sanitation Data'!$H$12,0,10*ROW('Sanitation Data'!H180)),NA())</f>
        <v>#N/A</v>
      </c>
      <c r="AU186" s="100" t="e">
        <f ca="true">+IF(AND(ISNUMBER(OFFSET('Sanitation Data'!$I$4,0,10*ROW('Sanitation Data'!I180))),'Data Summary'!DJ186="Yes"),100-OFFSET('Sanitation Data'!$I$4,0,10*ROW('Sanitation Data'!I180)),NA())</f>
        <v>#N/A</v>
      </c>
      <c r="AV186" s="100" t="e">
        <f ca="true">+IF(AND(ISNUMBER(OFFSET('Sanitation Data'!$I$6,0,10*ROW('Sanitation Data'!I180))),'Data Summary'!DK186="Yes"),OFFSET('Sanitation Data'!$I$6,0,10*ROW('Sanitation Data'!I180)),NA())</f>
        <v>#N/A</v>
      </c>
      <c r="AW186" s="100" t="e">
        <f ca="true">+IF(AND(ISNUMBER(OFFSET('Sanitation Data'!$I$10,0,10*ROW('Sanitation Data'!I180))),'Data Summary'!DL186="Yes"),OFFSET('Sanitation Data'!$I$10,0,10*ROW('Sanitation Data'!I180)),NA())</f>
        <v>#N/A</v>
      </c>
      <c r="AX186" s="100" t="e">
        <f ca="true">+IF(AND(ISNUMBER(OFFSET('Sanitation Data'!$I$11,0,10*ROW('Sanitation Data'!I180))),'Data Summary'!DM186="Yes"),OFFSET('Sanitation Data'!$I$11,0,10*ROW('Sanitation Data'!I180)),NA())</f>
        <v>#N/A</v>
      </c>
      <c r="AY186" s="100" t="e">
        <f ca="true">+IF(AND(ISNUMBER(OFFSET('Sanitation Data'!$I$12,0,10*ROW('Sanitation Data'!I180))),'Data Summary'!DN186="Yes"),OFFSET('Sanitation Data'!$I$12,0,10*ROW('Sanitation Data'!I180)),NA())</f>
        <v>#N/A</v>
      </c>
      <c r="AZ186" s="101" t="e">
        <f ca="true">+IF(AND(ISNUMBER(OFFSET('Hygiene Data'!$D$5,0,10*ROW('Hygiene Data'!D180))),'Data Summary'!DO186="Yes"),OFFSET('Hygiene Data'!$D$5,0,10*ROW('Hygiene Data'!D180)),NA())</f>
        <v>#N/A</v>
      </c>
      <c r="BA186" s="101" t="e">
        <f ca="true">+IF(AND(ISNUMBER(OFFSET('Hygiene Data'!$D$7,0,10*ROW('Hygiene Data'!D180))),'Data Summary'!DP186="Yes"),OFFSET('Hygiene Data'!$D$7,0,10*ROW('Hygiene Data'!D180)),NA())</f>
        <v>#N/A</v>
      </c>
      <c r="BB186" s="101" t="e">
        <f ca="true">+IF(AND(ISNUMBER(OFFSET('Hygiene Data'!$D$9,0,10*ROW('Hygiene Data'!D180))),'Data Summary'!DQ186="Yes"),OFFSET('Hygiene Data'!$D$9,0,10*ROW('Hygiene Data'!D180)),NA())</f>
        <v>#N/A</v>
      </c>
      <c r="BC186" s="101" t="e">
        <f ca="true">+IF(AND(ISNUMBER(OFFSET('Hygiene Data'!$E$5,0,10*ROW('Hygiene Data'!E180))),'Data Summary'!DR186="Yes"),OFFSET('Hygiene Data'!$E$5,0,10*ROW('Hygiene Data'!E180)),NA())</f>
        <v>#N/A</v>
      </c>
      <c r="BD186" s="101" t="e">
        <f ca="true">+IF(AND(ISNUMBER(OFFSET('Hygiene Data'!$E$7,0,10*ROW('Hygiene Data'!E180))),'Data Summary'!DS186="Yes"),OFFSET('Hygiene Data'!$E$7,0,10*ROW('Hygiene Data'!E180)),NA())</f>
        <v>#N/A</v>
      </c>
      <c r="BE186" s="101" t="e">
        <f ca="true">+IF(AND(ISNUMBER(OFFSET('Hygiene Data'!$E$9,0,10*ROW('Hygiene Data'!E180))),'Data Summary'!DT186="Yes"),OFFSET('Hygiene Data'!$E$9,0,10*ROW('Hygiene Data'!E180)),NA())</f>
        <v>#N/A</v>
      </c>
      <c r="BF186" s="101" t="e">
        <f ca="true">+IF(AND(ISNUMBER(OFFSET('Hygiene Data'!$F$5,0,10*ROW('Hygiene Data'!F180))),'Data Summary'!DU186="Yes"),OFFSET('Hygiene Data'!$F$5,0,10*ROW('Hygiene Data'!F180)),NA())</f>
        <v>#N/A</v>
      </c>
      <c r="BG186" s="101" t="e">
        <f ca="true">+IF(AND(ISNUMBER(OFFSET('Hygiene Data'!$F$7,0,10*ROW('Hygiene Data'!F180))),'Data Summary'!DV186="Yes"),OFFSET('Hygiene Data'!$F$7,0,10*ROW('Hygiene Data'!F180)),NA())</f>
        <v>#N/A</v>
      </c>
      <c r="BH186" s="101" t="e">
        <f ca="true">+IF(AND(ISNUMBER(OFFSET('Hygiene Data'!$F$9,0,10*ROW('Hygiene Data'!F180))),'Data Summary'!DW186="Yes"),OFFSET('Hygiene Data'!$F$9,0,10*ROW('Hygiene Data'!F180)),NA())</f>
        <v>#N/A</v>
      </c>
      <c r="BI186" s="101" t="e">
        <f ca="true">+IF(AND(ISNUMBER(OFFSET('Hygiene Data'!$G$5,0,10*ROW('Hygiene Data'!G180))),'Data Summary'!DX186="Yes"),OFFSET('Hygiene Data'!$G$5,0,10*ROW('Hygiene Data'!G180)),NA())</f>
        <v>#N/A</v>
      </c>
      <c r="BJ186" s="101" t="e">
        <f ca="true">+IF(AND(ISNUMBER(OFFSET('Hygiene Data'!$G$7,0,10*ROW('Hygiene Data'!G180))),'Data Summary'!DY186="Yes"),OFFSET('Hygiene Data'!$G$7,0,10*ROW('Hygiene Data'!G180)),NA())</f>
        <v>#N/A</v>
      </c>
      <c r="BK186" s="101" t="e">
        <f ca="true">+IF(AND(ISNUMBER(OFFSET('Hygiene Data'!$G$9,0,10*ROW('Hygiene Data'!G180))),'Data Summary'!DZ186="Yes"),OFFSET('Hygiene Data'!$G$9,0,10*ROW('Hygiene Data'!G180)),NA())</f>
        <v>#N/A</v>
      </c>
      <c r="BL186" s="101" t="e">
        <f ca="true">+IF(AND(ISNUMBER(OFFSET('Hygiene Data'!$H$5,0,10*ROW('Hygiene Data'!H180))),'Data Summary'!EA186="Yes"),OFFSET('Hygiene Data'!$H$5,0,10*ROW('Hygiene Data'!H180)),NA())</f>
        <v>#N/A</v>
      </c>
      <c r="BM186" s="101" t="e">
        <f ca="true">+IF(AND(ISNUMBER(OFFSET('Hygiene Data'!$H$7,0,10*ROW('Hygiene Data'!H180))),'Data Summary'!EB186="Yes"),OFFSET('Hygiene Data'!$H$7,0,10*ROW('Hygiene Data'!H180)),NA())</f>
        <v>#N/A</v>
      </c>
      <c r="BN186" s="101" t="e">
        <f ca="true">+IF(AND(ISNUMBER(OFFSET('Hygiene Data'!$H$9,0,10*ROW('Hygiene Data'!H180))),'Data Summary'!EC186="Yes"),OFFSET('Hygiene Data'!$H$9,0,10*ROW('Hygiene Data'!H180)),NA())</f>
        <v>#N/A</v>
      </c>
      <c r="BO186" s="101" t="e">
        <f ca="true">+IF(AND(ISNUMBER(OFFSET('Hygiene Data'!$I$5,0,10*ROW('Hygiene Data'!I180))),'Data Summary'!ED186="Yes"),OFFSET('Hygiene Data'!$I$5,0,10*ROW('Hygiene Data'!I180)),NA())</f>
        <v>#N/A</v>
      </c>
      <c r="BP186" s="101" t="e">
        <f ca="true">+IF(AND(ISNUMBER(OFFSET('Hygiene Data'!$I$7,0,10*ROW('Hygiene Data'!I180))),'Data Summary'!EE186="Yes"),OFFSET('Hygiene Data'!$I$7,0,10*ROW('Hygiene Data'!I180)),NA())</f>
        <v>#N/A</v>
      </c>
      <c r="BQ186" s="101" t="e">
        <f ca="true">+IF(AND(ISNUMBER(OFFSET('Hygiene Data'!$I$9,0,10*ROW('Hygiene Data'!I180))),'Data Summary'!EF186="Yes"),OFFSET('Hygiene Data'!$I$9,0,10*ROW('Hygiene Data'!I180)),NA())</f>
        <v>#N/A</v>
      </c>
    </row>
    <row xmlns:x14ac="http://schemas.microsoft.com/office/spreadsheetml/2009/9/ac" r="187" x14ac:dyDescent="0.2">
      <c r="A187" s="414" t="e">
        <f ca="true">+RIGHT('Data Summary'!A187,LEN('Data Summary'!A187)-9)</f>
        <v>#VALUE!</v>
      </c>
      <c r="B187" s="38" t="str">
        <f ca="true">+IF(ISTEXT('Data Summary'!B187),'Data Summary'!B187,"")</f>
        <v/>
      </c>
      <c r="C187" s="365" t="e">
        <f ca="true">+VALUE('Data Summary'!C187)</f>
        <v>#VALUE!</v>
      </c>
      <c r="D187" s="99" t="e">
        <f ca="true">+IF(AND(ISNUMBER(OFFSET('Water Data'!$D$4,0,10*ROW('Water Data'!D181))),'Data Summary'!BS187="Yes"),100-OFFSET('Water Data'!$D$4,0,10*ROW('Water Data'!D181)),NA())</f>
        <v>#N/A</v>
      </c>
      <c r="E187" s="99" t="e">
        <f ca="true">+IF(AND(ISNUMBER(OFFSET('Water Data'!$D$6,0,10*ROW('Water Data'!D181))),'Data Summary'!BT187="Yes"),OFFSET('Water Data'!$D$6,0,10*ROW('Water Data'!D181)),NA())</f>
        <v>#N/A</v>
      </c>
      <c r="F187" s="99" t="e">
        <f ca="true">+IF(AND(ISNUMBER(OFFSET('Water Data'!$D$9,0,10*ROW('Water Data'!D181))),'Data Summary'!BU187="Yes"),OFFSET('Water Data'!$D$9,0,10*ROW('Water Data'!D181)),NA())</f>
        <v>#N/A</v>
      </c>
      <c r="G187" s="99" t="e">
        <f ca="true">+IF(AND(ISNUMBER(OFFSET('Water Data'!$E$4,0,10*ROW('Water Data'!E181))),'Data Summary'!BV187="Yes"),100-OFFSET('Water Data'!$E$4,0,10*ROW('Water Data'!E181)),NA())</f>
        <v>#N/A</v>
      </c>
      <c r="H187" s="99" t="e">
        <f ca="true">+IF(AND(ISNUMBER(OFFSET('Water Data'!$E$6,0,10*ROW('Water Data'!E181))),'Data Summary'!BW187="Yes"),OFFSET('Water Data'!$E$6,0,10*ROW('Water Data'!E181)),NA())</f>
        <v>#N/A</v>
      </c>
      <c r="I187" s="99" t="e">
        <f ca="true">+IF(AND(ISNUMBER(OFFSET('Water Data'!$E$9,0,10*ROW('Water Data'!E181))),'Data Summary'!BX187="Yes"),OFFSET('Water Data'!$E$9,0,10*ROW('Water Data'!E181)),NA())</f>
        <v>#N/A</v>
      </c>
      <c r="J187" s="99" t="e">
        <f ca="true">+IF(AND(ISNUMBER(OFFSET('Water Data'!$F$4,0,10*ROW('Water Data'!F181))),'Data Summary'!BY187="Yes"),100-OFFSET('Water Data'!$F$4,0,10*ROW('Water Data'!F181)),NA())</f>
        <v>#N/A</v>
      </c>
      <c r="K187" s="99" t="e">
        <f ca="true">+IF(AND(ISNUMBER(OFFSET('Water Data'!$F$6,0,10*ROW('Water Data'!F181))),'Data Summary'!BZ187="Yes"),OFFSET('Water Data'!$F$6,0,10*ROW('Water Data'!F181)),NA())</f>
        <v>#N/A</v>
      </c>
      <c r="L187" s="99" t="e">
        <f ca="true">+IF(AND(ISNUMBER(OFFSET('Water Data'!$F$9,0,10*ROW('Water Data'!F181))),'Data Summary'!CA187="Yes"),OFFSET('Water Data'!$F$9,0,10*ROW('Water Data'!F181)),NA())</f>
        <v>#N/A</v>
      </c>
      <c r="M187" s="99" t="e">
        <f ca="true">+IF(AND(ISNUMBER(OFFSET('Water Data'!$G$4,0,10*ROW('Water Data'!G181))),'Data Summary'!CB187="Yes"),100-OFFSET('Water Data'!$G$4,0,10*ROW('Water Data'!G181)),NA())</f>
        <v>#N/A</v>
      </c>
      <c r="N187" s="99" t="e">
        <f ca="true">+IF(AND(ISNUMBER(OFFSET('Water Data'!$G$6,0,10*ROW('Water Data'!G181))),'Data Summary'!CC187="Yes"),OFFSET('Water Data'!$G$6,0,10*ROW('Water Data'!G181)),NA())</f>
        <v>#N/A</v>
      </c>
      <c r="O187" s="99" t="e">
        <f ca="true">+IF(AND(ISNUMBER(OFFSET('Water Data'!$G$9,0,10*ROW('Water Data'!G181))),'Data Summary'!CD187="Yes"),OFFSET('Water Data'!$G$9,0,10*ROW('Water Data'!G181)),NA())</f>
        <v>#N/A</v>
      </c>
      <c r="P187" s="99" t="e">
        <f ca="true">+IF(AND(ISNUMBER(OFFSET('Water Data'!$H$4,0,10*ROW('Water Data'!H181))),'Data Summary'!CE187="Yes"),100-OFFSET('Water Data'!$H$4,0,10*ROW('Water Data'!H181)),NA())</f>
        <v>#N/A</v>
      </c>
      <c r="Q187" s="99" t="e">
        <f ca="true">+IF(AND(ISNUMBER(OFFSET('Water Data'!$H$6,0,10*ROW('Water Data'!H181))),'Data Summary'!CF187="Yes"),OFFSET('Water Data'!$H$6,0,10*ROW('Water Data'!H181)),NA())</f>
        <v>#N/A</v>
      </c>
      <c r="R187" s="99" t="e">
        <f ca="true">+IF(AND(ISNUMBER(OFFSET('Water Data'!$H$9,0,10*ROW('Water Data'!H181))),'Data Summary'!CG187="Yes"),OFFSET('Water Data'!$H$9,0,10*ROW('Water Data'!H181)),NA())</f>
        <v>#N/A</v>
      </c>
      <c r="S187" s="99" t="e">
        <f ca="true">+IF(AND(ISNUMBER(OFFSET('Water Data'!$I$4,0,10*ROW('Water Data'!I181))),'Data Summary'!CH187="Yes"),100-OFFSET('Water Data'!$I$4,0,10*ROW('Water Data'!I181)),NA())</f>
        <v>#N/A</v>
      </c>
      <c r="T187" s="99" t="e">
        <f ca="true">+IF(AND(ISNUMBER(OFFSET('Water Data'!$I$6,0,10*ROW('Water Data'!I181))),'Data Summary'!CI187="Yes"),OFFSET('Water Data'!$I$6,0,10*ROW('Water Data'!I181)),NA())</f>
        <v>#N/A</v>
      </c>
      <c r="U187" s="99" t="e">
        <f ca="true">+IF(AND(ISNUMBER(OFFSET('Water Data'!$I$9,0,10*ROW('Water Data'!I181))),'Data Summary'!CJ187="Yes"),OFFSET('Water Data'!$I$9,0,10*ROW('Water Data'!I181)),NA())</f>
        <v>#N/A</v>
      </c>
      <c r="V187" s="100" t="e">
        <f ca="true">+IF(AND(ISNUMBER(OFFSET('Sanitation Data'!$D$4,0,10*ROW('Sanitation Data'!D181))),'Data Summary'!CK187="Yes"),100-OFFSET('Sanitation Data'!$D$4,0,10*ROW('Sanitation Data'!D181)),NA())</f>
        <v>#N/A</v>
      </c>
      <c r="W187" s="100" t="e">
        <f ca="true">+IF(AND(ISNUMBER(OFFSET('Sanitation Data'!$D$6,0,10*ROW('Sanitation Data'!D181))),'Data Summary'!CL187="Yes"),OFFSET('Sanitation Data'!$D$6,0,10*ROW('Sanitation Data'!D181)),NA())</f>
        <v>#N/A</v>
      </c>
      <c r="X187" s="100" t="e">
        <f ca="true">+IF(AND(ISNUMBER(OFFSET('Sanitation Data'!$D$10,0,10*ROW('Sanitation Data'!D181))),'Data Summary'!CM187="Yes"),OFFSET('Sanitation Data'!$D$10,0,10*ROW('Sanitation Data'!D181)),NA())</f>
        <v>#N/A</v>
      </c>
      <c r="Y187" s="100" t="e">
        <f ca="true">+IF(AND(ISNUMBER(OFFSET('Sanitation Data'!$D$11,0,10*ROW('Sanitation Data'!D181))),'Data Summary'!CN187="Yes"),OFFSET('Sanitation Data'!$D$11,0,10*ROW('Sanitation Data'!D181)),NA())</f>
        <v>#N/A</v>
      </c>
      <c r="Z187" s="100" t="e">
        <f ca="true">+IF(AND(ISNUMBER(OFFSET('Sanitation Data'!$D$12,0,10*ROW('Sanitation Data'!D181))),'Data Summary'!CO187="Yes"),OFFSET('Sanitation Data'!$D$12,0,10*ROW('Sanitation Data'!D181)),NA())</f>
        <v>#N/A</v>
      </c>
      <c r="AA187" s="100" t="e">
        <f ca="true">+IF(AND(ISNUMBER(OFFSET('Sanitation Data'!$E$4,0,10*ROW('Sanitation Data'!E181))),'Data Summary'!CP187="Yes"),100-OFFSET('Sanitation Data'!$E$4,0,10*ROW('Sanitation Data'!E181)),NA())</f>
        <v>#N/A</v>
      </c>
      <c r="AB187" s="100" t="e">
        <f ca="true">+IF(AND(ISNUMBER(OFFSET('Sanitation Data'!$E$6,0,10*ROW('Sanitation Data'!E181))),'Data Summary'!CQ187="Yes"),OFFSET('Sanitation Data'!$E$6,0,10*ROW('Sanitation Data'!E181)),NA())</f>
        <v>#N/A</v>
      </c>
      <c r="AC187" s="100" t="e">
        <f ca="true">+IF(AND(ISNUMBER(OFFSET('Sanitation Data'!$E$10,0,10*ROW('Sanitation Data'!E181))),'Data Summary'!CR187="Yes"),OFFSET('Sanitation Data'!$E$10,0,10*ROW('Sanitation Data'!E181)),NA())</f>
        <v>#N/A</v>
      </c>
      <c r="AD187" s="100" t="e">
        <f ca="true">+IF(AND(ISNUMBER(OFFSET('Sanitation Data'!$E$11,0,10*ROW('Sanitation Data'!E181))),'Data Summary'!CS187="Yes"),OFFSET('Sanitation Data'!$E$11,0,10*ROW('Sanitation Data'!E181)),NA())</f>
        <v>#N/A</v>
      </c>
      <c r="AE187" s="100" t="e">
        <f ca="true">+IF(AND(ISNUMBER(OFFSET('Sanitation Data'!$E$12,0,10*ROW('Sanitation Data'!E181))),'Data Summary'!CT187="Yes"),OFFSET('Sanitation Data'!$E$12,0,10*ROW('Sanitation Data'!E181)),NA())</f>
        <v>#N/A</v>
      </c>
      <c r="AF187" s="100" t="e">
        <f ca="true">+IF(AND(ISNUMBER(OFFSET('Sanitation Data'!$F$4,0,10*ROW('Sanitation Data'!F181))),'Data Summary'!CU187="Yes"),100-OFFSET('Sanitation Data'!$F$4,0,10*ROW('Sanitation Data'!F181)),NA())</f>
        <v>#N/A</v>
      </c>
      <c r="AG187" s="100" t="e">
        <f ca="true">+IF(AND(ISNUMBER(OFFSET('Sanitation Data'!$F$6,0,10*ROW('Sanitation Data'!F181))),'Data Summary'!CV187="Yes"),OFFSET('Sanitation Data'!$F$6,0,10*ROW('Sanitation Data'!F181)),NA())</f>
        <v>#N/A</v>
      </c>
      <c r="AH187" s="100" t="e">
        <f ca="true">+IF(AND(ISNUMBER(OFFSET('Sanitation Data'!$F$10,0,10*ROW('Sanitation Data'!F181))),'Data Summary'!CW187="Yes"),OFFSET('Sanitation Data'!$F$10,0,10*ROW('Sanitation Data'!F181)),NA())</f>
        <v>#N/A</v>
      </c>
      <c r="AI187" s="100" t="e">
        <f ca="true">+IF(AND(ISNUMBER(OFFSET('Sanitation Data'!$F$11,0,10*ROW('Sanitation Data'!F181))),'Data Summary'!CX187="Yes"),OFFSET('Sanitation Data'!$F$11,0,10*ROW('Sanitation Data'!F181)),NA())</f>
        <v>#N/A</v>
      </c>
      <c r="AJ187" s="100" t="e">
        <f ca="true">+IF(AND(ISNUMBER(OFFSET('Sanitation Data'!$F$12,0,10*ROW('Sanitation Data'!F181))),'Data Summary'!CY187="Yes"),OFFSET('Sanitation Data'!$F$12,0,10*ROW('Sanitation Data'!F181)),NA())</f>
        <v>#N/A</v>
      </c>
      <c r="AK187" s="100" t="e">
        <f ca="true">+IF(AND(ISNUMBER(OFFSET('Sanitation Data'!$G$4,0,10*ROW('Sanitation Data'!G181))),'Data Summary'!CZ187="Yes"),100-OFFSET('Sanitation Data'!$G$4,0,10*ROW('Sanitation Data'!G181)),NA())</f>
        <v>#N/A</v>
      </c>
      <c r="AL187" s="100" t="e">
        <f ca="true">+IF(AND(ISNUMBER(OFFSET('Sanitation Data'!$G$6,0,10*ROW('Sanitation Data'!G181))),'Data Summary'!DA187="Yes"),OFFSET('Sanitation Data'!$G$6,0,10*ROW('Sanitation Data'!G181)),NA())</f>
        <v>#N/A</v>
      </c>
      <c r="AM187" s="100" t="e">
        <f ca="true">+IF(AND(ISNUMBER(OFFSET('Sanitation Data'!$G$10,0,10*ROW('Sanitation Data'!G181))),'Data Summary'!DB187="Yes"),OFFSET('Sanitation Data'!$G$10,0,10*ROW('Sanitation Data'!G181)),NA())</f>
        <v>#N/A</v>
      </c>
      <c r="AN187" s="100" t="e">
        <f ca="true">+IF(AND(ISNUMBER(OFFSET('Sanitation Data'!$G$11,0,10*ROW('Sanitation Data'!G181))),'Data Summary'!DC187="Yes"),OFFSET('Sanitation Data'!$G$11,0,10*ROW('Sanitation Data'!G181)),NA())</f>
        <v>#N/A</v>
      </c>
      <c r="AO187" s="100" t="e">
        <f ca="true">+IF(AND(ISNUMBER(OFFSET('Sanitation Data'!$G$12,0,10*ROW('Sanitation Data'!G181))),'Data Summary'!DD187="Yes"),OFFSET('Sanitation Data'!$G$12,0,10*ROW('Sanitation Data'!G181)),NA())</f>
        <v>#N/A</v>
      </c>
      <c r="AP187" s="100" t="e">
        <f ca="true">+IF(AND(ISNUMBER(OFFSET('Sanitation Data'!$H$4,0,10*ROW('Sanitation Data'!H181))),'Data Summary'!DE187="Yes"),100-OFFSET('Sanitation Data'!$H$4,0,10*ROW('Sanitation Data'!H181)),NA())</f>
        <v>#N/A</v>
      </c>
      <c r="AQ187" s="100" t="e">
        <f ca="true">+IF(AND(ISNUMBER(OFFSET('Sanitation Data'!$H$6,0,10*ROW('Sanitation Data'!H181))),'Data Summary'!DF187="Yes"),OFFSET('Sanitation Data'!$H$6,0,10*ROW('Sanitation Data'!H181)),NA())</f>
        <v>#N/A</v>
      </c>
      <c r="AR187" s="100" t="e">
        <f ca="true">+IF(AND(ISNUMBER(OFFSET('Sanitation Data'!$H$10,0,10*ROW('Sanitation Data'!H181))),'Data Summary'!DG187="Yes"),OFFSET('Sanitation Data'!$H$10,0,10*ROW('Sanitation Data'!H181)),NA())</f>
        <v>#N/A</v>
      </c>
      <c r="AS187" s="100" t="e">
        <f ca="true">+IF(AND(ISNUMBER(OFFSET('Sanitation Data'!$H$11,0,10*ROW('Sanitation Data'!H181))),'Data Summary'!DH187="Yes"),OFFSET('Sanitation Data'!$H$11,0,10*ROW('Sanitation Data'!H181)),NA())</f>
        <v>#N/A</v>
      </c>
      <c r="AT187" s="100" t="e">
        <f ca="true">+IF(AND(ISNUMBER(OFFSET('Sanitation Data'!$H$12,0,10*ROW('Sanitation Data'!H181))),'Data Summary'!DI187="Yes"),OFFSET('Sanitation Data'!$H$12,0,10*ROW('Sanitation Data'!H181)),NA())</f>
        <v>#N/A</v>
      </c>
      <c r="AU187" s="100" t="e">
        <f ca="true">+IF(AND(ISNUMBER(OFFSET('Sanitation Data'!$I$4,0,10*ROW('Sanitation Data'!I181))),'Data Summary'!DJ187="Yes"),100-OFFSET('Sanitation Data'!$I$4,0,10*ROW('Sanitation Data'!I181)),NA())</f>
        <v>#N/A</v>
      </c>
      <c r="AV187" s="100" t="e">
        <f ca="true">+IF(AND(ISNUMBER(OFFSET('Sanitation Data'!$I$6,0,10*ROW('Sanitation Data'!I181))),'Data Summary'!DK187="Yes"),OFFSET('Sanitation Data'!$I$6,0,10*ROW('Sanitation Data'!I181)),NA())</f>
        <v>#N/A</v>
      </c>
      <c r="AW187" s="100" t="e">
        <f ca="true">+IF(AND(ISNUMBER(OFFSET('Sanitation Data'!$I$10,0,10*ROW('Sanitation Data'!I181))),'Data Summary'!DL187="Yes"),OFFSET('Sanitation Data'!$I$10,0,10*ROW('Sanitation Data'!I181)),NA())</f>
        <v>#N/A</v>
      </c>
      <c r="AX187" s="100" t="e">
        <f ca="true">+IF(AND(ISNUMBER(OFFSET('Sanitation Data'!$I$11,0,10*ROW('Sanitation Data'!I181))),'Data Summary'!DM187="Yes"),OFFSET('Sanitation Data'!$I$11,0,10*ROW('Sanitation Data'!I181)),NA())</f>
        <v>#N/A</v>
      </c>
      <c r="AY187" s="100" t="e">
        <f ca="true">+IF(AND(ISNUMBER(OFFSET('Sanitation Data'!$I$12,0,10*ROW('Sanitation Data'!I181))),'Data Summary'!DN187="Yes"),OFFSET('Sanitation Data'!$I$12,0,10*ROW('Sanitation Data'!I181)),NA())</f>
        <v>#N/A</v>
      </c>
      <c r="AZ187" s="101" t="e">
        <f ca="true">+IF(AND(ISNUMBER(OFFSET('Hygiene Data'!$D$5,0,10*ROW('Hygiene Data'!D181))),'Data Summary'!DO187="Yes"),OFFSET('Hygiene Data'!$D$5,0,10*ROW('Hygiene Data'!D181)),NA())</f>
        <v>#N/A</v>
      </c>
      <c r="BA187" s="101" t="e">
        <f ca="true">+IF(AND(ISNUMBER(OFFSET('Hygiene Data'!$D$7,0,10*ROW('Hygiene Data'!D181))),'Data Summary'!DP187="Yes"),OFFSET('Hygiene Data'!$D$7,0,10*ROW('Hygiene Data'!D181)),NA())</f>
        <v>#N/A</v>
      </c>
      <c r="BB187" s="101" t="e">
        <f ca="true">+IF(AND(ISNUMBER(OFFSET('Hygiene Data'!$D$9,0,10*ROW('Hygiene Data'!D181))),'Data Summary'!DQ187="Yes"),OFFSET('Hygiene Data'!$D$9,0,10*ROW('Hygiene Data'!D181)),NA())</f>
        <v>#N/A</v>
      </c>
      <c r="BC187" s="101" t="e">
        <f ca="true">+IF(AND(ISNUMBER(OFFSET('Hygiene Data'!$E$5,0,10*ROW('Hygiene Data'!E181))),'Data Summary'!DR187="Yes"),OFFSET('Hygiene Data'!$E$5,0,10*ROW('Hygiene Data'!E181)),NA())</f>
        <v>#N/A</v>
      </c>
      <c r="BD187" s="101" t="e">
        <f ca="true">+IF(AND(ISNUMBER(OFFSET('Hygiene Data'!$E$7,0,10*ROW('Hygiene Data'!E181))),'Data Summary'!DS187="Yes"),OFFSET('Hygiene Data'!$E$7,0,10*ROW('Hygiene Data'!E181)),NA())</f>
        <v>#N/A</v>
      </c>
      <c r="BE187" s="101" t="e">
        <f ca="true">+IF(AND(ISNUMBER(OFFSET('Hygiene Data'!$E$9,0,10*ROW('Hygiene Data'!E181))),'Data Summary'!DT187="Yes"),OFFSET('Hygiene Data'!$E$9,0,10*ROW('Hygiene Data'!E181)),NA())</f>
        <v>#N/A</v>
      </c>
      <c r="BF187" s="101" t="e">
        <f ca="true">+IF(AND(ISNUMBER(OFFSET('Hygiene Data'!$F$5,0,10*ROW('Hygiene Data'!F181))),'Data Summary'!DU187="Yes"),OFFSET('Hygiene Data'!$F$5,0,10*ROW('Hygiene Data'!F181)),NA())</f>
        <v>#N/A</v>
      </c>
      <c r="BG187" s="101" t="e">
        <f ca="true">+IF(AND(ISNUMBER(OFFSET('Hygiene Data'!$F$7,0,10*ROW('Hygiene Data'!F181))),'Data Summary'!DV187="Yes"),OFFSET('Hygiene Data'!$F$7,0,10*ROW('Hygiene Data'!F181)),NA())</f>
        <v>#N/A</v>
      </c>
      <c r="BH187" s="101" t="e">
        <f ca="true">+IF(AND(ISNUMBER(OFFSET('Hygiene Data'!$F$9,0,10*ROW('Hygiene Data'!F181))),'Data Summary'!DW187="Yes"),OFFSET('Hygiene Data'!$F$9,0,10*ROW('Hygiene Data'!F181)),NA())</f>
        <v>#N/A</v>
      </c>
      <c r="BI187" s="101" t="e">
        <f ca="true">+IF(AND(ISNUMBER(OFFSET('Hygiene Data'!$G$5,0,10*ROW('Hygiene Data'!G181))),'Data Summary'!DX187="Yes"),OFFSET('Hygiene Data'!$G$5,0,10*ROW('Hygiene Data'!G181)),NA())</f>
        <v>#N/A</v>
      </c>
      <c r="BJ187" s="101" t="e">
        <f ca="true">+IF(AND(ISNUMBER(OFFSET('Hygiene Data'!$G$7,0,10*ROW('Hygiene Data'!G181))),'Data Summary'!DY187="Yes"),OFFSET('Hygiene Data'!$G$7,0,10*ROW('Hygiene Data'!G181)),NA())</f>
        <v>#N/A</v>
      </c>
      <c r="BK187" s="101" t="e">
        <f ca="true">+IF(AND(ISNUMBER(OFFSET('Hygiene Data'!$G$9,0,10*ROW('Hygiene Data'!G181))),'Data Summary'!DZ187="Yes"),OFFSET('Hygiene Data'!$G$9,0,10*ROW('Hygiene Data'!G181)),NA())</f>
        <v>#N/A</v>
      </c>
      <c r="BL187" s="101" t="e">
        <f ca="true">+IF(AND(ISNUMBER(OFFSET('Hygiene Data'!$H$5,0,10*ROW('Hygiene Data'!H181))),'Data Summary'!EA187="Yes"),OFFSET('Hygiene Data'!$H$5,0,10*ROW('Hygiene Data'!H181)),NA())</f>
        <v>#N/A</v>
      </c>
      <c r="BM187" s="101" t="e">
        <f ca="true">+IF(AND(ISNUMBER(OFFSET('Hygiene Data'!$H$7,0,10*ROW('Hygiene Data'!H181))),'Data Summary'!EB187="Yes"),OFFSET('Hygiene Data'!$H$7,0,10*ROW('Hygiene Data'!H181)),NA())</f>
        <v>#N/A</v>
      </c>
      <c r="BN187" s="101" t="e">
        <f ca="true">+IF(AND(ISNUMBER(OFFSET('Hygiene Data'!$H$9,0,10*ROW('Hygiene Data'!H181))),'Data Summary'!EC187="Yes"),OFFSET('Hygiene Data'!$H$9,0,10*ROW('Hygiene Data'!H181)),NA())</f>
        <v>#N/A</v>
      </c>
      <c r="BO187" s="101" t="e">
        <f ca="true">+IF(AND(ISNUMBER(OFFSET('Hygiene Data'!$I$5,0,10*ROW('Hygiene Data'!I181))),'Data Summary'!ED187="Yes"),OFFSET('Hygiene Data'!$I$5,0,10*ROW('Hygiene Data'!I181)),NA())</f>
        <v>#N/A</v>
      </c>
      <c r="BP187" s="101" t="e">
        <f ca="true">+IF(AND(ISNUMBER(OFFSET('Hygiene Data'!$I$7,0,10*ROW('Hygiene Data'!I181))),'Data Summary'!EE187="Yes"),OFFSET('Hygiene Data'!$I$7,0,10*ROW('Hygiene Data'!I181)),NA())</f>
        <v>#N/A</v>
      </c>
      <c r="BQ187" s="101" t="e">
        <f ca="true">+IF(AND(ISNUMBER(OFFSET('Hygiene Data'!$I$9,0,10*ROW('Hygiene Data'!I181))),'Data Summary'!EF187="Yes"),OFFSET('Hygiene Data'!$I$9,0,10*ROW('Hygiene Data'!I181)),NA())</f>
        <v>#N/A</v>
      </c>
    </row>
    <row xmlns:x14ac="http://schemas.microsoft.com/office/spreadsheetml/2009/9/ac" r="188" x14ac:dyDescent="0.2">
      <c r="A188" s="414" t="e">
        <f ca="true">+RIGHT('Data Summary'!A188,LEN('Data Summary'!A188)-9)</f>
        <v>#VALUE!</v>
      </c>
      <c r="B188" s="38" t="str">
        <f ca="true">+IF(ISTEXT('Data Summary'!B188),'Data Summary'!B188,"")</f>
        <v/>
      </c>
      <c r="C188" s="365" t="e">
        <f ca="true">+VALUE('Data Summary'!C188)</f>
        <v>#VALUE!</v>
      </c>
      <c r="D188" s="99" t="e">
        <f ca="true">+IF(AND(ISNUMBER(OFFSET('Water Data'!$D$4,0,10*ROW('Water Data'!D182))),'Data Summary'!BS188="Yes"),100-OFFSET('Water Data'!$D$4,0,10*ROW('Water Data'!D182)),NA())</f>
        <v>#N/A</v>
      </c>
      <c r="E188" s="99" t="e">
        <f ca="true">+IF(AND(ISNUMBER(OFFSET('Water Data'!$D$6,0,10*ROW('Water Data'!D182))),'Data Summary'!BT188="Yes"),OFFSET('Water Data'!$D$6,0,10*ROW('Water Data'!D182)),NA())</f>
        <v>#N/A</v>
      </c>
      <c r="F188" s="99" t="e">
        <f ca="true">+IF(AND(ISNUMBER(OFFSET('Water Data'!$D$9,0,10*ROW('Water Data'!D182))),'Data Summary'!BU188="Yes"),OFFSET('Water Data'!$D$9,0,10*ROW('Water Data'!D182)),NA())</f>
        <v>#N/A</v>
      </c>
      <c r="G188" s="99" t="e">
        <f ca="true">+IF(AND(ISNUMBER(OFFSET('Water Data'!$E$4,0,10*ROW('Water Data'!E182))),'Data Summary'!BV188="Yes"),100-OFFSET('Water Data'!$E$4,0,10*ROW('Water Data'!E182)),NA())</f>
        <v>#N/A</v>
      </c>
      <c r="H188" s="99" t="e">
        <f ca="true">+IF(AND(ISNUMBER(OFFSET('Water Data'!$E$6,0,10*ROW('Water Data'!E182))),'Data Summary'!BW188="Yes"),OFFSET('Water Data'!$E$6,0,10*ROW('Water Data'!E182)),NA())</f>
        <v>#N/A</v>
      </c>
      <c r="I188" s="99" t="e">
        <f ca="true">+IF(AND(ISNUMBER(OFFSET('Water Data'!$E$9,0,10*ROW('Water Data'!E182))),'Data Summary'!BX188="Yes"),OFFSET('Water Data'!$E$9,0,10*ROW('Water Data'!E182)),NA())</f>
        <v>#N/A</v>
      </c>
      <c r="J188" s="99" t="e">
        <f ca="true">+IF(AND(ISNUMBER(OFFSET('Water Data'!$F$4,0,10*ROW('Water Data'!F182))),'Data Summary'!BY188="Yes"),100-OFFSET('Water Data'!$F$4,0,10*ROW('Water Data'!F182)),NA())</f>
        <v>#N/A</v>
      </c>
      <c r="K188" s="99" t="e">
        <f ca="true">+IF(AND(ISNUMBER(OFFSET('Water Data'!$F$6,0,10*ROW('Water Data'!F182))),'Data Summary'!BZ188="Yes"),OFFSET('Water Data'!$F$6,0,10*ROW('Water Data'!F182)),NA())</f>
        <v>#N/A</v>
      </c>
      <c r="L188" s="99" t="e">
        <f ca="true">+IF(AND(ISNUMBER(OFFSET('Water Data'!$F$9,0,10*ROW('Water Data'!F182))),'Data Summary'!CA188="Yes"),OFFSET('Water Data'!$F$9,0,10*ROW('Water Data'!F182)),NA())</f>
        <v>#N/A</v>
      </c>
      <c r="M188" s="99" t="e">
        <f ca="true">+IF(AND(ISNUMBER(OFFSET('Water Data'!$G$4,0,10*ROW('Water Data'!G182))),'Data Summary'!CB188="Yes"),100-OFFSET('Water Data'!$G$4,0,10*ROW('Water Data'!G182)),NA())</f>
        <v>#N/A</v>
      </c>
      <c r="N188" s="99" t="e">
        <f ca="true">+IF(AND(ISNUMBER(OFFSET('Water Data'!$G$6,0,10*ROW('Water Data'!G182))),'Data Summary'!CC188="Yes"),OFFSET('Water Data'!$G$6,0,10*ROW('Water Data'!G182)),NA())</f>
        <v>#N/A</v>
      </c>
      <c r="O188" s="99" t="e">
        <f ca="true">+IF(AND(ISNUMBER(OFFSET('Water Data'!$G$9,0,10*ROW('Water Data'!G182))),'Data Summary'!CD188="Yes"),OFFSET('Water Data'!$G$9,0,10*ROW('Water Data'!G182)),NA())</f>
        <v>#N/A</v>
      </c>
      <c r="P188" s="99" t="e">
        <f ca="true">+IF(AND(ISNUMBER(OFFSET('Water Data'!$H$4,0,10*ROW('Water Data'!H182))),'Data Summary'!CE188="Yes"),100-OFFSET('Water Data'!$H$4,0,10*ROW('Water Data'!H182)),NA())</f>
        <v>#N/A</v>
      </c>
      <c r="Q188" s="99" t="e">
        <f ca="true">+IF(AND(ISNUMBER(OFFSET('Water Data'!$H$6,0,10*ROW('Water Data'!H182))),'Data Summary'!CF188="Yes"),OFFSET('Water Data'!$H$6,0,10*ROW('Water Data'!H182)),NA())</f>
        <v>#N/A</v>
      </c>
      <c r="R188" s="99" t="e">
        <f ca="true">+IF(AND(ISNUMBER(OFFSET('Water Data'!$H$9,0,10*ROW('Water Data'!H182))),'Data Summary'!CG188="Yes"),OFFSET('Water Data'!$H$9,0,10*ROW('Water Data'!H182)),NA())</f>
        <v>#N/A</v>
      </c>
      <c r="S188" s="99" t="e">
        <f ca="true">+IF(AND(ISNUMBER(OFFSET('Water Data'!$I$4,0,10*ROW('Water Data'!I182))),'Data Summary'!CH188="Yes"),100-OFFSET('Water Data'!$I$4,0,10*ROW('Water Data'!I182)),NA())</f>
        <v>#N/A</v>
      </c>
      <c r="T188" s="99" t="e">
        <f ca="true">+IF(AND(ISNUMBER(OFFSET('Water Data'!$I$6,0,10*ROW('Water Data'!I182))),'Data Summary'!CI188="Yes"),OFFSET('Water Data'!$I$6,0,10*ROW('Water Data'!I182)),NA())</f>
        <v>#N/A</v>
      </c>
      <c r="U188" s="99" t="e">
        <f ca="true">+IF(AND(ISNUMBER(OFFSET('Water Data'!$I$9,0,10*ROW('Water Data'!I182))),'Data Summary'!CJ188="Yes"),OFFSET('Water Data'!$I$9,0,10*ROW('Water Data'!I182)),NA())</f>
        <v>#N/A</v>
      </c>
      <c r="V188" s="100" t="e">
        <f ca="true">+IF(AND(ISNUMBER(OFFSET('Sanitation Data'!$D$4,0,10*ROW('Sanitation Data'!D182))),'Data Summary'!CK188="Yes"),100-OFFSET('Sanitation Data'!$D$4,0,10*ROW('Sanitation Data'!D182)),NA())</f>
        <v>#N/A</v>
      </c>
      <c r="W188" s="100" t="e">
        <f ca="true">+IF(AND(ISNUMBER(OFFSET('Sanitation Data'!$D$6,0,10*ROW('Sanitation Data'!D182))),'Data Summary'!CL188="Yes"),OFFSET('Sanitation Data'!$D$6,0,10*ROW('Sanitation Data'!D182)),NA())</f>
        <v>#N/A</v>
      </c>
      <c r="X188" s="100" t="e">
        <f ca="true">+IF(AND(ISNUMBER(OFFSET('Sanitation Data'!$D$10,0,10*ROW('Sanitation Data'!D182))),'Data Summary'!CM188="Yes"),OFFSET('Sanitation Data'!$D$10,0,10*ROW('Sanitation Data'!D182)),NA())</f>
        <v>#N/A</v>
      </c>
      <c r="Y188" s="100" t="e">
        <f ca="true">+IF(AND(ISNUMBER(OFFSET('Sanitation Data'!$D$11,0,10*ROW('Sanitation Data'!D182))),'Data Summary'!CN188="Yes"),OFFSET('Sanitation Data'!$D$11,0,10*ROW('Sanitation Data'!D182)),NA())</f>
        <v>#N/A</v>
      </c>
      <c r="Z188" s="100" t="e">
        <f ca="true">+IF(AND(ISNUMBER(OFFSET('Sanitation Data'!$D$12,0,10*ROW('Sanitation Data'!D182))),'Data Summary'!CO188="Yes"),OFFSET('Sanitation Data'!$D$12,0,10*ROW('Sanitation Data'!D182)),NA())</f>
        <v>#N/A</v>
      </c>
      <c r="AA188" s="100" t="e">
        <f ca="true">+IF(AND(ISNUMBER(OFFSET('Sanitation Data'!$E$4,0,10*ROW('Sanitation Data'!E182))),'Data Summary'!CP188="Yes"),100-OFFSET('Sanitation Data'!$E$4,0,10*ROW('Sanitation Data'!E182)),NA())</f>
        <v>#N/A</v>
      </c>
      <c r="AB188" s="100" t="e">
        <f ca="true">+IF(AND(ISNUMBER(OFFSET('Sanitation Data'!$E$6,0,10*ROW('Sanitation Data'!E182))),'Data Summary'!CQ188="Yes"),OFFSET('Sanitation Data'!$E$6,0,10*ROW('Sanitation Data'!E182)),NA())</f>
        <v>#N/A</v>
      </c>
      <c r="AC188" s="100" t="e">
        <f ca="true">+IF(AND(ISNUMBER(OFFSET('Sanitation Data'!$E$10,0,10*ROW('Sanitation Data'!E182))),'Data Summary'!CR188="Yes"),OFFSET('Sanitation Data'!$E$10,0,10*ROW('Sanitation Data'!E182)),NA())</f>
        <v>#N/A</v>
      </c>
      <c r="AD188" s="100" t="e">
        <f ca="true">+IF(AND(ISNUMBER(OFFSET('Sanitation Data'!$E$11,0,10*ROW('Sanitation Data'!E182))),'Data Summary'!CS188="Yes"),OFFSET('Sanitation Data'!$E$11,0,10*ROW('Sanitation Data'!E182)),NA())</f>
        <v>#N/A</v>
      </c>
      <c r="AE188" s="100" t="e">
        <f ca="true">+IF(AND(ISNUMBER(OFFSET('Sanitation Data'!$E$12,0,10*ROW('Sanitation Data'!E182))),'Data Summary'!CT188="Yes"),OFFSET('Sanitation Data'!$E$12,0,10*ROW('Sanitation Data'!E182)),NA())</f>
        <v>#N/A</v>
      </c>
      <c r="AF188" s="100" t="e">
        <f ca="true">+IF(AND(ISNUMBER(OFFSET('Sanitation Data'!$F$4,0,10*ROW('Sanitation Data'!F182))),'Data Summary'!CU188="Yes"),100-OFFSET('Sanitation Data'!$F$4,0,10*ROW('Sanitation Data'!F182)),NA())</f>
        <v>#N/A</v>
      </c>
      <c r="AG188" s="100" t="e">
        <f ca="true">+IF(AND(ISNUMBER(OFFSET('Sanitation Data'!$F$6,0,10*ROW('Sanitation Data'!F182))),'Data Summary'!CV188="Yes"),OFFSET('Sanitation Data'!$F$6,0,10*ROW('Sanitation Data'!F182)),NA())</f>
        <v>#N/A</v>
      </c>
      <c r="AH188" s="100" t="e">
        <f ca="true">+IF(AND(ISNUMBER(OFFSET('Sanitation Data'!$F$10,0,10*ROW('Sanitation Data'!F182))),'Data Summary'!CW188="Yes"),OFFSET('Sanitation Data'!$F$10,0,10*ROW('Sanitation Data'!F182)),NA())</f>
        <v>#N/A</v>
      </c>
      <c r="AI188" s="100" t="e">
        <f ca="true">+IF(AND(ISNUMBER(OFFSET('Sanitation Data'!$F$11,0,10*ROW('Sanitation Data'!F182))),'Data Summary'!CX188="Yes"),OFFSET('Sanitation Data'!$F$11,0,10*ROW('Sanitation Data'!F182)),NA())</f>
        <v>#N/A</v>
      </c>
      <c r="AJ188" s="100" t="e">
        <f ca="true">+IF(AND(ISNUMBER(OFFSET('Sanitation Data'!$F$12,0,10*ROW('Sanitation Data'!F182))),'Data Summary'!CY188="Yes"),OFFSET('Sanitation Data'!$F$12,0,10*ROW('Sanitation Data'!F182)),NA())</f>
        <v>#N/A</v>
      </c>
      <c r="AK188" s="100" t="e">
        <f ca="true">+IF(AND(ISNUMBER(OFFSET('Sanitation Data'!$G$4,0,10*ROW('Sanitation Data'!G182))),'Data Summary'!CZ188="Yes"),100-OFFSET('Sanitation Data'!$G$4,0,10*ROW('Sanitation Data'!G182)),NA())</f>
        <v>#N/A</v>
      </c>
      <c r="AL188" s="100" t="e">
        <f ca="true">+IF(AND(ISNUMBER(OFFSET('Sanitation Data'!$G$6,0,10*ROW('Sanitation Data'!G182))),'Data Summary'!DA188="Yes"),OFFSET('Sanitation Data'!$G$6,0,10*ROW('Sanitation Data'!G182)),NA())</f>
        <v>#N/A</v>
      </c>
      <c r="AM188" s="100" t="e">
        <f ca="true">+IF(AND(ISNUMBER(OFFSET('Sanitation Data'!$G$10,0,10*ROW('Sanitation Data'!G182))),'Data Summary'!DB188="Yes"),OFFSET('Sanitation Data'!$G$10,0,10*ROW('Sanitation Data'!G182)),NA())</f>
        <v>#N/A</v>
      </c>
      <c r="AN188" s="100" t="e">
        <f ca="true">+IF(AND(ISNUMBER(OFFSET('Sanitation Data'!$G$11,0,10*ROW('Sanitation Data'!G182))),'Data Summary'!DC188="Yes"),OFFSET('Sanitation Data'!$G$11,0,10*ROW('Sanitation Data'!G182)),NA())</f>
        <v>#N/A</v>
      </c>
      <c r="AO188" s="100" t="e">
        <f ca="true">+IF(AND(ISNUMBER(OFFSET('Sanitation Data'!$G$12,0,10*ROW('Sanitation Data'!G182))),'Data Summary'!DD188="Yes"),OFFSET('Sanitation Data'!$G$12,0,10*ROW('Sanitation Data'!G182)),NA())</f>
        <v>#N/A</v>
      </c>
      <c r="AP188" s="100" t="e">
        <f ca="true">+IF(AND(ISNUMBER(OFFSET('Sanitation Data'!$H$4,0,10*ROW('Sanitation Data'!H182))),'Data Summary'!DE188="Yes"),100-OFFSET('Sanitation Data'!$H$4,0,10*ROW('Sanitation Data'!H182)),NA())</f>
        <v>#N/A</v>
      </c>
      <c r="AQ188" s="100" t="e">
        <f ca="true">+IF(AND(ISNUMBER(OFFSET('Sanitation Data'!$H$6,0,10*ROW('Sanitation Data'!H182))),'Data Summary'!DF188="Yes"),OFFSET('Sanitation Data'!$H$6,0,10*ROW('Sanitation Data'!H182)),NA())</f>
        <v>#N/A</v>
      </c>
      <c r="AR188" s="100" t="e">
        <f ca="true">+IF(AND(ISNUMBER(OFFSET('Sanitation Data'!$H$10,0,10*ROW('Sanitation Data'!H182))),'Data Summary'!DG188="Yes"),OFFSET('Sanitation Data'!$H$10,0,10*ROW('Sanitation Data'!H182)),NA())</f>
        <v>#N/A</v>
      </c>
      <c r="AS188" s="100" t="e">
        <f ca="true">+IF(AND(ISNUMBER(OFFSET('Sanitation Data'!$H$11,0,10*ROW('Sanitation Data'!H182))),'Data Summary'!DH188="Yes"),OFFSET('Sanitation Data'!$H$11,0,10*ROW('Sanitation Data'!H182)),NA())</f>
        <v>#N/A</v>
      </c>
      <c r="AT188" s="100" t="e">
        <f ca="true">+IF(AND(ISNUMBER(OFFSET('Sanitation Data'!$H$12,0,10*ROW('Sanitation Data'!H182))),'Data Summary'!DI188="Yes"),OFFSET('Sanitation Data'!$H$12,0,10*ROW('Sanitation Data'!H182)),NA())</f>
        <v>#N/A</v>
      </c>
      <c r="AU188" s="100" t="e">
        <f ca="true">+IF(AND(ISNUMBER(OFFSET('Sanitation Data'!$I$4,0,10*ROW('Sanitation Data'!I182))),'Data Summary'!DJ188="Yes"),100-OFFSET('Sanitation Data'!$I$4,0,10*ROW('Sanitation Data'!I182)),NA())</f>
        <v>#N/A</v>
      </c>
      <c r="AV188" s="100" t="e">
        <f ca="true">+IF(AND(ISNUMBER(OFFSET('Sanitation Data'!$I$6,0,10*ROW('Sanitation Data'!I182))),'Data Summary'!DK188="Yes"),OFFSET('Sanitation Data'!$I$6,0,10*ROW('Sanitation Data'!I182)),NA())</f>
        <v>#N/A</v>
      </c>
      <c r="AW188" s="100" t="e">
        <f ca="true">+IF(AND(ISNUMBER(OFFSET('Sanitation Data'!$I$10,0,10*ROW('Sanitation Data'!I182))),'Data Summary'!DL188="Yes"),OFFSET('Sanitation Data'!$I$10,0,10*ROW('Sanitation Data'!I182)),NA())</f>
        <v>#N/A</v>
      </c>
      <c r="AX188" s="100" t="e">
        <f ca="true">+IF(AND(ISNUMBER(OFFSET('Sanitation Data'!$I$11,0,10*ROW('Sanitation Data'!I182))),'Data Summary'!DM188="Yes"),OFFSET('Sanitation Data'!$I$11,0,10*ROW('Sanitation Data'!I182)),NA())</f>
        <v>#N/A</v>
      </c>
      <c r="AY188" s="100" t="e">
        <f ca="true">+IF(AND(ISNUMBER(OFFSET('Sanitation Data'!$I$12,0,10*ROW('Sanitation Data'!I182))),'Data Summary'!DN188="Yes"),OFFSET('Sanitation Data'!$I$12,0,10*ROW('Sanitation Data'!I182)),NA())</f>
        <v>#N/A</v>
      </c>
      <c r="AZ188" s="101" t="e">
        <f ca="true">+IF(AND(ISNUMBER(OFFSET('Hygiene Data'!$D$5,0,10*ROW('Hygiene Data'!D182))),'Data Summary'!DO188="Yes"),OFFSET('Hygiene Data'!$D$5,0,10*ROW('Hygiene Data'!D182)),NA())</f>
        <v>#N/A</v>
      </c>
      <c r="BA188" s="101" t="e">
        <f ca="true">+IF(AND(ISNUMBER(OFFSET('Hygiene Data'!$D$7,0,10*ROW('Hygiene Data'!D182))),'Data Summary'!DP188="Yes"),OFFSET('Hygiene Data'!$D$7,0,10*ROW('Hygiene Data'!D182)),NA())</f>
        <v>#N/A</v>
      </c>
      <c r="BB188" s="101" t="e">
        <f ca="true">+IF(AND(ISNUMBER(OFFSET('Hygiene Data'!$D$9,0,10*ROW('Hygiene Data'!D182))),'Data Summary'!DQ188="Yes"),OFFSET('Hygiene Data'!$D$9,0,10*ROW('Hygiene Data'!D182)),NA())</f>
        <v>#N/A</v>
      </c>
      <c r="BC188" s="101" t="e">
        <f ca="true">+IF(AND(ISNUMBER(OFFSET('Hygiene Data'!$E$5,0,10*ROW('Hygiene Data'!E182))),'Data Summary'!DR188="Yes"),OFFSET('Hygiene Data'!$E$5,0,10*ROW('Hygiene Data'!E182)),NA())</f>
        <v>#N/A</v>
      </c>
      <c r="BD188" s="101" t="e">
        <f ca="true">+IF(AND(ISNUMBER(OFFSET('Hygiene Data'!$E$7,0,10*ROW('Hygiene Data'!E182))),'Data Summary'!DS188="Yes"),OFFSET('Hygiene Data'!$E$7,0,10*ROW('Hygiene Data'!E182)),NA())</f>
        <v>#N/A</v>
      </c>
      <c r="BE188" s="101" t="e">
        <f ca="true">+IF(AND(ISNUMBER(OFFSET('Hygiene Data'!$E$9,0,10*ROW('Hygiene Data'!E182))),'Data Summary'!DT188="Yes"),OFFSET('Hygiene Data'!$E$9,0,10*ROW('Hygiene Data'!E182)),NA())</f>
        <v>#N/A</v>
      </c>
      <c r="BF188" s="101" t="e">
        <f ca="true">+IF(AND(ISNUMBER(OFFSET('Hygiene Data'!$F$5,0,10*ROW('Hygiene Data'!F182))),'Data Summary'!DU188="Yes"),OFFSET('Hygiene Data'!$F$5,0,10*ROW('Hygiene Data'!F182)),NA())</f>
        <v>#N/A</v>
      </c>
      <c r="BG188" s="101" t="e">
        <f ca="true">+IF(AND(ISNUMBER(OFFSET('Hygiene Data'!$F$7,0,10*ROW('Hygiene Data'!F182))),'Data Summary'!DV188="Yes"),OFFSET('Hygiene Data'!$F$7,0,10*ROW('Hygiene Data'!F182)),NA())</f>
        <v>#N/A</v>
      </c>
      <c r="BH188" s="101" t="e">
        <f ca="true">+IF(AND(ISNUMBER(OFFSET('Hygiene Data'!$F$9,0,10*ROW('Hygiene Data'!F182))),'Data Summary'!DW188="Yes"),OFFSET('Hygiene Data'!$F$9,0,10*ROW('Hygiene Data'!F182)),NA())</f>
        <v>#N/A</v>
      </c>
      <c r="BI188" s="101" t="e">
        <f ca="true">+IF(AND(ISNUMBER(OFFSET('Hygiene Data'!$G$5,0,10*ROW('Hygiene Data'!G182))),'Data Summary'!DX188="Yes"),OFFSET('Hygiene Data'!$G$5,0,10*ROW('Hygiene Data'!G182)),NA())</f>
        <v>#N/A</v>
      </c>
      <c r="BJ188" s="101" t="e">
        <f ca="true">+IF(AND(ISNUMBER(OFFSET('Hygiene Data'!$G$7,0,10*ROW('Hygiene Data'!G182))),'Data Summary'!DY188="Yes"),OFFSET('Hygiene Data'!$G$7,0,10*ROW('Hygiene Data'!G182)),NA())</f>
        <v>#N/A</v>
      </c>
      <c r="BK188" s="101" t="e">
        <f ca="true">+IF(AND(ISNUMBER(OFFSET('Hygiene Data'!$G$9,0,10*ROW('Hygiene Data'!G182))),'Data Summary'!DZ188="Yes"),OFFSET('Hygiene Data'!$G$9,0,10*ROW('Hygiene Data'!G182)),NA())</f>
        <v>#N/A</v>
      </c>
      <c r="BL188" s="101" t="e">
        <f ca="true">+IF(AND(ISNUMBER(OFFSET('Hygiene Data'!$H$5,0,10*ROW('Hygiene Data'!H182))),'Data Summary'!EA188="Yes"),OFFSET('Hygiene Data'!$H$5,0,10*ROW('Hygiene Data'!H182)),NA())</f>
        <v>#N/A</v>
      </c>
      <c r="BM188" s="101" t="e">
        <f ca="true">+IF(AND(ISNUMBER(OFFSET('Hygiene Data'!$H$7,0,10*ROW('Hygiene Data'!H182))),'Data Summary'!EB188="Yes"),OFFSET('Hygiene Data'!$H$7,0,10*ROW('Hygiene Data'!H182)),NA())</f>
        <v>#N/A</v>
      </c>
      <c r="BN188" s="101" t="e">
        <f ca="true">+IF(AND(ISNUMBER(OFFSET('Hygiene Data'!$H$9,0,10*ROW('Hygiene Data'!H182))),'Data Summary'!EC188="Yes"),OFFSET('Hygiene Data'!$H$9,0,10*ROW('Hygiene Data'!H182)),NA())</f>
        <v>#N/A</v>
      </c>
      <c r="BO188" s="101" t="e">
        <f ca="true">+IF(AND(ISNUMBER(OFFSET('Hygiene Data'!$I$5,0,10*ROW('Hygiene Data'!I182))),'Data Summary'!ED188="Yes"),OFFSET('Hygiene Data'!$I$5,0,10*ROW('Hygiene Data'!I182)),NA())</f>
        <v>#N/A</v>
      </c>
      <c r="BP188" s="101" t="e">
        <f ca="true">+IF(AND(ISNUMBER(OFFSET('Hygiene Data'!$I$7,0,10*ROW('Hygiene Data'!I182))),'Data Summary'!EE188="Yes"),OFFSET('Hygiene Data'!$I$7,0,10*ROW('Hygiene Data'!I182)),NA())</f>
        <v>#N/A</v>
      </c>
      <c r="BQ188" s="101" t="e">
        <f ca="true">+IF(AND(ISNUMBER(OFFSET('Hygiene Data'!$I$9,0,10*ROW('Hygiene Data'!I182))),'Data Summary'!EF188="Yes"),OFFSET('Hygiene Data'!$I$9,0,10*ROW('Hygiene Data'!I182)),NA())</f>
        <v>#N/A</v>
      </c>
    </row>
    <row xmlns:x14ac="http://schemas.microsoft.com/office/spreadsheetml/2009/9/ac" r="189" x14ac:dyDescent="0.2">
      <c r="A189" s="414" t="e">
        <f ca="true">+RIGHT('Data Summary'!A189,LEN('Data Summary'!A189)-9)</f>
        <v>#VALUE!</v>
      </c>
      <c r="B189" s="38" t="str">
        <f ca="true">+IF(ISTEXT('Data Summary'!B189),'Data Summary'!B189,"")</f>
        <v/>
      </c>
      <c r="C189" s="365" t="e">
        <f ca="true">+VALUE('Data Summary'!C189)</f>
        <v>#VALUE!</v>
      </c>
      <c r="D189" s="99" t="e">
        <f ca="true">+IF(AND(ISNUMBER(OFFSET('Water Data'!$D$4,0,10*ROW('Water Data'!D183))),'Data Summary'!BS189="Yes"),100-OFFSET('Water Data'!$D$4,0,10*ROW('Water Data'!D183)),NA())</f>
        <v>#N/A</v>
      </c>
      <c r="E189" s="99" t="e">
        <f ca="true">+IF(AND(ISNUMBER(OFFSET('Water Data'!$D$6,0,10*ROW('Water Data'!D183))),'Data Summary'!BT189="Yes"),OFFSET('Water Data'!$D$6,0,10*ROW('Water Data'!D183)),NA())</f>
        <v>#N/A</v>
      </c>
      <c r="F189" s="99" t="e">
        <f ca="true">+IF(AND(ISNUMBER(OFFSET('Water Data'!$D$9,0,10*ROW('Water Data'!D183))),'Data Summary'!BU189="Yes"),OFFSET('Water Data'!$D$9,0,10*ROW('Water Data'!D183)),NA())</f>
        <v>#N/A</v>
      </c>
      <c r="G189" s="99" t="e">
        <f ca="true">+IF(AND(ISNUMBER(OFFSET('Water Data'!$E$4,0,10*ROW('Water Data'!E183))),'Data Summary'!BV189="Yes"),100-OFFSET('Water Data'!$E$4,0,10*ROW('Water Data'!E183)),NA())</f>
        <v>#N/A</v>
      </c>
      <c r="H189" s="99" t="e">
        <f ca="true">+IF(AND(ISNUMBER(OFFSET('Water Data'!$E$6,0,10*ROW('Water Data'!E183))),'Data Summary'!BW189="Yes"),OFFSET('Water Data'!$E$6,0,10*ROW('Water Data'!E183)),NA())</f>
        <v>#N/A</v>
      </c>
      <c r="I189" s="99" t="e">
        <f ca="true">+IF(AND(ISNUMBER(OFFSET('Water Data'!$E$9,0,10*ROW('Water Data'!E183))),'Data Summary'!BX189="Yes"),OFFSET('Water Data'!$E$9,0,10*ROW('Water Data'!E183)),NA())</f>
        <v>#N/A</v>
      </c>
      <c r="J189" s="99" t="e">
        <f ca="true">+IF(AND(ISNUMBER(OFFSET('Water Data'!$F$4,0,10*ROW('Water Data'!F183))),'Data Summary'!BY189="Yes"),100-OFFSET('Water Data'!$F$4,0,10*ROW('Water Data'!F183)),NA())</f>
        <v>#N/A</v>
      </c>
      <c r="K189" s="99" t="e">
        <f ca="true">+IF(AND(ISNUMBER(OFFSET('Water Data'!$F$6,0,10*ROW('Water Data'!F183))),'Data Summary'!BZ189="Yes"),OFFSET('Water Data'!$F$6,0,10*ROW('Water Data'!F183)),NA())</f>
        <v>#N/A</v>
      </c>
      <c r="L189" s="99" t="e">
        <f ca="true">+IF(AND(ISNUMBER(OFFSET('Water Data'!$F$9,0,10*ROW('Water Data'!F183))),'Data Summary'!CA189="Yes"),OFFSET('Water Data'!$F$9,0,10*ROW('Water Data'!F183)),NA())</f>
        <v>#N/A</v>
      </c>
      <c r="M189" s="99" t="e">
        <f ca="true">+IF(AND(ISNUMBER(OFFSET('Water Data'!$G$4,0,10*ROW('Water Data'!G183))),'Data Summary'!CB189="Yes"),100-OFFSET('Water Data'!$G$4,0,10*ROW('Water Data'!G183)),NA())</f>
        <v>#N/A</v>
      </c>
      <c r="N189" s="99" t="e">
        <f ca="true">+IF(AND(ISNUMBER(OFFSET('Water Data'!$G$6,0,10*ROW('Water Data'!G183))),'Data Summary'!CC189="Yes"),OFFSET('Water Data'!$G$6,0,10*ROW('Water Data'!G183)),NA())</f>
        <v>#N/A</v>
      </c>
      <c r="O189" s="99" t="e">
        <f ca="true">+IF(AND(ISNUMBER(OFFSET('Water Data'!$G$9,0,10*ROW('Water Data'!G183))),'Data Summary'!CD189="Yes"),OFFSET('Water Data'!$G$9,0,10*ROW('Water Data'!G183)),NA())</f>
        <v>#N/A</v>
      </c>
      <c r="P189" s="99" t="e">
        <f ca="true">+IF(AND(ISNUMBER(OFFSET('Water Data'!$H$4,0,10*ROW('Water Data'!H183))),'Data Summary'!CE189="Yes"),100-OFFSET('Water Data'!$H$4,0,10*ROW('Water Data'!H183)),NA())</f>
        <v>#N/A</v>
      </c>
      <c r="Q189" s="99" t="e">
        <f ca="true">+IF(AND(ISNUMBER(OFFSET('Water Data'!$H$6,0,10*ROW('Water Data'!H183))),'Data Summary'!CF189="Yes"),OFFSET('Water Data'!$H$6,0,10*ROW('Water Data'!H183)),NA())</f>
        <v>#N/A</v>
      </c>
      <c r="R189" s="99" t="e">
        <f ca="true">+IF(AND(ISNUMBER(OFFSET('Water Data'!$H$9,0,10*ROW('Water Data'!H183))),'Data Summary'!CG189="Yes"),OFFSET('Water Data'!$H$9,0,10*ROW('Water Data'!H183)),NA())</f>
        <v>#N/A</v>
      </c>
      <c r="S189" s="99" t="e">
        <f ca="true">+IF(AND(ISNUMBER(OFFSET('Water Data'!$I$4,0,10*ROW('Water Data'!I183))),'Data Summary'!CH189="Yes"),100-OFFSET('Water Data'!$I$4,0,10*ROW('Water Data'!I183)),NA())</f>
        <v>#N/A</v>
      </c>
      <c r="T189" s="99" t="e">
        <f ca="true">+IF(AND(ISNUMBER(OFFSET('Water Data'!$I$6,0,10*ROW('Water Data'!I183))),'Data Summary'!CI189="Yes"),OFFSET('Water Data'!$I$6,0,10*ROW('Water Data'!I183)),NA())</f>
        <v>#N/A</v>
      </c>
      <c r="U189" s="99" t="e">
        <f ca="true">+IF(AND(ISNUMBER(OFFSET('Water Data'!$I$9,0,10*ROW('Water Data'!I183))),'Data Summary'!CJ189="Yes"),OFFSET('Water Data'!$I$9,0,10*ROW('Water Data'!I183)),NA())</f>
        <v>#N/A</v>
      </c>
      <c r="V189" s="100" t="e">
        <f ca="true">+IF(AND(ISNUMBER(OFFSET('Sanitation Data'!$D$4,0,10*ROW('Sanitation Data'!D183))),'Data Summary'!CK189="Yes"),100-OFFSET('Sanitation Data'!$D$4,0,10*ROW('Sanitation Data'!D183)),NA())</f>
        <v>#N/A</v>
      </c>
      <c r="W189" s="100" t="e">
        <f ca="true">+IF(AND(ISNUMBER(OFFSET('Sanitation Data'!$D$6,0,10*ROW('Sanitation Data'!D183))),'Data Summary'!CL189="Yes"),OFFSET('Sanitation Data'!$D$6,0,10*ROW('Sanitation Data'!D183)),NA())</f>
        <v>#N/A</v>
      </c>
      <c r="X189" s="100" t="e">
        <f ca="true">+IF(AND(ISNUMBER(OFFSET('Sanitation Data'!$D$10,0,10*ROW('Sanitation Data'!D183))),'Data Summary'!CM189="Yes"),OFFSET('Sanitation Data'!$D$10,0,10*ROW('Sanitation Data'!D183)),NA())</f>
        <v>#N/A</v>
      </c>
      <c r="Y189" s="100" t="e">
        <f ca="true">+IF(AND(ISNUMBER(OFFSET('Sanitation Data'!$D$11,0,10*ROW('Sanitation Data'!D183))),'Data Summary'!CN189="Yes"),OFFSET('Sanitation Data'!$D$11,0,10*ROW('Sanitation Data'!D183)),NA())</f>
        <v>#N/A</v>
      </c>
      <c r="Z189" s="100" t="e">
        <f ca="true">+IF(AND(ISNUMBER(OFFSET('Sanitation Data'!$D$12,0,10*ROW('Sanitation Data'!D183))),'Data Summary'!CO189="Yes"),OFFSET('Sanitation Data'!$D$12,0,10*ROW('Sanitation Data'!D183)),NA())</f>
        <v>#N/A</v>
      </c>
      <c r="AA189" s="100" t="e">
        <f ca="true">+IF(AND(ISNUMBER(OFFSET('Sanitation Data'!$E$4,0,10*ROW('Sanitation Data'!E183))),'Data Summary'!CP189="Yes"),100-OFFSET('Sanitation Data'!$E$4,0,10*ROW('Sanitation Data'!E183)),NA())</f>
        <v>#N/A</v>
      </c>
      <c r="AB189" s="100" t="e">
        <f ca="true">+IF(AND(ISNUMBER(OFFSET('Sanitation Data'!$E$6,0,10*ROW('Sanitation Data'!E183))),'Data Summary'!CQ189="Yes"),OFFSET('Sanitation Data'!$E$6,0,10*ROW('Sanitation Data'!E183)),NA())</f>
        <v>#N/A</v>
      </c>
      <c r="AC189" s="100" t="e">
        <f ca="true">+IF(AND(ISNUMBER(OFFSET('Sanitation Data'!$E$10,0,10*ROW('Sanitation Data'!E183))),'Data Summary'!CR189="Yes"),OFFSET('Sanitation Data'!$E$10,0,10*ROW('Sanitation Data'!E183)),NA())</f>
        <v>#N/A</v>
      </c>
      <c r="AD189" s="100" t="e">
        <f ca="true">+IF(AND(ISNUMBER(OFFSET('Sanitation Data'!$E$11,0,10*ROW('Sanitation Data'!E183))),'Data Summary'!CS189="Yes"),OFFSET('Sanitation Data'!$E$11,0,10*ROW('Sanitation Data'!E183)),NA())</f>
        <v>#N/A</v>
      </c>
      <c r="AE189" s="100" t="e">
        <f ca="true">+IF(AND(ISNUMBER(OFFSET('Sanitation Data'!$E$12,0,10*ROW('Sanitation Data'!E183))),'Data Summary'!CT189="Yes"),OFFSET('Sanitation Data'!$E$12,0,10*ROW('Sanitation Data'!E183)),NA())</f>
        <v>#N/A</v>
      </c>
      <c r="AF189" s="100" t="e">
        <f ca="true">+IF(AND(ISNUMBER(OFFSET('Sanitation Data'!$F$4,0,10*ROW('Sanitation Data'!F183))),'Data Summary'!CU189="Yes"),100-OFFSET('Sanitation Data'!$F$4,0,10*ROW('Sanitation Data'!F183)),NA())</f>
        <v>#N/A</v>
      </c>
      <c r="AG189" s="100" t="e">
        <f ca="true">+IF(AND(ISNUMBER(OFFSET('Sanitation Data'!$F$6,0,10*ROW('Sanitation Data'!F183))),'Data Summary'!CV189="Yes"),OFFSET('Sanitation Data'!$F$6,0,10*ROW('Sanitation Data'!F183)),NA())</f>
        <v>#N/A</v>
      </c>
      <c r="AH189" s="100" t="e">
        <f ca="true">+IF(AND(ISNUMBER(OFFSET('Sanitation Data'!$F$10,0,10*ROW('Sanitation Data'!F183))),'Data Summary'!CW189="Yes"),OFFSET('Sanitation Data'!$F$10,0,10*ROW('Sanitation Data'!F183)),NA())</f>
        <v>#N/A</v>
      </c>
      <c r="AI189" s="100" t="e">
        <f ca="true">+IF(AND(ISNUMBER(OFFSET('Sanitation Data'!$F$11,0,10*ROW('Sanitation Data'!F183))),'Data Summary'!CX189="Yes"),OFFSET('Sanitation Data'!$F$11,0,10*ROW('Sanitation Data'!F183)),NA())</f>
        <v>#N/A</v>
      </c>
      <c r="AJ189" s="100" t="e">
        <f ca="true">+IF(AND(ISNUMBER(OFFSET('Sanitation Data'!$F$12,0,10*ROW('Sanitation Data'!F183))),'Data Summary'!CY189="Yes"),OFFSET('Sanitation Data'!$F$12,0,10*ROW('Sanitation Data'!F183)),NA())</f>
        <v>#N/A</v>
      </c>
      <c r="AK189" s="100" t="e">
        <f ca="true">+IF(AND(ISNUMBER(OFFSET('Sanitation Data'!$G$4,0,10*ROW('Sanitation Data'!G183))),'Data Summary'!CZ189="Yes"),100-OFFSET('Sanitation Data'!$G$4,0,10*ROW('Sanitation Data'!G183)),NA())</f>
        <v>#N/A</v>
      </c>
      <c r="AL189" s="100" t="e">
        <f ca="true">+IF(AND(ISNUMBER(OFFSET('Sanitation Data'!$G$6,0,10*ROW('Sanitation Data'!G183))),'Data Summary'!DA189="Yes"),OFFSET('Sanitation Data'!$G$6,0,10*ROW('Sanitation Data'!G183)),NA())</f>
        <v>#N/A</v>
      </c>
      <c r="AM189" s="100" t="e">
        <f ca="true">+IF(AND(ISNUMBER(OFFSET('Sanitation Data'!$G$10,0,10*ROW('Sanitation Data'!G183))),'Data Summary'!DB189="Yes"),OFFSET('Sanitation Data'!$G$10,0,10*ROW('Sanitation Data'!G183)),NA())</f>
        <v>#N/A</v>
      </c>
      <c r="AN189" s="100" t="e">
        <f ca="true">+IF(AND(ISNUMBER(OFFSET('Sanitation Data'!$G$11,0,10*ROW('Sanitation Data'!G183))),'Data Summary'!DC189="Yes"),OFFSET('Sanitation Data'!$G$11,0,10*ROW('Sanitation Data'!G183)),NA())</f>
        <v>#N/A</v>
      </c>
      <c r="AO189" s="100" t="e">
        <f ca="true">+IF(AND(ISNUMBER(OFFSET('Sanitation Data'!$G$12,0,10*ROW('Sanitation Data'!G183))),'Data Summary'!DD189="Yes"),OFFSET('Sanitation Data'!$G$12,0,10*ROW('Sanitation Data'!G183)),NA())</f>
        <v>#N/A</v>
      </c>
      <c r="AP189" s="100" t="e">
        <f ca="true">+IF(AND(ISNUMBER(OFFSET('Sanitation Data'!$H$4,0,10*ROW('Sanitation Data'!H183))),'Data Summary'!DE189="Yes"),100-OFFSET('Sanitation Data'!$H$4,0,10*ROW('Sanitation Data'!H183)),NA())</f>
        <v>#N/A</v>
      </c>
      <c r="AQ189" s="100" t="e">
        <f ca="true">+IF(AND(ISNUMBER(OFFSET('Sanitation Data'!$H$6,0,10*ROW('Sanitation Data'!H183))),'Data Summary'!DF189="Yes"),OFFSET('Sanitation Data'!$H$6,0,10*ROW('Sanitation Data'!H183)),NA())</f>
        <v>#N/A</v>
      </c>
      <c r="AR189" s="100" t="e">
        <f ca="true">+IF(AND(ISNUMBER(OFFSET('Sanitation Data'!$H$10,0,10*ROW('Sanitation Data'!H183))),'Data Summary'!DG189="Yes"),OFFSET('Sanitation Data'!$H$10,0,10*ROW('Sanitation Data'!H183)),NA())</f>
        <v>#N/A</v>
      </c>
      <c r="AS189" s="100" t="e">
        <f ca="true">+IF(AND(ISNUMBER(OFFSET('Sanitation Data'!$H$11,0,10*ROW('Sanitation Data'!H183))),'Data Summary'!DH189="Yes"),OFFSET('Sanitation Data'!$H$11,0,10*ROW('Sanitation Data'!H183)),NA())</f>
        <v>#N/A</v>
      </c>
      <c r="AT189" s="100" t="e">
        <f ca="true">+IF(AND(ISNUMBER(OFFSET('Sanitation Data'!$H$12,0,10*ROW('Sanitation Data'!H183))),'Data Summary'!DI189="Yes"),OFFSET('Sanitation Data'!$H$12,0,10*ROW('Sanitation Data'!H183)),NA())</f>
        <v>#N/A</v>
      </c>
      <c r="AU189" s="100" t="e">
        <f ca="true">+IF(AND(ISNUMBER(OFFSET('Sanitation Data'!$I$4,0,10*ROW('Sanitation Data'!I183))),'Data Summary'!DJ189="Yes"),100-OFFSET('Sanitation Data'!$I$4,0,10*ROW('Sanitation Data'!I183)),NA())</f>
        <v>#N/A</v>
      </c>
      <c r="AV189" s="100" t="e">
        <f ca="true">+IF(AND(ISNUMBER(OFFSET('Sanitation Data'!$I$6,0,10*ROW('Sanitation Data'!I183))),'Data Summary'!DK189="Yes"),OFFSET('Sanitation Data'!$I$6,0,10*ROW('Sanitation Data'!I183)),NA())</f>
        <v>#N/A</v>
      </c>
      <c r="AW189" s="100" t="e">
        <f ca="true">+IF(AND(ISNUMBER(OFFSET('Sanitation Data'!$I$10,0,10*ROW('Sanitation Data'!I183))),'Data Summary'!DL189="Yes"),OFFSET('Sanitation Data'!$I$10,0,10*ROW('Sanitation Data'!I183)),NA())</f>
        <v>#N/A</v>
      </c>
      <c r="AX189" s="100" t="e">
        <f ca="true">+IF(AND(ISNUMBER(OFFSET('Sanitation Data'!$I$11,0,10*ROW('Sanitation Data'!I183))),'Data Summary'!DM189="Yes"),OFFSET('Sanitation Data'!$I$11,0,10*ROW('Sanitation Data'!I183)),NA())</f>
        <v>#N/A</v>
      </c>
      <c r="AY189" s="100" t="e">
        <f ca="true">+IF(AND(ISNUMBER(OFFSET('Sanitation Data'!$I$12,0,10*ROW('Sanitation Data'!I183))),'Data Summary'!DN189="Yes"),OFFSET('Sanitation Data'!$I$12,0,10*ROW('Sanitation Data'!I183)),NA())</f>
        <v>#N/A</v>
      </c>
      <c r="AZ189" s="101" t="e">
        <f ca="true">+IF(AND(ISNUMBER(OFFSET('Hygiene Data'!$D$5,0,10*ROW('Hygiene Data'!D183))),'Data Summary'!DO189="Yes"),OFFSET('Hygiene Data'!$D$5,0,10*ROW('Hygiene Data'!D183)),NA())</f>
        <v>#N/A</v>
      </c>
      <c r="BA189" s="101" t="e">
        <f ca="true">+IF(AND(ISNUMBER(OFFSET('Hygiene Data'!$D$7,0,10*ROW('Hygiene Data'!D183))),'Data Summary'!DP189="Yes"),OFFSET('Hygiene Data'!$D$7,0,10*ROW('Hygiene Data'!D183)),NA())</f>
        <v>#N/A</v>
      </c>
      <c r="BB189" s="101" t="e">
        <f ca="true">+IF(AND(ISNUMBER(OFFSET('Hygiene Data'!$D$9,0,10*ROW('Hygiene Data'!D183))),'Data Summary'!DQ189="Yes"),OFFSET('Hygiene Data'!$D$9,0,10*ROW('Hygiene Data'!D183)),NA())</f>
        <v>#N/A</v>
      </c>
      <c r="BC189" s="101" t="e">
        <f ca="true">+IF(AND(ISNUMBER(OFFSET('Hygiene Data'!$E$5,0,10*ROW('Hygiene Data'!E183))),'Data Summary'!DR189="Yes"),OFFSET('Hygiene Data'!$E$5,0,10*ROW('Hygiene Data'!E183)),NA())</f>
        <v>#N/A</v>
      </c>
      <c r="BD189" s="101" t="e">
        <f ca="true">+IF(AND(ISNUMBER(OFFSET('Hygiene Data'!$E$7,0,10*ROW('Hygiene Data'!E183))),'Data Summary'!DS189="Yes"),OFFSET('Hygiene Data'!$E$7,0,10*ROW('Hygiene Data'!E183)),NA())</f>
        <v>#N/A</v>
      </c>
      <c r="BE189" s="101" t="e">
        <f ca="true">+IF(AND(ISNUMBER(OFFSET('Hygiene Data'!$E$9,0,10*ROW('Hygiene Data'!E183))),'Data Summary'!DT189="Yes"),OFFSET('Hygiene Data'!$E$9,0,10*ROW('Hygiene Data'!E183)),NA())</f>
        <v>#N/A</v>
      </c>
      <c r="BF189" s="101" t="e">
        <f ca="true">+IF(AND(ISNUMBER(OFFSET('Hygiene Data'!$F$5,0,10*ROW('Hygiene Data'!F183))),'Data Summary'!DU189="Yes"),OFFSET('Hygiene Data'!$F$5,0,10*ROW('Hygiene Data'!F183)),NA())</f>
        <v>#N/A</v>
      </c>
      <c r="BG189" s="101" t="e">
        <f ca="true">+IF(AND(ISNUMBER(OFFSET('Hygiene Data'!$F$7,0,10*ROW('Hygiene Data'!F183))),'Data Summary'!DV189="Yes"),OFFSET('Hygiene Data'!$F$7,0,10*ROW('Hygiene Data'!F183)),NA())</f>
        <v>#N/A</v>
      </c>
      <c r="BH189" s="101" t="e">
        <f ca="true">+IF(AND(ISNUMBER(OFFSET('Hygiene Data'!$F$9,0,10*ROW('Hygiene Data'!F183))),'Data Summary'!DW189="Yes"),OFFSET('Hygiene Data'!$F$9,0,10*ROW('Hygiene Data'!F183)),NA())</f>
        <v>#N/A</v>
      </c>
      <c r="BI189" s="101" t="e">
        <f ca="true">+IF(AND(ISNUMBER(OFFSET('Hygiene Data'!$G$5,0,10*ROW('Hygiene Data'!G183))),'Data Summary'!DX189="Yes"),OFFSET('Hygiene Data'!$G$5,0,10*ROW('Hygiene Data'!G183)),NA())</f>
        <v>#N/A</v>
      </c>
      <c r="BJ189" s="101" t="e">
        <f ca="true">+IF(AND(ISNUMBER(OFFSET('Hygiene Data'!$G$7,0,10*ROW('Hygiene Data'!G183))),'Data Summary'!DY189="Yes"),OFFSET('Hygiene Data'!$G$7,0,10*ROW('Hygiene Data'!G183)),NA())</f>
        <v>#N/A</v>
      </c>
      <c r="BK189" s="101" t="e">
        <f ca="true">+IF(AND(ISNUMBER(OFFSET('Hygiene Data'!$G$9,0,10*ROW('Hygiene Data'!G183))),'Data Summary'!DZ189="Yes"),OFFSET('Hygiene Data'!$G$9,0,10*ROW('Hygiene Data'!G183)),NA())</f>
        <v>#N/A</v>
      </c>
      <c r="BL189" s="101" t="e">
        <f ca="true">+IF(AND(ISNUMBER(OFFSET('Hygiene Data'!$H$5,0,10*ROW('Hygiene Data'!H183))),'Data Summary'!EA189="Yes"),OFFSET('Hygiene Data'!$H$5,0,10*ROW('Hygiene Data'!H183)),NA())</f>
        <v>#N/A</v>
      </c>
      <c r="BM189" s="101" t="e">
        <f ca="true">+IF(AND(ISNUMBER(OFFSET('Hygiene Data'!$H$7,0,10*ROW('Hygiene Data'!H183))),'Data Summary'!EB189="Yes"),OFFSET('Hygiene Data'!$H$7,0,10*ROW('Hygiene Data'!H183)),NA())</f>
        <v>#N/A</v>
      </c>
      <c r="BN189" s="101" t="e">
        <f ca="true">+IF(AND(ISNUMBER(OFFSET('Hygiene Data'!$H$9,0,10*ROW('Hygiene Data'!H183))),'Data Summary'!EC189="Yes"),OFFSET('Hygiene Data'!$H$9,0,10*ROW('Hygiene Data'!H183)),NA())</f>
        <v>#N/A</v>
      </c>
      <c r="BO189" s="101" t="e">
        <f ca="true">+IF(AND(ISNUMBER(OFFSET('Hygiene Data'!$I$5,0,10*ROW('Hygiene Data'!I183))),'Data Summary'!ED189="Yes"),OFFSET('Hygiene Data'!$I$5,0,10*ROW('Hygiene Data'!I183)),NA())</f>
        <v>#N/A</v>
      </c>
      <c r="BP189" s="101" t="e">
        <f ca="true">+IF(AND(ISNUMBER(OFFSET('Hygiene Data'!$I$7,0,10*ROW('Hygiene Data'!I183))),'Data Summary'!EE189="Yes"),OFFSET('Hygiene Data'!$I$7,0,10*ROW('Hygiene Data'!I183)),NA())</f>
        <v>#N/A</v>
      </c>
      <c r="BQ189" s="101" t="e">
        <f ca="true">+IF(AND(ISNUMBER(OFFSET('Hygiene Data'!$I$9,0,10*ROW('Hygiene Data'!I183))),'Data Summary'!EF189="Yes"),OFFSET('Hygiene Data'!$I$9,0,10*ROW('Hygiene Data'!I183)),NA())</f>
        <v>#N/A</v>
      </c>
    </row>
    <row xmlns:x14ac="http://schemas.microsoft.com/office/spreadsheetml/2009/9/ac" r="190" x14ac:dyDescent="0.2">
      <c r="A190" s="414" t="e">
        <f ca="true">+RIGHT('Data Summary'!A190,LEN('Data Summary'!A190)-9)</f>
        <v>#VALUE!</v>
      </c>
      <c r="B190" s="38" t="str">
        <f ca="true">+IF(ISTEXT('Data Summary'!B190),'Data Summary'!B190,"")</f>
        <v/>
      </c>
      <c r="C190" s="365" t="e">
        <f ca="true">+VALUE('Data Summary'!C190)</f>
        <v>#VALUE!</v>
      </c>
      <c r="D190" s="99" t="e">
        <f ca="true">+IF(AND(ISNUMBER(OFFSET('Water Data'!$D$4,0,10*ROW('Water Data'!D184))),'Data Summary'!BS190="Yes"),100-OFFSET('Water Data'!$D$4,0,10*ROW('Water Data'!D184)),NA())</f>
        <v>#N/A</v>
      </c>
      <c r="E190" s="99" t="e">
        <f ca="true">+IF(AND(ISNUMBER(OFFSET('Water Data'!$D$6,0,10*ROW('Water Data'!D184))),'Data Summary'!BT190="Yes"),OFFSET('Water Data'!$D$6,0,10*ROW('Water Data'!D184)),NA())</f>
        <v>#N/A</v>
      </c>
      <c r="F190" s="99" t="e">
        <f ca="true">+IF(AND(ISNUMBER(OFFSET('Water Data'!$D$9,0,10*ROW('Water Data'!D184))),'Data Summary'!BU190="Yes"),OFFSET('Water Data'!$D$9,0,10*ROW('Water Data'!D184)),NA())</f>
        <v>#N/A</v>
      </c>
      <c r="G190" s="99" t="e">
        <f ca="true">+IF(AND(ISNUMBER(OFFSET('Water Data'!$E$4,0,10*ROW('Water Data'!E184))),'Data Summary'!BV190="Yes"),100-OFFSET('Water Data'!$E$4,0,10*ROW('Water Data'!E184)),NA())</f>
        <v>#N/A</v>
      </c>
      <c r="H190" s="99" t="e">
        <f ca="true">+IF(AND(ISNUMBER(OFFSET('Water Data'!$E$6,0,10*ROW('Water Data'!E184))),'Data Summary'!BW190="Yes"),OFFSET('Water Data'!$E$6,0,10*ROW('Water Data'!E184)),NA())</f>
        <v>#N/A</v>
      </c>
      <c r="I190" s="99" t="e">
        <f ca="true">+IF(AND(ISNUMBER(OFFSET('Water Data'!$E$9,0,10*ROW('Water Data'!E184))),'Data Summary'!BX190="Yes"),OFFSET('Water Data'!$E$9,0,10*ROW('Water Data'!E184)),NA())</f>
        <v>#N/A</v>
      </c>
      <c r="J190" s="99" t="e">
        <f ca="true">+IF(AND(ISNUMBER(OFFSET('Water Data'!$F$4,0,10*ROW('Water Data'!F184))),'Data Summary'!BY190="Yes"),100-OFFSET('Water Data'!$F$4,0,10*ROW('Water Data'!F184)),NA())</f>
        <v>#N/A</v>
      </c>
      <c r="K190" s="99" t="e">
        <f ca="true">+IF(AND(ISNUMBER(OFFSET('Water Data'!$F$6,0,10*ROW('Water Data'!F184))),'Data Summary'!BZ190="Yes"),OFFSET('Water Data'!$F$6,0,10*ROW('Water Data'!F184)),NA())</f>
        <v>#N/A</v>
      </c>
      <c r="L190" s="99" t="e">
        <f ca="true">+IF(AND(ISNUMBER(OFFSET('Water Data'!$F$9,0,10*ROW('Water Data'!F184))),'Data Summary'!CA190="Yes"),OFFSET('Water Data'!$F$9,0,10*ROW('Water Data'!F184)),NA())</f>
        <v>#N/A</v>
      </c>
      <c r="M190" s="99" t="e">
        <f ca="true">+IF(AND(ISNUMBER(OFFSET('Water Data'!$G$4,0,10*ROW('Water Data'!G184))),'Data Summary'!CB190="Yes"),100-OFFSET('Water Data'!$G$4,0,10*ROW('Water Data'!G184)),NA())</f>
        <v>#N/A</v>
      </c>
      <c r="N190" s="99" t="e">
        <f ca="true">+IF(AND(ISNUMBER(OFFSET('Water Data'!$G$6,0,10*ROW('Water Data'!G184))),'Data Summary'!CC190="Yes"),OFFSET('Water Data'!$G$6,0,10*ROW('Water Data'!G184)),NA())</f>
        <v>#N/A</v>
      </c>
      <c r="O190" s="99" t="e">
        <f ca="true">+IF(AND(ISNUMBER(OFFSET('Water Data'!$G$9,0,10*ROW('Water Data'!G184))),'Data Summary'!CD190="Yes"),OFFSET('Water Data'!$G$9,0,10*ROW('Water Data'!G184)),NA())</f>
        <v>#N/A</v>
      </c>
      <c r="P190" s="99" t="e">
        <f ca="true">+IF(AND(ISNUMBER(OFFSET('Water Data'!$H$4,0,10*ROW('Water Data'!H184))),'Data Summary'!CE190="Yes"),100-OFFSET('Water Data'!$H$4,0,10*ROW('Water Data'!H184)),NA())</f>
        <v>#N/A</v>
      </c>
      <c r="Q190" s="99" t="e">
        <f ca="true">+IF(AND(ISNUMBER(OFFSET('Water Data'!$H$6,0,10*ROW('Water Data'!H184))),'Data Summary'!CF190="Yes"),OFFSET('Water Data'!$H$6,0,10*ROW('Water Data'!H184)),NA())</f>
        <v>#N/A</v>
      </c>
      <c r="R190" s="99" t="e">
        <f ca="true">+IF(AND(ISNUMBER(OFFSET('Water Data'!$H$9,0,10*ROW('Water Data'!H184))),'Data Summary'!CG190="Yes"),OFFSET('Water Data'!$H$9,0,10*ROW('Water Data'!H184)),NA())</f>
        <v>#N/A</v>
      </c>
      <c r="S190" s="99" t="e">
        <f ca="true">+IF(AND(ISNUMBER(OFFSET('Water Data'!$I$4,0,10*ROW('Water Data'!I184))),'Data Summary'!CH190="Yes"),100-OFFSET('Water Data'!$I$4,0,10*ROW('Water Data'!I184)),NA())</f>
        <v>#N/A</v>
      </c>
      <c r="T190" s="99" t="e">
        <f ca="true">+IF(AND(ISNUMBER(OFFSET('Water Data'!$I$6,0,10*ROW('Water Data'!I184))),'Data Summary'!CI190="Yes"),OFFSET('Water Data'!$I$6,0,10*ROW('Water Data'!I184)),NA())</f>
        <v>#N/A</v>
      </c>
      <c r="U190" s="99" t="e">
        <f ca="true">+IF(AND(ISNUMBER(OFFSET('Water Data'!$I$9,0,10*ROW('Water Data'!I184))),'Data Summary'!CJ190="Yes"),OFFSET('Water Data'!$I$9,0,10*ROW('Water Data'!I184)),NA())</f>
        <v>#N/A</v>
      </c>
      <c r="V190" s="100" t="e">
        <f ca="true">+IF(AND(ISNUMBER(OFFSET('Sanitation Data'!$D$4,0,10*ROW('Sanitation Data'!D184))),'Data Summary'!CK190="Yes"),100-OFFSET('Sanitation Data'!$D$4,0,10*ROW('Sanitation Data'!D184)),NA())</f>
        <v>#N/A</v>
      </c>
      <c r="W190" s="100" t="e">
        <f ca="true">+IF(AND(ISNUMBER(OFFSET('Sanitation Data'!$D$6,0,10*ROW('Sanitation Data'!D184))),'Data Summary'!CL190="Yes"),OFFSET('Sanitation Data'!$D$6,0,10*ROW('Sanitation Data'!D184)),NA())</f>
        <v>#N/A</v>
      </c>
      <c r="X190" s="100" t="e">
        <f ca="true">+IF(AND(ISNUMBER(OFFSET('Sanitation Data'!$D$10,0,10*ROW('Sanitation Data'!D184))),'Data Summary'!CM190="Yes"),OFFSET('Sanitation Data'!$D$10,0,10*ROW('Sanitation Data'!D184)),NA())</f>
        <v>#N/A</v>
      </c>
      <c r="Y190" s="100" t="e">
        <f ca="true">+IF(AND(ISNUMBER(OFFSET('Sanitation Data'!$D$11,0,10*ROW('Sanitation Data'!D184))),'Data Summary'!CN190="Yes"),OFFSET('Sanitation Data'!$D$11,0,10*ROW('Sanitation Data'!D184)),NA())</f>
        <v>#N/A</v>
      </c>
      <c r="Z190" s="100" t="e">
        <f ca="true">+IF(AND(ISNUMBER(OFFSET('Sanitation Data'!$D$12,0,10*ROW('Sanitation Data'!D184))),'Data Summary'!CO190="Yes"),OFFSET('Sanitation Data'!$D$12,0,10*ROW('Sanitation Data'!D184)),NA())</f>
        <v>#N/A</v>
      </c>
      <c r="AA190" s="100" t="e">
        <f ca="true">+IF(AND(ISNUMBER(OFFSET('Sanitation Data'!$E$4,0,10*ROW('Sanitation Data'!E184))),'Data Summary'!CP190="Yes"),100-OFFSET('Sanitation Data'!$E$4,0,10*ROW('Sanitation Data'!E184)),NA())</f>
        <v>#N/A</v>
      </c>
      <c r="AB190" s="100" t="e">
        <f ca="true">+IF(AND(ISNUMBER(OFFSET('Sanitation Data'!$E$6,0,10*ROW('Sanitation Data'!E184))),'Data Summary'!CQ190="Yes"),OFFSET('Sanitation Data'!$E$6,0,10*ROW('Sanitation Data'!E184)),NA())</f>
        <v>#N/A</v>
      </c>
      <c r="AC190" s="100" t="e">
        <f ca="true">+IF(AND(ISNUMBER(OFFSET('Sanitation Data'!$E$10,0,10*ROW('Sanitation Data'!E184))),'Data Summary'!CR190="Yes"),OFFSET('Sanitation Data'!$E$10,0,10*ROW('Sanitation Data'!E184)),NA())</f>
        <v>#N/A</v>
      </c>
      <c r="AD190" s="100" t="e">
        <f ca="true">+IF(AND(ISNUMBER(OFFSET('Sanitation Data'!$E$11,0,10*ROW('Sanitation Data'!E184))),'Data Summary'!CS190="Yes"),OFFSET('Sanitation Data'!$E$11,0,10*ROW('Sanitation Data'!E184)),NA())</f>
        <v>#N/A</v>
      </c>
      <c r="AE190" s="100" t="e">
        <f ca="true">+IF(AND(ISNUMBER(OFFSET('Sanitation Data'!$E$12,0,10*ROW('Sanitation Data'!E184))),'Data Summary'!CT190="Yes"),OFFSET('Sanitation Data'!$E$12,0,10*ROW('Sanitation Data'!E184)),NA())</f>
        <v>#N/A</v>
      </c>
      <c r="AF190" s="100" t="e">
        <f ca="true">+IF(AND(ISNUMBER(OFFSET('Sanitation Data'!$F$4,0,10*ROW('Sanitation Data'!F184))),'Data Summary'!CU190="Yes"),100-OFFSET('Sanitation Data'!$F$4,0,10*ROW('Sanitation Data'!F184)),NA())</f>
        <v>#N/A</v>
      </c>
      <c r="AG190" s="100" t="e">
        <f ca="true">+IF(AND(ISNUMBER(OFFSET('Sanitation Data'!$F$6,0,10*ROW('Sanitation Data'!F184))),'Data Summary'!CV190="Yes"),OFFSET('Sanitation Data'!$F$6,0,10*ROW('Sanitation Data'!F184)),NA())</f>
        <v>#N/A</v>
      </c>
      <c r="AH190" s="100" t="e">
        <f ca="true">+IF(AND(ISNUMBER(OFFSET('Sanitation Data'!$F$10,0,10*ROW('Sanitation Data'!F184))),'Data Summary'!CW190="Yes"),OFFSET('Sanitation Data'!$F$10,0,10*ROW('Sanitation Data'!F184)),NA())</f>
        <v>#N/A</v>
      </c>
      <c r="AI190" s="100" t="e">
        <f ca="true">+IF(AND(ISNUMBER(OFFSET('Sanitation Data'!$F$11,0,10*ROW('Sanitation Data'!F184))),'Data Summary'!CX190="Yes"),OFFSET('Sanitation Data'!$F$11,0,10*ROW('Sanitation Data'!F184)),NA())</f>
        <v>#N/A</v>
      </c>
      <c r="AJ190" s="100" t="e">
        <f ca="true">+IF(AND(ISNUMBER(OFFSET('Sanitation Data'!$F$12,0,10*ROW('Sanitation Data'!F184))),'Data Summary'!CY190="Yes"),OFFSET('Sanitation Data'!$F$12,0,10*ROW('Sanitation Data'!F184)),NA())</f>
        <v>#N/A</v>
      </c>
      <c r="AK190" s="100" t="e">
        <f ca="true">+IF(AND(ISNUMBER(OFFSET('Sanitation Data'!$G$4,0,10*ROW('Sanitation Data'!G184))),'Data Summary'!CZ190="Yes"),100-OFFSET('Sanitation Data'!$G$4,0,10*ROW('Sanitation Data'!G184)),NA())</f>
        <v>#N/A</v>
      </c>
      <c r="AL190" s="100" t="e">
        <f ca="true">+IF(AND(ISNUMBER(OFFSET('Sanitation Data'!$G$6,0,10*ROW('Sanitation Data'!G184))),'Data Summary'!DA190="Yes"),OFFSET('Sanitation Data'!$G$6,0,10*ROW('Sanitation Data'!G184)),NA())</f>
        <v>#N/A</v>
      </c>
      <c r="AM190" s="100" t="e">
        <f ca="true">+IF(AND(ISNUMBER(OFFSET('Sanitation Data'!$G$10,0,10*ROW('Sanitation Data'!G184))),'Data Summary'!DB190="Yes"),OFFSET('Sanitation Data'!$G$10,0,10*ROW('Sanitation Data'!G184)),NA())</f>
        <v>#N/A</v>
      </c>
      <c r="AN190" s="100" t="e">
        <f ca="true">+IF(AND(ISNUMBER(OFFSET('Sanitation Data'!$G$11,0,10*ROW('Sanitation Data'!G184))),'Data Summary'!DC190="Yes"),OFFSET('Sanitation Data'!$G$11,0,10*ROW('Sanitation Data'!G184)),NA())</f>
        <v>#N/A</v>
      </c>
      <c r="AO190" s="100" t="e">
        <f ca="true">+IF(AND(ISNUMBER(OFFSET('Sanitation Data'!$G$12,0,10*ROW('Sanitation Data'!G184))),'Data Summary'!DD190="Yes"),OFFSET('Sanitation Data'!$G$12,0,10*ROW('Sanitation Data'!G184)),NA())</f>
        <v>#N/A</v>
      </c>
      <c r="AP190" s="100" t="e">
        <f ca="true">+IF(AND(ISNUMBER(OFFSET('Sanitation Data'!$H$4,0,10*ROW('Sanitation Data'!H184))),'Data Summary'!DE190="Yes"),100-OFFSET('Sanitation Data'!$H$4,0,10*ROW('Sanitation Data'!H184)),NA())</f>
        <v>#N/A</v>
      </c>
      <c r="AQ190" s="100" t="e">
        <f ca="true">+IF(AND(ISNUMBER(OFFSET('Sanitation Data'!$H$6,0,10*ROW('Sanitation Data'!H184))),'Data Summary'!DF190="Yes"),OFFSET('Sanitation Data'!$H$6,0,10*ROW('Sanitation Data'!H184)),NA())</f>
        <v>#N/A</v>
      </c>
      <c r="AR190" s="100" t="e">
        <f ca="true">+IF(AND(ISNUMBER(OFFSET('Sanitation Data'!$H$10,0,10*ROW('Sanitation Data'!H184))),'Data Summary'!DG190="Yes"),OFFSET('Sanitation Data'!$H$10,0,10*ROW('Sanitation Data'!H184)),NA())</f>
        <v>#N/A</v>
      </c>
      <c r="AS190" s="100" t="e">
        <f ca="true">+IF(AND(ISNUMBER(OFFSET('Sanitation Data'!$H$11,0,10*ROW('Sanitation Data'!H184))),'Data Summary'!DH190="Yes"),OFFSET('Sanitation Data'!$H$11,0,10*ROW('Sanitation Data'!H184)),NA())</f>
        <v>#N/A</v>
      </c>
      <c r="AT190" s="100" t="e">
        <f ca="true">+IF(AND(ISNUMBER(OFFSET('Sanitation Data'!$H$12,0,10*ROW('Sanitation Data'!H184))),'Data Summary'!DI190="Yes"),OFFSET('Sanitation Data'!$H$12,0,10*ROW('Sanitation Data'!H184)),NA())</f>
        <v>#N/A</v>
      </c>
      <c r="AU190" s="100" t="e">
        <f ca="true">+IF(AND(ISNUMBER(OFFSET('Sanitation Data'!$I$4,0,10*ROW('Sanitation Data'!I184))),'Data Summary'!DJ190="Yes"),100-OFFSET('Sanitation Data'!$I$4,0,10*ROW('Sanitation Data'!I184)),NA())</f>
        <v>#N/A</v>
      </c>
      <c r="AV190" s="100" t="e">
        <f ca="true">+IF(AND(ISNUMBER(OFFSET('Sanitation Data'!$I$6,0,10*ROW('Sanitation Data'!I184))),'Data Summary'!DK190="Yes"),OFFSET('Sanitation Data'!$I$6,0,10*ROW('Sanitation Data'!I184)),NA())</f>
        <v>#N/A</v>
      </c>
      <c r="AW190" s="100" t="e">
        <f ca="true">+IF(AND(ISNUMBER(OFFSET('Sanitation Data'!$I$10,0,10*ROW('Sanitation Data'!I184))),'Data Summary'!DL190="Yes"),OFFSET('Sanitation Data'!$I$10,0,10*ROW('Sanitation Data'!I184)),NA())</f>
        <v>#N/A</v>
      </c>
      <c r="AX190" s="100" t="e">
        <f ca="true">+IF(AND(ISNUMBER(OFFSET('Sanitation Data'!$I$11,0,10*ROW('Sanitation Data'!I184))),'Data Summary'!DM190="Yes"),OFFSET('Sanitation Data'!$I$11,0,10*ROW('Sanitation Data'!I184)),NA())</f>
        <v>#N/A</v>
      </c>
      <c r="AY190" s="100" t="e">
        <f ca="true">+IF(AND(ISNUMBER(OFFSET('Sanitation Data'!$I$12,0,10*ROW('Sanitation Data'!I184))),'Data Summary'!DN190="Yes"),OFFSET('Sanitation Data'!$I$12,0,10*ROW('Sanitation Data'!I184)),NA())</f>
        <v>#N/A</v>
      </c>
      <c r="AZ190" s="101" t="e">
        <f ca="true">+IF(AND(ISNUMBER(OFFSET('Hygiene Data'!$D$5,0,10*ROW('Hygiene Data'!D184))),'Data Summary'!DO190="Yes"),OFFSET('Hygiene Data'!$D$5,0,10*ROW('Hygiene Data'!D184)),NA())</f>
        <v>#N/A</v>
      </c>
      <c r="BA190" s="101" t="e">
        <f ca="true">+IF(AND(ISNUMBER(OFFSET('Hygiene Data'!$D$7,0,10*ROW('Hygiene Data'!D184))),'Data Summary'!DP190="Yes"),OFFSET('Hygiene Data'!$D$7,0,10*ROW('Hygiene Data'!D184)),NA())</f>
        <v>#N/A</v>
      </c>
      <c r="BB190" s="101" t="e">
        <f ca="true">+IF(AND(ISNUMBER(OFFSET('Hygiene Data'!$D$9,0,10*ROW('Hygiene Data'!D184))),'Data Summary'!DQ190="Yes"),OFFSET('Hygiene Data'!$D$9,0,10*ROW('Hygiene Data'!D184)),NA())</f>
        <v>#N/A</v>
      </c>
      <c r="BC190" s="101" t="e">
        <f ca="true">+IF(AND(ISNUMBER(OFFSET('Hygiene Data'!$E$5,0,10*ROW('Hygiene Data'!E184))),'Data Summary'!DR190="Yes"),OFFSET('Hygiene Data'!$E$5,0,10*ROW('Hygiene Data'!E184)),NA())</f>
        <v>#N/A</v>
      </c>
      <c r="BD190" s="101" t="e">
        <f ca="true">+IF(AND(ISNUMBER(OFFSET('Hygiene Data'!$E$7,0,10*ROW('Hygiene Data'!E184))),'Data Summary'!DS190="Yes"),OFFSET('Hygiene Data'!$E$7,0,10*ROW('Hygiene Data'!E184)),NA())</f>
        <v>#N/A</v>
      </c>
      <c r="BE190" s="101" t="e">
        <f ca="true">+IF(AND(ISNUMBER(OFFSET('Hygiene Data'!$E$9,0,10*ROW('Hygiene Data'!E184))),'Data Summary'!DT190="Yes"),OFFSET('Hygiene Data'!$E$9,0,10*ROW('Hygiene Data'!E184)),NA())</f>
        <v>#N/A</v>
      </c>
      <c r="BF190" s="101" t="e">
        <f ca="true">+IF(AND(ISNUMBER(OFFSET('Hygiene Data'!$F$5,0,10*ROW('Hygiene Data'!F184))),'Data Summary'!DU190="Yes"),OFFSET('Hygiene Data'!$F$5,0,10*ROW('Hygiene Data'!F184)),NA())</f>
        <v>#N/A</v>
      </c>
      <c r="BG190" s="101" t="e">
        <f ca="true">+IF(AND(ISNUMBER(OFFSET('Hygiene Data'!$F$7,0,10*ROW('Hygiene Data'!F184))),'Data Summary'!DV190="Yes"),OFFSET('Hygiene Data'!$F$7,0,10*ROW('Hygiene Data'!F184)),NA())</f>
        <v>#N/A</v>
      </c>
      <c r="BH190" s="101" t="e">
        <f ca="true">+IF(AND(ISNUMBER(OFFSET('Hygiene Data'!$F$9,0,10*ROW('Hygiene Data'!F184))),'Data Summary'!DW190="Yes"),OFFSET('Hygiene Data'!$F$9,0,10*ROW('Hygiene Data'!F184)),NA())</f>
        <v>#N/A</v>
      </c>
      <c r="BI190" s="101" t="e">
        <f ca="true">+IF(AND(ISNUMBER(OFFSET('Hygiene Data'!$G$5,0,10*ROW('Hygiene Data'!G184))),'Data Summary'!DX190="Yes"),OFFSET('Hygiene Data'!$G$5,0,10*ROW('Hygiene Data'!G184)),NA())</f>
        <v>#N/A</v>
      </c>
      <c r="BJ190" s="101" t="e">
        <f ca="true">+IF(AND(ISNUMBER(OFFSET('Hygiene Data'!$G$7,0,10*ROW('Hygiene Data'!G184))),'Data Summary'!DY190="Yes"),OFFSET('Hygiene Data'!$G$7,0,10*ROW('Hygiene Data'!G184)),NA())</f>
        <v>#N/A</v>
      </c>
      <c r="BK190" s="101" t="e">
        <f ca="true">+IF(AND(ISNUMBER(OFFSET('Hygiene Data'!$G$9,0,10*ROW('Hygiene Data'!G184))),'Data Summary'!DZ190="Yes"),OFFSET('Hygiene Data'!$G$9,0,10*ROW('Hygiene Data'!G184)),NA())</f>
        <v>#N/A</v>
      </c>
      <c r="BL190" s="101" t="e">
        <f ca="true">+IF(AND(ISNUMBER(OFFSET('Hygiene Data'!$H$5,0,10*ROW('Hygiene Data'!H184))),'Data Summary'!EA190="Yes"),OFFSET('Hygiene Data'!$H$5,0,10*ROW('Hygiene Data'!H184)),NA())</f>
        <v>#N/A</v>
      </c>
      <c r="BM190" s="101" t="e">
        <f ca="true">+IF(AND(ISNUMBER(OFFSET('Hygiene Data'!$H$7,0,10*ROW('Hygiene Data'!H184))),'Data Summary'!EB190="Yes"),OFFSET('Hygiene Data'!$H$7,0,10*ROW('Hygiene Data'!H184)),NA())</f>
        <v>#N/A</v>
      </c>
      <c r="BN190" s="101" t="e">
        <f ca="true">+IF(AND(ISNUMBER(OFFSET('Hygiene Data'!$H$9,0,10*ROW('Hygiene Data'!H184))),'Data Summary'!EC190="Yes"),OFFSET('Hygiene Data'!$H$9,0,10*ROW('Hygiene Data'!H184)),NA())</f>
        <v>#N/A</v>
      </c>
      <c r="BO190" s="101" t="e">
        <f ca="true">+IF(AND(ISNUMBER(OFFSET('Hygiene Data'!$I$5,0,10*ROW('Hygiene Data'!I184))),'Data Summary'!ED190="Yes"),OFFSET('Hygiene Data'!$I$5,0,10*ROW('Hygiene Data'!I184)),NA())</f>
        <v>#N/A</v>
      </c>
      <c r="BP190" s="101" t="e">
        <f ca="true">+IF(AND(ISNUMBER(OFFSET('Hygiene Data'!$I$7,0,10*ROW('Hygiene Data'!I184))),'Data Summary'!EE190="Yes"),OFFSET('Hygiene Data'!$I$7,0,10*ROW('Hygiene Data'!I184)),NA())</f>
        <v>#N/A</v>
      </c>
      <c r="BQ190" s="101" t="e">
        <f ca="true">+IF(AND(ISNUMBER(OFFSET('Hygiene Data'!$I$9,0,10*ROW('Hygiene Data'!I184))),'Data Summary'!EF190="Yes"),OFFSET('Hygiene Data'!$I$9,0,10*ROW('Hygiene Data'!I184)),NA())</f>
        <v>#N/A</v>
      </c>
    </row>
    <row xmlns:x14ac="http://schemas.microsoft.com/office/spreadsheetml/2009/9/ac" r="191" x14ac:dyDescent="0.2">
      <c r="A191" s="414" t="e">
        <f ca="true">+RIGHT('Data Summary'!A191,LEN('Data Summary'!A191)-9)</f>
        <v>#VALUE!</v>
      </c>
      <c r="B191" s="38" t="str">
        <f ca="true">+IF(ISTEXT('Data Summary'!B191),'Data Summary'!B191,"")</f>
        <v/>
      </c>
      <c r="C191" s="365" t="e">
        <f ca="true">+VALUE('Data Summary'!C191)</f>
        <v>#VALUE!</v>
      </c>
      <c r="D191" s="99" t="e">
        <f ca="true">+IF(AND(ISNUMBER(OFFSET('Water Data'!$D$4,0,10*ROW('Water Data'!D185))),'Data Summary'!BS191="Yes"),100-OFFSET('Water Data'!$D$4,0,10*ROW('Water Data'!D185)),NA())</f>
        <v>#N/A</v>
      </c>
      <c r="E191" s="99" t="e">
        <f ca="true">+IF(AND(ISNUMBER(OFFSET('Water Data'!$D$6,0,10*ROW('Water Data'!D185))),'Data Summary'!BT191="Yes"),OFFSET('Water Data'!$D$6,0,10*ROW('Water Data'!D185)),NA())</f>
        <v>#N/A</v>
      </c>
      <c r="F191" s="99" t="e">
        <f ca="true">+IF(AND(ISNUMBER(OFFSET('Water Data'!$D$9,0,10*ROW('Water Data'!D185))),'Data Summary'!BU191="Yes"),OFFSET('Water Data'!$D$9,0,10*ROW('Water Data'!D185)),NA())</f>
        <v>#N/A</v>
      </c>
      <c r="G191" s="99" t="e">
        <f ca="true">+IF(AND(ISNUMBER(OFFSET('Water Data'!$E$4,0,10*ROW('Water Data'!E185))),'Data Summary'!BV191="Yes"),100-OFFSET('Water Data'!$E$4,0,10*ROW('Water Data'!E185)),NA())</f>
        <v>#N/A</v>
      </c>
      <c r="H191" s="99" t="e">
        <f ca="true">+IF(AND(ISNUMBER(OFFSET('Water Data'!$E$6,0,10*ROW('Water Data'!E185))),'Data Summary'!BW191="Yes"),OFFSET('Water Data'!$E$6,0,10*ROW('Water Data'!E185)),NA())</f>
        <v>#N/A</v>
      </c>
      <c r="I191" s="99" t="e">
        <f ca="true">+IF(AND(ISNUMBER(OFFSET('Water Data'!$E$9,0,10*ROW('Water Data'!E185))),'Data Summary'!BX191="Yes"),OFFSET('Water Data'!$E$9,0,10*ROW('Water Data'!E185)),NA())</f>
        <v>#N/A</v>
      </c>
      <c r="J191" s="99" t="e">
        <f ca="true">+IF(AND(ISNUMBER(OFFSET('Water Data'!$F$4,0,10*ROW('Water Data'!F185))),'Data Summary'!BY191="Yes"),100-OFFSET('Water Data'!$F$4,0,10*ROW('Water Data'!F185)),NA())</f>
        <v>#N/A</v>
      </c>
      <c r="K191" s="99" t="e">
        <f ca="true">+IF(AND(ISNUMBER(OFFSET('Water Data'!$F$6,0,10*ROW('Water Data'!F185))),'Data Summary'!BZ191="Yes"),OFFSET('Water Data'!$F$6,0,10*ROW('Water Data'!F185)),NA())</f>
        <v>#N/A</v>
      </c>
      <c r="L191" s="99" t="e">
        <f ca="true">+IF(AND(ISNUMBER(OFFSET('Water Data'!$F$9,0,10*ROW('Water Data'!F185))),'Data Summary'!CA191="Yes"),OFFSET('Water Data'!$F$9,0,10*ROW('Water Data'!F185)),NA())</f>
        <v>#N/A</v>
      </c>
      <c r="M191" s="99" t="e">
        <f ca="true">+IF(AND(ISNUMBER(OFFSET('Water Data'!$G$4,0,10*ROW('Water Data'!G185))),'Data Summary'!CB191="Yes"),100-OFFSET('Water Data'!$G$4,0,10*ROW('Water Data'!G185)),NA())</f>
        <v>#N/A</v>
      </c>
      <c r="N191" s="99" t="e">
        <f ca="true">+IF(AND(ISNUMBER(OFFSET('Water Data'!$G$6,0,10*ROW('Water Data'!G185))),'Data Summary'!CC191="Yes"),OFFSET('Water Data'!$G$6,0,10*ROW('Water Data'!G185)),NA())</f>
        <v>#N/A</v>
      </c>
      <c r="O191" s="99" t="e">
        <f ca="true">+IF(AND(ISNUMBER(OFFSET('Water Data'!$G$9,0,10*ROW('Water Data'!G185))),'Data Summary'!CD191="Yes"),OFFSET('Water Data'!$G$9,0,10*ROW('Water Data'!G185)),NA())</f>
        <v>#N/A</v>
      </c>
      <c r="P191" s="99" t="e">
        <f ca="true">+IF(AND(ISNUMBER(OFFSET('Water Data'!$H$4,0,10*ROW('Water Data'!H185))),'Data Summary'!CE191="Yes"),100-OFFSET('Water Data'!$H$4,0,10*ROW('Water Data'!H185)),NA())</f>
        <v>#N/A</v>
      </c>
      <c r="Q191" s="99" t="e">
        <f ca="true">+IF(AND(ISNUMBER(OFFSET('Water Data'!$H$6,0,10*ROW('Water Data'!H185))),'Data Summary'!CF191="Yes"),OFFSET('Water Data'!$H$6,0,10*ROW('Water Data'!H185)),NA())</f>
        <v>#N/A</v>
      </c>
      <c r="R191" s="99" t="e">
        <f ca="true">+IF(AND(ISNUMBER(OFFSET('Water Data'!$H$9,0,10*ROW('Water Data'!H185))),'Data Summary'!CG191="Yes"),OFFSET('Water Data'!$H$9,0,10*ROW('Water Data'!H185)),NA())</f>
        <v>#N/A</v>
      </c>
      <c r="S191" s="99" t="e">
        <f ca="true">+IF(AND(ISNUMBER(OFFSET('Water Data'!$I$4,0,10*ROW('Water Data'!I185))),'Data Summary'!CH191="Yes"),100-OFFSET('Water Data'!$I$4,0,10*ROW('Water Data'!I185)),NA())</f>
        <v>#N/A</v>
      </c>
      <c r="T191" s="99" t="e">
        <f ca="true">+IF(AND(ISNUMBER(OFFSET('Water Data'!$I$6,0,10*ROW('Water Data'!I185))),'Data Summary'!CI191="Yes"),OFFSET('Water Data'!$I$6,0,10*ROW('Water Data'!I185)),NA())</f>
        <v>#N/A</v>
      </c>
      <c r="U191" s="99" t="e">
        <f ca="true">+IF(AND(ISNUMBER(OFFSET('Water Data'!$I$9,0,10*ROW('Water Data'!I185))),'Data Summary'!CJ191="Yes"),OFFSET('Water Data'!$I$9,0,10*ROW('Water Data'!I185)),NA())</f>
        <v>#N/A</v>
      </c>
      <c r="V191" s="100" t="e">
        <f ca="true">+IF(AND(ISNUMBER(OFFSET('Sanitation Data'!$D$4,0,10*ROW('Sanitation Data'!D185))),'Data Summary'!CK191="Yes"),100-OFFSET('Sanitation Data'!$D$4,0,10*ROW('Sanitation Data'!D185)),NA())</f>
        <v>#N/A</v>
      </c>
      <c r="W191" s="100" t="e">
        <f ca="true">+IF(AND(ISNUMBER(OFFSET('Sanitation Data'!$D$6,0,10*ROW('Sanitation Data'!D185))),'Data Summary'!CL191="Yes"),OFFSET('Sanitation Data'!$D$6,0,10*ROW('Sanitation Data'!D185)),NA())</f>
        <v>#N/A</v>
      </c>
      <c r="X191" s="100" t="e">
        <f ca="true">+IF(AND(ISNUMBER(OFFSET('Sanitation Data'!$D$10,0,10*ROW('Sanitation Data'!D185))),'Data Summary'!CM191="Yes"),OFFSET('Sanitation Data'!$D$10,0,10*ROW('Sanitation Data'!D185)),NA())</f>
        <v>#N/A</v>
      </c>
      <c r="Y191" s="100" t="e">
        <f ca="true">+IF(AND(ISNUMBER(OFFSET('Sanitation Data'!$D$11,0,10*ROW('Sanitation Data'!D185))),'Data Summary'!CN191="Yes"),OFFSET('Sanitation Data'!$D$11,0,10*ROW('Sanitation Data'!D185)),NA())</f>
        <v>#N/A</v>
      </c>
      <c r="Z191" s="100" t="e">
        <f ca="true">+IF(AND(ISNUMBER(OFFSET('Sanitation Data'!$D$12,0,10*ROW('Sanitation Data'!D185))),'Data Summary'!CO191="Yes"),OFFSET('Sanitation Data'!$D$12,0,10*ROW('Sanitation Data'!D185)),NA())</f>
        <v>#N/A</v>
      </c>
      <c r="AA191" s="100" t="e">
        <f ca="true">+IF(AND(ISNUMBER(OFFSET('Sanitation Data'!$E$4,0,10*ROW('Sanitation Data'!E185))),'Data Summary'!CP191="Yes"),100-OFFSET('Sanitation Data'!$E$4,0,10*ROW('Sanitation Data'!E185)),NA())</f>
        <v>#N/A</v>
      </c>
      <c r="AB191" s="100" t="e">
        <f ca="true">+IF(AND(ISNUMBER(OFFSET('Sanitation Data'!$E$6,0,10*ROW('Sanitation Data'!E185))),'Data Summary'!CQ191="Yes"),OFFSET('Sanitation Data'!$E$6,0,10*ROW('Sanitation Data'!E185)),NA())</f>
        <v>#N/A</v>
      </c>
      <c r="AC191" s="100" t="e">
        <f ca="true">+IF(AND(ISNUMBER(OFFSET('Sanitation Data'!$E$10,0,10*ROW('Sanitation Data'!E185))),'Data Summary'!CR191="Yes"),OFFSET('Sanitation Data'!$E$10,0,10*ROW('Sanitation Data'!E185)),NA())</f>
        <v>#N/A</v>
      </c>
      <c r="AD191" s="100" t="e">
        <f ca="true">+IF(AND(ISNUMBER(OFFSET('Sanitation Data'!$E$11,0,10*ROW('Sanitation Data'!E185))),'Data Summary'!CS191="Yes"),OFFSET('Sanitation Data'!$E$11,0,10*ROW('Sanitation Data'!E185)),NA())</f>
        <v>#N/A</v>
      </c>
      <c r="AE191" s="100" t="e">
        <f ca="true">+IF(AND(ISNUMBER(OFFSET('Sanitation Data'!$E$12,0,10*ROW('Sanitation Data'!E185))),'Data Summary'!CT191="Yes"),OFFSET('Sanitation Data'!$E$12,0,10*ROW('Sanitation Data'!E185)),NA())</f>
        <v>#N/A</v>
      </c>
      <c r="AF191" s="100" t="e">
        <f ca="true">+IF(AND(ISNUMBER(OFFSET('Sanitation Data'!$F$4,0,10*ROW('Sanitation Data'!F185))),'Data Summary'!CU191="Yes"),100-OFFSET('Sanitation Data'!$F$4,0,10*ROW('Sanitation Data'!F185)),NA())</f>
        <v>#N/A</v>
      </c>
      <c r="AG191" s="100" t="e">
        <f ca="true">+IF(AND(ISNUMBER(OFFSET('Sanitation Data'!$F$6,0,10*ROW('Sanitation Data'!F185))),'Data Summary'!CV191="Yes"),OFFSET('Sanitation Data'!$F$6,0,10*ROW('Sanitation Data'!F185)),NA())</f>
        <v>#N/A</v>
      </c>
      <c r="AH191" s="100" t="e">
        <f ca="true">+IF(AND(ISNUMBER(OFFSET('Sanitation Data'!$F$10,0,10*ROW('Sanitation Data'!F185))),'Data Summary'!CW191="Yes"),OFFSET('Sanitation Data'!$F$10,0,10*ROW('Sanitation Data'!F185)),NA())</f>
        <v>#N/A</v>
      </c>
      <c r="AI191" s="100" t="e">
        <f ca="true">+IF(AND(ISNUMBER(OFFSET('Sanitation Data'!$F$11,0,10*ROW('Sanitation Data'!F185))),'Data Summary'!CX191="Yes"),OFFSET('Sanitation Data'!$F$11,0,10*ROW('Sanitation Data'!F185)),NA())</f>
        <v>#N/A</v>
      </c>
      <c r="AJ191" s="100" t="e">
        <f ca="true">+IF(AND(ISNUMBER(OFFSET('Sanitation Data'!$F$12,0,10*ROW('Sanitation Data'!F185))),'Data Summary'!CY191="Yes"),OFFSET('Sanitation Data'!$F$12,0,10*ROW('Sanitation Data'!F185)),NA())</f>
        <v>#N/A</v>
      </c>
      <c r="AK191" s="100" t="e">
        <f ca="true">+IF(AND(ISNUMBER(OFFSET('Sanitation Data'!$G$4,0,10*ROW('Sanitation Data'!G185))),'Data Summary'!CZ191="Yes"),100-OFFSET('Sanitation Data'!$G$4,0,10*ROW('Sanitation Data'!G185)),NA())</f>
        <v>#N/A</v>
      </c>
      <c r="AL191" s="100" t="e">
        <f ca="true">+IF(AND(ISNUMBER(OFFSET('Sanitation Data'!$G$6,0,10*ROW('Sanitation Data'!G185))),'Data Summary'!DA191="Yes"),OFFSET('Sanitation Data'!$G$6,0,10*ROW('Sanitation Data'!G185)),NA())</f>
        <v>#N/A</v>
      </c>
      <c r="AM191" s="100" t="e">
        <f ca="true">+IF(AND(ISNUMBER(OFFSET('Sanitation Data'!$G$10,0,10*ROW('Sanitation Data'!G185))),'Data Summary'!DB191="Yes"),OFFSET('Sanitation Data'!$G$10,0,10*ROW('Sanitation Data'!G185)),NA())</f>
        <v>#N/A</v>
      </c>
      <c r="AN191" s="100" t="e">
        <f ca="true">+IF(AND(ISNUMBER(OFFSET('Sanitation Data'!$G$11,0,10*ROW('Sanitation Data'!G185))),'Data Summary'!DC191="Yes"),OFFSET('Sanitation Data'!$G$11,0,10*ROW('Sanitation Data'!G185)),NA())</f>
        <v>#N/A</v>
      </c>
      <c r="AO191" s="100" t="e">
        <f ca="true">+IF(AND(ISNUMBER(OFFSET('Sanitation Data'!$G$12,0,10*ROW('Sanitation Data'!G185))),'Data Summary'!DD191="Yes"),OFFSET('Sanitation Data'!$G$12,0,10*ROW('Sanitation Data'!G185)),NA())</f>
        <v>#N/A</v>
      </c>
      <c r="AP191" s="100" t="e">
        <f ca="true">+IF(AND(ISNUMBER(OFFSET('Sanitation Data'!$H$4,0,10*ROW('Sanitation Data'!H185))),'Data Summary'!DE191="Yes"),100-OFFSET('Sanitation Data'!$H$4,0,10*ROW('Sanitation Data'!H185)),NA())</f>
        <v>#N/A</v>
      </c>
      <c r="AQ191" s="100" t="e">
        <f ca="true">+IF(AND(ISNUMBER(OFFSET('Sanitation Data'!$H$6,0,10*ROW('Sanitation Data'!H185))),'Data Summary'!DF191="Yes"),OFFSET('Sanitation Data'!$H$6,0,10*ROW('Sanitation Data'!H185)),NA())</f>
        <v>#N/A</v>
      </c>
      <c r="AR191" s="100" t="e">
        <f ca="true">+IF(AND(ISNUMBER(OFFSET('Sanitation Data'!$H$10,0,10*ROW('Sanitation Data'!H185))),'Data Summary'!DG191="Yes"),OFFSET('Sanitation Data'!$H$10,0,10*ROW('Sanitation Data'!H185)),NA())</f>
        <v>#N/A</v>
      </c>
      <c r="AS191" s="100" t="e">
        <f ca="true">+IF(AND(ISNUMBER(OFFSET('Sanitation Data'!$H$11,0,10*ROW('Sanitation Data'!H185))),'Data Summary'!DH191="Yes"),OFFSET('Sanitation Data'!$H$11,0,10*ROW('Sanitation Data'!H185)),NA())</f>
        <v>#N/A</v>
      </c>
      <c r="AT191" s="100" t="e">
        <f ca="true">+IF(AND(ISNUMBER(OFFSET('Sanitation Data'!$H$12,0,10*ROW('Sanitation Data'!H185))),'Data Summary'!DI191="Yes"),OFFSET('Sanitation Data'!$H$12,0,10*ROW('Sanitation Data'!H185)),NA())</f>
        <v>#N/A</v>
      </c>
      <c r="AU191" s="100" t="e">
        <f ca="true">+IF(AND(ISNUMBER(OFFSET('Sanitation Data'!$I$4,0,10*ROW('Sanitation Data'!I185))),'Data Summary'!DJ191="Yes"),100-OFFSET('Sanitation Data'!$I$4,0,10*ROW('Sanitation Data'!I185)),NA())</f>
        <v>#N/A</v>
      </c>
      <c r="AV191" s="100" t="e">
        <f ca="true">+IF(AND(ISNUMBER(OFFSET('Sanitation Data'!$I$6,0,10*ROW('Sanitation Data'!I185))),'Data Summary'!DK191="Yes"),OFFSET('Sanitation Data'!$I$6,0,10*ROW('Sanitation Data'!I185)),NA())</f>
        <v>#N/A</v>
      </c>
      <c r="AW191" s="100" t="e">
        <f ca="true">+IF(AND(ISNUMBER(OFFSET('Sanitation Data'!$I$10,0,10*ROW('Sanitation Data'!I185))),'Data Summary'!DL191="Yes"),OFFSET('Sanitation Data'!$I$10,0,10*ROW('Sanitation Data'!I185)),NA())</f>
        <v>#N/A</v>
      </c>
      <c r="AX191" s="100" t="e">
        <f ca="true">+IF(AND(ISNUMBER(OFFSET('Sanitation Data'!$I$11,0,10*ROW('Sanitation Data'!I185))),'Data Summary'!DM191="Yes"),OFFSET('Sanitation Data'!$I$11,0,10*ROW('Sanitation Data'!I185)),NA())</f>
        <v>#N/A</v>
      </c>
      <c r="AY191" s="100" t="e">
        <f ca="true">+IF(AND(ISNUMBER(OFFSET('Sanitation Data'!$I$12,0,10*ROW('Sanitation Data'!I185))),'Data Summary'!DN191="Yes"),OFFSET('Sanitation Data'!$I$12,0,10*ROW('Sanitation Data'!I185)),NA())</f>
        <v>#N/A</v>
      </c>
      <c r="AZ191" s="101" t="e">
        <f ca="true">+IF(AND(ISNUMBER(OFFSET('Hygiene Data'!$D$5,0,10*ROW('Hygiene Data'!D185))),'Data Summary'!DO191="Yes"),OFFSET('Hygiene Data'!$D$5,0,10*ROW('Hygiene Data'!D185)),NA())</f>
        <v>#N/A</v>
      </c>
      <c r="BA191" s="101" t="e">
        <f ca="true">+IF(AND(ISNUMBER(OFFSET('Hygiene Data'!$D$7,0,10*ROW('Hygiene Data'!D185))),'Data Summary'!DP191="Yes"),OFFSET('Hygiene Data'!$D$7,0,10*ROW('Hygiene Data'!D185)),NA())</f>
        <v>#N/A</v>
      </c>
      <c r="BB191" s="101" t="e">
        <f ca="true">+IF(AND(ISNUMBER(OFFSET('Hygiene Data'!$D$9,0,10*ROW('Hygiene Data'!D185))),'Data Summary'!DQ191="Yes"),OFFSET('Hygiene Data'!$D$9,0,10*ROW('Hygiene Data'!D185)),NA())</f>
        <v>#N/A</v>
      </c>
      <c r="BC191" s="101" t="e">
        <f ca="true">+IF(AND(ISNUMBER(OFFSET('Hygiene Data'!$E$5,0,10*ROW('Hygiene Data'!E185))),'Data Summary'!DR191="Yes"),OFFSET('Hygiene Data'!$E$5,0,10*ROW('Hygiene Data'!E185)),NA())</f>
        <v>#N/A</v>
      </c>
      <c r="BD191" s="101" t="e">
        <f ca="true">+IF(AND(ISNUMBER(OFFSET('Hygiene Data'!$E$7,0,10*ROW('Hygiene Data'!E185))),'Data Summary'!DS191="Yes"),OFFSET('Hygiene Data'!$E$7,0,10*ROW('Hygiene Data'!E185)),NA())</f>
        <v>#N/A</v>
      </c>
      <c r="BE191" s="101" t="e">
        <f ca="true">+IF(AND(ISNUMBER(OFFSET('Hygiene Data'!$E$9,0,10*ROW('Hygiene Data'!E185))),'Data Summary'!DT191="Yes"),OFFSET('Hygiene Data'!$E$9,0,10*ROW('Hygiene Data'!E185)),NA())</f>
        <v>#N/A</v>
      </c>
      <c r="BF191" s="101" t="e">
        <f ca="true">+IF(AND(ISNUMBER(OFFSET('Hygiene Data'!$F$5,0,10*ROW('Hygiene Data'!F185))),'Data Summary'!DU191="Yes"),OFFSET('Hygiene Data'!$F$5,0,10*ROW('Hygiene Data'!F185)),NA())</f>
        <v>#N/A</v>
      </c>
      <c r="BG191" s="101" t="e">
        <f ca="true">+IF(AND(ISNUMBER(OFFSET('Hygiene Data'!$F$7,0,10*ROW('Hygiene Data'!F185))),'Data Summary'!DV191="Yes"),OFFSET('Hygiene Data'!$F$7,0,10*ROW('Hygiene Data'!F185)),NA())</f>
        <v>#N/A</v>
      </c>
      <c r="BH191" s="101" t="e">
        <f ca="true">+IF(AND(ISNUMBER(OFFSET('Hygiene Data'!$F$9,0,10*ROW('Hygiene Data'!F185))),'Data Summary'!DW191="Yes"),OFFSET('Hygiene Data'!$F$9,0,10*ROW('Hygiene Data'!F185)),NA())</f>
        <v>#N/A</v>
      </c>
      <c r="BI191" s="101" t="e">
        <f ca="true">+IF(AND(ISNUMBER(OFFSET('Hygiene Data'!$G$5,0,10*ROW('Hygiene Data'!G185))),'Data Summary'!DX191="Yes"),OFFSET('Hygiene Data'!$G$5,0,10*ROW('Hygiene Data'!G185)),NA())</f>
        <v>#N/A</v>
      </c>
      <c r="BJ191" s="101" t="e">
        <f ca="true">+IF(AND(ISNUMBER(OFFSET('Hygiene Data'!$G$7,0,10*ROW('Hygiene Data'!G185))),'Data Summary'!DY191="Yes"),OFFSET('Hygiene Data'!$G$7,0,10*ROW('Hygiene Data'!G185)),NA())</f>
        <v>#N/A</v>
      </c>
      <c r="BK191" s="101" t="e">
        <f ca="true">+IF(AND(ISNUMBER(OFFSET('Hygiene Data'!$G$9,0,10*ROW('Hygiene Data'!G185))),'Data Summary'!DZ191="Yes"),OFFSET('Hygiene Data'!$G$9,0,10*ROW('Hygiene Data'!G185)),NA())</f>
        <v>#N/A</v>
      </c>
      <c r="BL191" s="101" t="e">
        <f ca="true">+IF(AND(ISNUMBER(OFFSET('Hygiene Data'!$H$5,0,10*ROW('Hygiene Data'!H185))),'Data Summary'!EA191="Yes"),OFFSET('Hygiene Data'!$H$5,0,10*ROW('Hygiene Data'!H185)),NA())</f>
        <v>#N/A</v>
      </c>
      <c r="BM191" s="101" t="e">
        <f ca="true">+IF(AND(ISNUMBER(OFFSET('Hygiene Data'!$H$7,0,10*ROW('Hygiene Data'!H185))),'Data Summary'!EB191="Yes"),OFFSET('Hygiene Data'!$H$7,0,10*ROW('Hygiene Data'!H185)),NA())</f>
        <v>#N/A</v>
      </c>
      <c r="BN191" s="101" t="e">
        <f ca="true">+IF(AND(ISNUMBER(OFFSET('Hygiene Data'!$H$9,0,10*ROW('Hygiene Data'!H185))),'Data Summary'!EC191="Yes"),OFFSET('Hygiene Data'!$H$9,0,10*ROW('Hygiene Data'!H185)),NA())</f>
        <v>#N/A</v>
      </c>
      <c r="BO191" s="101" t="e">
        <f ca="true">+IF(AND(ISNUMBER(OFFSET('Hygiene Data'!$I$5,0,10*ROW('Hygiene Data'!I185))),'Data Summary'!ED191="Yes"),OFFSET('Hygiene Data'!$I$5,0,10*ROW('Hygiene Data'!I185)),NA())</f>
        <v>#N/A</v>
      </c>
      <c r="BP191" s="101" t="e">
        <f ca="true">+IF(AND(ISNUMBER(OFFSET('Hygiene Data'!$I$7,0,10*ROW('Hygiene Data'!I185))),'Data Summary'!EE191="Yes"),OFFSET('Hygiene Data'!$I$7,0,10*ROW('Hygiene Data'!I185)),NA())</f>
        <v>#N/A</v>
      </c>
      <c r="BQ191" s="101" t="e">
        <f ca="true">+IF(AND(ISNUMBER(OFFSET('Hygiene Data'!$I$9,0,10*ROW('Hygiene Data'!I185))),'Data Summary'!EF191="Yes"),OFFSET('Hygiene Data'!$I$9,0,10*ROW('Hygiene Data'!I185)),NA())</f>
        <v>#N/A</v>
      </c>
    </row>
    <row xmlns:x14ac="http://schemas.microsoft.com/office/spreadsheetml/2009/9/ac" r="192" x14ac:dyDescent="0.2">
      <c r="A192" s="414" t="e">
        <f ca="true">+RIGHT('Data Summary'!A192,LEN('Data Summary'!A192)-9)</f>
        <v>#VALUE!</v>
      </c>
      <c r="B192" s="38" t="str">
        <f ca="true">+IF(ISTEXT('Data Summary'!B192),'Data Summary'!B192,"")</f>
        <v/>
      </c>
      <c r="C192" s="365" t="e">
        <f ca="true">+VALUE('Data Summary'!C192)</f>
        <v>#VALUE!</v>
      </c>
      <c r="D192" s="99" t="e">
        <f ca="true">+IF(AND(ISNUMBER(OFFSET('Water Data'!$D$4,0,10*ROW('Water Data'!D186))),'Data Summary'!BS192="Yes"),100-OFFSET('Water Data'!$D$4,0,10*ROW('Water Data'!D186)),NA())</f>
        <v>#N/A</v>
      </c>
      <c r="E192" s="99" t="e">
        <f ca="true">+IF(AND(ISNUMBER(OFFSET('Water Data'!$D$6,0,10*ROW('Water Data'!D186))),'Data Summary'!BT192="Yes"),OFFSET('Water Data'!$D$6,0,10*ROW('Water Data'!D186)),NA())</f>
        <v>#N/A</v>
      </c>
      <c r="F192" s="99" t="e">
        <f ca="true">+IF(AND(ISNUMBER(OFFSET('Water Data'!$D$9,0,10*ROW('Water Data'!D186))),'Data Summary'!BU192="Yes"),OFFSET('Water Data'!$D$9,0,10*ROW('Water Data'!D186)),NA())</f>
        <v>#N/A</v>
      </c>
      <c r="G192" s="99" t="e">
        <f ca="true">+IF(AND(ISNUMBER(OFFSET('Water Data'!$E$4,0,10*ROW('Water Data'!E186))),'Data Summary'!BV192="Yes"),100-OFFSET('Water Data'!$E$4,0,10*ROW('Water Data'!E186)),NA())</f>
        <v>#N/A</v>
      </c>
      <c r="H192" s="99" t="e">
        <f ca="true">+IF(AND(ISNUMBER(OFFSET('Water Data'!$E$6,0,10*ROW('Water Data'!E186))),'Data Summary'!BW192="Yes"),OFFSET('Water Data'!$E$6,0,10*ROW('Water Data'!E186)),NA())</f>
        <v>#N/A</v>
      </c>
      <c r="I192" s="99" t="e">
        <f ca="true">+IF(AND(ISNUMBER(OFFSET('Water Data'!$E$9,0,10*ROW('Water Data'!E186))),'Data Summary'!BX192="Yes"),OFFSET('Water Data'!$E$9,0,10*ROW('Water Data'!E186)),NA())</f>
        <v>#N/A</v>
      </c>
      <c r="J192" s="99" t="e">
        <f ca="true">+IF(AND(ISNUMBER(OFFSET('Water Data'!$F$4,0,10*ROW('Water Data'!F186))),'Data Summary'!BY192="Yes"),100-OFFSET('Water Data'!$F$4,0,10*ROW('Water Data'!F186)),NA())</f>
        <v>#N/A</v>
      </c>
      <c r="K192" s="99" t="e">
        <f ca="true">+IF(AND(ISNUMBER(OFFSET('Water Data'!$F$6,0,10*ROW('Water Data'!F186))),'Data Summary'!BZ192="Yes"),OFFSET('Water Data'!$F$6,0,10*ROW('Water Data'!F186)),NA())</f>
        <v>#N/A</v>
      </c>
      <c r="L192" s="99" t="e">
        <f ca="true">+IF(AND(ISNUMBER(OFFSET('Water Data'!$F$9,0,10*ROW('Water Data'!F186))),'Data Summary'!CA192="Yes"),OFFSET('Water Data'!$F$9,0,10*ROW('Water Data'!F186)),NA())</f>
        <v>#N/A</v>
      </c>
      <c r="M192" s="99" t="e">
        <f ca="true">+IF(AND(ISNUMBER(OFFSET('Water Data'!$G$4,0,10*ROW('Water Data'!G186))),'Data Summary'!CB192="Yes"),100-OFFSET('Water Data'!$G$4,0,10*ROW('Water Data'!G186)),NA())</f>
        <v>#N/A</v>
      </c>
      <c r="N192" s="99" t="e">
        <f ca="true">+IF(AND(ISNUMBER(OFFSET('Water Data'!$G$6,0,10*ROW('Water Data'!G186))),'Data Summary'!CC192="Yes"),OFFSET('Water Data'!$G$6,0,10*ROW('Water Data'!G186)),NA())</f>
        <v>#N/A</v>
      </c>
      <c r="O192" s="99" t="e">
        <f ca="true">+IF(AND(ISNUMBER(OFFSET('Water Data'!$G$9,0,10*ROW('Water Data'!G186))),'Data Summary'!CD192="Yes"),OFFSET('Water Data'!$G$9,0,10*ROW('Water Data'!G186)),NA())</f>
        <v>#N/A</v>
      </c>
      <c r="P192" s="99" t="e">
        <f ca="true">+IF(AND(ISNUMBER(OFFSET('Water Data'!$H$4,0,10*ROW('Water Data'!H186))),'Data Summary'!CE192="Yes"),100-OFFSET('Water Data'!$H$4,0,10*ROW('Water Data'!H186)),NA())</f>
        <v>#N/A</v>
      </c>
      <c r="Q192" s="99" t="e">
        <f ca="true">+IF(AND(ISNUMBER(OFFSET('Water Data'!$H$6,0,10*ROW('Water Data'!H186))),'Data Summary'!CF192="Yes"),OFFSET('Water Data'!$H$6,0,10*ROW('Water Data'!H186)),NA())</f>
        <v>#N/A</v>
      </c>
      <c r="R192" s="99" t="e">
        <f ca="true">+IF(AND(ISNUMBER(OFFSET('Water Data'!$H$9,0,10*ROW('Water Data'!H186))),'Data Summary'!CG192="Yes"),OFFSET('Water Data'!$H$9,0,10*ROW('Water Data'!H186)),NA())</f>
        <v>#N/A</v>
      </c>
      <c r="S192" s="99" t="e">
        <f ca="true">+IF(AND(ISNUMBER(OFFSET('Water Data'!$I$4,0,10*ROW('Water Data'!I186))),'Data Summary'!CH192="Yes"),100-OFFSET('Water Data'!$I$4,0,10*ROW('Water Data'!I186)),NA())</f>
        <v>#N/A</v>
      </c>
      <c r="T192" s="99" t="e">
        <f ca="true">+IF(AND(ISNUMBER(OFFSET('Water Data'!$I$6,0,10*ROW('Water Data'!I186))),'Data Summary'!CI192="Yes"),OFFSET('Water Data'!$I$6,0,10*ROW('Water Data'!I186)),NA())</f>
        <v>#N/A</v>
      </c>
      <c r="U192" s="99" t="e">
        <f ca="true">+IF(AND(ISNUMBER(OFFSET('Water Data'!$I$9,0,10*ROW('Water Data'!I186))),'Data Summary'!CJ192="Yes"),OFFSET('Water Data'!$I$9,0,10*ROW('Water Data'!I186)),NA())</f>
        <v>#N/A</v>
      </c>
      <c r="V192" s="100" t="e">
        <f ca="true">+IF(AND(ISNUMBER(OFFSET('Sanitation Data'!$D$4,0,10*ROW('Sanitation Data'!D186))),'Data Summary'!CK192="Yes"),100-OFFSET('Sanitation Data'!$D$4,0,10*ROW('Sanitation Data'!D186)),NA())</f>
        <v>#N/A</v>
      </c>
      <c r="W192" s="100" t="e">
        <f ca="true">+IF(AND(ISNUMBER(OFFSET('Sanitation Data'!$D$6,0,10*ROW('Sanitation Data'!D186))),'Data Summary'!CL192="Yes"),OFFSET('Sanitation Data'!$D$6,0,10*ROW('Sanitation Data'!D186)),NA())</f>
        <v>#N/A</v>
      </c>
      <c r="X192" s="100" t="e">
        <f ca="true">+IF(AND(ISNUMBER(OFFSET('Sanitation Data'!$D$10,0,10*ROW('Sanitation Data'!D186))),'Data Summary'!CM192="Yes"),OFFSET('Sanitation Data'!$D$10,0,10*ROW('Sanitation Data'!D186)),NA())</f>
        <v>#N/A</v>
      </c>
      <c r="Y192" s="100" t="e">
        <f ca="true">+IF(AND(ISNUMBER(OFFSET('Sanitation Data'!$D$11,0,10*ROW('Sanitation Data'!D186))),'Data Summary'!CN192="Yes"),OFFSET('Sanitation Data'!$D$11,0,10*ROW('Sanitation Data'!D186)),NA())</f>
        <v>#N/A</v>
      </c>
      <c r="Z192" s="100" t="e">
        <f ca="true">+IF(AND(ISNUMBER(OFFSET('Sanitation Data'!$D$12,0,10*ROW('Sanitation Data'!D186))),'Data Summary'!CO192="Yes"),OFFSET('Sanitation Data'!$D$12,0,10*ROW('Sanitation Data'!D186)),NA())</f>
        <v>#N/A</v>
      </c>
      <c r="AA192" s="100" t="e">
        <f ca="true">+IF(AND(ISNUMBER(OFFSET('Sanitation Data'!$E$4,0,10*ROW('Sanitation Data'!E186))),'Data Summary'!CP192="Yes"),100-OFFSET('Sanitation Data'!$E$4,0,10*ROW('Sanitation Data'!E186)),NA())</f>
        <v>#N/A</v>
      </c>
      <c r="AB192" s="100" t="e">
        <f ca="true">+IF(AND(ISNUMBER(OFFSET('Sanitation Data'!$E$6,0,10*ROW('Sanitation Data'!E186))),'Data Summary'!CQ192="Yes"),OFFSET('Sanitation Data'!$E$6,0,10*ROW('Sanitation Data'!E186)),NA())</f>
        <v>#N/A</v>
      </c>
      <c r="AC192" s="100" t="e">
        <f ca="true">+IF(AND(ISNUMBER(OFFSET('Sanitation Data'!$E$10,0,10*ROW('Sanitation Data'!E186))),'Data Summary'!CR192="Yes"),OFFSET('Sanitation Data'!$E$10,0,10*ROW('Sanitation Data'!E186)),NA())</f>
        <v>#N/A</v>
      </c>
      <c r="AD192" s="100" t="e">
        <f ca="true">+IF(AND(ISNUMBER(OFFSET('Sanitation Data'!$E$11,0,10*ROW('Sanitation Data'!E186))),'Data Summary'!CS192="Yes"),OFFSET('Sanitation Data'!$E$11,0,10*ROW('Sanitation Data'!E186)),NA())</f>
        <v>#N/A</v>
      </c>
      <c r="AE192" s="100" t="e">
        <f ca="true">+IF(AND(ISNUMBER(OFFSET('Sanitation Data'!$E$12,0,10*ROW('Sanitation Data'!E186))),'Data Summary'!CT192="Yes"),OFFSET('Sanitation Data'!$E$12,0,10*ROW('Sanitation Data'!E186)),NA())</f>
        <v>#N/A</v>
      </c>
      <c r="AF192" s="100" t="e">
        <f ca="true">+IF(AND(ISNUMBER(OFFSET('Sanitation Data'!$F$4,0,10*ROW('Sanitation Data'!F186))),'Data Summary'!CU192="Yes"),100-OFFSET('Sanitation Data'!$F$4,0,10*ROW('Sanitation Data'!F186)),NA())</f>
        <v>#N/A</v>
      </c>
      <c r="AG192" s="100" t="e">
        <f ca="true">+IF(AND(ISNUMBER(OFFSET('Sanitation Data'!$F$6,0,10*ROW('Sanitation Data'!F186))),'Data Summary'!CV192="Yes"),OFFSET('Sanitation Data'!$F$6,0,10*ROW('Sanitation Data'!F186)),NA())</f>
        <v>#N/A</v>
      </c>
      <c r="AH192" s="100" t="e">
        <f ca="true">+IF(AND(ISNUMBER(OFFSET('Sanitation Data'!$F$10,0,10*ROW('Sanitation Data'!F186))),'Data Summary'!CW192="Yes"),OFFSET('Sanitation Data'!$F$10,0,10*ROW('Sanitation Data'!F186)),NA())</f>
        <v>#N/A</v>
      </c>
      <c r="AI192" s="100" t="e">
        <f ca="true">+IF(AND(ISNUMBER(OFFSET('Sanitation Data'!$F$11,0,10*ROW('Sanitation Data'!F186))),'Data Summary'!CX192="Yes"),OFFSET('Sanitation Data'!$F$11,0,10*ROW('Sanitation Data'!F186)),NA())</f>
        <v>#N/A</v>
      </c>
      <c r="AJ192" s="100" t="e">
        <f ca="true">+IF(AND(ISNUMBER(OFFSET('Sanitation Data'!$F$12,0,10*ROW('Sanitation Data'!F186))),'Data Summary'!CY192="Yes"),OFFSET('Sanitation Data'!$F$12,0,10*ROW('Sanitation Data'!F186)),NA())</f>
        <v>#N/A</v>
      </c>
      <c r="AK192" s="100" t="e">
        <f ca="true">+IF(AND(ISNUMBER(OFFSET('Sanitation Data'!$G$4,0,10*ROW('Sanitation Data'!G186))),'Data Summary'!CZ192="Yes"),100-OFFSET('Sanitation Data'!$G$4,0,10*ROW('Sanitation Data'!G186)),NA())</f>
        <v>#N/A</v>
      </c>
      <c r="AL192" s="100" t="e">
        <f ca="true">+IF(AND(ISNUMBER(OFFSET('Sanitation Data'!$G$6,0,10*ROW('Sanitation Data'!G186))),'Data Summary'!DA192="Yes"),OFFSET('Sanitation Data'!$G$6,0,10*ROW('Sanitation Data'!G186)),NA())</f>
        <v>#N/A</v>
      </c>
      <c r="AM192" s="100" t="e">
        <f ca="true">+IF(AND(ISNUMBER(OFFSET('Sanitation Data'!$G$10,0,10*ROW('Sanitation Data'!G186))),'Data Summary'!DB192="Yes"),OFFSET('Sanitation Data'!$G$10,0,10*ROW('Sanitation Data'!G186)),NA())</f>
        <v>#N/A</v>
      </c>
      <c r="AN192" s="100" t="e">
        <f ca="true">+IF(AND(ISNUMBER(OFFSET('Sanitation Data'!$G$11,0,10*ROW('Sanitation Data'!G186))),'Data Summary'!DC192="Yes"),OFFSET('Sanitation Data'!$G$11,0,10*ROW('Sanitation Data'!G186)),NA())</f>
        <v>#N/A</v>
      </c>
      <c r="AO192" s="100" t="e">
        <f ca="true">+IF(AND(ISNUMBER(OFFSET('Sanitation Data'!$G$12,0,10*ROW('Sanitation Data'!G186))),'Data Summary'!DD192="Yes"),OFFSET('Sanitation Data'!$G$12,0,10*ROW('Sanitation Data'!G186)),NA())</f>
        <v>#N/A</v>
      </c>
      <c r="AP192" s="100" t="e">
        <f ca="true">+IF(AND(ISNUMBER(OFFSET('Sanitation Data'!$H$4,0,10*ROW('Sanitation Data'!H186))),'Data Summary'!DE192="Yes"),100-OFFSET('Sanitation Data'!$H$4,0,10*ROW('Sanitation Data'!H186)),NA())</f>
        <v>#N/A</v>
      </c>
      <c r="AQ192" s="100" t="e">
        <f ca="true">+IF(AND(ISNUMBER(OFFSET('Sanitation Data'!$H$6,0,10*ROW('Sanitation Data'!H186))),'Data Summary'!DF192="Yes"),OFFSET('Sanitation Data'!$H$6,0,10*ROW('Sanitation Data'!H186)),NA())</f>
        <v>#N/A</v>
      </c>
      <c r="AR192" s="100" t="e">
        <f ca="true">+IF(AND(ISNUMBER(OFFSET('Sanitation Data'!$H$10,0,10*ROW('Sanitation Data'!H186))),'Data Summary'!DG192="Yes"),OFFSET('Sanitation Data'!$H$10,0,10*ROW('Sanitation Data'!H186)),NA())</f>
        <v>#N/A</v>
      </c>
      <c r="AS192" s="100" t="e">
        <f ca="true">+IF(AND(ISNUMBER(OFFSET('Sanitation Data'!$H$11,0,10*ROW('Sanitation Data'!H186))),'Data Summary'!DH192="Yes"),OFFSET('Sanitation Data'!$H$11,0,10*ROW('Sanitation Data'!H186)),NA())</f>
        <v>#N/A</v>
      </c>
      <c r="AT192" s="100" t="e">
        <f ca="true">+IF(AND(ISNUMBER(OFFSET('Sanitation Data'!$H$12,0,10*ROW('Sanitation Data'!H186))),'Data Summary'!DI192="Yes"),OFFSET('Sanitation Data'!$H$12,0,10*ROW('Sanitation Data'!H186)),NA())</f>
        <v>#N/A</v>
      </c>
      <c r="AU192" s="100" t="e">
        <f ca="true">+IF(AND(ISNUMBER(OFFSET('Sanitation Data'!$I$4,0,10*ROW('Sanitation Data'!I186))),'Data Summary'!DJ192="Yes"),100-OFFSET('Sanitation Data'!$I$4,0,10*ROW('Sanitation Data'!I186)),NA())</f>
        <v>#N/A</v>
      </c>
      <c r="AV192" s="100" t="e">
        <f ca="true">+IF(AND(ISNUMBER(OFFSET('Sanitation Data'!$I$6,0,10*ROW('Sanitation Data'!I186))),'Data Summary'!DK192="Yes"),OFFSET('Sanitation Data'!$I$6,0,10*ROW('Sanitation Data'!I186)),NA())</f>
        <v>#N/A</v>
      </c>
      <c r="AW192" s="100" t="e">
        <f ca="true">+IF(AND(ISNUMBER(OFFSET('Sanitation Data'!$I$10,0,10*ROW('Sanitation Data'!I186))),'Data Summary'!DL192="Yes"),OFFSET('Sanitation Data'!$I$10,0,10*ROW('Sanitation Data'!I186)),NA())</f>
        <v>#N/A</v>
      </c>
      <c r="AX192" s="100" t="e">
        <f ca="true">+IF(AND(ISNUMBER(OFFSET('Sanitation Data'!$I$11,0,10*ROW('Sanitation Data'!I186))),'Data Summary'!DM192="Yes"),OFFSET('Sanitation Data'!$I$11,0,10*ROW('Sanitation Data'!I186)),NA())</f>
        <v>#N/A</v>
      </c>
      <c r="AY192" s="100" t="e">
        <f ca="true">+IF(AND(ISNUMBER(OFFSET('Sanitation Data'!$I$12,0,10*ROW('Sanitation Data'!I186))),'Data Summary'!DN192="Yes"),OFFSET('Sanitation Data'!$I$12,0,10*ROW('Sanitation Data'!I186)),NA())</f>
        <v>#N/A</v>
      </c>
      <c r="AZ192" s="101" t="e">
        <f ca="true">+IF(AND(ISNUMBER(OFFSET('Hygiene Data'!$D$5,0,10*ROW('Hygiene Data'!D186))),'Data Summary'!DO192="Yes"),OFFSET('Hygiene Data'!$D$5,0,10*ROW('Hygiene Data'!D186)),NA())</f>
        <v>#N/A</v>
      </c>
      <c r="BA192" s="101" t="e">
        <f ca="true">+IF(AND(ISNUMBER(OFFSET('Hygiene Data'!$D$7,0,10*ROW('Hygiene Data'!D186))),'Data Summary'!DP192="Yes"),OFFSET('Hygiene Data'!$D$7,0,10*ROW('Hygiene Data'!D186)),NA())</f>
        <v>#N/A</v>
      </c>
      <c r="BB192" s="101" t="e">
        <f ca="true">+IF(AND(ISNUMBER(OFFSET('Hygiene Data'!$D$9,0,10*ROW('Hygiene Data'!D186))),'Data Summary'!DQ192="Yes"),OFFSET('Hygiene Data'!$D$9,0,10*ROW('Hygiene Data'!D186)),NA())</f>
        <v>#N/A</v>
      </c>
      <c r="BC192" s="101" t="e">
        <f ca="true">+IF(AND(ISNUMBER(OFFSET('Hygiene Data'!$E$5,0,10*ROW('Hygiene Data'!E186))),'Data Summary'!DR192="Yes"),OFFSET('Hygiene Data'!$E$5,0,10*ROW('Hygiene Data'!E186)),NA())</f>
        <v>#N/A</v>
      </c>
      <c r="BD192" s="101" t="e">
        <f ca="true">+IF(AND(ISNUMBER(OFFSET('Hygiene Data'!$E$7,0,10*ROW('Hygiene Data'!E186))),'Data Summary'!DS192="Yes"),OFFSET('Hygiene Data'!$E$7,0,10*ROW('Hygiene Data'!E186)),NA())</f>
        <v>#N/A</v>
      </c>
      <c r="BE192" s="101" t="e">
        <f ca="true">+IF(AND(ISNUMBER(OFFSET('Hygiene Data'!$E$9,0,10*ROW('Hygiene Data'!E186))),'Data Summary'!DT192="Yes"),OFFSET('Hygiene Data'!$E$9,0,10*ROW('Hygiene Data'!E186)),NA())</f>
        <v>#N/A</v>
      </c>
      <c r="BF192" s="101" t="e">
        <f ca="true">+IF(AND(ISNUMBER(OFFSET('Hygiene Data'!$F$5,0,10*ROW('Hygiene Data'!F186))),'Data Summary'!DU192="Yes"),OFFSET('Hygiene Data'!$F$5,0,10*ROW('Hygiene Data'!F186)),NA())</f>
        <v>#N/A</v>
      </c>
      <c r="BG192" s="101" t="e">
        <f ca="true">+IF(AND(ISNUMBER(OFFSET('Hygiene Data'!$F$7,0,10*ROW('Hygiene Data'!F186))),'Data Summary'!DV192="Yes"),OFFSET('Hygiene Data'!$F$7,0,10*ROW('Hygiene Data'!F186)),NA())</f>
        <v>#N/A</v>
      </c>
      <c r="BH192" s="101" t="e">
        <f ca="true">+IF(AND(ISNUMBER(OFFSET('Hygiene Data'!$F$9,0,10*ROW('Hygiene Data'!F186))),'Data Summary'!DW192="Yes"),OFFSET('Hygiene Data'!$F$9,0,10*ROW('Hygiene Data'!F186)),NA())</f>
        <v>#N/A</v>
      </c>
      <c r="BI192" s="101" t="e">
        <f ca="true">+IF(AND(ISNUMBER(OFFSET('Hygiene Data'!$G$5,0,10*ROW('Hygiene Data'!G186))),'Data Summary'!DX192="Yes"),OFFSET('Hygiene Data'!$G$5,0,10*ROW('Hygiene Data'!G186)),NA())</f>
        <v>#N/A</v>
      </c>
      <c r="BJ192" s="101" t="e">
        <f ca="true">+IF(AND(ISNUMBER(OFFSET('Hygiene Data'!$G$7,0,10*ROW('Hygiene Data'!G186))),'Data Summary'!DY192="Yes"),OFFSET('Hygiene Data'!$G$7,0,10*ROW('Hygiene Data'!G186)),NA())</f>
        <v>#N/A</v>
      </c>
      <c r="BK192" s="101" t="e">
        <f ca="true">+IF(AND(ISNUMBER(OFFSET('Hygiene Data'!$G$9,0,10*ROW('Hygiene Data'!G186))),'Data Summary'!DZ192="Yes"),OFFSET('Hygiene Data'!$G$9,0,10*ROW('Hygiene Data'!G186)),NA())</f>
        <v>#N/A</v>
      </c>
      <c r="BL192" s="101" t="e">
        <f ca="true">+IF(AND(ISNUMBER(OFFSET('Hygiene Data'!$H$5,0,10*ROW('Hygiene Data'!H186))),'Data Summary'!EA192="Yes"),OFFSET('Hygiene Data'!$H$5,0,10*ROW('Hygiene Data'!H186)),NA())</f>
        <v>#N/A</v>
      </c>
      <c r="BM192" s="101" t="e">
        <f ca="true">+IF(AND(ISNUMBER(OFFSET('Hygiene Data'!$H$7,0,10*ROW('Hygiene Data'!H186))),'Data Summary'!EB192="Yes"),OFFSET('Hygiene Data'!$H$7,0,10*ROW('Hygiene Data'!H186)),NA())</f>
        <v>#N/A</v>
      </c>
      <c r="BN192" s="101" t="e">
        <f ca="true">+IF(AND(ISNUMBER(OFFSET('Hygiene Data'!$H$9,0,10*ROW('Hygiene Data'!H186))),'Data Summary'!EC192="Yes"),OFFSET('Hygiene Data'!$H$9,0,10*ROW('Hygiene Data'!H186)),NA())</f>
        <v>#N/A</v>
      </c>
      <c r="BO192" s="101" t="e">
        <f ca="true">+IF(AND(ISNUMBER(OFFSET('Hygiene Data'!$I$5,0,10*ROW('Hygiene Data'!I186))),'Data Summary'!ED192="Yes"),OFFSET('Hygiene Data'!$I$5,0,10*ROW('Hygiene Data'!I186)),NA())</f>
        <v>#N/A</v>
      </c>
      <c r="BP192" s="101" t="e">
        <f ca="true">+IF(AND(ISNUMBER(OFFSET('Hygiene Data'!$I$7,0,10*ROW('Hygiene Data'!I186))),'Data Summary'!EE192="Yes"),OFFSET('Hygiene Data'!$I$7,0,10*ROW('Hygiene Data'!I186)),NA())</f>
        <v>#N/A</v>
      </c>
      <c r="BQ192" s="101" t="e">
        <f ca="true">+IF(AND(ISNUMBER(OFFSET('Hygiene Data'!$I$9,0,10*ROW('Hygiene Data'!I186))),'Data Summary'!EF192="Yes"),OFFSET('Hygiene Data'!$I$9,0,10*ROW('Hygiene Data'!I186)),NA())</f>
        <v>#N/A</v>
      </c>
    </row>
    <row xmlns:x14ac="http://schemas.microsoft.com/office/spreadsheetml/2009/9/ac" r="193" x14ac:dyDescent="0.2">
      <c r="A193" s="414" t="e">
        <f ca="true">+RIGHT('Data Summary'!A193,LEN('Data Summary'!A193)-9)</f>
        <v>#VALUE!</v>
      </c>
      <c r="B193" s="38" t="str">
        <f ca="true">+IF(ISTEXT('Data Summary'!B193),'Data Summary'!B193,"")</f>
        <v/>
      </c>
      <c r="C193" s="365" t="e">
        <f ca="true">+VALUE('Data Summary'!C193)</f>
        <v>#VALUE!</v>
      </c>
      <c r="D193" s="99" t="e">
        <f ca="true">+IF(AND(ISNUMBER(OFFSET('Water Data'!$D$4,0,10*ROW('Water Data'!D187))),'Data Summary'!BS193="Yes"),100-OFFSET('Water Data'!$D$4,0,10*ROW('Water Data'!D187)),NA())</f>
        <v>#N/A</v>
      </c>
      <c r="E193" s="99" t="e">
        <f ca="true">+IF(AND(ISNUMBER(OFFSET('Water Data'!$D$6,0,10*ROW('Water Data'!D187))),'Data Summary'!BT193="Yes"),OFFSET('Water Data'!$D$6,0,10*ROW('Water Data'!D187)),NA())</f>
        <v>#N/A</v>
      </c>
      <c r="F193" s="99" t="e">
        <f ca="true">+IF(AND(ISNUMBER(OFFSET('Water Data'!$D$9,0,10*ROW('Water Data'!D187))),'Data Summary'!BU193="Yes"),OFFSET('Water Data'!$D$9,0,10*ROW('Water Data'!D187)),NA())</f>
        <v>#N/A</v>
      </c>
      <c r="G193" s="99" t="e">
        <f ca="true">+IF(AND(ISNUMBER(OFFSET('Water Data'!$E$4,0,10*ROW('Water Data'!E187))),'Data Summary'!BV193="Yes"),100-OFFSET('Water Data'!$E$4,0,10*ROW('Water Data'!E187)),NA())</f>
        <v>#N/A</v>
      </c>
      <c r="H193" s="99" t="e">
        <f ca="true">+IF(AND(ISNUMBER(OFFSET('Water Data'!$E$6,0,10*ROW('Water Data'!E187))),'Data Summary'!BW193="Yes"),OFFSET('Water Data'!$E$6,0,10*ROW('Water Data'!E187)),NA())</f>
        <v>#N/A</v>
      </c>
      <c r="I193" s="99" t="e">
        <f ca="true">+IF(AND(ISNUMBER(OFFSET('Water Data'!$E$9,0,10*ROW('Water Data'!E187))),'Data Summary'!BX193="Yes"),OFFSET('Water Data'!$E$9,0,10*ROW('Water Data'!E187)),NA())</f>
        <v>#N/A</v>
      </c>
      <c r="J193" s="99" t="e">
        <f ca="true">+IF(AND(ISNUMBER(OFFSET('Water Data'!$F$4,0,10*ROW('Water Data'!F187))),'Data Summary'!BY193="Yes"),100-OFFSET('Water Data'!$F$4,0,10*ROW('Water Data'!F187)),NA())</f>
        <v>#N/A</v>
      </c>
      <c r="K193" s="99" t="e">
        <f ca="true">+IF(AND(ISNUMBER(OFFSET('Water Data'!$F$6,0,10*ROW('Water Data'!F187))),'Data Summary'!BZ193="Yes"),OFFSET('Water Data'!$F$6,0,10*ROW('Water Data'!F187)),NA())</f>
        <v>#N/A</v>
      </c>
      <c r="L193" s="99" t="e">
        <f ca="true">+IF(AND(ISNUMBER(OFFSET('Water Data'!$F$9,0,10*ROW('Water Data'!F187))),'Data Summary'!CA193="Yes"),OFFSET('Water Data'!$F$9,0,10*ROW('Water Data'!F187)),NA())</f>
        <v>#N/A</v>
      </c>
      <c r="M193" s="99" t="e">
        <f ca="true">+IF(AND(ISNUMBER(OFFSET('Water Data'!$G$4,0,10*ROW('Water Data'!G187))),'Data Summary'!CB193="Yes"),100-OFFSET('Water Data'!$G$4,0,10*ROW('Water Data'!G187)),NA())</f>
        <v>#N/A</v>
      </c>
      <c r="N193" s="99" t="e">
        <f ca="true">+IF(AND(ISNUMBER(OFFSET('Water Data'!$G$6,0,10*ROW('Water Data'!G187))),'Data Summary'!CC193="Yes"),OFFSET('Water Data'!$G$6,0,10*ROW('Water Data'!G187)),NA())</f>
        <v>#N/A</v>
      </c>
      <c r="O193" s="99" t="e">
        <f ca="true">+IF(AND(ISNUMBER(OFFSET('Water Data'!$G$9,0,10*ROW('Water Data'!G187))),'Data Summary'!CD193="Yes"),OFFSET('Water Data'!$G$9,0,10*ROW('Water Data'!G187)),NA())</f>
        <v>#N/A</v>
      </c>
      <c r="P193" s="99" t="e">
        <f ca="true">+IF(AND(ISNUMBER(OFFSET('Water Data'!$H$4,0,10*ROW('Water Data'!H187))),'Data Summary'!CE193="Yes"),100-OFFSET('Water Data'!$H$4,0,10*ROW('Water Data'!H187)),NA())</f>
        <v>#N/A</v>
      </c>
      <c r="Q193" s="99" t="e">
        <f ca="true">+IF(AND(ISNUMBER(OFFSET('Water Data'!$H$6,0,10*ROW('Water Data'!H187))),'Data Summary'!CF193="Yes"),OFFSET('Water Data'!$H$6,0,10*ROW('Water Data'!H187)),NA())</f>
        <v>#N/A</v>
      </c>
      <c r="R193" s="99" t="e">
        <f ca="true">+IF(AND(ISNUMBER(OFFSET('Water Data'!$H$9,0,10*ROW('Water Data'!H187))),'Data Summary'!CG193="Yes"),OFFSET('Water Data'!$H$9,0,10*ROW('Water Data'!H187)),NA())</f>
        <v>#N/A</v>
      </c>
      <c r="S193" s="99" t="e">
        <f ca="true">+IF(AND(ISNUMBER(OFFSET('Water Data'!$I$4,0,10*ROW('Water Data'!I187))),'Data Summary'!CH193="Yes"),100-OFFSET('Water Data'!$I$4,0,10*ROW('Water Data'!I187)),NA())</f>
        <v>#N/A</v>
      </c>
      <c r="T193" s="99" t="e">
        <f ca="true">+IF(AND(ISNUMBER(OFFSET('Water Data'!$I$6,0,10*ROW('Water Data'!I187))),'Data Summary'!CI193="Yes"),OFFSET('Water Data'!$I$6,0,10*ROW('Water Data'!I187)),NA())</f>
        <v>#N/A</v>
      </c>
      <c r="U193" s="99" t="e">
        <f ca="true">+IF(AND(ISNUMBER(OFFSET('Water Data'!$I$9,0,10*ROW('Water Data'!I187))),'Data Summary'!CJ193="Yes"),OFFSET('Water Data'!$I$9,0,10*ROW('Water Data'!I187)),NA())</f>
        <v>#N/A</v>
      </c>
      <c r="V193" s="100" t="e">
        <f ca="true">+IF(AND(ISNUMBER(OFFSET('Sanitation Data'!$D$4,0,10*ROW('Sanitation Data'!D187))),'Data Summary'!CK193="Yes"),100-OFFSET('Sanitation Data'!$D$4,0,10*ROW('Sanitation Data'!D187)),NA())</f>
        <v>#N/A</v>
      </c>
      <c r="W193" s="100" t="e">
        <f ca="true">+IF(AND(ISNUMBER(OFFSET('Sanitation Data'!$D$6,0,10*ROW('Sanitation Data'!D187))),'Data Summary'!CL193="Yes"),OFFSET('Sanitation Data'!$D$6,0,10*ROW('Sanitation Data'!D187)),NA())</f>
        <v>#N/A</v>
      </c>
      <c r="X193" s="100" t="e">
        <f ca="true">+IF(AND(ISNUMBER(OFFSET('Sanitation Data'!$D$10,0,10*ROW('Sanitation Data'!D187))),'Data Summary'!CM193="Yes"),OFFSET('Sanitation Data'!$D$10,0,10*ROW('Sanitation Data'!D187)),NA())</f>
        <v>#N/A</v>
      </c>
      <c r="Y193" s="100" t="e">
        <f ca="true">+IF(AND(ISNUMBER(OFFSET('Sanitation Data'!$D$11,0,10*ROW('Sanitation Data'!D187))),'Data Summary'!CN193="Yes"),OFFSET('Sanitation Data'!$D$11,0,10*ROW('Sanitation Data'!D187)),NA())</f>
        <v>#N/A</v>
      </c>
      <c r="Z193" s="100" t="e">
        <f ca="true">+IF(AND(ISNUMBER(OFFSET('Sanitation Data'!$D$12,0,10*ROW('Sanitation Data'!D187))),'Data Summary'!CO193="Yes"),OFFSET('Sanitation Data'!$D$12,0,10*ROW('Sanitation Data'!D187)),NA())</f>
        <v>#N/A</v>
      </c>
      <c r="AA193" s="100" t="e">
        <f ca="true">+IF(AND(ISNUMBER(OFFSET('Sanitation Data'!$E$4,0,10*ROW('Sanitation Data'!E187))),'Data Summary'!CP193="Yes"),100-OFFSET('Sanitation Data'!$E$4,0,10*ROW('Sanitation Data'!E187)),NA())</f>
        <v>#N/A</v>
      </c>
      <c r="AB193" s="100" t="e">
        <f ca="true">+IF(AND(ISNUMBER(OFFSET('Sanitation Data'!$E$6,0,10*ROW('Sanitation Data'!E187))),'Data Summary'!CQ193="Yes"),OFFSET('Sanitation Data'!$E$6,0,10*ROW('Sanitation Data'!E187)),NA())</f>
        <v>#N/A</v>
      </c>
      <c r="AC193" s="100" t="e">
        <f ca="true">+IF(AND(ISNUMBER(OFFSET('Sanitation Data'!$E$10,0,10*ROW('Sanitation Data'!E187))),'Data Summary'!CR193="Yes"),OFFSET('Sanitation Data'!$E$10,0,10*ROW('Sanitation Data'!E187)),NA())</f>
        <v>#N/A</v>
      </c>
      <c r="AD193" s="100" t="e">
        <f ca="true">+IF(AND(ISNUMBER(OFFSET('Sanitation Data'!$E$11,0,10*ROW('Sanitation Data'!E187))),'Data Summary'!CS193="Yes"),OFFSET('Sanitation Data'!$E$11,0,10*ROW('Sanitation Data'!E187)),NA())</f>
        <v>#N/A</v>
      </c>
      <c r="AE193" s="100" t="e">
        <f ca="true">+IF(AND(ISNUMBER(OFFSET('Sanitation Data'!$E$12,0,10*ROW('Sanitation Data'!E187))),'Data Summary'!CT193="Yes"),OFFSET('Sanitation Data'!$E$12,0,10*ROW('Sanitation Data'!E187)),NA())</f>
        <v>#N/A</v>
      </c>
      <c r="AF193" s="100" t="e">
        <f ca="true">+IF(AND(ISNUMBER(OFFSET('Sanitation Data'!$F$4,0,10*ROW('Sanitation Data'!F187))),'Data Summary'!CU193="Yes"),100-OFFSET('Sanitation Data'!$F$4,0,10*ROW('Sanitation Data'!F187)),NA())</f>
        <v>#N/A</v>
      </c>
      <c r="AG193" s="100" t="e">
        <f ca="true">+IF(AND(ISNUMBER(OFFSET('Sanitation Data'!$F$6,0,10*ROW('Sanitation Data'!F187))),'Data Summary'!CV193="Yes"),OFFSET('Sanitation Data'!$F$6,0,10*ROW('Sanitation Data'!F187)),NA())</f>
        <v>#N/A</v>
      </c>
      <c r="AH193" s="100" t="e">
        <f ca="true">+IF(AND(ISNUMBER(OFFSET('Sanitation Data'!$F$10,0,10*ROW('Sanitation Data'!F187))),'Data Summary'!CW193="Yes"),OFFSET('Sanitation Data'!$F$10,0,10*ROW('Sanitation Data'!F187)),NA())</f>
        <v>#N/A</v>
      </c>
      <c r="AI193" s="100" t="e">
        <f ca="true">+IF(AND(ISNUMBER(OFFSET('Sanitation Data'!$F$11,0,10*ROW('Sanitation Data'!F187))),'Data Summary'!CX193="Yes"),OFFSET('Sanitation Data'!$F$11,0,10*ROW('Sanitation Data'!F187)),NA())</f>
        <v>#N/A</v>
      </c>
      <c r="AJ193" s="100" t="e">
        <f ca="true">+IF(AND(ISNUMBER(OFFSET('Sanitation Data'!$F$12,0,10*ROW('Sanitation Data'!F187))),'Data Summary'!CY193="Yes"),OFFSET('Sanitation Data'!$F$12,0,10*ROW('Sanitation Data'!F187)),NA())</f>
        <v>#N/A</v>
      </c>
      <c r="AK193" s="100" t="e">
        <f ca="true">+IF(AND(ISNUMBER(OFFSET('Sanitation Data'!$G$4,0,10*ROW('Sanitation Data'!G187))),'Data Summary'!CZ193="Yes"),100-OFFSET('Sanitation Data'!$G$4,0,10*ROW('Sanitation Data'!G187)),NA())</f>
        <v>#N/A</v>
      </c>
      <c r="AL193" s="100" t="e">
        <f ca="true">+IF(AND(ISNUMBER(OFFSET('Sanitation Data'!$G$6,0,10*ROW('Sanitation Data'!G187))),'Data Summary'!DA193="Yes"),OFFSET('Sanitation Data'!$G$6,0,10*ROW('Sanitation Data'!G187)),NA())</f>
        <v>#N/A</v>
      </c>
      <c r="AM193" s="100" t="e">
        <f ca="true">+IF(AND(ISNUMBER(OFFSET('Sanitation Data'!$G$10,0,10*ROW('Sanitation Data'!G187))),'Data Summary'!DB193="Yes"),OFFSET('Sanitation Data'!$G$10,0,10*ROW('Sanitation Data'!G187)),NA())</f>
        <v>#N/A</v>
      </c>
      <c r="AN193" s="100" t="e">
        <f ca="true">+IF(AND(ISNUMBER(OFFSET('Sanitation Data'!$G$11,0,10*ROW('Sanitation Data'!G187))),'Data Summary'!DC193="Yes"),OFFSET('Sanitation Data'!$G$11,0,10*ROW('Sanitation Data'!G187)),NA())</f>
        <v>#N/A</v>
      </c>
      <c r="AO193" s="100" t="e">
        <f ca="true">+IF(AND(ISNUMBER(OFFSET('Sanitation Data'!$G$12,0,10*ROW('Sanitation Data'!G187))),'Data Summary'!DD193="Yes"),OFFSET('Sanitation Data'!$G$12,0,10*ROW('Sanitation Data'!G187)),NA())</f>
        <v>#N/A</v>
      </c>
      <c r="AP193" s="100" t="e">
        <f ca="true">+IF(AND(ISNUMBER(OFFSET('Sanitation Data'!$H$4,0,10*ROW('Sanitation Data'!H187))),'Data Summary'!DE193="Yes"),100-OFFSET('Sanitation Data'!$H$4,0,10*ROW('Sanitation Data'!H187)),NA())</f>
        <v>#N/A</v>
      </c>
      <c r="AQ193" s="100" t="e">
        <f ca="true">+IF(AND(ISNUMBER(OFFSET('Sanitation Data'!$H$6,0,10*ROW('Sanitation Data'!H187))),'Data Summary'!DF193="Yes"),OFFSET('Sanitation Data'!$H$6,0,10*ROW('Sanitation Data'!H187)),NA())</f>
        <v>#N/A</v>
      </c>
      <c r="AR193" s="100" t="e">
        <f ca="true">+IF(AND(ISNUMBER(OFFSET('Sanitation Data'!$H$10,0,10*ROW('Sanitation Data'!H187))),'Data Summary'!DG193="Yes"),OFFSET('Sanitation Data'!$H$10,0,10*ROW('Sanitation Data'!H187)),NA())</f>
        <v>#N/A</v>
      </c>
      <c r="AS193" s="100" t="e">
        <f ca="true">+IF(AND(ISNUMBER(OFFSET('Sanitation Data'!$H$11,0,10*ROW('Sanitation Data'!H187))),'Data Summary'!DH193="Yes"),OFFSET('Sanitation Data'!$H$11,0,10*ROW('Sanitation Data'!H187)),NA())</f>
        <v>#N/A</v>
      </c>
      <c r="AT193" s="100" t="e">
        <f ca="true">+IF(AND(ISNUMBER(OFFSET('Sanitation Data'!$H$12,0,10*ROW('Sanitation Data'!H187))),'Data Summary'!DI193="Yes"),OFFSET('Sanitation Data'!$H$12,0,10*ROW('Sanitation Data'!H187)),NA())</f>
        <v>#N/A</v>
      </c>
      <c r="AU193" s="100" t="e">
        <f ca="true">+IF(AND(ISNUMBER(OFFSET('Sanitation Data'!$I$4,0,10*ROW('Sanitation Data'!I187))),'Data Summary'!DJ193="Yes"),100-OFFSET('Sanitation Data'!$I$4,0,10*ROW('Sanitation Data'!I187)),NA())</f>
        <v>#N/A</v>
      </c>
      <c r="AV193" s="100" t="e">
        <f ca="true">+IF(AND(ISNUMBER(OFFSET('Sanitation Data'!$I$6,0,10*ROW('Sanitation Data'!I187))),'Data Summary'!DK193="Yes"),OFFSET('Sanitation Data'!$I$6,0,10*ROW('Sanitation Data'!I187)),NA())</f>
        <v>#N/A</v>
      </c>
      <c r="AW193" s="100" t="e">
        <f ca="true">+IF(AND(ISNUMBER(OFFSET('Sanitation Data'!$I$10,0,10*ROW('Sanitation Data'!I187))),'Data Summary'!DL193="Yes"),OFFSET('Sanitation Data'!$I$10,0,10*ROW('Sanitation Data'!I187)),NA())</f>
        <v>#N/A</v>
      </c>
      <c r="AX193" s="100" t="e">
        <f ca="true">+IF(AND(ISNUMBER(OFFSET('Sanitation Data'!$I$11,0,10*ROW('Sanitation Data'!I187))),'Data Summary'!DM193="Yes"),OFFSET('Sanitation Data'!$I$11,0,10*ROW('Sanitation Data'!I187)),NA())</f>
        <v>#N/A</v>
      </c>
      <c r="AY193" s="100" t="e">
        <f ca="true">+IF(AND(ISNUMBER(OFFSET('Sanitation Data'!$I$12,0,10*ROW('Sanitation Data'!I187))),'Data Summary'!DN193="Yes"),OFFSET('Sanitation Data'!$I$12,0,10*ROW('Sanitation Data'!I187)),NA())</f>
        <v>#N/A</v>
      </c>
      <c r="AZ193" s="101" t="e">
        <f ca="true">+IF(AND(ISNUMBER(OFFSET('Hygiene Data'!$D$5,0,10*ROW('Hygiene Data'!D187))),'Data Summary'!DO193="Yes"),OFFSET('Hygiene Data'!$D$5,0,10*ROW('Hygiene Data'!D187)),NA())</f>
        <v>#N/A</v>
      </c>
      <c r="BA193" s="101" t="e">
        <f ca="true">+IF(AND(ISNUMBER(OFFSET('Hygiene Data'!$D$7,0,10*ROW('Hygiene Data'!D187))),'Data Summary'!DP193="Yes"),OFFSET('Hygiene Data'!$D$7,0,10*ROW('Hygiene Data'!D187)),NA())</f>
        <v>#N/A</v>
      </c>
      <c r="BB193" s="101" t="e">
        <f ca="true">+IF(AND(ISNUMBER(OFFSET('Hygiene Data'!$D$9,0,10*ROW('Hygiene Data'!D187))),'Data Summary'!DQ193="Yes"),OFFSET('Hygiene Data'!$D$9,0,10*ROW('Hygiene Data'!D187)),NA())</f>
        <v>#N/A</v>
      </c>
      <c r="BC193" s="101" t="e">
        <f ca="true">+IF(AND(ISNUMBER(OFFSET('Hygiene Data'!$E$5,0,10*ROW('Hygiene Data'!E187))),'Data Summary'!DR193="Yes"),OFFSET('Hygiene Data'!$E$5,0,10*ROW('Hygiene Data'!E187)),NA())</f>
        <v>#N/A</v>
      </c>
      <c r="BD193" s="101" t="e">
        <f ca="true">+IF(AND(ISNUMBER(OFFSET('Hygiene Data'!$E$7,0,10*ROW('Hygiene Data'!E187))),'Data Summary'!DS193="Yes"),OFFSET('Hygiene Data'!$E$7,0,10*ROW('Hygiene Data'!E187)),NA())</f>
        <v>#N/A</v>
      </c>
      <c r="BE193" s="101" t="e">
        <f ca="true">+IF(AND(ISNUMBER(OFFSET('Hygiene Data'!$E$9,0,10*ROW('Hygiene Data'!E187))),'Data Summary'!DT193="Yes"),OFFSET('Hygiene Data'!$E$9,0,10*ROW('Hygiene Data'!E187)),NA())</f>
        <v>#N/A</v>
      </c>
      <c r="BF193" s="101" t="e">
        <f ca="true">+IF(AND(ISNUMBER(OFFSET('Hygiene Data'!$F$5,0,10*ROW('Hygiene Data'!F187))),'Data Summary'!DU193="Yes"),OFFSET('Hygiene Data'!$F$5,0,10*ROW('Hygiene Data'!F187)),NA())</f>
        <v>#N/A</v>
      </c>
      <c r="BG193" s="101" t="e">
        <f ca="true">+IF(AND(ISNUMBER(OFFSET('Hygiene Data'!$F$7,0,10*ROW('Hygiene Data'!F187))),'Data Summary'!DV193="Yes"),OFFSET('Hygiene Data'!$F$7,0,10*ROW('Hygiene Data'!F187)),NA())</f>
        <v>#N/A</v>
      </c>
      <c r="BH193" s="101" t="e">
        <f ca="true">+IF(AND(ISNUMBER(OFFSET('Hygiene Data'!$F$9,0,10*ROW('Hygiene Data'!F187))),'Data Summary'!DW193="Yes"),OFFSET('Hygiene Data'!$F$9,0,10*ROW('Hygiene Data'!F187)),NA())</f>
        <v>#N/A</v>
      </c>
      <c r="BI193" s="101" t="e">
        <f ca="true">+IF(AND(ISNUMBER(OFFSET('Hygiene Data'!$G$5,0,10*ROW('Hygiene Data'!G187))),'Data Summary'!DX193="Yes"),OFFSET('Hygiene Data'!$G$5,0,10*ROW('Hygiene Data'!G187)),NA())</f>
        <v>#N/A</v>
      </c>
      <c r="BJ193" s="101" t="e">
        <f ca="true">+IF(AND(ISNUMBER(OFFSET('Hygiene Data'!$G$7,0,10*ROW('Hygiene Data'!G187))),'Data Summary'!DY193="Yes"),OFFSET('Hygiene Data'!$G$7,0,10*ROW('Hygiene Data'!G187)),NA())</f>
        <v>#N/A</v>
      </c>
      <c r="BK193" s="101" t="e">
        <f ca="true">+IF(AND(ISNUMBER(OFFSET('Hygiene Data'!$G$9,0,10*ROW('Hygiene Data'!G187))),'Data Summary'!DZ193="Yes"),OFFSET('Hygiene Data'!$G$9,0,10*ROW('Hygiene Data'!G187)),NA())</f>
        <v>#N/A</v>
      </c>
      <c r="BL193" s="101" t="e">
        <f ca="true">+IF(AND(ISNUMBER(OFFSET('Hygiene Data'!$H$5,0,10*ROW('Hygiene Data'!H187))),'Data Summary'!EA193="Yes"),OFFSET('Hygiene Data'!$H$5,0,10*ROW('Hygiene Data'!H187)),NA())</f>
        <v>#N/A</v>
      </c>
      <c r="BM193" s="101" t="e">
        <f ca="true">+IF(AND(ISNUMBER(OFFSET('Hygiene Data'!$H$7,0,10*ROW('Hygiene Data'!H187))),'Data Summary'!EB193="Yes"),OFFSET('Hygiene Data'!$H$7,0,10*ROW('Hygiene Data'!H187)),NA())</f>
        <v>#N/A</v>
      </c>
      <c r="BN193" s="101" t="e">
        <f ca="true">+IF(AND(ISNUMBER(OFFSET('Hygiene Data'!$H$9,0,10*ROW('Hygiene Data'!H187))),'Data Summary'!EC193="Yes"),OFFSET('Hygiene Data'!$H$9,0,10*ROW('Hygiene Data'!H187)),NA())</f>
        <v>#N/A</v>
      </c>
      <c r="BO193" s="101" t="e">
        <f ca="true">+IF(AND(ISNUMBER(OFFSET('Hygiene Data'!$I$5,0,10*ROW('Hygiene Data'!I187))),'Data Summary'!ED193="Yes"),OFFSET('Hygiene Data'!$I$5,0,10*ROW('Hygiene Data'!I187)),NA())</f>
        <v>#N/A</v>
      </c>
      <c r="BP193" s="101" t="e">
        <f ca="true">+IF(AND(ISNUMBER(OFFSET('Hygiene Data'!$I$7,0,10*ROW('Hygiene Data'!I187))),'Data Summary'!EE193="Yes"),OFFSET('Hygiene Data'!$I$7,0,10*ROW('Hygiene Data'!I187)),NA())</f>
        <v>#N/A</v>
      </c>
      <c r="BQ193" s="101" t="e">
        <f ca="true">+IF(AND(ISNUMBER(OFFSET('Hygiene Data'!$I$9,0,10*ROW('Hygiene Data'!I187))),'Data Summary'!EF193="Yes"),OFFSET('Hygiene Data'!$I$9,0,10*ROW('Hygiene Data'!I187)),NA())</f>
        <v>#N/A</v>
      </c>
    </row>
    <row xmlns:x14ac="http://schemas.microsoft.com/office/spreadsheetml/2009/9/ac" r="194" x14ac:dyDescent="0.2">
      <c r="A194" s="414" t="e">
        <f ca="true">+RIGHT('Data Summary'!A194,LEN('Data Summary'!A194)-9)</f>
        <v>#VALUE!</v>
      </c>
      <c r="B194" s="38" t="str">
        <f ca="true">+IF(ISTEXT('Data Summary'!B194),'Data Summary'!B194,"")</f>
        <v/>
      </c>
      <c r="C194" s="365" t="e">
        <f ca="true">+VALUE('Data Summary'!C194)</f>
        <v>#VALUE!</v>
      </c>
      <c r="D194" s="99" t="e">
        <f ca="true">+IF(AND(ISNUMBER(OFFSET('Water Data'!$D$4,0,10*ROW('Water Data'!D188))),'Data Summary'!BS194="Yes"),100-OFFSET('Water Data'!$D$4,0,10*ROW('Water Data'!D188)),NA())</f>
        <v>#N/A</v>
      </c>
      <c r="E194" s="99" t="e">
        <f ca="true">+IF(AND(ISNUMBER(OFFSET('Water Data'!$D$6,0,10*ROW('Water Data'!D188))),'Data Summary'!BT194="Yes"),OFFSET('Water Data'!$D$6,0,10*ROW('Water Data'!D188)),NA())</f>
        <v>#N/A</v>
      </c>
      <c r="F194" s="99" t="e">
        <f ca="true">+IF(AND(ISNUMBER(OFFSET('Water Data'!$D$9,0,10*ROW('Water Data'!D188))),'Data Summary'!BU194="Yes"),OFFSET('Water Data'!$D$9,0,10*ROW('Water Data'!D188)),NA())</f>
        <v>#N/A</v>
      </c>
      <c r="G194" s="99" t="e">
        <f ca="true">+IF(AND(ISNUMBER(OFFSET('Water Data'!$E$4,0,10*ROW('Water Data'!E188))),'Data Summary'!BV194="Yes"),100-OFFSET('Water Data'!$E$4,0,10*ROW('Water Data'!E188)),NA())</f>
        <v>#N/A</v>
      </c>
      <c r="H194" s="99" t="e">
        <f ca="true">+IF(AND(ISNUMBER(OFFSET('Water Data'!$E$6,0,10*ROW('Water Data'!E188))),'Data Summary'!BW194="Yes"),OFFSET('Water Data'!$E$6,0,10*ROW('Water Data'!E188)),NA())</f>
        <v>#N/A</v>
      </c>
      <c r="I194" s="99" t="e">
        <f ca="true">+IF(AND(ISNUMBER(OFFSET('Water Data'!$E$9,0,10*ROW('Water Data'!E188))),'Data Summary'!BX194="Yes"),OFFSET('Water Data'!$E$9,0,10*ROW('Water Data'!E188)),NA())</f>
        <v>#N/A</v>
      </c>
      <c r="J194" s="99" t="e">
        <f ca="true">+IF(AND(ISNUMBER(OFFSET('Water Data'!$F$4,0,10*ROW('Water Data'!F188))),'Data Summary'!BY194="Yes"),100-OFFSET('Water Data'!$F$4,0,10*ROW('Water Data'!F188)),NA())</f>
        <v>#N/A</v>
      </c>
      <c r="K194" s="99" t="e">
        <f ca="true">+IF(AND(ISNUMBER(OFFSET('Water Data'!$F$6,0,10*ROW('Water Data'!F188))),'Data Summary'!BZ194="Yes"),OFFSET('Water Data'!$F$6,0,10*ROW('Water Data'!F188)),NA())</f>
        <v>#N/A</v>
      </c>
      <c r="L194" s="99" t="e">
        <f ca="true">+IF(AND(ISNUMBER(OFFSET('Water Data'!$F$9,0,10*ROW('Water Data'!F188))),'Data Summary'!CA194="Yes"),OFFSET('Water Data'!$F$9,0,10*ROW('Water Data'!F188)),NA())</f>
        <v>#N/A</v>
      </c>
      <c r="M194" s="99" t="e">
        <f ca="true">+IF(AND(ISNUMBER(OFFSET('Water Data'!$G$4,0,10*ROW('Water Data'!G188))),'Data Summary'!CB194="Yes"),100-OFFSET('Water Data'!$G$4,0,10*ROW('Water Data'!G188)),NA())</f>
        <v>#N/A</v>
      </c>
      <c r="N194" s="99" t="e">
        <f ca="true">+IF(AND(ISNUMBER(OFFSET('Water Data'!$G$6,0,10*ROW('Water Data'!G188))),'Data Summary'!CC194="Yes"),OFFSET('Water Data'!$G$6,0,10*ROW('Water Data'!G188)),NA())</f>
        <v>#N/A</v>
      </c>
      <c r="O194" s="99" t="e">
        <f ca="true">+IF(AND(ISNUMBER(OFFSET('Water Data'!$G$9,0,10*ROW('Water Data'!G188))),'Data Summary'!CD194="Yes"),OFFSET('Water Data'!$G$9,0,10*ROW('Water Data'!G188)),NA())</f>
        <v>#N/A</v>
      </c>
      <c r="P194" s="99" t="e">
        <f ca="true">+IF(AND(ISNUMBER(OFFSET('Water Data'!$H$4,0,10*ROW('Water Data'!H188))),'Data Summary'!CE194="Yes"),100-OFFSET('Water Data'!$H$4,0,10*ROW('Water Data'!H188)),NA())</f>
        <v>#N/A</v>
      </c>
      <c r="Q194" s="99" t="e">
        <f ca="true">+IF(AND(ISNUMBER(OFFSET('Water Data'!$H$6,0,10*ROW('Water Data'!H188))),'Data Summary'!CF194="Yes"),OFFSET('Water Data'!$H$6,0,10*ROW('Water Data'!H188)),NA())</f>
        <v>#N/A</v>
      </c>
      <c r="R194" s="99" t="e">
        <f ca="true">+IF(AND(ISNUMBER(OFFSET('Water Data'!$H$9,0,10*ROW('Water Data'!H188))),'Data Summary'!CG194="Yes"),OFFSET('Water Data'!$H$9,0,10*ROW('Water Data'!H188)),NA())</f>
        <v>#N/A</v>
      </c>
      <c r="S194" s="99" t="e">
        <f ca="true">+IF(AND(ISNUMBER(OFFSET('Water Data'!$I$4,0,10*ROW('Water Data'!I188))),'Data Summary'!CH194="Yes"),100-OFFSET('Water Data'!$I$4,0,10*ROW('Water Data'!I188)),NA())</f>
        <v>#N/A</v>
      </c>
      <c r="T194" s="99" t="e">
        <f ca="true">+IF(AND(ISNUMBER(OFFSET('Water Data'!$I$6,0,10*ROW('Water Data'!I188))),'Data Summary'!CI194="Yes"),OFFSET('Water Data'!$I$6,0,10*ROW('Water Data'!I188)),NA())</f>
        <v>#N/A</v>
      </c>
      <c r="U194" s="99" t="e">
        <f ca="true">+IF(AND(ISNUMBER(OFFSET('Water Data'!$I$9,0,10*ROW('Water Data'!I188))),'Data Summary'!CJ194="Yes"),OFFSET('Water Data'!$I$9,0,10*ROW('Water Data'!I188)),NA())</f>
        <v>#N/A</v>
      </c>
      <c r="V194" s="100" t="e">
        <f ca="true">+IF(AND(ISNUMBER(OFFSET('Sanitation Data'!$D$4,0,10*ROW('Sanitation Data'!D188))),'Data Summary'!CK194="Yes"),100-OFFSET('Sanitation Data'!$D$4,0,10*ROW('Sanitation Data'!D188)),NA())</f>
        <v>#N/A</v>
      </c>
      <c r="W194" s="100" t="e">
        <f ca="true">+IF(AND(ISNUMBER(OFFSET('Sanitation Data'!$D$6,0,10*ROW('Sanitation Data'!D188))),'Data Summary'!CL194="Yes"),OFFSET('Sanitation Data'!$D$6,0,10*ROW('Sanitation Data'!D188)),NA())</f>
        <v>#N/A</v>
      </c>
      <c r="X194" s="100" t="e">
        <f ca="true">+IF(AND(ISNUMBER(OFFSET('Sanitation Data'!$D$10,0,10*ROW('Sanitation Data'!D188))),'Data Summary'!CM194="Yes"),OFFSET('Sanitation Data'!$D$10,0,10*ROW('Sanitation Data'!D188)),NA())</f>
        <v>#N/A</v>
      </c>
      <c r="Y194" s="100" t="e">
        <f ca="true">+IF(AND(ISNUMBER(OFFSET('Sanitation Data'!$D$11,0,10*ROW('Sanitation Data'!D188))),'Data Summary'!CN194="Yes"),OFFSET('Sanitation Data'!$D$11,0,10*ROW('Sanitation Data'!D188)),NA())</f>
        <v>#N/A</v>
      </c>
      <c r="Z194" s="100" t="e">
        <f ca="true">+IF(AND(ISNUMBER(OFFSET('Sanitation Data'!$D$12,0,10*ROW('Sanitation Data'!D188))),'Data Summary'!CO194="Yes"),OFFSET('Sanitation Data'!$D$12,0,10*ROW('Sanitation Data'!D188)),NA())</f>
        <v>#N/A</v>
      </c>
      <c r="AA194" s="100" t="e">
        <f ca="true">+IF(AND(ISNUMBER(OFFSET('Sanitation Data'!$E$4,0,10*ROW('Sanitation Data'!E188))),'Data Summary'!CP194="Yes"),100-OFFSET('Sanitation Data'!$E$4,0,10*ROW('Sanitation Data'!E188)),NA())</f>
        <v>#N/A</v>
      </c>
      <c r="AB194" s="100" t="e">
        <f ca="true">+IF(AND(ISNUMBER(OFFSET('Sanitation Data'!$E$6,0,10*ROW('Sanitation Data'!E188))),'Data Summary'!CQ194="Yes"),OFFSET('Sanitation Data'!$E$6,0,10*ROW('Sanitation Data'!E188)),NA())</f>
        <v>#N/A</v>
      </c>
      <c r="AC194" s="100" t="e">
        <f ca="true">+IF(AND(ISNUMBER(OFFSET('Sanitation Data'!$E$10,0,10*ROW('Sanitation Data'!E188))),'Data Summary'!CR194="Yes"),OFFSET('Sanitation Data'!$E$10,0,10*ROW('Sanitation Data'!E188)),NA())</f>
        <v>#N/A</v>
      </c>
      <c r="AD194" s="100" t="e">
        <f ca="true">+IF(AND(ISNUMBER(OFFSET('Sanitation Data'!$E$11,0,10*ROW('Sanitation Data'!E188))),'Data Summary'!CS194="Yes"),OFFSET('Sanitation Data'!$E$11,0,10*ROW('Sanitation Data'!E188)),NA())</f>
        <v>#N/A</v>
      </c>
      <c r="AE194" s="100" t="e">
        <f ca="true">+IF(AND(ISNUMBER(OFFSET('Sanitation Data'!$E$12,0,10*ROW('Sanitation Data'!E188))),'Data Summary'!CT194="Yes"),OFFSET('Sanitation Data'!$E$12,0,10*ROW('Sanitation Data'!E188)),NA())</f>
        <v>#N/A</v>
      </c>
      <c r="AF194" s="100" t="e">
        <f ca="true">+IF(AND(ISNUMBER(OFFSET('Sanitation Data'!$F$4,0,10*ROW('Sanitation Data'!F188))),'Data Summary'!CU194="Yes"),100-OFFSET('Sanitation Data'!$F$4,0,10*ROW('Sanitation Data'!F188)),NA())</f>
        <v>#N/A</v>
      </c>
      <c r="AG194" s="100" t="e">
        <f ca="true">+IF(AND(ISNUMBER(OFFSET('Sanitation Data'!$F$6,0,10*ROW('Sanitation Data'!F188))),'Data Summary'!CV194="Yes"),OFFSET('Sanitation Data'!$F$6,0,10*ROW('Sanitation Data'!F188)),NA())</f>
        <v>#N/A</v>
      </c>
      <c r="AH194" s="100" t="e">
        <f ca="true">+IF(AND(ISNUMBER(OFFSET('Sanitation Data'!$F$10,0,10*ROW('Sanitation Data'!F188))),'Data Summary'!CW194="Yes"),OFFSET('Sanitation Data'!$F$10,0,10*ROW('Sanitation Data'!F188)),NA())</f>
        <v>#N/A</v>
      </c>
      <c r="AI194" s="100" t="e">
        <f ca="true">+IF(AND(ISNUMBER(OFFSET('Sanitation Data'!$F$11,0,10*ROW('Sanitation Data'!F188))),'Data Summary'!CX194="Yes"),OFFSET('Sanitation Data'!$F$11,0,10*ROW('Sanitation Data'!F188)),NA())</f>
        <v>#N/A</v>
      </c>
      <c r="AJ194" s="100" t="e">
        <f ca="true">+IF(AND(ISNUMBER(OFFSET('Sanitation Data'!$F$12,0,10*ROW('Sanitation Data'!F188))),'Data Summary'!CY194="Yes"),OFFSET('Sanitation Data'!$F$12,0,10*ROW('Sanitation Data'!F188)),NA())</f>
        <v>#N/A</v>
      </c>
      <c r="AK194" s="100" t="e">
        <f ca="true">+IF(AND(ISNUMBER(OFFSET('Sanitation Data'!$G$4,0,10*ROW('Sanitation Data'!G188))),'Data Summary'!CZ194="Yes"),100-OFFSET('Sanitation Data'!$G$4,0,10*ROW('Sanitation Data'!G188)),NA())</f>
        <v>#N/A</v>
      </c>
      <c r="AL194" s="100" t="e">
        <f ca="true">+IF(AND(ISNUMBER(OFFSET('Sanitation Data'!$G$6,0,10*ROW('Sanitation Data'!G188))),'Data Summary'!DA194="Yes"),OFFSET('Sanitation Data'!$G$6,0,10*ROW('Sanitation Data'!G188)),NA())</f>
        <v>#N/A</v>
      </c>
      <c r="AM194" s="100" t="e">
        <f ca="true">+IF(AND(ISNUMBER(OFFSET('Sanitation Data'!$G$10,0,10*ROW('Sanitation Data'!G188))),'Data Summary'!DB194="Yes"),OFFSET('Sanitation Data'!$G$10,0,10*ROW('Sanitation Data'!G188)),NA())</f>
        <v>#N/A</v>
      </c>
      <c r="AN194" s="100" t="e">
        <f ca="true">+IF(AND(ISNUMBER(OFFSET('Sanitation Data'!$G$11,0,10*ROW('Sanitation Data'!G188))),'Data Summary'!DC194="Yes"),OFFSET('Sanitation Data'!$G$11,0,10*ROW('Sanitation Data'!G188)),NA())</f>
        <v>#N/A</v>
      </c>
      <c r="AO194" s="100" t="e">
        <f ca="true">+IF(AND(ISNUMBER(OFFSET('Sanitation Data'!$G$12,0,10*ROW('Sanitation Data'!G188))),'Data Summary'!DD194="Yes"),OFFSET('Sanitation Data'!$G$12,0,10*ROW('Sanitation Data'!G188)),NA())</f>
        <v>#N/A</v>
      </c>
      <c r="AP194" s="100" t="e">
        <f ca="true">+IF(AND(ISNUMBER(OFFSET('Sanitation Data'!$H$4,0,10*ROW('Sanitation Data'!H188))),'Data Summary'!DE194="Yes"),100-OFFSET('Sanitation Data'!$H$4,0,10*ROW('Sanitation Data'!H188)),NA())</f>
        <v>#N/A</v>
      </c>
      <c r="AQ194" s="100" t="e">
        <f ca="true">+IF(AND(ISNUMBER(OFFSET('Sanitation Data'!$H$6,0,10*ROW('Sanitation Data'!H188))),'Data Summary'!DF194="Yes"),OFFSET('Sanitation Data'!$H$6,0,10*ROW('Sanitation Data'!H188)),NA())</f>
        <v>#N/A</v>
      </c>
      <c r="AR194" s="100" t="e">
        <f ca="true">+IF(AND(ISNUMBER(OFFSET('Sanitation Data'!$H$10,0,10*ROW('Sanitation Data'!H188))),'Data Summary'!DG194="Yes"),OFFSET('Sanitation Data'!$H$10,0,10*ROW('Sanitation Data'!H188)),NA())</f>
        <v>#N/A</v>
      </c>
      <c r="AS194" s="100" t="e">
        <f ca="true">+IF(AND(ISNUMBER(OFFSET('Sanitation Data'!$H$11,0,10*ROW('Sanitation Data'!H188))),'Data Summary'!DH194="Yes"),OFFSET('Sanitation Data'!$H$11,0,10*ROW('Sanitation Data'!H188)),NA())</f>
        <v>#N/A</v>
      </c>
      <c r="AT194" s="100" t="e">
        <f ca="true">+IF(AND(ISNUMBER(OFFSET('Sanitation Data'!$H$12,0,10*ROW('Sanitation Data'!H188))),'Data Summary'!DI194="Yes"),OFFSET('Sanitation Data'!$H$12,0,10*ROW('Sanitation Data'!H188)),NA())</f>
        <v>#N/A</v>
      </c>
      <c r="AU194" s="100" t="e">
        <f ca="true">+IF(AND(ISNUMBER(OFFSET('Sanitation Data'!$I$4,0,10*ROW('Sanitation Data'!I188))),'Data Summary'!DJ194="Yes"),100-OFFSET('Sanitation Data'!$I$4,0,10*ROW('Sanitation Data'!I188)),NA())</f>
        <v>#N/A</v>
      </c>
      <c r="AV194" s="100" t="e">
        <f ca="true">+IF(AND(ISNUMBER(OFFSET('Sanitation Data'!$I$6,0,10*ROW('Sanitation Data'!I188))),'Data Summary'!DK194="Yes"),OFFSET('Sanitation Data'!$I$6,0,10*ROW('Sanitation Data'!I188)),NA())</f>
        <v>#N/A</v>
      </c>
      <c r="AW194" s="100" t="e">
        <f ca="true">+IF(AND(ISNUMBER(OFFSET('Sanitation Data'!$I$10,0,10*ROW('Sanitation Data'!I188))),'Data Summary'!DL194="Yes"),OFFSET('Sanitation Data'!$I$10,0,10*ROW('Sanitation Data'!I188)),NA())</f>
        <v>#N/A</v>
      </c>
      <c r="AX194" s="100" t="e">
        <f ca="true">+IF(AND(ISNUMBER(OFFSET('Sanitation Data'!$I$11,0,10*ROW('Sanitation Data'!I188))),'Data Summary'!DM194="Yes"),OFFSET('Sanitation Data'!$I$11,0,10*ROW('Sanitation Data'!I188)),NA())</f>
        <v>#N/A</v>
      </c>
      <c r="AY194" s="100" t="e">
        <f ca="true">+IF(AND(ISNUMBER(OFFSET('Sanitation Data'!$I$12,0,10*ROW('Sanitation Data'!I188))),'Data Summary'!DN194="Yes"),OFFSET('Sanitation Data'!$I$12,0,10*ROW('Sanitation Data'!I188)),NA())</f>
        <v>#N/A</v>
      </c>
      <c r="AZ194" s="101" t="e">
        <f ca="true">+IF(AND(ISNUMBER(OFFSET('Hygiene Data'!$D$5,0,10*ROW('Hygiene Data'!D188))),'Data Summary'!DO194="Yes"),OFFSET('Hygiene Data'!$D$5,0,10*ROW('Hygiene Data'!D188)),NA())</f>
        <v>#N/A</v>
      </c>
      <c r="BA194" s="101" t="e">
        <f ca="true">+IF(AND(ISNUMBER(OFFSET('Hygiene Data'!$D$7,0,10*ROW('Hygiene Data'!D188))),'Data Summary'!DP194="Yes"),OFFSET('Hygiene Data'!$D$7,0,10*ROW('Hygiene Data'!D188)),NA())</f>
        <v>#N/A</v>
      </c>
      <c r="BB194" s="101" t="e">
        <f ca="true">+IF(AND(ISNUMBER(OFFSET('Hygiene Data'!$D$9,0,10*ROW('Hygiene Data'!D188))),'Data Summary'!DQ194="Yes"),OFFSET('Hygiene Data'!$D$9,0,10*ROW('Hygiene Data'!D188)),NA())</f>
        <v>#N/A</v>
      </c>
      <c r="BC194" s="101" t="e">
        <f ca="true">+IF(AND(ISNUMBER(OFFSET('Hygiene Data'!$E$5,0,10*ROW('Hygiene Data'!E188))),'Data Summary'!DR194="Yes"),OFFSET('Hygiene Data'!$E$5,0,10*ROW('Hygiene Data'!E188)),NA())</f>
        <v>#N/A</v>
      </c>
      <c r="BD194" s="101" t="e">
        <f ca="true">+IF(AND(ISNUMBER(OFFSET('Hygiene Data'!$E$7,0,10*ROW('Hygiene Data'!E188))),'Data Summary'!DS194="Yes"),OFFSET('Hygiene Data'!$E$7,0,10*ROW('Hygiene Data'!E188)),NA())</f>
        <v>#N/A</v>
      </c>
      <c r="BE194" s="101" t="e">
        <f ca="true">+IF(AND(ISNUMBER(OFFSET('Hygiene Data'!$E$9,0,10*ROW('Hygiene Data'!E188))),'Data Summary'!DT194="Yes"),OFFSET('Hygiene Data'!$E$9,0,10*ROW('Hygiene Data'!E188)),NA())</f>
        <v>#N/A</v>
      </c>
      <c r="BF194" s="101" t="e">
        <f ca="true">+IF(AND(ISNUMBER(OFFSET('Hygiene Data'!$F$5,0,10*ROW('Hygiene Data'!F188))),'Data Summary'!DU194="Yes"),OFFSET('Hygiene Data'!$F$5,0,10*ROW('Hygiene Data'!F188)),NA())</f>
        <v>#N/A</v>
      </c>
      <c r="BG194" s="101" t="e">
        <f ca="true">+IF(AND(ISNUMBER(OFFSET('Hygiene Data'!$F$7,0,10*ROW('Hygiene Data'!F188))),'Data Summary'!DV194="Yes"),OFFSET('Hygiene Data'!$F$7,0,10*ROW('Hygiene Data'!F188)),NA())</f>
        <v>#N/A</v>
      </c>
      <c r="BH194" s="101" t="e">
        <f ca="true">+IF(AND(ISNUMBER(OFFSET('Hygiene Data'!$F$9,0,10*ROW('Hygiene Data'!F188))),'Data Summary'!DW194="Yes"),OFFSET('Hygiene Data'!$F$9,0,10*ROW('Hygiene Data'!F188)),NA())</f>
        <v>#N/A</v>
      </c>
      <c r="BI194" s="101" t="e">
        <f ca="true">+IF(AND(ISNUMBER(OFFSET('Hygiene Data'!$G$5,0,10*ROW('Hygiene Data'!G188))),'Data Summary'!DX194="Yes"),OFFSET('Hygiene Data'!$G$5,0,10*ROW('Hygiene Data'!G188)),NA())</f>
        <v>#N/A</v>
      </c>
      <c r="BJ194" s="101" t="e">
        <f ca="true">+IF(AND(ISNUMBER(OFFSET('Hygiene Data'!$G$7,0,10*ROW('Hygiene Data'!G188))),'Data Summary'!DY194="Yes"),OFFSET('Hygiene Data'!$G$7,0,10*ROW('Hygiene Data'!G188)),NA())</f>
        <v>#N/A</v>
      </c>
      <c r="BK194" s="101" t="e">
        <f ca="true">+IF(AND(ISNUMBER(OFFSET('Hygiene Data'!$G$9,0,10*ROW('Hygiene Data'!G188))),'Data Summary'!DZ194="Yes"),OFFSET('Hygiene Data'!$G$9,0,10*ROW('Hygiene Data'!G188)),NA())</f>
        <v>#N/A</v>
      </c>
      <c r="BL194" s="101" t="e">
        <f ca="true">+IF(AND(ISNUMBER(OFFSET('Hygiene Data'!$H$5,0,10*ROW('Hygiene Data'!H188))),'Data Summary'!EA194="Yes"),OFFSET('Hygiene Data'!$H$5,0,10*ROW('Hygiene Data'!H188)),NA())</f>
        <v>#N/A</v>
      </c>
      <c r="BM194" s="101" t="e">
        <f ca="true">+IF(AND(ISNUMBER(OFFSET('Hygiene Data'!$H$7,0,10*ROW('Hygiene Data'!H188))),'Data Summary'!EB194="Yes"),OFFSET('Hygiene Data'!$H$7,0,10*ROW('Hygiene Data'!H188)),NA())</f>
        <v>#N/A</v>
      </c>
      <c r="BN194" s="101" t="e">
        <f ca="true">+IF(AND(ISNUMBER(OFFSET('Hygiene Data'!$H$9,0,10*ROW('Hygiene Data'!H188))),'Data Summary'!EC194="Yes"),OFFSET('Hygiene Data'!$H$9,0,10*ROW('Hygiene Data'!H188)),NA())</f>
        <v>#N/A</v>
      </c>
      <c r="BO194" s="101" t="e">
        <f ca="true">+IF(AND(ISNUMBER(OFFSET('Hygiene Data'!$I$5,0,10*ROW('Hygiene Data'!I188))),'Data Summary'!ED194="Yes"),OFFSET('Hygiene Data'!$I$5,0,10*ROW('Hygiene Data'!I188)),NA())</f>
        <v>#N/A</v>
      </c>
      <c r="BP194" s="101" t="e">
        <f ca="true">+IF(AND(ISNUMBER(OFFSET('Hygiene Data'!$I$7,0,10*ROW('Hygiene Data'!I188))),'Data Summary'!EE194="Yes"),OFFSET('Hygiene Data'!$I$7,0,10*ROW('Hygiene Data'!I188)),NA())</f>
        <v>#N/A</v>
      </c>
      <c r="BQ194" s="101" t="e">
        <f ca="true">+IF(AND(ISNUMBER(OFFSET('Hygiene Data'!$I$9,0,10*ROW('Hygiene Data'!I188))),'Data Summary'!EF194="Yes"),OFFSET('Hygiene Data'!$I$9,0,10*ROW('Hygiene Data'!I188)),NA())</f>
        <v>#N/A</v>
      </c>
    </row>
    <row xmlns:x14ac="http://schemas.microsoft.com/office/spreadsheetml/2009/9/ac" r="195" x14ac:dyDescent="0.2">
      <c r="A195" s="414" t="e">
        <f ca="true">+RIGHT('Data Summary'!A195,LEN('Data Summary'!A195)-9)</f>
        <v>#VALUE!</v>
      </c>
      <c r="B195" s="38" t="str">
        <f ca="true">+IF(ISTEXT('Data Summary'!B195),'Data Summary'!B195,"")</f>
        <v/>
      </c>
      <c r="C195" s="365" t="e">
        <f ca="true">+VALUE('Data Summary'!C195)</f>
        <v>#VALUE!</v>
      </c>
      <c r="D195" s="99" t="e">
        <f ca="true">+IF(AND(ISNUMBER(OFFSET('Water Data'!$D$4,0,10*ROW('Water Data'!D189))),'Data Summary'!BS195="Yes"),100-OFFSET('Water Data'!$D$4,0,10*ROW('Water Data'!D189)),NA())</f>
        <v>#N/A</v>
      </c>
      <c r="E195" s="99" t="e">
        <f ca="true">+IF(AND(ISNUMBER(OFFSET('Water Data'!$D$6,0,10*ROW('Water Data'!D189))),'Data Summary'!BT195="Yes"),OFFSET('Water Data'!$D$6,0,10*ROW('Water Data'!D189)),NA())</f>
        <v>#N/A</v>
      </c>
      <c r="F195" s="99" t="e">
        <f ca="true">+IF(AND(ISNUMBER(OFFSET('Water Data'!$D$9,0,10*ROW('Water Data'!D189))),'Data Summary'!BU195="Yes"),OFFSET('Water Data'!$D$9,0,10*ROW('Water Data'!D189)),NA())</f>
        <v>#N/A</v>
      </c>
      <c r="G195" s="99" t="e">
        <f ca="true">+IF(AND(ISNUMBER(OFFSET('Water Data'!$E$4,0,10*ROW('Water Data'!E189))),'Data Summary'!BV195="Yes"),100-OFFSET('Water Data'!$E$4,0,10*ROW('Water Data'!E189)),NA())</f>
        <v>#N/A</v>
      </c>
      <c r="H195" s="99" t="e">
        <f ca="true">+IF(AND(ISNUMBER(OFFSET('Water Data'!$E$6,0,10*ROW('Water Data'!E189))),'Data Summary'!BW195="Yes"),OFFSET('Water Data'!$E$6,0,10*ROW('Water Data'!E189)),NA())</f>
        <v>#N/A</v>
      </c>
      <c r="I195" s="99" t="e">
        <f ca="true">+IF(AND(ISNUMBER(OFFSET('Water Data'!$E$9,0,10*ROW('Water Data'!E189))),'Data Summary'!BX195="Yes"),OFFSET('Water Data'!$E$9,0,10*ROW('Water Data'!E189)),NA())</f>
        <v>#N/A</v>
      </c>
      <c r="J195" s="99" t="e">
        <f ca="true">+IF(AND(ISNUMBER(OFFSET('Water Data'!$F$4,0,10*ROW('Water Data'!F189))),'Data Summary'!BY195="Yes"),100-OFFSET('Water Data'!$F$4,0,10*ROW('Water Data'!F189)),NA())</f>
        <v>#N/A</v>
      </c>
      <c r="K195" s="99" t="e">
        <f ca="true">+IF(AND(ISNUMBER(OFFSET('Water Data'!$F$6,0,10*ROW('Water Data'!F189))),'Data Summary'!BZ195="Yes"),OFFSET('Water Data'!$F$6,0,10*ROW('Water Data'!F189)),NA())</f>
        <v>#N/A</v>
      </c>
      <c r="L195" s="99" t="e">
        <f ca="true">+IF(AND(ISNUMBER(OFFSET('Water Data'!$F$9,0,10*ROW('Water Data'!F189))),'Data Summary'!CA195="Yes"),OFFSET('Water Data'!$F$9,0,10*ROW('Water Data'!F189)),NA())</f>
        <v>#N/A</v>
      </c>
      <c r="M195" s="99" t="e">
        <f ca="true">+IF(AND(ISNUMBER(OFFSET('Water Data'!$G$4,0,10*ROW('Water Data'!G189))),'Data Summary'!CB195="Yes"),100-OFFSET('Water Data'!$G$4,0,10*ROW('Water Data'!G189)),NA())</f>
        <v>#N/A</v>
      </c>
      <c r="N195" s="99" t="e">
        <f ca="true">+IF(AND(ISNUMBER(OFFSET('Water Data'!$G$6,0,10*ROW('Water Data'!G189))),'Data Summary'!CC195="Yes"),OFFSET('Water Data'!$G$6,0,10*ROW('Water Data'!G189)),NA())</f>
        <v>#N/A</v>
      </c>
      <c r="O195" s="99" t="e">
        <f ca="true">+IF(AND(ISNUMBER(OFFSET('Water Data'!$G$9,0,10*ROW('Water Data'!G189))),'Data Summary'!CD195="Yes"),OFFSET('Water Data'!$G$9,0,10*ROW('Water Data'!G189)),NA())</f>
        <v>#N/A</v>
      </c>
      <c r="P195" s="99" t="e">
        <f ca="true">+IF(AND(ISNUMBER(OFFSET('Water Data'!$H$4,0,10*ROW('Water Data'!H189))),'Data Summary'!CE195="Yes"),100-OFFSET('Water Data'!$H$4,0,10*ROW('Water Data'!H189)),NA())</f>
        <v>#N/A</v>
      </c>
      <c r="Q195" s="99" t="e">
        <f ca="true">+IF(AND(ISNUMBER(OFFSET('Water Data'!$H$6,0,10*ROW('Water Data'!H189))),'Data Summary'!CF195="Yes"),OFFSET('Water Data'!$H$6,0,10*ROW('Water Data'!H189)),NA())</f>
        <v>#N/A</v>
      </c>
      <c r="R195" s="99" t="e">
        <f ca="true">+IF(AND(ISNUMBER(OFFSET('Water Data'!$H$9,0,10*ROW('Water Data'!H189))),'Data Summary'!CG195="Yes"),OFFSET('Water Data'!$H$9,0,10*ROW('Water Data'!H189)),NA())</f>
        <v>#N/A</v>
      </c>
      <c r="S195" s="99" t="e">
        <f ca="true">+IF(AND(ISNUMBER(OFFSET('Water Data'!$I$4,0,10*ROW('Water Data'!I189))),'Data Summary'!CH195="Yes"),100-OFFSET('Water Data'!$I$4,0,10*ROW('Water Data'!I189)),NA())</f>
        <v>#N/A</v>
      </c>
      <c r="T195" s="99" t="e">
        <f ca="true">+IF(AND(ISNUMBER(OFFSET('Water Data'!$I$6,0,10*ROW('Water Data'!I189))),'Data Summary'!CI195="Yes"),OFFSET('Water Data'!$I$6,0,10*ROW('Water Data'!I189)),NA())</f>
        <v>#N/A</v>
      </c>
      <c r="U195" s="99" t="e">
        <f ca="true">+IF(AND(ISNUMBER(OFFSET('Water Data'!$I$9,0,10*ROW('Water Data'!I189))),'Data Summary'!CJ195="Yes"),OFFSET('Water Data'!$I$9,0,10*ROW('Water Data'!I189)),NA())</f>
        <v>#N/A</v>
      </c>
      <c r="V195" s="100" t="e">
        <f ca="true">+IF(AND(ISNUMBER(OFFSET('Sanitation Data'!$D$4,0,10*ROW('Sanitation Data'!D189))),'Data Summary'!CK195="Yes"),100-OFFSET('Sanitation Data'!$D$4,0,10*ROW('Sanitation Data'!D189)),NA())</f>
        <v>#N/A</v>
      </c>
      <c r="W195" s="100" t="e">
        <f ca="true">+IF(AND(ISNUMBER(OFFSET('Sanitation Data'!$D$6,0,10*ROW('Sanitation Data'!D189))),'Data Summary'!CL195="Yes"),OFFSET('Sanitation Data'!$D$6,0,10*ROW('Sanitation Data'!D189)),NA())</f>
        <v>#N/A</v>
      </c>
      <c r="X195" s="100" t="e">
        <f ca="true">+IF(AND(ISNUMBER(OFFSET('Sanitation Data'!$D$10,0,10*ROW('Sanitation Data'!D189))),'Data Summary'!CM195="Yes"),OFFSET('Sanitation Data'!$D$10,0,10*ROW('Sanitation Data'!D189)),NA())</f>
        <v>#N/A</v>
      </c>
      <c r="Y195" s="100" t="e">
        <f ca="true">+IF(AND(ISNUMBER(OFFSET('Sanitation Data'!$D$11,0,10*ROW('Sanitation Data'!D189))),'Data Summary'!CN195="Yes"),OFFSET('Sanitation Data'!$D$11,0,10*ROW('Sanitation Data'!D189)),NA())</f>
        <v>#N/A</v>
      </c>
      <c r="Z195" s="100" t="e">
        <f ca="true">+IF(AND(ISNUMBER(OFFSET('Sanitation Data'!$D$12,0,10*ROW('Sanitation Data'!D189))),'Data Summary'!CO195="Yes"),OFFSET('Sanitation Data'!$D$12,0,10*ROW('Sanitation Data'!D189)),NA())</f>
        <v>#N/A</v>
      </c>
      <c r="AA195" s="100" t="e">
        <f ca="true">+IF(AND(ISNUMBER(OFFSET('Sanitation Data'!$E$4,0,10*ROW('Sanitation Data'!E189))),'Data Summary'!CP195="Yes"),100-OFFSET('Sanitation Data'!$E$4,0,10*ROW('Sanitation Data'!E189)),NA())</f>
        <v>#N/A</v>
      </c>
      <c r="AB195" s="100" t="e">
        <f ca="true">+IF(AND(ISNUMBER(OFFSET('Sanitation Data'!$E$6,0,10*ROW('Sanitation Data'!E189))),'Data Summary'!CQ195="Yes"),OFFSET('Sanitation Data'!$E$6,0,10*ROW('Sanitation Data'!E189)),NA())</f>
        <v>#N/A</v>
      </c>
      <c r="AC195" s="100" t="e">
        <f ca="true">+IF(AND(ISNUMBER(OFFSET('Sanitation Data'!$E$10,0,10*ROW('Sanitation Data'!E189))),'Data Summary'!CR195="Yes"),OFFSET('Sanitation Data'!$E$10,0,10*ROW('Sanitation Data'!E189)),NA())</f>
        <v>#N/A</v>
      </c>
      <c r="AD195" s="100" t="e">
        <f ca="true">+IF(AND(ISNUMBER(OFFSET('Sanitation Data'!$E$11,0,10*ROW('Sanitation Data'!E189))),'Data Summary'!CS195="Yes"),OFFSET('Sanitation Data'!$E$11,0,10*ROW('Sanitation Data'!E189)),NA())</f>
        <v>#N/A</v>
      </c>
      <c r="AE195" s="100" t="e">
        <f ca="true">+IF(AND(ISNUMBER(OFFSET('Sanitation Data'!$E$12,0,10*ROW('Sanitation Data'!E189))),'Data Summary'!CT195="Yes"),OFFSET('Sanitation Data'!$E$12,0,10*ROW('Sanitation Data'!E189)),NA())</f>
        <v>#N/A</v>
      </c>
      <c r="AF195" s="100" t="e">
        <f ca="true">+IF(AND(ISNUMBER(OFFSET('Sanitation Data'!$F$4,0,10*ROW('Sanitation Data'!F189))),'Data Summary'!CU195="Yes"),100-OFFSET('Sanitation Data'!$F$4,0,10*ROW('Sanitation Data'!F189)),NA())</f>
        <v>#N/A</v>
      </c>
      <c r="AG195" s="100" t="e">
        <f ca="true">+IF(AND(ISNUMBER(OFFSET('Sanitation Data'!$F$6,0,10*ROW('Sanitation Data'!F189))),'Data Summary'!CV195="Yes"),OFFSET('Sanitation Data'!$F$6,0,10*ROW('Sanitation Data'!F189)),NA())</f>
        <v>#N/A</v>
      </c>
      <c r="AH195" s="100" t="e">
        <f ca="true">+IF(AND(ISNUMBER(OFFSET('Sanitation Data'!$F$10,0,10*ROW('Sanitation Data'!F189))),'Data Summary'!CW195="Yes"),OFFSET('Sanitation Data'!$F$10,0,10*ROW('Sanitation Data'!F189)),NA())</f>
        <v>#N/A</v>
      </c>
      <c r="AI195" s="100" t="e">
        <f ca="true">+IF(AND(ISNUMBER(OFFSET('Sanitation Data'!$F$11,0,10*ROW('Sanitation Data'!F189))),'Data Summary'!CX195="Yes"),OFFSET('Sanitation Data'!$F$11,0,10*ROW('Sanitation Data'!F189)),NA())</f>
        <v>#N/A</v>
      </c>
      <c r="AJ195" s="100" t="e">
        <f ca="true">+IF(AND(ISNUMBER(OFFSET('Sanitation Data'!$F$12,0,10*ROW('Sanitation Data'!F189))),'Data Summary'!CY195="Yes"),OFFSET('Sanitation Data'!$F$12,0,10*ROW('Sanitation Data'!F189)),NA())</f>
        <v>#N/A</v>
      </c>
      <c r="AK195" s="100" t="e">
        <f ca="true">+IF(AND(ISNUMBER(OFFSET('Sanitation Data'!$G$4,0,10*ROW('Sanitation Data'!G189))),'Data Summary'!CZ195="Yes"),100-OFFSET('Sanitation Data'!$G$4,0,10*ROW('Sanitation Data'!G189)),NA())</f>
        <v>#N/A</v>
      </c>
      <c r="AL195" s="100" t="e">
        <f ca="true">+IF(AND(ISNUMBER(OFFSET('Sanitation Data'!$G$6,0,10*ROW('Sanitation Data'!G189))),'Data Summary'!DA195="Yes"),OFFSET('Sanitation Data'!$G$6,0,10*ROW('Sanitation Data'!G189)),NA())</f>
        <v>#N/A</v>
      </c>
      <c r="AM195" s="100" t="e">
        <f ca="true">+IF(AND(ISNUMBER(OFFSET('Sanitation Data'!$G$10,0,10*ROW('Sanitation Data'!G189))),'Data Summary'!DB195="Yes"),OFFSET('Sanitation Data'!$G$10,0,10*ROW('Sanitation Data'!G189)),NA())</f>
        <v>#N/A</v>
      </c>
      <c r="AN195" s="100" t="e">
        <f ca="true">+IF(AND(ISNUMBER(OFFSET('Sanitation Data'!$G$11,0,10*ROW('Sanitation Data'!G189))),'Data Summary'!DC195="Yes"),OFFSET('Sanitation Data'!$G$11,0,10*ROW('Sanitation Data'!G189)),NA())</f>
        <v>#N/A</v>
      </c>
      <c r="AO195" s="100" t="e">
        <f ca="true">+IF(AND(ISNUMBER(OFFSET('Sanitation Data'!$G$12,0,10*ROW('Sanitation Data'!G189))),'Data Summary'!DD195="Yes"),OFFSET('Sanitation Data'!$G$12,0,10*ROW('Sanitation Data'!G189)),NA())</f>
        <v>#N/A</v>
      </c>
      <c r="AP195" s="100" t="e">
        <f ca="true">+IF(AND(ISNUMBER(OFFSET('Sanitation Data'!$H$4,0,10*ROW('Sanitation Data'!H189))),'Data Summary'!DE195="Yes"),100-OFFSET('Sanitation Data'!$H$4,0,10*ROW('Sanitation Data'!H189)),NA())</f>
        <v>#N/A</v>
      </c>
      <c r="AQ195" s="100" t="e">
        <f ca="true">+IF(AND(ISNUMBER(OFFSET('Sanitation Data'!$H$6,0,10*ROW('Sanitation Data'!H189))),'Data Summary'!DF195="Yes"),OFFSET('Sanitation Data'!$H$6,0,10*ROW('Sanitation Data'!H189)),NA())</f>
        <v>#N/A</v>
      </c>
      <c r="AR195" s="100" t="e">
        <f ca="true">+IF(AND(ISNUMBER(OFFSET('Sanitation Data'!$H$10,0,10*ROW('Sanitation Data'!H189))),'Data Summary'!DG195="Yes"),OFFSET('Sanitation Data'!$H$10,0,10*ROW('Sanitation Data'!H189)),NA())</f>
        <v>#N/A</v>
      </c>
      <c r="AS195" s="100" t="e">
        <f ca="true">+IF(AND(ISNUMBER(OFFSET('Sanitation Data'!$H$11,0,10*ROW('Sanitation Data'!H189))),'Data Summary'!DH195="Yes"),OFFSET('Sanitation Data'!$H$11,0,10*ROW('Sanitation Data'!H189)),NA())</f>
        <v>#N/A</v>
      </c>
      <c r="AT195" s="100" t="e">
        <f ca="true">+IF(AND(ISNUMBER(OFFSET('Sanitation Data'!$H$12,0,10*ROW('Sanitation Data'!H189))),'Data Summary'!DI195="Yes"),OFFSET('Sanitation Data'!$H$12,0,10*ROW('Sanitation Data'!H189)),NA())</f>
        <v>#N/A</v>
      </c>
      <c r="AU195" s="100" t="e">
        <f ca="true">+IF(AND(ISNUMBER(OFFSET('Sanitation Data'!$I$4,0,10*ROW('Sanitation Data'!I189))),'Data Summary'!DJ195="Yes"),100-OFFSET('Sanitation Data'!$I$4,0,10*ROW('Sanitation Data'!I189)),NA())</f>
        <v>#N/A</v>
      </c>
      <c r="AV195" s="100" t="e">
        <f ca="true">+IF(AND(ISNUMBER(OFFSET('Sanitation Data'!$I$6,0,10*ROW('Sanitation Data'!I189))),'Data Summary'!DK195="Yes"),OFFSET('Sanitation Data'!$I$6,0,10*ROW('Sanitation Data'!I189)),NA())</f>
        <v>#N/A</v>
      </c>
      <c r="AW195" s="100" t="e">
        <f ca="true">+IF(AND(ISNUMBER(OFFSET('Sanitation Data'!$I$10,0,10*ROW('Sanitation Data'!I189))),'Data Summary'!DL195="Yes"),OFFSET('Sanitation Data'!$I$10,0,10*ROW('Sanitation Data'!I189)),NA())</f>
        <v>#N/A</v>
      </c>
      <c r="AX195" s="100" t="e">
        <f ca="true">+IF(AND(ISNUMBER(OFFSET('Sanitation Data'!$I$11,0,10*ROW('Sanitation Data'!I189))),'Data Summary'!DM195="Yes"),OFFSET('Sanitation Data'!$I$11,0,10*ROW('Sanitation Data'!I189)),NA())</f>
        <v>#N/A</v>
      </c>
      <c r="AY195" s="100" t="e">
        <f ca="true">+IF(AND(ISNUMBER(OFFSET('Sanitation Data'!$I$12,0,10*ROW('Sanitation Data'!I189))),'Data Summary'!DN195="Yes"),OFFSET('Sanitation Data'!$I$12,0,10*ROW('Sanitation Data'!I189)),NA())</f>
        <v>#N/A</v>
      </c>
      <c r="AZ195" s="101" t="e">
        <f ca="true">+IF(AND(ISNUMBER(OFFSET('Hygiene Data'!$D$5,0,10*ROW('Hygiene Data'!D189))),'Data Summary'!DO195="Yes"),OFFSET('Hygiene Data'!$D$5,0,10*ROW('Hygiene Data'!D189)),NA())</f>
        <v>#N/A</v>
      </c>
      <c r="BA195" s="101" t="e">
        <f ca="true">+IF(AND(ISNUMBER(OFFSET('Hygiene Data'!$D$7,0,10*ROW('Hygiene Data'!D189))),'Data Summary'!DP195="Yes"),OFFSET('Hygiene Data'!$D$7,0,10*ROW('Hygiene Data'!D189)),NA())</f>
        <v>#N/A</v>
      </c>
      <c r="BB195" s="101" t="e">
        <f ca="true">+IF(AND(ISNUMBER(OFFSET('Hygiene Data'!$D$9,0,10*ROW('Hygiene Data'!D189))),'Data Summary'!DQ195="Yes"),OFFSET('Hygiene Data'!$D$9,0,10*ROW('Hygiene Data'!D189)),NA())</f>
        <v>#N/A</v>
      </c>
      <c r="BC195" s="101" t="e">
        <f ca="true">+IF(AND(ISNUMBER(OFFSET('Hygiene Data'!$E$5,0,10*ROW('Hygiene Data'!E189))),'Data Summary'!DR195="Yes"),OFFSET('Hygiene Data'!$E$5,0,10*ROW('Hygiene Data'!E189)),NA())</f>
        <v>#N/A</v>
      </c>
      <c r="BD195" s="101" t="e">
        <f ca="true">+IF(AND(ISNUMBER(OFFSET('Hygiene Data'!$E$7,0,10*ROW('Hygiene Data'!E189))),'Data Summary'!DS195="Yes"),OFFSET('Hygiene Data'!$E$7,0,10*ROW('Hygiene Data'!E189)),NA())</f>
        <v>#N/A</v>
      </c>
      <c r="BE195" s="101" t="e">
        <f ca="true">+IF(AND(ISNUMBER(OFFSET('Hygiene Data'!$E$9,0,10*ROW('Hygiene Data'!E189))),'Data Summary'!DT195="Yes"),OFFSET('Hygiene Data'!$E$9,0,10*ROW('Hygiene Data'!E189)),NA())</f>
        <v>#N/A</v>
      </c>
      <c r="BF195" s="101" t="e">
        <f ca="true">+IF(AND(ISNUMBER(OFFSET('Hygiene Data'!$F$5,0,10*ROW('Hygiene Data'!F189))),'Data Summary'!DU195="Yes"),OFFSET('Hygiene Data'!$F$5,0,10*ROW('Hygiene Data'!F189)),NA())</f>
        <v>#N/A</v>
      </c>
      <c r="BG195" s="101" t="e">
        <f ca="true">+IF(AND(ISNUMBER(OFFSET('Hygiene Data'!$F$7,0,10*ROW('Hygiene Data'!F189))),'Data Summary'!DV195="Yes"),OFFSET('Hygiene Data'!$F$7,0,10*ROW('Hygiene Data'!F189)),NA())</f>
        <v>#N/A</v>
      </c>
      <c r="BH195" s="101" t="e">
        <f ca="true">+IF(AND(ISNUMBER(OFFSET('Hygiene Data'!$F$9,0,10*ROW('Hygiene Data'!F189))),'Data Summary'!DW195="Yes"),OFFSET('Hygiene Data'!$F$9,0,10*ROW('Hygiene Data'!F189)),NA())</f>
        <v>#N/A</v>
      </c>
      <c r="BI195" s="101" t="e">
        <f ca="true">+IF(AND(ISNUMBER(OFFSET('Hygiene Data'!$G$5,0,10*ROW('Hygiene Data'!G189))),'Data Summary'!DX195="Yes"),OFFSET('Hygiene Data'!$G$5,0,10*ROW('Hygiene Data'!G189)),NA())</f>
        <v>#N/A</v>
      </c>
      <c r="BJ195" s="101" t="e">
        <f ca="true">+IF(AND(ISNUMBER(OFFSET('Hygiene Data'!$G$7,0,10*ROW('Hygiene Data'!G189))),'Data Summary'!DY195="Yes"),OFFSET('Hygiene Data'!$G$7,0,10*ROW('Hygiene Data'!G189)),NA())</f>
        <v>#N/A</v>
      </c>
      <c r="BK195" s="101" t="e">
        <f ca="true">+IF(AND(ISNUMBER(OFFSET('Hygiene Data'!$G$9,0,10*ROW('Hygiene Data'!G189))),'Data Summary'!DZ195="Yes"),OFFSET('Hygiene Data'!$G$9,0,10*ROW('Hygiene Data'!G189)),NA())</f>
        <v>#N/A</v>
      </c>
      <c r="BL195" s="101" t="e">
        <f ca="true">+IF(AND(ISNUMBER(OFFSET('Hygiene Data'!$H$5,0,10*ROW('Hygiene Data'!H189))),'Data Summary'!EA195="Yes"),OFFSET('Hygiene Data'!$H$5,0,10*ROW('Hygiene Data'!H189)),NA())</f>
        <v>#N/A</v>
      </c>
      <c r="BM195" s="101" t="e">
        <f ca="true">+IF(AND(ISNUMBER(OFFSET('Hygiene Data'!$H$7,0,10*ROW('Hygiene Data'!H189))),'Data Summary'!EB195="Yes"),OFFSET('Hygiene Data'!$H$7,0,10*ROW('Hygiene Data'!H189)),NA())</f>
        <v>#N/A</v>
      </c>
      <c r="BN195" s="101" t="e">
        <f ca="true">+IF(AND(ISNUMBER(OFFSET('Hygiene Data'!$H$9,0,10*ROW('Hygiene Data'!H189))),'Data Summary'!EC195="Yes"),OFFSET('Hygiene Data'!$H$9,0,10*ROW('Hygiene Data'!H189)),NA())</f>
        <v>#N/A</v>
      </c>
      <c r="BO195" s="101" t="e">
        <f ca="true">+IF(AND(ISNUMBER(OFFSET('Hygiene Data'!$I$5,0,10*ROW('Hygiene Data'!I189))),'Data Summary'!ED195="Yes"),OFFSET('Hygiene Data'!$I$5,0,10*ROW('Hygiene Data'!I189)),NA())</f>
        <v>#N/A</v>
      </c>
      <c r="BP195" s="101" t="e">
        <f ca="true">+IF(AND(ISNUMBER(OFFSET('Hygiene Data'!$I$7,0,10*ROW('Hygiene Data'!I189))),'Data Summary'!EE195="Yes"),OFFSET('Hygiene Data'!$I$7,0,10*ROW('Hygiene Data'!I189)),NA())</f>
        <v>#N/A</v>
      </c>
      <c r="BQ195" s="101" t="e">
        <f ca="true">+IF(AND(ISNUMBER(OFFSET('Hygiene Data'!$I$9,0,10*ROW('Hygiene Data'!I189))),'Data Summary'!EF195="Yes"),OFFSET('Hygiene Data'!$I$9,0,10*ROW('Hygiene Data'!I189)),NA())</f>
        <v>#N/A</v>
      </c>
    </row>
    <row xmlns:x14ac="http://schemas.microsoft.com/office/spreadsheetml/2009/9/ac" r="196" x14ac:dyDescent="0.2">
      <c r="A196" s="414" t="e">
        <f ca="true">+RIGHT('Data Summary'!A196,LEN('Data Summary'!A196)-9)</f>
        <v>#VALUE!</v>
      </c>
      <c r="B196" s="38" t="str">
        <f ca="true">+IF(ISTEXT('Data Summary'!B196),'Data Summary'!B196,"")</f>
        <v/>
      </c>
      <c r="C196" s="365" t="e">
        <f ca="true">+VALUE('Data Summary'!C196)</f>
        <v>#VALUE!</v>
      </c>
      <c r="D196" s="99" t="e">
        <f ca="true">+IF(AND(ISNUMBER(OFFSET('Water Data'!$D$4,0,10*ROW('Water Data'!D190))),'Data Summary'!BS196="Yes"),100-OFFSET('Water Data'!$D$4,0,10*ROW('Water Data'!D190)),NA())</f>
        <v>#N/A</v>
      </c>
      <c r="E196" s="99" t="e">
        <f ca="true">+IF(AND(ISNUMBER(OFFSET('Water Data'!$D$6,0,10*ROW('Water Data'!D190))),'Data Summary'!BT196="Yes"),OFFSET('Water Data'!$D$6,0,10*ROW('Water Data'!D190)),NA())</f>
        <v>#N/A</v>
      </c>
      <c r="F196" s="99" t="e">
        <f ca="true">+IF(AND(ISNUMBER(OFFSET('Water Data'!$D$9,0,10*ROW('Water Data'!D190))),'Data Summary'!BU196="Yes"),OFFSET('Water Data'!$D$9,0,10*ROW('Water Data'!D190)),NA())</f>
        <v>#N/A</v>
      </c>
      <c r="G196" s="99" t="e">
        <f ca="true">+IF(AND(ISNUMBER(OFFSET('Water Data'!$E$4,0,10*ROW('Water Data'!E190))),'Data Summary'!BV196="Yes"),100-OFFSET('Water Data'!$E$4,0,10*ROW('Water Data'!E190)),NA())</f>
        <v>#N/A</v>
      </c>
      <c r="H196" s="99" t="e">
        <f ca="true">+IF(AND(ISNUMBER(OFFSET('Water Data'!$E$6,0,10*ROW('Water Data'!E190))),'Data Summary'!BW196="Yes"),OFFSET('Water Data'!$E$6,0,10*ROW('Water Data'!E190)),NA())</f>
        <v>#N/A</v>
      </c>
      <c r="I196" s="99" t="e">
        <f ca="true">+IF(AND(ISNUMBER(OFFSET('Water Data'!$E$9,0,10*ROW('Water Data'!E190))),'Data Summary'!BX196="Yes"),OFFSET('Water Data'!$E$9,0,10*ROW('Water Data'!E190)),NA())</f>
        <v>#N/A</v>
      </c>
      <c r="J196" s="99" t="e">
        <f ca="true">+IF(AND(ISNUMBER(OFFSET('Water Data'!$F$4,0,10*ROW('Water Data'!F190))),'Data Summary'!BY196="Yes"),100-OFFSET('Water Data'!$F$4,0,10*ROW('Water Data'!F190)),NA())</f>
        <v>#N/A</v>
      </c>
      <c r="K196" s="99" t="e">
        <f ca="true">+IF(AND(ISNUMBER(OFFSET('Water Data'!$F$6,0,10*ROW('Water Data'!F190))),'Data Summary'!BZ196="Yes"),OFFSET('Water Data'!$F$6,0,10*ROW('Water Data'!F190)),NA())</f>
        <v>#N/A</v>
      </c>
      <c r="L196" s="99" t="e">
        <f ca="true">+IF(AND(ISNUMBER(OFFSET('Water Data'!$F$9,0,10*ROW('Water Data'!F190))),'Data Summary'!CA196="Yes"),OFFSET('Water Data'!$F$9,0,10*ROW('Water Data'!F190)),NA())</f>
        <v>#N/A</v>
      </c>
      <c r="M196" s="99" t="e">
        <f ca="true">+IF(AND(ISNUMBER(OFFSET('Water Data'!$G$4,0,10*ROW('Water Data'!G190))),'Data Summary'!CB196="Yes"),100-OFFSET('Water Data'!$G$4,0,10*ROW('Water Data'!G190)),NA())</f>
        <v>#N/A</v>
      </c>
      <c r="N196" s="99" t="e">
        <f ca="true">+IF(AND(ISNUMBER(OFFSET('Water Data'!$G$6,0,10*ROW('Water Data'!G190))),'Data Summary'!CC196="Yes"),OFFSET('Water Data'!$G$6,0,10*ROW('Water Data'!G190)),NA())</f>
        <v>#N/A</v>
      </c>
      <c r="O196" s="99" t="e">
        <f ca="true">+IF(AND(ISNUMBER(OFFSET('Water Data'!$G$9,0,10*ROW('Water Data'!G190))),'Data Summary'!CD196="Yes"),OFFSET('Water Data'!$G$9,0,10*ROW('Water Data'!G190)),NA())</f>
        <v>#N/A</v>
      </c>
      <c r="P196" s="99" t="e">
        <f ca="true">+IF(AND(ISNUMBER(OFFSET('Water Data'!$H$4,0,10*ROW('Water Data'!H190))),'Data Summary'!CE196="Yes"),100-OFFSET('Water Data'!$H$4,0,10*ROW('Water Data'!H190)),NA())</f>
        <v>#N/A</v>
      </c>
      <c r="Q196" s="99" t="e">
        <f ca="true">+IF(AND(ISNUMBER(OFFSET('Water Data'!$H$6,0,10*ROW('Water Data'!H190))),'Data Summary'!CF196="Yes"),OFFSET('Water Data'!$H$6,0,10*ROW('Water Data'!H190)),NA())</f>
        <v>#N/A</v>
      </c>
      <c r="R196" s="99" t="e">
        <f ca="true">+IF(AND(ISNUMBER(OFFSET('Water Data'!$H$9,0,10*ROW('Water Data'!H190))),'Data Summary'!CG196="Yes"),OFFSET('Water Data'!$H$9,0,10*ROW('Water Data'!H190)),NA())</f>
        <v>#N/A</v>
      </c>
      <c r="S196" s="99" t="e">
        <f ca="true">+IF(AND(ISNUMBER(OFFSET('Water Data'!$I$4,0,10*ROW('Water Data'!I190))),'Data Summary'!CH196="Yes"),100-OFFSET('Water Data'!$I$4,0,10*ROW('Water Data'!I190)),NA())</f>
        <v>#N/A</v>
      </c>
      <c r="T196" s="99" t="e">
        <f ca="true">+IF(AND(ISNUMBER(OFFSET('Water Data'!$I$6,0,10*ROW('Water Data'!I190))),'Data Summary'!CI196="Yes"),OFFSET('Water Data'!$I$6,0,10*ROW('Water Data'!I190)),NA())</f>
        <v>#N/A</v>
      </c>
      <c r="U196" s="99" t="e">
        <f ca="true">+IF(AND(ISNUMBER(OFFSET('Water Data'!$I$9,0,10*ROW('Water Data'!I190))),'Data Summary'!CJ196="Yes"),OFFSET('Water Data'!$I$9,0,10*ROW('Water Data'!I190)),NA())</f>
        <v>#N/A</v>
      </c>
      <c r="V196" s="100" t="e">
        <f ca="true">+IF(AND(ISNUMBER(OFFSET('Sanitation Data'!$D$4,0,10*ROW('Sanitation Data'!D190))),'Data Summary'!CK196="Yes"),100-OFFSET('Sanitation Data'!$D$4,0,10*ROW('Sanitation Data'!D190)),NA())</f>
        <v>#N/A</v>
      </c>
      <c r="W196" s="100" t="e">
        <f ca="true">+IF(AND(ISNUMBER(OFFSET('Sanitation Data'!$D$6,0,10*ROW('Sanitation Data'!D190))),'Data Summary'!CL196="Yes"),OFFSET('Sanitation Data'!$D$6,0,10*ROW('Sanitation Data'!D190)),NA())</f>
        <v>#N/A</v>
      </c>
      <c r="X196" s="100" t="e">
        <f ca="true">+IF(AND(ISNUMBER(OFFSET('Sanitation Data'!$D$10,0,10*ROW('Sanitation Data'!D190))),'Data Summary'!CM196="Yes"),OFFSET('Sanitation Data'!$D$10,0,10*ROW('Sanitation Data'!D190)),NA())</f>
        <v>#N/A</v>
      </c>
      <c r="Y196" s="100" t="e">
        <f ca="true">+IF(AND(ISNUMBER(OFFSET('Sanitation Data'!$D$11,0,10*ROW('Sanitation Data'!D190))),'Data Summary'!CN196="Yes"),OFFSET('Sanitation Data'!$D$11,0,10*ROW('Sanitation Data'!D190)),NA())</f>
        <v>#N/A</v>
      </c>
      <c r="Z196" s="100" t="e">
        <f ca="true">+IF(AND(ISNUMBER(OFFSET('Sanitation Data'!$D$12,0,10*ROW('Sanitation Data'!D190))),'Data Summary'!CO196="Yes"),OFFSET('Sanitation Data'!$D$12,0,10*ROW('Sanitation Data'!D190)),NA())</f>
        <v>#N/A</v>
      </c>
      <c r="AA196" s="100" t="e">
        <f ca="true">+IF(AND(ISNUMBER(OFFSET('Sanitation Data'!$E$4,0,10*ROW('Sanitation Data'!E190))),'Data Summary'!CP196="Yes"),100-OFFSET('Sanitation Data'!$E$4,0,10*ROW('Sanitation Data'!E190)),NA())</f>
        <v>#N/A</v>
      </c>
      <c r="AB196" s="100" t="e">
        <f ca="true">+IF(AND(ISNUMBER(OFFSET('Sanitation Data'!$E$6,0,10*ROW('Sanitation Data'!E190))),'Data Summary'!CQ196="Yes"),OFFSET('Sanitation Data'!$E$6,0,10*ROW('Sanitation Data'!E190)),NA())</f>
        <v>#N/A</v>
      </c>
      <c r="AC196" s="100" t="e">
        <f ca="true">+IF(AND(ISNUMBER(OFFSET('Sanitation Data'!$E$10,0,10*ROW('Sanitation Data'!E190))),'Data Summary'!CR196="Yes"),OFFSET('Sanitation Data'!$E$10,0,10*ROW('Sanitation Data'!E190)),NA())</f>
        <v>#N/A</v>
      </c>
      <c r="AD196" s="100" t="e">
        <f ca="true">+IF(AND(ISNUMBER(OFFSET('Sanitation Data'!$E$11,0,10*ROW('Sanitation Data'!E190))),'Data Summary'!CS196="Yes"),OFFSET('Sanitation Data'!$E$11,0,10*ROW('Sanitation Data'!E190)),NA())</f>
        <v>#N/A</v>
      </c>
      <c r="AE196" s="100" t="e">
        <f ca="true">+IF(AND(ISNUMBER(OFFSET('Sanitation Data'!$E$12,0,10*ROW('Sanitation Data'!E190))),'Data Summary'!CT196="Yes"),OFFSET('Sanitation Data'!$E$12,0,10*ROW('Sanitation Data'!E190)),NA())</f>
        <v>#N/A</v>
      </c>
      <c r="AF196" s="100" t="e">
        <f ca="true">+IF(AND(ISNUMBER(OFFSET('Sanitation Data'!$F$4,0,10*ROW('Sanitation Data'!F190))),'Data Summary'!CU196="Yes"),100-OFFSET('Sanitation Data'!$F$4,0,10*ROW('Sanitation Data'!F190)),NA())</f>
        <v>#N/A</v>
      </c>
      <c r="AG196" s="100" t="e">
        <f ca="true">+IF(AND(ISNUMBER(OFFSET('Sanitation Data'!$F$6,0,10*ROW('Sanitation Data'!F190))),'Data Summary'!CV196="Yes"),OFFSET('Sanitation Data'!$F$6,0,10*ROW('Sanitation Data'!F190)),NA())</f>
        <v>#N/A</v>
      </c>
      <c r="AH196" s="100" t="e">
        <f ca="true">+IF(AND(ISNUMBER(OFFSET('Sanitation Data'!$F$10,0,10*ROW('Sanitation Data'!F190))),'Data Summary'!CW196="Yes"),OFFSET('Sanitation Data'!$F$10,0,10*ROW('Sanitation Data'!F190)),NA())</f>
        <v>#N/A</v>
      </c>
      <c r="AI196" s="100" t="e">
        <f ca="true">+IF(AND(ISNUMBER(OFFSET('Sanitation Data'!$F$11,0,10*ROW('Sanitation Data'!F190))),'Data Summary'!CX196="Yes"),OFFSET('Sanitation Data'!$F$11,0,10*ROW('Sanitation Data'!F190)),NA())</f>
        <v>#N/A</v>
      </c>
      <c r="AJ196" s="100" t="e">
        <f ca="true">+IF(AND(ISNUMBER(OFFSET('Sanitation Data'!$F$12,0,10*ROW('Sanitation Data'!F190))),'Data Summary'!CY196="Yes"),OFFSET('Sanitation Data'!$F$12,0,10*ROW('Sanitation Data'!F190)),NA())</f>
        <v>#N/A</v>
      </c>
      <c r="AK196" s="100" t="e">
        <f ca="true">+IF(AND(ISNUMBER(OFFSET('Sanitation Data'!$G$4,0,10*ROW('Sanitation Data'!G190))),'Data Summary'!CZ196="Yes"),100-OFFSET('Sanitation Data'!$G$4,0,10*ROW('Sanitation Data'!G190)),NA())</f>
        <v>#N/A</v>
      </c>
      <c r="AL196" s="100" t="e">
        <f ca="true">+IF(AND(ISNUMBER(OFFSET('Sanitation Data'!$G$6,0,10*ROW('Sanitation Data'!G190))),'Data Summary'!DA196="Yes"),OFFSET('Sanitation Data'!$G$6,0,10*ROW('Sanitation Data'!G190)),NA())</f>
        <v>#N/A</v>
      </c>
      <c r="AM196" s="100" t="e">
        <f ca="true">+IF(AND(ISNUMBER(OFFSET('Sanitation Data'!$G$10,0,10*ROW('Sanitation Data'!G190))),'Data Summary'!DB196="Yes"),OFFSET('Sanitation Data'!$G$10,0,10*ROW('Sanitation Data'!G190)),NA())</f>
        <v>#N/A</v>
      </c>
      <c r="AN196" s="100" t="e">
        <f ca="true">+IF(AND(ISNUMBER(OFFSET('Sanitation Data'!$G$11,0,10*ROW('Sanitation Data'!G190))),'Data Summary'!DC196="Yes"),OFFSET('Sanitation Data'!$G$11,0,10*ROW('Sanitation Data'!G190)),NA())</f>
        <v>#N/A</v>
      </c>
      <c r="AO196" s="100" t="e">
        <f ca="true">+IF(AND(ISNUMBER(OFFSET('Sanitation Data'!$G$12,0,10*ROW('Sanitation Data'!G190))),'Data Summary'!DD196="Yes"),OFFSET('Sanitation Data'!$G$12,0,10*ROW('Sanitation Data'!G190)),NA())</f>
        <v>#N/A</v>
      </c>
      <c r="AP196" s="100" t="e">
        <f ca="true">+IF(AND(ISNUMBER(OFFSET('Sanitation Data'!$H$4,0,10*ROW('Sanitation Data'!H190))),'Data Summary'!DE196="Yes"),100-OFFSET('Sanitation Data'!$H$4,0,10*ROW('Sanitation Data'!H190)),NA())</f>
        <v>#N/A</v>
      </c>
      <c r="AQ196" s="100" t="e">
        <f ca="true">+IF(AND(ISNUMBER(OFFSET('Sanitation Data'!$H$6,0,10*ROW('Sanitation Data'!H190))),'Data Summary'!DF196="Yes"),OFFSET('Sanitation Data'!$H$6,0,10*ROW('Sanitation Data'!H190)),NA())</f>
        <v>#N/A</v>
      </c>
      <c r="AR196" s="100" t="e">
        <f ca="true">+IF(AND(ISNUMBER(OFFSET('Sanitation Data'!$H$10,0,10*ROW('Sanitation Data'!H190))),'Data Summary'!DG196="Yes"),OFFSET('Sanitation Data'!$H$10,0,10*ROW('Sanitation Data'!H190)),NA())</f>
        <v>#N/A</v>
      </c>
      <c r="AS196" s="100" t="e">
        <f ca="true">+IF(AND(ISNUMBER(OFFSET('Sanitation Data'!$H$11,0,10*ROW('Sanitation Data'!H190))),'Data Summary'!DH196="Yes"),OFFSET('Sanitation Data'!$H$11,0,10*ROW('Sanitation Data'!H190)),NA())</f>
        <v>#N/A</v>
      </c>
      <c r="AT196" s="100" t="e">
        <f ca="true">+IF(AND(ISNUMBER(OFFSET('Sanitation Data'!$H$12,0,10*ROW('Sanitation Data'!H190))),'Data Summary'!DI196="Yes"),OFFSET('Sanitation Data'!$H$12,0,10*ROW('Sanitation Data'!H190)),NA())</f>
        <v>#N/A</v>
      </c>
      <c r="AU196" s="100" t="e">
        <f ca="true">+IF(AND(ISNUMBER(OFFSET('Sanitation Data'!$I$4,0,10*ROW('Sanitation Data'!I190))),'Data Summary'!DJ196="Yes"),100-OFFSET('Sanitation Data'!$I$4,0,10*ROW('Sanitation Data'!I190)),NA())</f>
        <v>#N/A</v>
      </c>
      <c r="AV196" s="100" t="e">
        <f ca="true">+IF(AND(ISNUMBER(OFFSET('Sanitation Data'!$I$6,0,10*ROW('Sanitation Data'!I190))),'Data Summary'!DK196="Yes"),OFFSET('Sanitation Data'!$I$6,0,10*ROW('Sanitation Data'!I190)),NA())</f>
        <v>#N/A</v>
      </c>
      <c r="AW196" s="100" t="e">
        <f ca="true">+IF(AND(ISNUMBER(OFFSET('Sanitation Data'!$I$10,0,10*ROW('Sanitation Data'!I190))),'Data Summary'!DL196="Yes"),OFFSET('Sanitation Data'!$I$10,0,10*ROW('Sanitation Data'!I190)),NA())</f>
        <v>#N/A</v>
      </c>
      <c r="AX196" s="100" t="e">
        <f ca="true">+IF(AND(ISNUMBER(OFFSET('Sanitation Data'!$I$11,0,10*ROW('Sanitation Data'!I190))),'Data Summary'!DM196="Yes"),OFFSET('Sanitation Data'!$I$11,0,10*ROW('Sanitation Data'!I190)),NA())</f>
        <v>#N/A</v>
      </c>
      <c r="AY196" s="100" t="e">
        <f ca="true">+IF(AND(ISNUMBER(OFFSET('Sanitation Data'!$I$12,0,10*ROW('Sanitation Data'!I190))),'Data Summary'!DN196="Yes"),OFFSET('Sanitation Data'!$I$12,0,10*ROW('Sanitation Data'!I190)),NA())</f>
        <v>#N/A</v>
      </c>
      <c r="AZ196" s="101" t="e">
        <f ca="true">+IF(AND(ISNUMBER(OFFSET('Hygiene Data'!$D$5,0,10*ROW('Hygiene Data'!D190))),'Data Summary'!DO196="Yes"),OFFSET('Hygiene Data'!$D$5,0,10*ROW('Hygiene Data'!D190)),NA())</f>
        <v>#N/A</v>
      </c>
      <c r="BA196" s="101" t="e">
        <f ca="true">+IF(AND(ISNUMBER(OFFSET('Hygiene Data'!$D$7,0,10*ROW('Hygiene Data'!D190))),'Data Summary'!DP196="Yes"),OFFSET('Hygiene Data'!$D$7,0,10*ROW('Hygiene Data'!D190)),NA())</f>
        <v>#N/A</v>
      </c>
      <c r="BB196" s="101" t="e">
        <f ca="true">+IF(AND(ISNUMBER(OFFSET('Hygiene Data'!$D$9,0,10*ROW('Hygiene Data'!D190))),'Data Summary'!DQ196="Yes"),OFFSET('Hygiene Data'!$D$9,0,10*ROW('Hygiene Data'!D190)),NA())</f>
        <v>#N/A</v>
      </c>
      <c r="BC196" s="101" t="e">
        <f ca="true">+IF(AND(ISNUMBER(OFFSET('Hygiene Data'!$E$5,0,10*ROW('Hygiene Data'!E190))),'Data Summary'!DR196="Yes"),OFFSET('Hygiene Data'!$E$5,0,10*ROW('Hygiene Data'!E190)),NA())</f>
        <v>#N/A</v>
      </c>
      <c r="BD196" s="101" t="e">
        <f ca="true">+IF(AND(ISNUMBER(OFFSET('Hygiene Data'!$E$7,0,10*ROW('Hygiene Data'!E190))),'Data Summary'!DS196="Yes"),OFFSET('Hygiene Data'!$E$7,0,10*ROW('Hygiene Data'!E190)),NA())</f>
        <v>#N/A</v>
      </c>
      <c r="BE196" s="101" t="e">
        <f ca="true">+IF(AND(ISNUMBER(OFFSET('Hygiene Data'!$E$9,0,10*ROW('Hygiene Data'!E190))),'Data Summary'!DT196="Yes"),OFFSET('Hygiene Data'!$E$9,0,10*ROW('Hygiene Data'!E190)),NA())</f>
        <v>#N/A</v>
      </c>
      <c r="BF196" s="101" t="e">
        <f ca="true">+IF(AND(ISNUMBER(OFFSET('Hygiene Data'!$F$5,0,10*ROW('Hygiene Data'!F190))),'Data Summary'!DU196="Yes"),OFFSET('Hygiene Data'!$F$5,0,10*ROW('Hygiene Data'!F190)),NA())</f>
        <v>#N/A</v>
      </c>
      <c r="BG196" s="101" t="e">
        <f ca="true">+IF(AND(ISNUMBER(OFFSET('Hygiene Data'!$F$7,0,10*ROW('Hygiene Data'!F190))),'Data Summary'!DV196="Yes"),OFFSET('Hygiene Data'!$F$7,0,10*ROW('Hygiene Data'!F190)),NA())</f>
        <v>#N/A</v>
      </c>
      <c r="BH196" s="101" t="e">
        <f ca="true">+IF(AND(ISNUMBER(OFFSET('Hygiene Data'!$F$9,0,10*ROW('Hygiene Data'!F190))),'Data Summary'!DW196="Yes"),OFFSET('Hygiene Data'!$F$9,0,10*ROW('Hygiene Data'!F190)),NA())</f>
        <v>#N/A</v>
      </c>
      <c r="BI196" s="101" t="e">
        <f ca="true">+IF(AND(ISNUMBER(OFFSET('Hygiene Data'!$G$5,0,10*ROW('Hygiene Data'!G190))),'Data Summary'!DX196="Yes"),OFFSET('Hygiene Data'!$G$5,0,10*ROW('Hygiene Data'!G190)),NA())</f>
        <v>#N/A</v>
      </c>
      <c r="BJ196" s="101" t="e">
        <f ca="true">+IF(AND(ISNUMBER(OFFSET('Hygiene Data'!$G$7,0,10*ROW('Hygiene Data'!G190))),'Data Summary'!DY196="Yes"),OFFSET('Hygiene Data'!$G$7,0,10*ROW('Hygiene Data'!G190)),NA())</f>
        <v>#N/A</v>
      </c>
      <c r="BK196" s="101" t="e">
        <f ca="true">+IF(AND(ISNUMBER(OFFSET('Hygiene Data'!$G$9,0,10*ROW('Hygiene Data'!G190))),'Data Summary'!DZ196="Yes"),OFFSET('Hygiene Data'!$G$9,0,10*ROW('Hygiene Data'!G190)),NA())</f>
        <v>#N/A</v>
      </c>
      <c r="BL196" s="101" t="e">
        <f ca="true">+IF(AND(ISNUMBER(OFFSET('Hygiene Data'!$H$5,0,10*ROW('Hygiene Data'!H190))),'Data Summary'!EA196="Yes"),OFFSET('Hygiene Data'!$H$5,0,10*ROW('Hygiene Data'!H190)),NA())</f>
        <v>#N/A</v>
      </c>
      <c r="BM196" s="101" t="e">
        <f ca="true">+IF(AND(ISNUMBER(OFFSET('Hygiene Data'!$H$7,0,10*ROW('Hygiene Data'!H190))),'Data Summary'!EB196="Yes"),OFFSET('Hygiene Data'!$H$7,0,10*ROW('Hygiene Data'!H190)),NA())</f>
        <v>#N/A</v>
      </c>
      <c r="BN196" s="101" t="e">
        <f ca="true">+IF(AND(ISNUMBER(OFFSET('Hygiene Data'!$H$9,0,10*ROW('Hygiene Data'!H190))),'Data Summary'!EC196="Yes"),OFFSET('Hygiene Data'!$H$9,0,10*ROW('Hygiene Data'!H190)),NA())</f>
        <v>#N/A</v>
      </c>
      <c r="BO196" s="101" t="e">
        <f ca="true">+IF(AND(ISNUMBER(OFFSET('Hygiene Data'!$I$5,0,10*ROW('Hygiene Data'!I190))),'Data Summary'!ED196="Yes"),OFFSET('Hygiene Data'!$I$5,0,10*ROW('Hygiene Data'!I190)),NA())</f>
        <v>#N/A</v>
      </c>
      <c r="BP196" s="101" t="e">
        <f ca="true">+IF(AND(ISNUMBER(OFFSET('Hygiene Data'!$I$7,0,10*ROW('Hygiene Data'!I190))),'Data Summary'!EE196="Yes"),OFFSET('Hygiene Data'!$I$7,0,10*ROW('Hygiene Data'!I190)),NA())</f>
        <v>#N/A</v>
      </c>
      <c r="BQ196" s="101" t="e">
        <f ca="true">+IF(AND(ISNUMBER(OFFSET('Hygiene Data'!$I$9,0,10*ROW('Hygiene Data'!I190))),'Data Summary'!EF196="Yes"),OFFSET('Hygiene Data'!$I$9,0,10*ROW('Hygiene Data'!I190)),NA())</f>
        <v>#N/A</v>
      </c>
    </row>
    <row xmlns:x14ac="http://schemas.microsoft.com/office/spreadsheetml/2009/9/ac" r="197" x14ac:dyDescent="0.2">
      <c r="A197" s="414" t="e">
        <f ca="true">+RIGHT('Data Summary'!A197,LEN('Data Summary'!A197)-9)</f>
        <v>#VALUE!</v>
      </c>
      <c r="B197" s="38" t="str">
        <f ca="true">+IF(ISTEXT('Data Summary'!B197),'Data Summary'!B197,"")</f>
        <v/>
      </c>
      <c r="C197" s="365" t="e">
        <f ca="true">+VALUE('Data Summary'!C197)</f>
        <v>#VALUE!</v>
      </c>
      <c r="D197" s="99" t="e">
        <f ca="true">+IF(AND(ISNUMBER(OFFSET('Water Data'!$D$4,0,10*ROW('Water Data'!D191))),'Data Summary'!BS197="Yes"),100-OFFSET('Water Data'!$D$4,0,10*ROW('Water Data'!D191)),NA())</f>
        <v>#N/A</v>
      </c>
      <c r="E197" s="99" t="e">
        <f ca="true">+IF(AND(ISNUMBER(OFFSET('Water Data'!$D$6,0,10*ROW('Water Data'!D191))),'Data Summary'!BT197="Yes"),OFFSET('Water Data'!$D$6,0,10*ROW('Water Data'!D191)),NA())</f>
        <v>#N/A</v>
      </c>
      <c r="F197" s="99" t="e">
        <f ca="true">+IF(AND(ISNUMBER(OFFSET('Water Data'!$D$9,0,10*ROW('Water Data'!D191))),'Data Summary'!BU197="Yes"),OFFSET('Water Data'!$D$9,0,10*ROW('Water Data'!D191)),NA())</f>
        <v>#N/A</v>
      </c>
      <c r="G197" s="99" t="e">
        <f ca="true">+IF(AND(ISNUMBER(OFFSET('Water Data'!$E$4,0,10*ROW('Water Data'!E191))),'Data Summary'!BV197="Yes"),100-OFFSET('Water Data'!$E$4,0,10*ROW('Water Data'!E191)),NA())</f>
        <v>#N/A</v>
      </c>
      <c r="H197" s="99" t="e">
        <f ca="true">+IF(AND(ISNUMBER(OFFSET('Water Data'!$E$6,0,10*ROW('Water Data'!E191))),'Data Summary'!BW197="Yes"),OFFSET('Water Data'!$E$6,0,10*ROW('Water Data'!E191)),NA())</f>
        <v>#N/A</v>
      </c>
      <c r="I197" s="99" t="e">
        <f ca="true">+IF(AND(ISNUMBER(OFFSET('Water Data'!$E$9,0,10*ROW('Water Data'!E191))),'Data Summary'!BX197="Yes"),OFFSET('Water Data'!$E$9,0,10*ROW('Water Data'!E191)),NA())</f>
        <v>#N/A</v>
      </c>
      <c r="J197" s="99" t="e">
        <f ca="true">+IF(AND(ISNUMBER(OFFSET('Water Data'!$F$4,0,10*ROW('Water Data'!F191))),'Data Summary'!BY197="Yes"),100-OFFSET('Water Data'!$F$4,0,10*ROW('Water Data'!F191)),NA())</f>
        <v>#N/A</v>
      </c>
      <c r="K197" s="99" t="e">
        <f ca="true">+IF(AND(ISNUMBER(OFFSET('Water Data'!$F$6,0,10*ROW('Water Data'!F191))),'Data Summary'!BZ197="Yes"),OFFSET('Water Data'!$F$6,0,10*ROW('Water Data'!F191)),NA())</f>
        <v>#N/A</v>
      </c>
      <c r="L197" s="99" t="e">
        <f ca="true">+IF(AND(ISNUMBER(OFFSET('Water Data'!$F$9,0,10*ROW('Water Data'!F191))),'Data Summary'!CA197="Yes"),OFFSET('Water Data'!$F$9,0,10*ROW('Water Data'!F191)),NA())</f>
        <v>#N/A</v>
      </c>
      <c r="M197" s="99" t="e">
        <f ca="true">+IF(AND(ISNUMBER(OFFSET('Water Data'!$G$4,0,10*ROW('Water Data'!G191))),'Data Summary'!CB197="Yes"),100-OFFSET('Water Data'!$G$4,0,10*ROW('Water Data'!G191)),NA())</f>
        <v>#N/A</v>
      </c>
      <c r="N197" s="99" t="e">
        <f ca="true">+IF(AND(ISNUMBER(OFFSET('Water Data'!$G$6,0,10*ROW('Water Data'!G191))),'Data Summary'!CC197="Yes"),OFFSET('Water Data'!$G$6,0,10*ROW('Water Data'!G191)),NA())</f>
        <v>#N/A</v>
      </c>
      <c r="O197" s="99" t="e">
        <f ca="true">+IF(AND(ISNUMBER(OFFSET('Water Data'!$G$9,0,10*ROW('Water Data'!G191))),'Data Summary'!CD197="Yes"),OFFSET('Water Data'!$G$9,0,10*ROW('Water Data'!G191)),NA())</f>
        <v>#N/A</v>
      </c>
      <c r="P197" s="99" t="e">
        <f ca="true">+IF(AND(ISNUMBER(OFFSET('Water Data'!$H$4,0,10*ROW('Water Data'!H191))),'Data Summary'!CE197="Yes"),100-OFFSET('Water Data'!$H$4,0,10*ROW('Water Data'!H191)),NA())</f>
        <v>#N/A</v>
      </c>
      <c r="Q197" s="99" t="e">
        <f ca="true">+IF(AND(ISNUMBER(OFFSET('Water Data'!$H$6,0,10*ROW('Water Data'!H191))),'Data Summary'!CF197="Yes"),OFFSET('Water Data'!$H$6,0,10*ROW('Water Data'!H191)),NA())</f>
        <v>#N/A</v>
      </c>
      <c r="R197" s="99" t="e">
        <f ca="true">+IF(AND(ISNUMBER(OFFSET('Water Data'!$H$9,0,10*ROW('Water Data'!H191))),'Data Summary'!CG197="Yes"),OFFSET('Water Data'!$H$9,0,10*ROW('Water Data'!H191)),NA())</f>
        <v>#N/A</v>
      </c>
      <c r="S197" s="99" t="e">
        <f ca="true">+IF(AND(ISNUMBER(OFFSET('Water Data'!$I$4,0,10*ROW('Water Data'!I191))),'Data Summary'!CH197="Yes"),100-OFFSET('Water Data'!$I$4,0,10*ROW('Water Data'!I191)),NA())</f>
        <v>#N/A</v>
      </c>
      <c r="T197" s="99" t="e">
        <f ca="true">+IF(AND(ISNUMBER(OFFSET('Water Data'!$I$6,0,10*ROW('Water Data'!I191))),'Data Summary'!CI197="Yes"),OFFSET('Water Data'!$I$6,0,10*ROW('Water Data'!I191)),NA())</f>
        <v>#N/A</v>
      </c>
      <c r="U197" s="99" t="e">
        <f ca="true">+IF(AND(ISNUMBER(OFFSET('Water Data'!$I$9,0,10*ROW('Water Data'!I191))),'Data Summary'!CJ197="Yes"),OFFSET('Water Data'!$I$9,0,10*ROW('Water Data'!I191)),NA())</f>
        <v>#N/A</v>
      </c>
      <c r="V197" s="100" t="e">
        <f ca="true">+IF(AND(ISNUMBER(OFFSET('Sanitation Data'!$D$4,0,10*ROW('Sanitation Data'!D191))),'Data Summary'!CK197="Yes"),100-OFFSET('Sanitation Data'!$D$4,0,10*ROW('Sanitation Data'!D191)),NA())</f>
        <v>#N/A</v>
      </c>
      <c r="W197" s="100" t="e">
        <f ca="true">+IF(AND(ISNUMBER(OFFSET('Sanitation Data'!$D$6,0,10*ROW('Sanitation Data'!D191))),'Data Summary'!CL197="Yes"),OFFSET('Sanitation Data'!$D$6,0,10*ROW('Sanitation Data'!D191)),NA())</f>
        <v>#N/A</v>
      </c>
      <c r="X197" s="100" t="e">
        <f ca="true">+IF(AND(ISNUMBER(OFFSET('Sanitation Data'!$D$10,0,10*ROW('Sanitation Data'!D191))),'Data Summary'!CM197="Yes"),OFFSET('Sanitation Data'!$D$10,0,10*ROW('Sanitation Data'!D191)),NA())</f>
        <v>#N/A</v>
      </c>
      <c r="Y197" s="100" t="e">
        <f ca="true">+IF(AND(ISNUMBER(OFFSET('Sanitation Data'!$D$11,0,10*ROW('Sanitation Data'!D191))),'Data Summary'!CN197="Yes"),OFFSET('Sanitation Data'!$D$11,0,10*ROW('Sanitation Data'!D191)),NA())</f>
        <v>#N/A</v>
      </c>
      <c r="Z197" s="100" t="e">
        <f ca="true">+IF(AND(ISNUMBER(OFFSET('Sanitation Data'!$D$12,0,10*ROW('Sanitation Data'!D191))),'Data Summary'!CO197="Yes"),OFFSET('Sanitation Data'!$D$12,0,10*ROW('Sanitation Data'!D191)),NA())</f>
        <v>#N/A</v>
      </c>
      <c r="AA197" s="100" t="e">
        <f ca="true">+IF(AND(ISNUMBER(OFFSET('Sanitation Data'!$E$4,0,10*ROW('Sanitation Data'!E191))),'Data Summary'!CP197="Yes"),100-OFFSET('Sanitation Data'!$E$4,0,10*ROW('Sanitation Data'!E191)),NA())</f>
        <v>#N/A</v>
      </c>
      <c r="AB197" s="100" t="e">
        <f ca="true">+IF(AND(ISNUMBER(OFFSET('Sanitation Data'!$E$6,0,10*ROW('Sanitation Data'!E191))),'Data Summary'!CQ197="Yes"),OFFSET('Sanitation Data'!$E$6,0,10*ROW('Sanitation Data'!E191)),NA())</f>
        <v>#N/A</v>
      </c>
      <c r="AC197" s="100" t="e">
        <f ca="true">+IF(AND(ISNUMBER(OFFSET('Sanitation Data'!$E$10,0,10*ROW('Sanitation Data'!E191))),'Data Summary'!CR197="Yes"),OFFSET('Sanitation Data'!$E$10,0,10*ROW('Sanitation Data'!E191)),NA())</f>
        <v>#N/A</v>
      </c>
      <c r="AD197" s="100" t="e">
        <f ca="true">+IF(AND(ISNUMBER(OFFSET('Sanitation Data'!$E$11,0,10*ROW('Sanitation Data'!E191))),'Data Summary'!CS197="Yes"),OFFSET('Sanitation Data'!$E$11,0,10*ROW('Sanitation Data'!E191)),NA())</f>
        <v>#N/A</v>
      </c>
      <c r="AE197" s="100" t="e">
        <f ca="true">+IF(AND(ISNUMBER(OFFSET('Sanitation Data'!$E$12,0,10*ROW('Sanitation Data'!E191))),'Data Summary'!CT197="Yes"),OFFSET('Sanitation Data'!$E$12,0,10*ROW('Sanitation Data'!E191)),NA())</f>
        <v>#N/A</v>
      </c>
      <c r="AF197" s="100" t="e">
        <f ca="true">+IF(AND(ISNUMBER(OFFSET('Sanitation Data'!$F$4,0,10*ROW('Sanitation Data'!F191))),'Data Summary'!CU197="Yes"),100-OFFSET('Sanitation Data'!$F$4,0,10*ROW('Sanitation Data'!F191)),NA())</f>
        <v>#N/A</v>
      </c>
      <c r="AG197" s="100" t="e">
        <f ca="true">+IF(AND(ISNUMBER(OFFSET('Sanitation Data'!$F$6,0,10*ROW('Sanitation Data'!F191))),'Data Summary'!CV197="Yes"),OFFSET('Sanitation Data'!$F$6,0,10*ROW('Sanitation Data'!F191)),NA())</f>
        <v>#N/A</v>
      </c>
      <c r="AH197" s="100" t="e">
        <f ca="true">+IF(AND(ISNUMBER(OFFSET('Sanitation Data'!$F$10,0,10*ROW('Sanitation Data'!F191))),'Data Summary'!CW197="Yes"),OFFSET('Sanitation Data'!$F$10,0,10*ROW('Sanitation Data'!F191)),NA())</f>
        <v>#N/A</v>
      </c>
      <c r="AI197" s="100" t="e">
        <f ca="true">+IF(AND(ISNUMBER(OFFSET('Sanitation Data'!$F$11,0,10*ROW('Sanitation Data'!F191))),'Data Summary'!CX197="Yes"),OFFSET('Sanitation Data'!$F$11,0,10*ROW('Sanitation Data'!F191)),NA())</f>
        <v>#N/A</v>
      </c>
      <c r="AJ197" s="100" t="e">
        <f ca="true">+IF(AND(ISNUMBER(OFFSET('Sanitation Data'!$F$12,0,10*ROW('Sanitation Data'!F191))),'Data Summary'!CY197="Yes"),OFFSET('Sanitation Data'!$F$12,0,10*ROW('Sanitation Data'!F191)),NA())</f>
        <v>#N/A</v>
      </c>
      <c r="AK197" s="100" t="e">
        <f ca="true">+IF(AND(ISNUMBER(OFFSET('Sanitation Data'!$G$4,0,10*ROW('Sanitation Data'!G191))),'Data Summary'!CZ197="Yes"),100-OFFSET('Sanitation Data'!$G$4,0,10*ROW('Sanitation Data'!G191)),NA())</f>
        <v>#N/A</v>
      </c>
      <c r="AL197" s="100" t="e">
        <f ca="true">+IF(AND(ISNUMBER(OFFSET('Sanitation Data'!$G$6,0,10*ROW('Sanitation Data'!G191))),'Data Summary'!DA197="Yes"),OFFSET('Sanitation Data'!$G$6,0,10*ROW('Sanitation Data'!G191)),NA())</f>
        <v>#N/A</v>
      </c>
      <c r="AM197" s="100" t="e">
        <f ca="true">+IF(AND(ISNUMBER(OFFSET('Sanitation Data'!$G$10,0,10*ROW('Sanitation Data'!G191))),'Data Summary'!DB197="Yes"),OFFSET('Sanitation Data'!$G$10,0,10*ROW('Sanitation Data'!G191)),NA())</f>
        <v>#N/A</v>
      </c>
      <c r="AN197" s="100" t="e">
        <f ca="true">+IF(AND(ISNUMBER(OFFSET('Sanitation Data'!$G$11,0,10*ROW('Sanitation Data'!G191))),'Data Summary'!DC197="Yes"),OFFSET('Sanitation Data'!$G$11,0,10*ROW('Sanitation Data'!G191)),NA())</f>
        <v>#N/A</v>
      </c>
      <c r="AO197" s="100" t="e">
        <f ca="true">+IF(AND(ISNUMBER(OFFSET('Sanitation Data'!$G$12,0,10*ROW('Sanitation Data'!G191))),'Data Summary'!DD197="Yes"),OFFSET('Sanitation Data'!$G$12,0,10*ROW('Sanitation Data'!G191)),NA())</f>
        <v>#N/A</v>
      </c>
      <c r="AP197" s="100" t="e">
        <f ca="true">+IF(AND(ISNUMBER(OFFSET('Sanitation Data'!$H$4,0,10*ROW('Sanitation Data'!H191))),'Data Summary'!DE197="Yes"),100-OFFSET('Sanitation Data'!$H$4,0,10*ROW('Sanitation Data'!H191)),NA())</f>
        <v>#N/A</v>
      </c>
      <c r="AQ197" s="100" t="e">
        <f ca="true">+IF(AND(ISNUMBER(OFFSET('Sanitation Data'!$H$6,0,10*ROW('Sanitation Data'!H191))),'Data Summary'!DF197="Yes"),OFFSET('Sanitation Data'!$H$6,0,10*ROW('Sanitation Data'!H191)),NA())</f>
        <v>#N/A</v>
      </c>
      <c r="AR197" s="100" t="e">
        <f ca="true">+IF(AND(ISNUMBER(OFFSET('Sanitation Data'!$H$10,0,10*ROW('Sanitation Data'!H191))),'Data Summary'!DG197="Yes"),OFFSET('Sanitation Data'!$H$10,0,10*ROW('Sanitation Data'!H191)),NA())</f>
        <v>#N/A</v>
      </c>
      <c r="AS197" s="100" t="e">
        <f ca="true">+IF(AND(ISNUMBER(OFFSET('Sanitation Data'!$H$11,0,10*ROW('Sanitation Data'!H191))),'Data Summary'!DH197="Yes"),OFFSET('Sanitation Data'!$H$11,0,10*ROW('Sanitation Data'!H191)),NA())</f>
        <v>#N/A</v>
      </c>
      <c r="AT197" s="100" t="e">
        <f ca="true">+IF(AND(ISNUMBER(OFFSET('Sanitation Data'!$H$12,0,10*ROW('Sanitation Data'!H191))),'Data Summary'!DI197="Yes"),OFFSET('Sanitation Data'!$H$12,0,10*ROW('Sanitation Data'!H191)),NA())</f>
        <v>#N/A</v>
      </c>
      <c r="AU197" s="100" t="e">
        <f ca="true">+IF(AND(ISNUMBER(OFFSET('Sanitation Data'!$I$4,0,10*ROW('Sanitation Data'!I191))),'Data Summary'!DJ197="Yes"),100-OFFSET('Sanitation Data'!$I$4,0,10*ROW('Sanitation Data'!I191)),NA())</f>
        <v>#N/A</v>
      </c>
      <c r="AV197" s="100" t="e">
        <f ca="true">+IF(AND(ISNUMBER(OFFSET('Sanitation Data'!$I$6,0,10*ROW('Sanitation Data'!I191))),'Data Summary'!DK197="Yes"),OFFSET('Sanitation Data'!$I$6,0,10*ROW('Sanitation Data'!I191)),NA())</f>
        <v>#N/A</v>
      </c>
      <c r="AW197" s="100" t="e">
        <f ca="true">+IF(AND(ISNUMBER(OFFSET('Sanitation Data'!$I$10,0,10*ROW('Sanitation Data'!I191))),'Data Summary'!DL197="Yes"),OFFSET('Sanitation Data'!$I$10,0,10*ROW('Sanitation Data'!I191)),NA())</f>
        <v>#N/A</v>
      </c>
      <c r="AX197" s="100" t="e">
        <f ca="true">+IF(AND(ISNUMBER(OFFSET('Sanitation Data'!$I$11,0,10*ROW('Sanitation Data'!I191))),'Data Summary'!DM197="Yes"),OFFSET('Sanitation Data'!$I$11,0,10*ROW('Sanitation Data'!I191)),NA())</f>
        <v>#N/A</v>
      </c>
      <c r="AY197" s="100" t="e">
        <f ca="true">+IF(AND(ISNUMBER(OFFSET('Sanitation Data'!$I$12,0,10*ROW('Sanitation Data'!I191))),'Data Summary'!DN197="Yes"),OFFSET('Sanitation Data'!$I$12,0,10*ROW('Sanitation Data'!I191)),NA())</f>
        <v>#N/A</v>
      </c>
      <c r="AZ197" s="101" t="e">
        <f ca="true">+IF(AND(ISNUMBER(OFFSET('Hygiene Data'!$D$5,0,10*ROW('Hygiene Data'!D191))),'Data Summary'!DO197="Yes"),OFFSET('Hygiene Data'!$D$5,0,10*ROW('Hygiene Data'!D191)),NA())</f>
        <v>#N/A</v>
      </c>
      <c r="BA197" s="101" t="e">
        <f ca="true">+IF(AND(ISNUMBER(OFFSET('Hygiene Data'!$D$7,0,10*ROW('Hygiene Data'!D191))),'Data Summary'!DP197="Yes"),OFFSET('Hygiene Data'!$D$7,0,10*ROW('Hygiene Data'!D191)),NA())</f>
        <v>#N/A</v>
      </c>
      <c r="BB197" s="101" t="e">
        <f ca="true">+IF(AND(ISNUMBER(OFFSET('Hygiene Data'!$D$9,0,10*ROW('Hygiene Data'!D191))),'Data Summary'!DQ197="Yes"),OFFSET('Hygiene Data'!$D$9,0,10*ROW('Hygiene Data'!D191)),NA())</f>
        <v>#N/A</v>
      </c>
      <c r="BC197" s="101" t="e">
        <f ca="true">+IF(AND(ISNUMBER(OFFSET('Hygiene Data'!$E$5,0,10*ROW('Hygiene Data'!E191))),'Data Summary'!DR197="Yes"),OFFSET('Hygiene Data'!$E$5,0,10*ROW('Hygiene Data'!E191)),NA())</f>
        <v>#N/A</v>
      </c>
      <c r="BD197" s="101" t="e">
        <f ca="true">+IF(AND(ISNUMBER(OFFSET('Hygiene Data'!$E$7,0,10*ROW('Hygiene Data'!E191))),'Data Summary'!DS197="Yes"),OFFSET('Hygiene Data'!$E$7,0,10*ROW('Hygiene Data'!E191)),NA())</f>
        <v>#N/A</v>
      </c>
      <c r="BE197" s="101" t="e">
        <f ca="true">+IF(AND(ISNUMBER(OFFSET('Hygiene Data'!$E$9,0,10*ROW('Hygiene Data'!E191))),'Data Summary'!DT197="Yes"),OFFSET('Hygiene Data'!$E$9,0,10*ROW('Hygiene Data'!E191)),NA())</f>
        <v>#N/A</v>
      </c>
      <c r="BF197" s="101" t="e">
        <f ca="true">+IF(AND(ISNUMBER(OFFSET('Hygiene Data'!$F$5,0,10*ROW('Hygiene Data'!F191))),'Data Summary'!DU197="Yes"),OFFSET('Hygiene Data'!$F$5,0,10*ROW('Hygiene Data'!F191)),NA())</f>
        <v>#N/A</v>
      </c>
      <c r="BG197" s="101" t="e">
        <f ca="true">+IF(AND(ISNUMBER(OFFSET('Hygiene Data'!$F$7,0,10*ROW('Hygiene Data'!F191))),'Data Summary'!DV197="Yes"),OFFSET('Hygiene Data'!$F$7,0,10*ROW('Hygiene Data'!F191)),NA())</f>
        <v>#N/A</v>
      </c>
      <c r="BH197" s="101" t="e">
        <f ca="true">+IF(AND(ISNUMBER(OFFSET('Hygiene Data'!$F$9,0,10*ROW('Hygiene Data'!F191))),'Data Summary'!DW197="Yes"),OFFSET('Hygiene Data'!$F$9,0,10*ROW('Hygiene Data'!F191)),NA())</f>
        <v>#N/A</v>
      </c>
      <c r="BI197" s="101" t="e">
        <f ca="true">+IF(AND(ISNUMBER(OFFSET('Hygiene Data'!$G$5,0,10*ROW('Hygiene Data'!G191))),'Data Summary'!DX197="Yes"),OFFSET('Hygiene Data'!$G$5,0,10*ROW('Hygiene Data'!G191)),NA())</f>
        <v>#N/A</v>
      </c>
      <c r="BJ197" s="101" t="e">
        <f ca="true">+IF(AND(ISNUMBER(OFFSET('Hygiene Data'!$G$7,0,10*ROW('Hygiene Data'!G191))),'Data Summary'!DY197="Yes"),OFFSET('Hygiene Data'!$G$7,0,10*ROW('Hygiene Data'!G191)),NA())</f>
        <v>#N/A</v>
      </c>
      <c r="BK197" s="101" t="e">
        <f ca="true">+IF(AND(ISNUMBER(OFFSET('Hygiene Data'!$G$9,0,10*ROW('Hygiene Data'!G191))),'Data Summary'!DZ197="Yes"),OFFSET('Hygiene Data'!$G$9,0,10*ROW('Hygiene Data'!G191)),NA())</f>
        <v>#N/A</v>
      </c>
      <c r="BL197" s="101" t="e">
        <f ca="true">+IF(AND(ISNUMBER(OFFSET('Hygiene Data'!$H$5,0,10*ROW('Hygiene Data'!H191))),'Data Summary'!EA197="Yes"),OFFSET('Hygiene Data'!$H$5,0,10*ROW('Hygiene Data'!H191)),NA())</f>
        <v>#N/A</v>
      </c>
      <c r="BM197" s="101" t="e">
        <f ca="true">+IF(AND(ISNUMBER(OFFSET('Hygiene Data'!$H$7,0,10*ROW('Hygiene Data'!H191))),'Data Summary'!EB197="Yes"),OFFSET('Hygiene Data'!$H$7,0,10*ROW('Hygiene Data'!H191)),NA())</f>
        <v>#N/A</v>
      </c>
      <c r="BN197" s="101" t="e">
        <f ca="true">+IF(AND(ISNUMBER(OFFSET('Hygiene Data'!$H$9,0,10*ROW('Hygiene Data'!H191))),'Data Summary'!EC197="Yes"),OFFSET('Hygiene Data'!$H$9,0,10*ROW('Hygiene Data'!H191)),NA())</f>
        <v>#N/A</v>
      </c>
      <c r="BO197" s="101" t="e">
        <f ca="true">+IF(AND(ISNUMBER(OFFSET('Hygiene Data'!$I$5,0,10*ROW('Hygiene Data'!I191))),'Data Summary'!ED197="Yes"),OFFSET('Hygiene Data'!$I$5,0,10*ROW('Hygiene Data'!I191)),NA())</f>
        <v>#N/A</v>
      </c>
      <c r="BP197" s="101" t="e">
        <f ca="true">+IF(AND(ISNUMBER(OFFSET('Hygiene Data'!$I$7,0,10*ROW('Hygiene Data'!I191))),'Data Summary'!EE197="Yes"),OFFSET('Hygiene Data'!$I$7,0,10*ROW('Hygiene Data'!I191)),NA())</f>
        <v>#N/A</v>
      </c>
      <c r="BQ197" s="101" t="e">
        <f ca="true">+IF(AND(ISNUMBER(OFFSET('Hygiene Data'!$I$9,0,10*ROW('Hygiene Data'!I191))),'Data Summary'!EF197="Yes"),OFFSET('Hygiene Data'!$I$9,0,10*ROW('Hygiene Data'!I191)),NA())</f>
        <v>#N/A</v>
      </c>
    </row>
    <row xmlns:x14ac="http://schemas.microsoft.com/office/spreadsheetml/2009/9/ac" r="198" x14ac:dyDescent="0.2">
      <c r="A198" s="414" t="e">
        <f ca="true">+RIGHT('Data Summary'!A198,LEN('Data Summary'!A198)-9)</f>
        <v>#VALUE!</v>
      </c>
      <c r="B198" s="38" t="str">
        <f ca="true">+IF(ISTEXT('Data Summary'!B198),'Data Summary'!B198,"")</f>
        <v/>
      </c>
      <c r="C198" s="365" t="e">
        <f ca="true">+VALUE('Data Summary'!C198)</f>
        <v>#VALUE!</v>
      </c>
      <c r="D198" s="99" t="e">
        <f ca="true">+IF(AND(ISNUMBER(OFFSET('Water Data'!$D$4,0,10*ROW('Water Data'!D192))),'Data Summary'!BS198="Yes"),100-OFFSET('Water Data'!$D$4,0,10*ROW('Water Data'!D192)),NA())</f>
        <v>#N/A</v>
      </c>
      <c r="E198" s="99" t="e">
        <f ca="true">+IF(AND(ISNUMBER(OFFSET('Water Data'!$D$6,0,10*ROW('Water Data'!D192))),'Data Summary'!BT198="Yes"),OFFSET('Water Data'!$D$6,0,10*ROW('Water Data'!D192)),NA())</f>
        <v>#N/A</v>
      </c>
      <c r="F198" s="99" t="e">
        <f ca="true">+IF(AND(ISNUMBER(OFFSET('Water Data'!$D$9,0,10*ROW('Water Data'!D192))),'Data Summary'!BU198="Yes"),OFFSET('Water Data'!$D$9,0,10*ROW('Water Data'!D192)),NA())</f>
        <v>#N/A</v>
      </c>
      <c r="G198" s="99" t="e">
        <f ca="true">+IF(AND(ISNUMBER(OFFSET('Water Data'!$E$4,0,10*ROW('Water Data'!E192))),'Data Summary'!BV198="Yes"),100-OFFSET('Water Data'!$E$4,0,10*ROW('Water Data'!E192)),NA())</f>
        <v>#N/A</v>
      </c>
      <c r="H198" s="99" t="e">
        <f ca="true">+IF(AND(ISNUMBER(OFFSET('Water Data'!$E$6,0,10*ROW('Water Data'!E192))),'Data Summary'!BW198="Yes"),OFFSET('Water Data'!$E$6,0,10*ROW('Water Data'!E192)),NA())</f>
        <v>#N/A</v>
      </c>
      <c r="I198" s="99" t="e">
        <f ca="true">+IF(AND(ISNUMBER(OFFSET('Water Data'!$E$9,0,10*ROW('Water Data'!E192))),'Data Summary'!BX198="Yes"),OFFSET('Water Data'!$E$9,0,10*ROW('Water Data'!E192)),NA())</f>
        <v>#N/A</v>
      </c>
      <c r="J198" s="99" t="e">
        <f ca="true">+IF(AND(ISNUMBER(OFFSET('Water Data'!$F$4,0,10*ROW('Water Data'!F192))),'Data Summary'!BY198="Yes"),100-OFFSET('Water Data'!$F$4,0,10*ROW('Water Data'!F192)),NA())</f>
        <v>#N/A</v>
      </c>
      <c r="K198" s="99" t="e">
        <f ca="true">+IF(AND(ISNUMBER(OFFSET('Water Data'!$F$6,0,10*ROW('Water Data'!F192))),'Data Summary'!BZ198="Yes"),OFFSET('Water Data'!$F$6,0,10*ROW('Water Data'!F192)),NA())</f>
        <v>#N/A</v>
      </c>
      <c r="L198" s="99" t="e">
        <f ca="true">+IF(AND(ISNUMBER(OFFSET('Water Data'!$F$9,0,10*ROW('Water Data'!F192))),'Data Summary'!CA198="Yes"),OFFSET('Water Data'!$F$9,0,10*ROW('Water Data'!F192)),NA())</f>
        <v>#N/A</v>
      </c>
      <c r="M198" s="99" t="e">
        <f ca="true">+IF(AND(ISNUMBER(OFFSET('Water Data'!$G$4,0,10*ROW('Water Data'!G192))),'Data Summary'!CB198="Yes"),100-OFFSET('Water Data'!$G$4,0,10*ROW('Water Data'!G192)),NA())</f>
        <v>#N/A</v>
      </c>
      <c r="N198" s="99" t="e">
        <f ca="true">+IF(AND(ISNUMBER(OFFSET('Water Data'!$G$6,0,10*ROW('Water Data'!G192))),'Data Summary'!CC198="Yes"),OFFSET('Water Data'!$G$6,0,10*ROW('Water Data'!G192)),NA())</f>
        <v>#N/A</v>
      </c>
      <c r="O198" s="99" t="e">
        <f ca="true">+IF(AND(ISNUMBER(OFFSET('Water Data'!$G$9,0,10*ROW('Water Data'!G192))),'Data Summary'!CD198="Yes"),OFFSET('Water Data'!$G$9,0,10*ROW('Water Data'!G192)),NA())</f>
        <v>#N/A</v>
      </c>
      <c r="P198" s="99" t="e">
        <f ca="true">+IF(AND(ISNUMBER(OFFSET('Water Data'!$H$4,0,10*ROW('Water Data'!H192))),'Data Summary'!CE198="Yes"),100-OFFSET('Water Data'!$H$4,0,10*ROW('Water Data'!H192)),NA())</f>
        <v>#N/A</v>
      </c>
      <c r="Q198" s="99" t="e">
        <f ca="true">+IF(AND(ISNUMBER(OFFSET('Water Data'!$H$6,0,10*ROW('Water Data'!H192))),'Data Summary'!CF198="Yes"),OFFSET('Water Data'!$H$6,0,10*ROW('Water Data'!H192)),NA())</f>
        <v>#N/A</v>
      </c>
      <c r="R198" s="99" t="e">
        <f ca="true">+IF(AND(ISNUMBER(OFFSET('Water Data'!$H$9,0,10*ROW('Water Data'!H192))),'Data Summary'!CG198="Yes"),OFFSET('Water Data'!$H$9,0,10*ROW('Water Data'!H192)),NA())</f>
        <v>#N/A</v>
      </c>
      <c r="S198" s="99" t="e">
        <f ca="true">+IF(AND(ISNUMBER(OFFSET('Water Data'!$I$4,0,10*ROW('Water Data'!I192))),'Data Summary'!CH198="Yes"),100-OFFSET('Water Data'!$I$4,0,10*ROW('Water Data'!I192)),NA())</f>
        <v>#N/A</v>
      </c>
      <c r="T198" s="99" t="e">
        <f ca="true">+IF(AND(ISNUMBER(OFFSET('Water Data'!$I$6,0,10*ROW('Water Data'!I192))),'Data Summary'!CI198="Yes"),OFFSET('Water Data'!$I$6,0,10*ROW('Water Data'!I192)),NA())</f>
        <v>#N/A</v>
      </c>
      <c r="U198" s="99" t="e">
        <f ca="true">+IF(AND(ISNUMBER(OFFSET('Water Data'!$I$9,0,10*ROW('Water Data'!I192))),'Data Summary'!CJ198="Yes"),OFFSET('Water Data'!$I$9,0,10*ROW('Water Data'!I192)),NA())</f>
        <v>#N/A</v>
      </c>
      <c r="V198" s="100" t="e">
        <f ca="true">+IF(AND(ISNUMBER(OFFSET('Sanitation Data'!$D$4,0,10*ROW('Sanitation Data'!D192))),'Data Summary'!CK198="Yes"),100-OFFSET('Sanitation Data'!$D$4,0,10*ROW('Sanitation Data'!D192)),NA())</f>
        <v>#N/A</v>
      </c>
      <c r="W198" s="100" t="e">
        <f ca="true">+IF(AND(ISNUMBER(OFFSET('Sanitation Data'!$D$6,0,10*ROW('Sanitation Data'!D192))),'Data Summary'!CL198="Yes"),OFFSET('Sanitation Data'!$D$6,0,10*ROW('Sanitation Data'!D192)),NA())</f>
        <v>#N/A</v>
      </c>
      <c r="X198" s="100" t="e">
        <f ca="true">+IF(AND(ISNUMBER(OFFSET('Sanitation Data'!$D$10,0,10*ROW('Sanitation Data'!D192))),'Data Summary'!CM198="Yes"),OFFSET('Sanitation Data'!$D$10,0,10*ROW('Sanitation Data'!D192)),NA())</f>
        <v>#N/A</v>
      </c>
      <c r="Y198" s="100" t="e">
        <f ca="true">+IF(AND(ISNUMBER(OFFSET('Sanitation Data'!$D$11,0,10*ROW('Sanitation Data'!D192))),'Data Summary'!CN198="Yes"),OFFSET('Sanitation Data'!$D$11,0,10*ROW('Sanitation Data'!D192)),NA())</f>
        <v>#N/A</v>
      </c>
      <c r="Z198" s="100" t="e">
        <f ca="true">+IF(AND(ISNUMBER(OFFSET('Sanitation Data'!$D$12,0,10*ROW('Sanitation Data'!D192))),'Data Summary'!CO198="Yes"),OFFSET('Sanitation Data'!$D$12,0,10*ROW('Sanitation Data'!D192)),NA())</f>
        <v>#N/A</v>
      </c>
      <c r="AA198" s="100" t="e">
        <f ca="true">+IF(AND(ISNUMBER(OFFSET('Sanitation Data'!$E$4,0,10*ROW('Sanitation Data'!E192))),'Data Summary'!CP198="Yes"),100-OFFSET('Sanitation Data'!$E$4,0,10*ROW('Sanitation Data'!E192)),NA())</f>
        <v>#N/A</v>
      </c>
      <c r="AB198" s="100" t="e">
        <f ca="true">+IF(AND(ISNUMBER(OFFSET('Sanitation Data'!$E$6,0,10*ROW('Sanitation Data'!E192))),'Data Summary'!CQ198="Yes"),OFFSET('Sanitation Data'!$E$6,0,10*ROW('Sanitation Data'!E192)),NA())</f>
        <v>#N/A</v>
      </c>
      <c r="AC198" s="100" t="e">
        <f ca="true">+IF(AND(ISNUMBER(OFFSET('Sanitation Data'!$E$10,0,10*ROW('Sanitation Data'!E192))),'Data Summary'!CR198="Yes"),OFFSET('Sanitation Data'!$E$10,0,10*ROW('Sanitation Data'!E192)),NA())</f>
        <v>#N/A</v>
      </c>
      <c r="AD198" s="100" t="e">
        <f ca="true">+IF(AND(ISNUMBER(OFFSET('Sanitation Data'!$E$11,0,10*ROW('Sanitation Data'!E192))),'Data Summary'!CS198="Yes"),OFFSET('Sanitation Data'!$E$11,0,10*ROW('Sanitation Data'!E192)),NA())</f>
        <v>#N/A</v>
      </c>
      <c r="AE198" s="100" t="e">
        <f ca="true">+IF(AND(ISNUMBER(OFFSET('Sanitation Data'!$E$12,0,10*ROW('Sanitation Data'!E192))),'Data Summary'!CT198="Yes"),OFFSET('Sanitation Data'!$E$12,0,10*ROW('Sanitation Data'!E192)),NA())</f>
        <v>#N/A</v>
      </c>
      <c r="AF198" s="100" t="e">
        <f ca="true">+IF(AND(ISNUMBER(OFFSET('Sanitation Data'!$F$4,0,10*ROW('Sanitation Data'!F192))),'Data Summary'!CU198="Yes"),100-OFFSET('Sanitation Data'!$F$4,0,10*ROW('Sanitation Data'!F192)),NA())</f>
        <v>#N/A</v>
      </c>
      <c r="AG198" s="100" t="e">
        <f ca="true">+IF(AND(ISNUMBER(OFFSET('Sanitation Data'!$F$6,0,10*ROW('Sanitation Data'!F192))),'Data Summary'!CV198="Yes"),OFFSET('Sanitation Data'!$F$6,0,10*ROW('Sanitation Data'!F192)),NA())</f>
        <v>#N/A</v>
      </c>
      <c r="AH198" s="100" t="e">
        <f ca="true">+IF(AND(ISNUMBER(OFFSET('Sanitation Data'!$F$10,0,10*ROW('Sanitation Data'!F192))),'Data Summary'!CW198="Yes"),OFFSET('Sanitation Data'!$F$10,0,10*ROW('Sanitation Data'!F192)),NA())</f>
        <v>#N/A</v>
      </c>
      <c r="AI198" s="100" t="e">
        <f ca="true">+IF(AND(ISNUMBER(OFFSET('Sanitation Data'!$F$11,0,10*ROW('Sanitation Data'!F192))),'Data Summary'!CX198="Yes"),OFFSET('Sanitation Data'!$F$11,0,10*ROW('Sanitation Data'!F192)),NA())</f>
        <v>#N/A</v>
      </c>
      <c r="AJ198" s="100" t="e">
        <f ca="true">+IF(AND(ISNUMBER(OFFSET('Sanitation Data'!$F$12,0,10*ROW('Sanitation Data'!F192))),'Data Summary'!CY198="Yes"),OFFSET('Sanitation Data'!$F$12,0,10*ROW('Sanitation Data'!F192)),NA())</f>
        <v>#N/A</v>
      </c>
      <c r="AK198" s="100" t="e">
        <f ca="true">+IF(AND(ISNUMBER(OFFSET('Sanitation Data'!$G$4,0,10*ROW('Sanitation Data'!G192))),'Data Summary'!CZ198="Yes"),100-OFFSET('Sanitation Data'!$G$4,0,10*ROW('Sanitation Data'!G192)),NA())</f>
        <v>#N/A</v>
      </c>
      <c r="AL198" s="100" t="e">
        <f ca="true">+IF(AND(ISNUMBER(OFFSET('Sanitation Data'!$G$6,0,10*ROW('Sanitation Data'!G192))),'Data Summary'!DA198="Yes"),OFFSET('Sanitation Data'!$G$6,0,10*ROW('Sanitation Data'!G192)),NA())</f>
        <v>#N/A</v>
      </c>
      <c r="AM198" s="100" t="e">
        <f ca="true">+IF(AND(ISNUMBER(OFFSET('Sanitation Data'!$G$10,0,10*ROW('Sanitation Data'!G192))),'Data Summary'!DB198="Yes"),OFFSET('Sanitation Data'!$G$10,0,10*ROW('Sanitation Data'!G192)),NA())</f>
        <v>#N/A</v>
      </c>
      <c r="AN198" s="100" t="e">
        <f ca="true">+IF(AND(ISNUMBER(OFFSET('Sanitation Data'!$G$11,0,10*ROW('Sanitation Data'!G192))),'Data Summary'!DC198="Yes"),OFFSET('Sanitation Data'!$G$11,0,10*ROW('Sanitation Data'!G192)),NA())</f>
        <v>#N/A</v>
      </c>
      <c r="AO198" s="100" t="e">
        <f ca="true">+IF(AND(ISNUMBER(OFFSET('Sanitation Data'!$G$12,0,10*ROW('Sanitation Data'!G192))),'Data Summary'!DD198="Yes"),OFFSET('Sanitation Data'!$G$12,0,10*ROW('Sanitation Data'!G192)),NA())</f>
        <v>#N/A</v>
      </c>
      <c r="AP198" s="100" t="e">
        <f ca="true">+IF(AND(ISNUMBER(OFFSET('Sanitation Data'!$H$4,0,10*ROW('Sanitation Data'!H192))),'Data Summary'!DE198="Yes"),100-OFFSET('Sanitation Data'!$H$4,0,10*ROW('Sanitation Data'!H192)),NA())</f>
        <v>#N/A</v>
      </c>
      <c r="AQ198" s="100" t="e">
        <f ca="true">+IF(AND(ISNUMBER(OFFSET('Sanitation Data'!$H$6,0,10*ROW('Sanitation Data'!H192))),'Data Summary'!DF198="Yes"),OFFSET('Sanitation Data'!$H$6,0,10*ROW('Sanitation Data'!H192)),NA())</f>
        <v>#N/A</v>
      </c>
      <c r="AR198" s="100" t="e">
        <f ca="true">+IF(AND(ISNUMBER(OFFSET('Sanitation Data'!$H$10,0,10*ROW('Sanitation Data'!H192))),'Data Summary'!DG198="Yes"),OFFSET('Sanitation Data'!$H$10,0,10*ROW('Sanitation Data'!H192)),NA())</f>
        <v>#N/A</v>
      </c>
      <c r="AS198" s="100" t="e">
        <f ca="true">+IF(AND(ISNUMBER(OFFSET('Sanitation Data'!$H$11,0,10*ROW('Sanitation Data'!H192))),'Data Summary'!DH198="Yes"),OFFSET('Sanitation Data'!$H$11,0,10*ROW('Sanitation Data'!H192)),NA())</f>
        <v>#N/A</v>
      </c>
      <c r="AT198" s="100" t="e">
        <f ca="true">+IF(AND(ISNUMBER(OFFSET('Sanitation Data'!$H$12,0,10*ROW('Sanitation Data'!H192))),'Data Summary'!DI198="Yes"),OFFSET('Sanitation Data'!$H$12,0,10*ROW('Sanitation Data'!H192)),NA())</f>
        <v>#N/A</v>
      </c>
      <c r="AU198" s="100" t="e">
        <f ca="true">+IF(AND(ISNUMBER(OFFSET('Sanitation Data'!$I$4,0,10*ROW('Sanitation Data'!I192))),'Data Summary'!DJ198="Yes"),100-OFFSET('Sanitation Data'!$I$4,0,10*ROW('Sanitation Data'!I192)),NA())</f>
        <v>#N/A</v>
      </c>
      <c r="AV198" s="100" t="e">
        <f ca="true">+IF(AND(ISNUMBER(OFFSET('Sanitation Data'!$I$6,0,10*ROW('Sanitation Data'!I192))),'Data Summary'!DK198="Yes"),OFFSET('Sanitation Data'!$I$6,0,10*ROW('Sanitation Data'!I192)),NA())</f>
        <v>#N/A</v>
      </c>
      <c r="AW198" s="100" t="e">
        <f ca="true">+IF(AND(ISNUMBER(OFFSET('Sanitation Data'!$I$10,0,10*ROW('Sanitation Data'!I192))),'Data Summary'!DL198="Yes"),OFFSET('Sanitation Data'!$I$10,0,10*ROW('Sanitation Data'!I192)),NA())</f>
        <v>#N/A</v>
      </c>
      <c r="AX198" s="100" t="e">
        <f ca="true">+IF(AND(ISNUMBER(OFFSET('Sanitation Data'!$I$11,0,10*ROW('Sanitation Data'!I192))),'Data Summary'!DM198="Yes"),OFFSET('Sanitation Data'!$I$11,0,10*ROW('Sanitation Data'!I192)),NA())</f>
        <v>#N/A</v>
      </c>
      <c r="AY198" s="100" t="e">
        <f ca="true">+IF(AND(ISNUMBER(OFFSET('Sanitation Data'!$I$12,0,10*ROW('Sanitation Data'!I192))),'Data Summary'!DN198="Yes"),OFFSET('Sanitation Data'!$I$12,0,10*ROW('Sanitation Data'!I192)),NA())</f>
        <v>#N/A</v>
      </c>
      <c r="AZ198" s="101" t="e">
        <f ca="true">+IF(AND(ISNUMBER(OFFSET('Hygiene Data'!$D$5,0,10*ROW('Hygiene Data'!D192))),'Data Summary'!DO198="Yes"),OFFSET('Hygiene Data'!$D$5,0,10*ROW('Hygiene Data'!D192)),NA())</f>
        <v>#N/A</v>
      </c>
      <c r="BA198" s="101" t="e">
        <f ca="true">+IF(AND(ISNUMBER(OFFSET('Hygiene Data'!$D$7,0,10*ROW('Hygiene Data'!D192))),'Data Summary'!DP198="Yes"),OFFSET('Hygiene Data'!$D$7,0,10*ROW('Hygiene Data'!D192)),NA())</f>
        <v>#N/A</v>
      </c>
      <c r="BB198" s="101" t="e">
        <f ca="true">+IF(AND(ISNUMBER(OFFSET('Hygiene Data'!$D$9,0,10*ROW('Hygiene Data'!D192))),'Data Summary'!DQ198="Yes"),OFFSET('Hygiene Data'!$D$9,0,10*ROW('Hygiene Data'!D192)),NA())</f>
        <v>#N/A</v>
      </c>
      <c r="BC198" s="101" t="e">
        <f ca="true">+IF(AND(ISNUMBER(OFFSET('Hygiene Data'!$E$5,0,10*ROW('Hygiene Data'!E192))),'Data Summary'!DR198="Yes"),OFFSET('Hygiene Data'!$E$5,0,10*ROW('Hygiene Data'!E192)),NA())</f>
        <v>#N/A</v>
      </c>
      <c r="BD198" s="101" t="e">
        <f ca="true">+IF(AND(ISNUMBER(OFFSET('Hygiene Data'!$E$7,0,10*ROW('Hygiene Data'!E192))),'Data Summary'!DS198="Yes"),OFFSET('Hygiene Data'!$E$7,0,10*ROW('Hygiene Data'!E192)),NA())</f>
        <v>#N/A</v>
      </c>
      <c r="BE198" s="101" t="e">
        <f ca="true">+IF(AND(ISNUMBER(OFFSET('Hygiene Data'!$E$9,0,10*ROW('Hygiene Data'!E192))),'Data Summary'!DT198="Yes"),OFFSET('Hygiene Data'!$E$9,0,10*ROW('Hygiene Data'!E192)),NA())</f>
        <v>#N/A</v>
      </c>
      <c r="BF198" s="101" t="e">
        <f ca="true">+IF(AND(ISNUMBER(OFFSET('Hygiene Data'!$F$5,0,10*ROW('Hygiene Data'!F192))),'Data Summary'!DU198="Yes"),OFFSET('Hygiene Data'!$F$5,0,10*ROW('Hygiene Data'!F192)),NA())</f>
        <v>#N/A</v>
      </c>
      <c r="BG198" s="101" t="e">
        <f ca="true">+IF(AND(ISNUMBER(OFFSET('Hygiene Data'!$F$7,0,10*ROW('Hygiene Data'!F192))),'Data Summary'!DV198="Yes"),OFFSET('Hygiene Data'!$F$7,0,10*ROW('Hygiene Data'!F192)),NA())</f>
        <v>#N/A</v>
      </c>
      <c r="BH198" s="101" t="e">
        <f ca="true">+IF(AND(ISNUMBER(OFFSET('Hygiene Data'!$F$9,0,10*ROW('Hygiene Data'!F192))),'Data Summary'!DW198="Yes"),OFFSET('Hygiene Data'!$F$9,0,10*ROW('Hygiene Data'!F192)),NA())</f>
        <v>#N/A</v>
      </c>
      <c r="BI198" s="101" t="e">
        <f ca="true">+IF(AND(ISNUMBER(OFFSET('Hygiene Data'!$G$5,0,10*ROW('Hygiene Data'!G192))),'Data Summary'!DX198="Yes"),OFFSET('Hygiene Data'!$G$5,0,10*ROW('Hygiene Data'!G192)),NA())</f>
        <v>#N/A</v>
      </c>
      <c r="BJ198" s="101" t="e">
        <f ca="true">+IF(AND(ISNUMBER(OFFSET('Hygiene Data'!$G$7,0,10*ROW('Hygiene Data'!G192))),'Data Summary'!DY198="Yes"),OFFSET('Hygiene Data'!$G$7,0,10*ROW('Hygiene Data'!G192)),NA())</f>
        <v>#N/A</v>
      </c>
      <c r="BK198" s="101" t="e">
        <f ca="true">+IF(AND(ISNUMBER(OFFSET('Hygiene Data'!$G$9,0,10*ROW('Hygiene Data'!G192))),'Data Summary'!DZ198="Yes"),OFFSET('Hygiene Data'!$G$9,0,10*ROW('Hygiene Data'!G192)),NA())</f>
        <v>#N/A</v>
      </c>
      <c r="BL198" s="101" t="e">
        <f ca="true">+IF(AND(ISNUMBER(OFFSET('Hygiene Data'!$H$5,0,10*ROW('Hygiene Data'!H192))),'Data Summary'!EA198="Yes"),OFFSET('Hygiene Data'!$H$5,0,10*ROW('Hygiene Data'!H192)),NA())</f>
        <v>#N/A</v>
      </c>
      <c r="BM198" s="101" t="e">
        <f ca="true">+IF(AND(ISNUMBER(OFFSET('Hygiene Data'!$H$7,0,10*ROW('Hygiene Data'!H192))),'Data Summary'!EB198="Yes"),OFFSET('Hygiene Data'!$H$7,0,10*ROW('Hygiene Data'!H192)),NA())</f>
        <v>#N/A</v>
      </c>
      <c r="BN198" s="101" t="e">
        <f ca="true">+IF(AND(ISNUMBER(OFFSET('Hygiene Data'!$H$9,0,10*ROW('Hygiene Data'!H192))),'Data Summary'!EC198="Yes"),OFFSET('Hygiene Data'!$H$9,0,10*ROW('Hygiene Data'!H192)),NA())</f>
        <v>#N/A</v>
      </c>
      <c r="BO198" s="101" t="e">
        <f ca="true">+IF(AND(ISNUMBER(OFFSET('Hygiene Data'!$I$5,0,10*ROW('Hygiene Data'!I192))),'Data Summary'!ED198="Yes"),OFFSET('Hygiene Data'!$I$5,0,10*ROW('Hygiene Data'!I192)),NA())</f>
        <v>#N/A</v>
      </c>
      <c r="BP198" s="101" t="e">
        <f ca="true">+IF(AND(ISNUMBER(OFFSET('Hygiene Data'!$I$7,0,10*ROW('Hygiene Data'!I192))),'Data Summary'!EE198="Yes"),OFFSET('Hygiene Data'!$I$7,0,10*ROW('Hygiene Data'!I192)),NA())</f>
        <v>#N/A</v>
      </c>
      <c r="BQ198" s="101" t="e">
        <f ca="true">+IF(AND(ISNUMBER(OFFSET('Hygiene Data'!$I$9,0,10*ROW('Hygiene Data'!I192))),'Data Summary'!EF198="Yes"),OFFSET('Hygiene Data'!$I$9,0,10*ROW('Hygiene Data'!I192)),NA())</f>
        <v>#N/A</v>
      </c>
    </row>
    <row xmlns:x14ac="http://schemas.microsoft.com/office/spreadsheetml/2009/9/ac" r="199" x14ac:dyDescent="0.2">
      <c r="A199" s="414" t="e">
        <f ca="true">+RIGHT('Data Summary'!A199,LEN('Data Summary'!A199)-9)</f>
        <v>#VALUE!</v>
      </c>
      <c r="B199" s="38" t="str">
        <f ca="true">+IF(ISTEXT('Data Summary'!B199),'Data Summary'!B199,"")</f>
        <v/>
      </c>
      <c r="C199" s="365" t="e">
        <f ca="true">+VALUE('Data Summary'!C199)</f>
        <v>#VALUE!</v>
      </c>
      <c r="D199" s="99" t="e">
        <f ca="true">+IF(AND(ISNUMBER(OFFSET('Water Data'!$D$4,0,10*ROW('Water Data'!D193))),'Data Summary'!BS199="Yes"),100-OFFSET('Water Data'!$D$4,0,10*ROW('Water Data'!D193)),NA())</f>
        <v>#N/A</v>
      </c>
      <c r="E199" s="99" t="e">
        <f ca="true">+IF(AND(ISNUMBER(OFFSET('Water Data'!$D$6,0,10*ROW('Water Data'!D193))),'Data Summary'!BT199="Yes"),OFFSET('Water Data'!$D$6,0,10*ROW('Water Data'!D193)),NA())</f>
        <v>#N/A</v>
      </c>
      <c r="F199" s="99" t="e">
        <f ca="true">+IF(AND(ISNUMBER(OFFSET('Water Data'!$D$9,0,10*ROW('Water Data'!D193))),'Data Summary'!BU199="Yes"),OFFSET('Water Data'!$D$9,0,10*ROW('Water Data'!D193)),NA())</f>
        <v>#N/A</v>
      </c>
      <c r="G199" s="99" t="e">
        <f ca="true">+IF(AND(ISNUMBER(OFFSET('Water Data'!$E$4,0,10*ROW('Water Data'!E193))),'Data Summary'!BV199="Yes"),100-OFFSET('Water Data'!$E$4,0,10*ROW('Water Data'!E193)),NA())</f>
        <v>#N/A</v>
      </c>
      <c r="H199" s="99" t="e">
        <f ca="true">+IF(AND(ISNUMBER(OFFSET('Water Data'!$E$6,0,10*ROW('Water Data'!E193))),'Data Summary'!BW199="Yes"),OFFSET('Water Data'!$E$6,0,10*ROW('Water Data'!E193)),NA())</f>
        <v>#N/A</v>
      </c>
      <c r="I199" s="99" t="e">
        <f ca="true">+IF(AND(ISNUMBER(OFFSET('Water Data'!$E$9,0,10*ROW('Water Data'!E193))),'Data Summary'!BX199="Yes"),OFFSET('Water Data'!$E$9,0,10*ROW('Water Data'!E193)),NA())</f>
        <v>#N/A</v>
      </c>
      <c r="J199" s="99" t="e">
        <f ca="true">+IF(AND(ISNUMBER(OFFSET('Water Data'!$F$4,0,10*ROW('Water Data'!F193))),'Data Summary'!BY199="Yes"),100-OFFSET('Water Data'!$F$4,0,10*ROW('Water Data'!F193)),NA())</f>
        <v>#N/A</v>
      </c>
      <c r="K199" s="99" t="e">
        <f ca="true">+IF(AND(ISNUMBER(OFFSET('Water Data'!$F$6,0,10*ROW('Water Data'!F193))),'Data Summary'!BZ199="Yes"),OFFSET('Water Data'!$F$6,0,10*ROW('Water Data'!F193)),NA())</f>
        <v>#N/A</v>
      </c>
      <c r="L199" s="99" t="e">
        <f ca="true">+IF(AND(ISNUMBER(OFFSET('Water Data'!$F$9,0,10*ROW('Water Data'!F193))),'Data Summary'!CA199="Yes"),OFFSET('Water Data'!$F$9,0,10*ROW('Water Data'!F193)),NA())</f>
        <v>#N/A</v>
      </c>
      <c r="M199" s="99" t="e">
        <f ca="true">+IF(AND(ISNUMBER(OFFSET('Water Data'!$G$4,0,10*ROW('Water Data'!G193))),'Data Summary'!CB199="Yes"),100-OFFSET('Water Data'!$G$4,0,10*ROW('Water Data'!G193)),NA())</f>
        <v>#N/A</v>
      </c>
      <c r="N199" s="99" t="e">
        <f ca="true">+IF(AND(ISNUMBER(OFFSET('Water Data'!$G$6,0,10*ROW('Water Data'!G193))),'Data Summary'!CC199="Yes"),OFFSET('Water Data'!$G$6,0,10*ROW('Water Data'!G193)),NA())</f>
        <v>#N/A</v>
      </c>
      <c r="O199" s="99" t="e">
        <f ca="true">+IF(AND(ISNUMBER(OFFSET('Water Data'!$G$9,0,10*ROW('Water Data'!G193))),'Data Summary'!CD199="Yes"),OFFSET('Water Data'!$G$9,0,10*ROW('Water Data'!G193)),NA())</f>
        <v>#N/A</v>
      </c>
      <c r="P199" s="99" t="e">
        <f ca="true">+IF(AND(ISNUMBER(OFFSET('Water Data'!$H$4,0,10*ROW('Water Data'!H193))),'Data Summary'!CE199="Yes"),100-OFFSET('Water Data'!$H$4,0,10*ROW('Water Data'!H193)),NA())</f>
        <v>#N/A</v>
      </c>
      <c r="Q199" s="99" t="e">
        <f ca="true">+IF(AND(ISNUMBER(OFFSET('Water Data'!$H$6,0,10*ROW('Water Data'!H193))),'Data Summary'!CF199="Yes"),OFFSET('Water Data'!$H$6,0,10*ROW('Water Data'!H193)),NA())</f>
        <v>#N/A</v>
      </c>
      <c r="R199" s="99" t="e">
        <f ca="true">+IF(AND(ISNUMBER(OFFSET('Water Data'!$H$9,0,10*ROW('Water Data'!H193))),'Data Summary'!CG199="Yes"),OFFSET('Water Data'!$H$9,0,10*ROW('Water Data'!H193)),NA())</f>
        <v>#N/A</v>
      </c>
      <c r="S199" s="99" t="e">
        <f ca="true">+IF(AND(ISNUMBER(OFFSET('Water Data'!$I$4,0,10*ROW('Water Data'!I193))),'Data Summary'!CH199="Yes"),100-OFFSET('Water Data'!$I$4,0,10*ROW('Water Data'!I193)),NA())</f>
        <v>#N/A</v>
      </c>
      <c r="T199" s="99" t="e">
        <f ca="true">+IF(AND(ISNUMBER(OFFSET('Water Data'!$I$6,0,10*ROW('Water Data'!I193))),'Data Summary'!CI199="Yes"),OFFSET('Water Data'!$I$6,0,10*ROW('Water Data'!I193)),NA())</f>
        <v>#N/A</v>
      </c>
      <c r="U199" s="99" t="e">
        <f ca="true">+IF(AND(ISNUMBER(OFFSET('Water Data'!$I$9,0,10*ROW('Water Data'!I193))),'Data Summary'!CJ199="Yes"),OFFSET('Water Data'!$I$9,0,10*ROW('Water Data'!I193)),NA())</f>
        <v>#N/A</v>
      </c>
      <c r="V199" s="100" t="e">
        <f ca="true">+IF(AND(ISNUMBER(OFFSET('Sanitation Data'!$D$4,0,10*ROW('Sanitation Data'!D193))),'Data Summary'!CK199="Yes"),100-OFFSET('Sanitation Data'!$D$4,0,10*ROW('Sanitation Data'!D193)),NA())</f>
        <v>#N/A</v>
      </c>
      <c r="W199" s="100" t="e">
        <f ca="true">+IF(AND(ISNUMBER(OFFSET('Sanitation Data'!$D$6,0,10*ROW('Sanitation Data'!D193))),'Data Summary'!CL199="Yes"),OFFSET('Sanitation Data'!$D$6,0,10*ROW('Sanitation Data'!D193)),NA())</f>
        <v>#N/A</v>
      </c>
      <c r="X199" s="100" t="e">
        <f ca="true">+IF(AND(ISNUMBER(OFFSET('Sanitation Data'!$D$10,0,10*ROW('Sanitation Data'!D193))),'Data Summary'!CM199="Yes"),OFFSET('Sanitation Data'!$D$10,0,10*ROW('Sanitation Data'!D193)),NA())</f>
        <v>#N/A</v>
      </c>
      <c r="Y199" s="100" t="e">
        <f ca="true">+IF(AND(ISNUMBER(OFFSET('Sanitation Data'!$D$11,0,10*ROW('Sanitation Data'!D193))),'Data Summary'!CN199="Yes"),OFFSET('Sanitation Data'!$D$11,0,10*ROW('Sanitation Data'!D193)),NA())</f>
        <v>#N/A</v>
      </c>
      <c r="Z199" s="100" t="e">
        <f ca="true">+IF(AND(ISNUMBER(OFFSET('Sanitation Data'!$D$12,0,10*ROW('Sanitation Data'!D193))),'Data Summary'!CO199="Yes"),OFFSET('Sanitation Data'!$D$12,0,10*ROW('Sanitation Data'!D193)),NA())</f>
        <v>#N/A</v>
      </c>
      <c r="AA199" s="100" t="e">
        <f ca="true">+IF(AND(ISNUMBER(OFFSET('Sanitation Data'!$E$4,0,10*ROW('Sanitation Data'!E193))),'Data Summary'!CP199="Yes"),100-OFFSET('Sanitation Data'!$E$4,0,10*ROW('Sanitation Data'!E193)),NA())</f>
        <v>#N/A</v>
      </c>
      <c r="AB199" s="100" t="e">
        <f ca="true">+IF(AND(ISNUMBER(OFFSET('Sanitation Data'!$E$6,0,10*ROW('Sanitation Data'!E193))),'Data Summary'!CQ199="Yes"),OFFSET('Sanitation Data'!$E$6,0,10*ROW('Sanitation Data'!E193)),NA())</f>
        <v>#N/A</v>
      </c>
      <c r="AC199" s="100" t="e">
        <f ca="true">+IF(AND(ISNUMBER(OFFSET('Sanitation Data'!$E$10,0,10*ROW('Sanitation Data'!E193))),'Data Summary'!CR199="Yes"),OFFSET('Sanitation Data'!$E$10,0,10*ROW('Sanitation Data'!E193)),NA())</f>
        <v>#N/A</v>
      </c>
      <c r="AD199" s="100" t="e">
        <f ca="true">+IF(AND(ISNUMBER(OFFSET('Sanitation Data'!$E$11,0,10*ROW('Sanitation Data'!E193))),'Data Summary'!CS199="Yes"),OFFSET('Sanitation Data'!$E$11,0,10*ROW('Sanitation Data'!E193)),NA())</f>
        <v>#N/A</v>
      </c>
      <c r="AE199" s="100" t="e">
        <f ca="true">+IF(AND(ISNUMBER(OFFSET('Sanitation Data'!$E$12,0,10*ROW('Sanitation Data'!E193))),'Data Summary'!CT199="Yes"),OFFSET('Sanitation Data'!$E$12,0,10*ROW('Sanitation Data'!E193)),NA())</f>
        <v>#N/A</v>
      </c>
      <c r="AF199" s="100" t="e">
        <f ca="true">+IF(AND(ISNUMBER(OFFSET('Sanitation Data'!$F$4,0,10*ROW('Sanitation Data'!F193))),'Data Summary'!CU199="Yes"),100-OFFSET('Sanitation Data'!$F$4,0,10*ROW('Sanitation Data'!F193)),NA())</f>
        <v>#N/A</v>
      </c>
      <c r="AG199" s="100" t="e">
        <f ca="true">+IF(AND(ISNUMBER(OFFSET('Sanitation Data'!$F$6,0,10*ROW('Sanitation Data'!F193))),'Data Summary'!CV199="Yes"),OFFSET('Sanitation Data'!$F$6,0,10*ROW('Sanitation Data'!F193)),NA())</f>
        <v>#N/A</v>
      </c>
      <c r="AH199" s="100" t="e">
        <f ca="true">+IF(AND(ISNUMBER(OFFSET('Sanitation Data'!$F$10,0,10*ROW('Sanitation Data'!F193))),'Data Summary'!CW199="Yes"),OFFSET('Sanitation Data'!$F$10,0,10*ROW('Sanitation Data'!F193)),NA())</f>
        <v>#N/A</v>
      </c>
      <c r="AI199" s="100" t="e">
        <f ca="true">+IF(AND(ISNUMBER(OFFSET('Sanitation Data'!$F$11,0,10*ROW('Sanitation Data'!F193))),'Data Summary'!CX199="Yes"),OFFSET('Sanitation Data'!$F$11,0,10*ROW('Sanitation Data'!F193)),NA())</f>
        <v>#N/A</v>
      </c>
      <c r="AJ199" s="100" t="e">
        <f ca="true">+IF(AND(ISNUMBER(OFFSET('Sanitation Data'!$F$12,0,10*ROW('Sanitation Data'!F193))),'Data Summary'!CY199="Yes"),OFFSET('Sanitation Data'!$F$12,0,10*ROW('Sanitation Data'!F193)),NA())</f>
        <v>#N/A</v>
      </c>
      <c r="AK199" s="100" t="e">
        <f ca="true">+IF(AND(ISNUMBER(OFFSET('Sanitation Data'!$G$4,0,10*ROW('Sanitation Data'!G193))),'Data Summary'!CZ199="Yes"),100-OFFSET('Sanitation Data'!$G$4,0,10*ROW('Sanitation Data'!G193)),NA())</f>
        <v>#N/A</v>
      </c>
      <c r="AL199" s="100" t="e">
        <f ca="true">+IF(AND(ISNUMBER(OFFSET('Sanitation Data'!$G$6,0,10*ROW('Sanitation Data'!G193))),'Data Summary'!DA199="Yes"),OFFSET('Sanitation Data'!$G$6,0,10*ROW('Sanitation Data'!G193)),NA())</f>
        <v>#N/A</v>
      </c>
      <c r="AM199" s="100" t="e">
        <f ca="true">+IF(AND(ISNUMBER(OFFSET('Sanitation Data'!$G$10,0,10*ROW('Sanitation Data'!G193))),'Data Summary'!DB199="Yes"),OFFSET('Sanitation Data'!$G$10,0,10*ROW('Sanitation Data'!G193)),NA())</f>
        <v>#N/A</v>
      </c>
      <c r="AN199" s="100" t="e">
        <f ca="true">+IF(AND(ISNUMBER(OFFSET('Sanitation Data'!$G$11,0,10*ROW('Sanitation Data'!G193))),'Data Summary'!DC199="Yes"),OFFSET('Sanitation Data'!$G$11,0,10*ROW('Sanitation Data'!G193)),NA())</f>
        <v>#N/A</v>
      </c>
      <c r="AO199" s="100" t="e">
        <f ca="true">+IF(AND(ISNUMBER(OFFSET('Sanitation Data'!$G$12,0,10*ROW('Sanitation Data'!G193))),'Data Summary'!DD199="Yes"),OFFSET('Sanitation Data'!$G$12,0,10*ROW('Sanitation Data'!G193)),NA())</f>
        <v>#N/A</v>
      </c>
      <c r="AP199" s="100" t="e">
        <f ca="true">+IF(AND(ISNUMBER(OFFSET('Sanitation Data'!$H$4,0,10*ROW('Sanitation Data'!H193))),'Data Summary'!DE199="Yes"),100-OFFSET('Sanitation Data'!$H$4,0,10*ROW('Sanitation Data'!H193)),NA())</f>
        <v>#N/A</v>
      </c>
      <c r="AQ199" s="100" t="e">
        <f ca="true">+IF(AND(ISNUMBER(OFFSET('Sanitation Data'!$H$6,0,10*ROW('Sanitation Data'!H193))),'Data Summary'!DF199="Yes"),OFFSET('Sanitation Data'!$H$6,0,10*ROW('Sanitation Data'!H193)),NA())</f>
        <v>#N/A</v>
      </c>
      <c r="AR199" s="100" t="e">
        <f ca="true">+IF(AND(ISNUMBER(OFFSET('Sanitation Data'!$H$10,0,10*ROW('Sanitation Data'!H193))),'Data Summary'!DG199="Yes"),OFFSET('Sanitation Data'!$H$10,0,10*ROW('Sanitation Data'!H193)),NA())</f>
        <v>#N/A</v>
      </c>
      <c r="AS199" s="100" t="e">
        <f ca="true">+IF(AND(ISNUMBER(OFFSET('Sanitation Data'!$H$11,0,10*ROW('Sanitation Data'!H193))),'Data Summary'!DH199="Yes"),OFFSET('Sanitation Data'!$H$11,0,10*ROW('Sanitation Data'!H193)),NA())</f>
        <v>#N/A</v>
      </c>
      <c r="AT199" s="100" t="e">
        <f ca="true">+IF(AND(ISNUMBER(OFFSET('Sanitation Data'!$H$12,0,10*ROW('Sanitation Data'!H193))),'Data Summary'!DI199="Yes"),OFFSET('Sanitation Data'!$H$12,0,10*ROW('Sanitation Data'!H193)),NA())</f>
        <v>#N/A</v>
      </c>
      <c r="AU199" s="100" t="e">
        <f ca="true">+IF(AND(ISNUMBER(OFFSET('Sanitation Data'!$I$4,0,10*ROW('Sanitation Data'!I193))),'Data Summary'!DJ199="Yes"),100-OFFSET('Sanitation Data'!$I$4,0,10*ROW('Sanitation Data'!I193)),NA())</f>
        <v>#N/A</v>
      </c>
      <c r="AV199" s="100" t="e">
        <f ca="true">+IF(AND(ISNUMBER(OFFSET('Sanitation Data'!$I$6,0,10*ROW('Sanitation Data'!I193))),'Data Summary'!DK199="Yes"),OFFSET('Sanitation Data'!$I$6,0,10*ROW('Sanitation Data'!I193)),NA())</f>
        <v>#N/A</v>
      </c>
      <c r="AW199" s="100" t="e">
        <f ca="true">+IF(AND(ISNUMBER(OFFSET('Sanitation Data'!$I$10,0,10*ROW('Sanitation Data'!I193))),'Data Summary'!DL199="Yes"),OFFSET('Sanitation Data'!$I$10,0,10*ROW('Sanitation Data'!I193)),NA())</f>
        <v>#N/A</v>
      </c>
      <c r="AX199" s="100" t="e">
        <f ca="true">+IF(AND(ISNUMBER(OFFSET('Sanitation Data'!$I$11,0,10*ROW('Sanitation Data'!I193))),'Data Summary'!DM199="Yes"),OFFSET('Sanitation Data'!$I$11,0,10*ROW('Sanitation Data'!I193)),NA())</f>
        <v>#N/A</v>
      </c>
      <c r="AY199" s="100" t="e">
        <f ca="true">+IF(AND(ISNUMBER(OFFSET('Sanitation Data'!$I$12,0,10*ROW('Sanitation Data'!I193))),'Data Summary'!DN199="Yes"),OFFSET('Sanitation Data'!$I$12,0,10*ROW('Sanitation Data'!I193)),NA())</f>
        <v>#N/A</v>
      </c>
      <c r="AZ199" s="101" t="e">
        <f ca="true">+IF(AND(ISNUMBER(OFFSET('Hygiene Data'!$D$5,0,10*ROW('Hygiene Data'!D193))),'Data Summary'!DO199="Yes"),OFFSET('Hygiene Data'!$D$5,0,10*ROW('Hygiene Data'!D193)),NA())</f>
        <v>#N/A</v>
      </c>
      <c r="BA199" s="101" t="e">
        <f ca="true">+IF(AND(ISNUMBER(OFFSET('Hygiene Data'!$D$7,0,10*ROW('Hygiene Data'!D193))),'Data Summary'!DP199="Yes"),OFFSET('Hygiene Data'!$D$7,0,10*ROW('Hygiene Data'!D193)),NA())</f>
        <v>#N/A</v>
      </c>
      <c r="BB199" s="101" t="e">
        <f ca="true">+IF(AND(ISNUMBER(OFFSET('Hygiene Data'!$D$9,0,10*ROW('Hygiene Data'!D193))),'Data Summary'!DQ199="Yes"),OFFSET('Hygiene Data'!$D$9,0,10*ROW('Hygiene Data'!D193)),NA())</f>
        <v>#N/A</v>
      </c>
      <c r="BC199" s="101" t="e">
        <f ca="true">+IF(AND(ISNUMBER(OFFSET('Hygiene Data'!$E$5,0,10*ROW('Hygiene Data'!E193))),'Data Summary'!DR199="Yes"),OFFSET('Hygiene Data'!$E$5,0,10*ROW('Hygiene Data'!E193)),NA())</f>
        <v>#N/A</v>
      </c>
      <c r="BD199" s="101" t="e">
        <f ca="true">+IF(AND(ISNUMBER(OFFSET('Hygiene Data'!$E$7,0,10*ROW('Hygiene Data'!E193))),'Data Summary'!DS199="Yes"),OFFSET('Hygiene Data'!$E$7,0,10*ROW('Hygiene Data'!E193)),NA())</f>
        <v>#N/A</v>
      </c>
      <c r="BE199" s="101" t="e">
        <f ca="true">+IF(AND(ISNUMBER(OFFSET('Hygiene Data'!$E$9,0,10*ROW('Hygiene Data'!E193))),'Data Summary'!DT199="Yes"),OFFSET('Hygiene Data'!$E$9,0,10*ROW('Hygiene Data'!E193)),NA())</f>
        <v>#N/A</v>
      </c>
      <c r="BF199" s="101" t="e">
        <f ca="true">+IF(AND(ISNUMBER(OFFSET('Hygiene Data'!$F$5,0,10*ROW('Hygiene Data'!F193))),'Data Summary'!DU199="Yes"),OFFSET('Hygiene Data'!$F$5,0,10*ROW('Hygiene Data'!F193)),NA())</f>
        <v>#N/A</v>
      </c>
      <c r="BG199" s="101" t="e">
        <f ca="true">+IF(AND(ISNUMBER(OFFSET('Hygiene Data'!$F$7,0,10*ROW('Hygiene Data'!F193))),'Data Summary'!DV199="Yes"),OFFSET('Hygiene Data'!$F$7,0,10*ROW('Hygiene Data'!F193)),NA())</f>
        <v>#N/A</v>
      </c>
      <c r="BH199" s="101" t="e">
        <f ca="true">+IF(AND(ISNUMBER(OFFSET('Hygiene Data'!$F$9,0,10*ROW('Hygiene Data'!F193))),'Data Summary'!DW199="Yes"),OFFSET('Hygiene Data'!$F$9,0,10*ROW('Hygiene Data'!F193)),NA())</f>
        <v>#N/A</v>
      </c>
      <c r="BI199" s="101" t="e">
        <f ca="true">+IF(AND(ISNUMBER(OFFSET('Hygiene Data'!$G$5,0,10*ROW('Hygiene Data'!G193))),'Data Summary'!DX199="Yes"),OFFSET('Hygiene Data'!$G$5,0,10*ROW('Hygiene Data'!G193)),NA())</f>
        <v>#N/A</v>
      </c>
      <c r="BJ199" s="101" t="e">
        <f ca="true">+IF(AND(ISNUMBER(OFFSET('Hygiene Data'!$G$7,0,10*ROW('Hygiene Data'!G193))),'Data Summary'!DY199="Yes"),OFFSET('Hygiene Data'!$G$7,0,10*ROW('Hygiene Data'!G193)),NA())</f>
        <v>#N/A</v>
      </c>
      <c r="BK199" s="101" t="e">
        <f ca="true">+IF(AND(ISNUMBER(OFFSET('Hygiene Data'!$G$9,0,10*ROW('Hygiene Data'!G193))),'Data Summary'!DZ199="Yes"),OFFSET('Hygiene Data'!$G$9,0,10*ROW('Hygiene Data'!G193)),NA())</f>
        <v>#N/A</v>
      </c>
      <c r="BL199" s="101" t="e">
        <f ca="true">+IF(AND(ISNUMBER(OFFSET('Hygiene Data'!$H$5,0,10*ROW('Hygiene Data'!H193))),'Data Summary'!EA199="Yes"),OFFSET('Hygiene Data'!$H$5,0,10*ROW('Hygiene Data'!H193)),NA())</f>
        <v>#N/A</v>
      </c>
      <c r="BM199" s="101" t="e">
        <f ca="true">+IF(AND(ISNUMBER(OFFSET('Hygiene Data'!$H$7,0,10*ROW('Hygiene Data'!H193))),'Data Summary'!EB199="Yes"),OFFSET('Hygiene Data'!$H$7,0,10*ROW('Hygiene Data'!H193)),NA())</f>
        <v>#N/A</v>
      </c>
      <c r="BN199" s="101" t="e">
        <f ca="true">+IF(AND(ISNUMBER(OFFSET('Hygiene Data'!$H$9,0,10*ROW('Hygiene Data'!H193))),'Data Summary'!EC199="Yes"),OFFSET('Hygiene Data'!$H$9,0,10*ROW('Hygiene Data'!H193)),NA())</f>
        <v>#N/A</v>
      </c>
      <c r="BO199" s="101" t="e">
        <f ca="true">+IF(AND(ISNUMBER(OFFSET('Hygiene Data'!$I$5,0,10*ROW('Hygiene Data'!I193))),'Data Summary'!ED199="Yes"),OFFSET('Hygiene Data'!$I$5,0,10*ROW('Hygiene Data'!I193)),NA())</f>
        <v>#N/A</v>
      </c>
      <c r="BP199" s="101" t="e">
        <f ca="true">+IF(AND(ISNUMBER(OFFSET('Hygiene Data'!$I$7,0,10*ROW('Hygiene Data'!I193))),'Data Summary'!EE199="Yes"),OFFSET('Hygiene Data'!$I$7,0,10*ROW('Hygiene Data'!I193)),NA())</f>
        <v>#N/A</v>
      </c>
      <c r="BQ199" s="101" t="e">
        <f ca="true">+IF(AND(ISNUMBER(OFFSET('Hygiene Data'!$I$9,0,10*ROW('Hygiene Data'!I193))),'Data Summary'!EF199="Yes"),OFFSET('Hygiene Data'!$I$9,0,10*ROW('Hygiene Data'!I193)),NA())</f>
        <v>#N/A</v>
      </c>
    </row>
    <row xmlns:x14ac="http://schemas.microsoft.com/office/spreadsheetml/2009/9/ac" r="200" x14ac:dyDescent="0.2">
      <c r="A200" s="414" t="e">
        <f ca="true">+RIGHT('Data Summary'!A200,LEN('Data Summary'!A200)-9)</f>
        <v>#VALUE!</v>
      </c>
      <c r="B200" s="38" t="str">
        <f ca="true">+IF(ISTEXT('Data Summary'!B200),'Data Summary'!B200,"")</f>
        <v/>
      </c>
      <c r="C200" s="365" t="e">
        <f ca="true">+VALUE('Data Summary'!C200)</f>
        <v>#VALUE!</v>
      </c>
      <c r="D200" s="99" t="e">
        <f ca="true">+IF(AND(ISNUMBER(OFFSET('Water Data'!$D$4,0,10*ROW('Water Data'!D194))),'Data Summary'!BS200="Yes"),100-OFFSET('Water Data'!$D$4,0,10*ROW('Water Data'!D194)),NA())</f>
        <v>#N/A</v>
      </c>
      <c r="E200" s="99" t="e">
        <f ca="true">+IF(AND(ISNUMBER(OFFSET('Water Data'!$D$6,0,10*ROW('Water Data'!D194))),'Data Summary'!BT200="Yes"),OFFSET('Water Data'!$D$6,0,10*ROW('Water Data'!D194)),NA())</f>
        <v>#N/A</v>
      </c>
      <c r="F200" s="99" t="e">
        <f ca="true">+IF(AND(ISNUMBER(OFFSET('Water Data'!$D$9,0,10*ROW('Water Data'!D194))),'Data Summary'!BU200="Yes"),OFFSET('Water Data'!$D$9,0,10*ROW('Water Data'!D194)),NA())</f>
        <v>#N/A</v>
      </c>
      <c r="G200" s="99" t="e">
        <f ca="true">+IF(AND(ISNUMBER(OFFSET('Water Data'!$E$4,0,10*ROW('Water Data'!E194))),'Data Summary'!BV200="Yes"),100-OFFSET('Water Data'!$E$4,0,10*ROW('Water Data'!E194)),NA())</f>
        <v>#N/A</v>
      </c>
      <c r="H200" s="99" t="e">
        <f ca="true">+IF(AND(ISNUMBER(OFFSET('Water Data'!$E$6,0,10*ROW('Water Data'!E194))),'Data Summary'!BW200="Yes"),OFFSET('Water Data'!$E$6,0,10*ROW('Water Data'!E194)),NA())</f>
        <v>#N/A</v>
      </c>
      <c r="I200" s="99" t="e">
        <f ca="true">+IF(AND(ISNUMBER(OFFSET('Water Data'!$E$9,0,10*ROW('Water Data'!E194))),'Data Summary'!BX200="Yes"),OFFSET('Water Data'!$E$9,0,10*ROW('Water Data'!E194)),NA())</f>
        <v>#N/A</v>
      </c>
      <c r="J200" s="99" t="e">
        <f ca="true">+IF(AND(ISNUMBER(OFFSET('Water Data'!$F$4,0,10*ROW('Water Data'!F194))),'Data Summary'!BY200="Yes"),100-OFFSET('Water Data'!$F$4,0,10*ROW('Water Data'!F194)),NA())</f>
        <v>#N/A</v>
      </c>
      <c r="K200" s="99" t="e">
        <f ca="true">+IF(AND(ISNUMBER(OFFSET('Water Data'!$F$6,0,10*ROW('Water Data'!F194))),'Data Summary'!BZ200="Yes"),OFFSET('Water Data'!$F$6,0,10*ROW('Water Data'!F194)),NA())</f>
        <v>#N/A</v>
      </c>
      <c r="L200" s="99" t="e">
        <f ca="true">+IF(AND(ISNUMBER(OFFSET('Water Data'!$F$9,0,10*ROW('Water Data'!F194))),'Data Summary'!CA200="Yes"),OFFSET('Water Data'!$F$9,0,10*ROW('Water Data'!F194)),NA())</f>
        <v>#N/A</v>
      </c>
      <c r="M200" s="99" t="e">
        <f ca="true">+IF(AND(ISNUMBER(OFFSET('Water Data'!$G$4,0,10*ROW('Water Data'!G194))),'Data Summary'!CB200="Yes"),100-OFFSET('Water Data'!$G$4,0,10*ROW('Water Data'!G194)),NA())</f>
        <v>#N/A</v>
      </c>
      <c r="N200" s="99" t="e">
        <f ca="true">+IF(AND(ISNUMBER(OFFSET('Water Data'!$G$6,0,10*ROW('Water Data'!G194))),'Data Summary'!CC200="Yes"),OFFSET('Water Data'!$G$6,0,10*ROW('Water Data'!G194)),NA())</f>
        <v>#N/A</v>
      </c>
      <c r="O200" s="99" t="e">
        <f ca="true">+IF(AND(ISNUMBER(OFFSET('Water Data'!$G$9,0,10*ROW('Water Data'!G194))),'Data Summary'!CD200="Yes"),OFFSET('Water Data'!$G$9,0,10*ROW('Water Data'!G194)),NA())</f>
        <v>#N/A</v>
      </c>
      <c r="P200" s="99" t="e">
        <f ca="true">+IF(AND(ISNUMBER(OFFSET('Water Data'!$H$4,0,10*ROW('Water Data'!H194))),'Data Summary'!CE200="Yes"),100-OFFSET('Water Data'!$H$4,0,10*ROW('Water Data'!H194)),NA())</f>
        <v>#N/A</v>
      </c>
      <c r="Q200" s="99" t="e">
        <f ca="true">+IF(AND(ISNUMBER(OFFSET('Water Data'!$H$6,0,10*ROW('Water Data'!H194))),'Data Summary'!CF200="Yes"),OFFSET('Water Data'!$H$6,0,10*ROW('Water Data'!H194)),NA())</f>
        <v>#N/A</v>
      </c>
      <c r="R200" s="99" t="e">
        <f ca="true">+IF(AND(ISNUMBER(OFFSET('Water Data'!$H$9,0,10*ROW('Water Data'!H194))),'Data Summary'!CG200="Yes"),OFFSET('Water Data'!$H$9,0,10*ROW('Water Data'!H194)),NA())</f>
        <v>#N/A</v>
      </c>
      <c r="S200" s="99" t="e">
        <f ca="true">+IF(AND(ISNUMBER(OFFSET('Water Data'!$I$4,0,10*ROW('Water Data'!I194))),'Data Summary'!CH200="Yes"),100-OFFSET('Water Data'!$I$4,0,10*ROW('Water Data'!I194)),NA())</f>
        <v>#N/A</v>
      </c>
      <c r="T200" s="99" t="e">
        <f ca="true">+IF(AND(ISNUMBER(OFFSET('Water Data'!$I$6,0,10*ROW('Water Data'!I194))),'Data Summary'!CI200="Yes"),OFFSET('Water Data'!$I$6,0,10*ROW('Water Data'!I194)),NA())</f>
        <v>#N/A</v>
      </c>
      <c r="U200" s="99" t="e">
        <f ca="true">+IF(AND(ISNUMBER(OFFSET('Water Data'!$I$9,0,10*ROW('Water Data'!I194))),'Data Summary'!CJ200="Yes"),OFFSET('Water Data'!$I$9,0,10*ROW('Water Data'!I194)),NA())</f>
        <v>#N/A</v>
      </c>
      <c r="V200" s="100" t="e">
        <f ca="true">+IF(AND(ISNUMBER(OFFSET('Sanitation Data'!$D$4,0,10*ROW('Sanitation Data'!D194))),'Data Summary'!CK200="Yes"),100-OFFSET('Sanitation Data'!$D$4,0,10*ROW('Sanitation Data'!D194)),NA())</f>
        <v>#N/A</v>
      </c>
      <c r="W200" s="100" t="e">
        <f ca="true">+IF(AND(ISNUMBER(OFFSET('Sanitation Data'!$D$6,0,10*ROW('Sanitation Data'!D194))),'Data Summary'!CL200="Yes"),OFFSET('Sanitation Data'!$D$6,0,10*ROW('Sanitation Data'!D194)),NA())</f>
        <v>#N/A</v>
      </c>
      <c r="X200" s="100" t="e">
        <f ca="true">+IF(AND(ISNUMBER(OFFSET('Sanitation Data'!$D$10,0,10*ROW('Sanitation Data'!D194))),'Data Summary'!CM200="Yes"),OFFSET('Sanitation Data'!$D$10,0,10*ROW('Sanitation Data'!D194)),NA())</f>
        <v>#N/A</v>
      </c>
      <c r="Y200" s="100" t="e">
        <f ca="true">+IF(AND(ISNUMBER(OFFSET('Sanitation Data'!$D$11,0,10*ROW('Sanitation Data'!D194))),'Data Summary'!CN200="Yes"),OFFSET('Sanitation Data'!$D$11,0,10*ROW('Sanitation Data'!D194)),NA())</f>
        <v>#N/A</v>
      </c>
      <c r="Z200" s="100" t="e">
        <f ca="true">+IF(AND(ISNUMBER(OFFSET('Sanitation Data'!$D$12,0,10*ROW('Sanitation Data'!D194))),'Data Summary'!CO200="Yes"),OFFSET('Sanitation Data'!$D$12,0,10*ROW('Sanitation Data'!D194)),NA())</f>
        <v>#N/A</v>
      </c>
      <c r="AA200" s="100" t="e">
        <f ca="true">+IF(AND(ISNUMBER(OFFSET('Sanitation Data'!$E$4,0,10*ROW('Sanitation Data'!E194))),'Data Summary'!CP200="Yes"),100-OFFSET('Sanitation Data'!$E$4,0,10*ROW('Sanitation Data'!E194)),NA())</f>
        <v>#N/A</v>
      </c>
      <c r="AB200" s="100" t="e">
        <f ca="true">+IF(AND(ISNUMBER(OFFSET('Sanitation Data'!$E$6,0,10*ROW('Sanitation Data'!E194))),'Data Summary'!CQ200="Yes"),OFFSET('Sanitation Data'!$E$6,0,10*ROW('Sanitation Data'!E194)),NA())</f>
        <v>#N/A</v>
      </c>
      <c r="AC200" s="100" t="e">
        <f ca="true">+IF(AND(ISNUMBER(OFFSET('Sanitation Data'!$E$10,0,10*ROW('Sanitation Data'!E194))),'Data Summary'!CR200="Yes"),OFFSET('Sanitation Data'!$E$10,0,10*ROW('Sanitation Data'!E194)),NA())</f>
        <v>#N/A</v>
      </c>
      <c r="AD200" s="100" t="e">
        <f ca="true">+IF(AND(ISNUMBER(OFFSET('Sanitation Data'!$E$11,0,10*ROW('Sanitation Data'!E194))),'Data Summary'!CS200="Yes"),OFFSET('Sanitation Data'!$E$11,0,10*ROW('Sanitation Data'!E194)),NA())</f>
        <v>#N/A</v>
      </c>
      <c r="AE200" s="100" t="e">
        <f ca="true">+IF(AND(ISNUMBER(OFFSET('Sanitation Data'!$E$12,0,10*ROW('Sanitation Data'!E194))),'Data Summary'!CT200="Yes"),OFFSET('Sanitation Data'!$E$12,0,10*ROW('Sanitation Data'!E194)),NA())</f>
        <v>#N/A</v>
      </c>
      <c r="AF200" s="100" t="e">
        <f ca="true">+IF(AND(ISNUMBER(OFFSET('Sanitation Data'!$F$4,0,10*ROW('Sanitation Data'!F194))),'Data Summary'!CU200="Yes"),100-OFFSET('Sanitation Data'!$F$4,0,10*ROW('Sanitation Data'!F194)),NA())</f>
        <v>#N/A</v>
      </c>
      <c r="AG200" s="100" t="e">
        <f ca="true">+IF(AND(ISNUMBER(OFFSET('Sanitation Data'!$F$6,0,10*ROW('Sanitation Data'!F194))),'Data Summary'!CV200="Yes"),OFFSET('Sanitation Data'!$F$6,0,10*ROW('Sanitation Data'!F194)),NA())</f>
        <v>#N/A</v>
      </c>
      <c r="AH200" s="100" t="e">
        <f ca="true">+IF(AND(ISNUMBER(OFFSET('Sanitation Data'!$F$10,0,10*ROW('Sanitation Data'!F194))),'Data Summary'!CW200="Yes"),OFFSET('Sanitation Data'!$F$10,0,10*ROW('Sanitation Data'!F194)),NA())</f>
        <v>#N/A</v>
      </c>
      <c r="AI200" s="100" t="e">
        <f ca="true">+IF(AND(ISNUMBER(OFFSET('Sanitation Data'!$F$11,0,10*ROW('Sanitation Data'!F194))),'Data Summary'!CX200="Yes"),OFFSET('Sanitation Data'!$F$11,0,10*ROW('Sanitation Data'!F194)),NA())</f>
        <v>#N/A</v>
      </c>
      <c r="AJ200" s="100" t="e">
        <f ca="true">+IF(AND(ISNUMBER(OFFSET('Sanitation Data'!$F$12,0,10*ROW('Sanitation Data'!F194))),'Data Summary'!CY200="Yes"),OFFSET('Sanitation Data'!$F$12,0,10*ROW('Sanitation Data'!F194)),NA())</f>
        <v>#N/A</v>
      </c>
      <c r="AK200" s="100" t="e">
        <f ca="true">+IF(AND(ISNUMBER(OFFSET('Sanitation Data'!$G$4,0,10*ROW('Sanitation Data'!G194))),'Data Summary'!CZ200="Yes"),100-OFFSET('Sanitation Data'!$G$4,0,10*ROW('Sanitation Data'!G194)),NA())</f>
        <v>#N/A</v>
      </c>
      <c r="AL200" s="100" t="e">
        <f ca="true">+IF(AND(ISNUMBER(OFFSET('Sanitation Data'!$G$6,0,10*ROW('Sanitation Data'!G194))),'Data Summary'!DA200="Yes"),OFFSET('Sanitation Data'!$G$6,0,10*ROW('Sanitation Data'!G194)),NA())</f>
        <v>#N/A</v>
      </c>
      <c r="AM200" s="100" t="e">
        <f ca="true">+IF(AND(ISNUMBER(OFFSET('Sanitation Data'!$G$10,0,10*ROW('Sanitation Data'!G194))),'Data Summary'!DB200="Yes"),OFFSET('Sanitation Data'!$G$10,0,10*ROW('Sanitation Data'!G194)),NA())</f>
        <v>#N/A</v>
      </c>
      <c r="AN200" s="100" t="e">
        <f ca="true">+IF(AND(ISNUMBER(OFFSET('Sanitation Data'!$G$11,0,10*ROW('Sanitation Data'!G194))),'Data Summary'!DC200="Yes"),OFFSET('Sanitation Data'!$G$11,0,10*ROW('Sanitation Data'!G194)),NA())</f>
        <v>#N/A</v>
      </c>
      <c r="AO200" s="100" t="e">
        <f ca="true">+IF(AND(ISNUMBER(OFFSET('Sanitation Data'!$G$12,0,10*ROW('Sanitation Data'!G194))),'Data Summary'!DD200="Yes"),OFFSET('Sanitation Data'!$G$12,0,10*ROW('Sanitation Data'!G194)),NA())</f>
        <v>#N/A</v>
      </c>
      <c r="AP200" s="100" t="e">
        <f ca="true">+IF(AND(ISNUMBER(OFFSET('Sanitation Data'!$H$4,0,10*ROW('Sanitation Data'!H194))),'Data Summary'!DE200="Yes"),100-OFFSET('Sanitation Data'!$H$4,0,10*ROW('Sanitation Data'!H194)),NA())</f>
        <v>#N/A</v>
      </c>
      <c r="AQ200" s="100" t="e">
        <f ca="true">+IF(AND(ISNUMBER(OFFSET('Sanitation Data'!$H$6,0,10*ROW('Sanitation Data'!H194))),'Data Summary'!DF200="Yes"),OFFSET('Sanitation Data'!$H$6,0,10*ROW('Sanitation Data'!H194)),NA())</f>
        <v>#N/A</v>
      </c>
      <c r="AR200" s="100" t="e">
        <f ca="true">+IF(AND(ISNUMBER(OFFSET('Sanitation Data'!$H$10,0,10*ROW('Sanitation Data'!H194))),'Data Summary'!DG200="Yes"),OFFSET('Sanitation Data'!$H$10,0,10*ROW('Sanitation Data'!H194)),NA())</f>
        <v>#N/A</v>
      </c>
      <c r="AS200" s="100" t="e">
        <f ca="true">+IF(AND(ISNUMBER(OFFSET('Sanitation Data'!$H$11,0,10*ROW('Sanitation Data'!H194))),'Data Summary'!DH200="Yes"),OFFSET('Sanitation Data'!$H$11,0,10*ROW('Sanitation Data'!H194)),NA())</f>
        <v>#N/A</v>
      </c>
      <c r="AT200" s="100" t="e">
        <f ca="true">+IF(AND(ISNUMBER(OFFSET('Sanitation Data'!$H$12,0,10*ROW('Sanitation Data'!H194))),'Data Summary'!DI200="Yes"),OFFSET('Sanitation Data'!$H$12,0,10*ROW('Sanitation Data'!H194)),NA())</f>
        <v>#N/A</v>
      </c>
      <c r="AU200" s="100" t="e">
        <f ca="true">+IF(AND(ISNUMBER(OFFSET('Sanitation Data'!$I$4,0,10*ROW('Sanitation Data'!I194))),'Data Summary'!DJ200="Yes"),100-OFFSET('Sanitation Data'!$I$4,0,10*ROW('Sanitation Data'!I194)),NA())</f>
        <v>#N/A</v>
      </c>
      <c r="AV200" s="100" t="e">
        <f ca="true">+IF(AND(ISNUMBER(OFFSET('Sanitation Data'!$I$6,0,10*ROW('Sanitation Data'!I194))),'Data Summary'!DK200="Yes"),OFFSET('Sanitation Data'!$I$6,0,10*ROW('Sanitation Data'!I194)),NA())</f>
        <v>#N/A</v>
      </c>
      <c r="AW200" s="100" t="e">
        <f ca="true">+IF(AND(ISNUMBER(OFFSET('Sanitation Data'!$I$10,0,10*ROW('Sanitation Data'!I194))),'Data Summary'!DL200="Yes"),OFFSET('Sanitation Data'!$I$10,0,10*ROW('Sanitation Data'!I194)),NA())</f>
        <v>#N/A</v>
      </c>
      <c r="AX200" s="100" t="e">
        <f ca="true">+IF(AND(ISNUMBER(OFFSET('Sanitation Data'!$I$11,0,10*ROW('Sanitation Data'!I194))),'Data Summary'!DM200="Yes"),OFFSET('Sanitation Data'!$I$11,0,10*ROW('Sanitation Data'!I194)),NA())</f>
        <v>#N/A</v>
      </c>
      <c r="AY200" s="100" t="e">
        <f ca="true">+IF(AND(ISNUMBER(OFFSET('Sanitation Data'!$I$12,0,10*ROW('Sanitation Data'!I194))),'Data Summary'!DN200="Yes"),OFFSET('Sanitation Data'!$I$12,0,10*ROW('Sanitation Data'!I194)),NA())</f>
        <v>#N/A</v>
      </c>
      <c r="AZ200" s="101" t="e">
        <f ca="true">+IF(AND(ISNUMBER(OFFSET('Hygiene Data'!$D$5,0,10*ROW('Hygiene Data'!D194))),'Data Summary'!DO200="Yes"),OFFSET('Hygiene Data'!$D$5,0,10*ROW('Hygiene Data'!D194)),NA())</f>
        <v>#N/A</v>
      </c>
      <c r="BA200" s="101" t="e">
        <f ca="true">+IF(AND(ISNUMBER(OFFSET('Hygiene Data'!$D$7,0,10*ROW('Hygiene Data'!D194))),'Data Summary'!DP200="Yes"),OFFSET('Hygiene Data'!$D$7,0,10*ROW('Hygiene Data'!D194)),NA())</f>
        <v>#N/A</v>
      </c>
      <c r="BB200" s="101" t="e">
        <f ca="true">+IF(AND(ISNUMBER(OFFSET('Hygiene Data'!$D$9,0,10*ROW('Hygiene Data'!D194))),'Data Summary'!DQ200="Yes"),OFFSET('Hygiene Data'!$D$9,0,10*ROW('Hygiene Data'!D194)),NA())</f>
        <v>#N/A</v>
      </c>
      <c r="BC200" s="101" t="e">
        <f ca="true">+IF(AND(ISNUMBER(OFFSET('Hygiene Data'!$E$5,0,10*ROW('Hygiene Data'!E194))),'Data Summary'!DR200="Yes"),OFFSET('Hygiene Data'!$E$5,0,10*ROW('Hygiene Data'!E194)),NA())</f>
        <v>#N/A</v>
      </c>
      <c r="BD200" s="101" t="e">
        <f ca="true">+IF(AND(ISNUMBER(OFFSET('Hygiene Data'!$E$7,0,10*ROW('Hygiene Data'!E194))),'Data Summary'!DS200="Yes"),OFFSET('Hygiene Data'!$E$7,0,10*ROW('Hygiene Data'!E194)),NA())</f>
        <v>#N/A</v>
      </c>
      <c r="BE200" s="101" t="e">
        <f ca="true">+IF(AND(ISNUMBER(OFFSET('Hygiene Data'!$E$9,0,10*ROW('Hygiene Data'!E194))),'Data Summary'!DT200="Yes"),OFFSET('Hygiene Data'!$E$9,0,10*ROW('Hygiene Data'!E194)),NA())</f>
        <v>#N/A</v>
      </c>
      <c r="BF200" s="101" t="e">
        <f ca="true">+IF(AND(ISNUMBER(OFFSET('Hygiene Data'!$F$5,0,10*ROW('Hygiene Data'!F194))),'Data Summary'!DU200="Yes"),OFFSET('Hygiene Data'!$F$5,0,10*ROW('Hygiene Data'!F194)),NA())</f>
        <v>#N/A</v>
      </c>
      <c r="BG200" s="101" t="e">
        <f ca="true">+IF(AND(ISNUMBER(OFFSET('Hygiene Data'!$F$7,0,10*ROW('Hygiene Data'!F194))),'Data Summary'!DV200="Yes"),OFFSET('Hygiene Data'!$F$7,0,10*ROW('Hygiene Data'!F194)),NA())</f>
        <v>#N/A</v>
      </c>
      <c r="BH200" s="101" t="e">
        <f ca="true">+IF(AND(ISNUMBER(OFFSET('Hygiene Data'!$F$9,0,10*ROW('Hygiene Data'!F194))),'Data Summary'!DW200="Yes"),OFFSET('Hygiene Data'!$F$9,0,10*ROW('Hygiene Data'!F194)),NA())</f>
        <v>#N/A</v>
      </c>
      <c r="BI200" s="101" t="e">
        <f ca="true">+IF(AND(ISNUMBER(OFFSET('Hygiene Data'!$G$5,0,10*ROW('Hygiene Data'!G194))),'Data Summary'!DX200="Yes"),OFFSET('Hygiene Data'!$G$5,0,10*ROW('Hygiene Data'!G194)),NA())</f>
        <v>#N/A</v>
      </c>
      <c r="BJ200" s="101" t="e">
        <f ca="true">+IF(AND(ISNUMBER(OFFSET('Hygiene Data'!$G$7,0,10*ROW('Hygiene Data'!G194))),'Data Summary'!DY200="Yes"),OFFSET('Hygiene Data'!$G$7,0,10*ROW('Hygiene Data'!G194)),NA())</f>
        <v>#N/A</v>
      </c>
      <c r="BK200" s="101" t="e">
        <f ca="true">+IF(AND(ISNUMBER(OFFSET('Hygiene Data'!$G$9,0,10*ROW('Hygiene Data'!G194))),'Data Summary'!DZ200="Yes"),OFFSET('Hygiene Data'!$G$9,0,10*ROW('Hygiene Data'!G194)),NA())</f>
        <v>#N/A</v>
      </c>
      <c r="BL200" s="101" t="e">
        <f ca="true">+IF(AND(ISNUMBER(OFFSET('Hygiene Data'!$H$5,0,10*ROW('Hygiene Data'!H194))),'Data Summary'!EA200="Yes"),OFFSET('Hygiene Data'!$H$5,0,10*ROW('Hygiene Data'!H194)),NA())</f>
        <v>#N/A</v>
      </c>
      <c r="BM200" s="101" t="e">
        <f ca="true">+IF(AND(ISNUMBER(OFFSET('Hygiene Data'!$H$7,0,10*ROW('Hygiene Data'!H194))),'Data Summary'!EB200="Yes"),OFFSET('Hygiene Data'!$H$7,0,10*ROW('Hygiene Data'!H194)),NA())</f>
        <v>#N/A</v>
      </c>
      <c r="BN200" s="101" t="e">
        <f ca="true">+IF(AND(ISNUMBER(OFFSET('Hygiene Data'!$H$9,0,10*ROW('Hygiene Data'!H194))),'Data Summary'!EC200="Yes"),OFFSET('Hygiene Data'!$H$9,0,10*ROW('Hygiene Data'!H194)),NA())</f>
        <v>#N/A</v>
      </c>
      <c r="BO200" s="101" t="e">
        <f ca="true">+IF(AND(ISNUMBER(OFFSET('Hygiene Data'!$I$5,0,10*ROW('Hygiene Data'!I194))),'Data Summary'!ED200="Yes"),OFFSET('Hygiene Data'!$I$5,0,10*ROW('Hygiene Data'!I194)),NA())</f>
        <v>#N/A</v>
      </c>
      <c r="BP200" s="101" t="e">
        <f ca="true">+IF(AND(ISNUMBER(OFFSET('Hygiene Data'!$I$7,0,10*ROW('Hygiene Data'!I194))),'Data Summary'!EE200="Yes"),OFFSET('Hygiene Data'!$I$7,0,10*ROW('Hygiene Data'!I194)),NA())</f>
        <v>#N/A</v>
      </c>
      <c r="BQ200" s="101" t="e">
        <f ca="true">+IF(AND(ISNUMBER(OFFSET('Hygiene Data'!$I$9,0,10*ROW('Hygiene Data'!I194))),'Data Summary'!EF200="Yes"),OFFSET('Hygiene Data'!$I$9,0,10*ROW('Hygiene Data'!I194)),NA())</f>
        <v>#N/A</v>
      </c>
    </row>
    <row xmlns:x14ac="http://schemas.microsoft.com/office/spreadsheetml/2009/9/ac" r="201" x14ac:dyDescent="0.2">
      <c r="A201" s="414" t="e">
        <f ca="true">+RIGHT('Data Summary'!A201,LEN('Data Summary'!A201)-9)</f>
        <v>#VALUE!</v>
      </c>
      <c r="B201" s="38" t="str">
        <f ca="true">+IF(ISTEXT('Data Summary'!B201),'Data Summary'!B201,"")</f>
        <v/>
      </c>
      <c r="C201" s="365" t="e">
        <f ca="true">+VALUE('Data Summary'!C201)</f>
        <v>#VALUE!</v>
      </c>
      <c r="D201" s="99" t="e">
        <f ca="true">+IF(AND(ISNUMBER(OFFSET('Water Data'!$D$4,0,10*ROW('Water Data'!D195))),'Data Summary'!BS201="Yes"),100-OFFSET('Water Data'!$D$4,0,10*ROW('Water Data'!D195)),NA())</f>
        <v>#N/A</v>
      </c>
      <c r="E201" s="99" t="e">
        <f ca="true">+IF(AND(ISNUMBER(OFFSET('Water Data'!$D$6,0,10*ROW('Water Data'!D195))),'Data Summary'!BT201="Yes"),OFFSET('Water Data'!$D$6,0,10*ROW('Water Data'!D195)),NA())</f>
        <v>#N/A</v>
      </c>
      <c r="F201" s="99" t="e">
        <f ca="true">+IF(AND(ISNUMBER(OFFSET('Water Data'!$D$9,0,10*ROW('Water Data'!D195))),'Data Summary'!BU201="Yes"),OFFSET('Water Data'!$D$9,0,10*ROW('Water Data'!D195)),NA())</f>
        <v>#N/A</v>
      </c>
      <c r="G201" s="99" t="e">
        <f ca="true">+IF(AND(ISNUMBER(OFFSET('Water Data'!$E$4,0,10*ROW('Water Data'!E195))),'Data Summary'!BV201="Yes"),100-OFFSET('Water Data'!$E$4,0,10*ROW('Water Data'!E195)),NA())</f>
        <v>#N/A</v>
      </c>
      <c r="H201" s="99" t="e">
        <f ca="true">+IF(AND(ISNUMBER(OFFSET('Water Data'!$E$6,0,10*ROW('Water Data'!E195))),'Data Summary'!BW201="Yes"),OFFSET('Water Data'!$E$6,0,10*ROW('Water Data'!E195)),NA())</f>
        <v>#N/A</v>
      </c>
      <c r="I201" s="99" t="e">
        <f ca="true">+IF(AND(ISNUMBER(OFFSET('Water Data'!$E$9,0,10*ROW('Water Data'!E195))),'Data Summary'!BX201="Yes"),OFFSET('Water Data'!$E$9,0,10*ROW('Water Data'!E195)),NA())</f>
        <v>#N/A</v>
      </c>
      <c r="J201" s="99" t="e">
        <f ca="true">+IF(AND(ISNUMBER(OFFSET('Water Data'!$F$4,0,10*ROW('Water Data'!F195))),'Data Summary'!BY201="Yes"),100-OFFSET('Water Data'!$F$4,0,10*ROW('Water Data'!F195)),NA())</f>
        <v>#N/A</v>
      </c>
      <c r="K201" s="99" t="e">
        <f ca="true">+IF(AND(ISNUMBER(OFFSET('Water Data'!$F$6,0,10*ROW('Water Data'!F195))),'Data Summary'!BZ201="Yes"),OFFSET('Water Data'!$F$6,0,10*ROW('Water Data'!F195)),NA())</f>
        <v>#N/A</v>
      </c>
      <c r="L201" s="99" t="e">
        <f ca="true">+IF(AND(ISNUMBER(OFFSET('Water Data'!$F$9,0,10*ROW('Water Data'!F195))),'Data Summary'!CA201="Yes"),OFFSET('Water Data'!$F$9,0,10*ROW('Water Data'!F195)),NA())</f>
        <v>#N/A</v>
      </c>
      <c r="M201" s="99" t="e">
        <f ca="true">+IF(AND(ISNUMBER(OFFSET('Water Data'!$G$4,0,10*ROW('Water Data'!G195))),'Data Summary'!CB201="Yes"),100-OFFSET('Water Data'!$G$4,0,10*ROW('Water Data'!G195)),NA())</f>
        <v>#N/A</v>
      </c>
      <c r="N201" s="99" t="e">
        <f ca="true">+IF(AND(ISNUMBER(OFFSET('Water Data'!$G$6,0,10*ROW('Water Data'!G195))),'Data Summary'!CC201="Yes"),OFFSET('Water Data'!$G$6,0,10*ROW('Water Data'!G195)),NA())</f>
        <v>#N/A</v>
      </c>
      <c r="O201" s="99" t="e">
        <f ca="true">+IF(AND(ISNUMBER(OFFSET('Water Data'!$G$9,0,10*ROW('Water Data'!G195))),'Data Summary'!CD201="Yes"),OFFSET('Water Data'!$G$9,0,10*ROW('Water Data'!G195)),NA())</f>
        <v>#N/A</v>
      </c>
      <c r="P201" s="99" t="e">
        <f ca="true">+IF(AND(ISNUMBER(OFFSET('Water Data'!$H$4,0,10*ROW('Water Data'!H195))),'Data Summary'!CE201="Yes"),100-OFFSET('Water Data'!$H$4,0,10*ROW('Water Data'!H195)),NA())</f>
        <v>#N/A</v>
      </c>
      <c r="Q201" s="99" t="e">
        <f ca="true">+IF(AND(ISNUMBER(OFFSET('Water Data'!$H$6,0,10*ROW('Water Data'!H195))),'Data Summary'!CF201="Yes"),OFFSET('Water Data'!$H$6,0,10*ROW('Water Data'!H195)),NA())</f>
        <v>#N/A</v>
      </c>
      <c r="R201" s="99" t="e">
        <f ca="true">+IF(AND(ISNUMBER(OFFSET('Water Data'!$H$9,0,10*ROW('Water Data'!H195))),'Data Summary'!CG201="Yes"),OFFSET('Water Data'!$H$9,0,10*ROW('Water Data'!H195)),NA())</f>
        <v>#N/A</v>
      </c>
      <c r="S201" s="99" t="e">
        <f ca="true">+IF(AND(ISNUMBER(OFFSET('Water Data'!$I$4,0,10*ROW('Water Data'!I195))),'Data Summary'!CH201="Yes"),100-OFFSET('Water Data'!$I$4,0,10*ROW('Water Data'!I195)),NA())</f>
        <v>#N/A</v>
      </c>
      <c r="T201" s="99" t="e">
        <f ca="true">+IF(AND(ISNUMBER(OFFSET('Water Data'!$I$6,0,10*ROW('Water Data'!I195))),'Data Summary'!CI201="Yes"),OFFSET('Water Data'!$I$6,0,10*ROW('Water Data'!I195)),NA())</f>
        <v>#N/A</v>
      </c>
      <c r="U201" s="99" t="e">
        <f ca="true">+IF(AND(ISNUMBER(OFFSET('Water Data'!$I$9,0,10*ROW('Water Data'!I195))),'Data Summary'!CJ201="Yes"),OFFSET('Water Data'!$I$9,0,10*ROW('Water Data'!I195)),NA())</f>
        <v>#N/A</v>
      </c>
      <c r="V201" s="100" t="e">
        <f ca="true">+IF(AND(ISNUMBER(OFFSET('Sanitation Data'!$D$4,0,10*ROW('Sanitation Data'!D195))),'Data Summary'!CK201="Yes"),100-OFFSET('Sanitation Data'!$D$4,0,10*ROW('Sanitation Data'!D195)),NA())</f>
        <v>#N/A</v>
      </c>
      <c r="W201" s="100" t="e">
        <f ca="true">+IF(AND(ISNUMBER(OFFSET('Sanitation Data'!$D$6,0,10*ROW('Sanitation Data'!D195))),'Data Summary'!CL201="Yes"),OFFSET('Sanitation Data'!$D$6,0,10*ROW('Sanitation Data'!D195)),NA())</f>
        <v>#N/A</v>
      </c>
      <c r="X201" s="100" t="e">
        <f ca="true">+IF(AND(ISNUMBER(OFFSET('Sanitation Data'!$D$10,0,10*ROW('Sanitation Data'!D195))),'Data Summary'!CM201="Yes"),OFFSET('Sanitation Data'!$D$10,0,10*ROW('Sanitation Data'!D195)),NA())</f>
        <v>#N/A</v>
      </c>
      <c r="Y201" s="100" t="e">
        <f ca="true">+IF(AND(ISNUMBER(OFFSET('Sanitation Data'!$D$11,0,10*ROW('Sanitation Data'!D195))),'Data Summary'!CN201="Yes"),OFFSET('Sanitation Data'!$D$11,0,10*ROW('Sanitation Data'!D195)),NA())</f>
        <v>#N/A</v>
      </c>
      <c r="Z201" s="100" t="e">
        <f ca="true">+IF(AND(ISNUMBER(OFFSET('Sanitation Data'!$D$12,0,10*ROW('Sanitation Data'!D195))),'Data Summary'!CO201="Yes"),OFFSET('Sanitation Data'!$D$12,0,10*ROW('Sanitation Data'!D195)),NA())</f>
        <v>#N/A</v>
      </c>
      <c r="AA201" s="100" t="e">
        <f ca="true">+IF(AND(ISNUMBER(OFFSET('Sanitation Data'!$E$4,0,10*ROW('Sanitation Data'!E195))),'Data Summary'!CP201="Yes"),100-OFFSET('Sanitation Data'!$E$4,0,10*ROW('Sanitation Data'!E195)),NA())</f>
        <v>#N/A</v>
      </c>
      <c r="AB201" s="100" t="e">
        <f ca="true">+IF(AND(ISNUMBER(OFFSET('Sanitation Data'!$E$6,0,10*ROW('Sanitation Data'!E195))),'Data Summary'!CQ201="Yes"),OFFSET('Sanitation Data'!$E$6,0,10*ROW('Sanitation Data'!E195)),NA())</f>
        <v>#N/A</v>
      </c>
      <c r="AC201" s="100" t="e">
        <f ca="true">+IF(AND(ISNUMBER(OFFSET('Sanitation Data'!$E$10,0,10*ROW('Sanitation Data'!E195))),'Data Summary'!CR201="Yes"),OFFSET('Sanitation Data'!$E$10,0,10*ROW('Sanitation Data'!E195)),NA())</f>
        <v>#N/A</v>
      </c>
      <c r="AD201" s="100" t="e">
        <f ca="true">+IF(AND(ISNUMBER(OFFSET('Sanitation Data'!$E$11,0,10*ROW('Sanitation Data'!E195))),'Data Summary'!CS201="Yes"),OFFSET('Sanitation Data'!$E$11,0,10*ROW('Sanitation Data'!E195)),NA())</f>
        <v>#N/A</v>
      </c>
      <c r="AE201" s="100" t="e">
        <f ca="true">+IF(AND(ISNUMBER(OFFSET('Sanitation Data'!$E$12,0,10*ROW('Sanitation Data'!E195))),'Data Summary'!CT201="Yes"),OFFSET('Sanitation Data'!$E$12,0,10*ROW('Sanitation Data'!E195)),NA())</f>
        <v>#N/A</v>
      </c>
      <c r="AF201" s="100" t="e">
        <f ca="true">+IF(AND(ISNUMBER(OFFSET('Sanitation Data'!$F$4,0,10*ROW('Sanitation Data'!F195))),'Data Summary'!CU201="Yes"),100-OFFSET('Sanitation Data'!$F$4,0,10*ROW('Sanitation Data'!F195)),NA())</f>
        <v>#N/A</v>
      </c>
      <c r="AG201" s="100" t="e">
        <f ca="true">+IF(AND(ISNUMBER(OFFSET('Sanitation Data'!$F$6,0,10*ROW('Sanitation Data'!F195))),'Data Summary'!CV201="Yes"),OFFSET('Sanitation Data'!$F$6,0,10*ROW('Sanitation Data'!F195)),NA())</f>
        <v>#N/A</v>
      </c>
      <c r="AH201" s="100" t="e">
        <f ca="true">+IF(AND(ISNUMBER(OFFSET('Sanitation Data'!$F$10,0,10*ROW('Sanitation Data'!F195))),'Data Summary'!CW201="Yes"),OFFSET('Sanitation Data'!$F$10,0,10*ROW('Sanitation Data'!F195)),NA())</f>
        <v>#N/A</v>
      </c>
      <c r="AI201" s="100" t="e">
        <f ca="true">+IF(AND(ISNUMBER(OFFSET('Sanitation Data'!$F$11,0,10*ROW('Sanitation Data'!F195))),'Data Summary'!CX201="Yes"),OFFSET('Sanitation Data'!$F$11,0,10*ROW('Sanitation Data'!F195)),NA())</f>
        <v>#N/A</v>
      </c>
      <c r="AJ201" s="100" t="e">
        <f ca="true">+IF(AND(ISNUMBER(OFFSET('Sanitation Data'!$F$12,0,10*ROW('Sanitation Data'!F195))),'Data Summary'!CY201="Yes"),OFFSET('Sanitation Data'!$F$12,0,10*ROW('Sanitation Data'!F195)),NA())</f>
        <v>#N/A</v>
      </c>
      <c r="AK201" s="100" t="e">
        <f ca="true">+IF(AND(ISNUMBER(OFFSET('Sanitation Data'!$G$4,0,10*ROW('Sanitation Data'!G195))),'Data Summary'!CZ201="Yes"),100-OFFSET('Sanitation Data'!$G$4,0,10*ROW('Sanitation Data'!G195)),NA())</f>
        <v>#N/A</v>
      </c>
      <c r="AL201" s="100" t="e">
        <f ca="true">+IF(AND(ISNUMBER(OFFSET('Sanitation Data'!$G$6,0,10*ROW('Sanitation Data'!G195))),'Data Summary'!DA201="Yes"),OFFSET('Sanitation Data'!$G$6,0,10*ROW('Sanitation Data'!G195)),NA())</f>
        <v>#N/A</v>
      </c>
      <c r="AM201" s="100" t="e">
        <f ca="true">+IF(AND(ISNUMBER(OFFSET('Sanitation Data'!$G$10,0,10*ROW('Sanitation Data'!G195))),'Data Summary'!DB201="Yes"),OFFSET('Sanitation Data'!$G$10,0,10*ROW('Sanitation Data'!G195)),NA())</f>
        <v>#N/A</v>
      </c>
      <c r="AN201" s="100" t="e">
        <f ca="true">+IF(AND(ISNUMBER(OFFSET('Sanitation Data'!$G$11,0,10*ROW('Sanitation Data'!G195))),'Data Summary'!DC201="Yes"),OFFSET('Sanitation Data'!$G$11,0,10*ROW('Sanitation Data'!G195)),NA())</f>
        <v>#N/A</v>
      </c>
      <c r="AO201" s="100" t="e">
        <f ca="true">+IF(AND(ISNUMBER(OFFSET('Sanitation Data'!$G$12,0,10*ROW('Sanitation Data'!G195))),'Data Summary'!DD201="Yes"),OFFSET('Sanitation Data'!$G$12,0,10*ROW('Sanitation Data'!G195)),NA())</f>
        <v>#N/A</v>
      </c>
      <c r="AP201" s="100" t="e">
        <f ca="true">+IF(AND(ISNUMBER(OFFSET('Sanitation Data'!$H$4,0,10*ROW('Sanitation Data'!H195))),'Data Summary'!DE201="Yes"),100-OFFSET('Sanitation Data'!$H$4,0,10*ROW('Sanitation Data'!H195)),NA())</f>
        <v>#N/A</v>
      </c>
      <c r="AQ201" s="100" t="e">
        <f ca="true">+IF(AND(ISNUMBER(OFFSET('Sanitation Data'!$H$6,0,10*ROW('Sanitation Data'!H195))),'Data Summary'!DF201="Yes"),OFFSET('Sanitation Data'!$H$6,0,10*ROW('Sanitation Data'!H195)),NA())</f>
        <v>#N/A</v>
      </c>
      <c r="AR201" s="100" t="e">
        <f ca="true">+IF(AND(ISNUMBER(OFFSET('Sanitation Data'!$H$10,0,10*ROW('Sanitation Data'!H195))),'Data Summary'!DG201="Yes"),OFFSET('Sanitation Data'!$H$10,0,10*ROW('Sanitation Data'!H195)),NA())</f>
        <v>#N/A</v>
      </c>
      <c r="AS201" s="100" t="e">
        <f ca="true">+IF(AND(ISNUMBER(OFFSET('Sanitation Data'!$H$11,0,10*ROW('Sanitation Data'!H195))),'Data Summary'!DH201="Yes"),OFFSET('Sanitation Data'!$H$11,0,10*ROW('Sanitation Data'!H195)),NA())</f>
        <v>#N/A</v>
      </c>
      <c r="AT201" s="100" t="e">
        <f ca="true">+IF(AND(ISNUMBER(OFFSET('Sanitation Data'!$H$12,0,10*ROW('Sanitation Data'!H195))),'Data Summary'!DI201="Yes"),OFFSET('Sanitation Data'!$H$12,0,10*ROW('Sanitation Data'!H195)),NA())</f>
        <v>#N/A</v>
      </c>
      <c r="AU201" s="100" t="e">
        <f ca="true">+IF(AND(ISNUMBER(OFFSET('Sanitation Data'!$I$4,0,10*ROW('Sanitation Data'!I195))),'Data Summary'!DJ201="Yes"),100-OFFSET('Sanitation Data'!$I$4,0,10*ROW('Sanitation Data'!I195)),NA())</f>
        <v>#N/A</v>
      </c>
      <c r="AV201" s="100" t="e">
        <f ca="true">+IF(AND(ISNUMBER(OFFSET('Sanitation Data'!$I$6,0,10*ROW('Sanitation Data'!I195))),'Data Summary'!DK201="Yes"),OFFSET('Sanitation Data'!$I$6,0,10*ROW('Sanitation Data'!I195)),NA())</f>
        <v>#N/A</v>
      </c>
      <c r="AW201" s="100" t="e">
        <f ca="true">+IF(AND(ISNUMBER(OFFSET('Sanitation Data'!$I$10,0,10*ROW('Sanitation Data'!I195))),'Data Summary'!DL201="Yes"),OFFSET('Sanitation Data'!$I$10,0,10*ROW('Sanitation Data'!I195)),NA())</f>
        <v>#N/A</v>
      </c>
      <c r="AX201" s="100" t="e">
        <f ca="true">+IF(AND(ISNUMBER(OFFSET('Sanitation Data'!$I$11,0,10*ROW('Sanitation Data'!I195))),'Data Summary'!DM201="Yes"),OFFSET('Sanitation Data'!$I$11,0,10*ROW('Sanitation Data'!I195)),NA())</f>
        <v>#N/A</v>
      </c>
      <c r="AY201" s="100" t="e">
        <f ca="true">+IF(AND(ISNUMBER(OFFSET('Sanitation Data'!$I$12,0,10*ROW('Sanitation Data'!I195))),'Data Summary'!DN201="Yes"),OFFSET('Sanitation Data'!$I$12,0,10*ROW('Sanitation Data'!I195)),NA())</f>
        <v>#N/A</v>
      </c>
      <c r="AZ201" s="101" t="e">
        <f ca="true">+IF(AND(ISNUMBER(OFFSET('Hygiene Data'!$D$5,0,10*ROW('Hygiene Data'!D195))),'Data Summary'!DO201="Yes"),OFFSET('Hygiene Data'!$D$5,0,10*ROW('Hygiene Data'!D195)),NA())</f>
        <v>#N/A</v>
      </c>
      <c r="BA201" s="101" t="e">
        <f ca="true">+IF(AND(ISNUMBER(OFFSET('Hygiene Data'!$D$7,0,10*ROW('Hygiene Data'!D195))),'Data Summary'!DP201="Yes"),OFFSET('Hygiene Data'!$D$7,0,10*ROW('Hygiene Data'!D195)),NA())</f>
        <v>#N/A</v>
      </c>
      <c r="BB201" s="101" t="e">
        <f ca="true">+IF(AND(ISNUMBER(OFFSET('Hygiene Data'!$D$9,0,10*ROW('Hygiene Data'!D195))),'Data Summary'!DQ201="Yes"),OFFSET('Hygiene Data'!$D$9,0,10*ROW('Hygiene Data'!D195)),NA())</f>
        <v>#N/A</v>
      </c>
      <c r="BC201" s="101" t="e">
        <f ca="true">+IF(AND(ISNUMBER(OFFSET('Hygiene Data'!$E$5,0,10*ROW('Hygiene Data'!E195))),'Data Summary'!DR201="Yes"),OFFSET('Hygiene Data'!$E$5,0,10*ROW('Hygiene Data'!E195)),NA())</f>
        <v>#N/A</v>
      </c>
      <c r="BD201" s="101" t="e">
        <f ca="true">+IF(AND(ISNUMBER(OFFSET('Hygiene Data'!$E$7,0,10*ROW('Hygiene Data'!E195))),'Data Summary'!DS201="Yes"),OFFSET('Hygiene Data'!$E$7,0,10*ROW('Hygiene Data'!E195)),NA())</f>
        <v>#N/A</v>
      </c>
      <c r="BE201" s="101" t="e">
        <f ca="true">+IF(AND(ISNUMBER(OFFSET('Hygiene Data'!$E$9,0,10*ROW('Hygiene Data'!E195))),'Data Summary'!DT201="Yes"),OFFSET('Hygiene Data'!$E$9,0,10*ROW('Hygiene Data'!E195)),NA())</f>
        <v>#N/A</v>
      </c>
      <c r="BF201" s="101" t="e">
        <f ca="true">+IF(AND(ISNUMBER(OFFSET('Hygiene Data'!$F$5,0,10*ROW('Hygiene Data'!F195))),'Data Summary'!DU201="Yes"),OFFSET('Hygiene Data'!$F$5,0,10*ROW('Hygiene Data'!F195)),NA())</f>
        <v>#N/A</v>
      </c>
      <c r="BG201" s="101" t="e">
        <f ca="true">+IF(AND(ISNUMBER(OFFSET('Hygiene Data'!$F$7,0,10*ROW('Hygiene Data'!F195))),'Data Summary'!DV201="Yes"),OFFSET('Hygiene Data'!$F$7,0,10*ROW('Hygiene Data'!F195)),NA())</f>
        <v>#N/A</v>
      </c>
      <c r="BH201" s="101" t="e">
        <f ca="true">+IF(AND(ISNUMBER(OFFSET('Hygiene Data'!$F$9,0,10*ROW('Hygiene Data'!F195))),'Data Summary'!DW201="Yes"),OFFSET('Hygiene Data'!$F$9,0,10*ROW('Hygiene Data'!F195)),NA())</f>
        <v>#N/A</v>
      </c>
      <c r="BI201" s="101" t="e">
        <f ca="true">+IF(AND(ISNUMBER(OFFSET('Hygiene Data'!$G$5,0,10*ROW('Hygiene Data'!G195))),'Data Summary'!DX201="Yes"),OFFSET('Hygiene Data'!$G$5,0,10*ROW('Hygiene Data'!G195)),NA())</f>
        <v>#N/A</v>
      </c>
      <c r="BJ201" s="101" t="e">
        <f ca="true">+IF(AND(ISNUMBER(OFFSET('Hygiene Data'!$G$7,0,10*ROW('Hygiene Data'!G195))),'Data Summary'!DY201="Yes"),OFFSET('Hygiene Data'!$G$7,0,10*ROW('Hygiene Data'!G195)),NA())</f>
        <v>#N/A</v>
      </c>
      <c r="BK201" s="101" t="e">
        <f ca="true">+IF(AND(ISNUMBER(OFFSET('Hygiene Data'!$G$9,0,10*ROW('Hygiene Data'!G195))),'Data Summary'!DZ201="Yes"),OFFSET('Hygiene Data'!$G$9,0,10*ROW('Hygiene Data'!G195)),NA())</f>
        <v>#N/A</v>
      </c>
      <c r="BL201" s="101" t="e">
        <f ca="true">+IF(AND(ISNUMBER(OFFSET('Hygiene Data'!$H$5,0,10*ROW('Hygiene Data'!H195))),'Data Summary'!EA201="Yes"),OFFSET('Hygiene Data'!$H$5,0,10*ROW('Hygiene Data'!H195)),NA())</f>
        <v>#N/A</v>
      </c>
      <c r="BM201" s="101" t="e">
        <f ca="true">+IF(AND(ISNUMBER(OFFSET('Hygiene Data'!$H$7,0,10*ROW('Hygiene Data'!H195))),'Data Summary'!EB201="Yes"),OFFSET('Hygiene Data'!$H$7,0,10*ROW('Hygiene Data'!H195)),NA())</f>
        <v>#N/A</v>
      </c>
      <c r="BN201" s="101" t="e">
        <f ca="true">+IF(AND(ISNUMBER(OFFSET('Hygiene Data'!$H$9,0,10*ROW('Hygiene Data'!H195))),'Data Summary'!EC201="Yes"),OFFSET('Hygiene Data'!$H$9,0,10*ROW('Hygiene Data'!H195)),NA())</f>
        <v>#N/A</v>
      </c>
      <c r="BO201" s="101" t="e">
        <f ca="true">+IF(AND(ISNUMBER(OFFSET('Hygiene Data'!$I$5,0,10*ROW('Hygiene Data'!I195))),'Data Summary'!ED201="Yes"),OFFSET('Hygiene Data'!$I$5,0,10*ROW('Hygiene Data'!I195)),NA())</f>
        <v>#N/A</v>
      </c>
      <c r="BP201" s="101" t="e">
        <f ca="true">+IF(AND(ISNUMBER(OFFSET('Hygiene Data'!$I$7,0,10*ROW('Hygiene Data'!I195))),'Data Summary'!EE201="Yes"),OFFSET('Hygiene Data'!$I$7,0,10*ROW('Hygiene Data'!I195)),NA())</f>
        <v>#N/A</v>
      </c>
      <c r="BQ201" s="101" t="e">
        <f ca="true">+IF(AND(ISNUMBER(OFFSET('Hygiene Data'!$I$9,0,10*ROW('Hygiene Data'!I195))),'Data Summary'!EF201="Yes"),OFFSET('Hygiene Data'!$I$9,0,10*ROW('Hygiene Data'!I195)),NA())</f>
        <v>#N/A</v>
      </c>
    </row>
    <row xmlns:x14ac="http://schemas.microsoft.com/office/spreadsheetml/2009/9/ac" r="202" x14ac:dyDescent="0.2">
      <c r="A202" s="414" t="e">
        <f ca="true">+RIGHT('Data Summary'!A202,LEN('Data Summary'!A202)-9)</f>
        <v>#VALUE!</v>
      </c>
      <c r="B202" s="38" t="str">
        <f ca="true">+IF(ISTEXT('Data Summary'!B202),'Data Summary'!B202,"")</f>
        <v/>
      </c>
      <c r="C202" s="365" t="e">
        <f ca="true">+VALUE('Data Summary'!C202)</f>
        <v>#VALUE!</v>
      </c>
      <c r="D202" s="99" t="e">
        <f ca="true">+IF(AND(ISNUMBER(OFFSET('Water Data'!$D$4,0,10*ROW('Water Data'!D196))),'Data Summary'!BS202="Yes"),100-OFFSET('Water Data'!$D$4,0,10*ROW('Water Data'!D196)),NA())</f>
        <v>#N/A</v>
      </c>
      <c r="E202" s="99" t="e">
        <f ca="true">+IF(AND(ISNUMBER(OFFSET('Water Data'!$D$6,0,10*ROW('Water Data'!D196))),'Data Summary'!BT202="Yes"),OFFSET('Water Data'!$D$6,0,10*ROW('Water Data'!D196)),NA())</f>
        <v>#N/A</v>
      </c>
      <c r="F202" s="99" t="e">
        <f ca="true">+IF(AND(ISNUMBER(OFFSET('Water Data'!$D$9,0,10*ROW('Water Data'!D196))),'Data Summary'!BU202="Yes"),OFFSET('Water Data'!$D$9,0,10*ROW('Water Data'!D196)),NA())</f>
        <v>#N/A</v>
      </c>
      <c r="G202" s="99" t="e">
        <f ca="true">+IF(AND(ISNUMBER(OFFSET('Water Data'!$E$4,0,10*ROW('Water Data'!E196))),'Data Summary'!BV202="Yes"),100-OFFSET('Water Data'!$E$4,0,10*ROW('Water Data'!E196)),NA())</f>
        <v>#N/A</v>
      </c>
      <c r="H202" s="99" t="e">
        <f ca="true">+IF(AND(ISNUMBER(OFFSET('Water Data'!$E$6,0,10*ROW('Water Data'!E196))),'Data Summary'!BW202="Yes"),OFFSET('Water Data'!$E$6,0,10*ROW('Water Data'!E196)),NA())</f>
        <v>#N/A</v>
      </c>
      <c r="I202" s="99" t="e">
        <f ca="true">+IF(AND(ISNUMBER(OFFSET('Water Data'!$E$9,0,10*ROW('Water Data'!E196))),'Data Summary'!BX202="Yes"),OFFSET('Water Data'!$E$9,0,10*ROW('Water Data'!E196)),NA())</f>
        <v>#N/A</v>
      </c>
      <c r="J202" s="99" t="e">
        <f ca="true">+IF(AND(ISNUMBER(OFFSET('Water Data'!$F$4,0,10*ROW('Water Data'!F196))),'Data Summary'!BY202="Yes"),100-OFFSET('Water Data'!$F$4,0,10*ROW('Water Data'!F196)),NA())</f>
        <v>#N/A</v>
      </c>
      <c r="K202" s="99" t="e">
        <f ca="true">+IF(AND(ISNUMBER(OFFSET('Water Data'!$F$6,0,10*ROW('Water Data'!F196))),'Data Summary'!BZ202="Yes"),OFFSET('Water Data'!$F$6,0,10*ROW('Water Data'!F196)),NA())</f>
        <v>#N/A</v>
      </c>
      <c r="L202" s="99" t="e">
        <f ca="true">+IF(AND(ISNUMBER(OFFSET('Water Data'!$F$9,0,10*ROW('Water Data'!F196))),'Data Summary'!CA202="Yes"),OFFSET('Water Data'!$F$9,0,10*ROW('Water Data'!F196)),NA())</f>
        <v>#N/A</v>
      </c>
      <c r="M202" s="99" t="e">
        <f ca="true">+IF(AND(ISNUMBER(OFFSET('Water Data'!$G$4,0,10*ROW('Water Data'!G196))),'Data Summary'!CB202="Yes"),100-OFFSET('Water Data'!$G$4,0,10*ROW('Water Data'!G196)),NA())</f>
        <v>#N/A</v>
      </c>
      <c r="N202" s="99" t="e">
        <f ca="true">+IF(AND(ISNUMBER(OFFSET('Water Data'!$G$6,0,10*ROW('Water Data'!G196))),'Data Summary'!CC202="Yes"),OFFSET('Water Data'!$G$6,0,10*ROW('Water Data'!G196)),NA())</f>
        <v>#N/A</v>
      </c>
      <c r="O202" s="99" t="e">
        <f ca="true">+IF(AND(ISNUMBER(OFFSET('Water Data'!$G$9,0,10*ROW('Water Data'!G196))),'Data Summary'!CD202="Yes"),OFFSET('Water Data'!$G$9,0,10*ROW('Water Data'!G196)),NA())</f>
        <v>#N/A</v>
      </c>
      <c r="P202" s="99" t="e">
        <f ca="true">+IF(AND(ISNUMBER(OFFSET('Water Data'!$H$4,0,10*ROW('Water Data'!H196))),'Data Summary'!CE202="Yes"),100-OFFSET('Water Data'!$H$4,0,10*ROW('Water Data'!H196)),NA())</f>
        <v>#N/A</v>
      </c>
      <c r="Q202" s="99" t="e">
        <f ca="true">+IF(AND(ISNUMBER(OFFSET('Water Data'!$H$6,0,10*ROW('Water Data'!H196))),'Data Summary'!CF202="Yes"),OFFSET('Water Data'!$H$6,0,10*ROW('Water Data'!H196)),NA())</f>
        <v>#N/A</v>
      </c>
      <c r="R202" s="99" t="e">
        <f ca="true">+IF(AND(ISNUMBER(OFFSET('Water Data'!$H$9,0,10*ROW('Water Data'!H196))),'Data Summary'!CG202="Yes"),OFFSET('Water Data'!$H$9,0,10*ROW('Water Data'!H196)),NA())</f>
        <v>#N/A</v>
      </c>
      <c r="S202" s="99" t="e">
        <f ca="true">+IF(AND(ISNUMBER(OFFSET('Water Data'!$I$4,0,10*ROW('Water Data'!I196))),'Data Summary'!CH202="Yes"),100-OFFSET('Water Data'!$I$4,0,10*ROW('Water Data'!I196)),NA())</f>
        <v>#N/A</v>
      </c>
      <c r="T202" s="99" t="e">
        <f ca="true">+IF(AND(ISNUMBER(OFFSET('Water Data'!$I$6,0,10*ROW('Water Data'!I196))),'Data Summary'!CI202="Yes"),OFFSET('Water Data'!$I$6,0,10*ROW('Water Data'!I196)),NA())</f>
        <v>#N/A</v>
      </c>
      <c r="U202" s="99" t="e">
        <f ca="true">+IF(AND(ISNUMBER(OFFSET('Water Data'!$I$9,0,10*ROW('Water Data'!I196))),'Data Summary'!CJ202="Yes"),OFFSET('Water Data'!$I$9,0,10*ROW('Water Data'!I196)),NA())</f>
        <v>#N/A</v>
      </c>
      <c r="V202" s="100" t="e">
        <f ca="true">+IF(AND(ISNUMBER(OFFSET('Sanitation Data'!$D$4,0,10*ROW('Sanitation Data'!D196))),'Data Summary'!CK202="Yes"),100-OFFSET('Sanitation Data'!$D$4,0,10*ROW('Sanitation Data'!D196)),NA())</f>
        <v>#N/A</v>
      </c>
      <c r="W202" s="100" t="e">
        <f ca="true">+IF(AND(ISNUMBER(OFFSET('Sanitation Data'!$D$6,0,10*ROW('Sanitation Data'!D196))),'Data Summary'!CL202="Yes"),OFFSET('Sanitation Data'!$D$6,0,10*ROW('Sanitation Data'!D196)),NA())</f>
        <v>#N/A</v>
      </c>
      <c r="X202" s="100" t="e">
        <f ca="true">+IF(AND(ISNUMBER(OFFSET('Sanitation Data'!$D$10,0,10*ROW('Sanitation Data'!D196))),'Data Summary'!CM202="Yes"),OFFSET('Sanitation Data'!$D$10,0,10*ROW('Sanitation Data'!D196)),NA())</f>
        <v>#N/A</v>
      </c>
      <c r="Y202" s="100" t="e">
        <f ca="true">+IF(AND(ISNUMBER(OFFSET('Sanitation Data'!$D$11,0,10*ROW('Sanitation Data'!D196))),'Data Summary'!CN202="Yes"),OFFSET('Sanitation Data'!$D$11,0,10*ROW('Sanitation Data'!D196)),NA())</f>
        <v>#N/A</v>
      </c>
      <c r="Z202" s="100" t="e">
        <f ca="true">+IF(AND(ISNUMBER(OFFSET('Sanitation Data'!$D$12,0,10*ROW('Sanitation Data'!D196))),'Data Summary'!CO202="Yes"),OFFSET('Sanitation Data'!$D$12,0,10*ROW('Sanitation Data'!D196)),NA())</f>
        <v>#N/A</v>
      </c>
      <c r="AA202" s="100" t="e">
        <f ca="true">+IF(AND(ISNUMBER(OFFSET('Sanitation Data'!$E$4,0,10*ROW('Sanitation Data'!E196))),'Data Summary'!CP202="Yes"),100-OFFSET('Sanitation Data'!$E$4,0,10*ROW('Sanitation Data'!E196)),NA())</f>
        <v>#N/A</v>
      </c>
      <c r="AB202" s="100" t="e">
        <f ca="true">+IF(AND(ISNUMBER(OFFSET('Sanitation Data'!$E$6,0,10*ROW('Sanitation Data'!E196))),'Data Summary'!CQ202="Yes"),OFFSET('Sanitation Data'!$E$6,0,10*ROW('Sanitation Data'!E196)),NA())</f>
        <v>#N/A</v>
      </c>
      <c r="AC202" s="100" t="e">
        <f ca="true">+IF(AND(ISNUMBER(OFFSET('Sanitation Data'!$E$10,0,10*ROW('Sanitation Data'!E196))),'Data Summary'!CR202="Yes"),OFFSET('Sanitation Data'!$E$10,0,10*ROW('Sanitation Data'!E196)),NA())</f>
        <v>#N/A</v>
      </c>
      <c r="AD202" s="100" t="e">
        <f ca="true">+IF(AND(ISNUMBER(OFFSET('Sanitation Data'!$E$11,0,10*ROW('Sanitation Data'!E196))),'Data Summary'!CS202="Yes"),OFFSET('Sanitation Data'!$E$11,0,10*ROW('Sanitation Data'!E196)),NA())</f>
        <v>#N/A</v>
      </c>
      <c r="AE202" s="100" t="e">
        <f ca="true">+IF(AND(ISNUMBER(OFFSET('Sanitation Data'!$E$12,0,10*ROW('Sanitation Data'!E196))),'Data Summary'!CT202="Yes"),OFFSET('Sanitation Data'!$E$12,0,10*ROW('Sanitation Data'!E196)),NA())</f>
        <v>#N/A</v>
      </c>
      <c r="AF202" s="100" t="e">
        <f ca="true">+IF(AND(ISNUMBER(OFFSET('Sanitation Data'!$F$4,0,10*ROW('Sanitation Data'!F196))),'Data Summary'!CU202="Yes"),100-OFFSET('Sanitation Data'!$F$4,0,10*ROW('Sanitation Data'!F196)),NA())</f>
        <v>#N/A</v>
      </c>
      <c r="AG202" s="100" t="e">
        <f ca="true">+IF(AND(ISNUMBER(OFFSET('Sanitation Data'!$F$6,0,10*ROW('Sanitation Data'!F196))),'Data Summary'!CV202="Yes"),OFFSET('Sanitation Data'!$F$6,0,10*ROW('Sanitation Data'!F196)),NA())</f>
        <v>#N/A</v>
      </c>
      <c r="AH202" s="100" t="e">
        <f ca="true">+IF(AND(ISNUMBER(OFFSET('Sanitation Data'!$F$10,0,10*ROW('Sanitation Data'!F196))),'Data Summary'!CW202="Yes"),OFFSET('Sanitation Data'!$F$10,0,10*ROW('Sanitation Data'!F196)),NA())</f>
        <v>#N/A</v>
      </c>
      <c r="AI202" s="100" t="e">
        <f ca="true">+IF(AND(ISNUMBER(OFFSET('Sanitation Data'!$F$11,0,10*ROW('Sanitation Data'!F196))),'Data Summary'!CX202="Yes"),OFFSET('Sanitation Data'!$F$11,0,10*ROW('Sanitation Data'!F196)),NA())</f>
        <v>#N/A</v>
      </c>
      <c r="AJ202" s="100" t="e">
        <f ca="true">+IF(AND(ISNUMBER(OFFSET('Sanitation Data'!$F$12,0,10*ROW('Sanitation Data'!F196))),'Data Summary'!CY202="Yes"),OFFSET('Sanitation Data'!$F$12,0,10*ROW('Sanitation Data'!F196)),NA())</f>
        <v>#N/A</v>
      </c>
      <c r="AK202" s="100" t="e">
        <f ca="true">+IF(AND(ISNUMBER(OFFSET('Sanitation Data'!$G$4,0,10*ROW('Sanitation Data'!G196))),'Data Summary'!CZ202="Yes"),100-OFFSET('Sanitation Data'!$G$4,0,10*ROW('Sanitation Data'!G196)),NA())</f>
        <v>#N/A</v>
      </c>
      <c r="AL202" s="100" t="e">
        <f ca="true">+IF(AND(ISNUMBER(OFFSET('Sanitation Data'!$G$6,0,10*ROW('Sanitation Data'!G196))),'Data Summary'!DA202="Yes"),OFFSET('Sanitation Data'!$G$6,0,10*ROW('Sanitation Data'!G196)),NA())</f>
        <v>#N/A</v>
      </c>
      <c r="AM202" s="100" t="e">
        <f ca="true">+IF(AND(ISNUMBER(OFFSET('Sanitation Data'!$G$10,0,10*ROW('Sanitation Data'!G196))),'Data Summary'!DB202="Yes"),OFFSET('Sanitation Data'!$G$10,0,10*ROW('Sanitation Data'!G196)),NA())</f>
        <v>#N/A</v>
      </c>
      <c r="AN202" s="100" t="e">
        <f ca="true">+IF(AND(ISNUMBER(OFFSET('Sanitation Data'!$G$11,0,10*ROW('Sanitation Data'!G196))),'Data Summary'!DC202="Yes"),OFFSET('Sanitation Data'!$G$11,0,10*ROW('Sanitation Data'!G196)),NA())</f>
        <v>#N/A</v>
      </c>
      <c r="AO202" s="100" t="e">
        <f ca="true">+IF(AND(ISNUMBER(OFFSET('Sanitation Data'!$G$12,0,10*ROW('Sanitation Data'!G196))),'Data Summary'!DD202="Yes"),OFFSET('Sanitation Data'!$G$12,0,10*ROW('Sanitation Data'!G196)),NA())</f>
        <v>#N/A</v>
      </c>
      <c r="AP202" s="100" t="e">
        <f ca="true">+IF(AND(ISNUMBER(OFFSET('Sanitation Data'!$H$4,0,10*ROW('Sanitation Data'!H196))),'Data Summary'!DE202="Yes"),100-OFFSET('Sanitation Data'!$H$4,0,10*ROW('Sanitation Data'!H196)),NA())</f>
        <v>#N/A</v>
      </c>
      <c r="AQ202" s="100" t="e">
        <f ca="true">+IF(AND(ISNUMBER(OFFSET('Sanitation Data'!$H$6,0,10*ROW('Sanitation Data'!H196))),'Data Summary'!DF202="Yes"),OFFSET('Sanitation Data'!$H$6,0,10*ROW('Sanitation Data'!H196)),NA())</f>
        <v>#N/A</v>
      </c>
      <c r="AR202" s="100" t="e">
        <f ca="true">+IF(AND(ISNUMBER(OFFSET('Sanitation Data'!$H$10,0,10*ROW('Sanitation Data'!H196))),'Data Summary'!DG202="Yes"),OFFSET('Sanitation Data'!$H$10,0,10*ROW('Sanitation Data'!H196)),NA())</f>
        <v>#N/A</v>
      </c>
      <c r="AS202" s="100" t="e">
        <f ca="true">+IF(AND(ISNUMBER(OFFSET('Sanitation Data'!$H$11,0,10*ROW('Sanitation Data'!H196))),'Data Summary'!DH202="Yes"),OFFSET('Sanitation Data'!$H$11,0,10*ROW('Sanitation Data'!H196)),NA())</f>
        <v>#N/A</v>
      </c>
      <c r="AT202" s="100" t="e">
        <f ca="true">+IF(AND(ISNUMBER(OFFSET('Sanitation Data'!$H$12,0,10*ROW('Sanitation Data'!H196))),'Data Summary'!DI202="Yes"),OFFSET('Sanitation Data'!$H$12,0,10*ROW('Sanitation Data'!H196)),NA())</f>
        <v>#N/A</v>
      </c>
      <c r="AU202" s="100" t="e">
        <f ca="true">+IF(AND(ISNUMBER(OFFSET('Sanitation Data'!$I$4,0,10*ROW('Sanitation Data'!I196))),'Data Summary'!DJ202="Yes"),100-OFFSET('Sanitation Data'!$I$4,0,10*ROW('Sanitation Data'!I196)),NA())</f>
        <v>#N/A</v>
      </c>
      <c r="AV202" s="100" t="e">
        <f ca="true">+IF(AND(ISNUMBER(OFFSET('Sanitation Data'!$I$6,0,10*ROW('Sanitation Data'!I196))),'Data Summary'!DK202="Yes"),OFFSET('Sanitation Data'!$I$6,0,10*ROW('Sanitation Data'!I196)),NA())</f>
        <v>#N/A</v>
      </c>
      <c r="AW202" s="100" t="e">
        <f ca="true">+IF(AND(ISNUMBER(OFFSET('Sanitation Data'!$I$10,0,10*ROW('Sanitation Data'!I196))),'Data Summary'!DL202="Yes"),OFFSET('Sanitation Data'!$I$10,0,10*ROW('Sanitation Data'!I196)),NA())</f>
        <v>#N/A</v>
      </c>
      <c r="AX202" s="100" t="e">
        <f ca="true">+IF(AND(ISNUMBER(OFFSET('Sanitation Data'!$I$11,0,10*ROW('Sanitation Data'!I196))),'Data Summary'!DM202="Yes"),OFFSET('Sanitation Data'!$I$11,0,10*ROW('Sanitation Data'!I196)),NA())</f>
        <v>#N/A</v>
      </c>
      <c r="AY202" s="100" t="e">
        <f ca="true">+IF(AND(ISNUMBER(OFFSET('Sanitation Data'!$I$12,0,10*ROW('Sanitation Data'!I196))),'Data Summary'!DN202="Yes"),OFFSET('Sanitation Data'!$I$12,0,10*ROW('Sanitation Data'!I196)),NA())</f>
        <v>#N/A</v>
      </c>
      <c r="AZ202" s="101" t="e">
        <f ca="true">+IF(AND(ISNUMBER(OFFSET('Hygiene Data'!$D$5,0,10*ROW('Hygiene Data'!D196))),'Data Summary'!DO202="Yes"),OFFSET('Hygiene Data'!$D$5,0,10*ROW('Hygiene Data'!D196)),NA())</f>
        <v>#N/A</v>
      </c>
      <c r="BA202" s="101" t="e">
        <f ca="true">+IF(AND(ISNUMBER(OFFSET('Hygiene Data'!$D$7,0,10*ROW('Hygiene Data'!D196))),'Data Summary'!DP202="Yes"),OFFSET('Hygiene Data'!$D$7,0,10*ROW('Hygiene Data'!D196)),NA())</f>
        <v>#N/A</v>
      </c>
      <c r="BB202" s="101" t="e">
        <f ca="true">+IF(AND(ISNUMBER(OFFSET('Hygiene Data'!$D$9,0,10*ROW('Hygiene Data'!D196))),'Data Summary'!DQ202="Yes"),OFFSET('Hygiene Data'!$D$9,0,10*ROW('Hygiene Data'!D196)),NA())</f>
        <v>#N/A</v>
      </c>
      <c r="BC202" s="101" t="e">
        <f ca="true">+IF(AND(ISNUMBER(OFFSET('Hygiene Data'!$E$5,0,10*ROW('Hygiene Data'!E196))),'Data Summary'!DR202="Yes"),OFFSET('Hygiene Data'!$E$5,0,10*ROW('Hygiene Data'!E196)),NA())</f>
        <v>#N/A</v>
      </c>
      <c r="BD202" s="101" t="e">
        <f ca="true">+IF(AND(ISNUMBER(OFFSET('Hygiene Data'!$E$7,0,10*ROW('Hygiene Data'!E196))),'Data Summary'!DS202="Yes"),OFFSET('Hygiene Data'!$E$7,0,10*ROW('Hygiene Data'!E196)),NA())</f>
        <v>#N/A</v>
      </c>
      <c r="BE202" s="101" t="e">
        <f ca="true">+IF(AND(ISNUMBER(OFFSET('Hygiene Data'!$E$9,0,10*ROW('Hygiene Data'!E196))),'Data Summary'!DT202="Yes"),OFFSET('Hygiene Data'!$E$9,0,10*ROW('Hygiene Data'!E196)),NA())</f>
        <v>#N/A</v>
      </c>
      <c r="BF202" s="101" t="e">
        <f ca="true">+IF(AND(ISNUMBER(OFFSET('Hygiene Data'!$F$5,0,10*ROW('Hygiene Data'!F196))),'Data Summary'!DU202="Yes"),OFFSET('Hygiene Data'!$F$5,0,10*ROW('Hygiene Data'!F196)),NA())</f>
        <v>#N/A</v>
      </c>
      <c r="BG202" s="101" t="e">
        <f ca="true">+IF(AND(ISNUMBER(OFFSET('Hygiene Data'!$F$7,0,10*ROW('Hygiene Data'!F196))),'Data Summary'!DV202="Yes"),OFFSET('Hygiene Data'!$F$7,0,10*ROW('Hygiene Data'!F196)),NA())</f>
        <v>#N/A</v>
      </c>
      <c r="BH202" s="101" t="e">
        <f ca="true">+IF(AND(ISNUMBER(OFFSET('Hygiene Data'!$F$9,0,10*ROW('Hygiene Data'!F196))),'Data Summary'!DW202="Yes"),OFFSET('Hygiene Data'!$F$9,0,10*ROW('Hygiene Data'!F196)),NA())</f>
        <v>#N/A</v>
      </c>
      <c r="BI202" s="101" t="e">
        <f ca="true">+IF(AND(ISNUMBER(OFFSET('Hygiene Data'!$G$5,0,10*ROW('Hygiene Data'!G196))),'Data Summary'!DX202="Yes"),OFFSET('Hygiene Data'!$G$5,0,10*ROW('Hygiene Data'!G196)),NA())</f>
        <v>#N/A</v>
      </c>
      <c r="BJ202" s="101" t="e">
        <f ca="true">+IF(AND(ISNUMBER(OFFSET('Hygiene Data'!$G$7,0,10*ROW('Hygiene Data'!G196))),'Data Summary'!DY202="Yes"),OFFSET('Hygiene Data'!$G$7,0,10*ROW('Hygiene Data'!G196)),NA())</f>
        <v>#N/A</v>
      </c>
      <c r="BK202" s="101" t="e">
        <f ca="true">+IF(AND(ISNUMBER(OFFSET('Hygiene Data'!$G$9,0,10*ROW('Hygiene Data'!G196))),'Data Summary'!DZ202="Yes"),OFFSET('Hygiene Data'!$G$9,0,10*ROW('Hygiene Data'!G196)),NA())</f>
        <v>#N/A</v>
      </c>
      <c r="BL202" s="101" t="e">
        <f ca="true">+IF(AND(ISNUMBER(OFFSET('Hygiene Data'!$H$5,0,10*ROW('Hygiene Data'!H196))),'Data Summary'!EA202="Yes"),OFFSET('Hygiene Data'!$H$5,0,10*ROW('Hygiene Data'!H196)),NA())</f>
        <v>#N/A</v>
      </c>
      <c r="BM202" s="101" t="e">
        <f ca="true">+IF(AND(ISNUMBER(OFFSET('Hygiene Data'!$H$7,0,10*ROW('Hygiene Data'!H196))),'Data Summary'!EB202="Yes"),OFFSET('Hygiene Data'!$H$7,0,10*ROW('Hygiene Data'!H196)),NA())</f>
        <v>#N/A</v>
      </c>
      <c r="BN202" s="101" t="e">
        <f ca="true">+IF(AND(ISNUMBER(OFFSET('Hygiene Data'!$H$9,0,10*ROW('Hygiene Data'!H196))),'Data Summary'!EC202="Yes"),OFFSET('Hygiene Data'!$H$9,0,10*ROW('Hygiene Data'!H196)),NA())</f>
        <v>#N/A</v>
      </c>
      <c r="BO202" s="101" t="e">
        <f ca="true">+IF(AND(ISNUMBER(OFFSET('Hygiene Data'!$I$5,0,10*ROW('Hygiene Data'!I196))),'Data Summary'!ED202="Yes"),OFFSET('Hygiene Data'!$I$5,0,10*ROW('Hygiene Data'!I196)),NA())</f>
        <v>#N/A</v>
      </c>
      <c r="BP202" s="101" t="e">
        <f ca="true">+IF(AND(ISNUMBER(OFFSET('Hygiene Data'!$I$7,0,10*ROW('Hygiene Data'!I196))),'Data Summary'!EE202="Yes"),OFFSET('Hygiene Data'!$I$7,0,10*ROW('Hygiene Data'!I196)),NA())</f>
        <v>#N/A</v>
      </c>
      <c r="BQ202" s="101" t="e">
        <f ca="true">+IF(AND(ISNUMBER(OFFSET('Hygiene Data'!$I$9,0,10*ROW('Hygiene Data'!I196))),'Data Summary'!EF202="Yes"),OFFSET('Hygiene Data'!$I$9,0,10*ROW('Hygiene Data'!I196)),NA())</f>
        <v>#N/A</v>
      </c>
    </row>
    <row xmlns:x14ac="http://schemas.microsoft.com/office/spreadsheetml/2009/9/ac" r="203" x14ac:dyDescent="0.2">
      <c r="A203" s="414" t="e">
        <f ca="true">+RIGHT('Data Summary'!A203,LEN('Data Summary'!A203)-9)</f>
        <v>#VALUE!</v>
      </c>
      <c r="B203" s="38" t="str">
        <f ca="true">+IF(ISTEXT('Data Summary'!B203),'Data Summary'!B203,"")</f>
        <v/>
      </c>
      <c r="C203" s="365" t="e">
        <f ca="true">+VALUE('Data Summary'!C203)</f>
        <v>#VALUE!</v>
      </c>
      <c r="D203" s="99" t="e">
        <f ca="true">+IF(AND(ISNUMBER(OFFSET('Water Data'!$D$4,0,10*ROW('Water Data'!D197))),'Data Summary'!BS203="Yes"),100-OFFSET('Water Data'!$D$4,0,10*ROW('Water Data'!D197)),NA())</f>
        <v>#N/A</v>
      </c>
      <c r="E203" s="99" t="e">
        <f ca="true">+IF(AND(ISNUMBER(OFFSET('Water Data'!$D$6,0,10*ROW('Water Data'!D197))),'Data Summary'!BT203="Yes"),OFFSET('Water Data'!$D$6,0,10*ROW('Water Data'!D197)),NA())</f>
        <v>#N/A</v>
      </c>
      <c r="F203" s="99" t="e">
        <f ca="true">+IF(AND(ISNUMBER(OFFSET('Water Data'!$D$9,0,10*ROW('Water Data'!D197))),'Data Summary'!BU203="Yes"),OFFSET('Water Data'!$D$9,0,10*ROW('Water Data'!D197)),NA())</f>
        <v>#N/A</v>
      </c>
      <c r="G203" s="99" t="e">
        <f ca="true">+IF(AND(ISNUMBER(OFFSET('Water Data'!$E$4,0,10*ROW('Water Data'!E197))),'Data Summary'!BV203="Yes"),100-OFFSET('Water Data'!$E$4,0,10*ROW('Water Data'!E197)),NA())</f>
        <v>#N/A</v>
      </c>
      <c r="H203" s="99" t="e">
        <f ca="true">+IF(AND(ISNUMBER(OFFSET('Water Data'!$E$6,0,10*ROW('Water Data'!E197))),'Data Summary'!BW203="Yes"),OFFSET('Water Data'!$E$6,0,10*ROW('Water Data'!E197)),NA())</f>
        <v>#N/A</v>
      </c>
      <c r="I203" s="99" t="e">
        <f ca="true">+IF(AND(ISNUMBER(OFFSET('Water Data'!$E$9,0,10*ROW('Water Data'!E197))),'Data Summary'!BX203="Yes"),OFFSET('Water Data'!$E$9,0,10*ROW('Water Data'!E197)),NA())</f>
        <v>#N/A</v>
      </c>
      <c r="J203" s="99" t="e">
        <f ca="true">+IF(AND(ISNUMBER(OFFSET('Water Data'!$F$4,0,10*ROW('Water Data'!F197))),'Data Summary'!BY203="Yes"),100-OFFSET('Water Data'!$F$4,0,10*ROW('Water Data'!F197)),NA())</f>
        <v>#N/A</v>
      </c>
      <c r="K203" s="99" t="e">
        <f ca="true">+IF(AND(ISNUMBER(OFFSET('Water Data'!$F$6,0,10*ROW('Water Data'!F197))),'Data Summary'!BZ203="Yes"),OFFSET('Water Data'!$F$6,0,10*ROW('Water Data'!F197)),NA())</f>
        <v>#N/A</v>
      </c>
      <c r="L203" s="99" t="e">
        <f ca="true">+IF(AND(ISNUMBER(OFFSET('Water Data'!$F$9,0,10*ROW('Water Data'!F197))),'Data Summary'!CA203="Yes"),OFFSET('Water Data'!$F$9,0,10*ROW('Water Data'!F197)),NA())</f>
        <v>#N/A</v>
      </c>
      <c r="M203" s="99" t="e">
        <f ca="true">+IF(AND(ISNUMBER(OFFSET('Water Data'!$G$4,0,10*ROW('Water Data'!G197))),'Data Summary'!CB203="Yes"),100-OFFSET('Water Data'!$G$4,0,10*ROW('Water Data'!G197)),NA())</f>
        <v>#N/A</v>
      </c>
      <c r="N203" s="99" t="e">
        <f ca="true">+IF(AND(ISNUMBER(OFFSET('Water Data'!$G$6,0,10*ROW('Water Data'!G197))),'Data Summary'!CC203="Yes"),OFFSET('Water Data'!$G$6,0,10*ROW('Water Data'!G197)),NA())</f>
        <v>#N/A</v>
      </c>
      <c r="O203" s="99" t="e">
        <f ca="true">+IF(AND(ISNUMBER(OFFSET('Water Data'!$G$9,0,10*ROW('Water Data'!G197))),'Data Summary'!CD203="Yes"),OFFSET('Water Data'!$G$9,0,10*ROW('Water Data'!G197)),NA())</f>
        <v>#N/A</v>
      </c>
      <c r="P203" s="99" t="e">
        <f ca="true">+IF(AND(ISNUMBER(OFFSET('Water Data'!$H$4,0,10*ROW('Water Data'!H197))),'Data Summary'!CE203="Yes"),100-OFFSET('Water Data'!$H$4,0,10*ROW('Water Data'!H197)),NA())</f>
        <v>#N/A</v>
      </c>
      <c r="Q203" s="99" t="e">
        <f ca="true">+IF(AND(ISNUMBER(OFFSET('Water Data'!$H$6,0,10*ROW('Water Data'!H197))),'Data Summary'!CF203="Yes"),OFFSET('Water Data'!$H$6,0,10*ROW('Water Data'!H197)),NA())</f>
        <v>#N/A</v>
      </c>
      <c r="R203" s="99" t="e">
        <f ca="true">+IF(AND(ISNUMBER(OFFSET('Water Data'!$H$9,0,10*ROW('Water Data'!H197))),'Data Summary'!CG203="Yes"),OFFSET('Water Data'!$H$9,0,10*ROW('Water Data'!H197)),NA())</f>
        <v>#N/A</v>
      </c>
      <c r="S203" s="99" t="e">
        <f ca="true">+IF(AND(ISNUMBER(OFFSET('Water Data'!$I$4,0,10*ROW('Water Data'!I197))),'Data Summary'!CH203="Yes"),100-OFFSET('Water Data'!$I$4,0,10*ROW('Water Data'!I197)),NA())</f>
        <v>#N/A</v>
      </c>
      <c r="T203" s="99" t="e">
        <f ca="true">+IF(AND(ISNUMBER(OFFSET('Water Data'!$I$6,0,10*ROW('Water Data'!I197))),'Data Summary'!CI203="Yes"),OFFSET('Water Data'!$I$6,0,10*ROW('Water Data'!I197)),NA())</f>
        <v>#N/A</v>
      </c>
      <c r="U203" s="99" t="e">
        <f ca="true">+IF(AND(ISNUMBER(OFFSET('Water Data'!$I$9,0,10*ROW('Water Data'!I197))),'Data Summary'!CJ203="Yes"),OFFSET('Water Data'!$I$9,0,10*ROW('Water Data'!I197)),NA())</f>
        <v>#N/A</v>
      </c>
      <c r="V203" s="100" t="e">
        <f ca="true">+IF(AND(ISNUMBER(OFFSET('Sanitation Data'!$D$4,0,10*ROW('Sanitation Data'!D197))),'Data Summary'!CK203="Yes"),100-OFFSET('Sanitation Data'!$D$4,0,10*ROW('Sanitation Data'!D197)),NA())</f>
        <v>#N/A</v>
      </c>
      <c r="W203" s="100" t="e">
        <f ca="true">+IF(AND(ISNUMBER(OFFSET('Sanitation Data'!$D$6,0,10*ROW('Sanitation Data'!D197))),'Data Summary'!CL203="Yes"),OFFSET('Sanitation Data'!$D$6,0,10*ROW('Sanitation Data'!D197)),NA())</f>
        <v>#N/A</v>
      </c>
      <c r="X203" s="100" t="e">
        <f ca="true">+IF(AND(ISNUMBER(OFFSET('Sanitation Data'!$D$10,0,10*ROW('Sanitation Data'!D197))),'Data Summary'!CM203="Yes"),OFFSET('Sanitation Data'!$D$10,0,10*ROW('Sanitation Data'!D197)),NA())</f>
        <v>#N/A</v>
      </c>
      <c r="Y203" s="100" t="e">
        <f ca="true">+IF(AND(ISNUMBER(OFFSET('Sanitation Data'!$D$11,0,10*ROW('Sanitation Data'!D197))),'Data Summary'!CN203="Yes"),OFFSET('Sanitation Data'!$D$11,0,10*ROW('Sanitation Data'!D197)),NA())</f>
        <v>#N/A</v>
      </c>
      <c r="Z203" s="100" t="e">
        <f ca="true">+IF(AND(ISNUMBER(OFFSET('Sanitation Data'!$D$12,0,10*ROW('Sanitation Data'!D197))),'Data Summary'!CO203="Yes"),OFFSET('Sanitation Data'!$D$12,0,10*ROW('Sanitation Data'!D197)),NA())</f>
        <v>#N/A</v>
      </c>
      <c r="AA203" s="100" t="e">
        <f ca="true">+IF(AND(ISNUMBER(OFFSET('Sanitation Data'!$E$4,0,10*ROW('Sanitation Data'!E197))),'Data Summary'!CP203="Yes"),100-OFFSET('Sanitation Data'!$E$4,0,10*ROW('Sanitation Data'!E197)),NA())</f>
        <v>#N/A</v>
      </c>
      <c r="AB203" s="100" t="e">
        <f ca="true">+IF(AND(ISNUMBER(OFFSET('Sanitation Data'!$E$6,0,10*ROW('Sanitation Data'!E197))),'Data Summary'!CQ203="Yes"),OFFSET('Sanitation Data'!$E$6,0,10*ROW('Sanitation Data'!E197)),NA())</f>
        <v>#N/A</v>
      </c>
      <c r="AC203" s="100" t="e">
        <f ca="true">+IF(AND(ISNUMBER(OFFSET('Sanitation Data'!$E$10,0,10*ROW('Sanitation Data'!E197))),'Data Summary'!CR203="Yes"),OFFSET('Sanitation Data'!$E$10,0,10*ROW('Sanitation Data'!E197)),NA())</f>
        <v>#N/A</v>
      </c>
      <c r="AD203" s="100" t="e">
        <f ca="true">+IF(AND(ISNUMBER(OFFSET('Sanitation Data'!$E$11,0,10*ROW('Sanitation Data'!E197))),'Data Summary'!CS203="Yes"),OFFSET('Sanitation Data'!$E$11,0,10*ROW('Sanitation Data'!E197)),NA())</f>
        <v>#N/A</v>
      </c>
      <c r="AE203" s="100" t="e">
        <f ca="true">+IF(AND(ISNUMBER(OFFSET('Sanitation Data'!$E$12,0,10*ROW('Sanitation Data'!E197))),'Data Summary'!CT203="Yes"),OFFSET('Sanitation Data'!$E$12,0,10*ROW('Sanitation Data'!E197)),NA())</f>
        <v>#N/A</v>
      </c>
      <c r="AF203" s="100" t="e">
        <f ca="true">+IF(AND(ISNUMBER(OFFSET('Sanitation Data'!$F$4,0,10*ROW('Sanitation Data'!F197))),'Data Summary'!CU203="Yes"),100-OFFSET('Sanitation Data'!$F$4,0,10*ROW('Sanitation Data'!F197)),NA())</f>
        <v>#N/A</v>
      </c>
      <c r="AG203" s="100" t="e">
        <f ca="true">+IF(AND(ISNUMBER(OFFSET('Sanitation Data'!$F$6,0,10*ROW('Sanitation Data'!F197))),'Data Summary'!CV203="Yes"),OFFSET('Sanitation Data'!$F$6,0,10*ROW('Sanitation Data'!F197)),NA())</f>
        <v>#N/A</v>
      </c>
      <c r="AH203" s="100" t="e">
        <f ca="true">+IF(AND(ISNUMBER(OFFSET('Sanitation Data'!$F$10,0,10*ROW('Sanitation Data'!F197))),'Data Summary'!CW203="Yes"),OFFSET('Sanitation Data'!$F$10,0,10*ROW('Sanitation Data'!F197)),NA())</f>
        <v>#N/A</v>
      </c>
      <c r="AI203" s="100" t="e">
        <f ca="true">+IF(AND(ISNUMBER(OFFSET('Sanitation Data'!$F$11,0,10*ROW('Sanitation Data'!F197))),'Data Summary'!CX203="Yes"),OFFSET('Sanitation Data'!$F$11,0,10*ROW('Sanitation Data'!F197)),NA())</f>
        <v>#N/A</v>
      </c>
      <c r="AJ203" s="100" t="e">
        <f ca="true">+IF(AND(ISNUMBER(OFFSET('Sanitation Data'!$F$12,0,10*ROW('Sanitation Data'!F197))),'Data Summary'!CY203="Yes"),OFFSET('Sanitation Data'!$F$12,0,10*ROW('Sanitation Data'!F197)),NA())</f>
        <v>#N/A</v>
      </c>
      <c r="AK203" s="100" t="e">
        <f ca="true">+IF(AND(ISNUMBER(OFFSET('Sanitation Data'!$G$4,0,10*ROW('Sanitation Data'!G197))),'Data Summary'!CZ203="Yes"),100-OFFSET('Sanitation Data'!$G$4,0,10*ROW('Sanitation Data'!G197)),NA())</f>
        <v>#N/A</v>
      </c>
      <c r="AL203" s="100" t="e">
        <f ca="true">+IF(AND(ISNUMBER(OFFSET('Sanitation Data'!$G$6,0,10*ROW('Sanitation Data'!G197))),'Data Summary'!DA203="Yes"),OFFSET('Sanitation Data'!$G$6,0,10*ROW('Sanitation Data'!G197)),NA())</f>
        <v>#N/A</v>
      </c>
      <c r="AM203" s="100" t="e">
        <f ca="true">+IF(AND(ISNUMBER(OFFSET('Sanitation Data'!$G$10,0,10*ROW('Sanitation Data'!G197))),'Data Summary'!DB203="Yes"),OFFSET('Sanitation Data'!$G$10,0,10*ROW('Sanitation Data'!G197)),NA())</f>
        <v>#N/A</v>
      </c>
      <c r="AN203" s="100" t="e">
        <f ca="true">+IF(AND(ISNUMBER(OFFSET('Sanitation Data'!$G$11,0,10*ROW('Sanitation Data'!G197))),'Data Summary'!DC203="Yes"),OFFSET('Sanitation Data'!$G$11,0,10*ROW('Sanitation Data'!G197)),NA())</f>
        <v>#N/A</v>
      </c>
      <c r="AO203" s="100" t="e">
        <f ca="true">+IF(AND(ISNUMBER(OFFSET('Sanitation Data'!$G$12,0,10*ROW('Sanitation Data'!G197))),'Data Summary'!DD203="Yes"),OFFSET('Sanitation Data'!$G$12,0,10*ROW('Sanitation Data'!G197)),NA())</f>
        <v>#N/A</v>
      </c>
      <c r="AP203" s="100" t="e">
        <f ca="true">+IF(AND(ISNUMBER(OFFSET('Sanitation Data'!$H$4,0,10*ROW('Sanitation Data'!H197))),'Data Summary'!DE203="Yes"),100-OFFSET('Sanitation Data'!$H$4,0,10*ROW('Sanitation Data'!H197)),NA())</f>
        <v>#N/A</v>
      </c>
      <c r="AQ203" s="100" t="e">
        <f ca="true">+IF(AND(ISNUMBER(OFFSET('Sanitation Data'!$H$6,0,10*ROW('Sanitation Data'!H197))),'Data Summary'!DF203="Yes"),OFFSET('Sanitation Data'!$H$6,0,10*ROW('Sanitation Data'!H197)),NA())</f>
        <v>#N/A</v>
      </c>
      <c r="AR203" s="100" t="e">
        <f ca="true">+IF(AND(ISNUMBER(OFFSET('Sanitation Data'!$H$10,0,10*ROW('Sanitation Data'!H197))),'Data Summary'!DG203="Yes"),OFFSET('Sanitation Data'!$H$10,0,10*ROW('Sanitation Data'!H197)),NA())</f>
        <v>#N/A</v>
      </c>
      <c r="AS203" s="100" t="e">
        <f ca="true">+IF(AND(ISNUMBER(OFFSET('Sanitation Data'!$H$11,0,10*ROW('Sanitation Data'!H197))),'Data Summary'!DH203="Yes"),OFFSET('Sanitation Data'!$H$11,0,10*ROW('Sanitation Data'!H197)),NA())</f>
        <v>#N/A</v>
      </c>
      <c r="AT203" s="100" t="e">
        <f ca="true">+IF(AND(ISNUMBER(OFFSET('Sanitation Data'!$H$12,0,10*ROW('Sanitation Data'!H197))),'Data Summary'!DI203="Yes"),OFFSET('Sanitation Data'!$H$12,0,10*ROW('Sanitation Data'!H197)),NA())</f>
        <v>#N/A</v>
      </c>
      <c r="AU203" s="100" t="e">
        <f ca="true">+IF(AND(ISNUMBER(OFFSET('Sanitation Data'!$I$4,0,10*ROW('Sanitation Data'!I197))),'Data Summary'!DJ203="Yes"),100-OFFSET('Sanitation Data'!$I$4,0,10*ROW('Sanitation Data'!I197)),NA())</f>
        <v>#N/A</v>
      </c>
      <c r="AV203" s="100" t="e">
        <f ca="true">+IF(AND(ISNUMBER(OFFSET('Sanitation Data'!$I$6,0,10*ROW('Sanitation Data'!I197))),'Data Summary'!DK203="Yes"),OFFSET('Sanitation Data'!$I$6,0,10*ROW('Sanitation Data'!I197)),NA())</f>
        <v>#N/A</v>
      </c>
      <c r="AW203" s="100" t="e">
        <f ca="true">+IF(AND(ISNUMBER(OFFSET('Sanitation Data'!$I$10,0,10*ROW('Sanitation Data'!I197))),'Data Summary'!DL203="Yes"),OFFSET('Sanitation Data'!$I$10,0,10*ROW('Sanitation Data'!I197)),NA())</f>
        <v>#N/A</v>
      </c>
      <c r="AX203" s="100" t="e">
        <f ca="true">+IF(AND(ISNUMBER(OFFSET('Sanitation Data'!$I$11,0,10*ROW('Sanitation Data'!I197))),'Data Summary'!DM203="Yes"),OFFSET('Sanitation Data'!$I$11,0,10*ROW('Sanitation Data'!I197)),NA())</f>
        <v>#N/A</v>
      </c>
      <c r="AY203" s="100" t="e">
        <f ca="true">+IF(AND(ISNUMBER(OFFSET('Sanitation Data'!$I$12,0,10*ROW('Sanitation Data'!I197))),'Data Summary'!DN203="Yes"),OFFSET('Sanitation Data'!$I$12,0,10*ROW('Sanitation Data'!I197)),NA())</f>
        <v>#N/A</v>
      </c>
      <c r="AZ203" s="101" t="e">
        <f ca="true">+IF(AND(ISNUMBER(OFFSET('Hygiene Data'!$D$5,0,10*ROW('Hygiene Data'!D197))),'Data Summary'!DO203="Yes"),OFFSET('Hygiene Data'!$D$5,0,10*ROW('Hygiene Data'!D197)),NA())</f>
        <v>#N/A</v>
      </c>
      <c r="BA203" s="101" t="e">
        <f ca="true">+IF(AND(ISNUMBER(OFFSET('Hygiene Data'!$D$7,0,10*ROW('Hygiene Data'!D197))),'Data Summary'!DP203="Yes"),OFFSET('Hygiene Data'!$D$7,0,10*ROW('Hygiene Data'!D197)),NA())</f>
        <v>#N/A</v>
      </c>
      <c r="BB203" s="101" t="e">
        <f ca="true">+IF(AND(ISNUMBER(OFFSET('Hygiene Data'!$D$9,0,10*ROW('Hygiene Data'!D197))),'Data Summary'!DQ203="Yes"),OFFSET('Hygiene Data'!$D$9,0,10*ROW('Hygiene Data'!D197)),NA())</f>
        <v>#N/A</v>
      </c>
      <c r="BC203" s="101" t="e">
        <f ca="true">+IF(AND(ISNUMBER(OFFSET('Hygiene Data'!$E$5,0,10*ROW('Hygiene Data'!E197))),'Data Summary'!DR203="Yes"),OFFSET('Hygiene Data'!$E$5,0,10*ROW('Hygiene Data'!E197)),NA())</f>
        <v>#N/A</v>
      </c>
      <c r="BD203" s="101" t="e">
        <f ca="true">+IF(AND(ISNUMBER(OFFSET('Hygiene Data'!$E$7,0,10*ROW('Hygiene Data'!E197))),'Data Summary'!DS203="Yes"),OFFSET('Hygiene Data'!$E$7,0,10*ROW('Hygiene Data'!E197)),NA())</f>
        <v>#N/A</v>
      </c>
      <c r="BE203" s="101" t="e">
        <f ca="true">+IF(AND(ISNUMBER(OFFSET('Hygiene Data'!$E$9,0,10*ROW('Hygiene Data'!E197))),'Data Summary'!DT203="Yes"),OFFSET('Hygiene Data'!$E$9,0,10*ROW('Hygiene Data'!E197)),NA())</f>
        <v>#N/A</v>
      </c>
      <c r="BF203" s="101" t="e">
        <f ca="true">+IF(AND(ISNUMBER(OFFSET('Hygiene Data'!$F$5,0,10*ROW('Hygiene Data'!F197))),'Data Summary'!DU203="Yes"),OFFSET('Hygiene Data'!$F$5,0,10*ROW('Hygiene Data'!F197)),NA())</f>
        <v>#N/A</v>
      </c>
      <c r="BG203" s="101" t="e">
        <f ca="true">+IF(AND(ISNUMBER(OFFSET('Hygiene Data'!$F$7,0,10*ROW('Hygiene Data'!F197))),'Data Summary'!DV203="Yes"),OFFSET('Hygiene Data'!$F$7,0,10*ROW('Hygiene Data'!F197)),NA())</f>
        <v>#N/A</v>
      </c>
      <c r="BH203" s="101" t="e">
        <f ca="true">+IF(AND(ISNUMBER(OFFSET('Hygiene Data'!$F$9,0,10*ROW('Hygiene Data'!F197))),'Data Summary'!DW203="Yes"),OFFSET('Hygiene Data'!$F$9,0,10*ROW('Hygiene Data'!F197)),NA())</f>
        <v>#N/A</v>
      </c>
      <c r="BI203" s="101" t="e">
        <f ca="true">+IF(AND(ISNUMBER(OFFSET('Hygiene Data'!$G$5,0,10*ROW('Hygiene Data'!G197))),'Data Summary'!DX203="Yes"),OFFSET('Hygiene Data'!$G$5,0,10*ROW('Hygiene Data'!G197)),NA())</f>
        <v>#N/A</v>
      </c>
      <c r="BJ203" s="101" t="e">
        <f ca="true">+IF(AND(ISNUMBER(OFFSET('Hygiene Data'!$G$7,0,10*ROW('Hygiene Data'!G197))),'Data Summary'!DY203="Yes"),OFFSET('Hygiene Data'!$G$7,0,10*ROW('Hygiene Data'!G197)),NA())</f>
        <v>#N/A</v>
      </c>
      <c r="BK203" s="101" t="e">
        <f ca="true">+IF(AND(ISNUMBER(OFFSET('Hygiene Data'!$G$9,0,10*ROW('Hygiene Data'!G197))),'Data Summary'!DZ203="Yes"),OFFSET('Hygiene Data'!$G$9,0,10*ROW('Hygiene Data'!G197)),NA())</f>
        <v>#N/A</v>
      </c>
      <c r="BL203" s="101" t="e">
        <f ca="true">+IF(AND(ISNUMBER(OFFSET('Hygiene Data'!$H$5,0,10*ROW('Hygiene Data'!H197))),'Data Summary'!EA203="Yes"),OFFSET('Hygiene Data'!$H$5,0,10*ROW('Hygiene Data'!H197)),NA())</f>
        <v>#N/A</v>
      </c>
      <c r="BM203" s="101" t="e">
        <f ca="true">+IF(AND(ISNUMBER(OFFSET('Hygiene Data'!$H$7,0,10*ROW('Hygiene Data'!H197))),'Data Summary'!EB203="Yes"),OFFSET('Hygiene Data'!$H$7,0,10*ROW('Hygiene Data'!H197)),NA())</f>
        <v>#N/A</v>
      </c>
      <c r="BN203" s="101" t="e">
        <f ca="true">+IF(AND(ISNUMBER(OFFSET('Hygiene Data'!$H$9,0,10*ROW('Hygiene Data'!H197))),'Data Summary'!EC203="Yes"),OFFSET('Hygiene Data'!$H$9,0,10*ROW('Hygiene Data'!H197)),NA())</f>
        <v>#N/A</v>
      </c>
      <c r="BO203" s="101" t="e">
        <f ca="true">+IF(AND(ISNUMBER(OFFSET('Hygiene Data'!$I$5,0,10*ROW('Hygiene Data'!I197))),'Data Summary'!ED203="Yes"),OFFSET('Hygiene Data'!$I$5,0,10*ROW('Hygiene Data'!I197)),NA())</f>
        <v>#N/A</v>
      </c>
      <c r="BP203" s="101" t="e">
        <f ca="true">+IF(AND(ISNUMBER(OFFSET('Hygiene Data'!$I$7,0,10*ROW('Hygiene Data'!I197))),'Data Summary'!EE203="Yes"),OFFSET('Hygiene Data'!$I$7,0,10*ROW('Hygiene Data'!I197)),NA())</f>
        <v>#N/A</v>
      </c>
      <c r="BQ203" s="101" t="e">
        <f ca="true">+IF(AND(ISNUMBER(OFFSET('Hygiene Data'!$I$9,0,10*ROW('Hygiene Data'!I197))),'Data Summary'!EF203="Yes"),OFFSET('Hygiene Data'!$I$9,0,10*ROW('Hygiene Data'!I197)),NA())</f>
        <v>#N/A</v>
      </c>
    </row>
    <row xmlns:x14ac="http://schemas.microsoft.com/office/spreadsheetml/2009/9/ac" r="204" x14ac:dyDescent="0.2">
      <c r="A204" s="414" t="e">
        <f ca="true">+RIGHT('Data Summary'!A204,LEN('Data Summary'!A204)-9)</f>
        <v>#VALUE!</v>
      </c>
      <c r="B204" s="38" t="str">
        <f ca="true">+IF(ISTEXT('Data Summary'!B204),'Data Summary'!B204,"")</f>
        <v/>
      </c>
      <c r="C204" s="365" t="e">
        <f ca="true">+VALUE('Data Summary'!C204)</f>
        <v>#VALUE!</v>
      </c>
      <c r="D204" s="99" t="e">
        <f ca="true">+IF(AND(ISNUMBER(OFFSET('Water Data'!$D$4,0,10*ROW('Water Data'!D198))),'Data Summary'!BS204="Yes"),100-OFFSET('Water Data'!$D$4,0,10*ROW('Water Data'!D198)),NA())</f>
        <v>#N/A</v>
      </c>
      <c r="E204" s="99" t="e">
        <f ca="true">+IF(AND(ISNUMBER(OFFSET('Water Data'!$D$6,0,10*ROW('Water Data'!D198))),'Data Summary'!BT204="Yes"),OFFSET('Water Data'!$D$6,0,10*ROW('Water Data'!D198)),NA())</f>
        <v>#N/A</v>
      </c>
      <c r="F204" s="99" t="e">
        <f ca="true">+IF(AND(ISNUMBER(OFFSET('Water Data'!$D$9,0,10*ROW('Water Data'!D198))),'Data Summary'!BU204="Yes"),OFFSET('Water Data'!$D$9,0,10*ROW('Water Data'!D198)),NA())</f>
        <v>#N/A</v>
      </c>
      <c r="G204" s="99" t="e">
        <f ca="true">+IF(AND(ISNUMBER(OFFSET('Water Data'!$E$4,0,10*ROW('Water Data'!E198))),'Data Summary'!BV204="Yes"),100-OFFSET('Water Data'!$E$4,0,10*ROW('Water Data'!E198)),NA())</f>
        <v>#N/A</v>
      </c>
      <c r="H204" s="99" t="e">
        <f ca="true">+IF(AND(ISNUMBER(OFFSET('Water Data'!$E$6,0,10*ROW('Water Data'!E198))),'Data Summary'!BW204="Yes"),OFFSET('Water Data'!$E$6,0,10*ROW('Water Data'!E198)),NA())</f>
        <v>#N/A</v>
      </c>
      <c r="I204" s="99" t="e">
        <f ca="true">+IF(AND(ISNUMBER(OFFSET('Water Data'!$E$9,0,10*ROW('Water Data'!E198))),'Data Summary'!BX204="Yes"),OFFSET('Water Data'!$E$9,0,10*ROW('Water Data'!E198)),NA())</f>
        <v>#N/A</v>
      </c>
      <c r="J204" s="99" t="e">
        <f ca="true">+IF(AND(ISNUMBER(OFFSET('Water Data'!$F$4,0,10*ROW('Water Data'!F198))),'Data Summary'!BY204="Yes"),100-OFFSET('Water Data'!$F$4,0,10*ROW('Water Data'!F198)),NA())</f>
        <v>#N/A</v>
      </c>
      <c r="K204" s="99" t="e">
        <f ca="true">+IF(AND(ISNUMBER(OFFSET('Water Data'!$F$6,0,10*ROW('Water Data'!F198))),'Data Summary'!BZ204="Yes"),OFFSET('Water Data'!$F$6,0,10*ROW('Water Data'!F198)),NA())</f>
        <v>#N/A</v>
      </c>
      <c r="L204" s="99" t="e">
        <f ca="true">+IF(AND(ISNUMBER(OFFSET('Water Data'!$F$9,0,10*ROW('Water Data'!F198))),'Data Summary'!CA204="Yes"),OFFSET('Water Data'!$F$9,0,10*ROW('Water Data'!F198)),NA())</f>
        <v>#N/A</v>
      </c>
      <c r="M204" s="99" t="e">
        <f ca="true">+IF(AND(ISNUMBER(OFFSET('Water Data'!$G$4,0,10*ROW('Water Data'!G198))),'Data Summary'!CB204="Yes"),100-OFFSET('Water Data'!$G$4,0,10*ROW('Water Data'!G198)),NA())</f>
        <v>#N/A</v>
      </c>
      <c r="N204" s="99" t="e">
        <f ca="true">+IF(AND(ISNUMBER(OFFSET('Water Data'!$G$6,0,10*ROW('Water Data'!G198))),'Data Summary'!CC204="Yes"),OFFSET('Water Data'!$G$6,0,10*ROW('Water Data'!G198)),NA())</f>
        <v>#N/A</v>
      </c>
      <c r="O204" s="99" t="e">
        <f ca="true">+IF(AND(ISNUMBER(OFFSET('Water Data'!$G$9,0,10*ROW('Water Data'!G198))),'Data Summary'!CD204="Yes"),OFFSET('Water Data'!$G$9,0,10*ROW('Water Data'!G198)),NA())</f>
        <v>#N/A</v>
      </c>
      <c r="P204" s="99" t="e">
        <f ca="true">+IF(AND(ISNUMBER(OFFSET('Water Data'!$H$4,0,10*ROW('Water Data'!H198))),'Data Summary'!CE204="Yes"),100-OFFSET('Water Data'!$H$4,0,10*ROW('Water Data'!H198)),NA())</f>
        <v>#N/A</v>
      </c>
      <c r="Q204" s="99" t="e">
        <f ca="true">+IF(AND(ISNUMBER(OFFSET('Water Data'!$H$6,0,10*ROW('Water Data'!H198))),'Data Summary'!CF204="Yes"),OFFSET('Water Data'!$H$6,0,10*ROW('Water Data'!H198)),NA())</f>
        <v>#N/A</v>
      </c>
      <c r="R204" s="99" t="e">
        <f ca="true">+IF(AND(ISNUMBER(OFFSET('Water Data'!$H$9,0,10*ROW('Water Data'!H198))),'Data Summary'!CG204="Yes"),OFFSET('Water Data'!$H$9,0,10*ROW('Water Data'!H198)),NA())</f>
        <v>#N/A</v>
      </c>
      <c r="S204" s="99" t="e">
        <f ca="true">+IF(AND(ISNUMBER(OFFSET('Water Data'!$I$4,0,10*ROW('Water Data'!I198))),'Data Summary'!CH204="Yes"),100-OFFSET('Water Data'!$I$4,0,10*ROW('Water Data'!I198)),NA())</f>
        <v>#N/A</v>
      </c>
      <c r="T204" s="99" t="e">
        <f ca="true">+IF(AND(ISNUMBER(OFFSET('Water Data'!$I$6,0,10*ROW('Water Data'!I198))),'Data Summary'!CI204="Yes"),OFFSET('Water Data'!$I$6,0,10*ROW('Water Data'!I198)),NA())</f>
        <v>#N/A</v>
      </c>
      <c r="U204" s="99" t="e">
        <f ca="true">+IF(AND(ISNUMBER(OFFSET('Water Data'!$I$9,0,10*ROW('Water Data'!I198))),'Data Summary'!CJ204="Yes"),OFFSET('Water Data'!$I$9,0,10*ROW('Water Data'!I198)),NA())</f>
        <v>#N/A</v>
      </c>
      <c r="V204" s="100" t="e">
        <f ca="true">+IF(AND(ISNUMBER(OFFSET('Sanitation Data'!$D$4,0,10*ROW('Sanitation Data'!D198))),'Data Summary'!CK204="Yes"),100-OFFSET('Sanitation Data'!$D$4,0,10*ROW('Sanitation Data'!D198)),NA())</f>
        <v>#N/A</v>
      </c>
      <c r="W204" s="100" t="e">
        <f ca="true">+IF(AND(ISNUMBER(OFFSET('Sanitation Data'!$D$6,0,10*ROW('Sanitation Data'!D198))),'Data Summary'!CL204="Yes"),OFFSET('Sanitation Data'!$D$6,0,10*ROW('Sanitation Data'!D198)),NA())</f>
        <v>#N/A</v>
      </c>
      <c r="X204" s="100" t="e">
        <f ca="true">+IF(AND(ISNUMBER(OFFSET('Sanitation Data'!$D$10,0,10*ROW('Sanitation Data'!D198))),'Data Summary'!CM204="Yes"),OFFSET('Sanitation Data'!$D$10,0,10*ROW('Sanitation Data'!D198)),NA())</f>
        <v>#N/A</v>
      </c>
      <c r="Y204" s="100" t="e">
        <f ca="true">+IF(AND(ISNUMBER(OFFSET('Sanitation Data'!$D$11,0,10*ROW('Sanitation Data'!D198))),'Data Summary'!CN204="Yes"),OFFSET('Sanitation Data'!$D$11,0,10*ROW('Sanitation Data'!D198)),NA())</f>
        <v>#N/A</v>
      </c>
      <c r="Z204" s="100" t="e">
        <f ca="true">+IF(AND(ISNUMBER(OFFSET('Sanitation Data'!$D$12,0,10*ROW('Sanitation Data'!D198))),'Data Summary'!CO204="Yes"),OFFSET('Sanitation Data'!$D$12,0,10*ROW('Sanitation Data'!D198)),NA())</f>
        <v>#N/A</v>
      </c>
      <c r="AA204" s="100" t="e">
        <f ca="true">+IF(AND(ISNUMBER(OFFSET('Sanitation Data'!$E$4,0,10*ROW('Sanitation Data'!E198))),'Data Summary'!CP204="Yes"),100-OFFSET('Sanitation Data'!$E$4,0,10*ROW('Sanitation Data'!E198)),NA())</f>
        <v>#N/A</v>
      </c>
      <c r="AB204" s="100" t="e">
        <f ca="true">+IF(AND(ISNUMBER(OFFSET('Sanitation Data'!$E$6,0,10*ROW('Sanitation Data'!E198))),'Data Summary'!CQ204="Yes"),OFFSET('Sanitation Data'!$E$6,0,10*ROW('Sanitation Data'!E198)),NA())</f>
        <v>#N/A</v>
      </c>
      <c r="AC204" s="100" t="e">
        <f ca="true">+IF(AND(ISNUMBER(OFFSET('Sanitation Data'!$E$10,0,10*ROW('Sanitation Data'!E198))),'Data Summary'!CR204="Yes"),OFFSET('Sanitation Data'!$E$10,0,10*ROW('Sanitation Data'!E198)),NA())</f>
        <v>#N/A</v>
      </c>
      <c r="AD204" s="100" t="e">
        <f ca="true">+IF(AND(ISNUMBER(OFFSET('Sanitation Data'!$E$11,0,10*ROW('Sanitation Data'!E198))),'Data Summary'!CS204="Yes"),OFFSET('Sanitation Data'!$E$11,0,10*ROW('Sanitation Data'!E198)),NA())</f>
        <v>#N/A</v>
      </c>
      <c r="AE204" s="100" t="e">
        <f ca="true">+IF(AND(ISNUMBER(OFFSET('Sanitation Data'!$E$12,0,10*ROW('Sanitation Data'!E198))),'Data Summary'!CT204="Yes"),OFFSET('Sanitation Data'!$E$12,0,10*ROW('Sanitation Data'!E198)),NA())</f>
        <v>#N/A</v>
      </c>
      <c r="AF204" s="100" t="e">
        <f ca="true">+IF(AND(ISNUMBER(OFFSET('Sanitation Data'!$F$4,0,10*ROW('Sanitation Data'!F198))),'Data Summary'!CU204="Yes"),100-OFFSET('Sanitation Data'!$F$4,0,10*ROW('Sanitation Data'!F198)),NA())</f>
        <v>#N/A</v>
      </c>
      <c r="AG204" s="100" t="e">
        <f ca="true">+IF(AND(ISNUMBER(OFFSET('Sanitation Data'!$F$6,0,10*ROW('Sanitation Data'!F198))),'Data Summary'!CV204="Yes"),OFFSET('Sanitation Data'!$F$6,0,10*ROW('Sanitation Data'!F198)),NA())</f>
        <v>#N/A</v>
      </c>
      <c r="AH204" s="100" t="e">
        <f ca="true">+IF(AND(ISNUMBER(OFFSET('Sanitation Data'!$F$10,0,10*ROW('Sanitation Data'!F198))),'Data Summary'!CW204="Yes"),OFFSET('Sanitation Data'!$F$10,0,10*ROW('Sanitation Data'!F198)),NA())</f>
        <v>#N/A</v>
      </c>
      <c r="AI204" s="100" t="e">
        <f ca="true">+IF(AND(ISNUMBER(OFFSET('Sanitation Data'!$F$11,0,10*ROW('Sanitation Data'!F198))),'Data Summary'!CX204="Yes"),OFFSET('Sanitation Data'!$F$11,0,10*ROW('Sanitation Data'!F198)),NA())</f>
        <v>#N/A</v>
      </c>
      <c r="AJ204" s="100" t="e">
        <f ca="true">+IF(AND(ISNUMBER(OFFSET('Sanitation Data'!$F$12,0,10*ROW('Sanitation Data'!F198))),'Data Summary'!CY204="Yes"),OFFSET('Sanitation Data'!$F$12,0,10*ROW('Sanitation Data'!F198)),NA())</f>
        <v>#N/A</v>
      </c>
      <c r="AK204" s="100" t="e">
        <f ca="true">+IF(AND(ISNUMBER(OFFSET('Sanitation Data'!$G$4,0,10*ROW('Sanitation Data'!G198))),'Data Summary'!CZ204="Yes"),100-OFFSET('Sanitation Data'!$G$4,0,10*ROW('Sanitation Data'!G198)),NA())</f>
        <v>#N/A</v>
      </c>
      <c r="AL204" s="100" t="e">
        <f ca="true">+IF(AND(ISNUMBER(OFFSET('Sanitation Data'!$G$6,0,10*ROW('Sanitation Data'!G198))),'Data Summary'!DA204="Yes"),OFFSET('Sanitation Data'!$G$6,0,10*ROW('Sanitation Data'!G198)),NA())</f>
        <v>#N/A</v>
      </c>
      <c r="AM204" s="100" t="e">
        <f ca="true">+IF(AND(ISNUMBER(OFFSET('Sanitation Data'!$G$10,0,10*ROW('Sanitation Data'!G198))),'Data Summary'!DB204="Yes"),OFFSET('Sanitation Data'!$G$10,0,10*ROW('Sanitation Data'!G198)),NA())</f>
        <v>#N/A</v>
      </c>
      <c r="AN204" s="100" t="e">
        <f ca="true">+IF(AND(ISNUMBER(OFFSET('Sanitation Data'!$G$11,0,10*ROW('Sanitation Data'!G198))),'Data Summary'!DC204="Yes"),OFFSET('Sanitation Data'!$G$11,0,10*ROW('Sanitation Data'!G198)),NA())</f>
        <v>#N/A</v>
      </c>
      <c r="AO204" s="100" t="e">
        <f ca="true">+IF(AND(ISNUMBER(OFFSET('Sanitation Data'!$G$12,0,10*ROW('Sanitation Data'!G198))),'Data Summary'!DD204="Yes"),OFFSET('Sanitation Data'!$G$12,0,10*ROW('Sanitation Data'!G198)),NA())</f>
        <v>#N/A</v>
      </c>
      <c r="AP204" s="100" t="e">
        <f ca="true">+IF(AND(ISNUMBER(OFFSET('Sanitation Data'!$H$4,0,10*ROW('Sanitation Data'!H198))),'Data Summary'!DE204="Yes"),100-OFFSET('Sanitation Data'!$H$4,0,10*ROW('Sanitation Data'!H198)),NA())</f>
        <v>#N/A</v>
      </c>
      <c r="AQ204" s="100" t="e">
        <f ca="true">+IF(AND(ISNUMBER(OFFSET('Sanitation Data'!$H$6,0,10*ROW('Sanitation Data'!H198))),'Data Summary'!DF204="Yes"),OFFSET('Sanitation Data'!$H$6,0,10*ROW('Sanitation Data'!H198)),NA())</f>
        <v>#N/A</v>
      </c>
      <c r="AR204" s="100" t="e">
        <f ca="true">+IF(AND(ISNUMBER(OFFSET('Sanitation Data'!$H$10,0,10*ROW('Sanitation Data'!H198))),'Data Summary'!DG204="Yes"),OFFSET('Sanitation Data'!$H$10,0,10*ROW('Sanitation Data'!H198)),NA())</f>
        <v>#N/A</v>
      </c>
      <c r="AS204" s="100" t="e">
        <f ca="true">+IF(AND(ISNUMBER(OFFSET('Sanitation Data'!$H$11,0,10*ROW('Sanitation Data'!H198))),'Data Summary'!DH204="Yes"),OFFSET('Sanitation Data'!$H$11,0,10*ROW('Sanitation Data'!H198)),NA())</f>
        <v>#N/A</v>
      </c>
      <c r="AT204" s="100" t="e">
        <f ca="true">+IF(AND(ISNUMBER(OFFSET('Sanitation Data'!$H$12,0,10*ROW('Sanitation Data'!H198))),'Data Summary'!DI204="Yes"),OFFSET('Sanitation Data'!$H$12,0,10*ROW('Sanitation Data'!H198)),NA())</f>
        <v>#N/A</v>
      </c>
      <c r="AU204" s="100" t="e">
        <f ca="true">+IF(AND(ISNUMBER(OFFSET('Sanitation Data'!$I$4,0,10*ROW('Sanitation Data'!I198))),'Data Summary'!DJ204="Yes"),100-OFFSET('Sanitation Data'!$I$4,0,10*ROW('Sanitation Data'!I198)),NA())</f>
        <v>#N/A</v>
      </c>
      <c r="AV204" s="100" t="e">
        <f ca="true">+IF(AND(ISNUMBER(OFFSET('Sanitation Data'!$I$6,0,10*ROW('Sanitation Data'!I198))),'Data Summary'!DK204="Yes"),OFFSET('Sanitation Data'!$I$6,0,10*ROW('Sanitation Data'!I198)),NA())</f>
        <v>#N/A</v>
      </c>
      <c r="AW204" s="100" t="e">
        <f ca="true">+IF(AND(ISNUMBER(OFFSET('Sanitation Data'!$I$10,0,10*ROW('Sanitation Data'!I198))),'Data Summary'!DL204="Yes"),OFFSET('Sanitation Data'!$I$10,0,10*ROW('Sanitation Data'!I198)),NA())</f>
        <v>#N/A</v>
      </c>
      <c r="AX204" s="100" t="e">
        <f ca="true">+IF(AND(ISNUMBER(OFFSET('Sanitation Data'!$I$11,0,10*ROW('Sanitation Data'!I198))),'Data Summary'!DM204="Yes"),OFFSET('Sanitation Data'!$I$11,0,10*ROW('Sanitation Data'!I198)),NA())</f>
        <v>#N/A</v>
      </c>
      <c r="AY204" s="100" t="e">
        <f ca="true">+IF(AND(ISNUMBER(OFFSET('Sanitation Data'!$I$12,0,10*ROW('Sanitation Data'!I198))),'Data Summary'!DN204="Yes"),OFFSET('Sanitation Data'!$I$12,0,10*ROW('Sanitation Data'!I198)),NA())</f>
        <v>#N/A</v>
      </c>
      <c r="AZ204" s="101" t="e">
        <f ca="true">+IF(AND(ISNUMBER(OFFSET('Hygiene Data'!$D$5,0,10*ROW('Hygiene Data'!D198))),'Data Summary'!DO204="Yes"),OFFSET('Hygiene Data'!$D$5,0,10*ROW('Hygiene Data'!D198)),NA())</f>
        <v>#N/A</v>
      </c>
      <c r="BA204" s="101" t="e">
        <f ca="true">+IF(AND(ISNUMBER(OFFSET('Hygiene Data'!$D$7,0,10*ROW('Hygiene Data'!D198))),'Data Summary'!DP204="Yes"),OFFSET('Hygiene Data'!$D$7,0,10*ROW('Hygiene Data'!D198)),NA())</f>
        <v>#N/A</v>
      </c>
      <c r="BB204" s="101" t="e">
        <f ca="true">+IF(AND(ISNUMBER(OFFSET('Hygiene Data'!$D$9,0,10*ROW('Hygiene Data'!D198))),'Data Summary'!DQ204="Yes"),OFFSET('Hygiene Data'!$D$9,0,10*ROW('Hygiene Data'!D198)),NA())</f>
        <v>#N/A</v>
      </c>
      <c r="BC204" s="101" t="e">
        <f ca="true">+IF(AND(ISNUMBER(OFFSET('Hygiene Data'!$E$5,0,10*ROW('Hygiene Data'!E198))),'Data Summary'!DR204="Yes"),OFFSET('Hygiene Data'!$E$5,0,10*ROW('Hygiene Data'!E198)),NA())</f>
        <v>#N/A</v>
      </c>
      <c r="BD204" s="101" t="e">
        <f ca="true">+IF(AND(ISNUMBER(OFFSET('Hygiene Data'!$E$7,0,10*ROW('Hygiene Data'!E198))),'Data Summary'!DS204="Yes"),OFFSET('Hygiene Data'!$E$7,0,10*ROW('Hygiene Data'!E198)),NA())</f>
        <v>#N/A</v>
      </c>
      <c r="BE204" s="101" t="e">
        <f ca="true">+IF(AND(ISNUMBER(OFFSET('Hygiene Data'!$E$9,0,10*ROW('Hygiene Data'!E198))),'Data Summary'!DT204="Yes"),OFFSET('Hygiene Data'!$E$9,0,10*ROW('Hygiene Data'!E198)),NA())</f>
        <v>#N/A</v>
      </c>
      <c r="BF204" s="101" t="e">
        <f ca="true">+IF(AND(ISNUMBER(OFFSET('Hygiene Data'!$F$5,0,10*ROW('Hygiene Data'!F198))),'Data Summary'!DU204="Yes"),OFFSET('Hygiene Data'!$F$5,0,10*ROW('Hygiene Data'!F198)),NA())</f>
        <v>#N/A</v>
      </c>
      <c r="BG204" s="101" t="e">
        <f ca="true">+IF(AND(ISNUMBER(OFFSET('Hygiene Data'!$F$7,0,10*ROW('Hygiene Data'!F198))),'Data Summary'!DV204="Yes"),OFFSET('Hygiene Data'!$F$7,0,10*ROW('Hygiene Data'!F198)),NA())</f>
        <v>#N/A</v>
      </c>
      <c r="BH204" s="101" t="e">
        <f ca="true">+IF(AND(ISNUMBER(OFFSET('Hygiene Data'!$F$9,0,10*ROW('Hygiene Data'!F198))),'Data Summary'!DW204="Yes"),OFFSET('Hygiene Data'!$F$9,0,10*ROW('Hygiene Data'!F198)),NA())</f>
        <v>#N/A</v>
      </c>
      <c r="BI204" s="101" t="e">
        <f ca="true">+IF(AND(ISNUMBER(OFFSET('Hygiene Data'!$G$5,0,10*ROW('Hygiene Data'!G198))),'Data Summary'!DX204="Yes"),OFFSET('Hygiene Data'!$G$5,0,10*ROW('Hygiene Data'!G198)),NA())</f>
        <v>#N/A</v>
      </c>
      <c r="BJ204" s="101" t="e">
        <f ca="true">+IF(AND(ISNUMBER(OFFSET('Hygiene Data'!$G$7,0,10*ROW('Hygiene Data'!G198))),'Data Summary'!DY204="Yes"),OFFSET('Hygiene Data'!$G$7,0,10*ROW('Hygiene Data'!G198)),NA())</f>
        <v>#N/A</v>
      </c>
      <c r="BK204" s="101" t="e">
        <f ca="true">+IF(AND(ISNUMBER(OFFSET('Hygiene Data'!$G$9,0,10*ROW('Hygiene Data'!G198))),'Data Summary'!DZ204="Yes"),OFFSET('Hygiene Data'!$G$9,0,10*ROW('Hygiene Data'!G198)),NA())</f>
        <v>#N/A</v>
      </c>
      <c r="BL204" s="101" t="e">
        <f ca="true">+IF(AND(ISNUMBER(OFFSET('Hygiene Data'!$H$5,0,10*ROW('Hygiene Data'!H198))),'Data Summary'!EA204="Yes"),OFFSET('Hygiene Data'!$H$5,0,10*ROW('Hygiene Data'!H198)),NA())</f>
        <v>#N/A</v>
      </c>
      <c r="BM204" s="101" t="e">
        <f ca="true">+IF(AND(ISNUMBER(OFFSET('Hygiene Data'!$H$7,0,10*ROW('Hygiene Data'!H198))),'Data Summary'!EB204="Yes"),OFFSET('Hygiene Data'!$H$7,0,10*ROW('Hygiene Data'!H198)),NA())</f>
        <v>#N/A</v>
      </c>
      <c r="BN204" s="101" t="e">
        <f ca="true">+IF(AND(ISNUMBER(OFFSET('Hygiene Data'!$H$9,0,10*ROW('Hygiene Data'!H198))),'Data Summary'!EC204="Yes"),OFFSET('Hygiene Data'!$H$9,0,10*ROW('Hygiene Data'!H198)),NA())</f>
        <v>#N/A</v>
      </c>
      <c r="BO204" s="101" t="e">
        <f ca="true">+IF(AND(ISNUMBER(OFFSET('Hygiene Data'!$I$5,0,10*ROW('Hygiene Data'!I198))),'Data Summary'!ED204="Yes"),OFFSET('Hygiene Data'!$I$5,0,10*ROW('Hygiene Data'!I198)),NA())</f>
        <v>#N/A</v>
      </c>
      <c r="BP204" s="101" t="e">
        <f ca="true">+IF(AND(ISNUMBER(OFFSET('Hygiene Data'!$I$7,0,10*ROW('Hygiene Data'!I198))),'Data Summary'!EE204="Yes"),OFFSET('Hygiene Data'!$I$7,0,10*ROW('Hygiene Data'!I198)),NA())</f>
        <v>#N/A</v>
      </c>
      <c r="BQ204" s="101" t="e">
        <f ca="true">+IF(AND(ISNUMBER(OFFSET('Hygiene Data'!$I$9,0,10*ROW('Hygiene Data'!I198))),'Data Summary'!EF204="Yes"),OFFSET('Hygiene Data'!$I$9,0,10*ROW('Hygiene Data'!I198)),NA())</f>
        <v>#N/A</v>
      </c>
    </row>
    <row xmlns:x14ac="http://schemas.microsoft.com/office/spreadsheetml/2009/9/ac" r="205" x14ac:dyDescent="0.2">
      <c r="A205" s="414" t="e">
        <f ca="true">+RIGHT('Data Summary'!A205,LEN('Data Summary'!A205)-9)</f>
        <v>#VALUE!</v>
      </c>
      <c r="B205" s="38" t="str">
        <f ca="true">+IF(ISTEXT('Data Summary'!B205),'Data Summary'!B205,"")</f>
        <v/>
      </c>
      <c r="C205" s="365" t="e">
        <f ca="true">+VALUE('Data Summary'!C205)</f>
        <v>#VALUE!</v>
      </c>
      <c r="D205" s="99" t="e">
        <f ca="true">+IF(AND(ISNUMBER(OFFSET('Water Data'!$D$4,0,10*ROW('Water Data'!D199))),'Data Summary'!BS205="Yes"),100-OFFSET('Water Data'!$D$4,0,10*ROW('Water Data'!D199)),NA())</f>
        <v>#N/A</v>
      </c>
      <c r="E205" s="99" t="e">
        <f ca="true">+IF(AND(ISNUMBER(OFFSET('Water Data'!$D$6,0,10*ROW('Water Data'!D199))),'Data Summary'!BT205="Yes"),OFFSET('Water Data'!$D$6,0,10*ROW('Water Data'!D199)),NA())</f>
        <v>#N/A</v>
      </c>
      <c r="F205" s="99" t="e">
        <f ca="true">+IF(AND(ISNUMBER(OFFSET('Water Data'!$D$9,0,10*ROW('Water Data'!D199))),'Data Summary'!BU205="Yes"),OFFSET('Water Data'!$D$9,0,10*ROW('Water Data'!D199)),NA())</f>
        <v>#N/A</v>
      </c>
      <c r="G205" s="99" t="e">
        <f ca="true">+IF(AND(ISNUMBER(OFFSET('Water Data'!$E$4,0,10*ROW('Water Data'!E199))),'Data Summary'!BV205="Yes"),100-OFFSET('Water Data'!$E$4,0,10*ROW('Water Data'!E199)),NA())</f>
        <v>#N/A</v>
      </c>
      <c r="H205" s="99" t="e">
        <f ca="true">+IF(AND(ISNUMBER(OFFSET('Water Data'!$E$6,0,10*ROW('Water Data'!E199))),'Data Summary'!BW205="Yes"),OFFSET('Water Data'!$E$6,0,10*ROW('Water Data'!E199)),NA())</f>
        <v>#N/A</v>
      </c>
      <c r="I205" s="99" t="e">
        <f ca="true">+IF(AND(ISNUMBER(OFFSET('Water Data'!$E$9,0,10*ROW('Water Data'!E199))),'Data Summary'!BX205="Yes"),OFFSET('Water Data'!$E$9,0,10*ROW('Water Data'!E199)),NA())</f>
        <v>#N/A</v>
      </c>
      <c r="J205" s="99" t="e">
        <f ca="true">+IF(AND(ISNUMBER(OFFSET('Water Data'!$F$4,0,10*ROW('Water Data'!F199))),'Data Summary'!BY205="Yes"),100-OFFSET('Water Data'!$F$4,0,10*ROW('Water Data'!F199)),NA())</f>
        <v>#N/A</v>
      </c>
      <c r="K205" s="99" t="e">
        <f ca="true">+IF(AND(ISNUMBER(OFFSET('Water Data'!$F$6,0,10*ROW('Water Data'!F199))),'Data Summary'!BZ205="Yes"),OFFSET('Water Data'!$F$6,0,10*ROW('Water Data'!F199)),NA())</f>
        <v>#N/A</v>
      </c>
      <c r="L205" s="99" t="e">
        <f ca="true">+IF(AND(ISNUMBER(OFFSET('Water Data'!$F$9,0,10*ROW('Water Data'!F199))),'Data Summary'!CA205="Yes"),OFFSET('Water Data'!$F$9,0,10*ROW('Water Data'!F199)),NA())</f>
        <v>#N/A</v>
      </c>
      <c r="M205" s="99" t="e">
        <f ca="true">+IF(AND(ISNUMBER(OFFSET('Water Data'!$G$4,0,10*ROW('Water Data'!G199))),'Data Summary'!CB205="Yes"),100-OFFSET('Water Data'!$G$4,0,10*ROW('Water Data'!G199)),NA())</f>
        <v>#N/A</v>
      </c>
      <c r="N205" s="99" t="e">
        <f ca="true">+IF(AND(ISNUMBER(OFFSET('Water Data'!$G$6,0,10*ROW('Water Data'!G199))),'Data Summary'!CC205="Yes"),OFFSET('Water Data'!$G$6,0,10*ROW('Water Data'!G199)),NA())</f>
        <v>#N/A</v>
      </c>
      <c r="O205" s="99" t="e">
        <f ca="true">+IF(AND(ISNUMBER(OFFSET('Water Data'!$G$9,0,10*ROW('Water Data'!G199))),'Data Summary'!CD205="Yes"),OFFSET('Water Data'!$G$9,0,10*ROW('Water Data'!G199)),NA())</f>
        <v>#N/A</v>
      </c>
      <c r="P205" s="99" t="e">
        <f ca="true">+IF(AND(ISNUMBER(OFFSET('Water Data'!$H$4,0,10*ROW('Water Data'!H199))),'Data Summary'!CE205="Yes"),100-OFFSET('Water Data'!$H$4,0,10*ROW('Water Data'!H199)),NA())</f>
        <v>#N/A</v>
      </c>
      <c r="Q205" s="99" t="e">
        <f ca="true">+IF(AND(ISNUMBER(OFFSET('Water Data'!$H$6,0,10*ROW('Water Data'!H199))),'Data Summary'!CF205="Yes"),OFFSET('Water Data'!$H$6,0,10*ROW('Water Data'!H199)),NA())</f>
        <v>#N/A</v>
      </c>
      <c r="R205" s="99" t="e">
        <f ca="true">+IF(AND(ISNUMBER(OFFSET('Water Data'!$H$9,0,10*ROW('Water Data'!H199))),'Data Summary'!CG205="Yes"),OFFSET('Water Data'!$H$9,0,10*ROW('Water Data'!H199)),NA())</f>
        <v>#N/A</v>
      </c>
      <c r="S205" s="99" t="e">
        <f ca="true">+IF(AND(ISNUMBER(OFFSET('Water Data'!$I$4,0,10*ROW('Water Data'!I199))),'Data Summary'!CH205="Yes"),100-OFFSET('Water Data'!$I$4,0,10*ROW('Water Data'!I199)),NA())</f>
        <v>#N/A</v>
      </c>
      <c r="T205" s="99" t="e">
        <f ca="true">+IF(AND(ISNUMBER(OFFSET('Water Data'!$I$6,0,10*ROW('Water Data'!I199))),'Data Summary'!CI205="Yes"),OFFSET('Water Data'!$I$6,0,10*ROW('Water Data'!I199)),NA())</f>
        <v>#N/A</v>
      </c>
      <c r="U205" s="99" t="e">
        <f ca="true">+IF(AND(ISNUMBER(OFFSET('Water Data'!$I$9,0,10*ROW('Water Data'!I199))),'Data Summary'!CJ205="Yes"),OFFSET('Water Data'!$I$9,0,10*ROW('Water Data'!I199)),NA())</f>
        <v>#N/A</v>
      </c>
      <c r="V205" s="100" t="e">
        <f ca="true">+IF(AND(ISNUMBER(OFFSET('Sanitation Data'!$D$4,0,10*ROW('Sanitation Data'!D199))),'Data Summary'!CK205="Yes"),100-OFFSET('Sanitation Data'!$D$4,0,10*ROW('Sanitation Data'!D199)),NA())</f>
        <v>#N/A</v>
      </c>
      <c r="W205" s="100" t="e">
        <f ca="true">+IF(AND(ISNUMBER(OFFSET('Sanitation Data'!$D$6,0,10*ROW('Sanitation Data'!D199))),'Data Summary'!CL205="Yes"),OFFSET('Sanitation Data'!$D$6,0,10*ROW('Sanitation Data'!D199)),NA())</f>
        <v>#N/A</v>
      </c>
      <c r="X205" s="100" t="e">
        <f ca="true">+IF(AND(ISNUMBER(OFFSET('Sanitation Data'!$D$10,0,10*ROW('Sanitation Data'!D199))),'Data Summary'!CM205="Yes"),OFFSET('Sanitation Data'!$D$10,0,10*ROW('Sanitation Data'!D199)),NA())</f>
        <v>#N/A</v>
      </c>
      <c r="Y205" s="100" t="e">
        <f ca="true">+IF(AND(ISNUMBER(OFFSET('Sanitation Data'!$D$11,0,10*ROW('Sanitation Data'!D199))),'Data Summary'!CN205="Yes"),OFFSET('Sanitation Data'!$D$11,0,10*ROW('Sanitation Data'!D199)),NA())</f>
        <v>#N/A</v>
      </c>
      <c r="Z205" s="100" t="e">
        <f ca="true">+IF(AND(ISNUMBER(OFFSET('Sanitation Data'!$D$12,0,10*ROW('Sanitation Data'!D199))),'Data Summary'!CO205="Yes"),OFFSET('Sanitation Data'!$D$12,0,10*ROW('Sanitation Data'!D199)),NA())</f>
        <v>#N/A</v>
      </c>
      <c r="AA205" s="100" t="e">
        <f ca="true">+IF(AND(ISNUMBER(OFFSET('Sanitation Data'!$E$4,0,10*ROW('Sanitation Data'!E199))),'Data Summary'!CP205="Yes"),100-OFFSET('Sanitation Data'!$E$4,0,10*ROW('Sanitation Data'!E199)),NA())</f>
        <v>#N/A</v>
      </c>
      <c r="AB205" s="100" t="e">
        <f ca="true">+IF(AND(ISNUMBER(OFFSET('Sanitation Data'!$E$6,0,10*ROW('Sanitation Data'!E199))),'Data Summary'!CQ205="Yes"),OFFSET('Sanitation Data'!$E$6,0,10*ROW('Sanitation Data'!E199)),NA())</f>
        <v>#N/A</v>
      </c>
      <c r="AC205" s="100" t="e">
        <f ca="true">+IF(AND(ISNUMBER(OFFSET('Sanitation Data'!$E$10,0,10*ROW('Sanitation Data'!E199))),'Data Summary'!CR205="Yes"),OFFSET('Sanitation Data'!$E$10,0,10*ROW('Sanitation Data'!E199)),NA())</f>
        <v>#N/A</v>
      </c>
      <c r="AD205" s="100" t="e">
        <f ca="true">+IF(AND(ISNUMBER(OFFSET('Sanitation Data'!$E$11,0,10*ROW('Sanitation Data'!E199))),'Data Summary'!CS205="Yes"),OFFSET('Sanitation Data'!$E$11,0,10*ROW('Sanitation Data'!E199)),NA())</f>
        <v>#N/A</v>
      </c>
      <c r="AE205" s="100" t="e">
        <f ca="true">+IF(AND(ISNUMBER(OFFSET('Sanitation Data'!$E$12,0,10*ROW('Sanitation Data'!E199))),'Data Summary'!CT205="Yes"),OFFSET('Sanitation Data'!$E$12,0,10*ROW('Sanitation Data'!E199)),NA())</f>
        <v>#N/A</v>
      </c>
      <c r="AF205" s="100" t="e">
        <f ca="true">+IF(AND(ISNUMBER(OFFSET('Sanitation Data'!$F$4,0,10*ROW('Sanitation Data'!F199))),'Data Summary'!CU205="Yes"),100-OFFSET('Sanitation Data'!$F$4,0,10*ROW('Sanitation Data'!F199)),NA())</f>
        <v>#N/A</v>
      </c>
      <c r="AG205" s="100" t="e">
        <f ca="true">+IF(AND(ISNUMBER(OFFSET('Sanitation Data'!$F$6,0,10*ROW('Sanitation Data'!F199))),'Data Summary'!CV205="Yes"),OFFSET('Sanitation Data'!$F$6,0,10*ROW('Sanitation Data'!F199)),NA())</f>
        <v>#N/A</v>
      </c>
      <c r="AH205" s="100" t="e">
        <f ca="true">+IF(AND(ISNUMBER(OFFSET('Sanitation Data'!$F$10,0,10*ROW('Sanitation Data'!F199))),'Data Summary'!CW205="Yes"),OFFSET('Sanitation Data'!$F$10,0,10*ROW('Sanitation Data'!F199)),NA())</f>
        <v>#N/A</v>
      </c>
      <c r="AI205" s="100" t="e">
        <f ca="true">+IF(AND(ISNUMBER(OFFSET('Sanitation Data'!$F$11,0,10*ROW('Sanitation Data'!F199))),'Data Summary'!CX205="Yes"),OFFSET('Sanitation Data'!$F$11,0,10*ROW('Sanitation Data'!F199)),NA())</f>
        <v>#N/A</v>
      </c>
      <c r="AJ205" s="100" t="e">
        <f ca="true">+IF(AND(ISNUMBER(OFFSET('Sanitation Data'!$F$12,0,10*ROW('Sanitation Data'!F199))),'Data Summary'!CY205="Yes"),OFFSET('Sanitation Data'!$F$12,0,10*ROW('Sanitation Data'!F199)),NA())</f>
        <v>#N/A</v>
      </c>
      <c r="AK205" s="100" t="e">
        <f ca="true">+IF(AND(ISNUMBER(OFFSET('Sanitation Data'!$G$4,0,10*ROW('Sanitation Data'!G199))),'Data Summary'!CZ205="Yes"),100-OFFSET('Sanitation Data'!$G$4,0,10*ROW('Sanitation Data'!G199)),NA())</f>
        <v>#N/A</v>
      </c>
      <c r="AL205" s="100" t="e">
        <f ca="true">+IF(AND(ISNUMBER(OFFSET('Sanitation Data'!$G$6,0,10*ROW('Sanitation Data'!G199))),'Data Summary'!DA205="Yes"),OFFSET('Sanitation Data'!$G$6,0,10*ROW('Sanitation Data'!G199)),NA())</f>
        <v>#N/A</v>
      </c>
      <c r="AM205" s="100" t="e">
        <f ca="true">+IF(AND(ISNUMBER(OFFSET('Sanitation Data'!$G$10,0,10*ROW('Sanitation Data'!G199))),'Data Summary'!DB205="Yes"),OFFSET('Sanitation Data'!$G$10,0,10*ROW('Sanitation Data'!G199)),NA())</f>
        <v>#N/A</v>
      </c>
      <c r="AN205" s="100" t="e">
        <f ca="true">+IF(AND(ISNUMBER(OFFSET('Sanitation Data'!$G$11,0,10*ROW('Sanitation Data'!G199))),'Data Summary'!DC205="Yes"),OFFSET('Sanitation Data'!$G$11,0,10*ROW('Sanitation Data'!G199)),NA())</f>
        <v>#N/A</v>
      </c>
      <c r="AO205" s="100" t="e">
        <f ca="true">+IF(AND(ISNUMBER(OFFSET('Sanitation Data'!$G$12,0,10*ROW('Sanitation Data'!G199))),'Data Summary'!DD205="Yes"),OFFSET('Sanitation Data'!$G$12,0,10*ROW('Sanitation Data'!G199)),NA())</f>
        <v>#N/A</v>
      </c>
      <c r="AP205" s="100" t="e">
        <f ca="true">+IF(AND(ISNUMBER(OFFSET('Sanitation Data'!$H$4,0,10*ROW('Sanitation Data'!H199))),'Data Summary'!DE205="Yes"),100-OFFSET('Sanitation Data'!$H$4,0,10*ROW('Sanitation Data'!H199)),NA())</f>
        <v>#N/A</v>
      </c>
      <c r="AQ205" s="100" t="e">
        <f ca="true">+IF(AND(ISNUMBER(OFFSET('Sanitation Data'!$H$6,0,10*ROW('Sanitation Data'!H199))),'Data Summary'!DF205="Yes"),OFFSET('Sanitation Data'!$H$6,0,10*ROW('Sanitation Data'!H199)),NA())</f>
        <v>#N/A</v>
      </c>
      <c r="AR205" s="100" t="e">
        <f ca="true">+IF(AND(ISNUMBER(OFFSET('Sanitation Data'!$H$10,0,10*ROW('Sanitation Data'!H199))),'Data Summary'!DG205="Yes"),OFFSET('Sanitation Data'!$H$10,0,10*ROW('Sanitation Data'!H199)),NA())</f>
        <v>#N/A</v>
      </c>
      <c r="AS205" s="100" t="e">
        <f ca="true">+IF(AND(ISNUMBER(OFFSET('Sanitation Data'!$H$11,0,10*ROW('Sanitation Data'!H199))),'Data Summary'!DH205="Yes"),OFFSET('Sanitation Data'!$H$11,0,10*ROW('Sanitation Data'!H199)),NA())</f>
        <v>#N/A</v>
      </c>
      <c r="AT205" s="100" t="e">
        <f ca="true">+IF(AND(ISNUMBER(OFFSET('Sanitation Data'!$H$12,0,10*ROW('Sanitation Data'!H199))),'Data Summary'!DI205="Yes"),OFFSET('Sanitation Data'!$H$12,0,10*ROW('Sanitation Data'!H199)),NA())</f>
        <v>#N/A</v>
      </c>
      <c r="AU205" s="100" t="e">
        <f ca="true">+IF(AND(ISNUMBER(OFFSET('Sanitation Data'!$I$4,0,10*ROW('Sanitation Data'!I199))),'Data Summary'!DJ205="Yes"),100-OFFSET('Sanitation Data'!$I$4,0,10*ROW('Sanitation Data'!I199)),NA())</f>
        <v>#N/A</v>
      </c>
      <c r="AV205" s="100" t="e">
        <f ca="true">+IF(AND(ISNUMBER(OFFSET('Sanitation Data'!$I$6,0,10*ROW('Sanitation Data'!I199))),'Data Summary'!DK205="Yes"),OFFSET('Sanitation Data'!$I$6,0,10*ROW('Sanitation Data'!I199)),NA())</f>
        <v>#N/A</v>
      </c>
      <c r="AW205" s="100" t="e">
        <f ca="true">+IF(AND(ISNUMBER(OFFSET('Sanitation Data'!$I$10,0,10*ROW('Sanitation Data'!I199))),'Data Summary'!DL205="Yes"),OFFSET('Sanitation Data'!$I$10,0,10*ROW('Sanitation Data'!I199)),NA())</f>
        <v>#N/A</v>
      </c>
      <c r="AX205" s="100" t="e">
        <f ca="true">+IF(AND(ISNUMBER(OFFSET('Sanitation Data'!$I$11,0,10*ROW('Sanitation Data'!I199))),'Data Summary'!DM205="Yes"),OFFSET('Sanitation Data'!$I$11,0,10*ROW('Sanitation Data'!I199)),NA())</f>
        <v>#N/A</v>
      </c>
      <c r="AY205" s="100" t="e">
        <f ca="true">+IF(AND(ISNUMBER(OFFSET('Sanitation Data'!$I$12,0,10*ROW('Sanitation Data'!I199))),'Data Summary'!DN205="Yes"),OFFSET('Sanitation Data'!$I$12,0,10*ROW('Sanitation Data'!I199)),NA())</f>
        <v>#N/A</v>
      </c>
      <c r="AZ205" s="101" t="e">
        <f ca="true">+IF(AND(ISNUMBER(OFFSET('Hygiene Data'!$D$5,0,10*ROW('Hygiene Data'!D199))),'Data Summary'!DO205="Yes"),OFFSET('Hygiene Data'!$D$5,0,10*ROW('Hygiene Data'!D199)),NA())</f>
        <v>#N/A</v>
      </c>
      <c r="BA205" s="101" t="e">
        <f ca="true">+IF(AND(ISNUMBER(OFFSET('Hygiene Data'!$D$7,0,10*ROW('Hygiene Data'!D199))),'Data Summary'!DP205="Yes"),OFFSET('Hygiene Data'!$D$7,0,10*ROW('Hygiene Data'!D199)),NA())</f>
        <v>#N/A</v>
      </c>
      <c r="BB205" s="101" t="e">
        <f ca="true">+IF(AND(ISNUMBER(OFFSET('Hygiene Data'!$D$9,0,10*ROW('Hygiene Data'!D199))),'Data Summary'!DQ205="Yes"),OFFSET('Hygiene Data'!$D$9,0,10*ROW('Hygiene Data'!D199)),NA())</f>
        <v>#N/A</v>
      </c>
      <c r="BC205" s="101" t="e">
        <f ca="true">+IF(AND(ISNUMBER(OFFSET('Hygiene Data'!$E$5,0,10*ROW('Hygiene Data'!E199))),'Data Summary'!DR205="Yes"),OFFSET('Hygiene Data'!$E$5,0,10*ROW('Hygiene Data'!E199)),NA())</f>
        <v>#N/A</v>
      </c>
      <c r="BD205" s="101" t="e">
        <f ca="true">+IF(AND(ISNUMBER(OFFSET('Hygiene Data'!$E$7,0,10*ROW('Hygiene Data'!E199))),'Data Summary'!DS205="Yes"),OFFSET('Hygiene Data'!$E$7,0,10*ROW('Hygiene Data'!E199)),NA())</f>
        <v>#N/A</v>
      </c>
      <c r="BE205" s="101" t="e">
        <f ca="true">+IF(AND(ISNUMBER(OFFSET('Hygiene Data'!$E$9,0,10*ROW('Hygiene Data'!E199))),'Data Summary'!DT205="Yes"),OFFSET('Hygiene Data'!$E$9,0,10*ROW('Hygiene Data'!E199)),NA())</f>
        <v>#N/A</v>
      </c>
      <c r="BF205" s="101" t="e">
        <f ca="true">+IF(AND(ISNUMBER(OFFSET('Hygiene Data'!$F$5,0,10*ROW('Hygiene Data'!F199))),'Data Summary'!DU205="Yes"),OFFSET('Hygiene Data'!$F$5,0,10*ROW('Hygiene Data'!F199)),NA())</f>
        <v>#N/A</v>
      </c>
      <c r="BG205" s="101" t="e">
        <f ca="true">+IF(AND(ISNUMBER(OFFSET('Hygiene Data'!$F$7,0,10*ROW('Hygiene Data'!F199))),'Data Summary'!DV205="Yes"),OFFSET('Hygiene Data'!$F$7,0,10*ROW('Hygiene Data'!F199)),NA())</f>
        <v>#N/A</v>
      </c>
      <c r="BH205" s="101" t="e">
        <f ca="true">+IF(AND(ISNUMBER(OFFSET('Hygiene Data'!$F$9,0,10*ROW('Hygiene Data'!F199))),'Data Summary'!DW205="Yes"),OFFSET('Hygiene Data'!$F$9,0,10*ROW('Hygiene Data'!F199)),NA())</f>
        <v>#N/A</v>
      </c>
      <c r="BI205" s="101" t="e">
        <f ca="true">+IF(AND(ISNUMBER(OFFSET('Hygiene Data'!$G$5,0,10*ROW('Hygiene Data'!G199))),'Data Summary'!DX205="Yes"),OFFSET('Hygiene Data'!$G$5,0,10*ROW('Hygiene Data'!G199)),NA())</f>
        <v>#N/A</v>
      </c>
      <c r="BJ205" s="101" t="e">
        <f ca="true">+IF(AND(ISNUMBER(OFFSET('Hygiene Data'!$G$7,0,10*ROW('Hygiene Data'!G199))),'Data Summary'!DY205="Yes"),OFFSET('Hygiene Data'!$G$7,0,10*ROW('Hygiene Data'!G199)),NA())</f>
        <v>#N/A</v>
      </c>
      <c r="BK205" s="101" t="e">
        <f ca="true">+IF(AND(ISNUMBER(OFFSET('Hygiene Data'!$G$9,0,10*ROW('Hygiene Data'!G199))),'Data Summary'!DZ205="Yes"),OFFSET('Hygiene Data'!$G$9,0,10*ROW('Hygiene Data'!G199)),NA())</f>
        <v>#N/A</v>
      </c>
      <c r="BL205" s="101" t="e">
        <f ca="true">+IF(AND(ISNUMBER(OFFSET('Hygiene Data'!$H$5,0,10*ROW('Hygiene Data'!H199))),'Data Summary'!EA205="Yes"),OFFSET('Hygiene Data'!$H$5,0,10*ROW('Hygiene Data'!H199)),NA())</f>
        <v>#N/A</v>
      </c>
      <c r="BM205" s="101" t="e">
        <f ca="true">+IF(AND(ISNUMBER(OFFSET('Hygiene Data'!$H$7,0,10*ROW('Hygiene Data'!H199))),'Data Summary'!EB205="Yes"),OFFSET('Hygiene Data'!$H$7,0,10*ROW('Hygiene Data'!H199)),NA())</f>
        <v>#N/A</v>
      </c>
      <c r="BN205" s="101" t="e">
        <f ca="true">+IF(AND(ISNUMBER(OFFSET('Hygiene Data'!$H$9,0,10*ROW('Hygiene Data'!H199))),'Data Summary'!EC205="Yes"),OFFSET('Hygiene Data'!$H$9,0,10*ROW('Hygiene Data'!H199)),NA())</f>
        <v>#N/A</v>
      </c>
      <c r="BO205" s="101" t="e">
        <f ca="true">+IF(AND(ISNUMBER(OFFSET('Hygiene Data'!$I$5,0,10*ROW('Hygiene Data'!I199))),'Data Summary'!ED205="Yes"),OFFSET('Hygiene Data'!$I$5,0,10*ROW('Hygiene Data'!I199)),NA())</f>
        <v>#N/A</v>
      </c>
      <c r="BP205" s="101" t="e">
        <f ca="true">+IF(AND(ISNUMBER(OFFSET('Hygiene Data'!$I$7,0,10*ROW('Hygiene Data'!I199))),'Data Summary'!EE205="Yes"),OFFSET('Hygiene Data'!$I$7,0,10*ROW('Hygiene Data'!I199)),NA())</f>
        <v>#N/A</v>
      </c>
      <c r="BQ205" s="101" t="e">
        <f ca="true">+IF(AND(ISNUMBER(OFFSET('Hygiene Data'!$I$9,0,10*ROW('Hygiene Data'!I199))),'Data Summary'!EF205="Yes"),OFFSET('Hygiene Data'!$I$9,0,10*ROW('Hygiene Data'!I199)),NA())</f>
        <v>#N/A</v>
      </c>
    </row>
    <row xmlns:x14ac="http://schemas.microsoft.com/office/spreadsheetml/2009/9/ac" r="206" x14ac:dyDescent="0.2">
      <c r="A206" s="414" t="e">
        <f ca="true">+RIGHT('Data Summary'!A206,LEN('Data Summary'!A206)-9)</f>
        <v>#VALUE!</v>
      </c>
      <c r="B206" s="38" t="str">
        <f ca="true">+IF(ISTEXT('Data Summary'!B206),'Data Summary'!B206,"")</f>
        <v/>
      </c>
      <c r="C206" s="365" t="e">
        <f ca="true">+VALUE('Data Summary'!C206)</f>
        <v>#VALUE!</v>
      </c>
      <c r="D206" s="99" t="e">
        <f ca="true">+IF(AND(ISNUMBER(OFFSET('Water Data'!$D$4,0,10*ROW('Water Data'!D200))),'Data Summary'!BS206="Yes"),100-OFFSET('Water Data'!$D$4,0,10*ROW('Water Data'!D200)),NA())</f>
        <v>#N/A</v>
      </c>
      <c r="E206" s="99" t="e">
        <f ca="true">+IF(AND(ISNUMBER(OFFSET('Water Data'!$D$6,0,10*ROW('Water Data'!D200))),'Data Summary'!BT206="Yes"),OFFSET('Water Data'!$D$6,0,10*ROW('Water Data'!D200)),NA())</f>
        <v>#N/A</v>
      </c>
      <c r="F206" s="99" t="e">
        <f ca="true">+IF(AND(ISNUMBER(OFFSET('Water Data'!$D$9,0,10*ROW('Water Data'!D200))),'Data Summary'!BU206="Yes"),OFFSET('Water Data'!$D$9,0,10*ROW('Water Data'!D200)),NA())</f>
        <v>#N/A</v>
      </c>
      <c r="G206" s="99" t="e">
        <f ca="true">+IF(AND(ISNUMBER(OFFSET('Water Data'!$E$4,0,10*ROW('Water Data'!E200))),'Data Summary'!BV206="Yes"),100-OFFSET('Water Data'!$E$4,0,10*ROW('Water Data'!E200)),NA())</f>
        <v>#N/A</v>
      </c>
      <c r="H206" s="99" t="e">
        <f ca="true">+IF(AND(ISNUMBER(OFFSET('Water Data'!$E$6,0,10*ROW('Water Data'!E200))),'Data Summary'!BW206="Yes"),OFFSET('Water Data'!$E$6,0,10*ROW('Water Data'!E200)),NA())</f>
        <v>#N/A</v>
      </c>
      <c r="I206" s="99" t="e">
        <f ca="true">+IF(AND(ISNUMBER(OFFSET('Water Data'!$E$9,0,10*ROW('Water Data'!E200))),'Data Summary'!BX206="Yes"),OFFSET('Water Data'!$E$9,0,10*ROW('Water Data'!E200)),NA())</f>
        <v>#N/A</v>
      </c>
      <c r="J206" s="99" t="e">
        <f ca="true">+IF(AND(ISNUMBER(OFFSET('Water Data'!$F$4,0,10*ROW('Water Data'!F200))),'Data Summary'!BY206="Yes"),100-OFFSET('Water Data'!$F$4,0,10*ROW('Water Data'!F200)),NA())</f>
        <v>#N/A</v>
      </c>
      <c r="K206" s="99" t="e">
        <f ca="true">+IF(AND(ISNUMBER(OFFSET('Water Data'!$F$6,0,10*ROW('Water Data'!F200))),'Data Summary'!BZ206="Yes"),OFFSET('Water Data'!$F$6,0,10*ROW('Water Data'!F200)),NA())</f>
        <v>#N/A</v>
      </c>
      <c r="L206" s="99" t="e">
        <f ca="true">+IF(AND(ISNUMBER(OFFSET('Water Data'!$F$9,0,10*ROW('Water Data'!F200))),'Data Summary'!CA206="Yes"),OFFSET('Water Data'!$F$9,0,10*ROW('Water Data'!F200)),NA())</f>
        <v>#N/A</v>
      </c>
      <c r="M206" s="99" t="e">
        <f ca="true">+IF(AND(ISNUMBER(OFFSET('Water Data'!$G$4,0,10*ROW('Water Data'!G200))),'Data Summary'!CB206="Yes"),100-OFFSET('Water Data'!$G$4,0,10*ROW('Water Data'!G200)),NA())</f>
        <v>#N/A</v>
      </c>
      <c r="N206" s="99" t="e">
        <f ca="true">+IF(AND(ISNUMBER(OFFSET('Water Data'!$G$6,0,10*ROW('Water Data'!G200))),'Data Summary'!CC206="Yes"),OFFSET('Water Data'!$G$6,0,10*ROW('Water Data'!G200)),NA())</f>
        <v>#N/A</v>
      </c>
      <c r="O206" s="99" t="e">
        <f ca="true">+IF(AND(ISNUMBER(OFFSET('Water Data'!$G$9,0,10*ROW('Water Data'!G200))),'Data Summary'!CD206="Yes"),OFFSET('Water Data'!$G$9,0,10*ROW('Water Data'!G200)),NA())</f>
        <v>#N/A</v>
      </c>
      <c r="P206" s="99" t="e">
        <f ca="true">+IF(AND(ISNUMBER(OFFSET('Water Data'!$H$4,0,10*ROW('Water Data'!H200))),'Data Summary'!CE206="Yes"),100-OFFSET('Water Data'!$H$4,0,10*ROW('Water Data'!H200)),NA())</f>
        <v>#N/A</v>
      </c>
      <c r="Q206" s="99" t="e">
        <f ca="true">+IF(AND(ISNUMBER(OFFSET('Water Data'!$H$6,0,10*ROW('Water Data'!H200))),'Data Summary'!CF206="Yes"),OFFSET('Water Data'!$H$6,0,10*ROW('Water Data'!H200)),NA())</f>
        <v>#N/A</v>
      </c>
      <c r="R206" s="99" t="e">
        <f ca="true">+IF(AND(ISNUMBER(OFFSET('Water Data'!$H$9,0,10*ROW('Water Data'!H200))),'Data Summary'!CG206="Yes"),OFFSET('Water Data'!$H$9,0,10*ROW('Water Data'!H200)),NA())</f>
        <v>#N/A</v>
      </c>
      <c r="S206" s="99" t="e">
        <f ca="true">+IF(AND(ISNUMBER(OFFSET('Water Data'!$I$4,0,10*ROW('Water Data'!I200))),'Data Summary'!CH206="Yes"),100-OFFSET('Water Data'!$I$4,0,10*ROW('Water Data'!I200)),NA())</f>
        <v>#N/A</v>
      </c>
      <c r="T206" s="99" t="e">
        <f ca="true">+IF(AND(ISNUMBER(OFFSET('Water Data'!$I$6,0,10*ROW('Water Data'!I200))),'Data Summary'!CI206="Yes"),OFFSET('Water Data'!$I$6,0,10*ROW('Water Data'!I200)),NA())</f>
        <v>#N/A</v>
      </c>
      <c r="U206" s="99" t="e">
        <f ca="true">+IF(AND(ISNUMBER(OFFSET('Water Data'!$I$9,0,10*ROW('Water Data'!I200))),'Data Summary'!CJ206="Yes"),OFFSET('Water Data'!$I$9,0,10*ROW('Water Data'!I200)),NA())</f>
        <v>#N/A</v>
      </c>
      <c r="V206" s="100" t="e">
        <f ca="true">+IF(AND(ISNUMBER(OFFSET('Sanitation Data'!$D$4,0,10*ROW('Sanitation Data'!D200))),'Data Summary'!CK206="Yes"),100-OFFSET('Sanitation Data'!$D$4,0,10*ROW('Sanitation Data'!D200)),NA())</f>
        <v>#N/A</v>
      </c>
      <c r="W206" s="100" t="e">
        <f ca="true">+IF(AND(ISNUMBER(OFFSET('Sanitation Data'!$D$6,0,10*ROW('Sanitation Data'!D200))),'Data Summary'!CL206="Yes"),OFFSET('Sanitation Data'!$D$6,0,10*ROW('Sanitation Data'!D200)),NA())</f>
        <v>#N/A</v>
      </c>
      <c r="X206" s="100" t="e">
        <f ca="true">+IF(AND(ISNUMBER(OFFSET('Sanitation Data'!$D$10,0,10*ROW('Sanitation Data'!D200))),'Data Summary'!CM206="Yes"),OFFSET('Sanitation Data'!$D$10,0,10*ROW('Sanitation Data'!D200)),NA())</f>
        <v>#N/A</v>
      </c>
      <c r="Y206" s="100" t="e">
        <f ca="true">+IF(AND(ISNUMBER(OFFSET('Sanitation Data'!$D$11,0,10*ROW('Sanitation Data'!D200))),'Data Summary'!CN206="Yes"),OFFSET('Sanitation Data'!$D$11,0,10*ROW('Sanitation Data'!D200)),NA())</f>
        <v>#N/A</v>
      </c>
      <c r="Z206" s="100" t="e">
        <f ca="true">+IF(AND(ISNUMBER(OFFSET('Sanitation Data'!$D$12,0,10*ROW('Sanitation Data'!D200))),'Data Summary'!CO206="Yes"),OFFSET('Sanitation Data'!$D$12,0,10*ROW('Sanitation Data'!D200)),NA())</f>
        <v>#N/A</v>
      </c>
      <c r="AA206" s="100" t="e">
        <f ca="true">+IF(AND(ISNUMBER(OFFSET('Sanitation Data'!$E$4,0,10*ROW('Sanitation Data'!E200))),'Data Summary'!CP206="Yes"),100-OFFSET('Sanitation Data'!$E$4,0,10*ROW('Sanitation Data'!E200)),NA())</f>
        <v>#N/A</v>
      </c>
      <c r="AB206" s="100" t="e">
        <f ca="true">+IF(AND(ISNUMBER(OFFSET('Sanitation Data'!$E$6,0,10*ROW('Sanitation Data'!E200))),'Data Summary'!CQ206="Yes"),OFFSET('Sanitation Data'!$E$6,0,10*ROW('Sanitation Data'!E200)),NA())</f>
        <v>#N/A</v>
      </c>
      <c r="AC206" s="100" t="e">
        <f ca="true">+IF(AND(ISNUMBER(OFFSET('Sanitation Data'!$E$10,0,10*ROW('Sanitation Data'!E200))),'Data Summary'!CR206="Yes"),OFFSET('Sanitation Data'!$E$10,0,10*ROW('Sanitation Data'!E200)),NA())</f>
        <v>#N/A</v>
      </c>
      <c r="AD206" s="100" t="e">
        <f ca="true">+IF(AND(ISNUMBER(OFFSET('Sanitation Data'!$E$11,0,10*ROW('Sanitation Data'!E200))),'Data Summary'!CS206="Yes"),OFFSET('Sanitation Data'!$E$11,0,10*ROW('Sanitation Data'!E200)),NA())</f>
        <v>#N/A</v>
      </c>
      <c r="AE206" s="100" t="e">
        <f ca="true">+IF(AND(ISNUMBER(OFFSET('Sanitation Data'!$E$12,0,10*ROW('Sanitation Data'!E200))),'Data Summary'!CT206="Yes"),OFFSET('Sanitation Data'!$E$12,0,10*ROW('Sanitation Data'!E200)),NA())</f>
        <v>#N/A</v>
      </c>
      <c r="AF206" s="100" t="e">
        <f ca="true">+IF(AND(ISNUMBER(OFFSET('Sanitation Data'!$F$4,0,10*ROW('Sanitation Data'!F200))),'Data Summary'!CU206="Yes"),100-OFFSET('Sanitation Data'!$F$4,0,10*ROW('Sanitation Data'!F200)),NA())</f>
        <v>#N/A</v>
      </c>
      <c r="AG206" s="100" t="e">
        <f ca="true">+IF(AND(ISNUMBER(OFFSET('Sanitation Data'!$F$6,0,10*ROW('Sanitation Data'!F200))),'Data Summary'!CV206="Yes"),OFFSET('Sanitation Data'!$F$6,0,10*ROW('Sanitation Data'!F200)),NA())</f>
        <v>#N/A</v>
      </c>
      <c r="AH206" s="100" t="e">
        <f ca="true">+IF(AND(ISNUMBER(OFFSET('Sanitation Data'!$F$10,0,10*ROW('Sanitation Data'!F200))),'Data Summary'!CW206="Yes"),OFFSET('Sanitation Data'!$F$10,0,10*ROW('Sanitation Data'!F200)),NA())</f>
        <v>#N/A</v>
      </c>
      <c r="AI206" s="100" t="e">
        <f ca="true">+IF(AND(ISNUMBER(OFFSET('Sanitation Data'!$F$11,0,10*ROW('Sanitation Data'!F200))),'Data Summary'!CX206="Yes"),OFFSET('Sanitation Data'!$F$11,0,10*ROW('Sanitation Data'!F200)),NA())</f>
        <v>#N/A</v>
      </c>
      <c r="AJ206" s="100" t="e">
        <f ca="true">+IF(AND(ISNUMBER(OFFSET('Sanitation Data'!$F$12,0,10*ROW('Sanitation Data'!F200))),'Data Summary'!CY206="Yes"),OFFSET('Sanitation Data'!$F$12,0,10*ROW('Sanitation Data'!F200)),NA())</f>
        <v>#N/A</v>
      </c>
      <c r="AK206" s="100" t="e">
        <f ca="true">+IF(AND(ISNUMBER(OFFSET('Sanitation Data'!$G$4,0,10*ROW('Sanitation Data'!G200))),'Data Summary'!CZ206="Yes"),100-OFFSET('Sanitation Data'!$G$4,0,10*ROW('Sanitation Data'!G200)),NA())</f>
        <v>#N/A</v>
      </c>
      <c r="AL206" s="100" t="e">
        <f ca="true">+IF(AND(ISNUMBER(OFFSET('Sanitation Data'!$G$6,0,10*ROW('Sanitation Data'!G200))),'Data Summary'!DA206="Yes"),OFFSET('Sanitation Data'!$G$6,0,10*ROW('Sanitation Data'!G200)),NA())</f>
        <v>#N/A</v>
      </c>
      <c r="AM206" s="100" t="e">
        <f ca="true">+IF(AND(ISNUMBER(OFFSET('Sanitation Data'!$G$10,0,10*ROW('Sanitation Data'!G200))),'Data Summary'!DB206="Yes"),OFFSET('Sanitation Data'!$G$10,0,10*ROW('Sanitation Data'!G200)),NA())</f>
        <v>#N/A</v>
      </c>
      <c r="AN206" s="100" t="e">
        <f ca="true">+IF(AND(ISNUMBER(OFFSET('Sanitation Data'!$G$11,0,10*ROW('Sanitation Data'!G200))),'Data Summary'!DC206="Yes"),OFFSET('Sanitation Data'!$G$11,0,10*ROW('Sanitation Data'!G200)),NA())</f>
        <v>#N/A</v>
      </c>
      <c r="AO206" s="100" t="e">
        <f ca="true">+IF(AND(ISNUMBER(OFFSET('Sanitation Data'!$G$12,0,10*ROW('Sanitation Data'!G200))),'Data Summary'!DD206="Yes"),OFFSET('Sanitation Data'!$G$12,0,10*ROW('Sanitation Data'!G200)),NA())</f>
        <v>#N/A</v>
      </c>
      <c r="AP206" s="100" t="e">
        <f ca="true">+IF(AND(ISNUMBER(OFFSET('Sanitation Data'!$H$4,0,10*ROW('Sanitation Data'!H200))),'Data Summary'!DE206="Yes"),100-OFFSET('Sanitation Data'!$H$4,0,10*ROW('Sanitation Data'!H200)),NA())</f>
        <v>#N/A</v>
      </c>
      <c r="AQ206" s="100" t="e">
        <f ca="true">+IF(AND(ISNUMBER(OFFSET('Sanitation Data'!$H$6,0,10*ROW('Sanitation Data'!H200))),'Data Summary'!DF206="Yes"),OFFSET('Sanitation Data'!$H$6,0,10*ROW('Sanitation Data'!H200)),NA())</f>
        <v>#N/A</v>
      </c>
      <c r="AR206" s="100" t="e">
        <f ca="true">+IF(AND(ISNUMBER(OFFSET('Sanitation Data'!$H$10,0,10*ROW('Sanitation Data'!H200))),'Data Summary'!DG206="Yes"),OFFSET('Sanitation Data'!$H$10,0,10*ROW('Sanitation Data'!H200)),NA())</f>
        <v>#N/A</v>
      </c>
      <c r="AS206" s="100" t="e">
        <f ca="true">+IF(AND(ISNUMBER(OFFSET('Sanitation Data'!$H$11,0,10*ROW('Sanitation Data'!H200))),'Data Summary'!DH206="Yes"),OFFSET('Sanitation Data'!$H$11,0,10*ROW('Sanitation Data'!H200)),NA())</f>
        <v>#N/A</v>
      </c>
      <c r="AT206" s="100" t="e">
        <f ca="true">+IF(AND(ISNUMBER(OFFSET('Sanitation Data'!$H$12,0,10*ROW('Sanitation Data'!H200))),'Data Summary'!DI206="Yes"),OFFSET('Sanitation Data'!$H$12,0,10*ROW('Sanitation Data'!H200)),NA())</f>
        <v>#N/A</v>
      </c>
      <c r="AU206" s="100" t="e">
        <f ca="true">+IF(AND(ISNUMBER(OFFSET('Sanitation Data'!$I$4,0,10*ROW('Sanitation Data'!I200))),'Data Summary'!DJ206="Yes"),100-OFFSET('Sanitation Data'!$I$4,0,10*ROW('Sanitation Data'!I200)),NA())</f>
        <v>#N/A</v>
      </c>
      <c r="AV206" s="100" t="e">
        <f ca="true">+IF(AND(ISNUMBER(OFFSET('Sanitation Data'!$I$6,0,10*ROW('Sanitation Data'!I200))),'Data Summary'!DK206="Yes"),OFFSET('Sanitation Data'!$I$6,0,10*ROW('Sanitation Data'!I200)),NA())</f>
        <v>#N/A</v>
      </c>
      <c r="AW206" s="100" t="e">
        <f ca="true">+IF(AND(ISNUMBER(OFFSET('Sanitation Data'!$I$10,0,10*ROW('Sanitation Data'!I200))),'Data Summary'!DL206="Yes"),OFFSET('Sanitation Data'!$I$10,0,10*ROW('Sanitation Data'!I200)),NA())</f>
        <v>#N/A</v>
      </c>
      <c r="AX206" s="100" t="e">
        <f ca="true">+IF(AND(ISNUMBER(OFFSET('Sanitation Data'!$I$11,0,10*ROW('Sanitation Data'!I200))),'Data Summary'!DM206="Yes"),OFFSET('Sanitation Data'!$I$11,0,10*ROW('Sanitation Data'!I200)),NA())</f>
        <v>#N/A</v>
      </c>
      <c r="AY206" s="100" t="e">
        <f ca="true">+IF(AND(ISNUMBER(OFFSET('Sanitation Data'!$I$12,0,10*ROW('Sanitation Data'!I200))),'Data Summary'!DN206="Yes"),OFFSET('Sanitation Data'!$I$12,0,10*ROW('Sanitation Data'!I200)),NA())</f>
        <v>#N/A</v>
      </c>
      <c r="AZ206" s="101" t="e">
        <f ca="true">+IF(AND(ISNUMBER(OFFSET('Hygiene Data'!$D$5,0,10*ROW('Hygiene Data'!D200))),'Data Summary'!DO206="Yes"),OFFSET('Hygiene Data'!$D$5,0,10*ROW('Hygiene Data'!D200)),NA())</f>
        <v>#N/A</v>
      </c>
      <c r="BA206" s="101" t="e">
        <f ca="true">+IF(AND(ISNUMBER(OFFSET('Hygiene Data'!$D$7,0,10*ROW('Hygiene Data'!D200))),'Data Summary'!DP206="Yes"),OFFSET('Hygiene Data'!$D$7,0,10*ROW('Hygiene Data'!D200)),NA())</f>
        <v>#N/A</v>
      </c>
      <c r="BB206" s="101" t="e">
        <f ca="true">+IF(AND(ISNUMBER(OFFSET('Hygiene Data'!$D$9,0,10*ROW('Hygiene Data'!D200))),'Data Summary'!DQ206="Yes"),OFFSET('Hygiene Data'!$D$9,0,10*ROW('Hygiene Data'!D200)),NA())</f>
        <v>#N/A</v>
      </c>
      <c r="BC206" s="101" t="e">
        <f ca="true">+IF(AND(ISNUMBER(OFFSET('Hygiene Data'!$E$5,0,10*ROW('Hygiene Data'!E200))),'Data Summary'!DR206="Yes"),OFFSET('Hygiene Data'!$E$5,0,10*ROW('Hygiene Data'!E200)),NA())</f>
        <v>#N/A</v>
      </c>
      <c r="BD206" s="101" t="e">
        <f ca="true">+IF(AND(ISNUMBER(OFFSET('Hygiene Data'!$E$7,0,10*ROW('Hygiene Data'!E200))),'Data Summary'!DS206="Yes"),OFFSET('Hygiene Data'!$E$7,0,10*ROW('Hygiene Data'!E200)),NA())</f>
        <v>#N/A</v>
      </c>
      <c r="BE206" s="101" t="e">
        <f ca="true">+IF(AND(ISNUMBER(OFFSET('Hygiene Data'!$E$9,0,10*ROW('Hygiene Data'!E200))),'Data Summary'!DT206="Yes"),OFFSET('Hygiene Data'!$E$9,0,10*ROW('Hygiene Data'!E200)),NA())</f>
        <v>#N/A</v>
      </c>
      <c r="BF206" s="101" t="e">
        <f ca="true">+IF(AND(ISNUMBER(OFFSET('Hygiene Data'!$F$5,0,10*ROW('Hygiene Data'!F200))),'Data Summary'!DU206="Yes"),OFFSET('Hygiene Data'!$F$5,0,10*ROW('Hygiene Data'!F200)),NA())</f>
        <v>#N/A</v>
      </c>
      <c r="BG206" s="101" t="e">
        <f ca="true">+IF(AND(ISNUMBER(OFFSET('Hygiene Data'!$F$7,0,10*ROW('Hygiene Data'!F200))),'Data Summary'!DV206="Yes"),OFFSET('Hygiene Data'!$F$7,0,10*ROW('Hygiene Data'!F200)),NA())</f>
        <v>#N/A</v>
      </c>
      <c r="BH206" s="101" t="e">
        <f ca="true">+IF(AND(ISNUMBER(OFFSET('Hygiene Data'!$F$9,0,10*ROW('Hygiene Data'!F200))),'Data Summary'!DW206="Yes"),OFFSET('Hygiene Data'!$F$9,0,10*ROW('Hygiene Data'!F200)),NA())</f>
        <v>#N/A</v>
      </c>
      <c r="BI206" s="101" t="e">
        <f ca="true">+IF(AND(ISNUMBER(OFFSET('Hygiene Data'!$G$5,0,10*ROW('Hygiene Data'!G200))),'Data Summary'!DX206="Yes"),OFFSET('Hygiene Data'!$G$5,0,10*ROW('Hygiene Data'!G200)),NA())</f>
        <v>#N/A</v>
      </c>
      <c r="BJ206" s="101" t="e">
        <f ca="true">+IF(AND(ISNUMBER(OFFSET('Hygiene Data'!$G$7,0,10*ROW('Hygiene Data'!G200))),'Data Summary'!DY206="Yes"),OFFSET('Hygiene Data'!$G$7,0,10*ROW('Hygiene Data'!G200)),NA())</f>
        <v>#N/A</v>
      </c>
      <c r="BK206" s="101" t="e">
        <f ca="true">+IF(AND(ISNUMBER(OFFSET('Hygiene Data'!$G$9,0,10*ROW('Hygiene Data'!G200))),'Data Summary'!DZ206="Yes"),OFFSET('Hygiene Data'!$G$9,0,10*ROW('Hygiene Data'!G200)),NA())</f>
        <v>#N/A</v>
      </c>
      <c r="BL206" s="101" t="e">
        <f ca="true">+IF(AND(ISNUMBER(OFFSET('Hygiene Data'!$H$5,0,10*ROW('Hygiene Data'!H200))),'Data Summary'!EA206="Yes"),OFFSET('Hygiene Data'!$H$5,0,10*ROW('Hygiene Data'!H200)),NA())</f>
        <v>#N/A</v>
      </c>
      <c r="BM206" s="101" t="e">
        <f ca="true">+IF(AND(ISNUMBER(OFFSET('Hygiene Data'!$H$7,0,10*ROW('Hygiene Data'!H200))),'Data Summary'!EB206="Yes"),OFFSET('Hygiene Data'!$H$7,0,10*ROW('Hygiene Data'!H200)),NA())</f>
        <v>#N/A</v>
      </c>
      <c r="BN206" s="101" t="e">
        <f ca="true">+IF(AND(ISNUMBER(OFFSET('Hygiene Data'!$H$9,0,10*ROW('Hygiene Data'!H200))),'Data Summary'!EC206="Yes"),OFFSET('Hygiene Data'!$H$9,0,10*ROW('Hygiene Data'!H200)),NA())</f>
        <v>#N/A</v>
      </c>
      <c r="BO206" s="101" t="e">
        <f ca="true">+IF(AND(ISNUMBER(OFFSET('Hygiene Data'!$I$5,0,10*ROW('Hygiene Data'!I200))),'Data Summary'!ED206="Yes"),OFFSET('Hygiene Data'!$I$5,0,10*ROW('Hygiene Data'!I200)),NA())</f>
        <v>#N/A</v>
      </c>
      <c r="BP206" s="101" t="e">
        <f ca="true">+IF(AND(ISNUMBER(OFFSET('Hygiene Data'!$I$7,0,10*ROW('Hygiene Data'!I200))),'Data Summary'!EE206="Yes"),OFFSET('Hygiene Data'!$I$7,0,10*ROW('Hygiene Data'!I200)),NA())</f>
        <v>#N/A</v>
      </c>
      <c r="BQ206" s="101" t="e">
        <f ca="true">+IF(AND(ISNUMBER(OFFSET('Hygiene Data'!$I$9,0,10*ROW('Hygiene Data'!I200))),'Data Summary'!EF206="Yes"),OFFSET('Hygiene Data'!$I$9,0,10*ROW('Hygiene Data'!I200)),NA())</f>
        <v>#N/A</v>
      </c>
    </row>
    <row xmlns:x14ac="http://schemas.microsoft.com/office/spreadsheetml/2009/9/ac" r="207" x14ac:dyDescent="0.2">
      <c r="A207" s="414" t="e">
        <f ca="true">+RIGHT('Data Summary'!A207,LEN('Data Summary'!A207)-9)</f>
        <v>#VALUE!</v>
      </c>
      <c r="B207" s="38" t="str">
        <f ca="true">+IF(ISTEXT('Data Summary'!B207),'Data Summary'!B207,"")</f>
        <v/>
      </c>
      <c r="C207" s="365" t="e">
        <f ca="true">+VALUE('Data Summary'!C207)</f>
        <v>#VALUE!</v>
      </c>
      <c r="D207" s="99" t="e">
        <f ca="true">+IF(AND(ISNUMBER(OFFSET('Water Data'!$D$4,0,10*ROW('Water Data'!D201))),'Data Summary'!BS207="Yes"),100-OFFSET('Water Data'!$D$4,0,10*ROW('Water Data'!D201)),NA())</f>
        <v>#N/A</v>
      </c>
      <c r="E207" s="99" t="e">
        <f ca="true">+IF(AND(ISNUMBER(OFFSET('Water Data'!$D$6,0,10*ROW('Water Data'!D201))),'Data Summary'!BT207="Yes"),OFFSET('Water Data'!$D$6,0,10*ROW('Water Data'!D201)),NA())</f>
        <v>#N/A</v>
      </c>
      <c r="F207" s="99" t="e">
        <f ca="true">+IF(AND(ISNUMBER(OFFSET('Water Data'!$D$9,0,10*ROW('Water Data'!D201))),'Data Summary'!BU207="Yes"),OFFSET('Water Data'!$D$9,0,10*ROW('Water Data'!D201)),NA())</f>
        <v>#N/A</v>
      </c>
      <c r="G207" s="99" t="e">
        <f ca="true">+IF(AND(ISNUMBER(OFFSET('Water Data'!$E$4,0,10*ROW('Water Data'!E201))),'Data Summary'!BV207="Yes"),100-OFFSET('Water Data'!$E$4,0,10*ROW('Water Data'!E201)),NA())</f>
        <v>#N/A</v>
      </c>
      <c r="H207" s="99" t="e">
        <f ca="true">+IF(AND(ISNUMBER(OFFSET('Water Data'!$E$6,0,10*ROW('Water Data'!E201))),'Data Summary'!BW207="Yes"),OFFSET('Water Data'!$E$6,0,10*ROW('Water Data'!E201)),NA())</f>
        <v>#N/A</v>
      </c>
      <c r="I207" s="99" t="e">
        <f ca="true">+IF(AND(ISNUMBER(OFFSET('Water Data'!$E$9,0,10*ROW('Water Data'!E201))),'Data Summary'!BX207="Yes"),OFFSET('Water Data'!$E$9,0,10*ROW('Water Data'!E201)),NA())</f>
        <v>#N/A</v>
      </c>
      <c r="J207" s="99" t="e">
        <f ca="true">+IF(AND(ISNUMBER(OFFSET('Water Data'!$F$4,0,10*ROW('Water Data'!F201))),'Data Summary'!BY207="Yes"),100-OFFSET('Water Data'!$F$4,0,10*ROW('Water Data'!F201)),NA())</f>
        <v>#N/A</v>
      </c>
      <c r="K207" s="99" t="e">
        <f ca="true">+IF(AND(ISNUMBER(OFFSET('Water Data'!$F$6,0,10*ROW('Water Data'!F201))),'Data Summary'!BZ207="Yes"),OFFSET('Water Data'!$F$6,0,10*ROW('Water Data'!F201)),NA())</f>
        <v>#N/A</v>
      </c>
      <c r="L207" s="99" t="e">
        <f ca="true">+IF(AND(ISNUMBER(OFFSET('Water Data'!$F$9,0,10*ROW('Water Data'!F201))),'Data Summary'!CA207="Yes"),OFFSET('Water Data'!$F$9,0,10*ROW('Water Data'!F201)),NA())</f>
        <v>#N/A</v>
      </c>
      <c r="M207" s="99" t="e">
        <f ca="true">+IF(AND(ISNUMBER(OFFSET('Water Data'!$G$4,0,10*ROW('Water Data'!G201))),'Data Summary'!CB207="Yes"),100-OFFSET('Water Data'!$G$4,0,10*ROW('Water Data'!G201)),NA())</f>
        <v>#N/A</v>
      </c>
      <c r="N207" s="99" t="e">
        <f ca="true">+IF(AND(ISNUMBER(OFFSET('Water Data'!$G$6,0,10*ROW('Water Data'!G201))),'Data Summary'!CC207="Yes"),OFFSET('Water Data'!$G$6,0,10*ROW('Water Data'!G201)),NA())</f>
        <v>#N/A</v>
      </c>
      <c r="O207" s="99" t="e">
        <f ca="true">+IF(AND(ISNUMBER(OFFSET('Water Data'!$G$9,0,10*ROW('Water Data'!G201))),'Data Summary'!CD207="Yes"),OFFSET('Water Data'!$G$9,0,10*ROW('Water Data'!G201)),NA())</f>
        <v>#N/A</v>
      </c>
      <c r="P207" s="99" t="e">
        <f ca="true">+IF(AND(ISNUMBER(OFFSET('Water Data'!$H$4,0,10*ROW('Water Data'!H201))),'Data Summary'!CE207="Yes"),100-OFFSET('Water Data'!$H$4,0,10*ROW('Water Data'!H201)),NA())</f>
        <v>#N/A</v>
      </c>
      <c r="Q207" s="99" t="e">
        <f ca="true">+IF(AND(ISNUMBER(OFFSET('Water Data'!$H$6,0,10*ROW('Water Data'!H201))),'Data Summary'!CF207="Yes"),OFFSET('Water Data'!$H$6,0,10*ROW('Water Data'!H201)),NA())</f>
        <v>#N/A</v>
      </c>
      <c r="R207" s="99" t="e">
        <f ca="true">+IF(AND(ISNUMBER(OFFSET('Water Data'!$H$9,0,10*ROW('Water Data'!H201))),'Data Summary'!CG207="Yes"),OFFSET('Water Data'!$H$9,0,10*ROW('Water Data'!H201)),NA())</f>
        <v>#N/A</v>
      </c>
      <c r="S207" s="99" t="e">
        <f ca="true">+IF(AND(ISNUMBER(OFFSET('Water Data'!$I$4,0,10*ROW('Water Data'!I201))),'Data Summary'!CH207="Yes"),100-OFFSET('Water Data'!$I$4,0,10*ROW('Water Data'!I201)),NA())</f>
        <v>#N/A</v>
      </c>
      <c r="T207" s="99" t="e">
        <f ca="true">+IF(AND(ISNUMBER(OFFSET('Water Data'!$I$6,0,10*ROW('Water Data'!I201))),'Data Summary'!CI207="Yes"),OFFSET('Water Data'!$I$6,0,10*ROW('Water Data'!I201)),NA())</f>
        <v>#N/A</v>
      </c>
      <c r="U207" s="99" t="e">
        <f ca="true">+IF(AND(ISNUMBER(OFFSET('Water Data'!$I$9,0,10*ROW('Water Data'!I201))),'Data Summary'!CJ207="Yes"),OFFSET('Water Data'!$I$9,0,10*ROW('Water Data'!I201)),NA())</f>
        <v>#N/A</v>
      </c>
      <c r="V207" s="100" t="e">
        <f ca="true">+IF(AND(ISNUMBER(OFFSET('Sanitation Data'!$D$4,0,10*ROW('Sanitation Data'!D201))),'Data Summary'!CK207="Yes"),100-OFFSET('Sanitation Data'!$D$4,0,10*ROW('Sanitation Data'!D201)),NA())</f>
        <v>#N/A</v>
      </c>
      <c r="W207" s="100" t="e">
        <f ca="true">+IF(AND(ISNUMBER(OFFSET('Sanitation Data'!$D$6,0,10*ROW('Sanitation Data'!D201))),'Data Summary'!CL207="Yes"),OFFSET('Sanitation Data'!$D$6,0,10*ROW('Sanitation Data'!D201)),NA())</f>
        <v>#N/A</v>
      </c>
      <c r="X207" s="100" t="e">
        <f ca="true">+IF(AND(ISNUMBER(OFFSET('Sanitation Data'!$D$10,0,10*ROW('Sanitation Data'!D201))),'Data Summary'!CM207="Yes"),OFFSET('Sanitation Data'!$D$10,0,10*ROW('Sanitation Data'!D201)),NA())</f>
        <v>#N/A</v>
      </c>
      <c r="Y207" s="100" t="e">
        <f ca="true">+IF(AND(ISNUMBER(OFFSET('Sanitation Data'!$D$11,0,10*ROW('Sanitation Data'!D201))),'Data Summary'!CN207="Yes"),OFFSET('Sanitation Data'!$D$11,0,10*ROW('Sanitation Data'!D201)),NA())</f>
        <v>#N/A</v>
      </c>
      <c r="Z207" s="100" t="e">
        <f ca="true">+IF(AND(ISNUMBER(OFFSET('Sanitation Data'!$D$12,0,10*ROW('Sanitation Data'!D201))),'Data Summary'!CO207="Yes"),OFFSET('Sanitation Data'!$D$12,0,10*ROW('Sanitation Data'!D201)),NA())</f>
        <v>#N/A</v>
      </c>
      <c r="AA207" s="100" t="e">
        <f ca="true">+IF(AND(ISNUMBER(OFFSET('Sanitation Data'!$E$4,0,10*ROW('Sanitation Data'!E201))),'Data Summary'!CP207="Yes"),100-OFFSET('Sanitation Data'!$E$4,0,10*ROW('Sanitation Data'!E201)),NA())</f>
        <v>#N/A</v>
      </c>
      <c r="AB207" s="100" t="e">
        <f ca="true">+IF(AND(ISNUMBER(OFFSET('Sanitation Data'!$E$6,0,10*ROW('Sanitation Data'!E201))),'Data Summary'!CQ207="Yes"),OFFSET('Sanitation Data'!$E$6,0,10*ROW('Sanitation Data'!E201)),NA())</f>
        <v>#N/A</v>
      </c>
      <c r="AC207" s="100" t="e">
        <f ca="true">+IF(AND(ISNUMBER(OFFSET('Sanitation Data'!$E$10,0,10*ROW('Sanitation Data'!E201))),'Data Summary'!CR207="Yes"),OFFSET('Sanitation Data'!$E$10,0,10*ROW('Sanitation Data'!E201)),NA())</f>
        <v>#N/A</v>
      </c>
      <c r="AD207" s="100" t="e">
        <f ca="true">+IF(AND(ISNUMBER(OFFSET('Sanitation Data'!$E$11,0,10*ROW('Sanitation Data'!E201))),'Data Summary'!CS207="Yes"),OFFSET('Sanitation Data'!$E$11,0,10*ROW('Sanitation Data'!E201)),NA())</f>
        <v>#N/A</v>
      </c>
      <c r="AE207" s="100" t="e">
        <f ca="true">+IF(AND(ISNUMBER(OFFSET('Sanitation Data'!$E$12,0,10*ROW('Sanitation Data'!E201))),'Data Summary'!CT207="Yes"),OFFSET('Sanitation Data'!$E$12,0,10*ROW('Sanitation Data'!E201)),NA())</f>
        <v>#N/A</v>
      </c>
      <c r="AF207" s="100" t="e">
        <f ca="true">+IF(AND(ISNUMBER(OFFSET('Sanitation Data'!$F$4,0,10*ROW('Sanitation Data'!F201))),'Data Summary'!CU207="Yes"),100-OFFSET('Sanitation Data'!$F$4,0,10*ROW('Sanitation Data'!F201)),NA())</f>
        <v>#N/A</v>
      </c>
      <c r="AG207" s="100" t="e">
        <f ca="true">+IF(AND(ISNUMBER(OFFSET('Sanitation Data'!$F$6,0,10*ROW('Sanitation Data'!F201))),'Data Summary'!CV207="Yes"),OFFSET('Sanitation Data'!$F$6,0,10*ROW('Sanitation Data'!F201)),NA())</f>
        <v>#N/A</v>
      </c>
      <c r="AH207" s="100" t="e">
        <f ca="true">+IF(AND(ISNUMBER(OFFSET('Sanitation Data'!$F$10,0,10*ROW('Sanitation Data'!F201))),'Data Summary'!CW207="Yes"),OFFSET('Sanitation Data'!$F$10,0,10*ROW('Sanitation Data'!F201)),NA())</f>
        <v>#N/A</v>
      </c>
      <c r="AI207" s="100" t="e">
        <f ca="true">+IF(AND(ISNUMBER(OFFSET('Sanitation Data'!$F$11,0,10*ROW('Sanitation Data'!F201))),'Data Summary'!CX207="Yes"),OFFSET('Sanitation Data'!$F$11,0,10*ROW('Sanitation Data'!F201)),NA())</f>
        <v>#N/A</v>
      </c>
      <c r="AJ207" s="100" t="e">
        <f ca="true">+IF(AND(ISNUMBER(OFFSET('Sanitation Data'!$F$12,0,10*ROW('Sanitation Data'!F201))),'Data Summary'!CY207="Yes"),OFFSET('Sanitation Data'!$F$12,0,10*ROW('Sanitation Data'!F201)),NA())</f>
        <v>#N/A</v>
      </c>
      <c r="AK207" s="100" t="e">
        <f ca="true">+IF(AND(ISNUMBER(OFFSET('Sanitation Data'!$G$4,0,10*ROW('Sanitation Data'!G201))),'Data Summary'!CZ207="Yes"),100-OFFSET('Sanitation Data'!$G$4,0,10*ROW('Sanitation Data'!G201)),NA())</f>
        <v>#N/A</v>
      </c>
      <c r="AL207" s="100" t="e">
        <f ca="true">+IF(AND(ISNUMBER(OFFSET('Sanitation Data'!$G$6,0,10*ROW('Sanitation Data'!G201))),'Data Summary'!DA207="Yes"),OFFSET('Sanitation Data'!$G$6,0,10*ROW('Sanitation Data'!G201)),NA())</f>
        <v>#N/A</v>
      </c>
      <c r="AM207" s="100" t="e">
        <f ca="true">+IF(AND(ISNUMBER(OFFSET('Sanitation Data'!$G$10,0,10*ROW('Sanitation Data'!G201))),'Data Summary'!DB207="Yes"),OFFSET('Sanitation Data'!$G$10,0,10*ROW('Sanitation Data'!G201)),NA())</f>
        <v>#N/A</v>
      </c>
      <c r="AN207" s="100" t="e">
        <f ca="true">+IF(AND(ISNUMBER(OFFSET('Sanitation Data'!$G$11,0,10*ROW('Sanitation Data'!G201))),'Data Summary'!DC207="Yes"),OFFSET('Sanitation Data'!$G$11,0,10*ROW('Sanitation Data'!G201)),NA())</f>
        <v>#N/A</v>
      </c>
      <c r="AO207" s="100" t="e">
        <f ca="true">+IF(AND(ISNUMBER(OFFSET('Sanitation Data'!$G$12,0,10*ROW('Sanitation Data'!G201))),'Data Summary'!DD207="Yes"),OFFSET('Sanitation Data'!$G$12,0,10*ROW('Sanitation Data'!G201)),NA())</f>
        <v>#N/A</v>
      </c>
      <c r="AP207" s="100" t="e">
        <f ca="true">+IF(AND(ISNUMBER(OFFSET('Sanitation Data'!$H$4,0,10*ROW('Sanitation Data'!H201))),'Data Summary'!DE207="Yes"),100-OFFSET('Sanitation Data'!$H$4,0,10*ROW('Sanitation Data'!H201)),NA())</f>
        <v>#N/A</v>
      </c>
      <c r="AQ207" s="100" t="e">
        <f ca="true">+IF(AND(ISNUMBER(OFFSET('Sanitation Data'!$H$6,0,10*ROW('Sanitation Data'!H201))),'Data Summary'!DF207="Yes"),OFFSET('Sanitation Data'!$H$6,0,10*ROW('Sanitation Data'!H201)),NA())</f>
        <v>#N/A</v>
      </c>
      <c r="AR207" s="100" t="e">
        <f ca="true">+IF(AND(ISNUMBER(OFFSET('Sanitation Data'!$H$10,0,10*ROW('Sanitation Data'!H201))),'Data Summary'!DG207="Yes"),OFFSET('Sanitation Data'!$H$10,0,10*ROW('Sanitation Data'!H201)),NA())</f>
        <v>#N/A</v>
      </c>
      <c r="AS207" s="100" t="e">
        <f ca="true">+IF(AND(ISNUMBER(OFFSET('Sanitation Data'!$H$11,0,10*ROW('Sanitation Data'!H201))),'Data Summary'!DH207="Yes"),OFFSET('Sanitation Data'!$H$11,0,10*ROW('Sanitation Data'!H201)),NA())</f>
        <v>#N/A</v>
      </c>
      <c r="AT207" s="100" t="e">
        <f ca="true">+IF(AND(ISNUMBER(OFFSET('Sanitation Data'!$H$12,0,10*ROW('Sanitation Data'!H201))),'Data Summary'!DI207="Yes"),OFFSET('Sanitation Data'!$H$12,0,10*ROW('Sanitation Data'!H201)),NA())</f>
        <v>#N/A</v>
      </c>
      <c r="AU207" s="100" t="e">
        <f ca="true">+IF(AND(ISNUMBER(OFFSET('Sanitation Data'!$I$4,0,10*ROW('Sanitation Data'!I201))),'Data Summary'!DJ207="Yes"),100-OFFSET('Sanitation Data'!$I$4,0,10*ROW('Sanitation Data'!I201)),NA())</f>
        <v>#N/A</v>
      </c>
      <c r="AV207" s="100" t="e">
        <f ca="true">+IF(AND(ISNUMBER(OFFSET('Sanitation Data'!$I$6,0,10*ROW('Sanitation Data'!I201))),'Data Summary'!DK207="Yes"),OFFSET('Sanitation Data'!$I$6,0,10*ROW('Sanitation Data'!I201)),NA())</f>
        <v>#N/A</v>
      </c>
      <c r="AW207" s="100" t="e">
        <f ca="true">+IF(AND(ISNUMBER(OFFSET('Sanitation Data'!$I$10,0,10*ROW('Sanitation Data'!I201))),'Data Summary'!DL207="Yes"),OFFSET('Sanitation Data'!$I$10,0,10*ROW('Sanitation Data'!I201)),NA())</f>
        <v>#N/A</v>
      </c>
      <c r="AX207" s="100" t="e">
        <f ca="true">+IF(AND(ISNUMBER(OFFSET('Sanitation Data'!$I$11,0,10*ROW('Sanitation Data'!I201))),'Data Summary'!DM207="Yes"),OFFSET('Sanitation Data'!$I$11,0,10*ROW('Sanitation Data'!I201)),NA())</f>
        <v>#N/A</v>
      </c>
      <c r="AY207" s="100" t="e">
        <f ca="true">+IF(AND(ISNUMBER(OFFSET('Sanitation Data'!$I$12,0,10*ROW('Sanitation Data'!I201))),'Data Summary'!DN207="Yes"),OFFSET('Sanitation Data'!$I$12,0,10*ROW('Sanitation Data'!I201)),NA())</f>
        <v>#N/A</v>
      </c>
      <c r="AZ207" s="101" t="e">
        <f ca="true">+IF(AND(ISNUMBER(OFFSET('Hygiene Data'!$D$5,0,10*ROW('Hygiene Data'!D201))),'Data Summary'!DO207="Yes"),OFFSET('Hygiene Data'!$D$5,0,10*ROW('Hygiene Data'!D201)),NA())</f>
        <v>#N/A</v>
      </c>
      <c r="BA207" s="101" t="e">
        <f ca="true">+IF(AND(ISNUMBER(OFFSET('Hygiene Data'!$D$7,0,10*ROW('Hygiene Data'!D201))),'Data Summary'!DP207="Yes"),OFFSET('Hygiene Data'!$D$7,0,10*ROW('Hygiene Data'!D201)),NA())</f>
        <v>#N/A</v>
      </c>
      <c r="BB207" s="101" t="e">
        <f ca="true">+IF(AND(ISNUMBER(OFFSET('Hygiene Data'!$D$9,0,10*ROW('Hygiene Data'!D201))),'Data Summary'!DQ207="Yes"),OFFSET('Hygiene Data'!$D$9,0,10*ROW('Hygiene Data'!D201)),NA())</f>
        <v>#N/A</v>
      </c>
      <c r="BC207" s="101" t="e">
        <f ca="true">+IF(AND(ISNUMBER(OFFSET('Hygiene Data'!$E$5,0,10*ROW('Hygiene Data'!E201))),'Data Summary'!DR207="Yes"),OFFSET('Hygiene Data'!$E$5,0,10*ROW('Hygiene Data'!E201)),NA())</f>
        <v>#N/A</v>
      </c>
      <c r="BD207" s="101" t="e">
        <f ca="true">+IF(AND(ISNUMBER(OFFSET('Hygiene Data'!$E$7,0,10*ROW('Hygiene Data'!E201))),'Data Summary'!DS207="Yes"),OFFSET('Hygiene Data'!$E$7,0,10*ROW('Hygiene Data'!E201)),NA())</f>
        <v>#N/A</v>
      </c>
      <c r="BE207" s="101" t="e">
        <f ca="true">+IF(AND(ISNUMBER(OFFSET('Hygiene Data'!$E$9,0,10*ROW('Hygiene Data'!E201))),'Data Summary'!DT207="Yes"),OFFSET('Hygiene Data'!$E$9,0,10*ROW('Hygiene Data'!E201)),NA())</f>
        <v>#N/A</v>
      </c>
      <c r="BF207" s="101" t="e">
        <f ca="true">+IF(AND(ISNUMBER(OFFSET('Hygiene Data'!$F$5,0,10*ROW('Hygiene Data'!F201))),'Data Summary'!DU207="Yes"),OFFSET('Hygiene Data'!$F$5,0,10*ROW('Hygiene Data'!F201)),NA())</f>
        <v>#N/A</v>
      </c>
      <c r="BG207" s="101" t="e">
        <f ca="true">+IF(AND(ISNUMBER(OFFSET('Hygiene Data'!$F$7,0,10*ROW('Hygiene Data'!F201))),'Data Summary'!DV207="Yes"),OFFSET('Hygiene Data'!$F$7,0,10*ROW('Hygiene Data'!F201)),NA())</f>
        <v>#N/A</v>
      </c>
      <c r="BH207" s="101" t="e">
        <f ca="true">+IF(AND(ISNUMBER(OFFSET('Hygiene Data'!$F$9,0,10*ROW('Hygiene Data'!F201))),'Data Summary'!DW207="Yes"),OFFSET('Hygiene Data'!$F$9,0,10*ROW('Hygiene Data'!F201)),NA())</f>
        <v>#N/A</v>
      </c>
      <c r="BI207" s="101" t="e">
        <f ca="true">+IF(AND(ISNUMBER(OFFSET('Hygiene Data'!$G$5,0,10*ROW('Hygiene Data'!G201))),'Data Summary'!DX207="Yes"),OFFSET('Hygiene Data'!$G$5,0,10*ROW('Hygiene Data'!G201)),NA())</f>
        <v>#N/A</v>
      </c>
      <c r="BJ207" s="101" t="e">
        <f ca="true">+IF(AND(ISNUMBER(OFFSET('Hygiene Data'!$G$7,0,10*ROW('Hygiene Data'!G201))),'Data Summary'!DY207="Yes"),OFFSET('Hygiene Data'!$G$7,0,10*ROW('Hygiene Data'!G201)),NA())</f>
        <v>#N/A</v>
      </c>
      <c r="BK207" s="101" t="e">
        <f ca="true">+IF(AND(ISNUMBER(OFFSET('Hygiene Data'!$G$9,0,10*ROW('Hygiene Data'!G201))),'Data Summary'!DZ207="Yes"),OFFSET('Hygiene Data'!$G$9,0,10*ROW('Hygiene Data'!G201)),NA())</f>
        <v>#N/A</v>
      </c>
      <c r="BL207" s="101" t="e">
        <f ca="true">+IF(AND(ISNUMBER(OFFSET('Hygiene Data'!$H$5,0,10*ROW('Hygiene Data'!H201))),'Data Summary'!EA207="Yes"),OFFSET('Hygiene Data'!$H$5,0,10*ROW('Hygiene Data'!H201)),NA())</f>
        <v>#N/A</v>
      </c>
      <c r="BM207" s="101" t="e">
        <f ca="true">+IF(AND(ISNUMBER(OFFSET('Hygiene Data'!$H$7,0,10*ROW('Hygiene Data'!H201))),'Data Summary'!EB207="Yes"),OFFSET('Hygiene Data'!$H$7,0,10*ROW('Hygiene Data'!H201)),NA())</f>
        <v>#N/A</v>
      </c>
      <c r="BN207" s="101" t="e">
        <f ca="true">+IF(AND(ISNUMBER(OFFSET('Hygiene Data'!$H$9,0,10*ROW('Hygiene Data'!H201))),'Data Summary'!EC207="Yes"),OFFSET('Hygiene Data'!$H$9,0,10*ROW('Hygiene Data'!H201)),NA())</f>
        <v>#N/A</v>
      </c>
      <c r="BO207" s="101" t="e">
        <f ca="true">+IF(AND(ISNUMBER(OFFSET('Hygiene Data'!$I$5,0,10*ROW('Hygiene Data'!I201))),'Data Summary'!ED207="Yes"),OFFSET('Hygiene Data'!$I$5,0,10*ROW('Hygiene Data'!I201)),NA())</f>
        <v>#N/A</v>
      </c>
      <c r="BP207" s="101" t="e">
        <f ca="true">+IF(AND(ISNUMBER(OFFSET('Hygiene Data'!$I$7,0,10*ROW('Hygiene Data'!I201))),'Data Summary'!EE207="Yes"),OFFSET('Hygiene Data'!$I$7,0,10*ROW('Hygiene Data'!I201)),NA())</f>
        <v>#N/A</v>
      </c>
      <c r="BQ207" s="10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10A5C-722F-4DF3-9C04-749829894DE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7" customWidth="true"/>
    <col min="2" max="2" width="7.5" style="203" customWidth="true"/>
    <col min="3" max="8" width="8.75" style="167" customWidth="true"/>
    <col min="9" max="9" width="9.375" style="167" customWidth="true"/>
    <col min="10" max="10" width="13.375" style="167" customWidth="true"/>
    <col min="11" max="11" width="7.5" style="167" customWidth="true"/>
    <col min="12" max="17" width="8.625" style="167" customWidth="true"/>
    <col min="18" max="18" width="6.5" style="167" customWidth="true"/>
    <col min="19" max="19" width="13.375" style="167" customWidth="true"/>
    <col min="20" max="20" width="7.5" style="167" customWidth="true"/>
    <col min="21" max="26" width="9.125" style="167" customWidth="true"/>
    <col min="27" max="16384" width="9" style="167"/>
  </cols>
  <sheetData>
    <row xmlns:x14ac="http://schemas.microsoft.com/office/spreadsheetml/2009/9/ac" r="1" ht="15.75" x14ac:dyDescent="0.25">
      <c r="A1" s="163" t="s">
        <v>48</v>
      </c>
      <c r="B1" s="164"/>
      <c r="C1" s="165"/>
      <c r="D1" s="165"/>
      <c r="E1" s="165"/>
      <c r="F1" s="165"/>
      <c r="G1" s="165"/>
      <c r="H1" s="609"/>
      <c r="I1" s="609"/>
      <c r="J1" s="609"/>
      <c r="K1" s="609"/>
      <c r="L1" s="609"/>
      <c r="M1" s="609"/>
      <c r="N1" s="609"/>
      <c r="O1" s="609"/>
      <c r="P1" s="609"/>
      <c r="Q1" s="165"/>
      <c r="R1" s="165"/>
      <c r="S1" s="165"/>
      <c r="T1" s="166"/>
      <c r="U1" s="166"/>
      <c r="V1" s="166"/>
      <c r="W1" s="166"/>
      <c r="X1" s="166"/>
      <c r="Y1" s="166"/>
      <c r="Z1" s="166"/>
      <c r="AA1" s="166"/>
    </row>
    <row xmlns:x14ac="http://schemas.microsoft.com/office/spreadsheetml/2009/9/ac" r="2" s="170" customFormat="true" ht="26.25" customHeight="true" x14ac:dyDescent="0.25">
      <c r="A2" s="168" t="s">
        <v>13</v>
      </c>
      <c r="B2" s="169"/>
      <c r="J2" s="168" t="s">
        <v>14</v>
      </c>
      <c r="R2" s="171"/>
      <c r="S2" s="172" t="s">
        <v>15</v>
      </c>
      <c r="W2" s="171"/>
      <c r="X2" s="171"/>
      <c r="Y2" s="173"/>
      <c r="Z2" s="173"/>
      <c r="AD2" s="174"/>
      <c r="AE2" s="174"/>
      <c r="AF2" s="174"/>
      <c r="AG2" s="174"/>
      <c r="AH2" s="174"/>
      <c r="AI2" s="174"/>
    </row>
    <row xmlns:x14ac="http://schemas.microsoft.com/office/spreadsheetml/2009/9/ac" r="3" ht="15.75" x14ac:dyDescent="0.25">
      <c r="A3" s="175"/>
      <c r="B3" s="176" t="s">
        <v>4</v>
      </c>
      <c r="C3" s="171" t="s">
        <v>7</v>
      </c>
      <c r="D3" s="171" t="s">
        <v>2</v>
      </c>
      <c r="E3" s="171" t="s">
        <v>1</v>
      </c>
      <c r="F3" s="171" t="s">
        <v>54</v>
      </c>
      <c r="G3" s="171" t="s">
        <v>17</v>
      </c>
      <c r="H3" s="171" t="s">
        <v>18</v>
      </c>
      <c r="I3" s="177"/>
      <c r="J3" s="175"/>
      <c r="K3" s="176" t="s">
        <v>4</v>
      </c>
      <c r="L3" s="171" t="s">
        <v>7</v>
      </c>
      <c r="M3" s="171" t="s">
        <v>2</v>
      </c>
      <c r="N3" s="171" t="s">
        <v>1</v>
      </c>
      <c r="O3" s="171" t="s">
        <v>54</v>
      </c>
      <c r="P3" s="171" t="s">
        <v>17</v>
      </c>
      <c r="Q3" s="171" t="s">
        <v>18</v>
      </c>
      <c r="R3" s="173"/>
      <c r="S3" s="178"/>
      <c r="T3" s="176" t="s">
        <v>4</v>
      </c>
      <c r="U3" s="171" t="s">
        <v>7</v>
      </c>
      <c r="V3" s="171" t="s">
        <v>2</v>
      </c>
      <c r="W3" s="171" t="s">
        <v>1</v>
      </c>
      <c r="X3" s="171" t="s">
        <v>54</v>
      </c>
      <c r="Y3" s="171" t="s">
        <v>17</v>
      </c>
      <c r="Z3" s="171" t="s">
        <v>18</v>
      </c>
      <c r="AB3" s="174"/>
      <c r="AC3" s="174"/>
      <c r="AD3" s="174"/>
      <c r="AE3" s="174"/>
      <c r="AF3" s="174"/>
      <c r="AG3" s="174"/>
    </row>
    <row xmlns:x14ac="http://schemas.microsoft.com/office/spreadsheetml/2009/9/ac" r="4" ht="15.75" x14ac:dyDescent="0.25">
      <c r="A4" s="175" t="s">
        <v>34</v>
      </c>
      <c r="B4" s="10">
        <v>2023</v>
      </c>
      <c r="C4" s="10">
        <v>65.105764070000006</v>
      </c>
      <c r="D4" s="10"/>
      <c r="E4" s="10"/>
      <c r="F4" s="10"/>
      <c r="G4" s="10"/>
      <c r="H4" s="10"/>
      <c r="I4" s="177"/>
      <c r="J4" s="175" t="s">
        <v>34</v>
      </c>
      <c r="K4" s="10">
        <v>2023</v>
      </c>
      <c r="L4" s="10">
        <v>88.085950800000006</v>
      </c>
      <c r="M4" s="10"/>
      <c r="N4" s="10"/>
      <c r="O4" s="10"/>
      <c r="P4" s="10"/>
      <c r="Q4" s="10"/>
      <c r="R4" s="174"/>
      <c r="S4" s="175" t="s">
        <v>34</v>
      </c>
      <c r="T4" s="10">
        <v>2023</v>
      </c>
      <c r="U4" s="10"/>
      <c r="V4" s="10"/>
      <c r="W4" s="10"/>
      <c r="X4" s="10"/>
      <c r="Y4" s="10"/>
      <c r="Z4" s="10"/>
      <c r="AA4" s="174"/>
      <c r="AB4" s="174"/>
      <c r="AC4" s="174"/>
      <c r="AD4" s="174"/>
      <c r="AE4" s="174"/>
      <c r="AF4" s="174"/>
      <c r="AG4" s="174"/>
    </row>
    <row xmlns:x14ac="http://schemas.microsoft.com/office/spreadsheetml/2009/9/ac" r="5" ht="15.75" x14ac:dyDescent="0.25">
      <c r="A5" s="175" t="s">
        <v>35</v>
      </c>
      <c r="B5" s="10">
        <v>2023</v>
      </c>
      <c r="C5" s="10">
        <v>26.446881900000001</v>
      </c>
      <c r="D5" s="10"/>
      <c r="E5" s="10"/>
      <c r="F5" s="10"/>
      <c r="G5" s="10"/>
      <c r="H5" s="10"/>
      <c r="I5" s="177"/>
      <c r="J5" s="175" t="s">
        <v>35</v>
      </c>
      <c r="K5" s="10">
        <v>2023</v>
      </c>
      <c r="L5" s="10">
        <v>9.3893892490000006</v>
      </c>
      <c r="M5" s="10"/>
      <c r="N5" s="10"/>
      <c r="O5" s="10"/>
      <c r="P5" s="10"/>
      <c r="Q5" s="10"/>
      <c r="R5" s="174"/>
      <c r="S5" s="175" t="s">
        <v>35</v>
      </c>
      <c r="T5" s="10">
        <v>2023</v>
      </c>
      <c r="U5" s="10"/>
      <c r="V5" s="10"/>
      <c r="W5" s="10"/>
      <c r="X5" s="10"/>
      <c r="Y5" s="10"/>
      <c r="Z5" s="10"/>
      <c r="AA5" s="174"/>
      <c r="AB5" s="174"/>
      <c r="AC5" s="174"/>
      <c r="AD5" s="174"/>
      <c r="AE5" s="174"/>
      <c r="AF5" s="174"/>
      <c r="AG5" s="174"/>
    </row>
    <row xmlns:x14ac="http://schemas.microsoft.com/office/spreadsheetml/2009/9/ac" r="6" s="170" customFormat="true" ht="15.75" x14ac:dyDescent="0.25">
      <c r="A6" s="175" t="s">
        <v>36</v>
      </c>
      <c r="B6" s="10">
        <v>2023</v>
      </c>
      <c r="C6" s="10">
        <v>8.4473540279999995</v>
      </c>
      <c r="D6" s="10"/>
      <c r="E6" s="10"/>
      <c r="F6" s="10"/>
      <c r="G6" s="10"/>
      <c r="H6" s="10"/>
      <c r="I6" s="177"/>
      <c r="J6" s="175" t="s">
        <v>36</v>
      </c>
      <c r="K6" s="10">
        <v>2023</v>
      </c>
      <c r="L6" s="10">
        <v>2.524659953</v>
      </c>
      <c r="M6" s="10">
        <v>0</v>
      </c>
      <c r="N6" s="10"/>
      <c r="O6" s="10"/>
      <c r="P6" s="10"/>
      <c r="Q6" s="10"/>
      <c r="R6" s="173"/>
      <c r="S6" s="175" t="s">
        <v>36</v>
      </c>
      <c r="T6" s="10">
        <v>2023</v>
      </c>
      <c r="U6" s="10">
        <v>39.749582279999998</v>
      </c>
      <c r="V6" s="10"/>
      <c r="W6" s="10"/>
      <c r="X6" s="10">
        <v>34</v>
      </c>
      <c r="Y6" s="10">
        <v>35.329562439999997</v>
      </c>
      <c r="Z6" s="10">
        <v>35.30250564</v>
      </c>
      <c r="AA6" s="174"/>
      <c r="AB6" s="174"/>
      <c r="AC6" s="174"/>
      <c r="AD6" s="174"/>
      <c r="AE6" s="174"/>
      <c r="AF6" s="174"/>
      <c r="AG6" s="174"/>
    </row>
    <row xmlns:x14ac="http://schemas.microsoft.com/office/spreadsheetml/2009/9/ac" r="7" s="170" customFormat="true" ht="15.75" x14ac:dyDescent="0.25">
      <c r="A7" s="179" t="s">
        <v>311</v>
      </c>
      <c r="B7" s="10">
        <v>2023</v>
      </c>
      <c r="C7" s="10">
        <v>0</v>
      </c>
      <c r="D7" s="10">
        <v>100</v>
      </c>
      <c r="E7" s="10">
        <v>100</v>
      </c>
      <c r="F7" s="10">
        <v>100</v>
      </c>
      <c r="G7" s="10">
        <v>100</v>
      </c>
      <c r="H7" s="10">
        <v>100</v>
      </c>
      <c r="I7" s="174"/>
      <c r="J7" s="179" t="s">
        <v>311</v>
      </c>
      <c r="K7" s="10">
        <v>2023</v>
      </c>
      <c r="L7" s="10">
        <v>0</v>
      </c>
      <c r="M7" s="10">
        <v>100</v>
      </c>
      <c r="N7" s="10">
        <v>100</v>
      </c>
      <c r="O7" s="10">
        <v>100</v>
      </c>
      <c r="P7" s="10">
        <v>100</v>
      </c>
      <c r="Q7" s="10">
        <v>100</v>
      </c>
      <c r="R7" s="174"/>
      <c r="S7" s="179" t="s">
        <v>311</v>
      </c>
      <c r="T7" s="10">
        <v>2023</v>
      </c>
      <c r="U7" s="10">
        <v>60.250417720000002</v>
      </c>
      <c r="V7" s="10">
        <v>100</v>
      </c>
      <c r="W7" s="10">
        <v>100</v>
      </c>
      <c r="X7" s="10">
        <v>66</v>
      </c>
      <c r="Y7" s="10">
        <v>64.670437559999996</v>
      </c>
      <c r="Z7" s="10">
        <v>64.697494359999993</v>
      </c>
      <c r="AA7" s="180"/>
    </row>
    <row xmlns:x14ac="http://schemas.microsoft.com/office/spreadsheetml/2009/9/ac" r="8" s="170" customFormat="true" ht="15.75" x14ac:dyDescent="0.25">
      <c r="A8" s="181"/>
      <c r="B8" s="182"/>
      <c r="H8" s="180"/>
      <c r="I8" s="180"/>
      <c r="J8" s="180"/>
      <c r="K8" s="180"/>
      <c r="L8" s="180"/>
      <c r="M8" s="180"/>
      <c r="N8" s="180"/>
      <c r="O8" s="180"/>
      <c r="P8" s="180"/>
      <c r="Q8" s="180"/>
      <c r="R8" s="180"/>
      <c r="S8" s="180"/>
      <c r="T8" s="180"/>
      <c r="U8" s="180"/>
      <c r="V8" s="180"/>
      <c r="W8" s="180"/>
      <c r="X8" s="180"/>
      <c r="Y8" s="180"/>
      <c r="Z8" s="180"/>
      <c r="AA8" s="180"/>
    </row>
    <row xmlns:x14ac="http://schemas.microsoft.com/office/spreadsheetml/2009/9/ac" r="9" s="170" customFormat="true" ht="15.75" x14ac:dyDescent="0.25">
      <c r="A9" s="181"/>
      <c r="B9" s="182"/>
      <c r="H9" s="180"/>
      <c r="I9" s="180"/>
      <c r="J9" s="180"/>
      <c r="K9" s="180"/>
      <c r="L9" s="180"/>
      <c r="M9" s="180"/>
      <c r="N9" s="180"/>
      <c r="O9" s="180"/>
      <c r="P9" s="180"/>
      <c r="Q9" s="180"/>
      <c r="R9" s="180"/>
      <c r="S9" s="180"/>
      <c r="T9" s="180"/>
      <c r="U9" s="180"/>
      <c r="V9" s="180"/>
      <c r="W9" s="180"/>
      <c r="X9" s="180"/>
      <c r="Y9" s="180"/>
      <c r="Z9" s="180"/>
      <c r="AA9" s="180"/>
    </row>
    <row xmlns:x14ac="http://schemas.microsoft.com/office/spreadsheetml/2009/9/ac" r="10" s="170" customFormat="true" ht="15.75" x14ac:dyDescent="0.25">
      <c r="A10" s="183"/>
      <c r="B10" s="182"/>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row>
    <row xmlns:x14ac="http://schemas.microsoft.com/office/spreadsheetml/2009/9/ac" r="11" ht="15.75" x14ac:dyDescent="0.25">
      <c r="A11" s="184"/>
      <c r="B11" s="185"/>
      <c r="C11" s="180"/>
      <c r="D11" s="180"/>
      <c r="E11" s="180"/>
      <c r="F11" s="180"/>
      <c r="G11" s="180"/>
      <c r="H11" s="180"/>
      <c r="I11" s="180"/>
      <c r="J11" s="180"/>
      <c r="K11" s="180"/>
      <c r="L11" s="180"/>
      <c r="M11" s="180"/>
      <c r="N11" s="180"/>
      <c r="O11" s="180"/>
      <c r="P11" s="180"/>
      <c r="Q11" s="180"/>
    </row>
    <row xmlns:x14ac="http://schemas.microsoft.com/office/spreadsheetml/2009/9/ac" r="12" ht="15.75" x14ac:dyDescent="0.25">
      <c r="A12" s="186" t="s">
        <v>49</v>
      </c>
      <c r="B12" s="187"/>
      <c r="C12" s="188"/>
      <c r="D12" s="188"/>
      <c r="E12" s="188"/>
      <c r="F12" s="188"/>
      <c r="G12" s="188"/>
      <c r="H12" s="188"/>
      <c r="I12" s="188"/>
      <c r="J12" s="188"/>
      <c r="K12" s="188"/>
      <c r="L12" s="188"/>
      <c r="M12" s="188"/>
      <c r="N12" s="188"/>
      <c r="O12" s="188"/>
      <c r="P12" s="188"/>
      <c r="Q12" s="188"/>
      <c r="R12" s="189"/>
      <c r="S12" s="189"/>
      <c r="T12" s="189"/>
      <c r="U12" s="189"/>
      <c r="V12" s="189"/>
    </row>
    <row xmlns:x14ac="http://schemas.microsoft.com/office/spreadsheetml/2009/9/ac" r="13" s="192" customFormat="true" x14ac:dyDescent="0.2">
      <c r="A13" s="190" t="s">
        <v>50</v>
      </c>
      <c r="B13" s="191" t="s">
        <v>41</v>
      </c>
      <c r="C13" s="190" t="s">
        <v>89</v>
      </c>
      <c r="D13" s="190" t="s">
        <v>51</v>
      </c>
      <c r="E13" s="190" t="s">
        <v>271</v>
      </c>
      <c r="F13" s="190" t="s">
        <v>90</v>
      </c>
      <c r="G13" s="190" t="s">
        <v>91</v>
      </c>
      <c r="H13" s="190" t="s">
        <v>92</v>
      </c>
      <c r="I13" s="190" t="s">
        <v>93</v>
      </c>
      <c r="J13" s="190" t="s">
        <v>308</v>
      </c>
      <c r="K13" s="190" t="s">
        <v>272</v>
      </c>
      <c r="L13" s="190" t="s">
        <v>94</v>
      </c>
      <c r="M13" s="190" t="s">
        <v>95</v>
      </c>
      <c r="N13" s="190" t="s">
        <v>96</v>
      </c>
      <c r="O13" s="192" t="s">
        <v>97</v>
      </c>
      <c r="P13" s="192" t="s">
        <v>309</v>
      </c>
      <c r="Q13" s="190" t="s">
        <v>123</v>
      </c>
      <c r="R13" s="190" t="s">
        <v>158</v>
      </c>
      <c r="S13" s="193" t="s">
        <v>98</v>
      </c>
      <c r="T13" s="194" t="s">
        <v>99</v>
      </c>
      <c r="U13" s="194" t="s">
        <v>100</v>
      </c>
      <c r="V13" s="194" t="s">
        <v>310</v>
      </c>
    </row>
    <row xmlns:x14ac="http://schemas.microsoft.com/office/spreadsheetml/2009/9/ac" r="14" s="197" customFormat="true" ht="12" x14ac:dyDescent="0.2">
      <c r="A14" s="195" t="s">
        <v>159</v>
      </c>
      <c r="B14" s="10">
        <v>2000</v>
      </c>
      <c r="C14" s="196" t="s">
        <v>7</v>
      </c>
      <c r="D14" s="10">
        <v>215965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97" customFormat="true" ht="12" x14ac:dyDescent="0.2">
      <c r="A15" s="195" t="s">
        <v>159</v>
      </c>
      <c r="B15" s="10">
        <v>2001</v>
      </c>
      <c r="C15" s="196" t="s">
        <v>7</v>
      </c>
      <c r="D15" s="10">
        <v>221373</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97" customFormat="true" ht="12" x14ac:dyDescent="0.2">
      <c r="A16" s="195" t="s">
        <v>159</v>
      </c>
      <c r="B16" s="10">
        <v>2002</v>
      </c>
      <c r="C16" s="196" t="s">
        <v>7</v>
      </c>
      <c r="D16" s="10">
        <v>225546</v>
      </c>
      <c r="E16" s="10"/>
      <c r="F16" s="10">
        <v>87.46075167721699</v>
      </c>
      <c r="G16" s="10">
        <v>52.011202349267251</v>
      </c>
      <c r="H16" s="10">
        <v>35.44954932794974</v>
      </c>
      <c r="I16" s="10">
        <v>12.53924832278301</v>
      </c>
      <c r="J16" s="10">
        <v>0</v>
      </c>
      <c r="K16" s="10"/>
      <c r="L16" s="10"/>
      <c r="M16" s="10"/>
      <c r="N16" s="10"/>
      <c r="O16" s="10"/>
      <c r="P16" s="10">
        <v>100</v>
      </c>
      <c r="Q16" s="10"/>
      <c r="R16" s="10"/>
      <c r="S16" s="10"/>
      <c r="T16" s="10"/>
      <c r="U16" s="10"/>
      <c r="V16" s="10">
        <v>100</v>
      </c>
    </row>
    <row xmlns:x14ac="http://schemas.microsoft.com/office/spreadsheetml/2009/9/ac" r="17" s="197" customFormat="true" ht="12" x14ac:dyDescent="0.2">
      <c r="A17" s="195" t="s">
        <v>159</v>
      </c>
      <c r="B17" s="10">
        <v>2003</v>
      </c>
      <c r="C17" s="196" t="s">
        <v>7</v>
      </c>
      <c r="D17" s="10">
        <v>228356</v>
      </c>
      <c r="E17" s="10"/>
      <c r="F17" s="10">
        <v>87.46075167721699</v>
      </c>
      <c r="G17" s="10">
        <v>52.011202349267251</v>
      </c>
      <c r="H17" s="10">
        <v>35.44954932794974</v>
      </c>
      <c r="I17" s="10">
        <v>12.53924832278301</v>
      </c>
      <c r="J17" s="10">
        <v>0</v>
      </c>
      <c r="K17" s="10"/>
      <c r="L17" s="10"/>
      <c r="M17" s="10"/>
      <c r="N17" s="10"/>
      <c r="O17" s="10"/>
      <c r="P17" s="10">
        <v>100</v>
      </c>
      <c r="Q17" s="10"/>
      <c r="R17" s="10"/>
      <c r="S17" s="10"/>
      <c r="T17" s="10"/>
      <c r="U17" s="10"/>
      <c r="V17" s="10">
        <v>100</v>
      </c>
    </row>
    <row xmlns:x14ac="http://schemas.microsoft.com/office/spreadsheetml/2009/9/ac" r="18" s="197" customFormat="true" ht="12" x14ac:dyDescent="0.2">
      <c r="A18" s="195" t="s">
        <v>159</v>
      </c>
      <c r="B18" s="10">
        <v>2004</v>
      </c>
      <c r="C18" s="196" t="s">
        <v>7</v>
      </c>
      <c r="D18" s="10">
        <v>230059</v>
      </c>
      <c r="E18" s="10">
        <v>95.156441717791381</v>
      </c>
      <c r="F18" s="10">
        <v>87.46075167721699</v>
      </c>
      <c r="G18" s="10">
        <v>52.011202349267251</v>
      </c>
      <c r="H18" s="10">
        <v>35.44954932794974</v>
      </c>
      <c r="I18" s="10">
        <v>12.53924832278301</v>
      </c>
      <c r="J18" s="10">
        <v>0</v>
      </c>
      <c r="K18" s="10">
        <v>97.862849362763825</v>
      </c>
      <c r="L18" s="10"/>
      <c r="M18" s="10"/>
      <c r="N18" s="10"/>
      <c r="O18" s="10"/>
      <c r="P18" s="10">
        <v>100</v>
      </c>
      <c r="Q18" s="10"/>
      <c r="R18" s="10"/>
      <c r="S18" s="10"/>
      <c r="T18" s="10"/>
      <c r="U18" s="10"/>
      <c r="V18" s="10">
        <v>100</v>
      </c>
    </row>
    <row xmlns:x14ac="http://schemas.microsoft.com/office/spreadsheetml/2009/9/ac" r="19" s="197" customFormat="true" ht="12" x14ac:dyDescent="0.2">
      <c r="A19" s="195" t="s">
        <v>159</v>
      </c>
      <c r="B19" s="10">
        <v>2005</v>
      </c>
      <c r="C19" s="196" t="s">
        <v>7</v>
      </c>
      <c r="D19" s="10">
        <v>230891</v>
      </c>
      <c r="E19" s="10">
        <v>95.156441717791381</v>
      </c>
      <c r="F19" s="10">
        <v>87.46075167721699</v>
      </c>
      <c r="G19" s="10">
        <v>52.011202349267251</v>
      </c>
      <c r="H19" s="10">
        <v>35.44954932794974</v>
      </c>
      <c r="I19" s="10">
        <v>12.53924832278301</v>
      </c>
      <c r="J19" s="10">
        <v>0</v>
      </c>
      <c r="K19" s="10">
        <v>97.862849362763825</v>
      </c>
      <c r="L19" s="10"/>
      <c r="M19" s="10"/>
      <c r="N19" s="10"/>
      <c r="O19" s="10"/>
      <c r="P19" s="10">
        <v>100</v>
      </c>
      <c r="Q19" s="10"/>
      <c r="R19" s="10"/>
      <c r="S19" s="10"/>
      <c r="T19" s="10"/>
      <c r="U19" s="10"/>
      <c r="V19" s="10">
        <v>100</v>
      </c>
    </row>
    <row xmlns:x14ac="http://schemas.microsoft.com/office/spreadsheetml/2009/9/ac" r="20" s="197" customFormat="true" ht="12" x14ac:dyDescent="0.2">
      <c r="A20" s="195" t="s">
        <v>159</v>
      </c>
      <c r="B20" s="10">
        <v>2006</v>
      </c>
      <c r="C20" s="196" t="s">
        <v>7</v>
      </c>
      <c r="D20" s="10">
        <v>229859</v>
      </c>
      <c r="E20" s="10">
        <v>95.156441717791381</v>
      </c>
      <c r="F20" s="10">
        <v>87.46075167721699</v>
      </c>
      <c r="G20" s="10">
        <v>52.011202349267251</v>
      </c>
      <c r="H20" s="10">
        <v>35.44954932794974</v>
      </c>
      <c r="I20" s="10">
        <v>12.53924832278301</v>
      </c>
      <c r="J20" s="10">
        <v>0</v>
      </c>
      <c r="K20" s="10">
        <v>97.862849362763825</v>
      </c>
      <c r="L20" s="10"/>
      <c r="M20" s="10"/>
      <c r="N20" s="10"/>
      <c r="O20" s="10"/>
      <c r="P20" s="10">
        <v>100</v>
      </c>
      <c r="Q20" s="10"/>
      <c r="R20" s="10"/>
      <c r="S20" s="10"/>
      <c r="T20" s="10"/>
      <c r="U20" s="10"/>
      <c r="V20" s="10">
        <v>100</v>
      </c>
    </row>
    <row xmlns:x14ac="http://schemas.microsoft.com/office/spreadsheetml/2009/9/ac" r="21" s="197" customFormat="true" ht="12" x14ac:dyDescent="0.2">
      <c r="A21" s="195" t="s">
        <v>159</v>
      </c>
      <c r="B21" s="10">
        <v>2007</v>
      </c>
      <c r="C21" s="196" t="s">
        <v>7</v>
      </c>
      <c r="D21" s="10">
        <v>227907</v>
      </c>
      <c r="E21" s="10">
        <v>95.156441717791381</v>
      </c>
      <c r="F21" s="10">
        <v>87.701451341642098</v>
      </c>
      <c r="G21" s="10">
        <v>52.781470685678869</v>
      </c>
      <c r="H21" s="10">
        <v>34.919980655963229</v>
      </c>
      <c r="I21" s="10">
        <v>12.2985486583579</v>
      </c>
      <c r="J21" s="10">
        <v>0</v>
      </c>
      <c r="K21" s="10">
        <v>97.862849362763825</v>
      </c>
      <c r="L21" s="10"/>
      <c r="M21" s="10"/>
      <c r="N21" s="10"/>
      <c r="O21" s="10"/>
      <c r="P21" s="10">
        <v>100</v>
      </c>
      <c r="Q21" s="10"/>
      <c r="R21" s="10"/>
      <c r="S21" s="10"/>
      <c r="T21" s="10"/>
      <c r="U21" s="10"/>
      <c r="V21" s="10">
        <v>100</v>
      </c>
    </row>
    <row xmlns:x14ac="http://schemas.microsoft.com/office/spreadsheetml/2009/9/ac" r="22" s="197" customFormat="true" ht="12" x14ac:dyDescent="0.2">
      <c r="A22" s="195" t="s">
        <v>159</v>
      </c>
      <c r="B22" s="10">
        <v>2008</v>
      </c>
      <c r="C22" s="196" t="s">
        <v>7</v>
      </c>
      <c r="D22" s="10">
        <v>225883</v>
      </c>
      <c r="E22" s="10">
        <v>95.156441717791381</v>
      </c>
      <c r="F22" s="10">
        <v>87.942151006067206</v>
      </c>
      <c r="G22" s="10">
        <v>53.551739022090707</v>
      </c>
      <c r="H22" s="10">
        <v>34.390411983976492</v>
      </c>
      <c r="I22" s="10">
        <v>12.05784899393279</v>
      </c>
      <c r="J22" s="10">
        <v>0</v>
      </c>
      <c r="K22" s="10">
        <v>97.862849362763825</v>
      </c>
      <c r="L22" s="10">
        <v>83.658056283625228</v>
      </c>
      <c r="M22" s="10">
        <v>67.914407394896443</v>
      </c>
      <c r="N22" s="10">
        <v>15.74364888872879</v>
      </c>
      <c r="O22" s="10">
        <v>16.341943716374772</v>
      </c>
      <c r="P22" s="10">
        <v>0</v>
      </c>
      <c r="Q22" s="10"/>
      <c r="R22" s="10"/>
      <c r="S22" s="10"/>
      <c r="T22" s="10"/>
      <c r="U22" s="10"/>
      <c r="V22" s="10">
        <v>100</v>
      </c>
    </row>
    <row xmlns:x14ac="http://schemas.microsoft.com/office/spreadsheetml/2009/9/ac" r="23" s="197" customFormat="true" ht="12" x14ac:dyDescent="0.2">
      <c r="A23" s="195" t="s">
        <v>159</v>
      </c>
      <c r="B23" s="10">
        <v>2009</v>
      </c>
      <c r="C23" s="196" t="s">
        <v>7</v>
      </c>
      <c r="D23" s="10">
        <v>223746</v>
      </c>
      <c r="E23" s="10">
        <v>95.488957055214769</v>
      </c>
      <c r="F23" s="10">
        <v>88.182850670492314</v>
      </c>
      <c r="G23" s="10">
        <v>54.32200735850256</v>
      </c>
      <c r="H23" s="10">
        <v>33.860843311989747</v>
      </c>
      <c r="I23" s="10">
        <v>11.817149329507689</v>
      </c>
      <c r="J23" s="10">
        <v>0</v>
      </c>
      <c r="K23" s="10">
        <v>98.017521621344883</v>
      </c>
      <c r="L23" s="10">
        <v>83.658056283625228</v>
      </c>
      <c r="M23" s="10">
        <v>67.914407394896443</v>
      </c>
      <c r="N23" s="10">
        <v>15.74364888872879</v>
      </c>
      <c r="O23" s="10">
        <v>16.341943716374772</v>
      </c>
      <c r="P23" s="10">
        <v>0</v>
      </c>
      <c r="Q23" s="10"/>
      <c r="R23" s="10">
        <v>94.409143594302805</v>
      </c>
      <c r="S23" s="10"/>
      <c r="T23" s="10"/>
      <c r="U23" s="10">
        <v>5.5908564056971954</v>
      </c>
      <c r="V23" s="10">
        <v>94.409143594302805</v>
      </c>
    </row>
    <row xmlns:x14ac="http://schemas.microsoft.com/office/spreadsheetml/2009/9/ac" r="24" s="197" customFormat="true" ht="12" x14ac:dyDescent="0.2">
      <c r="A24" s="195" t="s">
        <v>159</v>
      </c>
      <c r="B24" s="10">
        <v>2010</v>
      </c>
      <c r="C24" s="196" t="s">
        <v>7</v>
      </c>
      <c r="D24" s="10">
        <v>221788</v>
      </c>
      <c r="E24" s="10">
        <v>95.821472392638043</v>
      </c>
      <c r="F24" s="10">
        <v>88.423550334917422</v>
      </c>
      <c r="G24" s="10">
        <v>55.092275694914179</v>
      </c>
      <c r="H24" s="10">
        <v>33.331274640003237</v>
      </c>
      <c r="I24" s="10">
        <v>11.576449665082579</v>
      </c>
      <c r="J24" s="10">
        <v>0</v>
      </c>
      <c r="K24" s="10">
        <v>98.172193879925942</v>
      </c>
      <c r="L24" s="10">
        <v>83.658056283625228</v>
      </c>
      <c r="M24" s="10">
        <v>67.914407394896443</v>
      </c>
      <c r="N24" s="10">
        <v>15.74364888872879</v>
      </c>
      <c r="O24" s="10">
        <v>16.341943716374772</v>
      </c>
      <c r="P24" s="10">
        <v>0</v>
      </c>
      <c r="Q24" s="10"/>
      <c r="R24" s="10">
        <v>94.409143594302805</v>
      </c>
      <c r="S24" s="10"/>
      <c r="T24" s="10"/>
      <c r="U24" s="10">
        <v>5.5908564056971954</v>
      </c>
      <c r="V24" s="10">
        <v>94.409143594302805</v>
      </c>
    </row>
    <row xmlns:x14ac="http://schemas.microsoft.com/office/spreadsheetml/2009/9/ac" r="25" s="197" customFormat="true" ht="12" x14ac:dyDescent="0.2">
      <c r="A25" s="195" t="s">
        <v>159</v>
      </c>
      <c r="B25" s="10">
        <v>2011</v>
      </c>
      <c r="C25" s="196" t="s">
        <v>7</v>
      </c>
      <c r="D25" s="10">
        <v>219602</v>
      </c>
      <c r="E25" s="10">
        <v>96.153987730061317</v>
      </c>
      <c r="F25" s="10">
        <v>88.664249999342587</v>
      </c>
      <c r="G25" s="10">
        <v>55.862544031326017</v>
      </c>
      <c r="H25" s="10">
        <v>32.801705968016563</v>
      </c>
      <c r="I25" s="10">
        <v>11.335750000657409</v>
      </c>
      <c r="J25" s="10">
        <v>0</v>
      </c>
      <c r="K25" s="10">
        <v>98.326866138507</v>
      </c>
      <c r="L25" s="10">
        <v>83.658056283625228</v>
      </c>
      <c r="M25" s="10">
        <v>67.914407394896443</v>
      </c>
      <c r="N25" s="10">
        <v>15.74364888872879</v>
      </c>
      <c r="O25" s="10">
        <v>16.341943716374772</v>
      </c>
      <c r="P25" s="10">
        <v>0</v>
      </c>
      <c r="Q25" s="10"/>
      <c r="R25" s="10">
        <v>94.409143594302805</v>
      </c>
      <c r="S25" s="10"/>
      <c r="T25" s="10"/>
      <c r="U25" s="10">
        <v>5.5908564056971954</v>
      </c>
      <c r="V25" s="10">
        <v>94.409143594302805</v>
      </c>
    </row>
    <row xmlns:x14ac="http://schemas.microsoft.com/office/spreadsheetml/2009/9/ac" r="26" s="197" customFormat="true" ht="12" x14ac:dyDescent="0.2">
      <c r="A26" s="195" t="s">
        <v>159</v>
      </c>
      <c r="B26" s="10">
        <v>2012</v>
      </c>
      <c r="C26" s="196" t="s">
        <v>7</v>
      </c>
      <c r="D26" s="10">
        <v>217041</v>
      </c>
      <c r="E26" s="10">
        <v>96.486503067484705</v>
      </c>
      <c r="F26" s="10">
        <v>88.904949663767695</v>
      </c>
      <c r="G26" s="10">
        <v>56.63281236773787</v>
      </c>
      <c r="H26" s="10">
        <v>32.272137296029832</v>
      </c>
      <c r="I26" s="10">
        <v>11.095050336232299</v>
      </c>
      <c r="J26" s="10">
        <v>0</v>
      </c>
      <c r="K26" s="10">
        <v>98.481538397088002</v>
      </c>
      <c r="L26" s="10">
        <v>83.658056283625228</v>
      </c>
      <c r="M26" s="10">
        <v>67.914407394896443</v>
      </c>
      <c r="N26" s="10">
        <v>15.74364888872879</v>
      </c>
      <c r="O26" s="10">
        <v>16.341943716374772</v>
      </c>
      <c r="P26" s="10">
        <v>0</v>
      </c>
      <c r="Q26" s="10">
        <v>97.116843702579672</v>
      </c>
      <c r="R26" s="10">
        <v>94.409143594302805</v>
      </c>
      <c r="S26" s="10"/>
      <c r="T26" s="10"/>
      <c r="U26" s="10">
        <v>5.5908564056971954</v>
      </c>
      <c r="V26" s="10">
        <v>94.409143594302805</v>
      </c>
    </row>
    <row xmlns:x14ac="http://schemas.microsoft.com/office/spreadsheetml/2009/9/ac" r="27" s="197" customFormat="true" ht="12" x14ac:dyDescent="0.2">
      <c r="A27" s="195" t="s">
        <v>159</v>
      </c>
      <c r="B27" s="10">
        <v>2013</v>
      </c>
      <c r="C27" s="196" t="s">
        <v>7</v>
      </c>
      <c r="D27" s="10">
        <v>214408</v>
      </c>
      <c r="E27" s="10">
        <v>96.819018404907979</v>
      </c>
      <c r="F27" s="10">
        <v>89.145649328192803</v>
      </c>
      <c r="G27" s="10">
        <v>57.403080704149488</v>
      </c>
      <c r="H27" s="10">
        <v>31.742568624043319</v>
      </c>
      <c r="I27" s="10">
        <v>10.8543506718072</v>
      </c>
      <c r="J27" s="10">
        <v>0</v>
      </c>
      <c r="K27" s="10">
        <v>98.636210655669061</v>
      </c>
      <c r="L27" s="10">
        <v>84.91417298937813</v>
      </c>
      <c r="M27" s="10">
        <v>69.74818406786062</v>
      </c>
      <c r="N27" s="10">
        <v>15.16598892151751</v>
      </c>
      <c r="O27" s="10">
        <v>15.08582701062187</v>
      </c>
      <c r="P27" s="10">
        <v>0</v>
      </c>
      <c r="Q27" s="10">
        <v>97.116843702579672</v>
      </c>
      <c r="R27" s="10">
        <v>94.409143594302805</v>
      </c>
      <c r="S27" s="10"/>
      <c r="T27" s="10"/>
      <c r="U27" s="10">
        <v>5.5908564056971954</v>
      </c>
      <c r="V27" s="10">
        <v>94.409143594302805</v>
      </c>
    </row>
    <row xmlns:x14ac="http://schemas.microsoft.com/office/spreadsheetml/2009/9/ac" r="28" s="197" customFormat="true" ht="12" x14ac:dyDescent="0.2">
      <c r="A28" s="195" t="s">
        <v>159</v>
      </c>
      <c r="B28" s="10">
        <v>2014</v>
      </c>
      <c r="C28" s="196" t="s">
        <v>7</v>
      </c>
      <c r="D28" s="10">
        <v>211999</v>
      </c>
      <c r="E28" s="10">
        <v>97.151533742331253</v>
      </c>
      <c r="F28" s="10">
        <v>89.386348992617911</v>
      </c>
      <c r="G28" s="10">
        <v>58.173349040561327</v>
      </c>
      <c r="H28" s="10">
        <v>31.212999952056581</v>
      </c>
      <c r="I28" s="10">
        <v>10.61365100738209</v>
      </c>
      <c r="J28" s="10">
        <v>0</v>
      </c>
      <c r="K28" s="10">
        <v>98.790882914250119</v>
      </c>
      <c r="L28" s="10">
        <v>86.170289695130577</v>
      </c>
      <c r="M28" s="10">
        <v>71.581960740825252</v>
      </c>
      <c r="N28" s="10">
        <v>14.58832895430533</v>
      </c>
      <c r="O28" s="10">
        <v>13.829710304869421</v>
      </c>
      <c r="P28" s="10">
        <v>0</v>
      </c>
      <c r="Q28" s="10">
        <v>97.116843702579672</v>
      </c>
      <c r="R28" s="10">
        <v>90.993271007322619</v>
      </c>
      <c r="S28" s="10"/>
      <c r="T28" s="10"/>
      <c r="U28" s="10">
        <v>9.006728992677381</v>
      </c>
      <c r="V28" s="10">
        <v>90.993271007322619</v>
      </c>
    </row>
    <row xmlns:x14ac="http://schemas.microsoft.com/office/spreadsheetml/2009/9/ac" r="29" s="197" customFormat="true" ht="12" x14ac:dyDescent="0.2">
      <c r="A29" s="195" t="s">
        <v>159</v>
      </c>
      <c r="B29" s="10">
        <v>2015</v>
      </c>
      <c r="C29" s="196" t="s">
        <v>7</v>
      </c>
      <c r="D29" s="10">
        <v>209983</v>
      </c>
      <c r="E29" s="10">
        <v>97.484049079754641</v>
      </c>
      <c r="F29" s="10">
        <v>89.627048657043019</v>
      </c>
      <c r="G29" s="10">
        <v>58.943617376972952</v>
      </c>
      <c r="H29" s="10">
        <v>30.683431280070071</v>
      </c>
      <c r="I29" s="10">
        <v>10.372951342956981</v>
      </c>
      <c r="J29" s="10">
        <v>0</v>
      </c>
      <c r="K29" s="10">
        <v>98.945555172831121</v>
      </c>
      <c r="L29" s="10">
        <v>87.426406400883025</v>
      </c>
      <c r="M29" s="10">
        <v>73.415737413789429</v>
      </c>
      <c r="N29" s="10">
        <v>14.010668987093601</v>
      </c>
      <c r="O29" s="10">
        <v>12.573593599116981</v>
      </c>
      <c r="P29" s="10">
        <v>0</v>
      </c>
      <c r="Q29" s="10">
        <v>97.116843702579672</v>
      </c>
      <c r="R29" s="10">
        <v>87.577398420342433</v>
      </c>
      <c r="S29" s="10"/>
      <c r="T29" s="10"/>
      <c r="U29" s="10">
        <v>12.42260157965757</v>
      </c>
      <c r="V29" s="10">
        <v>87.577398420342433</v>
      </c>
    </row>
    <row xmlns:x14ac="http://schemas.microsoft.com/office/spreadsheetml/2009/9/ac" r="30" s="197" customFormat="true" ht="12" x14ac:dyDescent="0.2">
      <c r="A30" s="195" t="s">
        <v>159</v>
      </c>
      <c r="B30" s="10">
        <v>2016</v>
      </c>
      <c r="C30" s="196" t="s">
        <v>7</v>
      </c>
      <c r="D30" s="10">
        <v>208509</v>
      </c>
      <c r="E30" s="10">
        <v>97.816564417177915</v>
      </c>
      <c r="F30" s="10">
        <v>89.867748321468127</v>
      </c>
      <c r="G30" s="10">
        <v>59.713885713384798</v>
      </c>
      <c r="H30" s="10">
        <v>30.15386260808333</v>
      </c>
      <c r="I30" s="10">
        <v>10.132251678531871</v>
      </c>
      <c r="J30" s="10">
        <v>0</v>
      </c>
      <c r="K30" s="10">
        <v>99.100227431412179</v>
      </c>
      <c r="L30" s="10">
        <v>88.682523106635472</v>
      </c>
      <c r="M30" s="10">
        <v>75.249514086753607</v>
      </c>
      <c r="N30" s="10">
        <v>13.433009019881871</v>
      </c>
      <c r="O30" s="10">
        <v>11.31747689336453</v>
      </c>
      <c r="P30" s="10">
        <v>0</v>
      </c>
      <c r="Q30" s="10">
        <v>97.116843702579672</v>
      </c>
      <c r="R30" s="10">
        <v>84.161525833363157</v>
      </c>
      <c r="S30" s="10"/>
      <c r="T30" s="10"/>
      <c r="U30" s="10">
        <v>15.838474166636839</v>
      </c>
      <c r="V30" s="10">
        <v>84.161525833363157</v>
      </c>
    </row>
    <row xmlns:x14ac="http://schemas.microsoft.com/office/spreadsheetml/2009/9/ac" r="31" s="197" customFormat="true" ht="12" x14ac:dyDescent="0.2">
      <c r="A31" s="195" t="s">
        <v>159</v>
      </c>
      <c r="B31" s="10">
        <v>2017</v>
      </c>
      <c r="C31" s="196" t="s">
        <v>7</v>
      </c>
      <c r="D31" s="10">
        <v>207546</v>
      </c>
      <c r="E31" s="10">
        <v>98.149079754601189</v>
      </c>
      <c r="F31" s="10">
        <v>90.108447985893292</v>
      </c>
      <c r="G31" s="10">
        <v>60.484154049796643</v>
      </c>
      <c r="H31" s="10">
        <v>29.624293936096649</v>
      </c>
      <c r="I31" s="10">
        <v>9.8915520141067077</v>
      </c>
      <c r="J31" s="10">
        <v>0</v>
      </c>
      <c r="K31" s="10">
        <v>99.254899689993238</v>
      </c>
      <c r="L31" s="10">
        <v>89.938639812387919</v>
      </c>
      <c r="M31" s="10">
        <v>77.083290759717784</v>
      </c>
      <c r="N31" s="10">
        <v>12.855349052670141</v>
      </c>
      <c r="O31" s="10">
        <v>10.061360187612079</v>
      </c>
      <c r="P31" s="10">
        <v>0</v>
      </c>
      <c r="Q31" s="10">
        <v>97.116843702579672</v>
      </c>
      <c r="R31" s="10">
        <v>80.745653246382972</v>
      </c>
      <c r="S31" s="10"/>
      <c r="T31" s="10"/>
      <c r="U31" s="10">
        <v>19.254346753617028</v>
      </c>
      <c r="V31" s="10">
        <v>80.745653246382972</v>
      </c>
    </row>
    <row xmlns:x14ac="http://schemas.microsoft.com/office/spreadsheetml/2009/9/ac" r="32" s="197" customFormat="true" ht="12" x14ac:dyDescent="0.2">
      <c r="A32" s="195" t="s">
        <v>159</v>
      </c>
      <c r="B32" s="10">
        <v>2018</v>
      </c>
      <c r="C32" s="196" t="s">
        <v>7</v>
      </c>
      <c r="D32" s="10">
        <v>205685</v>
      </c>
      <c r="E32" s="10">
        <v>98.481595092024577</v>
      </c>
      <c r="F32" s="10">
        <v>90.3491476503184</v>
      </c>
      <c r="G32" s="10">
        <v>61.254422386208262</v>
      </c>
      <c r="H32" s="10">
        <v>29.094725264110139</v>
      </c>
      <c r="I32" s="10">
        <v>9.6508523496815997</v>
      </c>
      <c r="J32" s="10">
        <v>0</v>
      </c>
      <c r="K32" s="10">
        <v>99.409571948574296</v>
      </c>
      <c r="L32" s="10">
        <v>91.194756518140366</v>
      </c>
      <c r="M32" s="10">
        <v>78.917067432681961</v>
      </c>
      <c r="N32" s="10">
        <v>12.277689085458411</v>
      </c>
      <c r="O32" s="10">
        <v>8.8052434818596339</v>
      </c>
      <c r="P32" s="10">
        <v>0</v>
      </c>
      <c r="Q32" s="10">
        <v>97.116843702579672</v>
      </c>
      <c r="R32" s="10">
        <v>77.329780659403696</v>
      </c>
      <c r="S32" s="10"/>
      <c r="T32" s="10"/>
      <c r="U32" s="10">
        <v>22.670219340596301</v>
      </c>
      <c r="V32" s="10">
        <v>77.329780659403696</v>
      </c>
    </row>
    <row xmlns:x14ac="http://schemas.microsoft.com/office/spreadsheetml/2009/9/ac" r="33" s="197" customFormat="true" ht="12" x14ac:dyDescent="0.2">
      <c r="A33" s="195" t="s">
        <v>159</v>
      </c>
      <c r="B33" s="10">
        <v>2019</v>
      </c>
      <c r="C33" s="196" t="s">
        <v>7</v>
      </c>
      <c r="D33" s="10">
        <v>203240</v>
      </c>
      <c r="E33" s="10">
        <v>98.814110429447851</v>
      </c>
      <c r="F33" s="10">
        <v>90.589847314743508</v>
      </c>
      <c r="G33" s="10">
        <v>62.024690722620107</v>
      </c>
      <c r="H33" s="10">
        <v>28.565156592123401</v>
      </c>
      <c r="I33" s="10">
        <v>9.4101526852564916</v>
      </c>
      <c r="J33" s="10">
        <v>0</v>
      </c>
      <c r="K33" s="10">
        <v>99.564244207155298</v>
      </c>
      <c r="L33" s="10">
        <v>92.450873223892813</v>
      </c>
      <c r="M33" s="10">
        <v>80.750844105646138</v>
      </c>
      <c r="N33" s="10">
        <v>11.700029118246681</v>
      </c>
      <c r="O33" s="10">
        <v>7.5491267761071867</v>
      </c>
      <c r="P33" s="10">
        <v>0</v>
      </c>
      <c r="Q33" s="10">
        <v>97.116843702579672</v>
      </c>
      <c r="R33" s="10">
        <v>73.91390807242351</v>
      </c>
      <c r="S33" s="10"/>
      <c r="T33" s="10"/>
      <c r="U33" s="10">
        <v>26.08609192757649</v>
      </c>
      <c r="V33" s="10">
        <v>73.91390807242351</v>
      </c>
    </row>
    <row xmlns:x14ac="http://schemas.microsoft.com/office/spreadsheetml/2009/9/ac" r="34" s="197" customFormat="true" ht="12" x14ac:dyDescent="0.2">
      <c r="A34" s="195" t="s">
        <v>159</v>
      </c>
      <c r="B34" s="10">
        <v>2020</v>
      </c>
      <c r="C34" s="196" t="s">
        <v>7</v>
      </c>
      <c r="D34" s="10">
        <v>199994</v>
      </c>
      <c r="E34" s="10">
        <v>99.146625766871125</v>
      </c>
      <c r="F34" s="10">
        <v>90.830546979168616</v>
      </c>
      <c r="G34" s="10">
        <v>62.794959059031953</v>
      </c>
      <c r="H34" s="10">
        <v>28.03558792013666</v>
      </c>
      <c r="I34" s="10">
        <v>9.1694530208313836</v>
      </c>
      <c r="J34" s="10">
        <v>0</v>
      </c>
      <c r="K34" s="10">
        <v>99.718916465736356</v>
      </c>
      <c r="L34" s="10">
        <v>93.706989929645715</v>
      </c>
      <c r="M34" s="10">
        <v>82.58462077861077</v>
      </c>
      <c r="N34" s="10">
        <v>11.122369151034951</v>
      </c>
      <c r="O34" s="10">
        <v>6.2930100703542848</v>
      </c>
      <c r="P34" s="10">
        <v>0</v>
      </c>
      <c r="Q34" s="10">
        <v>97.116843702579672</v>
      </c>
      <c r="R34" s="10">
        <v>70.498035485443324</v>
      </c>
      <c r="S34" s="10"/>
      <c r="T34" s="10"/>
      <c r="U34" s="10">
        <v>29.501964514556679</v>
      </c>
      <c r="V34" s="10">
        <v>70.498035485443324</v>
      </c>
    </row>
    <row xmlns:x14ac="http://schemas.microsoft.com/office/spreadsheetml/2009/9/ac" r="35" s="197" customFormat="true" ht="12" x14ac:dyDescent="0.2">
      <c r="A35" s="195" t="s">
        <v>159</v>
      </c>
      <c r="B35" s="10">
        <v>2021</v>
      </c>
      <c r="C35" s="196" t="s">
        <v>7</v>
      </c>
      <c r="D35" s="10">
        <v>196731</v>
      </c>
      <c r="E35" s="10">
        <v>99.479141104294513</v>
      </c>
      <c r="F35" s="10">
        <v>91.071246643593724</v>
      </c>
      <c r="G35" s="10">
        <v>63.565227395443571</v>
      </c>
      <c r="H35" s="10">
        <v>27.50601924815015</v>
      </c>
      <c r="I35" s="10">
        <v>8.9287533564062755</v>
      </c>
      <c r="J35" s="10">
        <v>0</v>
      </c>
      <c r="K35" s="10">
        <v>99.873588724317415</v>
      </c>
      <c r="L35" s="10">
        <v>94.963106635398162</v>
      </c>
      <c r="M35" s="10">
        <v>84.418397451574947</v>
      </c>
      <c r="N35" s="10">
        <v>10.544709183823221</v>
      </c>
      <c r="O35" s="10">
        <v>5.0368933646018377</v>
      </c>
      <c r="P35" s="10">
        <v>0</v>
      </c>
      <c r="Q35" s="10"/>
      <c r="R35" s="10">
        <v>67.082162898464048</v>
      </c>
      <c r="S35" s="10"/>
      <c r="T35" s="10"/>
      <c r="U35" s="10">
        <v>32.917837101535952</v>
      </c>
      <c r="V35" s="10">
        <v>67.082162898464048</v>
      </c>
    </row>
    <row xmlns:x14ac="http://schemas.microsoft.com/office/spreadsheetml/2009/9/ac" r="36" s="197" customFormat="true" ht="12" x14ac:dyDescent="0.2">
      <c r="A36" s="195" t="s">
        <v>159</v>
      </c>
      <c r="B36" s="10">
        <v>2022</v>
      </c>
      <c r="C36" s="196" t="s">
        <v>7</v>
      </c>
      <c r="D36" s="10">
        <v>188724</v>
      </c>
      <c r="E36" s="10">
        <v>99.811656441717787</v>
      </c>
      <c r="F36" s="10">
        <v>91.311946308018832</v>
      </c>
      <c r="G36" s="10">
        <v>64.335495731855417</v>
      </c>
      <c r="H36" s="10">
        <v>26.976450576163419</v>
      </c>
      <c r="I36" s="10">
        <v>8.6880536919811675</v>
      </c>
      <c r="J36" s="10">
        <v>0</v>
      </c>
      <c r="K36" s="10">
        <v>100</v>
      </c>
      <c r="L36" s="10">
        <v>96.219223341150609</v>
      </c>
      <c r="M36" s="10">
        <v>86.252174124539124</v>
      </c>
      <c r="N36" s="10">
        <v>9.9670492166114855</v>
      </c>
      <c r="O36" s="10">
        <v>3.780776658849391</v>
      </c>
      <c r="P36" s="10">
        <v>0</v>
      </c>
      <c r="Q36" s="10"/>
      <c r="R36" s="10">
        <v>63.666290311483863</v>
      </c>
      <c r="S36" s="10"/>
      <c r="T36" s="10"/>
      <c r="U36" s="10">
        <v>36.333709688516137</v>
      </c>
      <c r="V36" s="10">
        <v>63.666290311483863</v>
      </c>
    </row>
    <row xmlns:x14ac="http://schemas.microsoft.com/office/spreadsheetml/2009/9/ac" r="37" s="197" customFormat="true" ht="12" x14ac:dyDescent="0.2">
      <c r="A37" s="195" t="s">
        <v>159</v>
      </c>
      <c r="B37" s="10">
        <v>2023</v>
      </c>
      <c r="C37" s="196" t="s">
        <v>7</v>
      </c>
      <c r="D37" s="10">
        <v>183855</v>
      </c>
      <c r="E37" s="10">
        <v>100</v>
      </c>
      <c r="F37" s="10">
        <v>91.552645972443997</v>
      </c>
      <c r="G37" s="10">
        <v>65.105764068267035</v>
      </c>
      <c r="H37" s="10">
        <v>26.446881904176958</v>
      </c>
      <c r="I37" s="10">
        <v>8.4473540275560026</v>
      </c>
      <c r="J37" s="10">
        <v>0</v>
      </c>
      <c r="K37" s="10">
        <v>100</v>
      </c>
      <c r="L37" s="10">
        <v>97.475340046903057</v>
      </c>
      <c r="M37" s="10">
        <v>88.085950797503301</v>
      </c>
      <c r="N37" s="10">
        <v>9.3893892493997555</v>
      </c>
      <c r="O37" s="10">
        <v>2.5246599530969429</v>
      </c>
      <c r="P37" s="10">
        <v>0</v>
      </c>
      <c r="Q37" s="10"/>
      <c r="R37" s="10">
        <v>60.250417724503677</v>
      </c>
      <c r="S37" s="10"/>
      <c r="T37" s="10"/>
      <c r="U37" s="10">
        <v>39.749582275496323</v>
      </c>
      <c r="V37" s="10">
        <v>60.250417724503677</v>
      </c>
    </row>
    <row xmlns:x14ac="http://schemas.microsoft.com/office/spreadsheetml/2009/9/ac" r="38" s="197" customFormat="true" ht="12" x14ac:dyDescent="0.2">
      <c r="A38" s="195" t="s">
        <v>159</v>
      </c>
      <c r="B38" s="10">
        <v>2024</v>
      </c>
      <c r="C38" s="19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7" customFormat="true" ht="12" x14ac:dyDescent="0.2">
      <c r="A39" s="195" t="s">
        <v>159</v>
      </c>
      <c r="B39" s="10">
        <v>2025</v>
      </c>
      <c r="C39" s="19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7" customFormat="true" ht="12" x14ac:dyDescent="0.2">
      <c r="A40" s="195" t="s">
        <v>159</v>
      </c>
      <c r="B40" s="10">
        <v>2026</v>
      </c>
      <c r="C40" s="19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7" customFormat="true" ht="12" x14ac:dyDescent="0.2">
      <c r="A41" s="195" t="s">
        <v>159</v>
      </c>
      <c r="B41" s="10">
        <v>2027</v>
      </c>
      <c r="C41" s="19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7" customFormat="true" ht="12" x14ac:dyDescent="0.2">
      <c r="A42" s="195" t="s">
        <v>159</v>
      </c>
      <c r="B42" s="10">
        <v>2028</v>
      </c>
      <c r="C42" s="19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7" customFormat="true" ht="12" x14ac:dyDescent="0.2">
      <c r="A43" s="195" t="s">
        <v>159</v>
      </c>
      <c r="B43" s="10">
        <v>2029</v>
      </c>
      <c r="C43" s="19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7" customFormat="true" ht="12" x14ac:dyDescent="0.2">
      <c r="A44" s="195" t="s">
        <v>159</v>
      </c>
      <c r="B44" s="10">
        <v>2030</v>
      </c>
      <c r="C44" s="19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7" customFormat="true" ht="12" x14ac:dyDescent="0.2">
      <c r="A45" s="195" t="s">
        <v>159</v>
      </c>
      <c r="B45" s="10">
        <v>2000</v>
      </c>
      <c r="C45" s="196" t="s">
        <v>1</v>
      </c>
      <c r="D45" s="10">
        <v>54893.982118225103</v>
      </c>
      <c r="E45" s="10"/>
      <c r="F45" s="10"/>
      <c r="G45" s="10"/>
      <c r="H45" s="10"/>
      <c r="I45" s="10"/>
      <c r="J45" s="10">
        <v>100</v>
      </c>
      <c r="K45" s="10">
        <v>100</v>
      </c>
      <c r="L45" s="10"/>
      <c r="M45" s="10"/>
      <c r="N45" s="10"/>
      <c r="O45" s="10">
        <v>0</v>
      </c>
      <c r="P45" s="10">
        <v>100</v>
      </c>
      <c r="Q45" s="10"/>
      <c r="R45" s="10"/>
      <c r="S45" s="10"/>
      <c r="T45" s="10"/>
      <c r="U45" s="10"/>
      <c r="V45" s="10">
        <v>100</v>
      </c>
    </row>
    <row xmlns:x14ac="http://schemas.microsoft.com/office/spreadsheetml/2009/9/ac" r="46" s="197" customFormat="true" ht="12" x14ac:dyDescent="0.2">
      <c r="A46" s="195" t="s">
        <v>159</v>
      </c>
      <c r="B46" s="10">
        <v>2001</v>
      </c>
      <c r="C46" s="196" t="s">
        <v>1</v>
      </c>
      <c r="D46" s="10">
        <v>58619.569386634837</v>
      </c>
      <c r="E46" s="10"/>
      <c r="F46" s="10"/>
      <c r="G46" s="10"/>
      <c r="H46" s="10"/>
      <c r="I46" s="10"/>
      <c r="J46" s="10">
        <v>100</v>
      </c>
      <c r="K46" s="10">
        <v>100</v>
      </c>
      <c r="L46" s="10"/>
      <c r="M46" s="10"/>
      <c r="N46" s="10"/>
      <c r="O46" s="10">
        <v>0</v>
      </c>
      <c r="P46" s="10">
        <v>100</v>
      </c>
      <c r="Q46" s="10"/>
      <c r="R46" s="10"/>
      <c r="S46" s="10"/>
      <c r="T46" s="10"/>
      <c r="U46" s="10"/>
      <c r="V46" s="10">
        <v>100</v>
      </c>
    </row>
    <row xmlns:x14ac="http://schemas.microsoft.com/office/spreadsheetml/2009/9/ac" r="47" s="197" customFormat="true" ht="12" x14ac:dyDescent="0.2">
      <c r="A47" s="195" t="s">
        <v>159</v>
      </c>
      <c r="B47" s="10">
        <v>2002</v>
      </c>
      <c r="C47" s="196" t="s">
        <v>1</v>
      </c>
      <c r="D47" s="10">
        <v>62183.031511688227</v>
      </c>
      <c r="E47" s="10"/>
      <c r="F47" s="10"/>
      <c r="G47" s="10"/>
      <c r="H47" s="10"/>
      <c r="I47" s="10"/>
      <c r="J47" s="10">
        <v>100</v>
      </c>
      <c r="K47" s="10">
        <v>100</v>
      </c>
      <c r="L47" s="10"/>
      <c r="M47" s="10"/>
      <c r="N47" s="10"/>
      <c r="O47" s="10">
        <v>0</v>
      </c>
      <c r="P47" s="10">
        <v>100</v>
      </c>
      <c r="Q47" s="10"/>
      <c r="R47" s="10"/>
      <c r="S47" s="10"/>
      <c r="T47" s="10"/>
      <c r="U47" s="10"/>
      <c r="V47" s="10">
        <v>100</v>
      </c>
    </row>
    <row xmlns:x14ac="http://schemas.microsoft.com/office/spreadsheetml/2009/9/ac" r="48" s="197" customFormat="true" ht="12" x14ac:dyDescent="0.2">
      <c r="A48" s="195" t="s">
        <v>159</v>
      </c>
      <c r="B48" s="10">
        <v>2003</v>
      </c>
      <c r="C48" s="196" t="s">
        <v>1</v>
      </c>
      <c r="D48" s="10">
        <v>65510.768652801533</v>
      </c>
      <c r="E48" s="10"/>
      <c r="F48" s="10"/>
      <c r="G48" s="10"/>
      <c r="H48" s="10"/>
      <c r="I48" s="10"/>
      <c r="J48" s="10">
        <v>100</v>
      </c>
      <c r="K48" s="10">
        <v>100</v>
      </c>
      <c r="L48" s="10"/>
      <c r="M48" s="10"/>
      <c r="N48" s="10"/>
      <c r="O48" s="10">
        <v>0</v>
      </c>
      <c r="P48" s="10">
        <v>100</v>
      </c>
      <c r="Q48" s="10"/>
      <c r="R48" s="10"/>
      <c r="S48" s="10"/>
      <c r="T48" s="10"/>
      <c r="U48" s="10"/>
      <c r="V48" s="10">
        <v>100</v>
      </c>
    </row>
    <row xmlns:x14ac="http://schemas.microsoft.com/office/spreadsheetml/2009/9/ac" r="49" s="197" customFormat="true" ht="12" x14ac:dyDescent="0.2">
      <c r="A49" s="195" t="s">
        <v>159</v>
      </c>
      <c r="B49" s="10">
        <v>2004</v>
      </c>
      <c r="C49" s="196" t="s">
        <v>1</v>
      </c>
      <c r="D49" s="10">
        <v>68638.100543746958</v>
      </c>
      <c r="E49" s="10"/>
      <c r="F49" s="10"/>
      <c r="G49" s="10"/>
      <c r="H49" s="10"/>
      <c r="I49" s="10"/>
      <c r="J49" s="10">
        <v>100</v>
      </c>
      <c r="K49" s="10">
        <v>100</v>
      </c>
      <c r="L49" s="10"/>
      <c r="M49" s="10"/>
      <c r="N49" s="10"/>
      <c r="O49" s="10">
        <v>0</v>
      </c>
      <c r="P49" s="10">
        <v>100</v>
      </c>
      <c r="Q49" s="10"/>
      <c r="R49" s="10"/>
      <c r="S49" s="10"/>
      <c r="T49" s="10"/>
      <c r="U49" s="10"/>
      <c r="V49" s="10">
        <v>100</v>
      </c>
    </row>
    <row xmlns:x14ac="http://schemas.microsoft.com/office/spreadsheetml/2009/9/ac" r="50" s="197" customFormat="true" ht="12" x14ac:dyDescent="0.2">
      <c r="A50" s="195" t="s">
        <v>159</v>
      </c>
      <c r="B50" s="10">
        <v>2005</v>
      </c>
      <c r="C50" s="196" t="s">
        <v>1</v>
      </c>
      <c r="D50" s="10">
        <v>71495.398502311713</v>
      </c>
      <c r="E50" s="10"/>
      <c r="F50" s="10"/>
      <c r="G50" s="10"/>
      <c r="H50" s="10"/>
      <c r="I50" s="10"/>
      <c r="J50" s="10">
        <v>100</v>
      </c>
      <c r="K50" s="10">
        <v>100</v>
      </c>
      <c r="L50" s="10"/>
      <c r="M50" s="10"/>
      <c r="N50" s="10"/>
      <c r="O50" s="10">
        <v>0</v>
      </c>
      <c r="P50" s="10">
        <v>100</v>
      </c>
      <c r="Q50" s="10"/>
      <c r="R50" s="10"/>
      <c r="S50" s="10"/>
      <c r="T50" s="10"/>
      <c r="U50" s="10"/>
      <c r="V50" s="10">
        <v>100</v>
      </c>
    </row>
    <row xmlns:x14ac="http://schemas.microsoft.com/office/spreadsheetml/2009/9/ac" r="51" s="197" customFormat="true" ht="12" x14ac:dyDescent="0.2">
      <c r="A51" s="195" t="s">
        <v>159</v>
      </c>
      <c r="B51" s="10">
        <v>2006</v>
      </c>
      <c r="C51" s="196" t="s">
        <v>1</v>
      </c>
      <c r="D51" s="10">
        <v>72892.885834484114</v>
      </c>
      <c r="E51" s="10">
        <v>98.734177215189874</v>
      </c>
      <c r="F51" s="10"/>
      <c r="G51" s="10"/>
      <c r="H51" s="10"/>
      <c r="I51" s="10">
        <v>1.265822784810126</v>
      </c>
      <c r="J51" s="10">
        <v>98.734177215189874</v>
      </c>
      <c r="K51" s="10">
        <v>100</v>
      </c>
      <c r="L51" s="10"/>
      <c r="M51" s="10"/>
      <c r="N51" s="10"/>
      <c r="O51" s="10">
        <v>0</v>
      </c>
      <c r="P51" s="10">
        <v>100</v>
      </c>
      <c r="Q51" s="10"/>
      <c r="R51" s="10"/>
      <c r="S51" s="10"/>
      <c r="T51" s="10"/>
      <c r="U51" s="10"/>
      <c r="V51" s="10">
        <v>100</v>
      </c>
    </row>
    <row xmlns:x14ac="http://schemas.microsoft.com/office/spreadsheetml/2009/9/ac" r="52" s="197" customFormat="true" ht="12" x14ac:dyDescent="0.2">
      <c r="A52" s="195" t="s">
        <v>159</v>
      </c>
      <c r="B52" s="10">
        <v>2007</v>
      </c>
      <c r="C52" s="196" t="s">
        <v>1</v>
      </c>
      <c r="D52" s="10">
        <v>73999.127863998408</v>
      </c>
      <c r="E52" s="10">
        <v>98.734177215189874</v>
      </c>
      <c r="F52" s="10"/>
      <c r="G52" s="10"/>
      <c r="H52" s="10"/>
      <c r="I52" s="10">
        <v>1.265822784810126</v>
      </c>
      <c r="J52" s="10">
        <v>98.734177215189874</v>
      </c>
      <c r="K52" s="10">
        <v>100</v>
      </c>
      <c r="L52" s="10"/>
      <c r="M52" s="10"/>
      <c r="N52" s="10"/>
      <c r="O52" s="10">
        <v>0</v>
      </c>
      <c r="P52" s="10">
        <v>100</v>
      </c>
      <c r="Q52" s="10"/>
      <c r="R52" s="10"/>
      <c r="S52" s="10"/>
      <c r="T52" s="10"/>
      <c r="U52" s="10"/>
      <c r="V52" s="10">
        <v>100</v>
      </c>
    </row>
    <row xmlns:x14ac="http://schemas.microsoft.com/office/spreadsheetml/2009/9/ac" r="53" s="197" customFormat="true" ht="12" x14ac:dyDescent="0.2">
      <c r="A53" s="195" t="s">
        <v>159</v>
      </c>
      <c r="B53" s="10">
        <v>2008</v>
      </c>
      <c r="C53" s="196" t="s">
        <v>1</v>
      </c>
      <c r="D53" s="10">
        <v>75074.474017868066</v>
      </c>
      <c r="E53" s="10">
        <v>98.734177215189874</v>
      </c>
      <c r="F53" s="10"/>
      <c r="G53" s="10"/>
      <c r="H53" s="10"/>
      <c r="I53" s="10">
        <v>1.265822784810126</v>
      </c>
      <c r="J53" s="10">
        <v>98.734177215189874</v>
      </c>
      <c r="K53" s="10">
        <v>100</v>
      </c>
      <c r="L53" s="10"/>
      <c r="M53" s="10"/>
      <c r="N53" s="10"/>
      <c r="O53" s="10">
        <v>0</v>
      </c>
      <c r="P53" s="10">
        <v>100</v>
      </c>
      <c r="Q53" s="10"/>
      <c r="R53" s="10"/>
      <c r="S53" s="10"/>
      <c r="T53" s="10"/>
      <c r="U53" s="10"/>
      <c r="V53" s="10">
        <v>100</v>
      </c>
    </row>
    <row xmlns:x14ac="http://schemas.microsoft.com/office/spreadsheetml/2009/9/ac" r="54" s="197" customFormat="true" ht="12" x14ac:dyDescent="0.2">
      <c r="A54" s="195" t="s">
        <v>159</v>
      </c>
      <c r="B54" s="10">
        <v>2009</v>
      </c>
      <c r="C54" s="196" t="s">
        <v>1</v>
      </c>
      <c r="D54" s="10">
        <v>76096.010844497679</v>
      </c>
      <c r="E54" s="10">
        <v>98.734177215189874</v>
      </c>
      <c r="F54" s="10"/>
      <c r="G54" s="10"/>
      <c r="H54" s="10"/>
      <c r="I54" s="10">
        <v>1.265822784810126</v>
      </c>
      <c r="J54" s="10">
        <v>98.734177215189874</v>
      </c>
      <c r="K54" s="10">
        <v>100</v>
      </c>
      <c r="L54" s="10"/>
      <c r="M54" s="10"/>
      <c r="N54" s="10"/>
      <c r="O54" s="10">
        <v>0</v>
      </c>
      <c r="P54" s="10">
        <v>100</v>
      </c>
      <c r="Q54" s="10"/>
      <c r="R54" s="10"/>
      <c r="S54" s="10"/>
      <c r="T54" s="10"/>
      <c r="U54" s="10"/>
      <c r="V54" s="10">
        <v>100</v>
      </c>
    </row>
    <row xmlns:x14ac="http://schemas.microsoft.com/office/spreadsheetml/2009/9/ac" r="55" s="197" customFormat="true" ht="12" x14ac:dyDescent="0.2">
      <c r="A55" s="195" t="s">
        <v>159</v>
      </c>
      <c r="B55" s="10">
        <v>2010</v>
      </c>
      <c r="C55" s="196" t="s">
        <v>1</v>
      </c>
      <c r="D55" s="10">
        <v>77166.697215576191</v>
      </c>
      <c r="E55" s="10">
        <v>98.734177215189874</v>
      </c>
      <c r="F55" s="10"/>
      <c r="G55" s="10"/>
      <c r="H55" s="10"/>
      <c r="I55" s="10">
        <v>1.265822784810126</v>
      </c>
      <c r="J55" s="10">
        <v>98.734177215189874</v>
      </c>
      <c r="K55" s="10">
        <v>100</v>
      </c>
      <c r="L55" s="10"/>
      <c r="M55" s="10"/>
      <c r="N55" s="10"/>
      <c r="O55" s="10">
        <v>0</v>
      </c>
      <c r="P55" s="10">
        <v>100</v>
      </c>
      <c r="Q55" s="10"/>
      <c r="R55" s="10"/>
      <c r="S55" s="10"/>
      <c r="T55" s="10"/>
      <c r="U55" s="10"/>
      <c r="V55" s="10">
        <v>100</v>
      </c>
    </row>
    <row xmlns:x14ac="http://schemas.microsoft.com/office/spreadsheetml/2009/9/ac" r="56" s="197" customFormat="true" ht="12" x14ac:dyDescent="0.2">
      <c r="A56" s="195" t="s">
        <v>159</v>
      </c>
      <c r="B56" s="10">
        <v>2011</v>
      </c>
      <c r="C56" s="196" t="s">
        <v>1</v>
      </c>
      <c r="D56" s="10">
        <v>78145.369689483661</v>
      </c>
      <c r="E56" s="10">
        <v>98.734177215189874</v>
      </c>
      <c r="F56" s="10"/>
      <c r="G56" s="10"/>
      <c r="H56" s="10"/>
      <c r="I56" s="10">
        <v>1.265822784810126</v>
      </c>
      <c r="J56" s="10">
        <v>98.734177215189874</v>
      </c>
      <c r="K56" s="10">
        <v>100</v>
      </c>
      <c r="L56" s="10"/>
      <c r="M56" s="10"/>
      <c r="N56" s="10"/>
      <c r="O56" s="10">
        <v>0</v>
      </c>
      <c r="P56" s="10">
        <v>100</v>
      </c>
      <c r="Q56" s="10"/>
      <c r="R56" s="10"/>
      <c r="S56" s="10"/>
      <c r="T56" s="10"/>
      <c r="U56" s="10"/>
      <c r="V56" s="10">
        <v>100</v>
      </c>
    </row>
    <row xmlns:x14ac="http://schemas.microsoft.com/office/spreadsheetml/2009/9/ac" r="57" s="197" customFormat="true" ht="12" x14ac:dyDescent="0.2">
      <c r="A57" s="195" t="s">
        <v>159</v>
      </c>
      <c r="B57" s="10">
        <v>2012</v>
      </c>
      <c r="C57" s="196" t="s">
        <v>1</v>
      </c>
      <c r="D57" s="10">
        <v>78939.978599510199</v>
      </c>
      <c r="E57" s="10">
        <v>98.734177215189874</v>
      </c>
      <c r="F57" s="10"/>
      <c r="G57" s="10"/>
      <c r="H57" s="10"/>
      <c r="I57" s="10">
        <v>1.265822784810126</v>
      </c>
      <c r="J57" s="10">
        <v>98.734177215189874</v>
      </c>
      <c r="K57" s="10">
        <v>100</v>
      </c>
      <c r="L57" s="10"/>
      <c r="M57" s="10"/>
      <c r="N57" s="10"/>
      <c r="O57" s="10">
        <v>0</v>
      </c>
      <c r="P57" s="10">
        <v>100</v>
      </c>
      <c r="Q57" s="10"/>
      <c r="R57" s="10"/>
      <c r="S57" s="10"/>
      <c r="T57" s="10"/>
      <c r="U57" s="10"/>
      <c r="V57" s="10">
        <v>100</v>
      </c>
    </row>
    <row xmlns:x14ac="http://schemas.microsoft.com/office/spreadsheetml/2009/9/ac" r="58" s="197" customFormat="true" ht="12" x14ac:dyDescent="0.2">
      <c r="A58" s="195" t="s">
        <v>159</v>
      </c>
      <c r="B58" s="10">
        <v>2013</v>
      </c>
      <c r="C58" s="196" t="s">
        <v>1</v>
      </c>
      <c r="D58" s="10">
        <v>79650.424190368649</v>
      </c>
      <c r="E58" s="10">
        <v>98.734177215189874</v>
      </c>
      <c r="F58" s="10"/>
      <c r="G58" s="10"/>
      <c r="H58" s="10"/>
      <c r="I58" s="10">
        <v>1.265822784810126</v>
      </c>
      <c r="J58" s="10">
        <v>98.734177215189874</v>
      </c>
      <c r="K58" s="10">
        <v>100</v>
      </c>
      <c r="L58" s="10"/>
      <c r="M58" s="10"/>
      <c r="N58" s="10"/>
      <c r="O58" s="10">
        <v>0</v>
      </c>
      <c r="P58" s="10">
        <v>100</v>
      </c>
      <c r="Q58" s="10"/>
      <c r="R58" s="10"/>
      <c r="S58" s="10"/>
      <c r="T58" s="10"/>
      <c r="U58" s="10"/>
      <c r="V58" s="10">
        <v>100</v>
      </c>
    </row>
    <row xmlns:x14ac="http://schemas.microsoft.com/office/spreadsheetml/2009/9/ac" r="59" s="197" customFormat="true" ht="12" x14ac:dyDescent="0.2">
      <c r="A59" s="195" t="s">
        <v>159</v>
      </c>
      <c r="B59" s="10">
        <v>2014</v>
      </c>
      <c r="C59" s="196" t="s">
        <v>1</v>
      </c>
      <c r="D59" s="10">
        <v>80385.77926727297</v>
      </c>
      <c r="E59" s="10">
        <v>98.734177215189874</v>
      </c>
      <c r="F59" s="10"/>
      <c r="G59" s="10"/>
      <c r="H59" s="10"/>
      <c r="I59" s="10">
        <v>1.265822784810126</v>
      </c>
      <c r="J59" s="10">
        <v>98.734177215189874</v>
      </c>
      <c r="K59" s="10">
        <v>100</v>
      </c>
      <c r="L59" s="10"/>
      <c r="M59" s="10"/>
      <c r="N59" s="10"/>
      <c r="O59" s="10">
        <v>0</v>
      </c>
      <c r="P59" s="10">
        <v>100</v>
      </c>
      <c r="Q59" s="10"/>
      <c r="R59" s="10"/>
      <c r="S59" s="10"/>
      <c r="T59" s="10"/>
      <c r="U59" s="10"/>
      <c r="V59" s="10">
        <v>100</v>
      </c>
    </row>
    <row xmlns:x14ac="http://schemas.microsoft.com/office/spreadsheetml/2009/9/ac" r="60" s="197" customFormat="true" ht="12" x14ac:dyDescent="0.2">
      <c r="A60" s="195" t="s">
        <v>159</v>
      </c>
      <c r="B60" s="10">
        <v>2015</v>
      </c>
      <c r="C60" s="196" t="s">
        <v>1</v>
      </c>
      <c r="D60" s="10">
        <v>81217.227687759383</v>
      </c>
      <c r="E60" s="10"/>
      <c r="F60" s="10"/>
      <c r="G60" s="10"/>
      <c r="H60" s="10"/>
      <c r="I60" s="10"/>
      <c r="J60" s="10">
        <v>100</v>
      </c>
      <c r="K60" s="10">
        <v>100</v>
      </c>
      <c r="L60" s="10"/>
      <c r="M60" s="10"/>
      <c r="N60" s="10"/>
      <c r="O60" s="10">
        <v>0</v>
      </c>
      <c r="P60" s="10">
        <v>100</v>
      </c>
      <c r="Q60" s="10"/>
      <c r="R60" s="10"/>
      <c r="S60" s="10"/>
      <c r="T60" s="10"/>
      <c r="U60" s="10"/>
      <c r="V60" s="10">
        <v>100</v>
      </c>
    </row>
    <row xmlns:x14ac="http://schemas.microsoft.com/office/spreadsheetml/2009/9/ac" r="61" s="197" customFormat="true" ht="12" x14ac:dyDescent="0.2">
      <c r="A61" s="195" t="s">
        <v>159</v>
      </c>
      <c r="B61" s="10">
        <v>2016</v>
      </c>
      <c r="C61" s="196" t="s">
        <v>1</v>
      </c>
      <c r="D61" s="10">
        <v>82210.931447067254</v>
      </c>
      <c r="E61" s="10"/>
      <c r="F61" s="10"/>
      <c r="G61" s="10"/>
      <c r="H61" s="10"/>
      <c r="I61" s="10"/>
      <c r="J61" s="10">
        <v>100</v>
      </c>
      <c r="K61" s="10">
        <v>100</v>
      </c>
      <c r="L61" s="10"/>
      <c r="M61" s="10"/>
      <c r="N61" s="10"/>
      <c r="O61" s="10">
        <v>0</v>
      </c>
      <c r="P61" s="10">
        <v>100</v>
      </c>
      <c r="Q61" s="10"/>
      <c r="R61" s="10"/>
      <c r="S61" s="10"/>
      <c r="T61" s="10"/>
      <c r="U61" s="10"/>
      <c r="V61" s="10">
        <v>100</v>
      </c>
    </row>
    <row xmlns:x14ac="http://schemas.microsoft.com/office/spreadsheetml/2009/9/ac" r="62" s="197" customFormat="true" ht="12" x14ac:dyDescent="0.2">
      <c r="A62" s="195" t="s">
        <v>159</v>
      </c>
      <c r="B62" s="10">
        <v>2017</v>
      </c>
      <c r="C62" s="196" t="s">
        <v>1</v>
      </c>
      <c r="D62" s="10">
        <v>83365.001439971922</v>
      </c>
      <c r="E62" s="10"/>
      <c r="F62" s="10"/>
      <c r="G62" s="10"/>
      <c r="H62" s="10"/>
      <c r="I62" s="10"/>
      <c r="J62" s="10">
        <v>100</v>
      </c>
      <c r="K62" s="10">
        <v>100</v>
      </c>
      <c r="L62" s="10"/>
      <c r="M62" s="10"/>
      <c r="N62" s="10"/>
      <c r="O62" s="10">
        <v>0</v>
      </c>
      <c r="P62" s="10">
        <v>100</v>
      </c>
      <c r="Q62" s="10"/>
      <c r="R62" s="10"/>
      <c r="S62" s="10"/>
      <c r="T62" s="10"/>
      <c r="U62" s="10"/>
      <c r="V62" s="10">
        <v>100</v>
      </c>
    </row>
    <row xmlns:x14ac="http://schemas.microsoft.com/office/spreadsheetml/2009/9/ac" r="63" s="197" customFormat="true" ht="12" x14ac:dyDescent="0.2">
      <c r="A63" s="195" t="s">
        <v>159</v>
      </c>
      <c r="B63" s="10">
        <v>2018</v>
      </c>
      <c r="C63" s="196" t="s">
        <v>1</v>
      </c>
      <c r="D63" s="10">
        <v>84114.8816915512</v>
      </c>
      <c r="E63" s="10"/>
      <c r="F63" s="10"/>
      <c r="G63" s="10"/>
      <c r="H63" s="10"/>
      <c r="I63" s="10"/>
      <c r="J63" s="10">
        <v>100</v>
      </c>
      <c r="K63" s="10">
        <v>100</v>
      </c>
      <c r="L63" s="10"/>
      <c r="M63" s="10"/>
      <c r="N63" s="10"/>
      <c r="O63" s="10">
        <v>0</v>
      </c>
      <c r="P63" s="10">
        <v>100</v>
      </c>
      <c r="Q63" s="10"/>
      <c r="R63" s="10"/>
      <c r="S63" s="10"/>
      <c r="T63" s="10"/>
      <c r="U63" s="10"/>
      <c r="V63" s="10">
        <v>100</v>
      </c>
    </row>
    <row xmlns:x14ac="http://schemas.microsoft.com/office/spreadsheetml/2009/9/ac" r="64" s="197" customFormat="true" ht="12" x14ac:dyDescent="0.2">
      <c r="A64" s="195" t="s">
        <v>159</v>
      </c>
      <c r="B64" s="10">
        <v>2019</v>
      </c>
      <c r="C64" s="196" t="s">
        <v>1</v>
      </c>
      <c r="D64" s="10">
        <v>84572.227807617193</v>
      </c>
      <c r="E64" s="10"/>
      <c r="F64" s="10"/>
      <c r="G64" s="10"/>
      <c r="H64" s="10"/>
      <c r="I64" s="10"/>
      <c r="J64" s="10">
        <v>100</v>
      </c>
      <c r="K64" s="10">
        <v>100</v>
      </c>
      <c r="L64" s="10"/>
      <c r="M64" s="10"/>
      <c r="N64" s="10"/>
      <c r="O64" s="10">
        <v>0</v>
      </c>
      <c r="P64" s="10">
        <v>100</v>
      </c>
      <c r="Q64" s="10"/>
      <c r="R64" s="10"/>
      <c r="S64" s="10"/>
      <c r="T64" s="10"/>
      <c r="U64" s="10"/>
      <c r="V64" s="10">
        <v>100</v>
      </c>
    </row>
    <row xmlns:x14ac="http://schemas.microsoft.com/office/spreadsheetml/2009/9/ac" r="65" s="197" customFormat="true" ht="12" x14ac:dyDescent="0.2">
      <c r="A65" s="195" t="s">
        <v>159</v>
      </c>
      <c r="B65" s="10">
        <v>2020</v>
      </c>
      <c r="C65" s="196" t="s">
        <v>1</v>
      </c>
      <c r="D65" s="10">
        <v>84629.464824066148</v>
      </c>
      <c r="E65" s="10"/>
      <c r="F65" s="10"/>
      <c r="G65" s="10"/>
      <c r="H65" s="10"/>
      <c r="I65" s="10"/>
      <c r="J65" s="10">
        <v>100</v>
      </c>
      <c r="K65" s="10">
        <v>100</v>
      </c>
      <c r="L65" s="10"/>
      <c r="M65" s="10"/>
      <c r="N65" s="10"/>
      <c r="O65" s="10">
        <v>0</v>
      </c>
      <c r="P65" s="10">
        <v>100</v>
      </c>
      <c r="Q65" s="10"/>
      <c r="R65" s="10"/>
      <c r="S65" s="10"/>
      <c r="T65" s="10"/>
      <c r="U65" s="10"/>
      <c r="V65" s="10">
        <v>100</v>
      </c>
    </row>
    <row xmlns:x14ac="http://schemas.microsoft.com/office/spreadsheetml/2009/9/ac" r="66" s="197" customFormat="true" ht="12" x14ac:dyDescent="0.2">
      <c r="A66" s="195" t="s">
        <v>159</v>
      </c>
      <c r="B66" s="10">
        <v>2021</v>
      </c>
      <c r="C66" s="196" t="s">
        <v>1</v>
      </c>
      <c r="D66" s="10">
        <v>84610.067339286819</v>
      </c>
      <c r="E66" s="10"/>
      <c r="F66" s="10"/>
      <c r="G66" s="10"/>
      <c r="H66" s="10"/>
      <c r="I66" s="10"/>
      <c r="J66" s="10">
        <v>100</v>
      </c>
      <c r="K66" s="10">
        <v>100</v>
      </c>
      <c r="L66" s="10"/>
      <c r="M66" s="10"/>
      <c r="N66" s="10"/>
      <c r="O66" s="10">
        <v>0</v>
      </c>
      <c r="P66" s="10">
        <v>100</v>
      </c>
      <c r="Q66" s="10"/>
      <c r="R66" s="10"/>
      <c r="S66" s="10"/>
      <c r="T66" s="10"/>
      <c r="U66" s="10"/>
      <c r="V66" s="10">
        <v>100</v>
      </c>
    </row>
    <row xmlns:x14ac="http://schemas.microsoft.com/office/spreadsheetml/2009/9/ac" r="67" s="197" customFormat="true" ht="12" x14ac:dyDescent="0.2">
      <c r="A67" s="195" t="s">
        <v>159</v>
      </c>
      <c r="B67" s="10">
        <v>2022</v>
      </c>
      <c r="C67" s="196" t="s">
        <v>1</v>
      </c>
      <c r="D67" s="10">
        <v>82445.968195037844</v>
      </c>
      <c r="E67" s="10"/>
      <c r="F67" s="10"/>
      <c r="G67" s="10"/>
      <c r="H67" s="10"/>
      <c r="I67" s="10"/>
      <c r="J67" s="10">
        <v>100</v>
      </c>
      <c r="K67" s="10">
        <v>100</v>
      </c>
      <c r="L67" s="10"/>
      <c r="M67" s="10"/>
      <c r="N67" s="10"/>
      <c r="O67" s="10">
        <v>0</v>
      </c>
      <c r="P67" s="10">
        <v>100</v>
      </c>
      <c r="Q67" s="10"/>
      <c r="R67" s="10"/>
      <c r="S67" s="10"/>
      <c r="T67" s="10"/>
      <c r="U67" s="10"/>
      <c r="V67" s="10">
        <v>100</v>
      </c>
    </row>
    <row xmlns:x14ac="http://schemas.microsoft.com/office/spreadsheetml/2009/9/ac" r="68" s="197" customFormat="true" ht="12" x14ac:dyDescent="0.2">
      <c r="A68" s="195" t="s">
        <v>159</v>
      </c>
      <c r="B68" s="10">
        <v>2023</v>
      </c>
      <c r="C68" s="196" t="s">
        <v>1</v>
      </c>
      <c r="D68" s="10">
        <v>81539.689694595334</v>
      </c>
      <c r="E68" s="10"/>
      <c r="F68" s="10"/>
      <c r="G68" s="10"/>
      <c r="H68" s="10"/>
      <c r="I68" s="10"/>
      <c r="J68" s="10">
        <v>100</v>
      </c>
      <c r="K68" s="10">
        <v>100</v>
      </c>
      <c r="L68" s="10"/>
      <c r="M68" s="10"/>
      <c r="N68" s="10"/>
      <c r="O68" s="10">
        <v>0</v>
      </c>
      <c r="P68" s="10">
        <v>100</v>
      </c>
      <c r="Q68" s="10"/>
      <c r="R68" s="10"/>
      <c r="S68" s="10"/>
      <c r="T68" s="10"/>
      <c r="U68" s="10"/>
      <c r="V68" s="10">
        <v>100</v>
      </c>
    </row>
    <row xmlns:x14ac="http://schemas.microsoft.com/office/spreadsheetml/2009/9/ac" r="69" s="197" customFormat="true" ht="12" x14ac:dyDescent="0.2">
      <c r="A69" s="195" t="s">
        <v>159</v>
      </c>
      <c r="B69" s="10">
        <v>2024</v>
      </c>
      <c r="C69" s="19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7" customFormat="true" ht="12" x14ac:dyDescent="0.2">
      <c r="A70" s="195" t="s">
        <v>159</v>
      </c>
      <c r="B70" s="10">
        <v>2025</v>
      </c>
      <c r="C70" s="19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7" customFormat="true" ht="12" x14ac:dyDescent="0.2">
      <c r="A71" s="195" t="s">
        <v>159</v>
      </c>
      <c r="B71" s="10">
        <v>2026</v>
      </c>
      <c r="C71" s="19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7" customFormat="true" ht="12" x14ac:dyDescent="0.2">
      <c r="A72" s="195" t="s">
        <v>159</v>
      </c>
      <c r="B72" s="10">
        <v>2027</v>
      </c>
      <c r="C72" s="19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7" customFormat="true" ht="12" x14ac:dyDescent="0.2">
      <c r="A73" s="195" t="s">
        <v>159</v>
      </c>
      <c r="B73" s="10">
        <v>2028</v>
      </c>
      <c r="C73" s="19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7" customFormat="true" ht="12" x14ac:dyDescent="0.2">
      <c r="A74" s="195" t="s">
        <v>159</v>
      </c>
      <c r="B74" s="10">
        <v>2029</v>
      </c>
      <c r="C74" s="19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7" customFormat="true" ht="12" x14ac:dyDescent="0.2">
      <c r="A75" s="195" t="s">
        <v>159</v>
      </c>
      <c r="B75" s="10">
        <v>2030</v>
      </c>
      <c r="C75" s="19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7" customFormat="true" ht="12" x14ac:dyDescent="0.2">
      <c r="A76" s="195" t="s">
        <v>159</v>
      </c>
      <c r="B76" s="10">
        <v>2000</v>
      </c>
      <c r="C76" s="196" t="s">
        <v>2</v>
      </c>
      <c r="D76" s="10">
        <v>161071.0178817749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7" customFormat="true" ht="12" x14ac:dyDescent="0.2">
      <c r="A77" s="195" t="s">
        <v>159</v>
      </c>
      <c r="B77" s="10">
        <v>2001</v>
      </c>
      <c r="C77" s="196" t="s">
        <v>2</v>
      </c>
      <c r="D77" s="10">
        <v>162753.4306133652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7" customFormat="true" ht="12" x14ac:dyDescent="0.2">
      <c r="A78" s="195" t="s">
        <v>159</v>
      </c>
      <c r="B78" s="10">
        <v>2002</v>
      </c>
      <c r="C78" s="196" t="s">
        <v>2</v>
      </c>
      <c r="D78" s="10">
        <v>163362.9684883118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7" customFormat="true" ht="12" x14ac:dyDescent="0.2">
      <c r="A79" s="195" t="s">
        <v>159</v>
      </c>
      <c r="B79" s="10">
        <v>2003</v>
      </c>
      <c r="C79" s="196" t="s">
        <v>2</v>
      </c>
      <c r="D79" s="10">
        <v>162845.23134719851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7" customFormat="true" ht="12" x14ac:dyDescent="0.2">
      <c r="A80" s="195" t="s">
        <v>159</v>
      </c>
      <c r="B80" s="10">
        <v>2004</v>
      </c>
      <c r="C80" s="196" t="s">
        <v>2</v>
      </c>
      <c r="D80" s="10">
        <v>161420.89945625301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7" customFormat="true" ht="12" x14ac:dyDescent="0.2">
      <c r="A81" s="195" t="s">
        <v>159</v>
      </c>
      <c r="B81" s="10">
        <v>2005</v>
      </c>
      <c r="C81" s="196" t="s">
        <v>2</v>
      </c>
      <c r="D81" s="10">
        <v>159395.6014976883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7" customFormat="true" ht="12" x14ac:dyDescent="0.2">
      <c r="A82" s="195" t="s">
        <v>159</v>
      </c>
      <c r="B82" s="10">
        <v>2006</v>
      </c>
      <c r="C82" s="196" t="s">
        <v>2</v>
      </c>
      <c r="D82" s="10">
        <v>156966.1141655159</v>
      </c>
      <c r="E82" s="10">
        <v>91.404011461318049</v>
      </c>
      <c r="F82" s="10"/>
      <c r="G82" s="10"/>
      <c r="H82" s="10"/>
      <c r="I82" s="10">
        <v>8.5959885386819508</v>
      </c>
      <c r="J82" s="10">
        <v>91.404011461318049</v>
      </c>
      <c r="K82" s="10">
        <v>95.128939828080235</v>
      </c>
      <c r="L82" s="10"/>
      <c r="M82" s="10"/>
      <c r="N82" s="10"/>
      <c r="O82" s="10">
        <v>4.8710601719197646</v>
      </c>
      <c r="P82" s="10">
        <v>95.128939828080235</v>
      </c>
      <c r="Q82" s="10"/>
      <c r="R82" s="10"/>
      <c r="S82" s="10"/>
      <c r="T82" s="10"/>
      <c r="U82" s="10"/>
      <c r="V82" s="10">
        <v>100</v>
      </c>
    </row>
    <row xmlns:x14ac="http://schemas.microsoft.com/office/spreadsheetml/2009/9/ac" r="83" s="197" customFormat="true" ht="12" x14ac:dyDescent="0.2">
      <c r="A83" s="195" t="s">
        <v>159</v>
      </c>
      <c r="B83" s="10">
        <v>2007</v>
      </c>
      <c r="C83" s="196" t="s">
        <v>2</v>
      </c>
      <c r="D83" s="10">
        <v>153907.87213600159</v>
      </c>
      <c r="E83" s="10">
        <v>91.404011461318049</v>
      </c>
      <c r="F83" s="10"/>
      <c r="G83" s="10"/>
      <c r="H83" s="10"/>
      <c r="I83" s="10">
        <v>8.5959885386819508</v>
      </c>
      <c r="J83" s="10">
        <v>91.404011461318049</v>
      </c>
      <c r="K83" s="10">
        <v>95.128939828080235</v>
      </c>
      <c r="L83" s="10"/>
      <c r="M83" s="10"/>
      <c r="N83" s="10"/>
      <c r="O83" s="10">
        <v>4.8710601719197646</v>
      </c>
      <c r="P83" s="10">
        <v>95.128939828080235</v>
      </c>
      <c r="Q83" s="10"/>
      <c r="R83" s="10"/>
      <c r="S83" s="10"/>
      <c r="T83" s="10"/>
      <c r="U83" s="10"/>
      <c r="V83" s="10">
        <v>100</v>
      </c>
    </row>
    <row xmlns:x14ac="http://schemas.microsoft.com/office/spreadsheetml/2009/9/ac" r="84" s="197" customFormat="true" ht="12" x14ac:dyDescent="0.2">
      <c r="A84" s="195" t="s">
        <v>159</v>
      </c>
      <c r="B84" s="10">
        <v>2008</v>
      </c>
      <c r="C84" s="196" t="s">
        <v>2</v>
      </c>
      <c r="D84" s="10">
        <v>150808.52598213201</v>
      </c>
      <c r="E84" s="10">
        <v>91.404011461318049</v>
      </c>
      <c r="F84" s="10"/>
      <c r="G84" s="10"/>
      <c r="H84" s="10"/>
      <c r="I84" s="10">
        <v>8.5959885386819508</v>
      </c>
      <c r="J84" s="10">
        <v>91.404011461318049</v>
      </c>
      <c r="K84" s="10">
        <v>95.128939828080235</v>
      </c>
      <c r="L84" s="10"/>
      <c r="M84" s="10"/>
      <c r="N84" s="10"/>
      <c r="O84" s="10">
        <v>4.8710601719197646</v>
      </c>
      <c r="P84" s="10">
        <v>95.128939828080235</v>
      </c>
      <c r="Q84" s="10"/>
      <c r="R84" s="10"/>
      <c r="S84" s="10"/>
      <c r="T84" s="10"/>
      <c r="U84" s="10"/>
      <c r="V84" s="10">
        <v>100</v>
      </c>
    </row>
    <row xmlns:x14ac="http://schemas.microsoft.com/office/spreadsheetml/2009/9/ac" r="85" s="197" customFormat="true" ht="12" x14ac:dyDescent="0.2">
      <c r="A85" s="195" t="s">
        <v>159</v>
      </c>
      <c r="B85" s="10">
        <v>2009</v>
      </c>
      <c r="C85" s="196" t="s">
        <v>2</v>
      </c>
      <c r="D85" s="10">
        <v>147649.98915550229</v>
      </c>
      <c r="E85" s="10">
        <v>91.404011461318049</v>
      </c>
      <c r="F85" s="10"/>
      <c r="G85" s="10"/>
      <c r="H85" s="10"/>
      <c r="I85" s="10">
        <v>8.5959885386819508</v>
      </c>
      <c r="J85" s="10">
        <v>91.404011461318049</v>
      </c>
      <c r="K85" s="10">
        <v>95.128939828080235</v>
      </c>
      <c r="L85" s="10"/>
      <c r="M85" s="10"/>
      <c r="N85" s="10"/>
      <c r="O85" s="10">
        <v>4.8710601719197646</v>
      </c>
      <c r="P85" s="10">
        <v>95.128939828080235</v>
      </c>
      <c r="Q85" s="10"/>
      <c r="R85" s="10"/>
      <c r="S85" s="10"/>
      <c r="T85" s="10"/>
      <c r="U85" s="10"/>
      <c r="V85" s="10">
        <v>100</v>
      </c>
    </row>
    <row xmlns:x14ac="http://schemas.microsoft.com/office/spreadsheetml/2009/9/ac" r="86" s="197" customFormat="true" ht="12" x14ac:dyDescent="0.2">
      <c r="A86" s="195" t="s">
        <v>159</v>
      </c>
      <c r="B86" s="10">
        <v>2010</v>
      </c>
      <c r="C86" s="196" t="s">
        <v>2</v>
      </c>
      <c r="D86" s="10">
        <v>144621.30278442381</v>
      </c>
      <c r="E86" s="10">
        <v>91.404011461318049</v>
      </c>
      <c r="F86" s="10"/>
      <c r="G86" s="10"/>
      <c r="H86" s="10"/>
      <c r="I86" s="10">
        <v>8.5959885386819508</v>
      </c>
      <c r="J86" s="10">
        <v>91.404011461318049</v>
      </c>
      <c r="K86" s="10">
        <v>95.128939828080235</v>
      </c>
      <c r="L86" s="10"/>
      <c r="M86" s="10"/>
      <c r="N86" s="10"/>
      <c r="O86" s="10">
        <v>4.8710601719197646</v>
      </c>
      <c r="P86" s="10">
        <v>95.128939828080235</v>
      </c>
      <c r="Q86" s="10"/>
      <c r="R86" s="10"/>
      <c r="S86" s="10"/>
      <c r="T86" s="10"/>
      <c r="U86" s="10"/>
      <c r="V86" s="10">
        <v>100</v>
      </c>
    </row>
    <row xmlns:x14ac="http://schemas.microsoft.com/office/spreadsheetml/2009/9/ac" r="87" s="197" customFormat="true" ht="12" x14ac:dyDescent="0.2">
      <c r="A87" s="195" t="s">
        <v>159</v>
      </c>
      <c r="B87" s="10">
        <v>2011</v>
      </c>
      <c r="C87" s="196" t="s">
        <v>2</v>
      </c>
      <c r="D87" s="10">
        <v>141456.6303105164</v>
      </c>
      <c r="E87" s="10">
        <v>91.404011461318049</v>
      </c>
      <c r="F87" s="10"/>
      <c r="G87" s="10"/>
      <c r="H87" s="10"/>
      <c r="I87" s="10">
        <v>8.5959885386819508</v>
      </c>
      <c r="J87" s="10">
        <v>91.404011461318049</v>
      </c>
      <c r="K87" s="10">
        <v>95.128939828080235</v>
      </c>
      <c r="L87" s="10"/>
      <c r="M87" s="10"/>
      <c r="N87" s="10"/>
      <c r="O87" s="10">
        <v>4.8710601719197646</v>
      </c>
      <c r="P87" s="10">
        <v>95.128939828080235</v>
      </c>
      <c r="Q87" s="10"/>
      <c r="R87" s="10"/>
      <c r="S87" s="10"/>
      <c r="T87" s="10"/>
      <c r="U87" s="10"/>
      <c r="V87" s="10">
        <v>100</v>
      </c>
    </row>
    <row xmlns:x14ac="http://schemas.microsoft.com/office/spreadsheetml/2009/9/ac" r="88" s="197" customFormat="true" ht="12" x14ac:dyDescent="0.2">
      <c r="A88" s="195" t="s">
        <v>159</v>
      </c>
      <c r="B88" s="10">
        <v>2012</v>
      </c>
      <c r="C88" s="196" t="s">
        <v>2</v>
      </c>
      <c r="D88" s="10">
        <v>138101.02140048979</v>
      </c>
      <c r="E88" s="10">
        <v>91.404011461318049</v>
      </c>
      <c r="F88" s="10"/>
      <c r="G88" s="10"/>
      <c r="H88" s="10"/>
      <c r="I88" s="10">
        <v>8.5959885386819508</v>
      </c>
      <c r="J88" s="10">
        <v>91.404011461318049</v>
      </c>
      <c r="K88" s="10">
        <v>95.128939828080235</v>
      </c>
      <c r="L88" s="10"/>
      <c r="M88" s="10"/>
      <c r="N88" s="10"/>
      <c r="O88" s="10">
        <v>4.8710601719197646</v>
      </c>
      <c r="P88" s="10">
        <v>95.128939828080235</v>
      </c>
      <c r="Q88" s="10"/>
      <c r="R88" s="10"/>
      <c r="S88" s="10"/>
      <c r="T88" s="10"/>
      <c r="U88" s="10"/>
      <c r="V88" s="10">
        <v>100</v>
      </c>
    </row>
    <row xmlns:x14ac="http://schemas.microsoft.com/office/spreadsheetml/2009/9/ac" r="89" s="197" customFormat="true" ht="12" x14ac:dyDescent="0.2">
      <c r="A89" s="195" t="s">
        <v>159</v>
      </c>
      <c r="B89" s="10">
        <v>2013</v>
      </c>
      <c r="C89" s="196" t="s">
        <v>2</v>
      </c>
      <c r="D89" s="10">
        <v>134757.57580963141</v>
      </c>
      <c r="E89" s="10">
        <v>91.404011461318049</v>
      </c>
      <c r="F89" s="10"/>
      <c r="G89" s="10"/>
      <c r="H89" s="10"/>
      <c r="I89" s="10">
        <v>8.5959885386819508</v>
      </c>
      <c r="J89" s="10">
        <v>91.404011461318049</v>
      </c>
      <c r="K89" s="10">
        <v>95.128939828080235</v>
      </c>
      <c r="L89" s="10"/>
      <c r="M89" s="10"/>
      <c r="N89" s="10"/>
      <c r="O89" s="10">
        <v>4.8710601719197646</v>
      </c>
      <c r="P89" s="10">
        <v>95.128939828080235</v>
      </c>
      <c r="Q89" s="10"/>
      <c r="R89" s="10"/>
      <c r="S89" s="10"/>
      <c r="T89" s="10"/>
      <c r="U89" s="10"/>
      <c r="V89" s="10">
        <v>100</v>
      </c>
    </row>
    <row xmlns:x14ac="http://schemas.microsoft.com/office/spreadsheetml/2009/9/ac" r="90" s="197" customFormat="true" ht="12" x14ac:dyDescent="0.2">
      <c r="A90" s="195" t="s">
        <v>159</v>
      </c>
      <c r="B90" s="10">
        <v>2014</v>
      </c>
      <c r="C90" s="196" t="s">
        <v>2</v>
      </c>
      <c r="D90" s="10">
        <v>131613.220732727</v>
      </c>
      <c r="E90" s="10">
        <v>91.404011461318049</v>
      </c>
      <c r="F90" s="10"/>
      <c r="G90" s="10"/>
      <c r="H90" s="10"/>
      <c r="I90" s="10">
        <v>8.5959885386819508</v>
      </c>
      <c r="J90" s="10">
        <v>91.404011461318049</v>
      </c>
      <c r="K90" s="10">
        <v>95.128939828080235</v>
      </c>
      <c r="L90" s="10"/>
      <c r="M90" s="10"/>
      <c r="N90" s="10"/>
      <c r="O90" s="10">
        <v>4.8710601719197646</v>
      </c>
      <c r="P90" s="10">
        <v>95.128939828080235</v>
      </c>
      <c r="Q90" s="10"/>
      <c r="R90" s="10"/>
      <c r="S90" s="10"/>
      <c r="T90" s="10"/>
      <c r="U90" s="10"/>
      <c r="V90" s="10">
        <v>100</v>
      </c>
    </row>
    <row xmlns:x14ac="http://schemas.microsoft.com/office/spreadsheetml/2009/9/ac" r="91" s="197" customFormat="true" ht="12" x14ac:dyDescent="0.2">
      <c r="A91" s="195" t="s">
        <v>159</v>
      </c>
      <c r="B91" s="10">
        <v>2015</v>
      </c>
      <c r="C91" s="196" t="s">
        <v>2</v>
      </c>
      <c r="D91" s="10">
        <v>128765.7723122406</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7" customFormat="true" ht="12" x14ac:dyDescent="0.2">
      <c r="A92" s="195" t="s">
        <v>159</v>
      </c>
      <c r="B92" s="10">
        <v>2016</v>
      </c>
      <c r="C92" s="196" t="s">
        <v>2</v>
      </c>
      <c r="D92" s="10">
        <v>126298.0685529327</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7" customFormat="true" ht="12" x14ac:dyDescent="0.2">
      <c r="A93" s="195" t="s">
        <v>159</v>
      </c>
      <c r="B93" s="10">
        <v>2017</v>
      </c>
      <c r="C93" s="196" t="s">
        <v>2</v>
      </c>
      <c r="D93" s="10">
        <v>124180.99856002811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7" customFormat="true" ht="12" x14ac:dyDescent="0.2">
      <c r="A94" s="195" t="s">
        <v>159</v>
      </c>
      <c r="B94" s="10">
        <v>2018</v>
      </c>
      <c r="C94" s="196" t="s">
        <v>2</v>
      </c>
      <c r="D94" s="10">
        <v>121570.1183084488</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7" customFormat="true" ht="12" x14ac:dyDescent="0.2">
      <c r="A95" s="195" t="s">
        <v>159</v>
      </c>
      <c r="B95" s="10">
        <v>2019</v>
      </c>
      <c r="C95" s="196" t="s">
        <v>2</v>
      </c>
      <c r="D95" s="10">
        <v>118667.77219238281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7" customFormat="true" ht="12" x14ac:dyDescent="0.2">
      <c r="A96" s="195" t="s">
        <v>159</v>
      </c>
      <c r="B96" s="10">
        <v>2020</v>
      </c>
      <c r="C96" s="196" t="s">
        <v>2</v>
      </c>
      <c r="D96" s="10">
        <v>115364.5351759339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7" customFormat="true" ht="12" x14ac:dyDescent="0.2">
      <c r="A97" s="195" t="s">
        <v>159</v>
      </c>
      <c r="B97" s="10">
        <v>2021</v>
      </c>
      <c r="C97" s="196" t="s">
        <v>2</v>
      </c>
      <c r="D97" s="10">
        <v>112120.9326607132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7" customFormat="true" ht="12" x14ac:dyDescent="0.2">
      <c r="A98" s="195" t="s">
        <v>159</v>
      </c>
      <c r="B98" s="10">
        <v>2022</v>
      </c>
      <c r="C98" s="196" t="s">
        <v>2</v>
      </c>
      <c r="D98" s="10">
        <v>106278.0318049622</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7" customFormat="true" ht="12" x14ac:dyDescent="0.2">
      <c r="A99" s="195" t="s">
        <v>159</v>
      </c>
      <c r="B99" s="10">
        <v>2023</v>
      </c>
      <c r="C99" s="196" t="s">
        <v>2</v>
      </c>
      <c r="D99" s="10">
        <v>102315.3103054047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7" customFormat="true" ht="12" x14ac:dyDescent="0.2">
      <c r="A100" s="195" t="s">
        <v>159</v>
      </c>
      <c r="B100" s="10">
        <v>2024</v>
      </c>
      <c r="C100" s="19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7" customFormat="true" ht="12" x14ac:dyDescent="0.2">
      <c r="A101" s="195" t="s">
        <v>159</v>
      </c>
      <c r="B101" s="10">
        <v>2025</v>
      </c>
      <c r="C101" s="19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7" customFormat="true" ht="12" x14ac:dyDescent="0.2">
      <c r="A102" s="195" t="s">
        <v>159</v>
      </c>
      <c r="B102" s="10">
        <v>2026</v>
      </c>
      <c r="C102" s="19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7" customFormat="true" ht="12" x14ac:dyDescent="0.2">
      <c r="A103" s="195" t="s">
        <v>159</v>
      </c>
      <c r="B103" s="10">
        <v>2027</v>
      </c>
      <c r="C103" s="19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7" customFormat="true" ht="12" x14ac:dyDescent="0.2">
      <c r="A104" s="195" t="s">
        <v>159</v>
      </c>
      <c r="B104" s="10">
        <v>2028</v>
      </c>
      <c r="C104" s="19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7" customFormat="true" ht="12" x14ac:dyDescent="0.2">
      <c r="A105" s="195" t="s">
        <v>159</v>
      </c>
      <c r="B105" s="10">
        <v>2029</v>
      </c>
      <c r="C105" s="19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7" customFormat="true" ht="12" x14ac:dyDescent="0.2">
      <c r="A106" s="195" t="s">
        <v>159</v>
      </c>
      <c r="B106" s="10">
        <v>2030</v>
      </c>
      <c r="C106" s="19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7" customFormat="true" ht="12" x14ac:dyDescent="0.2">
      <c r="A107" s="195" t="s">
        <v>159</v>
      </c>
      <c r="B107" s="10">
        <v>2000</v>
      </c>
      <c r="C107" s="196" t="s">
        <v>16</v>
      </c>
      <c r="D107" s="10">
        <v>30530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7" customFormat="true" ht="12" x14ac:dyDescent="0.2">
      <c r="A108" s="195" t="s">
        <v>159</v>
      </c>
      <c r="B108" s="10">
        <v>2001</v>
      </c>
      <c r="C108" s="196" t="s">
        <v>16</v>
      </c>
      <c r="D108" s="10">
        <v>30266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7" customFormat="true" ht="12" x14ac:dyDescent="0.2">
      <c r="A109" s="195" t="s">
        <v>159</v>
      </c>
      <c r="B109" s="10">
        <v>2002</v>
      </c>
      <c r="C109" s="196" t="s">
        <v>16</v>
      </c>
      <c r="D109" s="10">
        <v>29760</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7" customFormat="true" ht="12" x14ac:dyDescent="0.2">
      <c r="A110" s="195" t="s">
        <v>159</v>
      </c>
      <c r="B110" s="10">
        <v>2003</v>
      </c>
      <c r="C110" s="198" t="s">
        <v>16</v>
      </c>
      <c r="D110" s="10">
        <v>28903</v>
      </c>
      <c r="E110" s="10"/>
      <c r="F110" s="10"/>
      <c r="G110" s="10"/>
      <c r="H110" s="10"/>
      <c r="I110" s="10"/>
      <c r="J110" s="10">
        <v>100</v>
      </c>
      <c r="K110" s="10"/>
      <c r="L110" s="10"/>
      <c r="M110" s="10"/>
      <c r="N110" s="10"/>
      <c r="O110" s="10"/>
      <c r="P110" s="10">
        <v>100</v>
      </c>
      <c r="Q110" s="10"/>
      <c r="R110" s="10"/>
      <c r="S110" s="10"/>
      <c r="T110" s="10"/>
      <c r="U110" s="10"/>
      <c r="V110" s="10">
        <v>100</v>
      </c>
      <c r="W110" s="199"/>
      <c r="X110" s="199"/>
      <c r="Y110" s="199"/>
      <c r="Z110" s="199"/>
      <c r="AA110" s="199"/>
      <c r="AB110" s="199"/>
      <c r="AC110" s="199"/>
      <c r="AD110" s="199"/>
      <c r="AE110" s="199"/>
    </row>
    <row xmlns:x14ac="http://schemas.microsoft.com/office/spreadsheetml/2009/9/ac" r="111" s="197" customFormat="true" ht="12" x14ac:dyDescent="0.2">
      <c r="A111" s="195" t="s">
        <v>159</v>
      </c>
      <c r="B111" s="10">
        <v>2004</v>
      </c>
      <c r="C111" s="198" t="s">
        <v>16</v>
      </c>
      <c r="D111" s="10">
        <v>28186</v>
      </c>
      <c r="E111" s="10"/>
      <c r="F111" s="10"/>
      <c r="G111" s="10"/>
      <c r="H111" s="10"/>
      <c r="I111" s="10"/>
      <c r="J111" s="10">
        <v>100</v>
      </c>
      <c r="K111" s="10"/>
      <c r="L111" s="10"/>
      <c r="M111" s="10"/>
      <c r="N111" s="10"/>
      <c r="O111" s="10"/>
      <c r="P111" s="10">
        <v>100</v>
      </c>
      <c r="Q111" s="10"/>
      <c r="R111" s="10"/>
      <c r="S111" s="10"/>
      <c r="T111" s="10"/>
      <c r="U111" s="10"/>
      <c r="V111" s="10">
        <v>100</v>
      </c>
      <c r="W111" s="199"/>
      <c r="X111" s="199"/>
      <c r="Y111" s="199"/>
      <c r="Z111" s="199"/>
      <c r="AA111" s="199"/>
      <c r="AB111" s="199"/>
      <c r="AC111" s="199"/>
      <c r="AD111" s="199"/>
      <c r="AE111" s="199"/>
    </row>
    <row xmlns:x14ac="http://schemas.microsoft.com/office/spreadsheetml/2009/9/ac" r="112" s="197" customFormat="true" ht="12" x14ac:dyDescent="0.2">
      <c r="A112" s="195" t="s">
        <v>159</v>
      </c>
      <c r="B112" s="10">
        <v>2005</v>
      </c>
      <c r="C112" s="198" t="s">
        <v>16</v>
      </c>
      <c r="D112" s="10">
        <v>27908</v>
      </c>
      <c r="E112" s="10"/>
      <c r="F112" s="10"/>
      <c r="G112" s="10"/>
      <c r="H112" s="10"/>
      <c r="I112" s="10"/>
      <c r="J112" s="10">
        <v>100</v>
      </c>
      <c r="K112" s="10"/>
      <c r="L112" s="10"/>
      <c r="M112" s="10"/>
      <c r="N112" s="10"/>
      <c r="O112" s="10"/>
      <c r="P112" s="10">
        <v>100</v>
      </c>
      <c r="Q112" s="10"/>
      <c r="R112" s="10"/>
      <c r="S112" s="10"/>
      <c r="T112" s="10"/>
      <c r="U112" s="10"/>
      <c r="V112" s="10">
        <v>100</v>
      </c>
      <c r="W112" s="199"/>
      <c r="X112" s="199"/>
      <c r="Y112" s="199"/>
      <c r="Z112" s="199"/>
      <c r="AA112" s="199"/>
      <c r="AB112" s="199"/>
      <c r="AC112" s="199"/>
      <c r="AD112" s="199"/>
      <c r="AE112" s="199"/>
    </row>
    <row xmlns:x14ac="http://schemas.microsoft.com/office/spreadsheetml/2009/9/ac" r="113" s="197" customFormat="true" ht="12" x14ac:dyDescent="0.2">
      <c r="A113" s="195" t="s">
        <v>159</v>
      </c>
      <c r="B113" s="10">
        <v>2006</v>
      </c>
      <c r="C113" s="198" t="s">
        <v>16</v>
      </c>
      <c r="D113" s="10">
        <v>27514</v>
      </c>
      <c r="E113" s="10"/>
      <c r="F113" s="10"/>
      <c r="G113" s="10"/>
      <c r="H113" s="10"/>
      <c r="I113" s="10"/>
      <c r="J113" s="10">
        <v>100</v>
      </c>
      <c r="K113" s="10"/>
      <c r="L113" s="10"/>
      <c r="M113" s="10"/>
      <c r="N113" s="10"/>
      <c r="O113" s="10"/>
      <c r="P113" s="10">
        <v>100</v>
      </c>
      <c r="Q113" s="10"/>
      <c r="R113" s="10"/>
      <c r="S113" s="10"/>
      <c r="T113" s="10"/>
      <c r="U113" s="10"/>
      <c r="V113" s="10">
        <v>100</v>
      </c>
      <c r="W113" s="199"/>
      <c r="X113" s="199"/>
      <c r="Y113" s="199"/>
      <c r="Z113" s="199"/>
      <c r="AA113" s="199"/>
      <c r="AB113" s="199"/>
      <c r="AC113" s="199"/>
      <c r="AD113" s="199"/>
      <c r="AE113" s="199"/>
    </row>
    <row xmlns:x14ac="http://schemas.microsoft.com/office/spreadsheetml/2009/9/ac" r="114" s="197" customFormat="true" ht="12" x14ac:dyDescent="0.2">
      <c r="A114" s="195" t="s">
        <v>159</v>
      </c>
      <c r="B114" s="10">
        <v>2007</v>
      </c>
      <c r="C114" s="198" t="s">
        <v>16</v>
      </c>
      <c r="D114" s="10">
        <v>27079</v>
      </c>
      <c r="E114" s="10"/>
      <c r="F114" s="10"/>
      <c r="G114" s="10"/>
      <c r="H114" s="10"/>
      <c r="I114" s="10"/>
      <c r="J114" s="10">
        <v>100</v>
      </c>
      <c r="K114" s="10"/>
      <c r="L114" s="10"/>
      <c r="M114" s="10"/>
      <c r="N114" s="10"/>
      <c r="O114" s="10"/>
      <c r="P114" s="10">
        <v>100</v>
      </c>
      <c r="Q114" s="10"/>
      <c r="R114" s="10"/>
      <c r="S114" s="10"/>
      <c r="T114" s="10"/>
      <c r="U114" s="10"/>
      <c r="V114" s="10">
        <v>100</v>
      </c>
      <c r="W114" s="199"/>
      <c r="X114" s="199"/>
      <c r="Y114" s="199"/>
      <c r="Z114" s="199"/>
      <c r="AA114" s="199"/>
      <c r="AB114" s="199"/>
      <c r="AC114" s="199"/>
      <c r="AD114" s="199"/>
      <c r="AE114" s="199"/>
    </row>
    <row xmlns:x14ac="http://schemas.microsoft.com/office/spreadsheetml/2009/9/ac" r="115" s="197" customFormat="true" ht="12" x14ac:dyDescent="0.2">
      <c r="A115" s="195" t="s">
        <v>159</v>
      </c>
      <c r="B115" s="10">
        <v>2008</v>
      </c>
      <c r="C115" s="198" t="s">
        <v>16</v>
      </c>
      <c r="D115" s="10">
        <v>27049</v>
      </c>
      <c r="E115" s="10"/>
      <c r="F115" s="10"/>
      <c r="G115" s="10"/>
      <c r="H115" s="10"/>
      <c r="I115" s="10"/>
      <c r="J115" s="10">
        <v>100</v>
      </c>
      <c r="K115" s="10"/>
      <c r="L115" s="10"/>
      <c r="M115" s="10"/>
      <c r="N115" s="10"/>
      <c r="O115" s="10"/>
      <c r="P115" s="10">
        <v>100</v>
      </c>
      <c r="Q115" s="10"/>
      <c r="R115" s="10"/>
      <c r="S115" s="10"/>
      <c r="T115" s="10"/>
      <c r="U115" s="10"/>
      <c r="V115" s="10">
        <v>100</v>
      </c>
      <c r="W115" s="199"/>
      <c r="X115" s="199"/>
      <c r="Y115" s="199"/>
      <c r="Z115" s="199"/>
      <c r="AA115" s="199"/>
      <c r="AB115" s="199"/>
      <c r="AC115" s="199"/>
      <c r="AD115" s="199"/>
      <c r="AE115" s="199"/>
    </row>
    <row xmlns:x14ac="http://schemas.microsoft.com/office/spreadsheetml/2009/9/ac" r="116" s="197" customFormat="true" ht="12" x14ac:dyDescent="0.2">
      <c r="A116" s="195" t="s">
        <v>159</v>
      </c>
      <c r="B116" s="10">
        <v>2009</v>
      </c>
      <c r="C116" s="200" t="s">
        <v>16</v>
      </c>
      <c r="D116" s="10">
        <v>27284</v>
      </c>
      <c r="E116" s="10"/>
      <c r="F116" s="10"/>
      <c r="G116" s="10"/>
      <c r="H116" s="10"/>
      <c r="I116" s="10"/>
      <c r="J116" s="10">
        <v>100</v>
      </c>
      <c r="K116" s="10"/>
      <c r="L116" s="10"/>
      <c r="M116" s="10"/>
      <c r="N116" s="10"/>
      <c r="O116" s="10"/>
      <c r="P116" s="10">
        <v>100</v>
      </c>
      <c r="Q116" s="10"/>
      <c r="R116" s="10"/>
      <c r="S116" s="10"/>
      <c r="T116" s="10"/>
      <c r="U116" s="10"/>
      <c r="V116" s="10">
        <v>100</v>
      </c>
      <c r="W116" s="200"/>
      <c r="X116" s="200"/>
      <c r="Y116" s="200"/>
      <c r="Z116" s="200"/>
      <c r="AA116" s="200"/>
      <c r="AB116" s="200"/>
      <c r="AC116" s="200"/>
    </row>
    <row xmlns:x14ac="http://schemas.microsoft.com/office/spreadsheetml/2009/9/ac" r="117" s="197" customFormat="true" ht="12" x14ac:dyDescent="0.2">
      <c r="A117" s="195" t="s">
        <v>159</v>
      </c>
      <c r="B117" s="10">
        <v>2010</v>
      </c>
      <c r="C117" s="200" t="s">
        <v>16</v>
      </c>
      <c r="D117" s="10">
        <v>27577</v>
      </c>
      <c r="E117" s="10"/>
      <c r="F117" s="10"/>
      <c r="G117" s="10"/>
      <c r="H117" s="10"/>
      <c r="I117" s="10"/>
      <c r="J117" s="10">
        <v>100</v>
      </c>
      <c r="K117" s="10"/>
      <c r="L117" s="10"/>
      <c r="M117" s="10"/>
      <c r="N117" s="10"/>
      <c r="O117" s="10"/>
      <c r="P117" s="10">
        <v>100</v>
      </c>
      <c r="Q117" s="10"/>
      <c r="R117" s="10"/>
      <c r="S117" s="10"/>
      <c r="T117" s="10"/>
      <c r="U117" s="10"/>
      <c r="V117" s="10">
        <v>100</v>
      </c>
      <c r="W117" s="200"/>
      <c r="X117" s="200"/>
      <c r="Y117" s="200"/>
      <c r="Z117" s="200"/>
      <c r="AA117" s="200"/>
      <c r="AB117" s="200"/>
      <c r="AC117" s="200"/>
    </row>
    <row xmlns:x14ac="http://schemas.microsoft.com/office/spreadsheetml/2009/9/ac" r="118" s="197" customFormat="true" ht="12" x14ac:dyDescent="0.2">
      <c r="A118" s="195" t="s">
        <v>159</v>
      </c>
      <c r="B118" s="10">
        <v>2011</v>
      </c>
      <c r="C118" s="200" t="s">
        <v>16</v>
      </c>
      <c r="D118" s="10">
        <v>27502</v>
      </c>
      <c r="E118" s="10"/>
      <c r="F118" s="10"/>
      <c r="G118" s="10"/>
      <c r="H118" s="10"/>
      <c r="I118" s="10"/>
      <c r="J118" s="10">
        <v>100</v>
      </c>
      <c r="K118" s="10"/>
      <c r="L118" s="10"/>
      <c r="M118" s="10"/>
      <c r="N118" s="10"/>
      <c r="O118" s="10"/>
      <c r="P118" s="10">
        <v>100</v>
      </c>
      <c r="Q118" s="10"/>
      <c r="R118" s="10"/>
      <c r="S118" s="10"/>
      <c r="T118" s="10"/>
      <c r="U118" s="10"/>
      <c r="V118" s="10">
        <v>100</v>
      </c>
      <c r="W118" s="200"/>
      <c r="X118" s="200"/>
      <c r="Y118" s="200"/>
      <c r="Z118" s="200"/>
      <c r="AA118" s="200"/>
      <c r="AB118" s="200"/>
      <c r="AC118" s="200"/>
      <c r="AD118" s="200"/>
    </row>
    <row xmlns:x14ac="http://schemas.microsoft.com/office/spreadsheetml/2009/9/ac" r="119" s="197" customFormat="true" ht="12" x14ac:dyDescent="0.2">
      <c r="A119" s="195" t="s">
        <v>159</v>
      </c>
      <c r="B119" s="10">
        <v>2012</v>
      </c>
      <c r="C119" s="200" t="s">
        <v>16</v>
      </c>
      <c r="D119" s="10">
        <v>26907</v>
      </c>
      <c r="E119" s="10"/>
      <c r="F119" s="10"/>
      <c r="G119" s="10"/>
      <c r="H119" s="10"/>
      <c r="I119" s="10"/>
      <c r="J119" s="10">
        <v>100</v>
      </c>
      <c r="K119" s="10"/>
      <c r="L119" s="10"/>
      <c r="M119" s="10"/>
      <c r="N119" s="10"/>
      <c r="O119" s="10"/>
      <c r="P119" s="10">
        <v>100</v>
      </c>
      <c r="Q119" s="10"/>
      <c r="R119" s="10"/>
      <c r="S119" s="10"/>
      <c r="T119" s="10"/>
      <c r="U119" s="10"/>
      <c r="V119" s="10">
        <v>100</v>
      </c>
      <c r="W119" s="200"/>
      <c r="X119" s="200"/>
      <c r="Y119" s="200"/>
      <c r="Z119" s="200"/>
      <c r="AA119" s="200"/>
      <c r="AB119" s="200"/>
      <c r="AC119" s="200"/>
      <c r="AD119" s="200"/>
    </row>
    <row xmlns:x14ac="http://schemas.microsoft.com/office/spreadsheetml/2009/9/ac" r="120" s="197" customFormat="true" ht="12" x14ac:dyDescent="0.2">
      <c r="A120" s="195" t="s">
        <v>159</v>
      </c>
      <c r="B120" s="10">
        <v>2013</v>
      </c>
      <c r="C120" s="200" t="s">
        <v>16</v>
      </c>
      <c r="D120" s="10">
        <v>26281</v>
      </c>
      <c r="E120" s="10"/>
      <c r="F120" s="10"/>
      <c r="G120" s="10"/>
      <c r="H120" s="10"/>
      <c r="I120" s="10"/>
      <c r="J120" s="10">
        <v>100</v>
      </c>
      <c r="K120" s="10"/>
      <c r="L120" s="10"/>
      <c r="M120" s="10"/>
      <c r="N120" s="10"/>
      <c r="O120" s="10"/>
      <c r="P120" s="10">
        <v>100</v>
      </c>
      <c r="Q120" s="10"/>
      <c r="R120" s="10">
        <v>66</v>
      </c>
      <c r="S120" s="10"/>
      <c r="T120" s="10"/>
      <c r="U120" s="10">
        <v>34</v>
      </c>
      <c r="V120" s="10">
        <v>66</v>
      </c>
      <c r="W120" s="200"/>
      <c r="X120" s="200"/>
      <c r="Y120" s="200"/>
      <c r="Z120" s="200"/>
      <c r="AA120" s="200"/>
      <c r="AB120" s="200"/>
      <c r="AC120" s="200"/>
      <c r="AD120" s="200"/>
    </row>
    <row xmlns:x14ac="http://schemas.microsoft.com/office/spreadsheetml/2009/9/ac" r="121" s="197" customFormat="true" ht="12" x14ac:dyDescent="0.2">
      <c r="A121" s="195" t="s">
        <v>159</v>
      </c>
      <c r="B121" s="10">
        <v>2014</v>
      </c>
      <c r="C121" s="200" t="s">
        <v>16</v>
      </c>
      <c r="D121" s="10">
        <v>25928</v>
      </c>
      <c r="E121" s="10"/>
      <c r="F121" s="10"/>
      <c r="G121" s="10"/>
      <c r="H121" s="10"/>
      <c r="I121" s="10"/>
      <c r="J121" s="10">
        <v>100</v>
      </c>
      <c r="K121" s="10"/>
      <c r="L121" s="10"/>
      <c r="M121" s="10"/>
      <c r="N121" s="10"/>
      <c r="O121" s="10"/>
      <c r="P121" s="10">
        <v>100</v>
      </c>
      <c r="Q121" s="10"/>
      <c r="R121" s="10">
        <v>66</v>
      </c>
      <c r="S121" s="10"/>
      <c r="T121" s="10"/>
      <c r="U121" s="10">
        <v>34</v>
      </c>
      <c r="V121" s="10">
        <v>66</v>
      </c>
      <c r="W121" s="200"/>
      <c r="X121" s="200"/>
      <c r="Y121" s="200"/>
      <c r="Z121" s="200"/>
      <c r="AA121" s="200"/>
      <c r="AB121" s="200"/>
      <c r="AC121" s="200"/>
      <c r="AD121" s="200"/>
    </row>
    <row xmlns:x14ac="http://schemas.microsoft.com/office/spreadsheetml/2009/9/ac" r="122" s="197" customFormat="true" ht="12" x14ac:dyDescent="0.2">
      <c r="A122" s="195" t="s">
        <v>159</v>
      </c>
      <c r="B122" s="10">
        <v>2015</v>
      </c>
      <c r="C122" s="200" t="s">
        <v>16</v>
      </c>
      <c r="D122" s="10">
        <v>25862</v>
      </c>
      <c r="E122" s="10"/>
      <c r="F122" s="10"/>
      <c r="G122" s="10"/>
      <c r="H122" s="10"/>
      <c r="I122" s="10"/>
      <c r="J122" s="10">
        <v>100</v>
      </c>
      <c r="K122" s="10"/>
      <c r="L122" s="10"/>
      <c r="M122" s="10"/>
      <c r="N122" s="10"/>
      <c r="O122" s="10"/>
      <c r="P122" s="10">
        <v>100</v>
      </c>
      <c r="Q122" s="10"/>
      <c r="R122" s="10">
        <v>66</v>
      </c>
      <c r="S122" s="10"/>
      <c r="T122" s="10"/>
      <c r="U122" s="10">
        <v>34</v>
      </c>
      <c r="V122" s="10">
        <v>66</v>
      </c>
      <c r="W122" s="200"/>
      <c r="X122" s="200"/>
      <c r="Y122" s="200"/>
      <c r="Z122" s="200"/>
      <c r="AA122" s="200"/>
      <c r="AB122" s="200"/>
      <c r="AC122" s="200"/>
      <c r="AD122" s="200"/>
    </row>
    <row xmlns:x14ac="http://schemas.microsoft.com/office/spreadsheetml/2009/9/ac" r="123" s="197" customFormat="true" ht="12" x14ac:dyDescent="0.2">
      <c r="A123" s="195" t="s">
        <v>159</v>
      </c>
      <c r="B123" s="10">
        <v>2016</v>
      </c>
      <c r="C123" s="200" t="s">
        <v>16</v>
      </c>
      <c r="D123" s="10">
        <v>25935</v>
      </c>
      <c r="E123" s="10"/>
      <c r="F123" s="10"/>
      <c r="G123" s="10"/>
      <c r="H123" s="10"/>
      <c r="I123" s="10"/>
      <c r="J123" s="10">
        <v>100</v>
      </c>
      <c r="K123" s="10"/>
      <c r="L123" s="10"/>
      <c r="M123" s="10"/>
      <c r="N123" s="10"/>
      <c r="O123" s="10"/>
      <c r="P123" s="10">
        <v>100</v>
      </c>
      <c r="Q123" s="10"/>
      <c r="R123" s="10">
        <v>66</v>
      </c>
      <c r="S123" s="10"/>
      <c r="T123" s="10"/>
      <c r="U123" s="10">
        <v>34</v>
      </c>
      <c r="V123" s="10">
        <v>66</v>
      </c>
      <c r="W123" s="200"/>
      <c r="X123" s="200"/>
      <c r="Y123" s="200"/>
      <c r="Z123" s="200"/>
      <c r="AA123" s="200"/>
      <c r="AB123" s="200"/>
      <c r="AC123" s="200"/>
      <c r="AD123" s="200"/>
    </row>
    <row xmlns:x14ac="http://schemas.microsoft.com/office/spreadsheetml/2009/9/ac" r="124" s="197" customFormat="true" ht="12" x14ac:dyDescent="0.2">
      <c r="A124" s="195" t="s">
        <v>159</v>
      </c>
      <c r="B124" s="10">
        <v>2017</v>
      </c>
      <c r="C124" s="200" t="s">
        <v>16</v>
      </c>
      <c r="D124" s="10">
        <v>26012</v>
      </c>
      <c r="E124" s="10"/>
      <c r="F124" s="10"/>
      <c r="G124" s="10"/>
      <c r="H124" s="10"/>
      <c r="I124" s="10"/>
      <c r="J124" s="10">
        <v>100</v>
      </c>
      <c r="K124" s="10"/>
      <c r="L124" s="10"/>
      <c r="M124" s="10"/>
      <c r="N124" s="10"/>
      <c r="O124" s="10"/>
      <c r="P124" s="10">
        <v>100</v>
      </c>
      <c r="Q124" s="10"/>
      <c r="R124" s="10">
        <v>66</v>
      </c>
      <c r="S124" s="10"/>
      <c r="T124" s="10"/>
      <c r="U124" s="10">
        <v>34</v>
      </c>
      <c r="V124" s="10">
        <v>66</v>
      </c>
      <c r="W124" s="200"/>
      <c r="X124" s="200"/>
      <c r="Y124" s="200"/>
      <c r="Z124" s="200"/>
      <c r="AA124" s="200"/>
      <c r="AB124" s="200"/>
      <c r="AC124" s="200"/>
      <c r="AD124" s="200"/>
    </row>
    <row xmlns:x14ac="http://schemas.microsoft.com/office/spreadsheetml/2009/9/ac" r="125" s="197" customFormat="true" ht="12" x14ac:dyDescent="0.2">
      <c r="A125" s="195" t="s">
        <v>159</v>
      </c>
      <c r="B125" s="10">
        <v>2018</v>
      </c>
      <c r="C125" s="200" t="s">
        <v>16</v>
      </c>
      <c r="D125" s="10">
        <v>25644</v>
      </c>
      <c r="E125" s="10"/>
      <c r="F125" s="10"/>
      <c r="G125" s="10"/>
      <c r="H125" s="10"/>
      <c r="I125" s="10"/>
      <c r="J125" s="10">
        <v>100</v>
      </c>
      <c r="K125" s="10"/>
      <c r="L125" s="10"/>
      <c r="M125" s="10"/>
      <c r="N125" s="10"/>
      <c r="O125" s="10"/>
      <c r="P125" s="10">
        <v>100</v>
      </c>
      <c r="Q125" s="10"/>
      <c r="R125" s="10">
        <v>66</v>
      </c>
      <c r="S125" s="10"/>
      <c r="T125" s="10"/>
      <c r="U125" s="10">
        <v>34</v>
      </c>
      <c r="V125" s="10">
        <v>66</v>
      </c>
      <c r="W125" s="200"/>
      <c r="X125" s="200"/>
      <c r="Y125" s="200"/>
      <c r="Z125" s="200"/>
      <c r="AA125" s="200"/>
      <c r="AB125" s="200"/>
      <c r="AC125" s="200"/>
      <c r="AD125" s="200"/>
    </row>
    <row xmlns:x14ac="http://schemas.microsoft.com/office/spreadsheetml/2009/9/ac" r="126" s="197" customFormat="true" ht="12" x14ac:dyDescent="0.2">
      <c r="A126" s="195" t="s">
        <v>159</v>
      </c>
      <c r="B126" s="10">
        <v>2019</v>
      </c>
      <c r="C126" s="200" t="s">
        <v>16</v>
      </c>
      <c r="D126" s="10">
        <v>24720</v>
      </c>
      <c r="E126" s="10"/>
      <c r="F126" s="10"/>
      <c r="G126" s="10"/>
      <c r="H126" s="10"/>
      <c r="I126" s="10"/>
      <c r="J126" s="10">
        <v>100</v>
      </c>
      <c r="K126" s="10"/>
      <c r="L126" s="10"/>
      <c r="M126" s="10"/>
      <c r="N126" s="10"/>
      <c r="O126" s="10"/>
      <c r="P126" s="10">
        <v>100</v>
      </c>
      <c r="Q126" s="10"/>
      <c r="R126" s="10">
        <v>66</v>
      </c>
      <c r="S126" s="10"/>
      <c r="T126" s="10"/>
      <c r="U126" s="10">
        <v>34</v>
      </c>
      <c r="V126" s="10">
        <v>66</v>
      </c>
      <c r="W126" s="200"/>
      <c r="X126" s="200"/>
      <c r="Y126" s="200"/>
      <c r="Z126" s="200"/>
      <c r="AA126" s="200"/>
      <c r="AB126" s="200"/>
      <c r="AC126" s="200"/>
      <c r="AD126" s="200"/>
    </row>
    <row xmlns:x14ac="http://schemas.microsoft.com/office/spreadsheetml/2009/9/ac" r="127" s="197" customFormat="true" ht="12" x14ac:dyDescent="0.2">
      <c r="A127" s="195" t="s">
        <v>159</v>
      </c>
      <c r="B127" s="10">
        <v>2020</v>
      </c>
      <c r="C127" s="200" t="s">
        <v>16</v>
      </c>
      <c r="D127" s="10">
        <v>23343</v>
      </c>
      <c r="E127" s="10"/>
      <c r="F127" s="10"/>
      <c r="G127" s="10"/>
      <c r="H127" s="10"/>
      <c r="I127" s="10"/>
      <c r="J127" s="10">
        <v>100</v>
      </c>
      <c r="K127" s="10"/>
      <c r="L127" s="10"/>
      <c r="M127" s="10"/>
      <c r="N127" s="10"/>
      <c r="O127" s="10"/>
      <c r="P127" s="10">
        <v>100</v>
      </c>
      <c r="Q127" s="10"/>
      <c r="R127" s="10">
        <v>66</v>
      </c>
      <c r="S127" s="10"/>
      <c r="T127" s="10"/>
      <c r="U127" s="10">
        <v>34</v>
      </c>
      <c r="V127" s="10">
        <v>66</v>
      </c>
      <c r="W127" s="200"/>
      <c r="X127" s="200"/>
      <c r="Y127" s="200"/>
      <c r="Z127" s="200"/>
      <c r="AA127" s="200"/>
      <c r="AB127" s="200"/>
      <c r="AC127" s="200"/>
      <c r="AD127" s="200"/>
    </row>
    <row xmlns:x14ac="http://schemas.microsoft.com/office/spreadsheetml/2009/9/ac" r="128" s="197" customFormat="true" ht="12" x14ac:dyDescent="0.2">
      <c r="A128" s="200" t="s">
        <v>159</v>
      </c>
      <c r="B128" s="10">
        <v>2021</v>
      </c>
      <c r="C128" s="200" t="s">
        <v>16</v>
      </c>
      <c r="D128" s="10">
        <v>22585</v>
      </c>
      <c r="E128" s="10"/>
      <c r="F128" s="10"/>
      <c r="G128" s="10"/>
      <c r="H128" s="10"/>
      <c r="I128" s="10"/>
      <c r="J128" s="10">
        <v>100</v>
      </c>
      <c r="K128" s="10"/>
      <c r="L128" s="10"/>
      <c r="M128" s="10"/>
      <c r="N128" s="10"/>
      <c r="O128" s="10"/>
      <c r="P128" s="10">
        <v>100</v>
      </c>
      <c r="Q128" s="10"/>
      <c r="R128" s="10">
        <v>66</v>
      </c>
      <c r="S128" s="10"/>
      <c r="T128" s="10"/>
      <c r="U128" s="10">
        <v>34</v>
      </c>
      <c r="V128" s="10">
        <v>66</v>
      </c>
      <c r="W128" s="200"/>
      <c r="X128" s="200"/>
      <c r="Y128" s="200"/>
      <c r="Z128" s="200"/>
      <c r="AA128" s="200"/>
      <c r="AB128" s="200"/>
      <c r="AC128" s="200"/>
      <c r="AD128" s="200"/>
    </row>
    <row xmlns:x14ac="http://schemas.microsoft.com/office/spreadsheetml/2009/9/ac" r="129" s="197" customFormat="true" ht="12" x14ac:dyDescent="0.2">
      <c r="A129" s="200" t="s">
        <v>159</v>
      </c>
      <c r="B129" s="10">
        <v>2022</v>
      </c>
      <c r="C129" s="200" t="s">
        <v>16</v>
      </c>
      <c r="D129" s="10">
        <v>21182</v>
      </c>
      <c r="E129" s="10"/>
      <c r="F129" s="10"/>
      <c r="G129" s="10"/>
      <c r="H129" s="10"/>
      <c r="I129" s="10"/>
      <c r="J129" s="10">
        <v>100</v>
      </c>
      <c r="K129" s="10"/>
      <c r="L129" s="10"/>
      <c r="M129" s="10"/>
      <c r="N129" s="10"/>
      <c r="O129" s="10"/>
      <c r="P129" s="10">
        <v>100</v>
      </c>
      <c r="Q129" s="10"/>
      <c r="R129" s="10">
        <v>66</v>
      </c>
      <c r="S129" s="10"/>
      <c r="T129" s="10"/>
      <c r="U129" s="10">
        <v>34</v>
      </c>
      <c r="V129" s="10">
        <v>66</v>
      </c>
      <c r="W129" s="200"/>
      <c r="X129" s="200"/>
      <c r="Y129" s="200"/>
      <c r="Z129" s="200"/>
      <c r="AA129" s="200"/>
      <c r="AB129" s="200"/>
      <c r="AC129" s="200"/>
      <c r="AD129" s="200"/>
    </row>
    <row xmlns:x14ac="http://schemas.microsoft.com/office/spreadsheetml/2009/9/ac" r="130" s="197" customFormat="true" ht="12" x14ac:dyDescent="0.2">
      <c r="A130" s="200" t="s">
        <v>159</v>
      </c>
      <c r="B130" s="10">
        <v>2023</v>
      </c>
      <c r="C130" s="200" t="s">
        <v>16</v>
      </c>
      <c r="D130" s="10">
        <v>19845</v>
      </c>
      <c r="E130" s="10"/>
      <c r="F130" s="10"/>
      <c r="G130" s="10"/>
      <c r="H130" s="10"/>
      <c r="I130" s="10"/>
      <c r="J130" s="10">
        <v>100</v>
      </c>
      <c r="K130" s="10"/>
      <c r="L130" s="10"/>
      <c r="M130" s="10"/>
      <c r="N130" s="10"/>
      <c r="O130" s="10"/>
      <c r="P130" s="10">
        <v>100</v>
      </c>
      <c r="Q130" s="10"/>
      <c r="R130" s="10">
        <v>66</v>
      </c>
      <c r="S130" s="10"/>
      <c r="T130" s="10"/>
      <c r="U130" s="10">
        <v>34</v>
      </c>
      <c r="V130" s="10">
        <v>66</v>
      </c>
      <c r="W130" s="200"/>
      <c r="X130" s="200"/>
      <c r="Y130" s="200"/>
      <c r="Z130" s="200"/>
      <c r="AA130" s="200"/>
      <c r="AB130" s="200"/>
      <c r="AC130" s="200"/>
      <c r="AD130" s="200"/>
    </row>
    <row xmlns:x14ac="http://schemas.microsoft.com/office/spreadsheetml/2009/9/ac" r="131" s="197" customFormat="true" ht="12" x14ac:dyDescent="0.2">
      <c r="A131" s="200" t="s">
        <v>159</v>
      </c>
      <c r="B131" s="10">
        <v>2024</v>
      </c>
      <c r="C131" s="200" t="s">
        <v>16</v>
      </c>
      <c r="D131" s="10"/>
      <c r="E131" s="10"/>
      <c r="F131" s="10"/>
      <c r="G131" s="10"/>
      <c r="H131" s="10"/>
      <c r="I131" s="10"/>
      <c r="J131" s="10"/>
      <c r="K131" s="10"/>
      <c r="L131" s="10"/>
      <c r="M131" s="10"/>
      <c r="N131" s="10"/>
      <c r="O131" s="10"/>
      <c r="P131" s="10"/>
      <c r="Q131" s="10"/>
      <c r="R131" s="10"/>
      <c r="S131" s="10"/>
      <c r="T131" s="10"/>
      <c r="U131" s="10"/>
      <c r="V131" s="10"/>
      <c r="W131" s="200"/>
      <c r="X131" s="200"/>
      <c r="Y131" s="200"/>
      <c r="Z131" s="200"/>
      <c r="AA131" s="200"/>
      <c r="AB131" s="200"/>
      <c r="AC131" s="200"/>
      <c r="AD131" s="200"/>
    </row>
    <row xmlns:x14ac="http://schemas.microsoft.com/office/spreadsheetml/2009/9/ac" r="132" s="197" customFormat="true" ht="12" x14ac:dyDescent="0.2">
      <c r="A132" s="200" t="s">
        <v>159</v>
      </c>
      <c r="B132" s="10">
        <v>2025</v>
      </c>
      <c r="C132" s="200" t="s">
        <v>16</v>
      </c>
      <c r="D132" s="10"/>
      <c r="E132" s="10"/>
      <c r="F132" s="10"/>
      <c r="G132" s="10"/>
      <c r="H132" s="10"/>
      <c r="I132" s="10"/>
      <c r="J132" s="10"/>
      <c r="K132" s="10"/>
      <c r="L132" s="10"/>
      <c r="M132" s="10"/>
      <c r="N132" s="10"/>
      <c r="O132" s="10"/>
      <c r="P132" s="10"/>
      <c r="Q132" s="10"/>
      <c r="R132" s="10"/>
      <c r="S132" s="10"/>
      <c r="T132" s="10"/>
      <c r="U132" s="10"/>
      <c r="V132" s="10"/>
      <c r="W132" s="200"/>
      <c r="X132" s="200"/>
      <c r="Y132" s="200"/>
      <c r="Z132" s="200"/>
      <c r="AA132" s="200"/>
      <c r="AB132" s="200"/>
      <c r="AC132" s="200"/>
      <c r="AD132" s="200"/>
    </row>
    <row xmlns:x14ac="http://schemas.microsoft.com/office/spreadsheetml/2009/9/ac" r="133" s="197" customFormat="true" ht="12" x14ac:dyDescent="0.2">
      <c r="A133" s="200" t="s">
        <v>159</v>
      </c>
      <c r="B133" s="10">
        <v>2026</v>
      </c>
      <c r="C133" s="200" t="s">
        <v>16</v>
      </c>
      <c r="D133" s="10"/>
      <c r="E133" s="10"/>
      <c r="F133" s="10"/>
      <c r="G133" s="10"/>
      <c r="H133" s="10"/>
      <c r="I133" s="10"/>
      <c r="J133" s="10"/>
      <c r="K133" s="10"/>
      <c r="L133" s="10"/>
      <c r="M133" s="10"/>
      <c r="N133" s="10"/>
      <c r="O133" s="10"/>
      <c r="P133" s="10"/>
      <c r="Q133" s="10"/>
      <c r="R133" s="10"/>
      <c r="S133" s="10"/>
      <c r="T133" s="10"/>
      <c r="U133" s="10"/>
      <c r="V133" s="10"/>
      <c r="W133" s="200"/>
      <c r="X133" s="200"/>
      <c r="Y133" s="200"/>
      <c r="Z133" s="200"/>
      <c r="AA133" s="200"/>
      <c r="AB133" s="200"/>
      <c r="AC133" s="200"/>
      <c r="AD133" s="200"/>
    </row>
    <row xmlns:x14ac="http://schemas.microsoft.com/office/spreadsheetml/2009/9/ac" r="134" s="197" customFormat="true" ht="12" x14ac:dyDescent="0.2">
      <c r="A134" s="200" t="s">
        <v>159</v>
      </c>
      <c r="B134" s="10">
        <v>2027</v>
      </c>
      <c r="C134" s="200" t="s">
        <v>16</v>
      </c>
      <c r="D134" s="10"/>
      <c r="E134" s="10"/>
      <c r="F134" s="10"/>
      <c r="G134" s="10"/>
      <c r="H134" s="10"/>
      <c r="I134" s="10"/>
      <c r="J134" s="10"/>
      <c r="K134" s="10"/>
      <c r="L134" s="10"/>
      <c r="M134" s="10"/>
      <c r="N134" s="10"/>
      <c r="O134" s="10"/>
      <c r="P134" s="10"/>
      <c r="Q134" s="10"/>
      <c r="R134" s="10"/>
      <c r="S134" s="10"/>
      <c r="T134" s="10"/>
      <c r="U134" s="10"/>
      <c r="V134" s="10"/>
      <c r="W134" s="200"/>
      <c r="X134" s="200"/>
      <c r="Y134" s="200"/>
      <c r="Z134" s="200"/>
      <c r="AA134" s="200"/>
      <c r="AB134" s="200"/>
      <c r="AC134" s="200"/>
      <c r="AD134" s="200"/>
    </row>
    <row xmlns:x14ac="http://schemas.microsoft.com/office/spreadsheetml/2009/9/ac" r="135" s="197" customFormat="true" ht="12" x14ac:dyDescent="0.2">
      <c r="A135" s="200" t="s">
        <v>159</v>
      </c>
      <c r="B135" s="10">
        <v>2028</v>
      </c>
      <c r="C135" s="200" t="s">
        <v>16</v>
      </c>
      <c r="D135" s="10"/>
      <c r="E135" s="10"/>
      <c r="F135" s="10"/>
      <c r="G135" s="10"/>
      <c r="H135" s="10"/>
      <c r="I135" s="10"/>
      <c r="J135" s="10"/>
      <c r="K135" s="10"/>
      <c r="L135" s="10"/>
      <c r="M135" s="10"/>
      <c r="N135" s="10"/>
      <c r="O135" s="10"/>
      <c r="P135" s="10"/>
      <c r="Q135" s="10"/>
      <c r="R135" s="10"/>
      <c r="S135" s="10"/>
      <c r="T135" s="10"/>
      <c r="U135" s="10"/>
      <c r="V135" s="10"/>
      <c r="W135" s="200"/>
      <c r="X135" s="200"/>
      <c r="Y135" s="200"/>
      <c r="Z135" s="200"/>
      <c r="AA135" s="200"/>
      <c r="AB135" s="200"/>
      <c r="AC135" s="200"/>
      <c r="AD135" s="200"/>
    </row>
    <row xmlns:x14ac="http://schemas.microsoft.com/office/spreadsheetml/2009/9/ac" r="136" s="197" customFormat="true" ht="12" x14ac:dyDescent="0.2">
      <c r="A136" s="200" t="s">
        <v>159</v>
      </c>
      <c r="B136" s="10">
        <v>2029</v>
      </c>
      <c r="C136" s="200" t="s">
        <v>16</v>
      </c>
      <c r="D136" s="10"/>
      <c r="E136" s="10"/>
      <c r="F136" s="10"/>
      <c r="G136" s="10"/>
      <c r="H136" s="10"/>
      <c r="I136" s="10"/>
      <c r="J136" s="10"/>
      <c r="K136" s="10"/>
      <c r="L136" s="10"/>
      <c r="M136" s="10"/>
      <c r="N136" s="10"/>
      <c r="O136" s="10"/>
      <c r="P136" s="10"/>
      <c r="Q136" s="10"/>
      <c r="R136" s="10"/>
      <c r="S136" s="10"/>
      <c r="T136" s="10"/>
      <c r="U136" s="10"/>
      <c r="V136" s="10"/>
      <c r="W136" s="200"/>
      <c r="X136" s="200"/>
      <c r="Y136" s="200"/>
      <c r="Z136" s="200"/>
      <c r="AA136" s="200"/>
      <c r="AB136" s="200"/>
      <c r="AC136" s="200"/>
      <c r="AD136" s="200"/>
    </row>
    <row xmlns:x14ac="http://schemas.microsoft.com/office/spreadsheetml/2009/9/ac" r="137" s="197" customFormat="true" ht="12" x14ac:dyDescent="0.2">
      <c r="A137" s="200" t="s">
        <v>159</v>
      </c>
      <c r="B137" s="10">
        <v>2030</v>
      </c>
      <c r="C137" s="200" t="s">
        <v>16</v>
      </c>
      <c r="D137" s="10"/>
      <c r="E137" s="10"/>
      <c r="F137" s="10"/>
      <c r="G137" s="10"/>
      <c r="H137" s="10"/>
      <c r="I137" s="10"/>
      <c r="J137" s="10"/>
      <c r="K137" s="10"/>
      <c r="L137" s="10"/>
      <c r="M137" s="10"/>
      <c r="N137" s="10"/>
      <c r="O137" s="10"/>
      <c r="P137" s="10"/>
      <c r="Q137" s="10"/>
      <c r="R137" s="10"/>
      <c r="S137" s="10"/>
      <c r="T137" s="10"/>
      <c r="U137" s="10"/>
      <c r="V137" s="10"/>
      <c r="W137" s="200"/>
      <c r="X137" s="200"/>
      <c r="Y137" s="200"/>
      <c r="Z137" s="200"/>
      <c r="AA137" s="200"/>
      <c r="AB137" s="200"/>
      <c r="AC137" s="200"/>
      <c r="AD137" s="200"/>
    </row>
    <row xmlns:x14ac="http://schemas.microsoft.com/office/spreadsheetml/2009/9/ac" r="138" s="197" customFormat="true" ht="12" x14ac:dyDescent="0.2">
      <c r="A138" s="200" t="s">
        <v>159</v>
      </c>
      <c r="B138" s="10">
        <v>2000</v>
      </c>
      <c r="C138" s="200" t="s">
        <v>17</v>
      </c>
      <c r="D138" s="10">
        <v>105328</v>
      </c>
      <c r="E138" s="10"/>
      <c r="F138" s="10"/>
      <c r="G138" s="10"/>
      <c r="H138" s="10"/>
      <c r="I138" s="10"/>
      <c r="J138" s="10">
        <v>100</v>
      </c>
      <c r="K138" s="10"/>
      <c r="L138" s="10"/>
      <c r="M138" s="10"/>
      <c r="N138" s="10"/>
      <c r="O138" s="10"/>
      <c r="P138" s="10">
        <v>100</v>
      </c>
      <c r="Q138" s="10"/>
      <c r="R138" s="10"/>
      <c r="S138" s="10"/>
      <c r="T138" s="10"/>
      <c r="U138" s="10"/>
      <c r="V138" s="10">
        <v>100</v>
      </c>
      <c r="W138" s="200"/>
      <c r="X138" s="200"/>
      <c r="Y138" s="200"/>
      <c r="Z138" s="200"/>
      <c r="AA138" s="200"/>
      <c r="AB138" s="200"/>
      <c r="AC138" s="200"/>
      <c r="AD138" s="200"/>
    </row>
    <row xmlns:x14ac="http://schemas.microsoft.com/office/spreadsheetml/2009/9/ac" r="139" s="197" customFormat="true" ht="12" x14ac:dyDescent="0.2">
      <c r="A139" s="200" t="s">
        <v>159</v>
      </c>
      <c r="B139" s="10">
        <v>2001</v>
      </c>
      <c r="C139" s="200" t="s">
        <v>17</v>
      </c>
      <c r="D139" s="10">
        <v>107365</v>
      </c>
      <c r="E139" s="10"/>
      <c r="F139" s="10"/>
      <c r="G139" s="10"/>
      <c r="H139" s="10"/>
      <c r="I139" s="10"/>
      <c r="J139" s="10">
        <v>100</v>
      </c>
      <c r="K139" s="10"/>
      <c r="L139" s="10"/>
      <c r="M139" s="10"/>
      <c r="N139" s="10"/>
      <c r="O139" s="10"/>
      <c r="P139" s="10">
        <v>100</v>
      </c>
      <c r="Q139" s="10"/>
      <c r="R139" s="10"/>
      <c r="S139" s="10"/>
      <c r="T139" s="10"/>
      <c r="U139" s="10"/>
      <c r="V139" s="10">
        <v>100</v>
      </c>
      <c r="W139" s="200"/>
      <c r="X139" s="200"/>
      <c r="Y139" s="200"/>
      <c r="Z139" s="200"/>
      <c r="AA139" s="200"/>
      <c r="AB139" s="200"/>
      <c r="AC139" s="200"/>
      <c r="AD139" s="200"/>
    </row>
    <row xmlns:x14ac="http://schemas.microsoft.com/office/spreadsheetml/2009/9/ac" r="140" s="197" customFormat="true" ht="12" x14ac:dyDescent="0.2">
      <c r="A140" s="200" t="s">
        <v>159</v>
      </c>
      <c r="B140" s="10">
        <v>2002</v>
      </c>
      <c r="C140" s="200" t="s">
        <v>17</v>
      </c>
      <c r="D140" s="10">
        <v>108587</v>
      </c>
      <c r="E140" s="10"/>
      <c r="F140" s="10"/>
      <c r="G140" s="10"/>
      <c r="H140" s="10"/>
      <c r="I140" s="10"/>
      <c r="J140" s="10">
        <v>100</v>
      </c>
      <c r="K140" s="10"/>
      <c r="L140" s="10"/>
      <c r="M140" s="10"/>
      <c r="N140" s="10"/>
      <c r="O140" s="10"/>
      <c r="P140" s="10">
        <v>100</v>
      </c>
      <c r="Q140" s="10"/>
      <c r="R140" s="10"/>
      <c r="S140" s="10"/>
      <c r="T140" s="10"/>
      <c r="U140" s="10"/>
      <c r="V140" s="10">
        <v>100</v>
      </c>
      <c r="W140" s="200"/>
      <c r="X140" s="200"/>
      <c r="Y140" s="200"/>
      <c r="Z140" s="200"/>
      <c r="AA140" s="200"/>
      <c r="AB140" s="200"/>
      <c r="AC140" s="200"/>
      <c r="AD140" s="200"/>
    </row>
    <row xmlns:x14ac="http://schemas.microsoft.com/office/spreadsheetml/2009/9/ac" r="141" s="197" customFormat="true" ht="12" x14ac:dyDescent="0.2">
      <c r="A141" s="200" t="s">
        <v>159</v>
      </c>
      <c r="B141" s="10">
        <v>2003</v>
      </c>
      <c r="C141" s="200" t="s">
        <v>17</v>
      </c>
      <c r="D141" s="10">
        <v>108959</v>
      </c>
      <c r="E141" s="10"/>
      <c r="F141" s="10"/>
      <c r="G141" s="10"/>
      <c r="H141" s="10"/>
      <c r="I141" s="10"/>
      <c r="J141" s="10">
        <v>100</v>
      </c>
      <c r="K141" s="10"/>
      <c r="L141" s="10"/>
      <c r="M141" s="10"/>
      <c r="N141" s="10"/>
      <c r="O141" s="10"/>
      <c r="P141" s="10">
        <v>100</v>
      </c>
      <c r="Q141" s="10"/>
      <c r="R141" s="10"/>
      <c r="S141" s="10"/>
      <c r="T141" s="10"/>
      <c r="U141" s="10"/>
      <c r="V141" s="10">
        <v>100</v>
      </c>
      <c r="W141" s="200"/>
      <c r="X141" s="200"/>
      <c r="Y141" s="200"/>
      <c r="Z141" s="200"/>
      <c r="AA141" s="200"/>
      <c r="AB141" s="200"/>
      <c r="AC141" s="200"/>
      <c r="AD141" s="200"/>
    </row>
    <row xmlns:x14ac="http://schemas.microsoft.com/office/spreadsheetml/2009/9/ac" r="142" s="197" customFormat="true" ht="12" x14ac:dyDescent="0.2">
      <c r="A142" s="200" t="s">
        <v>159</v>
      </c>
      <c r="B142" s="10">
        <v>2004</v>
      </c>
      <c r="C142" s="200" t="s">
        <v>17</v>
      </c>
      <c r="D142" s="10">
        <v>108521</v>
      </c>
      <c r="E142" s="10">
        <v>89.178743961353121</v>
      </c>
      <c r="F142" s="10"/>
      <c r="G142" s="10"/>
      <c r="H142" s="10"/>
      <c r="I142" s="10"/>
      <c r="J142" s="10">
        <v>100</v>
      </c>
      <c r="K142" s="10">
        <v>93.724285759989698</v>
      </c>
      <c r="L142" s="10"/>
      <c r="M142" s="10"/>
      <c r="N142" s="10"/>
      <c r="O142" s="10"/>
      <c r="P142" s="10">
        <v>100</v>
      </c>
      <c r="Q142" s="10"/>
      <c r="R142" s="10"/>
      <c r="S142" s="10"/>
      <c r="T142" s="10"/>
      <c r="U142" s="10"/>
      <c r="V142" s="10">
        <v>100</v>
      </c>
      <c r="W142" s="200"/>
      <c r="X142" s="200"/>
      <c r="Y142" s="200"/>
      <c r="Z142" s="200"/>
      <c r="AA142" s="200"/>
      <c r="AB142" s="200"/>
      <c r="AC142" s="200"/>
      <c r="AD142" s="200"/>
    </row>
    <row xmlns:x14ac="http://schemas.microsoft.com/office/spreadsheetml/2009/9/ac" r="143" s="197" customFormat="true" ht="12" x14ac:dyDescent="0.2">
      <c r="A143" s="200" t="s">
        <v>159</v>
      </c>
      <c r="B143" s="10">
        <v>2005</v>
      </c>
      <c r="C143" s="200" t="s">
        <v>17</v>
      </c>
      <c r="D143" s="10">
        <v>107218</v>
      </c>
      <c r="E143" s="10">
        <v>89.178743961353121</v>
      </c>
      <c r="F143" s="10"/>
      <c r="G143" s="10"/>
      <c r="H143" s="10"/>
      <c r="I143" s="10"/>
      <c r="J143" s="10">
        <v>100</v>
      </c>
      <c r="K143" s="10">
        <v>93.724285759989698</v>
      </c>
      <c r="L143" s="10"/>
      <c r="M143" s="10"/>
      <c r="N143" s="10"/>
      <c r="O143" s="10"/>
      <c r="P143" s="10">
        <v>100</v>
      </c>
      <c r="Q143" s="10"/>
      <c r="R143" s="10"/>
      <c r="S143" s="10"/>
      <c r="T143" s="10"/>
      <c r="U143" s="10"/>
      <c r="V143" s="10">
        <v>100</v>
      </c>
      <c r="W143" s="200"/>
      <c r="X143" s="200"/>
      <c r="Y143" s="200"/>
      <c r="Z143" s="200"/>
      <c r="AA143" s="200"/>
      <c r="AB143" s="200"/>
      <c r="AC143" s="200"/>
      <c r="AD143" s="200"/>
    </row>
    <row xmlns:x14ac="http://schemas.microsoft.com/office/spreadsheetml/2009/9/ac" r="144" s="197" customFormat="true" ht="12" x14ac:dyDescent="0.2">
      <c r="A144" s="200" t="s">
        <v>159</v>
      </c>
      <c r="B144" s="10">
        <v>2006</v>
      </c>
      <c r="C144" s="200" t="s">
        <v>17</v>
      </c>
      <c r="D144" s="10">
        <v>105225</v>
      </c>
      <c r="E144" s="10">
        <v>89.178743961353121</v>
      </c>
      <c r="F144" s="10"/>
      <c r="G144" s="10"/>
      <c r="H144" s="10"/>
      <c r="I144" s="10"/>
      <c r="J144" s="10">
        <v>100</v>
      </c>
      <c r="K144" s="10">
        <v>93.724285759989698</v>
      </c>
      <c r="L144" s="10"/>
      <c r="M144" s="10"/>
      <c r="N144" s="10"/>
      <c r="O144" s="10"/>
      <c r="P144" s="10">
        <v>100</v>
      </c>
      <c r="Q144" s="10"/>
      <c r="R144" s="10"/>
      <c r="S144" s="10"/>
      <c r="T144" s="10"/>
      <c r="U144" s="10"/>
      <c r="V144" s="10">
        <v>100</v>
      </c>
      <c r="W144" s="200"/>
      <c r="X144" s="200"/>
      <c r="Y144" s="200"/>
      <c r="Z144" s="200"/>
      <c r="AA144" s="200"/>
      <c r="AB144" s="200"/>
      <c r="AC144" s="200"/>
      <c r="AD144" s="200"/>
    </row>
    <row xmlns:x14ac="http://schemas.microsoft.com/office/spreadsheetml/2009/9/ac" r="145" s="197" customFormat="true" ht="12" x14ac:dyDescent="0.2">
      <c r="A145" s="200" t="s">
        <v>159</v>
      </c>
      <c r="B145" s="10">
        <v>2007</v>
      </c>
      <c r="C145" s="200" t="s">
        <v>17</v>
      </c>
      <c r="D145" s="10">
        <v>103263</v>
      </c>
      <c r="E145" s="10">
        <v>89.178743961353121</v>
      </c>
      <c r="F145" s="10"/>
      <c r="G145" s="10"/>
      <c r="H145" s="10"/>
      <c r="I145" s="10"/>
      <c r="J145" s="10">
        <v>100</v>
      </c>
      <c r="K145" s="10">
        <v>93.724285759989698</v>
      </c>
      <c r="L145" s="10"/>
      <c r="M145" s="10"/>
      <c r="N145" s="10"/>
      <c r="O145" s="10"/>
      <c r="P145" s="10">
        <v>100</v>
      </c>
      <c r="Q145" s="10"/>
      <c r="R145" s="10"/>
      <c r="S145" s="10"/>
      <c r="T145" s="10"/>
      <c r="U145" s="10"/>
      <c r="V145" s="10">
        <v>100</v>
      </c>
      <c r="W145" s="200"/>
      <c r="X145" s="200"/>
      <c r="Y145" s="200"/>
      <c r="Z145" s="200"/>
      <c r="AA145" s="200"/>
      <c r="AB145" s="200"/>
      <c r="AC145" s="200"/>
      <c r="AD145" s="200"/>
    </row>
    <row xmlns:x14ac="http://schemas.microsoft.com/office/spreadsheetml/2009/9/ac" r="146" s="197" customFormat="true" ht="12" x14ac:dyDescent="0.2">
      <c r="A146" s="200" t="s">
        <v>159</v>
      </c>
      <c r="B146" s="10">
        <v>2008</v>
      </c>
      <c r="C146" s="200" t="s">
        <v>17</v>
      </c>
      <c r="D146" s="10">
        <v>101440</v>
      </c>
      <c r="E146" s="10">
        <v>89.178743961353121</v>
      </c>
      <c r="F146" s="10"/>
      <c r="G146" s="10"/>
      <c r="H146" s="10"/>
      <c r="I146" s="10"/>
      <c r="J146" s="10">
        <v>100</v>
      </c>
      <c r="K146" s="10">
        <v>93.724285759989698</v>
      </c>
      <c r="L146" s="10"/>
      <c r="M146" s="10"/>
      <c r="N146" s="10"/>
      <c r="O146" s="10"/>
      <c r="P146" s="10">
        <v>100</v>
      </c>
      <c r="Q146" s="10"/>
      <c r="R146" s="10"/>
      <c r="S146" s="10"/>
      <c r="T146" s="10"/>
      <c r="U146" s="10"/>
      <c r="V146" s="10">
        <v>100</v>
      </c>
      <c r="W146" s="200"/>
      <c r="X146" s="200"/>
      <c r="Y146" s="200"/>
      <c r="Z146" s="200"/>
      <c r="AA146" s="200"/>
      <c r="AB146" s="200"/>
      <c r="AC146" s="200"/>
      <c r="AD146" s="200"/>
    </row>
    <row xmlns:x14ac="http://schemas.microsoft.com/office/spreadsheetml/2009/9/ac" r="147" s="197" customFormat="true" ht="12" x14ac:dyDescent="0.2">
      <c r="A147" s="200" t="s">
        <v>159</v>
      </c>
      <c r="B147" s="10">
        <v>2009</v>
      </c>
      <c r="C147" s="200" t="s">
        <v>17</v>
      </c>
      <c r="D147" s="10">
        <v>99825</v>
      </c>
      <c r="E147" s="10">
        <v>90.53140096618381</v>
      </c>
      <c r="F147" s="10"/>
      <c r="G147" s="10"/>
      <c r="H147" s="10"/>
      <c r="I147" s="10"/>
      <c r="J147" s="10">
        <v>100</v>
      </c>
      <c r="K147" s="10">
        <v>94.398374764052733</v>
      </c>
      <c r="L147" s="10"/>
      <c r="M147" s="10"/>
      <c r="N147" s="10"/>
      <c r="O147" s="10"/>
      <c r="P147" s="10">
        <v>100</v>
      </c>
      <c r="Q147" s="10"/>
      <c r="R147" s="10">
        <v>91.818979028696958</v>
      </c>
      <c r="S147" s="10"/>
      <c r="T147" s="10"/>
      <c r="U147" s="10">
        <v>8.1810209713030417</v>
      </c>
      <c r="V147" s="10">
        <v>91.818979028696958</v>
      </c>
      <c r="W147" s="200"/>
      <c r="X147" s="200"/>
      <c r="Y147" s="200"/>
      <c r="Z147" s="200"/>
      <c r="AA147" s="200"/>
      <c r="AB147" s="200"/>
      <c r="AC147" s="200"/>
      <c r="AD147" s="200"/>
    </row>
    <row xmlns:x14ac="http://schemas.microsoft.com/office/spreadsheetml/2009/9/ac" r="148" s="197" customFormat="true" ht="12" x14ac:dyDescent="0.2">
      <c r="A148" s="200" t="s">
        <v>159</v>
      </c>
      <c r="B148" s="10">
        <v>2010</v>
      </c>
      <c r="C148" s="200" t="s">
        <v>17</v>
      </c>
      <c r="D148" s="10">
        <v>98698</v>
      </c>
      <c r="E148" s="10">
        <v>91.884057971014954</v>
      </c>
      <c r="F148" s="10"/>
      <c r="G148" s="10"/>
      <c r="H148" s="10"/>
      <c r="I148" s="10"/>
      <c r="J148" s="10">
        <v>100</v>
      </c>
      <c r="K148" s="10">
        <v>95.072463768115767</v>
      </c>
      <c r="L148" s="10"/>
      <c r="M148" s="10"/>
      <c r="N148" s="10"/>
      <c r="O148" s="10"/>
      <c r="P148" s="10">
        <v>100</v>
      </c>
      <c r="Q148" s="10"/>
      <c r="R148" s="10">
        <v>91.818979028696958</v>
      </c>
      <c r="S148" s="10"/>
      <c r="T148" s="10"/>
      <c r="U148" s="10">
        <v>8.1810209713030417</v>
      </c>
      <c r="V148" s="10">
        <v>91.818979028696958</v>
      </c>
      <c r="W148" s="200"/>
      <c r="X148" s="200"/>
      <c r="Y148" s="200"/>
      <c r="Z148" s="200"/>
      <c r="AA148" s="200"/>
      <c r="AB148" s="200"/>
      <c r="AC148" s="200"/>
      <c r="AD148" s="200"/>
    </row>
    <row xmlns:x14ac="http://schemas.microsoft.com/office/spreadsheetml/2009/9/ac" r="149" s="197" customFormat="true" ht="12" x14ac:dyDescent="0.2">
      <c r="A149" s="200" t="s">
        <v>159</v>
      </c>
      <c r="B149" s="10">
        <v>2011</v>
      </c>
      <c r="C149" s="200" t="s">
        <v>17</v>
      </c>
      <c r="D149" s="10">
        <v>98242</v>
      </c>
      <c r="E149" s="10">
        <v>93.236714975845643</v>
      </c>
      <c r="F149" s="10"/>
      <c r="G149" s="10"/>
      <c r="H149" s="10"/>
      <c r="I149" s="10"/>
      <c r="J149" s="10">
        <v>100</v>
      </c>
      <c r="K149" s="10">
        <v>95.746552772179029</v>
      </c>
      <c r="L149" s="10"/>
      <c r="M149" s="10"/>
      <c r="N149" s="10"/>
      <c r="O149" s="10"/>
      <c r="P149" s="10">
        <v>100</v>
      </c>
      <c r="Q149" s="10"/>
      <c r="R149" s="10">
        <v>91.818979028696958</v>
      </c>
      <c r="S149" s="10"/>
      <c r="T149" s="10"/>
      <c r="U149" s="10">
        <v>8.1810209713030417</v>
      </c>
      <c r="V149" s="10">
        <v>91.818979028696958</v>
      </c>
      <c r="W149" s="200"/>
      <c r="X149" s="200"/>
      <c r="Y149" s="200"/>
      <c r="Z149" s="200"/>
      <c r="AA149" s="200"/>
      <c r="AB149" s="200"/>
      <c r="AC149" s="200"/>
      <c r="AD149" s="200"/>
    </row>
    <row xmlns:x14ac="http://schemas.microsoft.com/office/spreadsheetml/2009/9/ac" r="150" s="197" customFormat="true" ht="12" x14ac:dyDescent="0.2">
      <c r="A150" s="200" t="s">
        <v>159</v>
      </c>
      <c r="B150" s="10">
        <v>2012</v>
      </c>
      <c r="C150" s="200" t="s">
        <v>17</v>
      </c>
      <c r="D150" s="10">
        <v>98361</v>
      </c>
      <c r="E150" s="10">
        <v>94.589371980676788</v>
      </c>
      <c r="F150" s="10">
        <v>88.962472406181007</v>
      </c>
      <c r="G150" s="10">
        <v>58.290728476821187</v>
      </c>
      <c r="H150" s="10">
        <v>30.67174392935982</v>
      </c>
      <c r="I150" s="10">
        <v>11.037527593818989</v>
      </c>
      <c r="J150" s="10">
        <v>0</v>
      </c>
      <c r="K150" s="10">
        <v>96.420641776242064</v>
      </c>
      <c r="L150" s="10">
        <v>89.072847682119203</v>
      </c>
      <c r="M150" s="10">
        <v>75.496688741721854</v>
      </c>
      <c r="N150" s="10">
        <v>13.576158940397351</v>
      </c>
      <c r="O150" s="10">
        <v>10.9271523178808</v>
      </c>
      <c r="P150" s="10">
        <v>0</v>
      </c>
      <c r="Q150" s="10">
        <v>96.688741721854313</v>
      </c>
      <c r="R150" s="10">
        <v>91.818979028696958</v>
      </c>
      <c r="S150" s="10"/>
      <c r="T150" s="10"/>
      <c r="U150" s="10">
        <v>8.1810209713030417</v>
      </c>
      <c r="V150" s="10">
        <v>91.818979028696958</v>
      </c>
      <c r="W150" s="200"/>
      <c r="X150" s="200"/>
      <c r="Y150" s="200"/>
      <c r="Z150" s="200"/>
      <c r="AA150" s="200"/>
      <c r="AB150" s="200"/>
      <c r="AC150" s="200"/>
      <c r="AD150" s="200"/>
    </row>
    <row xmlns:x14ac="http://schemas.microsoft.com/office/spreadsheetml/2009/9/ac" r="151" s="197" customFormat="true" ht="12" x14ac:dyDescent="0.2">
      <c r="A151" s="200" t="s">
        <v>159</v>
      </c>
      <c r="B151" s="10">
        <v>2013</v>
      </c>
      <c r="C151" s="200" t="s">
        <v>17</v>
      </c>
      <c r="D151" s="10">
        <v>98287</v>
      </c>
      <c r="E151" s="10">
        <v>95.942028985507477</v>
      </c>
      <c r="F151" s="10">
        <v>88.962472406181007</v>
      </c>
      <c r="G151" s="10">
        <v>58.290728476821187</v>
      </c>
      <c r="H151" s="10">
        <v>30.67174392935982</v>
      </c>
      <c r="I151" s="10">
        <v>11.037527593818989</v>
      </c>
      <c r="J151" s="10">
        <v>0</v>
      </c>
      <c r="K151" s="10">
        <v>97.094730780305099</v>
      </c>
      <c r="L151" s="10">
        <v>89.072847682119203</v>
      </c>
      <c r="M151" s="10">
        <v>75.496688741721854</v>
      </c>
      <c r="N151" s="10">
        <v>13.576158940397351</v>
      </c>
      <c r="O151" s="10">
        <v>10.9271523178808</v>
      </c>
      <c r="P151" s="10">
        <v>0</v>
      </c>
      <c r="Q151" s="10">
        <v>96.688741721854313</v>
      </c>
      <c r="R151" s="10">
        <v>91.818979028696958</v>
      </c>
      <c r="S151" s="10"/>
      <c r="T151" s="10"/>
      <c r="U151" s="10">
        <v>8.1810209713030417</v>
      </c>
      <c r="V151" s="10">
        <v>91.818979028696958</v>
      </c>
      <c r="W151" s="200"/>
      <c r="X151" s="200"/>
      <c r="Y151" s="200"/>
      <c r="Z151" s="200"/>
      <c r="AA151" s="200"/>
      <c r="AB151" s="200"/>
      <c r="AC151" s="200"/>
      <c r="AD151" s="200"/>
    </row>
    <row xmlns:x14ac="http://schemas.microsoft.com/office/spreadsheetml/2009/9/ac" r="152" s="197" customFormat="true" ht="12" x14ac:dyDescent="0.2">
      <c r="A152" s="200" t="s">
        <v>159</v>
      </c>
      <c r="B152" s="10">
        <v>2014</v>
      </c>
      <c r="C152" s="200" t="s">
        <v>17</v>
      </c>
      <c r="D152" s="10">
        <v>97752</v>
      </c>
      <c r="E152" s="10">
        <v>97.294685990338621</v>
      </c>
      <c r="F152" s="10">
        <v>88.962472406181007</v>
      </c>
      <c r="G152" s="10">
        <v>58.290728476821187</v>
      </c>
      <c r="H152" s="10">
        <v>30.67174392935982</v>
      </c>
      <c r="I152" s="10">
        <v>11.037527593818989</v>
      </c>
      <c r="J152" s="10">
        <v>0</v>
      </c>
      <c r="K152" s="10">
        <v>97.768819784368134</v>
      </c>
      <c r="L152" s="10">
        <v>89.072847682119203</v>
      </c>
      <c r="M152" s="10">
        <v>75.496688741721854</v>
      </c>
      <c r="N152" s="10">
        <v>13.576158940397351</v>
      </c>
      <c r="O152" s="10">
        <v>10.9271523178808</v>
      </c>
      <c r="P152" s="10">
        <v>0</v>
      </c>
      <c r="Q152" s="10">
        <v>96.688741721854313</v>
      </c>
      <c r="R152" s="10">
        <v>89.104124881740063</v>
      </c>
      <c r="S152" s="10"/>
      <c r="T152" s="10"/>
      <c r="U152" s="10">
        <v>10.895875118259941</v>
      </c>
      <c r="V152" s="10">
        <v>89.104124881740063</v>
      </c>
      <c r="W152" s="200"/>
      <c r="X152" s="200"/>
      <c r="Y152" s="200"/>
      <c r="Z152" s="200"/>
      <c r="AA152" s="200"/>
      <c r="AB152" s="200"/>
      <c r="AC152" s="200"/>
      <c r="AD152" s="200"/>
    </row>
    <row xmlns:x14ac="http://schemas.microsoft.com/office/spreadsheetml/2009/9/ac" r="153" s="197" customFormat="true" ht="12" x14ac:dyDescent="0.2">
      <c r="A153" s="200" t="s">
        <v>159</v>
      </c>
      <c r="B153" s="10">
        <v>2015</v>
      </c>
      <c r="C153" s="200" t="s">
        <v>17</v>
      </c>
      <c r="D153" s="10">
        <v>96885</v>
      </c>
      <c r="E153" s="10">
        <v>98.647342995169311</v>
      </c>
      <c r="F153" s="10">
        <v>88.962472406181007</v>
      </c>
      <c r="G153" s="10">
        <v>58.290728476821187</v>
      </c>
      <c r="H153" s="10">
        <v>30.67174392935982</v>
      </c>
      <c r="I153" s="10">
        <v>11.037527593818989</v>
      </c>
      <c r="J153" s="10">
        <v>0</v>
      </c>
      <c r="K153" s="10">
        <v>98.442908788431396</v>
      </c>
      <c r="L153" s="10">
        <v>89.072847682119203</v>
      </c>
      <c r="M153" s="10">
        <v>75.496688741721854</v>
      </c>
      <c r="N153" s="10">
        <v>13.576158940397351</v>
      </c>
      <c r="O153" s="10">
        <v>10.9271523178808</v>
      </c>
      <c r="P153" s="10">
        <v>0</v>
      </c>
      <c r="Q153" s="10">
        <v>96.688741721854313</v>
      </c>
      <c r="R153" s="10">
        <v>86.389270734783167</v>
      </c>
      <c r="S153" s="10"/>
      <c r="T153" s="10"/>
      <c r="U153" s="10">
        <v>13.610729265216831</v>
      </c>
      <c r="V153" s="10">
        <v>86.389270734783167</v>
      </c>
      <c r="W153" s="200"/>
      <c r="X153" s="200"/>
      <c r="Y153" s="200"/>
      <c r="Z153" s="200"/>
      <c r="AA153" s="200"/>
      <c r="AB153" s="200"/>
      <c r="AC153" s="200"/>
      <c r="AD153" s="200"/>
    </row>
    <row xmlns:x14ac="http://schemas.microsoft.com/office/spreadsheetml/2009/9/ac" r="154" s="197" customFormat="true" ht="12" x14ac:dyDescent="0.2">
      <c r="A154" s="200" t="s">
        <v>159</v>
      </c>
      <c r="B154" s="10">
        <v>2016</v>
      </c>
      <c r="C154" s="200" t="s">
        <v>17</v>
      </c>
      <c r="D154" s="10">
        <v>95751</v>
      </c>
      <c r="E154" s="10">
        <v>100</v>
      </c>
      <c r="F154" s="10">
        <v>88.962472406181007</v>
      </c>
      <c r="G154" s="10">
        <v>58.290728476821187</v>
      </c>
      <c r="H154" s="10">
        <v>30.67174392935982</v>
      </c>
      <c r="I154" s="10">
        <v>11.037527593818989</v>
      </c>
      <c r="J154" s="10">
        <v>0</v>
      </c>
      <c r="K154" s="10">
        <v>99.116997792494431</v>
      </c>
      <c r="L154" s="10">
        <v>89.072847682119203</v>
      </c>
      <c r="M154" s="10">
        <v>75.496688741721854</v>
      </c>
      <c r="N154" s="10">
        <v>13.576158940397351</v>
      </c>
      <c r="O154" s="10">
        <v>10.9271523178808</v>
      </c>
      <c r="P154" s="10">
        <v>0</v>
      </c>
      <c r="Q154" s="10">
        <v>96.688741721854313</v>
      </c>
      <c r="R154" s="10">
        <v>83.674416587827182</v>
      </c>
      <c r="S154" s="10"/>
      <c r="T154" s="10"/>
      <c r="U154" s="10">
        <v>16.325583412172818</v>
      </c>
      <c r="V154" s="10">
        <v>83.674416587827182</v>
      </c>
      <c r="W154" s="200"/>
      <c r="X154" s="200"/>
      <c r="Y154" s="200"/>
      <c r="Z154" s="200"/>
      <c r="AA154" s="200"/>
      <c r="AB154" s="200"/>
      <c r="AC154" s="200"/>
      <c r="AD154" s="200"/>
    </row>
    <row xmlns:x14ac="http://schemas.microsoft.com/office/spreadsheetml/2009/9/ac" r="155" s="197" customFormat="true" ht="12" x14ac:dyDescent="0.2">
      <c r="A155" s="200" t="s">
        <v>159</v>
      </c>
      <c r="B155" s="10">
        <v>2017</v>
      </c>
      <c r="C155" s="200" t="s">
        <v>17</v>
      </c>
      <c r="D155" s="10">
        <v>94431</v>
      </c>
      <c r="E155" s="10">
        <v>100</v>
      </c>
      <c r="F155" s="10">
        <v>88.962472406181007</v>
      </c>
      <c r="G155" s="10">
        <v>58.290728476821187</v>
      </c>
      <c r="H155" s="10">
        <v>30.67174392935982</v>
      </c>
      <c r="I155" s="10">
        <v>11.037527593818989</v>
      </c>
      <c r="J155" s="10">
        <v>0</v>
      </c>
      <c r="K155" s="10">
        <v>99.791086796557465</v>
      </c>
      <c r="L155" s="10">
        <v>89.072847682119203</v>
      </c>
      <c r="M155" s="10">
        <v>75.496688741721854</v>
      </c>
      <c r="N155" s="10">
        <v>13.576158940397351</v>
      </c>
      <c r="O155" s="10">
        <v>10.9271523178808</v>
      </c>
      <c r="P155" s="10">
        <v>0</v>
      </c>
      <c r="Q155" s="10">
        <v>96.688741721854313</v>
      </c>
      <c r="R155" s="10">
        <v>80.959562440870286</v>
      </c>
      <c r="S155" s="10"/>
      <c r="T155" s="10"/>
      <c r="U155" s="10">
        <v>19.04043755912971</v>
      </c>
      <c r="V155" s="10">
        <v>80.959562440870286</v>
      </c>
      <c r="W155" s="200"/>
      <c r="X155" s="200"/>
      <c r="Y155" s="200"/>
      <c r="Z155" s="200"/>
      <c r="AA155" s="200"/>
      <c r="AB155" s="200"/>
      <c r="AC155" s="200"/>
      <c r="AD155" s="200"/>
    </row>
    <row xmlns:x14ac="http://schemas.microsoft.com/office/spreadsheetml/2009/9/ac" r="156" s="197" customFormat="true" ht="12" x14ac:dyDescent="0.2">
      <c r="A156" s="200" t="s">
        <v>159</v>
      </c>
      <c r="B156" s="10">
        <v>2018</v>
      </c>
      <c r="C156" s="200" t="s">
        <v>17</v>
      </c>
      <c r="D156" s="10">
        <v>92960</v>
      </c>
      <c r="E156" s="10">
        <v>100</v>
      </c>
      <c r="F156" s="10">
        <v>88.962472406181007</v>
      </c>
      <c r="G156" s="10">
        <v>58.290728476821187</v>
      </c>
      <c r="H156" s="10">
        <v>30.67174392935982</v>
      </c>
      <c r="I156" s="10">
        <v>11.037527593818989</v>
      </c>
      <c r="J156" s="10">
        <v>0</v>
      </c>
      <c r="K156" s="10">
        <v>100</v>
      </c>
      <c r="L156" s="10">
        <v>89.072847682119203</v>
      </c>
      <c r="M156" s="10">
        <v>75.496688741721854</v>
      </c>
      <c r="N156" s="10">
        <v>13.576158940397351</v>
      </c>
      <c r="O156" s="10">
        <v>10.9271523178808</v>
      </c>
      <c r="P156" s="10">
        <v>0</v>
      </c>
      <c r="Q156" s="10">
        <v>96.688741721854313</v>
      </c>
      <c r="R156" s="10">
        <v>78.244708293913391</v>
      </c>
      <c r="S156" s="10"/>
      <c r="T156" s="10"/>
      <c r="U156" s="10">
        <v>21.755291706086609</v>
      </c>
      <c r="V156" s="10">
        <v>78.244708293913391</v>
      </c>
      <c r="W156" s="200"/>
      <c r="X156" s="200"/>
      <c r="Y156" s="200"/>
      <c r="Z156" s="200"/>
      <c r="AA156" s="200"/>
      <c r="AB156" s="200"/>
      <c r="AC156" s="200"/>
      <c r="AD156" s="200"/>
    </row>
    <row xmlns:x14ac="http://schemas.microsoft.com/office/spreadsheetml/2009/9/ac" r="157" s="197" customFormat="true" ht="12" x14ac:dyDescent="0.2">
      <c r="A157" s="200" t="s">
        <v>159</v>
      </c>
      <c r="B157" s="10">
        <v>2019</v>
      </c>
      <c r="C157" s="200" t="s">
        <v>17</v>
      </c>
      <c r="D157" s="10">
        <v>91764</v>
      </c>
      <c r="E157" s="10">
        <v>100</v>
      </c>
      <c r="F157" s="10">
        <v>88.962472406181007</v>
      </c>
      <c r="G157" s="10">
        <v>58.290728476821187</v>
      </c>
      <c r="H157" s="10">
        <v>30.67174392935982</v>
      </c>
      <c r="I157" s="10">
        <v>11.037527593818989</v>
      </c>
      <c r="J157" s="10">
        <v>0</v>
      </c>
      <c r="K157" s="10">
        <v>100</v>
      </c>
      <c r="L157" s="10">
        <v>89.072847682119203</v>
      </c>
      <c r="M157" s="10">
        <v>75.496688741721854</v>
      </c>
      <c r="N157" s="10">
        <v>13.576158940397351</v>
      </c>
      <c r="O157" s="10">
        <v>10.9271523178808</v>
      </c>
      <c r="P157" s="10">
        <v>0</v>
      </c>
      <c r="Q157" s="10">
        <v>96.688741721854313</v>
      </c>
      <c r="R157" s="10">
        <v>75.529854146956495</v>
      </c>
      <c r="S157" s="10"/>
      <c r="T157" s="10"/>
      <c r="U157" s="10">
        <v>24.470145853043501</v>
      </c>
      <c r="V157" s="10">
        <v>75.529854146956495</v>
      </c>
      <c r="W157" s="200"/>
      <c r="X157" s="200"/>
      <c r="Y157" s="200"/>
      <c r="Z157" s="200"/>
      <c r="AA157" s="200"/>
      <c r="AB157" s="200"/>
      <c r="AC157" s="200"/>
      <c r="AD157" s="200"/>
    </row>
    <row xmlns:x14ac="http://schemas.microsoft.com/office/spreadsheetml/2009/9/ac" r="158" s="197" customFormat="true" ht="12" x14ac:dyDescent="0.2">
      <c r="A158" s="200" t="s">
        <v>159</v>
      </c>
      <c r="B158" s="10">
        <v>2020</v>
      </c>
      <c r="C158" s="200" t="s">
        <v>17</v>
      </c>
      <c r="D158" s="10">
        <v>90717</v>
      </c>
      <c r="E158" s="10">
        <v>100</v>
      </c>
      <c r="F158" s="10">
        <v>88.962472406181007</v>
      </c>
      <c r="G158" s="10">
        <v>58.290728476821187</v>
      </c>
      <c r="H158" s="10">
        <v>30.67174392935982</v>
      </c>
      <c r="I158" s="10">
        <v>11.037527593818989</v>
      </c>
      <c r="J158" s="10">
        <v>0</v>
      </c>
      <c r="K158" s="10">
        <v>100</v>
      </c>
      <c r="L158" s="10">
        <v>89.072847682119203</v>
      </c>
      <c r="M158" s="10">
        <v>75.496688741721854</v>
      </c>
      <c r="N158" s="10">
        <v>13.576158940397351</v>
      </c>
      <c r="O158" s="10">
        <v>10.9271523178808</v>
      </c>
      <c r="P158" s="10">
        <v>0</v>
      </c>
      <c r="Q158" s="10">
        <v>96.688741721854313</v>
      </c>
      <c r="R158" s="10">
        <v>72.8149999999996</v>
      </c>
      <c r="S158" s="10"/>
      <c r="T158" s="10"/>
      <c r="U158" s="10">
        <v>27.1850000000004</v>
      </c>
      <c r="V158" s="10">
        <v>72.8149999999996</v>
      </c>
      <c r="W158" s="200"/>
      <c r="X158" s="200"/>
      <c r="Y158" s="200"/>
      <c r="Z158" s="200"/>
      <c r="AA158" s="200"/>
      <c r="AB158" s="200"/>
      <c r="AC158" s="200"/>
      <c r="AD158" s="200"/>
    </row>
    <row xmlns:x14ac="http://schemas.microsoft.com/office/spreadsheetml/2009/9/ac" r="159" s="197" customFormat="true" ht="12" x14ac:dyDescent="0.2">
      <c r="A159" s="200" t="s">
        <v>159</v>
      </c>
      <c r="B159" s="10">
        <v>2021</v>
      </c>
      <c r="C159" s="200" t="s">
        <v>17</v>
      </c>
      <c r="D159" s="10">
        <v>89537</v>
      </c>
      <c r="E159" s="10">
        <v>100</v>
      </c>
      <c r="F159" s="10"/>
      <c r="G159" s="10"/>
      <c r="H159" s="10"/>
      <c r="I159" s="10"/>
      <c r="J159" s="10">
        <v>100</v>
      </c>
      <c r="K159" s="10">
        <v>100</v>
      </c>
      <c r="L159" s="10"/>
      <c r="M159" s="10"/>
      <c r="N159" s="10"/>
      <c r="O159" s="10"/>
      <c r="P159" s="10">
        <v>100</v>
      </c>
      <c r="Q159" s="10"/>
      <c r="R159" s="10">
        <v>70.100145853042704</v>
      </c>
      <c r="S159" s="10"/>
      <c r="T159" s="10"/>
      <c r="U159" s="10">
        <v>29.899854146957299</v>
      </c>
      <c r="V159" s="10">
        <v>70.100145853042704</v>
      </c>
      <c r="W159" s="200"/>
      <c r="X159" s="200"/>
      <c r="Y159" s="200"/>
      <c r="Z159" s="200"/>
      <c r="AA159" s="200"/>
      <c r="AB159" s="200"/>
      <c r="AC159" s="200"/>
      <c r="AD159" s="200"/>
    </row>
    <row xmlns:x14ac="http://schemas.microsoft.com/office/spreadsheetml/2009/9/ac" r="160" s="197" customFormat="true" ht="12" x14ac:dyDescent="0.2">
      <c r="A160" s="200" t="s">
        <v>159</v>
      </c>
      <c r="B160" s="10">
        <v>2022</v>
      </c>
      <c r="C160" s="200" t="s">
        <v>17</v>
      </c>
      <c r="D160" s="10">
        <v>86207</v>
      </c>
      <c r="E160" s="10">
        <v>100</v>
      </c>
      <c r="F160" s="10"/>
      <c r="G160" s="10"/>
      <c r="H160" s="10"/>
      <c r="I160" s="10"/>
      <c r="J160" s="10">
        <v>100</v>
      </c>
      <c r="K160" s="10">
        <v>100</v>
      </c>
      <c r="L160" s="10"/>
      <c r="M160" s="10"/>
      <c r="N160" s="10"/>
      <c r="O160" s="10"/>
      <c r="P160" s="10">
        <v>100</v>
      </c>
      <c r="Q160" s="10"/>
      <c r="R160" s="10">
        <v>67.385291706085809</v>
      </c>
      <c r="S160" s="10"/>
      <c r="T160" s="10"/>
      <c r="U160" s="10">
        <v>32.614708293914191</v>
      </c>
      <c r="V160" s="10">
        <v>67.385291706085809</v>
      </c>
      <c r="W160" s="200"/>
      <c r="X160" s="200"/>
      <c r="Y160" s="200"/>
      <c r="Z160" s="200"/>
      <c r="AA160" s="200"/>
      <c r="AB160" s="200"/>
      <c r="AC160" s="200"/>
      <c r="AD160" s="200"/>
    </row>
    <row xmlns:x14ac="http://schemas.microsoft.com/office/spreadsheetml/2009/9/ac" r="161" s="197" customFormat="true" ht="12" x14ac:dyDescent="0.2">
      <c r="A161" s="200" t="s">
        <v>159</v>
      </c>
      <c r="B161" s="10">
        <v>2023</v>
      </c>
      <c r="C161" s="200" t="s">
        <v>17</v>
      </c>
      <c r="D161" s="10">
        <v>84158</v>
      </c>
      <c r="E161" s="10">
        <v>100</v>
      </c>
      <c r="F161" s="10"/>
      <c r="G161" s="10"/>
      <c r="H161" s="10"/>
      <c r="I161" s="10"/>
      <c r="J161" s="10">
        <v>100</v>
      </c>
      <c r="K161" s="10">
        <v>100</v>
      </c>
      <c r="L161" s="10"/>
      <c r="M161" s="10"/>
      <c r="N161" s="10"/>
      <c r="O161" s="10"/>
      <c r="P161" s="10">
        <v>100</v>
      </c>
      <c r="Q161" s="10"/>
      <c r="R161" s="10">
        <v>64.670437559128914</v>
      </c>
      <c r="S161" s="10"/>
      <c r="T161" s="10"/>
      <c r="U161" s="10">
        <v>35.329562440871094</v>
      </c>
      <c r="V161" s="10">
        <v>64.670437559128914</v>
      </c>
      <c r="W161" s="200"/>
      <c r="X161" s="200"/>
      <c r="Y161" s="200"/>
      <c r="Z161" s="200"/>
      <c r="AA161" s="200"/>
      <c r="AB161" s="200"/>
      <c r="AC161" s="200"/>
      <c r="AD161" s="200"/>
    </row>
    <row xmlns:x14ac="http://schemas.microsoft.com/office/spreadsheetml/2009/9/ac" r="162" s="197" customFormat="true" ht="12" x14ac:dyDescent="0.2">
      <c r="A162" s="200" t="s">
        <v>159</v>
      </c>
      <c r="B162" s="10">
        <v>2024</v>
      </c>
      <c r="C162" s="200" t="s">
        <v>17</v>
      </c>
      <c r="D162" s="10"/>
      <c r="E162" s="10"/>
      <c r="F162" s="10"/>
      <c r="G162" s="10"/>
      <c r="H162" s="10"/>
      <c r="I162" s="10"/>
      <c r="J162" s="10"/>
      <c r="K162" s="10"/>
      <c r="L162" s="10"/>
      <c r="M162" s="10"/>
      <c r="N162" s="10"/>
      <c r="O162" s="10"/>
      <c r="P162" s="10"/>
      <c r="Q162" s="10"/>
      <c r="R162" s="10"/>
      <c r="S162" s="10"/>
      <c r="T162" s="10"/>
      <c r="U162" s="10"/>
      <c r="V162" s="10"/>
      <c r="W162" s="200"/>
      <c r="X162" s="200"/>
      <c r="Y162" s="200"/>
      <c r="Z162" s="200"/>
      <c r="AA162" s="200"/>
      <c r="AB162" s="200"/>
      <c r="AC162" s="200"/>
      <c r="AD162" s="200"/>
    </row>
    <row xmlns:x14ac="http://schemas.microsoft.com/office/spreadsheetml/2009/9/ac" r="163" s="197" customFormat="true" ht="12" x14ac:dyDescent="0.2">
      <c r="A163" s="200" t="s">
        <v>159</v>
      </c>
      <c r="B163" s="10">
        <v>2025</v>
      </c>
      <c r="C163" s="200" t="s">
        <v>17</v>
      </c>
      <c r="D163" s="10"/>
      <c r="E163" s="10"/>
      <c r="F163" s="10"/>
      <c r="G163" s="10"/>
      <c r="H163" s="10"/>
      <c r="I163" s="10"/>
      <c r="J163" s="10"/>
      <c r="K163" s="10"/>
      <c r="L163" s="10"/>
      <c r="M163" s="10"/>
      <c r="N163" s="10"/>
      <c r="O163" s="10"/>
      <c r="P163" s="10"/>
      <c r="Q163" s="10"/>
      <c r="R163" s="10"/>
      <c r="S163" s="10"/>
      <c r="T163" s="10"/>
      <c r="U163" s="10"/>
      <c r="V163" s="10"/>
      <c r="W163" s="200"/>
      <c r="X163" s="200"/>
      <c r="Y163" s="200"/>
      <c r="Z163" s="200"/>
      <c r="AA163" s="200"/>
      <c r="AB163" s="200"/>
      <c r="AC163" s="200"/>
      <c r="AD163" s="200"/>
    </row>
    <row xmlns:x14ac="http://schemas.microsoft.com/office/spreadsheetml/2009/9/ac" r="164" s="197" customFormat="true" ht="12" x14ac:dyDescent="0.2">
      <c r="A164" s="200" t="s">
        <v>159</v>
      </c>
      <c r="B164" s="10">
        <v>2026</v>
      </c>
      <c r="C164" s="200" t="s">
        <v>17</v>
      </c>
      <c r="D164" s="10"/>
      <c r="E164" s="10"/>
      <c r="F164" s="10"/>
      <c r="G164" s="10"/>
      <c r="H164" s="10"/>
      <c r="I164" s="10"/>
      <c r="J164" s="10"/>
      <c r="K164" s="10"/>
      <c r="L164" s="10"/>
      <c r="M164" s="10"/>
      <c r="N164" s="10"/>
      <c r="O164" s="10"/>
      <c r="P164" s="10"/>
      <c r="Q164" s="10"/>
      <c r="R164" s="10"/>
      <c r="S164" s="10"/>
      <c r="T164" s="10"/>
      <c r="U164" s="10"/>
      <c r="V164" s="10"/>
      <c r="W164" s="200"/>
      <c r="X164" s="200"/>
      <c r="Y164" s="200"/>
      <c r="Z164" s="200"/>
      <c r="AA164" s="200"/>
      <c r="AB164" s="200"/>
      <c r="AC164" s="200"/>
      <c r="AD164" s="200"/>
    </row>
    <row xmlns:x14ac="http://schemas.microsoft.com/office/spreadsheetml/2009/9/ac" r="165" s="197" customFormat="true" ht="12" x14ac:dyDescent="0.2">
      <c r="A165" s="200" t="s">
        <v>159</v>
      </c>
      <c r="B165" s="10">
        <v>2027</v>
      </c>
      <c r="C165" s="200" t="s">
        <v>17</v>
      </c>
      <c r="D165" s="10"/>
      <c r="E165" s="10"/>
      <c r="F165" s="10"/>
      <c r="G165" s="10"/>
      <c r="H165" s="10"/>
      <c r="I165" s="10"/>
      <c r="J165" s="10"/>
      <c r="K165" s="10"/>
      <c r="L165" s="10"/>
      <c r="M165" s="10"/>
      <c r="N165" s="10"/>
      <c r="O165" s="10"/>
      <c r="P165" s="10"/>
      <c r="Q165" s="10"/>
      <c r="R165" s="10"/>
      <c r="S165" s="10"/>
      <c r="T165" s="10"/>
      <c r="U165" s="10"/>
      <c r="V165" s="10"/>
      <c r="W165" s="200"/>
      <c r="X165" s="200"/>
      <c r="Y165" s="200"/>
      <c r="Z165" s="200"/>
      <c r="AA165" s="200"/>
      <c r="AB165" s="200"/>
      <c r="AC165" s="200"/>
      <c r="AD165" s="200"/>
    </row>
    <row xmlns:x14ac="http://schemas.microsoft.com/office/spreadsheetml/2009/9/ac" r="166" s="197" customFormat="true" ht="12" x14ac:dyDescent="0.2">
      <c r="A166" s="200" t="s">
        <v>159</v>
      </c>
      <c r="B166" s="10">
        <v>2028</v>
      </c>
      <c r="C166" s="200" t="s">
        <v>17</v>
      </c>
      <c r="D166" s="10"/>
      <c r="E166" s="10"/>
      <c r="F166" s="10"/>
      <c r="G166" s="10"/>
      <c r="H166" s="10"/>
      <c r="I166" s="10"/>
      <c r="J166" s="10"/>
      <c r="K166" s="10"/>
      <c r="L166" s="10"/>
      <c r="M166" s="10"/>
      <c r="N166" s="10"/>
      <c r="O166" s="10"/>
      <c r="P166" s="10"/>
      <c r="Q166" s="10"/>
      <c r="R166" s="10"/>
      <c r="S166" s="10"/>
      <c r="T166" s="10"/>
      <c r="U166" s="10"/>
      <c r="V166" s="10"/>
      <c r="W166" s="200"/>
      <c r="X166" s="200"/>
      <c r="Y166" s="200"/>
      <c r="Z166" s="200"/>
      <c r="AA166" s="200"/>
      <c r="AB166" s="200"/>
      <c r="AC166" s="200"/>
      <c r="AD166" s="200"/>
    </row>
    <row xmlns:x14ac="http://schemas.microsoft.com/office/spreadsheetml/2009/9/ac" r="167" s="197" customFormat="true" ht="12" x14ac:dyDescent="0.2">
      <c r="A167" s="200" t="s">
        <v>159</v>
      </c>
      <c r="B167" s="10">
        <v>2029</v>
      </c>
      <c r="C167" s="200" t="s">
        <v>17</v>
      </c>
      <c r="D167" s="10"/>
      <c r="E167" s="10"/>
      <c r="F167" s="10"/>
      <c r="G167" s="10"/>
      <c r="H167" s="10"/>
      <c r="I167" s="10"/>
      <c r="J167" s="10"/>
      <c r="K167" s="10"/>
      <c r="L167" s="10"/>
      <c r="M167" s="10"/>
      <c r="N167" s="10"/>
      <c r="O167" s="10"/>
      <c r="P167" s="10"/>
      <c r="Q167" s="10"/>
      <c r="R167" s="10"/>
      <c r="S167" s="10"/>
      <c r="T167" s="10"/>
      <c r="U167" s="10"/>
      <c r="V167" s="10"/>
      <c r="W167" s="200"/>
      <c r="X167" s="200"/>
      <c r="Y167" s="200"/>
      <c r="Z167" s="200"/>
      <c r="AA167" s="200"/>
      <c r="AB167" s="200"/>
    </row>
    <row xmlns:x14ac="http://schemas.microsoft.com/office/spreadsheetml/2009/9/ac" r="168" s="197" customFormat="true" ht="12" x14ac:dyDescent="0.2">
      <c r="A168" s="200" t="s">
        <v>159</v>
      </c>
      <c r="B168" s="10">
        <v>2030</v>
      </c>
      <c r="C168" s="200" t="s">
        <v>17</v>
      </c>
      <c r="D168" s="10"/>
      <c r="E168" s="10"/>
      <c r="F168" s="10"/>
      <c r="G168" s="10"/>
      <c r="H168" s="10"/>
      <c r="I168" s="10"/>
      <c r="J168" s="10"/>
      <c r="K168" s="10"/>
      <c r="L168" s="10"/>
      <c r="M168" s="10"/>
      <c r="N168" s="10"/>
      <c r="O168" s="10"/>
      <c r="P168" s="10"/>
      <c r="Q168" s="10"/>
      <c r="R168" s="10"/>
      <c r="S168" s="10"/>
      <c r="T168" s="10"/>
      <c r="U168" s="10"/>
      <c r="V168" s="10"/>
      <c r="W168" s="200"/>
      <c r="X168" s="200"/>
      <c r="Y168" s="200"/>
      <c r="Z168" s="200"/>
      <c r="AA168" s="200"/>
      <c r="AB168" s="200"/>
    </row>
    <row xmlns:x14ac="http://schemas.microsoft.com/office/spreadsheetml/2009/9/ac" r="169" ht="15.75" x14ac:dyDescent="0.25">
      <c r="A169" s="201" t="s">
        <v>159</v>
      </c>
      <c r="B169" s="10">
        <v>2000</v>
      </c>
      <c r="C169" s="201" t="s">
        <v>18</v>
      </c>
      <c r="D169" s="10">
        <v>80107</v>
      </c>
      <c r="E169" s="10"/>
      <c r="F169" s="10"/>
      <c r="G169" s="10"/>
      <c r="H169" s="10"/>
      <c r="I169" s="10"/>
      <c r="J169" s="10">
        <v>100</v>
      </c>
      <c r="K169" s="10">
        <v>100</v>
      </c>
      <c r="L169" s="10"/>
      <c r="M169" s="10"/>
      <c r="N169" s="10"/>
      <c r="O169" s="10"/>
      <c r="P169" s="10">
        <v>100</v>
      </c>
      <c r="Q169" s="10"/>
      <c r="R169" s="10"/>
      <c r="S169" s="10"/>
      <c r="T169" s="10"/>
      <c r="U169" s="10"/>
      <c r="V169" s="10">
        <v>100</v>
      </c>
      <c r="W169" s="201"/>
      <c r="X169" s="201"/>
      <c r="Y169" s="201"/>
      <c r="Z169" s="201"/>
      <c r="AA169" s="201"/>
      <c r="AB169" s="201"/>
    </row>
    <row xmlns:x14ac="http://schemas.microsoft.com/office/spreadsheetml/2009/9/ac" r="170" ht="15.75" x14ac:dyDescent="0.25">
      <c r="A170" s="201" t="s">
        <v>159</v>
      </c>
      <c r="B170" s="10">
        <v>2001</v>
      </c>
      <c r="C170" s="201" t="s">
        <v>18</v>
      </c>
      <c r="D170" s="10">
        <v>83742</v>
      </c>
      <c r="E170" s="10"/>
      <c r="F170" s="10"/>
      <c r="G170" s="10"/>
      <c r="H170" s="10"/>
      <c r="I170" s="10"/>
      <c r="J170" s="10">
        <v>100</v>
      </c>
      <c r="K170" s="10">
        <v>100</v>
      </c>
      <c r="L170" s="10"/>
      <c r="M170" s="10"/>
      <c r="N170" s="10"/>
      <c r="O170" s="10"/>
      <c r="P170" s="10">
        <v>100</v>
      </c>
      <c r="Q170" s="10"/>
      <c r="R170" s="10"/>
      <c r="S170" s="10"/>
      <c r="T170" s="10"/>
      <c r="U170" s="10"/>
      <c r="V170" s="10">
        <v>100</v>
      </c>
      <c r="W170" s="201"/>
      <c r="X170" s="201"/>
      <c r="Y170" s="201"/>
      <c r="Z170" s="201"/>
      <c r="AA170" s="201"/>
      <c r="AB170" s="201"/>
    </row>
    <row xmlns:x14ac="http://schemas.microsoft.com/office/spreadsheetml/2009/9/ac" r="171" ht="15.75" x14ac:dyDescent="0.25">
      <c r="A171" s="201" t="s">
        <v>159</v>
      </c>
      <c r="B171" s="10">
        <v>2002</v>
      </c>
      <c r="C171" s="201" t="s">
        <v>18</v>
      </c>
      <c r="D171" s="10">
        <v>87199</v>
      </c>
      <c r="E171" s="10"/>
      <c r="F171" s="10"/>
      <c r="G171" s="10"/>
      <c r="H171" s="10"/>
      <c r="I171" s="10"/>
      <c r="J171" s="10">
        <v>100</v>
      </c>
      <c r="K171" s="10">
        <v>100</v>
      </c>
      <c r="L171" s="10"/>
      <c r="M171" s="10"/>
      <c r="N171" s="10"/>
      <c r="O171" s="10"/>
      <c r="P171" s="10">
        <v>100</v>
      </c>
      <c r="Q171" s="10"/>
      <c r="R171" s="10"/>
      <c r="S171" s="10"/>
      <c r="T171" s="10"/>
      <c r="U171" s="10"/>
      <c r="V171" s="10">
        <v>100</v>
      </c>
      <c r="W171" s="201"/>
      <c r="X171" s="201"/>
      <c r="Y171" s="201"/>
      <c r="Z171" s="201"/>
      <c r="AA171" s="201"/>
      <c r="AB171" s="201"/>
    </row>
    <row xmlns:x14ac="http://schemas.microsoft.com/office/spreadsheetml/2009/9/ac" r="172" ht="15.75" x14ac:dyDescent="0.25">
      <c r="A172" s="201" t="s">
        <v>159</v>
      </c>
      <c r="B172" s="10">
        <v>2003</v>
      </c>
      <c r="C172" s="201" t="s">
        <v>18</v>
      </c>
      <c r="D172" s="10">
        <v>90494</v>
      </c>
      <c r="E172" s="10"/>
      <c r="F172" s="10"/>
      <c r="G172" s="10"/>
      <c r="H172" s="10"/>
      <c r="I172" s="10"/>
      <c r="J172" s="10">
        <v>100</v>
      </c>
      <c r="K172" s="10">
        <v>100</v>
      </c>
      <c r="L172" s="10"/>
      <c r="M172" s="10"/>
      <c r="N172" s="10"/>
      <c r="O172" s="10"/>
      <c r="P172" s="10">
        <v>100</v>
      </c>
      <c r="Q172" s="10"/>
      <c r="R172" s="10"/>
      <c r="S172" s="10"/>
      <c r="T172" s="10"/>
      <c r="U172" s="10"/>
      <c r="V172" s="10">
        <v>100</v>
      </c>
      <c r="W172" s="201"/>
      <c r="X172" s="201"/>
      <c r="Y172" s="201"/>
      <c r="Z172" s="201"/>
      <c r="AA172" s="201"/>
      <c r="AB172" s="201"/>
    </row>
    <row xmlns:x14ac="http://schemas.microsoft.com/office/spreadsheetml/2009/9/ac" r="173" ht="15.75" x14ac:dyDescent="0.25">
      <c r="A173" s="201" t="s">
        <v>159</v>
      </c>
      <c r="B173" s="10">
        <v>2004</v>
      </c>
      <c r="C173" s="201" t="s">
        <v>18</v>
      </c>
      <c r="D173" s="10">
        <v>93352</v>
      </c>
      <c r="E173" s="10">
        <v>96.707818930041185</v>
      </c>
      <c r="F173" s="10"/>
      <c r="G173" s="10"/>
      <c r="H173" s="10"/>
      <c r="I173" s="10"/>
      <c r="J173" s="10">
        <v>100</v>
      </c>
      <c r="K173" s="10">
        <v>100</v>
      </c>
      <c r="L173" s="10"/>
      <c r="M173" s="10"/>
      <c r="N173" s="10"/>
      <c r="O173" s="10"/>
      <c r="P173" s="10">
        <v>100</v>
      </c>
      <c r="Q173" s="10"/>
      <c r="R173" s="10"/>
      <c r="S173" s="10"/>
      <c r="T173" s="10"/>
      <c r="U173" s="10"/>
      <c r="V173" s="10">
        <v>100</v>
      </c>
      <c r="W173" s="201"/>
      <c r="X173" s="201"/>
      <c r="Y173" s="201"/>
      <c r="Z173" s="201"/>
      <c r="AA173" s="201"/>
      <c r="AB173" s="201"/>
    </row>
    <row xmlns:x14ac="http://schemas.microsoft.com/office/spreadsheetml/2009/9/ac" r="174" ht="15.75" x14ac:dyDescent="0.25">
      <c r="A174" s="201" t="s">
        <v>159</v>
      </c>
      <c r="B174" s="10">
        <v>2005</v>
      </c>
      <c r="C174" s="201" t="s">
        <v>18</v>
      </c>
      <c r="D174" s="10">
        <v>95765</v>
      </c>
      <c r="E174" s="10">
        <v>96.707818930041185</v>
      </c>
      <c r="F174" s="10"/>
      <c r="G174" s="10"/>
      <c r="H174" s="10"/>
      <c r="I174" s="10"/>
      <c r="J174" s="10">
        <v>100</v>
      </c>
      <c r="K174" s="10">
        <v>100</v>
      </c>
      <c r="L174" s="10"/>
      <c r="M174" s="10"/>
      <c r="N174" s="10"/>
      <c r="O174" s="10"/>
      <c r="P174" s="10">
        <v>100</v>
      </c>
      <c r="Q174" s="10"/>
      <c r="R174" s="10"/>
      <c r="S174" s="10"/>
      <c r="T174" s="10"/>
      <c r="U174" s="10"/>
      <c r="V174" s="10">
        <v>100</v>
      </c>
      <c r="W174" s="201"/>
      <c r="X174" s="201"/>
      <c r="Y174" s="201"/>
      <c r="Z174" s="201"/>
      <c r="AA174" s="201"/>
      <c r="AB174" s="201"/>
    </row>
    <row xmlns:x14ac="http://schemas.microsoft.com/office/spreadsheetml/2009/9/ac" r="175" ht="15.75" x14ac:dyDescent="0.25">
      <c r="A175" s="201" t="s">
        <v>159</v>
      </c>
      <c r="B175" s="10">
        <v>2006</v>
      </c>
      <c r="C175" s="201" t="s">
        <v>18</v>
      </c>
      <c r="D175" s="10">
        <v>97120</v>
      </c>
      <c r="E175" s="10">
        <v>96.707818930041185</v>
      </c>
      <c r="F175" s="10"/>
      <c r="G175" s="10"/>
      <c r="H175" s="10"/>
      <c r="I175" s="10"/>
      <c r="J175" s="10">
        <v>100</v>
      </c>
      <c r="K175" s="10">
        <v>100</v>
      </c>
      <c r="L175" s="10"/>
      <c r="M175" s="10"/>
      <c r="N175" s="10"/>
      <c r="O175" s="10"/>
      <c r="P175" s="10">
        <v>100</v>
      </c>
      <c r="Q175" s="10"/>
      <c r="R175" s="10"/>
      <c r="S175" s="10"/>
      <c r="T175" s="10"/>
      <c r="U175" s="10"/>
      <c r="V175" s="10">
        <v>100</v>
      </c>
      <c r="W175" s="201"/>
      <c r="X175" s="201"/>
      <c r="Y175" s="201"/>
      <c r="Z175" s="201"/>
      <c r="AA175" s="201"/>
      <c r="AB175" s="201"/>
    </row>
    <row xmlns:x14ac="http://schemas.microsoft.com/office/spreadsheetml/2009/9/ac" r="176" ht="15.75" x14ac:dyDescent="0.25">
      <c r="A176" s="201" t="s">
        <v>159</v>
      </c>
      <c r="B176" s="10">
        <v>2007</v>
      </c>
      <c r="C176" s="201" t="s">
        <v>18</v>
      </c>
      <c r="D176" s="10">
        <v>97565</v>
      </c>
      <c r="E176" s="10">
        <v>96.707818930041185</v>
      </c>
      <c r="F176" s="10"/>
      <c r="G176" s="10"/>
      <c r="H176" s="10"/>
      <c r="I176" s="10"/>
      <c r="J176" s="10">
        <v>100</v>
      </c>
      <c r="K176" s="10">
        <v>100</v>
      </c>
      <c r="L176" s="10"/>
      <c r="M176" s="10"/>
      <c r="N176" s="10"/>
      <c r="O176" s="10"/>
      <c r="P176" s="10">
        <v>100</v>
      </c>
      <c r="Q176" s="10"/>
      <c r="R176" s="10"/>
      <c r="S176" s="10"/>
      <c r="T176" s="10"/>
      <c r="U176" s="10"/>
      <c r="V176" s="10">
        <v>100</v>
      </c>
      <c r="W176" s="201"/>
      <c r="X176" s="201"/>
      <c r="Y176" s="201"/>
      <c r="Z176" s="201"/>
      <c r="AA176" s="201"/>
      <c r="AB176" s="201"/>
    </row>
    <row xmlns:x14ac="http://schemas.microsoft.com/office/spreadsheetml/2009/9/ac" r="177" ht="15.75" x14ac:dyDescent="0.25">
      <c r="A177" s="201" t="s">
        <v>159</v>
      </c>
      <c r="B177" s="10">
        <v>2008</v>
      </c>
      <c r="C177" s="201" t="s">
        <v>18</v>
      </c>
      <c r="D177" s="10">
        <v>97394</v>
      </c>
      <c r="E177" s="10">
        <v>96.707818930041185</v>
      </c>
      <c r="F177" s="10"/>
      <c r="G177" s="10"/>
      <c r="H177" s="10"/>
      <c r="I177" s="10"/>
      <c r="J177" s="10">
        <v>100</v>
      </c>
      <c r="K177" s="10">
        <v>100</v>
      </c>
      <c r="L177" s="10"/>
      <c r="M177" s="10"/>
      <c r="N177" s="10"/>
      <c r="O177" s="10"/>
      <c r="P177" s="10">
        <v>100</v>
      </c>
      <c r="Q177" s="10"/>
      <c r="R177" s="10"/>
      <c r="S177" s="10"/>
      <c r="T177" s="10"/>
      <c r="U177" s="10"/>
      <c r="V177" s="10">
        <v>100</v>
      </c>
      <c r="W177" s="201"/>
      <c r="X177" s="201"/>
      <c r="Y177" s="201"/>
      <c r="Z177" s="201"/>
      <c r="AA177" s="201"/>
      <c r="AB177" s="201"/>
    </row>
    <row xmlns:x14ac="http://schemas.microsoft.com/office/spreadsheetml/2009/9/ac" r="178" ht="15.75" x14ac:dyDescent="0.25">
      <c r="A178" s="201" t="s">
        <v>159</v>
      </c>
      <c r="B178" s="10">
        <v>2009</v>
      </c>
      <c r="C178" s="201" t="s">
        <v>18</v>
      </c>
      <c r="D178" s="10">
        <v>96637</v>
      </c>
      <c r="E178" s="10">
        <v>97.119341563786065</v>
      </c>
      <c r="F178" s="10"/>
      <c r="G178" s="10"/>
      <c r="H178" s="10"/>
      <c r="I178" s="10"/>
      <c r="J178" s="10">
        <v>100</v>
      </c>
      <c r="K178" s="10">
        <v>100</v>
      </c>
      <c r="L178" s="10"/>
      <c r="M178" s="10"/>
      <c r="N178" s="10"/>
      <c r="O178" s="10"/>
      <c r="P178" s="10">
        <v>100</v>
      </c>
      <c r="Q178" s="10"/>
      <c r="R178" s="10">
        <v>94.216104611973606</v>
      </c>
      <c r="S178" s="10"/>
      <c r="T178" s="10"/>
      <c r="U178" s="10">
        <v>5.7838953880263944</v>
      </c>
      <c r="V178" s="10">
        <v>94.216104611973606</v>
      </c>
      <c r="W178" s="201"/>
      <c r="X178" s="201"/>
      <c r="Y178" s="201"/>
      <c r="Z178" s="201"/>
      <c r="AA178" s="201"/>
      <c r="AB178" s="201"/>
    </row>
    <row xmlns:x14ac="http://schemas.microsoft.com/office/spreadsheetml/2009/9/ac" r="179" ht="15.75" x14ac:dyDescent="0.25">
      <c r="A179" s="201" t="s">
        <v>159</v>
      </c>
      <c r="B179" s="10">
        <v>2010</v>
      </c>
      <c r="C179" s="201" t="s">
        <v>18</v>
      </c>
      <c r="D179" s="10">
        <v>95513</v>
      </c>
      <c r="E179" s="10">
        <v>97.530864197530946</v>
      </c>
      <c r="F179" s="10"/>
      <c r="G179" s="10"/>
      <c r="H179" s="10"/>
      <c r="I179" s="10"/>
      <c r="J179" s="10">
        <v>100</v>
      </c>
      <c r="K179" s="10">
        <v>99.999999999999972</v>
      </c>
      <c r="L179" s="10"/>
      <c r="M179" s="10"/>
      <c r="N179" s="10"/>
      <c r="O179" s="10"/>
      <c r="P179" s="10">
        <v>100</v>
      </c>
      <c r="Q179" s="10"/>
      <c r="R179" s="10">
        <v>94.216104611973606</v>
      </c>
      <c r="S179" s="10"/>
      <c r="T179" s="10"/>
      <c r="U179" s="10">
        <v>5.7838953880263944</v>
      </c>
      <c r="V179" s="10">
        <v>94.216104611973606</v>
      </c>
      <c r="W179" s="201"/>
      <c r="X179" s="201"/>
      <c r="Y179" s="201"/>
      <c r="Z179" s="201"/>
      <c r="AA179" s="201"/>
      <c r="AB179" s="201"/>
    </row>
    <row xmlns:x14ac="http://schemas.microsoft.com/office/spreadsheetml/2009/9/ac" r="180" ht="15.75" x14ac:dyDescent="0.25">
      <c r="A180" s="201" t="s">
        <v>159</v>
      </c>
      <c r="B180" s="10">
        <v>2011</v>
      </c>
      <c r="C180" s="201" t="s">
        <v>18</v>
      </c>
      <c r="D180" s="10">
        <v>93858</v>
      </c>
      <c r="E180" s="10">
        <v>97.942386831275826</v>
      </c>
      <c r="F180" s="10"/>
      <c r="G180" s="10"/>
      <c r="H180" s="10"/>
      <c r="I180" s="10"/>
      <c r="J180" s="10">
        <v>100</v>
      </c>
      <c r="K180" s="10">
        <v>99.919093851132658</v>
      </c>
      <c r="L180" s="10"/>
      <c r="M180" s="10"/>
      <c r="N180" s="10"/>
      <c r="O180" s="10"/>
      <c r="P180" s="10">
        <v>100</v>
      </c>
      <c r="Q180" s="10"/>
      <c r="R180" s="10">
        <v>94.216104611973606</v>
      </c>
      <c r="S180" s="10"/>
      <c r="T180" s="10"/>
      <c r="U180" s="10">
        <v>5.7838953880263944</v>
      </c>
      <c r="V180" s="10">
        <v>94.216104611973606</v>
      </c>
      <c r="W180" s="201"/>
      <c r="X180" s="201"/>
      <c r="Y180" s="201"/>
      <c r="Z180" s="201"/>
      <c r="AA180" s="201"/>
      <c r="AB180" s="201"/>
    </row>
    <row xmlns:x14ac="http://schemas.microsoft.com/office/spreadsheetml/2009/9/ac" r="181" ht="15.75" x14ac:dyDescent="0.25">
      <c r="A181" s="201" t="s">
        <v>159</v>
      </c>
      <c r="B181" s="10">
        <v>2012</v>
      </c>
      <c r="C181" s="201" t="s">
        <v>18</v>
      </c>
      <c r="D181" s="10">
        <v>91773</v>
      </c>
      <c r="E181" s="10">
        <v>98.353909465020593</v>
      </c>
      <c r="F181" s="10">
        <v>92.233009708737868</v>
      </c>
      <c r="G181" s="10">
        <v>63.088349514563113</v>
      </c>
      <c r="H181" s="10">
        <v>29.144660194174751</v>
      </c>
      <c r="I181" s="10">
        <v>7.7669902912621316</v>
      </c>
      <c r="J181" s="10">
        <v>0</v>
      </c>
      <c r="K181" s="10">
        <v>99.838187702265344</v>
      </c>
      <c r="L181" s="10">
        <v>97.087378640776677</v>
      </c>
      <c r="M181" s="10">
        <v>93.203883495145632</v>
      </c>
      <c r="N181" s="10">
        <v>3.8834951456310449</v>
      </c>
      <c r="O181" s="10">
        <v>2.9126213592233232</v>
      </c>
      <c r="P181" s="10">
        <v>0</v>
      </c>
      <c r="Q181" s="10">
        <v>98.05825242718447</v>
      </c>
      <c r="R181" s="10">
        <v>94.216104611973606</v>
      </c>
      <c r="S181" s="10"/>
      <c r="T181" s="10"/>
      <c r="U181" s="10">
        <v>5.7838953880263944</v>
      </c>
      <c r="V181" s="10">
        <v>94.216104611973606</v>
      </c>
      <c r="W181" s="201"/>
      <c r="X181" s="201"/>
      <c r="Y181" s="201"/>
      <c r="Z181" s="201"/>
      <c r="AA181" s="201"/>
      <c r="AB181" s="201"/>
    </row>
    <row xmlns:x14ac="http://schemas.microsoft.com/office/spreadsheetml/2009/9/ac" r="182" ht="15.75" x14ac:dyDescent="0.25">
      <c r="A182" s="201" t="s">
        <v>159</v>
      </c>
      <c r="B182" s="10">
        <v>2013</v>
      </c>
      <c r="C182" s="201" t="s">
        <v>18</v>
      </c>
      <c r="D182" s="10">
        <v>89840</v>
      </c>
      <c r="E182" s="10">
        <v>98.765432098765473</v>
      </c>
      <c r="F182" s="10">
        <v>92.233009708737868</v>
      </c>
      <c r="G182" s="10">
        <v>63.088349514563113</v>
      </c>
      <c r="H182" s="10">
        <v>29.144660194174751</v>
      </c>
      <c r="I182" s="10">
        <v>7.7669902912621316</v>
      </c>
      <c r="J182" s="10">
        <v>0</v>
      </c>
      <c r="K182" s="10">
        <v>99.75728155339803</v>
      </c>
      <c r="L182" s="10">
        <v>97.087378640776677</v>
      </c>
      <c r="M182" s="10">
        <v>93.203883495145632</v>
      </c>
      <c r="N182" s="10">
        <v>3.8834951456310449</v>
      </c>
      <c r="O182" s="10">
        <v>2.9126213592233232</v>
      </c>
      <c r="P182" s="10">
        <v>0</v>
      </c>
      <c r="Q182" s="10">
        <v>98.05825242718447</v>
      </c>
      <c r="R182" s="10">
        <v>94.216104611973606</v>
      </c>
      <c r="S182" s="10"/>
      <c r="T182" s="10"/>
      <c r="U182" s="10">
        <v>5.7838953880263944</v>
      </c>
      <c r="V182" s="10">
        <v>94.216104611973606</v>
      </c>
      <c r="W182" s="201"/>
      <c r="X182" s="201"/>
      <c r="Y182" s="201"/>
      <c r="Z182" s="201"/>
      <c r="AA182" s="201"/>
      <c r="AB182" s="201"/>
    </row>
    <row xmlns:x14ac="http://schemas.microsoft.com/office/spreadsheetml/2009/9/ac" r="183" ht="15.75" x14ac:dyDescent="0.25">
      <c r="A183" s="201" t="s">
        <v>159</v>
      </c>
      <c r="B183" s="10">
        <v>2014</v>
      </c>
      <c r="C183" s="201" t="s">
        <v>18</v>
      </c>
      <c r="D183" s="10">
        <v>88319</v>
      </c>
      <c r="E183" s="10">
        <v>99.176954732510353</v>
      </c>
      <c r="F183" s="10">
        <v>92.233009708737868</v>
      </c>
      <c r="G183" s="10">
        <v>63.088349514563113</v>
      </c>
      <c r="H183" s="10">
        <v>29.144660194174751</v>
      </c>
      <c r="I183" s="10">
        <v>7.7669902912621316</v>
      </c>
      <c r="J183" s="10">
        <v>0</v>
      </c>
      <c r="K183" s="10">
        <v>99.676375404530717</v>
      </c>
      <c r="L183" s="10">
        <v>97.087378640776677</v>
      </c>
      <c r="M183" s="10">
        <v>93.203883495145632</v>
      </c>
      <c r="N183" s="10">
        <v>3.8834951456310449</v>
      </c>
      <c r="O183" s="10">
        <v>2.9126213592233232</v>
      </c>
      <c r="P183" s="10">
        <v>0</v>
      </c>
      <c r="Q183" s="10">
        <v>98.05825242718447</v>
      </c>
      <c r="R183" s="10">
        <v>91.264243586917473</v>
      </c>
      <c r="S183" s="10"/>
      <c r="T183" s="10"/>
      <c r="U183" s="10">
        <v>8.7357564130825267</v>
      </c>
      <c r="V183" s="10">
        <v>91.264243586917473</v>
      </c>
      <c r="W183" s="201"/>
      <c r="X183" s="201"/>
      <c r="Y183" s="201"/>
      <c r="Z183" s="201"/>
      <c r="AA183" s="201"/>
      <c r="AB183" s="201"/>
    </row>
    <row xmlns:x14ac="http://schemas.microsoft.com/office/spreadsheetml/2009/9/ac" r="184" ht="15.75" x14ac:dyDescent="0.25">
      <c r="A184" s="201" t="s">
        <v>159</v>
      </c>
      <c r="B184" s="10">
        <v>2015</v>
      </c>
      <c r="C184" s="201" t="s">
        <v>18</v>
      </c>
      <c r="D184" s="10">
        <v>87236</v>
      </c>
      <c r="E184" s="10">
        <v>99.588477366255233</v>
      </c>
      <c r="F184" s="10">
        <v>92.233009708737868</v>
      </c>
      <c r="G184" s="10">
        <v>63.088349514563113</v>
      </c>
      <c r="H184" s="10">
        <v>29.144660194174751</v>
      </c>
      <c r="I184" s="10">
        <v>7.7669902912621316</v>
      </c>
      <c r="J184" s="10">
        <v>0</v>
      </c>
      <c r="K184" s="10">
        <v>99.595469255663403</v>
      </c>
      <c r="L184" s="10">
        <v>97.087378640776677</v>
      </c>
      <c r="M184" s="10">
        <v>93.203883495145632</v>
      </c>
      <c r="N184" s="10">
        <v>3.8834951456310449</v>
      </c>
      <c r="O184" s="10">
        <v>2.9126213592233232</v>
      </c>
      <c r="P184" s="10">
        <v>0</v>
      </c>
      <c r="Q184" s="10">
        <v>98.05825242718447</v>
      </c>
      <c r="R184" s="10">
        <v>88.312382561861341</v>
      </c>
      <c r="S184" s="10"/>
      <c r="T184" s="10"/>
      <c r="U184" s="10">
        <v>11.687617438138661</v>
      </c>
      <c r="V184" s="10">
        <v>88.312382561861341</v>
      </c>
      <c r="W184" s="201"/>
      <c r="X184" s="201"/>
      <c r="Y184" s="201"/>
      <c r="Z184" s="201"/>
      <c r="AA184" s="201"/>
      <c r="AB184" s="201"/>
    </row>
    <row xmlns:x14ac="http://schemas.microsoft.com/office/spreadsheetml/2009/9/ac" r="185" ht="15.75" x14ac:dyDescent="0.25">
      <c r="A185" s="201" t="s">
        <v>159</v>
      </c>
      <c r="B185" s="10">
        <v>2016</v>
      </c>
      <c r="C185" s="201" t="s">
        <v>18</v>
      </c>
      <c r="D185" s="10">
        <v>86823</v>
      </c>
      <c r="E185" s="10">
        <v>100</v>
      </c>
      <c r="F185" s="10">
        <v>92.233009708737868</v>
      </c>
      <c r="G185" s="10">
        <v>63.088349514563113</v>
      </c>
      <c r="H185" s="10">
        <v>29.144660194174751</v>
      </c>
      <c r="I185" s="10">
        <v>7.7669902912621316</v>
      </c>
      <c r="J185" s="10">
        <v>0</v>
      </c>
      <c r="K185" s="10">
        <v>99.514563106796089</v>
      </c>
      <c r="L185" s="10">
        <v>97.087378640776677</v>
      </c>
      <c r="M185" s="10">
        <v>93.203883495145632</v>
      </c>
      <c r="N185" s="10">
        <v>3.8834951456310449</v>
      </c>
      <c r="O185" s="10">
        <v>2.9126213592233232</v>
      </c>
      <c r="P185" s="10">
        <v>0</v>
      </c>
      <c r="Q185" s="10">
        <v>98.05825242718447</v>
      </c>
      <c r="R185" s="10">
        <v>85.360521536806118</v>
      </c>
      <c r="S185" s="10"/>
      <c r="T185" s="10"/>
      <c r="U185" s="10">
        <v>14.63947846319388</v>
      </c>
      <c r="V185" s="10">
        <v>85.360521536806118</v>
      </c>
      <c r="W185" s="201"/>
      <c r="X185" s="201"/>
      <c r="Y185" s="201"/>
      <c r="Z185" s="201"/>
      <c r="AA185" s="201"/>
      <c r="AB185" s="201"/>
    </row>
    <row xmlns:x14ac="http://schemas.microsoft.com/office/spreadsheetml/2009/9/ac" r="186" ht="15.75" x14ac:dyDescent="0.25">
      <c r="A186" s="201" t="s">
        <v>159</v>
      </c>
      <c r="B186" s="10">
        <v>2017</v>
      </c>
      <c r="C186" s="201" t="s">
        <v>18</v>
      </c>
      <c r="D186" s="10">
        <v>87103</v>
      </c>
      <c r="E186" s="10">
        <v>100</v>
      </c>
      <c r="F186" s="10">
        <v>92.233009708737868</v>
      </c>
      <c r="G186" s="10">
        <v>63.088349514563113</v>
      </c>
      <c r="H186" s="10">
        <v>29.144660194174751</v>
      </c>
      <c r="I186" s="10">
        <v>7.7669902912621316</v>
      </c>
      <c r="J186" s="10">
        <v>0</v>
      </c>
      <c r="K186" s="10">
        <v>99.433656957928775</v>
      </c>
      <c r="L186" s="10">
        <v>97.087378640776677</v>
      </c>
      <c r="M186" s="10">
        <v>93.203883495145632</v>
      </c>
      <c r="N186" s="10">
        <v>3.8834951456310449</v>
      </c>
      <c r="O186" s="10">
        <v>2.9126213592233232</v>
      </c>
      <c r="P186" s="10">
        <v>0</v>
      </c>
      <c r="Q186" s="10">
        <v>98.05825242718447</v>
      </c>
      <c r="R186" s="10">
        <v>82.408660511749986</v>
      </c>
      <c r="S186" s="10"/>
      <c r="T186" s="10"/>
      <c r="U186" s="10">
        <v>17.591339488250011</v>
      </c>
      <c r="V186" s="10">
        <v>82.408660511749986</v>
      </c>
      <c r="W186" s="201"/>
      <c r="X186" s="201"/>
      <c r="Y186" s="201"/>
      <c r="Z186" s="201"/>
      <c r="AA186" s="201"/>
      <c r="AB186" s="201"/>
    </row>
    <row xmlns:x14ac="http://schemas.microsoft.com/office/spreadsheetml/2009/9/ac" r="187" ht="15.75" x14ac:dyDescent="0.25">
      <c r="A187" s="201" t="s">
        <v>159</v>
      </c>
      <c r="B187" s="10">
        <v>2018</v>
      </c>
      <c r="C187" s="201" t="s">
        <v>18</v>
      </c>
      <c r="D187" s="10">
        <v>87081</v>
      </c>
      <c r="E187" s="10">
        <v>100</v>
      </c>
      <c r="F187" s="10">
        <v>92.233009708737868</v>
      </c>
      <c r="G187" s="10">
        <v>63.088349514563113</v>
      </c>
      <c r="H187" s="10">
        <v>29.144660194174751</v>
      </c>
      <c r="I187" s="10">
        <v>7.7669902912621316</v>
      </c>
      <c r="J187" s="10">
        <v>0</v>
      </c>
      <c r="K187" s="10">
        <v>99.352750809061462</v>
      </c>
      <c r="L187" s="10">
        <v>97.087378640776677</v>
      </c>
      <c r="M187" s="10">
        <v>93.203883495145632</v>
      </c>
      <c r="N187" s="10">
        <v>3.8834951456310449</v>
      </c>
      <c r="O187" s="10">
        <v>2.9126213592233232</v>
      </c>
      <c r="P187" s="10">
        <v>0</v>
      </c>
      <c r="Q187" s="10">
        <v>98.05825242718447</v>
      </c>
      <c r="R187" s="10">
        <v>79.456799486693853</v>
      </c>
      <c r="S187" s="10"/>
      <c r="T187" s="10"/>
      <c r="U187" s="10">
        <v>20.54320051330615</v>
      </c>
      <c r="V187" s="10">
        <v>79.456799486693853</v>
      </c>
      <c r="W187" s="201"/>
      <c r="X187" s="201"/>
      <c r="Y187" s="201"/>
      <c r="Z187" s="201"/>
      <c r="AA187" s="201"/>
      <c r="AB187" s="201"/>
    </row>
    <row xmlns:x14ac="http://schemas.microsoft.com/office/spreadsheetml/2009/9/ac" r="188" ht="15.75" x14ac:dyDescent="0.25">
      <c r="A188" s="201" t="s">
        <v>159</v>
      </c>
      <c r="B188" s="10">
        <v>2019</v>
      </c>
      <c r="C188" s="201" t="s">
        <v>18</v>
      </c>
      <c r="D188" s="10">
        <v>86756</v>
      </c>
      <c r="E188" s="10">
        <v>100</v>
      </c>
      <c r="F188" s="10">
        <v>92.233009708737868</v>
      </c>
      <c r="G188" s="10">
        <v>63.088349514563113</v>
      </c>
      <c r="H188" s="10">
        <v>29.144660194174751</v>
      </c>
      <c r="I188" s="10">
        <v>7.7669902912621316</v>
      </c>
      <c r="J188" s="10">
        <v>0</v>
      </c>
      <c r="K188" s="10">
        <v>99.352750809061462</v>
      </c>
      <c r="L188" s="10">
        <v>97.087378640776677</v>
      </c>
      <c r="M188" s="10">
        <v>93.203883495145632</v>
      </c>
      <c r="N188" s="10">
        <v>3.8834951456310449</v>
      </c>
      <c r="O188" s="10">
        <v>2.9126213592233232</v>
      </c>
      <c r="P188" s="10">
        <v>0</v>
      </c>
      <c r="Q188" s="10">
        <v>98.05825242718447</v>
      </c>
      <c r="R188" s="10">
        <v>76.504938461637721</v>
      </c>
      <c r="S188" s="10"/>
      <c r="T188" s="10"/>
      <c r="U188" s="10">
        <v>23.495061538362279</v>
      </c>
      <c r="V188" s="10">
        <v>76.504938461637721</v>
      </c>
      <c r="W188" s="201"/>
      <c r="X188" s="201"/>
      <c r="Y188" s="201"/>
      <c r="Z188" s="201"/>
      <c r="AA188" s="201"/>
      <c r="AB188" s="201"/>
    </row>
    <row xmlns:x14ac="http://schemas.microsoft.com/office/spreadsheetml/2009/9/ac" r="189" ht="15.75" x14ac:dyDescent="0.25">
      <c r="A189" s="201" t="s">
        <v>159</v>
      </c>
      <c r="B189" s="10">
        <v>2020</v>
      </c>
      <c r="C189" s="201" t="s">
        <v>18</v>
      </c>
      <c r="D189" s="10">
        <v>85934</v>
      </c>
      <c r="E189" s="10">
        <v>100</v>
      </c>
      <c r="F189" s="10">
        <v>92.233009708737868</v>
      </c>
      <c r="G189" s="10">
        <v>63.088349514563113</v>
      </c>
      <c r="H189" s="10">
        <v>29.144660194174751</v>
      </c>
      <c r="I189" s="10">
        <v>7.7669902912621316</v>
      </c>
      <c r="J189" s="10">
        <v>0</v>
      </c>
      <c r="K189" s="10">
        <v>99.352750809061462</v>
      </c>
      <c r="L189" s="10">
        <v>97.087378640776677</v>
      </c>
      <c r="M189" s="10">
        <v>93.203883495145632</v>
      </c>
      <c r="N189" s="10">
        <v>3.8834951456310449</v>
      </c>
      <c r="O189" s="10">
        <v>2.9126213592233232</v>
      </c>
      <c r="P189" s="10">
        <v>0</v>
      </c>
      <c r="Q189" s="10">
        <v>98.05825242718447</v>
      </c>
      <c r="R189" s="10">
        <v>73.553077436581589</v>
      </c>
      <c r="S189" s="10"/>
      <c r="T189" s="10"/>
      <c r="U189" s="10">
        <v>26.446922563418411</v>
      </c>
      <c r="V189" s="10">
        <v>73.553077436581589</v>
      </c>
      <c r="W189" s="201"/>
      <c r="X189" s="201"/>
      <c r="Y189" s="201"/>
      <c r="Z189" s="201"/>
      <c r="AA189" s="201"/>
      <c r="AB189" s="201"/>
    </row>
    <row xmlns:x14ac="http://schemas.microsoft.com/office/spreadsheetml/2009/9/ac" r="190" ht="15.75" x14ac:dyDescent="0.25">
      <c r="A190" s="201" t="s">
        <v>159</v>
      </c>
      <c r="B190" s="10">
        <v>2021</v>
      </c>
      <c r="C190" s="201" t="s">
        <v>18</v>
      </c>
      <c r="D190" s="10">
        <v>84609</v>
      </c>
      <c r="E190" s="10">
        <v>100</v>
      </c>
      <c r="F190" s="10"/>
      <c r="G190" s="10"/>
      <c r="H190" s="10"/>
      <c r="I190" s="10"/>
      <c r="J190" s="10">
        <v>100</v>
      </c>
      <c r="K190" s="10">
        <v>99.352750809061462</v>
      </c>
      <c r="L190" s="10"/>
      <c r="M190" s="10"/>
      <c r="N190" s="10"/>
      <c r="O190" s="10"/>
      <c r="P190" s="10">
        <v>100</v>
      </c>
      <c r="Q190" s="10"/>
      <c r="R190" s="10">
        <v>70.601216411525456</v>
      </c>
      <c r="S190" s="10"/>
      <c r="T190" s="10"/>
      <c r="U190" s="10">
        <v>29.39878358847454</v>
      </c>
      <c r="V190" s="10">
        <v>70.601216411525456</v>
      </c>
      <c r="W190" s="201"/>
      <c r="X190" s="201"/>
      <c r="Y190" s="201"/>
      <c r="Z190" s="201"/>
      <c r="AA190" s="201"/>
      <c r="AB190" s="201"/>
    </row>
    <row xmlns:x14ac="http://schemas.microsoft.com/office/spreadsheetml/2009/9/ac" r="191" ht="15.75" x14ac:dyDescent="0.25">
      <c r="A191" s="201" t="s">
        <v>159</v>
      </c>
      <c r="B191" s="10">
        <v>2022</v>
      </c>
      <c r="C191" s="201" t="s">
        <v>18</v>
      </c>
      <c r="D191" s="10">
        <v>81335</v>
      </c>
      <c r="E191" s="10">
        <v>100</v>
      </c>
      <c r="F191" s="10"/>
      <c r="G191" s="10"/>
      <c r="H191" s="10"/>
      <c r="I191" s="10"/>
      <c r="J191" s="10">
        <v>100</v>
      </c>
      <c r="K191" s="10">
        <v>99.352750809061462</v>
      </c>
      <c r="L191" s="10"/>
      <c r="M191" s="10"/>
      <c r="N191" s="10"/>
      <c r="O191" s="10"/>
      <c r="P191" s="10">
        <v>100</v>
      </c>
      <c r="Q191" s="10"/>
      <c r="R191" s="10">
        <v>67.649355386469324</v>
      </c>
      <c r="S191" s="10"/>
      <c r="T191" s="10"/>
      <c r="U191" s="10">
        <v>32.350644613530683</v>
      </c>
      <c r="V191" s="10">
        <v>67.649355386469324</v>
      </c>
      <c r="W191" s="201"/>
      <c r="X191" s="201"/>
      <c r="Y191" s="201"/>
      <c r="Z191" s="201"/>
      <c r="AA191" s="201"/>
      <c r="AB191" s="201"/>
    </row>
    <row xmlns:x14ac="http://schemas.microsoft.com/office/spreadsheetml/2009/9/ac" r="192" ht="15.75" x14ac:dyDescent="0.25">
      <c r="A192" s="201" t="s">
        <v>159</v>
      </c>
      <c r="B192" s="10">
        <v>2023</v>
      </c>
      <c r="C192" s="201" t="s">
        <v>18</v>
      </c>
      <c r="D192" s="10">
        <v>79852</v>
      </c>
      <c r="E192" s="10">
        <v>100</v>
      </c>
      <c r="F192" s="10"/>
      <c r="G192" s="10"/>
      <c r="H192" s="10"/>
      <c r="I192" s="10"/>
      <c r="J192" s="10">
        <v>100</v>
      </c>
      <c r="K192" s="10"/>
      <c r="L192" s="10"/>
      <c r="M192" s="10"/>
      <c r="N192" s="10"/>
      <c r="O192" s="10"/>
      <c r="P192" s="10">
        <v>100</v>
      </c>
      <c r="Q192" s="10"/>
      <c r="R192" s="10">
        <v>64.697494361413192</v>
      </c>
      <c r="S192" s="10"/>
      <c r="T192" s="10"/>
      <c r="U192" s="10">
        <v>35.302505638586808</v>
      </c>
      <c r="V192" s="10">
        <v>64.697494361413192</v>
      </c>
      <c r="W192" s="201"/>
      <c r="X192" s="201"/>
      <c r="Y192" s="201"/>
      <c r="Z192" s="201"/>
      <c r="AA192" s="201"/>
      <c r="AB192" s="201"/>
    </row>
    <row xmlns:x14ac="http://schemas.microsoft.com/office/spreadsheetml/2009/9/ac" r="193" ht="15.75" x14ac:dyDescent="0.25">
      <c r="A193" s="201" t="s">
        <v>159</v>
      </c>
      <c r="B193" s="10">
        <v>2024</v>
      </c>
      <c r="C193" s="201" t="s">
        <v>18</v>
      </c>
      <c r="D193" s="10"/>
      <c r="E193" s="10"/>
      <c r="F193" s="10"/>
      <c r="G193" s="10"/>
      <c r="H193" s="10"/>
      <c r="I193" s="10"/>
      <c r="J193" s="10"/>
      <c r="K193" s="10"/>
      <c r="L193" s="10"/>
      <c r="M193" s="10"/>
      <c r="N193" s="10"/>
      <c r="O193" s="10"/>
      <c r="P193" s="10"/>
      <c r="Q193" s="10"/>
      <c r="R193" s="10"/>
      <c r="S193" s="10"/>
      <c r="T193" s="10"/>
      <c r="U193" s="10"/>
      <c r="V193" s="10"/>
      <c r="W193" s="201"/>
      <c r="X193" s="201"/>
      <c r="Y193" s="201"/>
      <c r="Z193" s="201"/>
      <c r="AA193" s="201"/>
      <c r="AB193" s="201"/>
    </row>
    <row xmlns:x14ac="http://schemas.microsoft.com/office/spreadsheetml/2009/9/ac" r="194" ht="15.75" x14ac:dyDescent="0.25">
      <c r="A194" s="201" t="s">
        <v>159</v>
      </c>
      <c r="B194" s="10">
        <v>2025</v>
      </c>
      <c r="C194" s="201" t="s">
        <v>18</v>
      </c>
      <c r="D194" s="10"/>
      <c r="E194" s="10"/>
      <c r="F194" s="10"/>
      <c r="G194" s="10"/>
      <c r="H194" s="10"/>
      <c r="I194" s="10"/>
      <c r="J194" s="10"/>
      <c r="K194" s="10"/>
      <c r="L194" s="10"/>
      <c r="M194" s="10"/>
      <c r="N194" s="10"/>
      <c r="O194" s="10"/>
      <c r="P194" s="10"/>
      <c r="Q194" s="10"/>
      <c r="R194" s="10"/>
      <c r="S194" s="10"/>
      <c r="T194" s="10"/>
      <c r="U194" s="10"/>
      <c r="V194" s="10"/>
      <c r="W194" s="201"/>
      <c r="X194" s="201"/>
      <c r="Y194" s="201"/>
      <c r="Z194" s="201"/>
      <c r="AA194" s="201"/>
      <c r="AB194" s="201"/>
    </row>
    <row xmlns:x14ac="http://schemas.microsoft.com/office/spreadsheetml/2009/9/ac" r="195" ht="15.75" x14ac:dyDescent="0.25">
      <c r="A195" s="201" t="s">
        <v>159</v>
      </c>
      <c r="B195" s="10">
        <v>2026</v>
      </c>
      <c r="C195" s="201" t="s">
        <v>18</v>
      </c>
      <c r="D195" s="10"/>
      <c r="E195" s="10"/>
      <c r="F195" s="10"/>
      <c r="G195" s="10"/>
      <c r="H195" s="10"/>
      <c r="I195" s="10"/>
      <c r="J195" s="10"/>
      <c r="K195" s="10"/>
      <c r="L195" s="10"/>
      <c r="M195" s="10"/>
      <c r="N195" s="10"/>
      <c r="O195" s="10"/>
      <c r="P195" s="10"/>
      <c r="Q195" s="10"/>
      <c r="R195" s="10"/>
      <c r="S195" s="10"/>
      <c r="T195" s="10"/>
      <c r="U195" s="10"/>
      <c r="V195" s="10"/>
      <c r="W195" s="201"/>
      <c r="X195" s="201"/>
      <c r="Y195" s="201"/>
      <c r="Z195" s="201"/>
      <c r="AA195" s="201"/>
      <c r="AB195" s="201"/>
    </row>
    <row xmlns:x14ac="http://schemas.microsoft.com/office/spreadsheetml/2009/9/ac" r="196" ht="15.75" x14ac:dyDescent="0.25">
      <c r="A196" s="201" t="s">
        <v>159</v>
      </c>
      <c r="B196" s="10">
        <v>2027</v>
      </c>
      <c r="C196" s="201" t="s">
        <v>18</v>
      </c>
      <c r="D196" s="10"/>
      <c r="E196" s="10"/>
      <c r="F196" s="10"/>
      <c r="G196" s="10"/>
      <c r="H196" s="10"/>
      <c r="I196" s="10"/>
      <c r="J196" s="10"/>
      <c r="K196" s="10"/>
      <c r="L196" s="10"/>
      <c r="M196" s="10"/>
      <c r="N196" s="10"/>
      <c r="O196" s="10"/>
      <c r="P196" s="10"/>
      <c r="Q196" s="10"/>
      <c r="R196" s="10"/>
      <c r="S196" s="10"/>
      <c r="T196" s="10"/>
      <c r="U196" s="10"/>
      <c r="V196" s="10"/>
      <c r="W196" s="201"/>
      <c r="X196" s="201"/>
      <c r="Y196" s="201"/>
      <c r="Z196" s="201"/>
      <c r="AA196" s="201"/>
      <c r="AB196" s="201"/>
    </row>
    <row xmlns:x14ac="http://schemas.microsoft.com/office/spreadsheetml/2009/9/ac" r="197" ht="15.75" x14ac:dyDescent="0.25">
      <c r="A197" s="201" t="s">
        <v>159</v>
      </c>
      <c r="B197" s="10">
        <v>2028</v>
      </c>
      <c r="C197" s="201" t="s">
        <v>18</v>
      </c>
      <c r="D197" s="10"/>
      <c r="E197" s="10"/>
      <c r="F197" s="10"/>
      <c r="G197" s="10"/>
      <c r="H197" s="10"/>
      <c r="I197" s="10"/>
      <c r="J197" s="10"/>
      <c r="K197" s="10"/>
      <c r="L197" s="10"/>
      <c r="M197" s="10"/>
      <c r="N197" s="10"/>
      <c r="O197" s="10"/>
      <c r="P197" s="10"/>
      <c r="Q197" s="10"/>
      <c r="R197" s="10"/>
      <c r="S197" s="10"/>
      <c r="T197" s="10"/>
      <c r="U197" s="10"/>
      <c r="V197" s="10"/>
      <c r="W197" s="201"/>
      <c r="X197" s="201"/>
      <c r="Y197" s="201"/>
      <c r="Z197" s="201"/>
      <c r="AA197" s="201"/>
      <c r="AB197" s="201"/>
    </row>
    <row xmlns:x14ac="http://schemas.microsoft.com/office/spreadsheetml/2009/9/ac" r="198" ht="15.75" x14ac:dyDescent="0.25">
      <c r="A198" s="201" t="s">
        <v>159</v>
      </c>
      <c r="B198" s="10">
        <v>2029</v>
      </c>
      <c r="C198" s="201" t="s">
        <v>18</v>
      </c>
      <c r="D198" s="10"/>
      <c r="E198" s="10"/>
      <c r="F198" s="10"/>
      <c r="G198" s="10"/>
      <c r="H198" s="10"/>
      <c r="I198" s="10"/>
      <c r="J198" s="10"/>
      <c r="K198" s="10"/>
      <c r="L198" s="10"/>
      <c r="M198" s="10"/>
      <c r="N198" s="10"/>
      <c r="O198" s="10"/>
      <c r="P198" s="10"/>
      <c r="Q198" s="10"/>
      <c r="R198" s="10"/>
      <c r="S198" s="10"/>
      <c r="T198" s="10"/>
      <c r="U198" s="10"/>
      <c r="V198" s="10"/>
      <c r="W198" s="201"/>
      <c r="X198" s="201"/>
      <c r="Y198" s="201"/>
      <c r="Z198" s="201"/>
      <c r="AA198" s="201"/>
      <c r="AB198" s="201"/>
    </row>
    <row xmlns:x14ac="http://schemas.microsoft.com/office/spreadsheetml/2009/9/ac" r="199" ht="15.75" x14ac:dyDescent="0.25">
      <c r="A199" s="201" t="s">
        <v>159</v>
      </c>
      <c r="B199" s="10">
        <v>2030</v>
      </c>
      <c r="C199" s="201" t="s">
        <v>18</v>
      </c>
      <c r="D199" s="10"/>
      <c r="E199" s="10"/>
      <c r="F199" s="10"/>
      <c r="G199" s="10"/>
      <c r="H199" s="10"/>
      <c r="I199" s="10"/>
      <c r="J199" s="10"/>
      <c r="K199" s="10"/>
      <c r="L199" s="10"/>
      <c r="M199" s="10"/>
      <c r="N199" s="10"/>
      <c r="O199" s="10"/>
      <c r="P199" s="10"/>
      <c r="Q199" s="10"/>
      <c r="R199" s="10"/>
      <c r="S199" s="10"/>
      <c r="T199" s="10"/>
      <c r="U199" s="10"/>
      <c r="V199" s="10"/>
      <c r="W199" s="201"/>
      <c r="X199" s="201"/>
      <c r="Y199" s="201"/>
      <c r="Z199" s="201"/>
      <c r="AA199" s="201"/>
      <c r="AB199" s="201"/>
    </row>
    <row xmlns:x14ac="http://schemas.microsoft.com/office/spreadsheetml/2009/9/ac" r="200" ht="15.75" x14ac:dyDescent="0.25">
      <c r="A200" s="201"/>
      <c r="B200" s="202"/>
      <c r="C200" s="201"/>
      <c r="D200" s="201"/>
      <c r="E200" s="201"/>
      <c r="F200" s="201"/>
      <c r="G200" s="201"/>
      <c r="H200" s="201"/>
      <c r="I200" s="201"/>
      <c r="J200" s="201"/>
      <c r="K200" s="201"/>
      <c r="L200" s="201"/>
      <c r="M200" s="201"/>
      <c r="N200" s="201"/>
      <c r="O200" s="201"/>
      <c r="P200" s="201"/>
      <c r="Q200" s="201"/>
      <c r="R200" s="201"/>
      <c r="S200" s="201"/>
      <c r="T200" s="201"/>
      <c r="U200" s="201"/>
      <c r="V200" s="201"/>
      <c r="W200" s="201"/>
      <c r="X200" s="201"/>
      <c r="Y200" s="201"/>
      <c r="Z200" s="201"/>
      <c r="AA200" s="201"/>
      <c r="AB200" s="201"/>
    </row>
    <row xmlns:x14ac="http://schemas.microsoft.com/office/spreadsheetml/2009/9/ac" r="201" ht="15.75" x14ac:dyDescent="0.25">
      <c r="A201" s="201"/>
      <c r="B201" s="202"/>
      <c r="C201" s="201"/>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c r="AA201" s="201"/>
      <c r="AB201" s="201"/>
    </row>
    <row xmlns:x14ac="http://schemas.microsoft.com/office/spreadsheetml/2009/9/ac" r="202" ht="15.75" x14ac:dyDescent="0.25">
      <c r="A202" s="201"/>
      <c r="B202" s="202"/>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c r="AA202" s="201"/>
      <c r="AB202" s="201"/>
    </row>
    <row xmlns:x14ac="http://schemas.microsoft.com/office/spreadsheetml/2009/9/ac" r="203" ht="15.75" x14ac:dyDescent="0.25">
      <c r="A203" s="201"/>
      <c r="B203" s="202"/>
      <c r="C203" s="201"/>
      <c r="D203" s="201"/>
      <c r="E203" s="201"/>
      <c r="F203" s="201"/>
      <c r="G203" s="201"/>
      <c r="H203" s="201"/>
      <c r="I203" s="201"/>
      <c r="J203" s="201"/>
      <c r="K203" s="201"/>
      <c r="L203" s="201"/>
      <c r="M203" s="201"/>
      <c r="N203" s="201"/>
      <c r="O203" s="201"/>
      <c r="P203" s="201"/>
      <c r="Q203" s="201"/>
      <c r="R203" s="201"/>
      <c r="S203" s="201"/>
      <c r="T203" s="201"/>
      <c r="U203" s="201"/>
      <c r="V203" s="201"/>
      <c r="W203" s="201"/>
      <c r="X203" s="201"/>
      <c r="Y203" s="201"/>
      <c r="Z203" s="201"/>
      <c r="AA203" s="201"/>
      <c r="AB203" s="201"/>
    </row>
    <row xmlns:x14ac="http://schemas.microsoft.com/office/spreadsheetml/2009/9/ac" r="204" ht="15.75" x14ac:dyDescent="0.25">
      <c r="A204" s="201"/>
      <c r="B204" s="202"/>
      <c r="C204" s="201"/>
      <c r="D204" s="201"/>
      <c r="E204" s="201"/>
      <c r="F204" s="201"/>
      <c r="G204" s="201"/>
      <c r="H204" s="201"/>
      <c r="I204" s="201"/>
      <c r="J204" s="201"/>
      <c r="K204" s="201"/>
      <c r="L204" s="201"/>
      <c r="M204" s="201"/>
      <c r="N204" s="201"/>
      <c r="O204" s="201"/>
      <c r="P204" s="201"/>
      <c r="Q204" s="201"/>
      <c r="R204" s="201"/>
      <c r="S204" s="201"/>
      <c r="T204" s="201"/>
      <c r="U204" s="201"/>
      <c r="V204" s="201"/>
      <c r="W204" s="201"/>
      <c r="X204" s="201"/>
      <c r="Y204" s="201"/>
      <c r="Z204" s="201"/>
      <c r="AA204" s="201"/>
      <c r="AB204" s="201"/>
    </row>
    <row xmlns:x14ac="http://schemas.microsoft.com/office/spreadsheetml/2009/9/ac" r="205" ht="15.75" x14ac:dyDescent="0.25">
      <c r="A205" s="201"/>
      <c r="B205" s="202"/>
      <c r="C205" s="201"/>
      <c r="D205" s="201"/>
      <c r="E205" s="201"/>
      <c r="F205" s="201"/>
      <c r="G205" s="201"/>
      <c r="H205" s="201"/>
      <c r="I205" s="201"/>
      <c r="J205" s="201"/>
      <c r="K205" s="201"/>
      <c r="L205" s="201"/>
      <c r="M205" s="201"/>
      <c r="N205" s="201"/>
      <c r="O205" s="201"/>
      <c r="P205" s="201"/>
      <c r="Q205" s="201"/>
      <c r="R205" s="201"/>
      <c r="S205" s="201"/>
      <c r="T205" s="201"/>
      <c r="U205" s="201"/>
      <c r="V205" s="201"/>
      <c r="W205" s="201"/>
      <c r="X205" s="201"/>
      <c r="Y205" s="201"/>
      <c r="Z205" s="201"/>
      <c r="AA205" s="201"/>
      <c r="AB205" s="201"/>
    </row>
    <row xmlns:x14ac="http://schemas.microsoft.com/office/spreadsheetml/2009/9/ac" r="206" ht="15.75" x14ac:dyDescent="0.25">
      <c r="A206" s="201"/>
      <c r="B206" s="202"/>
      <c r="C206" s="201"/>
      <c r="D206" s="201"/>
      <c r="E206" s="201"/>
      <c r="F206" s="201"/>
      <c r="G206" s="201"/>
      <c r="H206" s="201"/>
      <c r="I206" s="201"/>
      <c r="J206" s="201"/>
      <c r="K206" s="201"/>
      <c r="L206" s="201"/>
      <c r="M206" s="201"/>
      <c r="N206" s="201"/>
      <c r="O206" s="201"/>
      <c r="P206" s="201"/>
      <c r="Q206" s="201"/>
      <c r="R206" s="201"/>
      <c r="S206" s="201"/>
      <c r="T206" s="201"/>
      <c r="U206" s="201"/>
      <c r="V206" s="201"/>
      <c r="W206" s="201"/>
      <c r="X206" s="201"/>
      <c r="Y206" s="201"/>
      <c r="Z206" s="201"/>
      <c r="AA206" s="201"/>
      <c r="AB206" s="201"/>
    </row>
    <row xmlns:x14ac="http://schemas.microsoft.com/office/spreadsheetml/2009/9/ac" r="207" ht="15.75" x14ac:dyDescent="0.25">
      <c r="A207" s="201"/>
      <c r="B207" s="202"/>
      <c r="C207" s="201"/>
      <c r="D207" s="201"/>
      <c r="E207" s="201"/>
      <c r="F207" s="201"/>
      <c r="G207" s="201"/>
      <c r="H207" s="201"/>
      <c r="I207" s="201"/>
      <c r="J207" s="201"/>
      <c r="K207" s="201"/>
      <c r="L207" s="201"/>
      <c r="M207" s="201"/>
      <c r="N207" s="201"/>
      <c r="O207" s="201"/>
      <c r="P207" s="201"/>
      <c r="Q207" s="201"/>
      <c r="R207" s="201"/>
      <c r="S207" s="201"/>
      <c r="T207" s="201"/>
      <c r="U207" s="201"/>
      <c r="V207" s="201"/>
      <c r="W207" s="201"/>
      <c r="X207" s="201"/>
      <c r="Y207" s="201"/>
      <c r="Z207" s="201"/>
      <c r="AA207" s="201"/>
      <c r="AB207" s="201"/>
    </row>
    <row xmlns:x14ac="http://schemas.microsoft.com/office/spreadsheetml/2009/9/ac" r="208" ht="15.75" x14ac:dyDescent="0.25">
      <c r="A208" s="201"/>
      <c r="B208" s="202"/>
      <c r="C208" s="201"/>
      <c r="D208" s="201"/>
      <c r="E208" s="201"/>
      <c r="F208" s="201"/>
      <c r="G208" s="201"/>
      <c r="H208" s="201"/>
      <c r="I208" s="201"/>
      <c r="J208" s="201"/>
      <c r="K208" s="201"/>
      <c r="L208" s="201"/>
      <c r="M208" s="201"/>
      <c r="N208" s="201"/>
      <c r="O208" s="201"/>
      <c r="P208" s="201"/>
      <c r="Q208" s="201"/>
      <c r="R208" s="201"/>
      <c r="S208" s="201"/>
      <c r="T208" s="201"/>
      <c r="U208" s="201"/>
      <c r="V208" s="201"/>
      <c r="W208" s="201"/>
      <c r="X208" s="201"/>
      <c r="Y208" s="201"/>
      <c r="Z208" s="201"/>
      <c r="AA208" s="201"/>
      <c r="AB208" s="201"/>
    </row>
    <row xmlns:x14ac="http://schemas.microsoft.com/office/spreadsheetml/2009/9/ac" r="209" ht="15.75" x14ac:dyDescent="0.25">
      <c r="A209" s="201"/>
      <c r="B209" s="202"/>
      <c r="C209" s="201"/>
      <c r="D209" s="201"/>
      <c r="E209" s="201"/>
      <c r="F209" s="201"/>
      <c r="G209" s="201"/>
      <c r="H209" s="201"/>
      <c r="I209" s="201"/>
      <c r="J209" s="201"/>
      <c r="K209" s="201"/>
      <c r="L209" s="201"/>
      <c r="M209" s="201"/>
      <c r="N209" s="201"/>
      <c r="O209" s="201"/>
      <c r="P209" s="201"/>
      <c r="Q209" s="201"/>
      <c r="R209" s="201"/>
      <c r="S209" s="201"/>
      <c r="T209" s="201"/>
      <c r="U209" s="201"/>
      <c r="V209" s="201"/>
      <c r="W209" s="201"/>
      <c r="X209" s="201"/>
      <c r="Y209" s="201"/>
      <c r="Z209" s="201"/>
      <c r="AA209" s="201"/>
      <c r="AB209" s="201"/>
    </row>
    <row xmlns:x14ac="http://schemas.microsoft.com/office/spreadsheetml/2009/9/ac" r="210" ht="15.75" x14ac:dyDescent="0.25">
      <c r="A210" s="201"/>
      <c r="B210" s="202"/>
      <c r="C210" s="201"/>
      <c r="D210" s="201"/>
      <c r="E210" s="201"/>
      <c r="F210" s="201"/>
      <c r="G210" s="201"/>
      <c r="H210" s="201"/>
      <c r="I210" s="201"/>
      <c r="J210" s="201"/>
      <c r="K210" s="201"/>
      <c r="L210" s="201"/>
      <c r="M210" s="201"/>
      <c r="N210" s="201"/>
      <c r="O210" s="201"/>
      <c r="P210" s="201"/>
      <c r="Q210" s="201"/>
      <c r="R210" s="201"/>
      <c r="S210" s="201"/>
      <c r="T210" s="201"/>
      <c r="U210" s="201"/>
      <c r="V210" s="201"/>
      <c r="W210" s="201"/>
      <c r="X210" s="201"/>
      <c r="Y210" s="201"/>
      <c r="Z210" s="201"/>
      <c r="AA210" s="201"/>
      <c r="AB210" s="201"/>
    </row>
    <row xmlns:x14ac="http://schemas.microsoft.com/office/spreadsheetml/2009/9/ac" r="211" ht="15.75" x14ac:dyDescent="0.25">
      <c r="A211" s="201"/>
      <c r="B211" s="202"/>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c r="AA211" s="201"/>
      <c r="AB211" s="201"/>
    </row>
    <row xmlns:x14ac="http://schemas.microsoft.com/office/spreadsheetml/2009/9/ac" r="212" ht="15.75" x14ac:dyDescent="0.25">
      <c r="A212" s="201"/>
      <c r="B212" s="202"/>
      <c r="C212" s="201"/>
      <c r="D212" s="201"/>
      <c r="E212" s="201"/>
      <c r="F212" s="201"/>
      <c r="G212" s="201"/>
      <c r="H212" s="201"/>
      <c r="I212" s="201"/>
      <c r="J212" s="201"/>
      <c r="K212" s="201"/>
      <c r="L212" s="201"/>
      <c r="M212" s="201"/>
      <c r="N212" s="201"/>
      <c r="O212" s="201"/>
      <c r="P212" s="201"/>
      <c r="Q212" s="201"/>
      <c r="R212" s="201"/>
      <c r="S212" s="201"/>
      <c r="T212" s="201"/>
      <c r="U212" s="201"/>
      <c r="V212" s="201"/>
      <c r="W212" s="201"/>
      <c r="X212" s="201"/>
      <c r="Y212" s="201"/>
      <c r="Z212" s="201"/>
      <c r="AA212" s="201"/>
      <c r="AB212" s="201"/>
    </row>
    <row xmlns:x14ac="http://schemas.microsoft.com/office/spreadsheetml/2009/9/ac" r="213" ht="15.75" x14ac:dyDescent="0.25">
      <c r="A213" s="201"/>
      <c r="B213" s="202"/>
      <c r="C213" s="201"/>
      <c r="D213" s="201"/>
      <c r="E213" s="201"/>
      <c r="F213" s="201"/>
      <c r="G213" s="201"/>
      <c r="H213" s="201"/>
      <c r="I213" s="201"/>
      <c r="J213" s="201"/>
      <c r="K213" s="201"/>
      <c r="L213" s="201"/>
      <c r="M213" s="201"/>
      <c r="N213" s="201"/>
      <c r="O213" s="201"/>
      <c r="P213" s="201"/>
      <c r="Q213" s="201"/>
      <c r="R213" s="201"/>
      <c r="S213" s="201"/>
      <c r="T213" s="201"/>
      <c r="U213" s="201"/>
      <c r="V213" s="201"/>
      <c r="W213" s="201"/>
      <c r="X213" s="201"/>
      <c r="Y213" s="201"/>
      <c r="Z213" s="201"/>
      <c r="AA213" s="201"/>
      <c r="AB213" s="201"/>
    </row>
    <row xmlns:x14ac="http://schemas.microsoft.com/office/spreadsheetml/2009/9/ac" r="214" ht="15.75" x14ac:dyDescent="0.25">
      <c r="A214" s="201"/>
      <c r="B214" s="202"/>
      <c r="C214" s="201"/>
      <c r="D214" s="201"/>
      <c r="E214" s="201"/>
      <c r="F214" s="201"/>
      <c r="G214" s="201"/>
      <c r="H214" s="201"/>
      <c r="I214" s="201"/>
      <c r="J214" s="201"/>
      <c r="K214" s="201"/>
      <c r="L214" s="201"/>
      <c r="M214" s="201"/>
      <c r="N214" s="201"/>
      <c r="O214" s="201"/>
      <c r="P214" s="201"/>
      <c r="Q214" s="201"/>
      <c r="R214" s="201"/>
      <c r="S214" s="201"/>
      <c r="T214" s="201"/>
      <c r="U214" s="201"/>
      <c r="V214" s="201"/>
      <c r="W214" s="201"/>
      <c r="X214" s="201"/>
      <c r="Y214" s="201"/>
      <c r="Z214" s="201"/>
      <c r="AA214" s="201"/>
      <c r="AB214" s="201"/>
    </row>
    <row xmlns:x14ac="http://schemas.microsoft.com/office/spreadsheetml/2009/9/ac" r="215" ht="15.75" x14ac:dyDescent="0.25">
      <c r="A215" s="201"/>
      <c r="B215" s="202"/>
      <c r="C215" s="201"/>
      <c r="D215" s="201"/>
      <c r="E215" s="201"/>
      <c r="F215" s="201"/>
      <c r="G215" s="201"/>
      <c r="H215" s="201"/>
      <c r="I215" s="201"/>
      <c r="J215" s="201"/>
      <c r="K215" s="201"/>
      <c r="L215" s="201"/>
      <c r="M215" s="201"/>
      <c r="N215" s="201"/>
      <c r="O215" s="201"/>
      <c r="P215" s="201"/>
      <c r="Q215" s="201"/>
      <c r="R215" s="201"/>
      <c r="S215" s="201"/>
      <c r="T215" s="201"/>
      <c r="U215" s="201"/>
      <c r="V215" s="201"/>
      <c r="W215" s="201"/>
      <c r="X215" s="201"/>
      <c r="Y215" s="201"/>
      <c r="Z215" s="201"/>
      <c r="AA215" s="201"/>
      <c r="AB215" s="201"/>
    </row>
    <row xmlns:x14ac="http://schemas.microsoft.com/office/spreadsheetml/2009/9/ac" r="216" ht="15.75" x14ac:dyDescent="0.25">
      <c r="A216" s="201"/>
      <c r="B216" s="202"/>
      <c r="C216" s="201"/>
      <c r="D216" s="201"/>
      <c r="E216" s="201"/>
      <c r="F216" s="201"/>
      <c r="G216" s="201"/>
      <c r="H216" s="201"/>
      <c r="I216" s="201"/>
      <c r="J216" s="201"/>
      <c r="K216" s="201"/>
      <c r="L216" s="201"/>
      <c r="M216" s="201"/>
      <c r="N216" s="201"/>
      <c r="O216" s="201"/>
      <c r="P216" s="201"/>
      <c r="Q216" s="201"/>
      <c r="R216" s="201"/>
      <c r="S216" s="201"/>
      <c r="T216" s="201"/>
      <c r="U216" s="201"/>
      <c r="V216" s="201"/>
      <c r="W216" s="201"/>
      <c r="X216" s="201"/>
      <c r="Y216" s="201"/>
      <c r="Z216" s="201"/>
      <c r="AA216" s="201"/>
      <c r="AB216" s="201"/>
    </row>
    <row xmlns:x14ac="http://schemas.microsoft.com/office/spreadsheetml/2009/9/ac" r="217" ht="15.75" x14ac:dyDescent="0.25">
      <c r="A217" s="201"/>
      <c r="B217" s="202"/>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c r="Z217" s="201"/>
      <c r="AA217" s="201"/>
      <c r="AB217" s="201"/>
    </row>
    <row xmlns:x14ac="http://schemas.microsoft.com/office/spreadsheetml/2009/9/ac" r="218" ht="15.75" x14ac:dyDescent="0.25">
      <c r="A218" s="201"/>
      <c r="B218" s="202"/>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row>
    <row xmlns:x14ac="http://schemas.microsoft.com/office/spreadsheetml/2009/9/ac" r="219" ht="15.75" x14ac:dyDescent="0.25">
      <c r="A219" s="201"/>
      <c r="B219" s="202"/>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row>
    <row xmlns:x14ac="http://schemas.microsoft.com/office/spreadsheetml/2009/9/ac" r="220" ht="15.75" x14ac:dyDescent="0.25">
      <c r="A220" s="201"/>
      <c r="B220" s="202"/>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row>
    <row xmlns:x14ac="http://schemas.microsoft.com/office/spreadsheetml/2009/9/ac" r="221" ht="15.75" x14ac:dyDescent="0.25">
      <c r="A221" s="201"/>
      <c r="B221" s="202"/>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row>
    <row xmlns:x14ac="http://schemas.microsoft.com/office/spreadsheetml/2009/9/ac" r="222" ht="15.75" x14ac:dyDescent="0.25">
      <c r="A222" s="201"/>
      <c r="B222" s="202"/>
      <c r="C222" s="201"/>
      <c r="D222" s="201"/>
      <c r="E222" s="201"/>
      <c r="F222" s="201"/>
      <c r="G222" s="201"/>
      <c r="H222" s="201"/>
      <c r="I222" s="201"/>
      <c r="J222" s="201"/>
      <c r="K222" s="201"/>
      <c r="L222" s="201"/>
      <c r="M222" s="201"/>
      <c r="N222" s="201"/>
      <c r="O222" s="201"/>
      <c r="P222" s="201"/>
      <c r="Q222" s="201"/>
      <c r="R222" s="201"/>
      <c r="S222" s="201"/>
      <c r="T222" s="201"/>
      <c r="U222" s="201"/>
      <c r="V222" s="201"/>
      <c r="W222" s="201"/>
      <c r="X222" s="201"/>
      <c r="Y222" s="201"/>
      <c r="Z222" s="201"/>
      <c r="AA222" s="201"/>
      <c r="AB222" s="201"/>
    </row>
    <row xmlns:x14ac="http://schemas.microsoft.com/office/spreadsheetml/2009/9/ac" r="223" ht="15.75" x14ac:dyDescent="0.25">
      <c r="A223" s="201"/>
      <c r="B223" s="202"/>
      <c r="C223" s="201"/>
      <c r="D223" s="201"/>
      <c r="E223" s="201"/>
      <c r="F223" s="201"/>
      <c r="G223" s="201"/>
      <c r="H223" s="201"/>
      <c r="I223" s="201"/>
      <c r="J223" s="201"/>
      <c r="K223" s="201"/>
      <c r="L223" s="201"/>
      <c r="M223" s="201"/>
      <c r="N223" s="201"/>
      <c r="O223" s="201"/>
      <c r="P223" s="201"/>
      <c r="Q223" s="201"/>
      <c r="R223" s="201"/>
      <c r="S223" s="201"/>
      <c r="T223" s="201"/>
      <c r="U223" s="201"/>
      <c r="V223" s="201"/>
      <c r="W223" s="201"/>
      <c r="X223" s="201"/>
      <c r="Y223" s="201"/>
      <c r="Z223" s="201"/>
      <c r="AA223" s="201"/>
      <c r="AB223" s="201"/>
    </row>
    <row xmlns:x14ac="http://schemas.microsoft.com/office/spreadsheetml/2009/9/ac" r="224" ht="15.75" x14ac:dyDescent="0.25">
      <c r="A224" s="201"/>
      <c r="B224" s="202"/>
      <c r="C224" s="201"/>
      <c r="D224" s="201"/>
      <c r="E224" s="201"/>
      <c r="F224" s="201"/>
      <c r="G224" s="201"/>
      <c r="H224" s="201"/>
      <c r="I224" s="201"/>
      <c r="J224" s="201"/>
      <c r="K224" s="201"/>
      <c r="L224" s="201"/>
      <c r="M224" s="201"/>
      <c r="N224" s="201"/>
      <c r="O224" s="201"/>
      <c r="P224" s="201"/>
      <c r="Q224" s="201"/>
      <c r="R224" s="201"/>
      <c r="S224" s="201"/>
      <c r="T224" s="201"/>
      <c r="U224" s="201"/>
      <c r="V224" s="201"/>
      <c r="W224" s="201"/>
      <c r="X224" s="201"/>
      <c r="Y224" s="201"/>
      <c r="Z224" s="201"/>
      <c r="AA224" s="201"/>
      <c r="AB224" s="201"/>
    </row>
    <row xmlns:x14ac="http://schemas.microsoft.com/office/spreadsheetml/2009/9/ac" r="225" ht="15.75" x14ac:dyDescent="0.25">
      <c r="A225" s="201"/>
      <c r="B225" s="202"/>
      <c r="C225" s="201"/>
      <c r="D225" s="201"/>
      <c r="E225" s="201"/>
      <c r="F225" s="201"/>
      <c r="G225" s="201"/>
      <c r="H225" s="201"/>
      <c r="I225" s="201"/>
      <c r="J225" s="201"/>
      <c r="K225" s="201"/>
      <c r="L225" s="201"/>
      <c r="M225" s="201"/>
      <c r="N225" s="201"/>
      <c r="O225" s="201"/>
      <c r="P225" s="201"/>
      <c r="Q225" s="201"/>
      <c r="R225" s="201"/>
      <c r="S225" s="201"/>
      <c r="T225" s="201"/>
      <c r="U225" s="201"/>
      <c r="V225" s="201"/>
      <c r="W225" s="201"/>
      <c r="X225" s="201"/>
      <c r="Y225" s="201"/>
      <c r="Z225" s="201"/>
      <c r="AA225" s="201"/>
      <c r="AB225" s="201"/>
    </row>
    <row xmlns:x14ac="http://schemas.microsoft.com/office/spreadsheetml/2009/9/ac" r="226" ht="15.75" x14ac:dyDescent="0.25">
      <c r="A226" s="201"/>
      <c r="B226" s="202"/>
      <c r="C226" s="201"/>
      <c r="D226" s="201"/>
      <c r="E226" s="201"/>
      <c r="F226" s="201"/>
      <c r="G226" s="201"/>
      <c r="H226" s="201"/>
      <c r="I226" s="201"/>
      <c r="J226" s="201"/>
      <c r="K226" s="201"/>
      <c r="L226" s="201"/>
      <c r="M226" s="201"/>
      <c r="N226" s="201"/>
      <c r="O226" s="201"/>
      <c r="P226" s="201"/>
      <c r="Q226" s="201"/>
      <c r="R226" s="201"/>
      <c r="S226" s="201"/>
      <c r="T226" s="201"/>
      <c r="U226" s="201"/>
      <c r="V226" s="201"/>
      <c r="W226" s="201"/>
      <c r="X226" s="201"/>
      <c r="Y226" s="201"/>
      <c r="Z226" s="201"/>
      <c r="AA226" s="201"/>
      <c r="AB226" s="201"/>
    </row>
    <row xmlns:x14ac="http://schemas.microsoft.com/office/spreadsheetml/2009/9/ac" r="227" ht="15.75" x14ac:dyDescent="0.25">
      <c r="A227" s="201"/>
      <c r="B227" s="202"/>
      <c r="C227" s="201"/>
      <c r="D227" s="201"/>
      <c r="E227" s="201"/>
      <c r="F227" s="201"/>
      <c r="G227" s="201"/>
      <c r="H227" s="201"/>
      <c r="I227" s="201"/>
      <c r="J227" s="201"/>
      <c r="K227" s="201"/>
      <c r="L227" s="201"/>
      <c r="M227" s="201"/>
      <c r="N227" s="201"/>
      <c r="O227" s="201"/>
      <c r="P227" s="201"/>
      <c r="Q227" s="201"/>
      <c r="R227" s="201"/>
      <c r="S227" s="201"/>
      <c r="T227" s="201"/>
      <c r="U227" s="201"/>
      <c r="V227" s="201"/>
      <c r="W227" s="201"/>
      <c r="X227" s="201"/>
      <c r="Y227" s="201"/>
      <c r="Z227" s="201"/>
      <c r="AA227" s="201"/>
      <c r="AB227" s="201"/>
    </row>
    <row xmlns:x14ac="http://schemas.microsoft.com/office/spreadsheetml/2009/9/ac" r="228" ht="15.75" x14ac:dyDescent="0.25">
      <c r="A228" s="201"/>
      <c r="B228" s="202"/>
      <c r="C228" s="201"/>
      <c r="D228" s="201"/>
      <c r="E228" s="201"/>
      <c r="F228" s="201"/>
      <c r="G228" s="201"/>
      <c r="H228" s="201"/>
      <c r="I228" s="201"/>
      <c r="J228" s="201"/>
      <c r="K228" s="201"/>
      <c r="L228" s="201"/>
      <c r="M228" s="201"/>
      <c r="N228" s="201"/>
      <c r="O228" s="201"/>
      <c r="P228" s="201"/>
      <c r="Q228" s="201"/>
      <c r="R228" s="201"/>
      <c r="S228" s="201"/>
      <c r="T228" s="201"/>
      <c r="U228" s="201"/>
      <c r="V228" s="201"/>
      <c r="W228" s="201"/>
      <c r="X228" s="201"/>
      <c r="Y228" s="201"/>
      <c r="Z228" s="201"/>
      <c r="AA228" s="201"/>
      <c r="AB228" s="201"/>
    </row>
    <row xmlns:x14ac="http://schemas.microsoft.com/office/spreadsheetml/2009/9/ac" r="229" ht="15.75" x14ac:dyDescent="0.25">
      <c r="A229" s="201"/>
      <c r="B229" s="202"/>
      <c r="C229" s="201"/>
      <c r="D229" s="201"/>
      <c r="E229" s="201"/>
      <c r="F229" s="201"/>
      <c r="G229" s="201"/>
      <c r="H229" s="201"/>
      <c r="I229" s="201"/>
      <c r="J229" s="201"/>
      <c r="K229" s="201"/>
      <c r="L229" s="201"/>
      <c r="M229" s="201"/>
      <c r="N229" s="201"/>
      <c r="O229" s="201"/>
      <c r="P229" s="201"/>
      <c r="Q229" s="201"/>
      <c r="R229" s="201"/>
      <c r="S229" s="201"/>
      <c r="T229" s="201"/>
      <c r="U229" s="201"/>
      <c r="V229" s="201"/>
      <c r="W229" s="201"/>
      <c r="X229" s="201"/>
      <c r="Y229" s="201"/>
      <c r="Z229" s="201"/>
      <c r="AA229" s="201"/>
      <c r="AB229" s="201"/>
    </row>
    <row xmlns:x14ac="http://schemas.microsoft.com/office/spreadsheetml/2009/9/ac" r="230" ht="15.75" x14ac:dyDescent="0.25">
      <c r="A230" s="201"/>
      <c r="B230" s="202"/>
      <c r="C230" s="201"/>
      <c r="D230" s="201"/>
      <c r="E230" s="201"/>
      <c r="F230" s="201"/>
      <c r="G230" s="201"/>
      <c r="H230" s="201"/>
      <c r="I230" s="201"/>
      <c r="J230" s="201"/>
      <c r="K230" s="201"/>
      <c r="L230" s="201"/>
      <c r="M230" s="201"/>
      <c r="N230" s="201"/>
      <c r="O230" s="201"/>
      <c r="P230" s="201"/>
      <c r="Q230" s="201"/>
      <c r="R230" s="201"/>
      <c r="S230" s="201"/>
      <c r="T230" s="201"/>
      <c r="U230" s="201"/>
      <c r="V230" s="201"/>
      <c r="W230" s="201"/>
      <c r="X230" s="201"/>
      <c r="Y230" s="201"/>
      <c r="Z230" s="201"/>
      <c r="AA230" s="201"/>
      <c r="AB230" s="201"/>
    </row>
    <row xmlns:x14ac="http://schemas.microsoft.com/office/spreadsheetml/2009/9/ac" r="231" ht="15.75" x14ac:dyDescent="0.25">
      <c r="A231" s="201"/>
      <c r="B231" s="202"/>
      <c r="C231" s="201"/>
      <c r="D231" s="201"/>
      <c r="E231" s="201"/>
      <c r="F231" s="201"/>
      <c r="G231" s="201"/>
      <c r="H231" s="201"/>
      <c r="I231" s="201"/>
      <c r="J231" s="201"/>
      <c r="K231" s="201"/>
      <c r="L231" s="201"/>
      <c r="M231" s="201"/>
      <c r="N231" s="201"/>
      <c r="O231" s="201"/>
      <c r="P231" s="201"/>
      <c r="Q231" s="201"/>
      <c r="R231" s="201"/>
      <c r="S231" s="201"/>
      <c r="T231" s="201"/>
      <c r="U231" s="201"/>
      <c r="V231" s="201"/>
      <c r="W231" s="201"/>
      <c r="X231" s="201"/>
      <c r="Y231" s="201"/>
      <c r="Z231" s="201"/>
      <c r="AA231" s="201"/>
      <c r="AB231" s="201"/>
    </row>
    <row xmlns:x14ac="http://schemas.microsoft.com/office/spreadsheetml/2009/9/ac" r="232" ht="15.75" x14ac:dyDescent="0.25">
      <c r="A232" s="201"/>
      <c r="B232" s="202"/>
      <c r="C232" s="201"/>
      <c r="D232" s="201"/>
      <c r="E232" s="201"/>
      <c r="F232" s="201"/>
      <c r="G232" s="201"/>
      <c r="H232" s="201"/>
      <c r="I232" s="201"/>
      <c r="J232" s="201"/>
      <c r="K232" s="201"/>
      <c r="L232" s="201"/>
      <c r="M232" s="201"/>
      <c r="N232" s="201"/>
      <c r="O232" s="201"/>
      <c r="P232" s="201"/>
      <c r="Q232" s="201"/>
      <c r="R232" s="201"/>
      <c r="S232" s="201"/>
      <c r="T232" s="201"/>
      <c r="U232" s="201"/>
      <c r="V232" s="201"/>
      <c r="W232" s="201"/>
      <c r="X232" s="201"/>
      <c r="Y232" s="201"/>
      <c r="Z232" s="201"/>
      <c r="AA232" s="201"/>
      <c r="AB232" s="201"/>
    </row>
    <row xmlns:x14ac="http://schemas.microsoft.com/office/spreadsheetml/2009/9/ac" r="233" ht="15.75" x14ac:dyDescent="0.25">
      <c r="A233" s="201"/>
      <c r="B233" s="202"/>
      <c r="C233" s="201"/>
      <c r="D233" s="201"/>
      <c r="E233" s="201"/>
      <c r="F233" s="201"/>
      <c r="G233" s="201"/>
      <c r="H233" s="201"/>
      <c r="I233" s="201"/>
      <c r="J233" s="201"/>
      <c r="K233" s="201"/>
      <c r="L233" s="201"/>
      <c r="M233" s="201"/>
      <c r="N233" s="201"/>
      <c r="O233" s="201"/>
      <c r="P233" s="201"/>
      <c r="Q233" s="201"/>
      <c r="R233" s="201"/>
      <c r="S233" s="201"/>
      <c r="T233" s="201"/>
      <c r="U233" s="201"/>
      <c r="V233" s="201"/>
      <c r="W233" s="201"/>
      <c r="X233" s="201"/>
      <c r="Y233" s="201"/>
      <c r="Z233" s="201"/>
      <c r="AA233" s="201"/>
    </row>
    <row xmlns:x14ac="http://schemas.microsoft.com/office/spreadsheetml/2009/9/ac" r="234" ht="15.75" x14ac:dyDescent="0.25">
      <c r="A234" s="201"/>
      <c r="B234" s="202"/>
      <c r="C234" s="201"/>
      <c r="D234" s="201"/>
      <c r="E234" s="201"/>
      <c r="F234" s="201"/>
      <c r="G234" s="201"/>
      <c r="H234" s="201"/>
      <c r="I234" s="201"/>
      <c r="J234" s="201"/>
      <c r="K234" s="201"/>
      <c r="L234" s="201"/>
      <c r="M234" s="201"/>
      <c r="N234" s="201"/>
      <c r="O234" s="201"/>
      <c r="P234" s="201"/>
      <c r="Q234" s="201"/>
      <c r="R234" s="201"/>
      <c r="S234" s="201"/>
      <c r="T234" s="201"/>
      <c r="U234" s="201"/>
      <c r="V234" s="201"/>
      <c r="W234" s="201"/>
      <c r="X234" s="201"/>
      <c r="Y234" s="201"/>
      <c r="Z234" s="201"/>
      <c r="AA234" s="201"/>
    </row>
    <row xmlns:x14ac="http://schemas.microsoft.com/office/spreadsheetml/2009/9/ac" r="235" ht="15.75" x14ac:dyDescent="0.25">
      <c r="A235" s="201"/>
      <c r="B235" s="202"/>
      <c r="C235" s="201"/>
      <c r="D235" s="201"/>
      <c r="E235" s="201"/>
      <c r="F235" s="201"/>
      <c r="G235" s="201"/>
      <c r="H235" s="201"/>
      <c r="I235" s="201"/>
      <c r="J235" s="201"/>
      <c r="K235" s="201"/>
      <c r="L235" s="201"/>
      <c r="M235" s="201"/>
      <c r="N235" s="201"/>
      <c r="O235" s="201"/>
      <c r="P235" s="201"/>
      <c r="Q235" s="201"/>
      <c r="R235" s="201"/>
      <c r="S235" s="201"/>
      <c r="T235" s="201"/>
      <c r="U235" s="201"/>
      <c r="V235" s="201"/>
      <c r="W235" s="201"/>
      <c r="X235" s="201"/>
      <c r="Y235" s="201"/>
      <c r="Z235" s="201"/>
      <c r="AA235" s="201"/>
    </row>
    <row xmlns:x14ac="http://schemas.microsoft.com/office/spreadsheetml/2009/9/ac" r="236" ht="15.75" x14ac:dyDescent="0.25">
      <c r="A236" s="201"/>
      <c r="B236" s="202"/>
      <c r="C236" s="201"/>
      <c r="D236" s="201"/>
      <c r="E236" s="201"/>
      <c r="F236" s="201"/>
      <c r="G236" s="201"/>
      <c r="H236" s="201"/>
      <c r="I236" s="201"/>
      <c r="J236" s="201"/>
      <c r="K236" s="201"/>
      <c r="L236" s="201"/>
      <c r="M236" s="201"/>
      <c r="N236" s="201"/>
      <c r="O236" s="201"/>
      <c r="P236" s="201"/>
      <c r="Q236" s="201"/>
      <c r="R236" s="201"/>
      <c r="S236" s="201"/>
      <c r="T236" s="201"/>
      <c r="U236" s="201"/>
      <c r="V236" s="201"/>
      <c r="W236" s="201"/>
      <c r="X236" s="201"/>
      <c r="Y236" s="201"/>
      <c r="Z236" s="201"/>
      <c r="AA236" s="201"/>
    </row>
    <row xmlns:x14ac="http://schemas.microsoft.com/office/spreadsheetml/2009/9/ac" r="237" ht="15.75" x14ac:dyDescent="0.25">
      <c r="A237" s="201"/>
      <c r="B237" s="202"/>
      <c r="C237" s="201"/>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c r="AA237" s="201"/>
    </row>
    <row xmlns:x14ac="http://schemas.microsoft.com/office/spreadsheetml/2009/9/ac" r="238" ht="15.75" x14ac:dyDescent="0.25">
      <c r="A238" s="201"/>
      <c r="B238" s="202"/>
      <c r="C238" s="201"/>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c r="AA238" s="201"/>
    </row>
    <row xmlns:x14ac="http://schemas.microsoft.com/office/spreadsheetml/2009/9/ac" r="239" ht="15.75" x14ac:dyDescent="0.25">
      <c r="A239" s="201"/>
      <c r="B239" s="202"/>
      <c r="C239" s="201"/>
      <c r="D239" s="201"/>
      <c r="E239" s="201"/>
      <c r="F239" s="201"/>
      <c r="G239" s="201"/>
      <c r="H239" s="201"/>
      <c r="I239" s="201"/>
      <c r="J239" s="201"/>
      <c r="K239" s="201"/>
      <c r="L239" s="201"/>
      <c r="M239" s="201"/>
      <c r="N239" s="201"/>
      <c r="O239" s="201"/>
      <c r="P239" s="201"/>
      <c r="Q239" s="201"/>
      <c r="R239" s="201"/>
      <c r="S239" s="201"/>
      <c r="T239" s="201"/>
      <c r="U239" s="201"/>
      <c r="V239" s="201"/>
      <c r="W239" s="201"/>
      <c r="X239" s="201"/>
      <c r="Y239" s="201"/>
      <c r="Z239" s="201"/>
      <c r="AA239" s="201"/>
    </row>
    <row xmlns:x14ac="http://schemas.microsoft.com/office/spreadsheetml/2009/9/ac" r="240" ht="15.75" x14ac:dyDescent="0.25">
      <c r="A240" s="201"/>
      <c r="B240" s="202"/>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c r="AA240" s="201"/>
    </row>
    <row xmlns:x14ac="http://schemas.microsoft.com/office/spreadsheetml/2009/9/ac" r="241" ht="15.75" x14ac:dyDescent="0.25">
      <c r="A241" s="201"/>
      <c r="B241" s="202"/>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c r="AA241" s="201"/>
    </row>
    <row xmlns:x14ac="http://schemas.microsoft.com/office/spreadsheetml/2009/9/ac" r="242" ht="15.75" x14ac:dyDescent="0.25">
      <c r="A242" s="201"/>
      <c r="B242" s="202"/>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201"/>
      <c r="Y242" s="201"/>
      <c r="Z242" s="201"/>
      <c r="AA242" s="201"/>
    </row>
    <row xmlns:x14ac="http://schemas.microsoft.com/office/spreadsheetml/2009/9/ac" r="243" ht="15.75" x14ac:dyDescent="0.25">
      <c r="A243" s="201"/>
      <c r="B243" s="202"/>
      <c r="C243" s="201"/>
      <c r="D243" s="201"/>
      <c r="E243" s="201"/>
      <c r="F243" s="201"/>
      <c r="G243" s="201"/>
      <c r="H243" s="201"/>
      <c r="I243" s="201"/>
      <c r="J243" s="201"/>
      <c r="K243" s="201"/>
      <c r="L243" s="201"/>
      <c r="M243" s="201"/>
      <c r="N243" s="201"/>
      <c r="O243" s="201"/>
      <c r="P243" s="201"/>
      <c r="Q243" s="201"/>
      <c r="R243" s="201"/>
      <c r="S243" s="201"/>
      <c r="T243" s="201"/>
      <c r="U243" s="201"/>
      <c r="V243" s="201"/>
      <c r="W243" s="201"/>
      <c r="X243" s="201"/>
      <c r="Y243" s="201"/>
      <c r="Z243" s="201"/>
      <c r="AA243" s="201"/>
    </row>
    <row xmlns:x14ac="http://schemas.microsoft.com/office/spreadsheetml/2009/9/ac" r="244" ht="15.75" x14ac:dyDescent="0.25">
      <c r="A244" s="201"/>
      <c r="B244" s="202"/>
      <c r="C244" s="201"/>
      <c r="D244" s="201"/>
      <c r="E244" s="201"/>
      <c r="F244" s="201"/>
      <c r="G244" s="201"/>
      <c r="H244" s="201"/>
      <c r="I244" s="201"/>
      <c r="J244" s="201"/>
      <c r="K244" s="201"/>
      <c r="L244" s="201"/>
      <c r="M244" s="201"/>
      <c r="N244" s="201"/>
      <c r="O244" s="201"/>
      <c r="P244" s="201"/>
      <c r="Q244" s="201"/>
      <c r="R244" s="201"/>
      <c r="S244" s="201"/>
      <c r="T244" s="201"/>
      <c r="U244" s="201"/>
      <c r="V244" s="201"/>
      <c r="W244" s="201"/>
      <c r="X244" s="201"/>
      <c r="Y244" s="201"/>
      <c r="Z244" s="201"/>
      <c r="AA244" s="201"/>
    </row>
    <row xmlns:x14ac="http://schemas.microsoft.com/office/spreadsheetml/2009/9/ac" r="245" ht="15.75" x14ac:dyDescent="0.25">
      <c r="A245" s="201"/>
      <c r="B245" s="202"/>
      <c r="C245" s="201"/>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c r="AA245" s="201"/>
    </row>
    <row xmlns:x14ac="http://schemas.microsoft.com/office/spreadsheetml/2009/9/ac" r="246" ht="15.75" x14ac:dyDescent="0.25">
      <c r="A246" s="201"/>
      <c r="B246" s="202"/>
      <c r="C246" s="201"/>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c r="AA246" s="201"/>
    </row>
    <row xmlns:x14ac="http://schemas.microsoft.com/office/spreadsheetml/2009/9/ac" r="247" ht="15.75" x14ac:dyDescent="0.25">
      <c r="A247" s="201"/>
      <c r="B247" s="202"/>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c r="AA247" s="201"/>
    </row>
    <row xmlns:x14ac="http://schemas.microsoft.com/office/spreadsheetml/2009/9/ac" r="248" ht="15.75" x14ac:dyDescent="0.25">
      <c r="A248" s="201"/>
      <c r="B248" s="202"/>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c r="AA248" s="201"/>
    </row>
    <row xmlns:x14ac="http://schemas.microsoft.com/office/spreadsheetml/2009/9/ac" r="249" ht="15.75" x14ac:dyDescent="0.25">
      <c r="A249" s="201"/>
      <c r="B249" s="202"/>
      <c r="C249" s="201"/>
      <c r="D249" s="201"/>
      <c r="E249" s="201"/>
      <c r="F249" s="201"/>
      <c r="G249" s="201"/>
      <c r="H249" s="201"/>
      <c r="I249" s="201"/>
      <c r="J249" s="201"/>
      <c r="K249" s="201"/>
      <c r="L249" s="201"/>
      <c r="M249" s="201"/>
      <c r="N249" s="201"/>
      <c r="O249" s="201"/>
      <c r="P249" s="201"/>
      <c r="Q249" s="201"/>
      <c r="R249" s="201"/>
      <c r="S249" s="201"/>
      <c r="T249" s="201"/>
      <c r="U249" s="201"/>
      <c r="V249" s="201"/>
      <c r="W249" s="201"/>
      <c r="X249" s="201"/>
      <c r="Y249" s="201"/>
      <c r="Z249" s="201"/>
      <c r="AA249" s="201"/>
    </row>
    <row xmlns:x14ac="http://schemas.microsoft.com/office/spreadsheetml/2009/9/ac" r="250" ht="15.75" x14ac:dyDescent="0.25">
      <c r="A250" s="201"/>
      <c r="B250" s="202"/>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c r="AA250" s="201"/>
    </row>
    <row xmlns:x14ac="http://schemas.microsoft.com/office/spreadsheetml/2009/9/ac" r="251" ht="15.75" x14ac:dyDescent="0.25">
      <c r="A251" s="201"/>
      <c r="B251" s="202"/>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c r="AA251" s="201"/>
    </row>
    <row xmlns:x14ac="http://schemas.microsoft.com/office/spreadsheetml/2009/9/ac" r="252" ht="15.75" x14ac:dyDescent="0.25">
      <c r="A252" s="201"/>
      <c r="B252" s="202"/>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c r="AA252" s="201"/>
    </row>
    <row xmlns:x14ac="http://schemas.microsoft.com/office/spreadsheetml/2009/9/ac" r="253" ht="15.75" x14ac:dyDescent="0.25">
      <c r="A253" s="201"/>
      <c r="B253" s="202"/>
      <c r="C253" s="201"/>
      <c r="D253" s="201"/>
      <c r="E253" s="201"/>
      <c r="F253" s="201"/>
      <c r="G253" s="201"/>
      <c r="H253" s="201"/>
      <c r="I253" s="201"/>
      <c r="J253" s="201"/>
      <c r="K253" s="201"/>
      <c r="L253" s="201"/>
      <c r="M253" s="201"/>
      <c r="N253" s="201"/>
      <c r="O253" s="201"/>
      <c r="P253" s="201"/>
      <c r="Q253" s="201"/>
      <c r="R253" s="201"/>
      <c r="S253" s="201"/>
      <c r="T253" s="201"/>
      <c r="U253" s="201"/>
      <c r="V253" s="201"/>
      <c r="W253" s="201"/>
      <c r="X253" s="201"/>
      <c r="Y253" s="201"/>
      <c r="Z253" s="201"/>
      <c r="AA253" s="201"/>
    </row>
    <row xmlns:x14ac="http://schemas.microsoft.com/office/spreadsheetml/2009/9/ac" r="254" ht="15.75" x14ac:dyDescent="0.25">
      <c r="A254" s="201"/>
      <c r="B254" s="202"/>
      <c r="C254" s="201"/>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c r="AA254" s="201"/>
    </row>
    <row xmlns:x14ac="http://schemas.microsoft.com/office/spreadsheetml/2009/9/ac" r="255" ht="15.75" x14ac:dyDescent="0.25">
      <c r="A255" s="201"/>
      <c r="B255" s="202"/>
      <c r="C255" s="201"/>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c r="AA255" s="201"/>
    </row>
    <row xmlns:x14ac="http://schemas.microsoft.com/office/spreadsheetml/2009/9/ac" r="256" ht="15.75" x14ac:dyDescent="0.25">
      <c r="A256" s="201"/>
      <c r="B256" s="202"/>
      <c r="C256" s="201"/>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c r="AA256" s="201"/>
    </row>
    <row xmlns:x14ac="http://schemas.microsoft.com/office/spreadsheetml/2009/9/ac" r="257" ht="15.75" x14ac:dyDescent="0.25">
      <c r="A257" s="201"/>
      <c r="B257" s="202"/>
      <c r="C257" s="201"/>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c r="AA257" s="201"/>
    </row>
    <row xmlns:x14ac="http://schemas.microsoft.com/office/spreadsheetml/2009/9/ac" r="258" ht="15.75" x14ac:dyDescent="0.25">
      <c r="A258" s="201"/>
      <c r="B258" s="202"/>
      <c r="C258" s="201"/>
      <c r="D258" s="201"/>
      <c r="E258" s="201"/>
      <c r="F258" s="201"/>
      <c r="G258" s="201"/>
      <c r="H258" s="201"/>
      <c r="I258" s="201"/>
      <c r="J258" s="201"/>
      <c r="K258" s="201"/>
      <c r="L258" s="201"/>
      <c r="M258" s="201"/>
      <c r="N258" s="201"/>
      <c r="O258" s="201"/>
      <c r="P258" s="201"/>
      <c r="Q258" s="201"/>
      <c r="R258" s="201"/>
      <c r="S258" s="201"/>
      <c r="T258" s="201"/>
      <c r="U258" s="201"/>
      <c r="V258" s="201"/>
      <c r="W258" s="201"/>
      <c r="X258" s="201"/>
      <c r="Y258" s="201"/>
      <c r="Z258" s="201"/>
      <c r="AA258" s="201"/>
    </row>
    <row xmlns:x14ac="http://schemas.microsoft.com/office/spreadsheetml/2009/9/ac" r="259" ht="15.75" x14ac:dyDescent="0.25">
      <c r="A259" s="201"/>
      <c r="B259" s="202"/>
      <c r="C259" s="201"/>
      <c r="D259" s="201"/>
      <c r="E259" s="201"/>
      <c r="F259" s="201"/>
      <c r="G259" s="201"/>
      <c r="H259" s="201"/>
      <c r="I259" s="201"/>
      <c r="J259" s="201"/>
      <c r="K259" s="201"/>
      <c r="L259" s="201"/>
      <c r="M259" s="201"/>
      <c r="N259" s="201"/>
      <c r="O259" s="201"/>
      <c r="P259" s="201"/>
      <c r="Q259" s="201"/>
      <c r="R259" s="201"/>
      <c r="S259" s="201"/>
      <c r="T259" s="201"/>
      <c r="U259" s="201"/>
      <c r="V259" s="201"/>
      <c r="W259" s="201"/>
      <c r="X259" s="201"/>
      <c r="Y259" s="201"/>
      <c r="Z259" s="201"/>
      <c r="AA259" s="201"/>
    </row>
    <row xmlns:x14ac="http://schemas.microsoft.com/office/spreadsheetml/2009/9/ac" r="260" ht="15.75" x14ac:dyDescent="0.25">
      <c r="A260" s="201"/>
      <c r="B260" s="202"/>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c r="AA260" s="201"/>
    </row>
    <row xmlns:x14ac="http://schemas.microsoft.com/office/spreadsheetml/2009/9/ac" r="261" ht="15.75" x14ac:dyDescent="0.25">
      <c r="A261" s="201"/>
      <c r="B261" s="202"/>
      <c r="C261" s="201"/>
      <c r="D261" s="201"/>
      <c r="E261" s="201"/>
      <c r="F261" s="201"/>
      <c r="G261" s="201"/>
      <c r="H261" s="201"/>
      <c r="I261" s="201"/>
      <c r="J261" s="201"/>
      <c r="K261" s="201"/>
      <c r="L261" s="201"/>
      <c r="M261" s="201"/>
      <c r="N261" s="201"/>
      <c r="O261" s="201"/>
      <c r="P261" s="201"/>
      <c r="Q261" s="201"/>
      <c r="R261" s="201"/>
      <c r="S261" s="201"/>
      <c r="T261" s="201"/>
      <c r="U261" s="201"/>
      <c r="V261" s="201"/>
      <c r="W261" s="201"/>
      <c r="X261" s="201"/>
      <c r="Y261" s="201"/>
      <c r="Z261" s="201"/>
      <c r="AA261" s="201"/>
    </row>
    <row xmlns:x14ac="http://schemas.microsoft.com/office/spreadsheetml/2009/9/ac" r="262" ht="15.75" x14ac:dyDescent="0.25">
      <c r="A262" s="201"/>
      <c r="B262" s="202"/>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c r="AA262" s="201"/>
    </row>
    <row xmlns:x14ac="http://schemas.microsoft.com/office/spreadsheetml/2009/9/ac" r="263" ht="15.75" x14ac:dyDescent="0.25">
      <c r="A263" s="201"/>
      <c r="B263" s="202"/>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c r="AA263" s="201"/>
    </row>
    <row xmlns:x14ac="http://schemas.microsoft.com/office/spreadsheetml/2009/9/ac" r="264" ht="15.75" x14ac:dyDescent="0.25">
      <c r="A264" s="201"/>
      <c r="B264" s="202"/>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c r="AA264" s="201"/>
    </row>
    <row xmlns:x14ac="http://schemas.microsoft.com/office/spreadsheetml/2009/9/ac" r="265" ht="15.75" x14ac:dyDescent="0.25">
      <c r="A265" s="201"/>
      <c r="B265" s="202"/>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c r="AA265" s="201"/>
    </row>
    <row xmlns:x14ac="http://schemas.microsoft.com/office/spreadsheetml/2009/9/ac" r="266" ht="15.75" x14ac:dyDescent="0.25">
      <c r="A266" s="201"/>
      <c r="B266" s="202"/>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row>
    <row xmlns:x14ac="http://schemas.microsoft.com/office/spreadsheetml/2009/9/ac" r="267" ht="15.75" x14ac:dyDescent="0.25">
      <c r="A267" s="201"/>
      <c r="B267" s="202"/>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c r="AA267" s="201"/>
    </row>
    <row xmlns:x14ac="http://schemas.microsoft.com/office/spreadsheetml/2009/9/ac" r="268" ht="15.75" x14ac:dyDescent="0.25">
      <c r="A268" s="201"/>
      <c r="B268" s="202"/>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c r="AA268" s="201"/>
    </row>
    <row xmlns:x14ac="http://schemas.microsoft.com/office/spreadsheetml/2009/9/ac" r="269" ht="15.75" x14ac:dyDescent="0.25">
      <c r="A269" s="201"/>
      <c r="B269" s="202"/>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c r="AA269" s="201"/>
    </row>
    <row xmlns:x14ac="http://schemas.microsoft.com/office/spreadsheetml/2009/9/ac" r="270" ht="15.75" x14ac:dyDescent="0.25">
      <c r="A270" s="201"/>
      <c r="B270" s="202"/>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c r="AA270" s="201"/>
    </row>
    <row xmlns:x14ac="http://schemas.microsoft.com/office/spreadsheetml/2009/9/ac" r="271" ht="15.75" x14ac:dyDescent="0.25">
      <c r="A271" s="201"/>
      <c r="B271" s="202"/>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c r="AA271" s="201"/>
    </row>
    <row xmlns:x14ac="http://schemas.microsoft.com/office/spreadsheetml/2009/9/ac" r="272" ht="15.75" x14ac:dyDescent="0.25">
      <c r="A272" s="201"/>
      <c r="B272" s="202"/>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c r="AA272" s="201"/>
    </row>
    <row xmlns:x14ac="http://schemas.microsoft.com/office/spreadsheetml/2009/9/ac" r="273" ht="15.75" x14ac:dyDescent="0.25">
      <c r="A273" s="201"/>
      <c r="B273" s="202"/>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c r="AA273" s="201"/>
    </row>
    <row xmlns:x14ac="http://schemas.microsoft.com/office/spreadsheetml/2009/9/ac" r="274" ht="15.75" x14ac:dyDescent="0.25">
      <c r="A274" s="201"/>
      <c r="B274" s="202"/>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c r="AA274" s="201"/>
    </row>
    <row xmlns:x14ac="http://schemas.microsoft.com/office/spreadsheetml/2009/9/ac" r="275" ht="15.75" x14ac:dyDescent="0.25">
      <c r="A275" s="201"/>
      <c r="B275" s="202"/>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c r="AA275" s="201"/>
    </row>
    <row xmlns:x14ac="http://schemas.microsoft.com/office/spreadsheetml/2009/9/ac" r="276" ht="15.75" x14ac:dyDescent="0.25">
      <c r="A276" s="201"/>
      <c r="B276" s="202"/>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c r="AA276" s="201"/>
    </row>
    <row xmlns:x14ac="http://schemas.microsoft.com/office/spreadsheetml/2009/9/ac" r="277" ht="15.75" x14ac:dyDescent="0.25">
      <c r="A277" s="201"/>
      <c r="B277" s="202"/>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c r="AA277" s="201"/>
    </row>
    <row xmlns:x14ac="http://schemas.microsoft.com/office/spreadsheetml/2009/9/ac" r="278" ht="15.75" x14ac:dyDescent="0.25">
      <c r="A278" s="201"/>
      <c r="B278" s="202"/>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c r="AA278" s="201"/>
    </row>
    <row xmlns:x14ac="http://schemas.microsoft.com/office/spreadsheetml/2009/9/ac" r="279" ht="15.75" x14ac:dyDescent="0.25">
      <c r="A279" s="201"/>
      <c r="B279" s="202"/>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c r="AA279" s="201"/>
    </row>
    <row xmlns:x14ac="http://schemas.microsoft.com/office/spreadsheetml/2009/9/ac" r="280" ht="15.75" x14ac:dyDescent="0.25">
      <c r="A280" s="201"/>
      <c r="B280" s="202"/>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c r="AA280" s="201"/>
    </row>
    <row xmlns:x14ac="http://schemas.microsoft.com/office/spreadsheetml/2009/9/ac" r="281" ht="15.75" x14ac:dyDescent="0.25">
      <c r="A281" s="201"/>
      <c r="B281" s="202"/>
      <c r="C281" s="201"/>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c r="AA281" s="201"/>
    </row>
    <row xmlns:x14ac="http://schemas.microsoft.com/office/spreadsheetml/2009/9/ac" r="282" ht="15.75" x14ac:dyDescent="0.25">
      <c r="A282" s="201"/>
      <c r="B282" s="202"/>
      <c r="C282" s="201"/>
      <c r="D282" s="201"/>
      <c r="E282" s="201"/>
      <c r="F282" s="201"/>
      <c r="G282" s="201"/>
      <c r="H282" s="201"/>
      <c r="I282" s="201"/>
      <c r="J282" s="201"/>
      <c r="K282" s="201"/>
      <c r="L282" s="201"/>
      <c r="M282" s="201"/>
      <c r="N282" s="201"/>
      <c r="O282" s="201"/>
      <c r="P282" s="201"/>
      <c r="Q282" s="201"/>
      <c r="R282" s="201"/>
      <c r="S282" s="201"/>
      <c r="T282" s="201"/>
      <c r="U282" s="201"/>
      <c r="V282" s="201"/>
      <c r="W282" s="201"/>
      <c r="X282" s="201"/>
      <c r="Y282" s="201"/>
      <c r="Z282" s="201"/>
      <c r="AA282" s="201"/>
    </row>
    <row xmlns:x14ac="http://schemas.microsoft.com/office/spreadsheetml/2009/9/ac" r="283" ht="15.75" x14ac:dyDescent="0.25">
      <c r="A283" s="201"/>
      <c r="B283" s="202"/>
      <c r="C283" s="201"/>
      <c r="D283" s="201"/>
      <c r="E283" s="201"/>
      <c r="F283" s="201"/>
      <c r="G283" s="201"/>
      <c r="H283" s="201"/>
      <c r="I283" s="201"/>
      <c r="J283" s="201"/>
      <c r="K283" s="201"/>
      <c r="L283" s="201"/>
      <c r="M283" s="201"/>
      <c r="N283" s="201"/>
      <c r="O283" s="201"/>
      <c r="P283" s="201"/>
      <c r="Q283" s="201"/>
      <c r="R283" s="201"/>
      <c r="S283" s="201"/>
      <c r="T283" s="201"/>
      <c r="U283" s="201"/>
      <c r="V283" s="201"/>
      <c r="W283" s="201"/>
      <c r="X283" s="201"/>
      <c r="Y283" s="201"/>
      <c r="Z283" s="201"/>
      <c r="AA283" s="201"/>
    </row>
    <row xmlns:x14ac="http://schemas.microsoft.com/office/spreadsheetml/2009/9/ac" r="284" ht="15.75" x14ac:dyDescent="0.25">
      <c r="A284" s="201"/>
      <c r="B284" s="202"/>
      <c r="C284" s="201"/>
      <c r="D284" s="201"/>
      <c r="E284" s="201"/>
      <c r="F284" s="201"/>
      <c r="G284" s="201"/>
      <c r="H284" s="201"/>
      <c r="I284" s="201"/>
      <c r="J284" s="201"/>
      <c r="K284" s="201"/>
      <c r="L284" s="201"/>
      <c r="M284" s="201"/>
      <c r="N284" s="201"/>
      <c r="O284" s="201"/>
      <c r="P284" s="201"/>
      <c r="Q284" s="201"/>
      <c r="R284" s="201"/>
      <c r="S284" s="201"/>
      <c r="T284" s="201"/>
      <c r="U284" s="201"/>
      <c r="V284" s="201"/>
      <c r="W284" s="201"/>
      <c r="X284" s="201"/>
      <c r="Y284" s="201"/>
      <c r="Z284" s="201"/>
      <c r="AA284" s="201"/>
    </row>
    <row xmlns:x14ac="http://schemas.microsoft.com/office/spreadsheetml/2009/9/ac" r="285" ht="15.75" x14ac:dyDescent="0.25">
      <c r="A285" s="201"/>
      <c r="B285" s="202"/>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c r="AA285" s="201"/>
    </row>
    <row xmlns:x14ac="http://schemas.microsoft.com/office/spreadsheetml/2009/9/ac" r="286" ht="15.75" x14ac:dyDescent="0.25">
      <c r="A286" s="201"/>
      <c r="B286" s="202"/>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c r="AA286" s="201"/>
    </row>
    <row xmlns:x14ac="http://schemas.microsoft.com/office/spreadsheetml/2009/9/ac" r="287" ht="15.75" x14ac:dyDescent="0.25">
      <c r="A287" s="201"/>
      <c r="B287" s="202"/>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c r="AA287" s="201"/>
    </row>
    <row xmlns:x14ac="http://schemas.microsoft.com/office/spreadsheetml/2009/9/ac" r="288" ht="15.75" x14ac:dyDescent="0.25">
      <c r="A288" s="201"/>
      <c r="B288" s="202"/>
      <c r="C288" s="201"/>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c r="AA288" s="201"/>
    </row>
    <row xmlns:x14ac="http://schemas.microsoft.com/office/spreadsheetml/2009/9/ac" r="289" ht="15.75" x14ac:dyDescent="0.25">
      <c r="A289" s="201"/>
      <c r="B289" s="202"/>
      <c r="C289" s="201"/>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c r="AA289" s="201"/>
    </row>
    <row xmlns:x14ac="http://schemas.microsoft.com/office/spreadsheetml/2009/9/ac" r="290" ht="15.75" x14ac:dyDescent="0.25">
      <c r="A290" s="201"/>
      <c r="B290" s="202"/>
      <c r="C290" s="201"/>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c r="AA290" s="201"/>
    </row>
    <row xmlns:x14ac="http://schemas.microsoft.com/office/spreadsheetml/2009/9/ac" r="291" ht="15.75" x14ac:dyDescent="0.25">
      <c r="A291" s="201"/>
      <c r="B291" s="202"/>
      <c r="C291" s="201"/>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c r="AA291" s="201"/>
    </row>
    <row xmlns:x14ac="http://schemas.microsoft.com/office/spreadsheetml/2009/9/ac" r="292" ht="15.75" x14ac:dyDescent="0.25">
      <c r="A292" s="201"/>
      <c r="B292" s="202"/>
      <c r="C292" s="201"/>
      <c r="D292" s="201"/>
      <c r="E292" s="201"/>
      <c r="F292" s="201"/>
      <c r="G292" s="201"/>
      <c r="H292" s="201"/>
      <c r="I292" s="201"/>
      <c r="J292" s="201"/>
      <c r="K292" s="201"/>
      <c r="L292" s="201"/>
      <c r="M292" s="201"/>
      <c r="N292" s="201"/>
      <c r="O292" s="201"/>
      <c r="P292" s="201"/>
      <c r="Q292" s="201"/>
      <c r="R292" s="201"/>
      <c r="S292" s="201"/>
      <c r="T292" s="201"/>
      <c r="U292" s="201"/>
      <c r="V292" s="201"/>
      <c r="W292" s="201"/>
      <c r="X292" s="201"/>
      <c r="Y292" s="201"/>
      <c r="Z292" s="201"/>
      <c r="AA292" s="201"/>
    </row>
    <row xmlns:x14ac="http://schemas.microsoft.com/office/spreadsheetml/2009/9/ac" r="293" ht="15.75" x14ac:dyDescent="0.25">
      <c r="A293" s="201"/>
      <c r="B293" s="202"/>
      <c r="C293" s="201"/>
      <c r="D293" s="201"/>
      <c r="E293" s="201"/>
      <c r="F293" s="201"/>
      <c r="G293" s="201"/>
      <c r="H293" s="201"/>
      <c r="I293" s="201"/>
      <c r="J293" s="201"/>
      <c r="K293" s="201"/>
      <c r="L293" s="201"/>
      <c r="M293" s="201"/>
      <c r="N293" s="201"/>
      <c r="O293" s="201"/>
      <c r="P293" s="201"/>
      <c r="Q293" s="201"/>
      <c r="R293" s="201"/>
      <c r="S293" s="201"/>
      <c r="T293" s="201"/>
      <c r="U293" s="201"/>
      <c r="V293" s="201"/>
      <c r="W293" s="201"/>
      <c r="X293" s="201"/>
      <c r="Y293" s="201"/>
      <c r="Z293" s="201"/>
      <c r="AA293" s="201"/>
    </row>
    <row xmlns:x14ac="http://schemas.microsoft.com/office/spreadsheetml/2009/9/ac" r="294" ht="15.75" x14ac:dyDescent="0.25">
      <c r="A294" s="201"/>
      <c r="B294" s="202"/>
      <c r="C294" s="201"/>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c r="AA294" s="201"/>
    </row>
    <row xmlns:x14ac="http://schemas.microsoft.com/office/spreadsheetml/2009/9/ac" r="295" ht="15.75" x14ac:dyDescent="0.25">
      <c r="A295" s="201"/>
      <c r="B295" s="202"/>
      <c r="C295" s="201"/>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c r="AA295" s="201"/>
    </row>
    <row xmlns:x14ac="http://schemas.microsoft.com/office/spreadsheetml/2009/9/ac" r="296" ht="15.75" x14ac:dyDescent="0.25">
      <c r="A296" s="201"/>
      <c r="B296" s="202"/>
      <c r="C296" s="201"/>
      <c r="D296" s="201"/>
      <c r="E296" s="201"/>
      <c r="F296" s="201"/>
      <c r="G296" s="201"/>
      <c r="H296" s="201"/>
      <c r="I296" s="201"/>
      <c r="J296" s="201"/>
      <c r="K296" s="201"/>
      <c r="L296" s="201"/>
      <c r="M296" s="201"/>
      <c r="N296" s="201"/>
      <c r="O296" s="201"/>
      <c r="P296" s="201"/>
      <c r="Q296" s="201"/>
      <c r="R296" s="201"/>
      <c r="S296" s="201"/>
      <c r="T296" s="201"/>
      <c r="U296" s="201"/>
      <c r="V296" s="201"/>
      <c r="W296" s="201"/>
      <c r="X296" s="201"/>
      <c r="Y296" s="201"/>
      <c r="Z296" s="201"/>
      <c r="AA296" s="201"/>
    </row>
    <row xmlns:x14ac="http://schemas.microsoft.com/office/spreadsheetml/2009/9/ac" r="297" ht="15.75" x14ac:dyDescent="0.25">
      <c r="A297" s="201"/>
      <c r="B297" s="202"/>
      <c r="C297" s="201"/>
      <c r="D297" s="201"/>
      <c r="E297" s="201"/>
      <c r="F297" s="201"/>
      <c r="G297" s="201"/>
      <c r="H297" s="201"/>
      <c r="I297" s="201"/>
      <c r="J297" s="201"/>
      <c r="K297" s="201"/>
      <c r="L297" s="201"/>
      <c r="M297" s="201"/>
      <c r="N297" s="201"/>
      <c r="O297" s="201"/>
      <c r="P297" s="201"/>
      <c r="Q297" s="201"/>
      <c r="R297" s="201"/>
      <c r="S297" s="201"/>
      <c r="T297" s="201"/>
      <c r="U297" s="201"/>
      <c r="V297" s="201"/>
      <c r="W297" s="201"/>
      <c r="X297" s="201"/>
      <c r="Y297" s="201"/>
      <c r="Z297" s="201"/>
      <c r="AA297" s="201"/>
    </row>
    <row xmlns:x14ac="http://schemas.microsoft.com/office/spreadsheetml/2009/9/ac" r="298" ht="15.75" x14ac:dyDescent="0.25">
      <c r="A298" s="201"/>
      <c r="B298" s="202"/>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c r="AA298" s="201"/>
    </row>
    <row xmlns:x14ac="http://schemas.microsoft.com/office/spreadsheetml/2009/9/ac" r="299" ht="15.75" x14ac:dyDescent="0.25">
      <c r="A299" s="201"/>
      <c r="B299" s="202"/>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c r="AA299" s="201"/>
    </row>
    <row xmlns:x14ac="http://schemas.microsoft.com/office/spreadsheetml/2009/9/ac" r="300" ht="15.75" x14ac:dyDescent="0.25">
      <c r="A300" s="201"/>
      <c r="B300" s="202"/>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c r="AA300" s="201"/>
    </row>
    <row xmlns:x14ac="http://schemas.microsoft.com/office/spreadsheetml/2009/9/ac" r="301" ht="15.75" x14ac:dyDescent="0.25">
      <c r="A301" s="201"/>
      <c r="B301" s="202"/>
      <c r="C301" s="201"/>
      <c r="D301" s="201"/>
      <c r="E301" s="201"/>
      <c r="F301" s="201"/>
      <c r="G301" s="201"/>
      <c r="H301" s="201"/>
      <c r="I301" s="201"/>
      <c r="J301" s="201"/>
      <c r="K301" s="201"/>
      <c r="L301" s="201"/>
      <c r="M301" s="201"/>
      <c r="N301" s="201"/>
      <c r="O301" s="201"/>
      <c r="P301" s="201"/>
      <c r="Q301" s="201"/>
      <c r="R301" s="201"/>
      <c r="S301" s="201"/>
      <c r="T301" s="201"/>
      <c r="U301" s="201"/>
      <c r="V301" s="201"/>
      <c r="W301" s="201"/>
      <c r="X301" s="201"/>
      <c r="Y301" s="201"/>
      <c r="Z301" s="201"/>
      <c r="AA301" s="201"/>
    </row>
    <row xmlns:x14ac="http://schemas.microsoft.com/office/spreadsheetml/2009/9/ac" r="302" ht="15.75" x14ac:dyDescent="0.25">
      <c r="A302" s="201"/>
      <c r="B302" s="202"/>
      <c r="C302" s="201"/>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c r="AA302" s="201"/>
    </row>
    <row xmlns:x14ac="http://schemas.microsoft.com/office/spreadsheetml/2009/9/ac" r="303" ht="15.75" x14ac:dyDescent="0.25">
      <c r="A303" s="201"/>
      <c r="B303" s="202"/>
      <c r="C303" s="201"/>
      <c r="D303" s="201"/>
      <c r="E303" s="201"/>
      <c r="F303" s="201"/>
      <c r="G303" s="201"/>
      <c r="H303" s="201"/>
      <c r="I303" s="201"/>
      <c r="J303" s="201"/>
      <c r="K303" s="201"/>
      <c r="L303" s="201"/>
      <c r="M303" s="201"/>
      <c r="N303" s="201"/>
      <c r="O303" s="201"/>
      <c r="P303" s="201"/>
      <c r="Q303" s="201"/>
      <c r="R303" s="201"/>
      <c r="S303" s="201"/>
      <c r="T303" s="201"/>
      <c r="U303" s="201"/>
      <c r="V303" s="201"/>
      <c r="W303" s="201"/>
      <c r="X303" s="201"/>
      <c r="Y303" s="201"/>
      <c r="Z303" s="201"/>
      <c r="AA303" s="201"/>
    </row>
    <row xmlns:x14ac="http://schemas.microsoft.com/office/spreadsheetml/2009/9/ac" r="304" ht="15.75" x14ac:dyDescent="0.25">
      <c r="A304" s="201"/>
      <c r="B304" s="202"/>
      <c r="C304" s="201"/>
      <c r="D304" s="201"/>
      <c r="E304" s="201"/>
      <c r="F304" s="201"/>
      <c r="G304" s="201"/>
      <c r="H304" s="201"/>
      <c r="I304" s="201"/>
      <c r="J304" s="201"/>
      <c r="K304" s="201"/>
      <c r="L304" s="201"/>
      <c r="M304" s="201"/>
      <c r="N304" s="201"/>
      <c r="O304" s="201"/>
      <c r="P304" s="201"/>
      <c r="Q304" s="201"/>
      <c r="R304" s="201"/>
      <c r="S304" s="201"/>
      <c r="T304" s="201"/>
      <c r="U304" s="201"/>
      <c r="V304" s="201"/>
      <c r="W304" s="201"/>
      <c r="X304" s="201"/>
      <c r="Y304" s="201"/>
      <c r="Z304" s="201"/>
      <c r="AA304" s="201"/>
    </row>
    <row xmlns:x14ac="http://schemas.microsoft.com/office/spreadsheetml/2009/9/ac" r="305" ht="15.75" x14ac:dyDescent="0.25">
      <c r="A305" s="201"/>
      <c r="B305" s="202"/>
      <c r="C305" s="201"/>
      <c r="D305" s="201"/>
      <c r="E305" s="201"/>
      <c r="F305" s="201"/>
      <c r="G305" s="201"/>
      <c r="H305" s="201"/>
      <c r="I305" s="201"/>
      <c r="J305" s="201"/>
      <c r="K305" s="201"/>
      <c r="L305" s="201"/>
      <c r="M305" s="201"/>
      <c r="N305" s="201"/>
      <c r="O305" s="201"/>
      <c r="P305" s="201"/>
      <c r="Q305" s="201"/>
      <c r="R305" s="201"/>
      <c r="S305" s="201"/>
      <c r="T305" s="201"/>
      <c r="U305" s="201"/>
      <c r="V305" s="201"/>
      <c r="W305" s="201"/>
      <c r="X305" s="201"/>
      <c r="Y305" s="201"/>
      <c r="Z305" s="201"/>
      <c r="AA305" s="201"/>
    </row>
    <row xmlns:x14ac="http://schemas.microsoft.com/office/spreadsheetml/2009/9/ac" r="306" ht="15.75" x14ac:dyDescent="0.25">
      <c r="A306" s="201"/>
      <c r="B306" s="202"/>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c r="AA306" s="201"/>
    </row>
    <row xmlns:x14ac="http://schemas.microsoft.com/office/spreadsheetml/2009/9/ac" r="307" ht="15.75" x14ac:dyDescent="0.25">
      <c r="A307" s="201"/>
      <c r="B307" s="202"/>
      <c r="C307" s="201"/>
      <c r="D307" s="201"/>
      <c r="E307" s="201"/>
      <c r="F307" s="201"/>
      <c r="G307" s="201"/>
      <c r="H307" s="201"/>
      <c r="I307" s="201"/>
      <c r="J307" s="201"/>
      <c r="K307" s="201"/>
      <c r="L307" s="201"/>
      <c r="M307" s="201"/>
      <c r="N307" s="201"/>
      <c r="O307" s="201"/>
      <c r="P307" s="201"/>
      <c r="Q307" s="201"/>
      <c r="R307" s="201"/>
      <c r="S307" s="201"/>
      <c r="T307" s="201"/>
      <c r="U307" s="201"/>
      <c r="V307" s="201"/>
      <c r="W307" s="201"/>
      <c r="X307" s="201"/>
      <c r="Y307" s="201"/>
      <c r="Z307" s="201"/>
      <c r="AA307" s="201"/>
    </row>
    <row xmlns:x14ac="http://schemas.microsoft.com/office/spreadsheetml/2009/9/ac" r="308" ht="15.75" x14ac:dyDescent="0.25">
      <c r="A308" s="201"/>
      <c r="B308" s="202"/>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c r="AA308" s="201"/>
    </row>
    <row xmlns:x14ac="http://schemas.microsoft.com/office/spreadsheetml/2009/9/ac" r="309" ht="15.75" x14ac:dyDescent="0.25">
      <c r="A309" s="201"/>
      <c r="B309" s="202"/>
      <c r="C309" s="201"/>
      <c r="D309" s="201"/>
      <c r="E309" s="201"/>
      <c r="F309" s="201"/>
      <c r="G309" s="201"/>
      <c r="H309" s="201"/>
      <c r="I309" s="201"/>
      <c r="J309" s="201"/>
      <c r="K309" s="201"/>
      <c r="L309" s="201"/>
      <c r="M309" s="201"/>
      <c r="N309" s="201"/>
      <c r="O309" s="201"/>
      <c r="P309" s="201"/>
      <c r="Q309" s="201"/>
      <c r="R309" s="201"/>
      <c r="S309" s="201"/>
      <c r="T309" s="201"/>
      <c r="U309" s="201"/>
      <c r="V309" s="201"/>
      <c r="W309" s="201"/>
      <c r="X309" s="201"/>
      <c r="Y309" s="201"/>
      <c r="Z309" s="201"/>
      <c r="AA309" s="201"/>
    </row>
    <row xmlns:x14ac="http://schemas.microsoft.com/office/spreadsheetml/2009/9/ac" r="310" ht="15.75" x14ac:dyDescent="0.25">
      <c r="A310" s="201"/>
      <c r="B310" s="202"/>
      <c r="C310" s="201"/>
      <c r="D310" s="201"/>
      <c r="E310" s="201"/>
      <c r="F310" s="201"/>
      <c r="G310" s="201"/>
      <c r="H310" s="201"/>
      <c r="I310" s="201"/>
      <c r="J310" s="201"/>
      <c r="K310" s="201"/>
      <c r="L310" s="201"/>
      <c r="M310" s="201"/>
      <c r="N310" s="201"/>
      <c r="O310" s="201"/>
      <c r="P310" s="201"/>
      <c r="Q310" s="201"/>
      <c r="R310" s="201"/>
      <c r="S310" s="201"/>
      <c r="T310" s="201"/>
      <c r="U310" s="201"/>
      <c r="V310" s="201"/>
      <c r="W310" s="201"/>
      <c r="X310" s="201"/>
      <c r="Y310" s="201"/>
      <c r="Z310" s="201"/>
      <c r="AA310" s="201"/>
    </row>
    <row xmlns:x14ac="http://schemas.microsoft.com/office/spreadsheetml/2009/9/ac" r="311" ht="15.75" x14ac:dyDescent="0.25">
      <c r="A311" s="201"/>
      <c r="B311" s="202"/>
      <c r="C311" s="201"/>
      <c r="D311" s="201"/>
      <c r="E311" s="201"/>
      <c r="F311" s="201"/>
      <c r="G311" s="201"/>
      <c r="H311" s="201"/>
      <c r="I311" s="201"/>
      <c r="J311" s="201"/>
      <c r="K311" s="201"/>
      <c r="L311" s="201"/>
      <c r="M311" s="201"/>
      <c r="N311" s="201"/>
      <c r="O311" s="201"/>
      <c r="P311" s="201"/>
      <c r="Q311" s="201"/>
      <c r="R311" s="201"/>
      <c r="S311" s="201"/>
      <c r="T311" s="201"/>
      <c r="U311" s="201"/>
      <c r="V311" s="201"/>
      <c r="W311" s="201"/>
      <c r="X311" s="201"/>
      <c r="Y311" s="201"/>
      <c r="Z311" s="201"/>
      <c r="AA311" s="201"/>
    </row>
    <row xmlns:x14ac="http://schemas.microsoft.com/office/spreadsheetml/2009/9/ac" r="312" ht="15.75" x14ac:dyDescent="0.25">
      <c r="A312" s="201"/>
      <c r="B312" s="202"/>
      <c r="C312" s="201"/>
      <c r="D312" s="201"/>
      <c r="E312" s="201"/>
      <c r="F312" s="201"/>
      <c r="G312" s="201"/>
      <c r="H312" s="201"/>
      <c r="I312" s="201"/>
      <c r="J312" s="201"/>
      <c r="K312" s="201"/>
      <c r="L312" s="201"/>
      <c r="M312" s="201"/>
      <c r="N312" s="201"/>
      <c r="O312" s="201"/>
      <c r="P312" s="201"/>
      <c r="Q312" s="201"/>
      <c r="R312" s="201"/>
      <c r="S312" s="201"/>
      <c r="T312" s="201"/>
      <c r="U312" s="201"/>
      <c r="V312" s="201"/>
      <c r="W312" s="201"/>
      <c r="X312" s="201"/>
      <c r="Y312" s="201"/>
      <c r="Z312" s="201"/>
      <c r="AA312" s="201"/>
    </row>
    <row xmlns:x14ac="http://schemas.microsoft.com/office/spreadsheetml/2009/9/ac" r="313" ht="15.75" x14ac:dyDescent="0.25">
      <c r="A313" s="201"/>
      <c r="B313" s="202"/>
      <c r="C313" s="201"/>
      <c r="D313" s="201"/>
      <c r="E313" s="201"/>
      <c r="F313" s="201"/>
      <c r="G313" s="201"/>
      <c r="H313" s="201"/>
      <c r="I313" s="201"/>
      <c r="J313" s="201"/>
      <c r="K313" s="201"/>
      <c r="L313" s="201"/>
      <c r="M313" s="201"/>
      <c r="N313" s="201"/>
      <c r="O313" s="201"/>
      <c r="P313" s="201"/>
      <c r="Q313" s="201"/>
      <c r="R313" s="201"/>
      <c r="S313" s="201"/>
      <c r="T313" s="201"/>
      <c r="U313" s="201"/>
      <c r="V313" s="201"/>
      <c r="W313" s="201"/>
      <c r="X313" s="201"/>
      <c r="Y313" s="201"/>
      <c r="Z313" s="201"/>
      <c r="AA313" s="201"/>
    </row>
    <row xmlns:x14ac="http://schemas.microsoft.com/office/spreadsheetml/2009/9/ac" r="314" ht="15.75" x14ac:dyDescent="0.25">
      <c r="A314" s="201"/>
      <c r="B314" s="202"/>
      <c r="C314" s="201"/>
      <c r="D314" s="201"/>
      <c r="E314" s="201"/>
      <c r="F314" s="201"/>
      <c r="G314" s="201"/>
      <c r="H314" s="201"/>
      <c r="I314" s="201"/>
      <c r="J314" s="201"/>
      <c r="K314" s="201"/>
      <c r="L314" s="201"/>
      <c r="M314" s="201"/>
      <c r="N314" s="201"/>
      <c r="O314" s="201"/>
      <c r="P314" s="201"/>
      <c r="Q314" s="201"/>
      <c r="R314" s="201"/>
      <c r="S314" s="201"/>
      <c r="T314" s="201"/>
      <c r="U314" s="201"/>
      <c r="V314" s="201"/>
      <c r="W314" s="201"/>
      <c r="X314" s="201"/>
      <c r="Y314" s="201"/>
      <c r="Z314" s="201"/>
      <c r="AA314" s="201"/>
    </row>
    <row xmlns:x14ac="http://schemas.microsoft.com/office/spreadsheetml/2009/9/ac" r="315" ht="15.75" x14ac:dyDescent="0.25">
      <c r="A315" s="201"/>
      <c r="B315" s="202"/>
      <c r="C315" s="201"/>
      <c r="D315" s="201"/>
      <c r="E315" s="201"/>
      <c r="F315" s="201"/>
      <c r="G315" s="201"/>
      <c r="H315" s="201"/>
      <c r="I315" s="201"/>
      <c r="J315" s="201"/>
      <c r="K315" s="201"/>
      <c r="L315" s="201"/>
      <c r="M315" s="201"/>
      <c r="N315" s="201"/>
      <c r="O315" s="201"/>
      <c r="P315" s="201"/>
      <c r="Q315" s="201"/>
      <c r="R315" s="201"/>
      <c r="S315" s="201"/>
      <c r="T315" s="201"/>
      <c r="U315" s="201"/>
      <c r="V315" s="201"/>
      <c r="W315" s="201"/>
      <c r="X315" s="201"/>
      <c r="Y315" s="201"/>
      <c r="Z315" s="201"/>
      <c r="AA315" s="201"/>
    </row>
    <row xmlns:x14ac="http://schemas.microsoft.com/office/spreadsheetml/2009/9/ac" r="316" ht="15.75" x14ac:dyDescent="0.25">
      <c r="A316" s="201"/>
      <c r="B316" s="202"/>
      <c r="C316" s="201"/>
      <c r="D316" s="201"/>
      <c r="E316" s="201"/>
      <c r="F316" s="201"/>
      <c r="G316" s="201"/>
      <c r="H316" s="201"/>
      <c r="I316" s="201"/>
      <c r="J316" s="201"/>
      <c r="K316" s="201"/>
      <c r="L316" s="201"/>
      <c r="M316" s="201"/>
      <c r="N316" s="201"/>
      <c r="O316" s="201"/>
      <c r="P316" s="201"/>
      <c r="Q316" s="201"/>
      <c r="R316" s="201"/>
      <c r="S316" s="201"/>
      <c r="T316" s="201"/>
      <c r="U316" s="201"/>
      <c r="V316" s="201"/>
      <c r="W316" s="201"/>
      <c r="X316" s="201"/>
      <c r="Y316" s="201"/>
      <c r="Z316" s="201"/>
      <c r="AA316" s="201"/>
    </row>
    <row xmlns:x14ac="http://schemas.microsoft.com/office/spreadsheetml/2009/9/ac" r="317" ht="15.75" x14ac:dyDescent="0.25">
      <c r="A317" s="201"/>
      <c r="B317" s="202"/>
      <c r="C317" s="201"/>
      <c r="D317" s="201"/>
      <c r="E317" s="201"/>
      <c r="F317" s="201"/>
      <c r="G317" s="201"/>
      <c r="H317" s="201"/>
      <c r="I317" s="201"/>
      <c r="J317" s="201"/>
      <c r="K317" s="201"/>
      <c r="L317" s="201"/>
      <c r="M317" s="201"/>
      <c r="N317" s="201"/>
      <c r="O317" s="201"/>
      <c r="P317" s="201"/>
      <c r="Q317" s="201"/>
      <c r="R317" s="201"/>
      <c r="S317" s="201"/>
      <c r="T317" s="201"/>
      <c r="U317" s="201"/>
      <c r="V317" s="201"/>
      <c r="W317" s="201"/>
      <c r="X317" s="201"/>
      <c r="Y317" s="201"/>
      <c r="Z317" s="201"/>
      <c r="AA317" s="201"/>
    </row>
    <row xmlns:x14ac="http://schemas.microsoft.com/office/spreadsheetml/2009/9/ac" r="318" ht="15.75" x14ac:dyDescent="0.25">
      <c r="A318" s="201"/>
      <c r="B318" s="202"/>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c r="AA318" s="201"/>
    </row>
    <row xmlns:x14ac="http://schemas.microsoft.com/office/spreadsheetml/2009/9/ac" r="319" ht="15.75" x14ac:dyDescent="0.25">
      <c r="A319" s="201"/>
      <c r="B319" s="202"/>
      <c r="C319" s="201"/>
      <c r="D319" s="201"/>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c r="AA319" s="201"/>
    </row>
    <row xmlns:x14ac="http://schemas.microsoft.com/office/spreadsheetml/2009/9/ac" r="320" ht="15.75" x14ac:dyDescent="0.25">
      <c r="A320" s="201"/>
      <c r="B320" s="202"/>
      <c r="C320" s="201"/>
      <c r="D320" s="201"/>
      <c r="E320" s="201"/>
      <c r="F320" s="201"/>
      <c r="G320" s="201"/>
      <c r="H320" s="201"/>
      <c r="I320" s="201"/>
      <c r="J320" s="201"/>
      <c r="K320" s="201"/>
      <c r="L320" s="201"/>
      <c r="M320" s="201"/>
      <c r="N320" s="201"/>
      <c r="O320" s="201"/>
      <c r="P320" s="201"/>
      <c r="Q320" s="201"/>
      <c r="R320" s="201"/>
      <c r="S320" s="201"/>
      <c r="T320" s="201"/>
      <c r="U320" s="201"/>
      <c r="V320" s="201"/>
      <c r="W320" s="201"/>
      <c r="X320" s="201"/>
      <c r="Y320" s="201"/>
      <c r="Z320" s="201"/>
      <c r="AA320" s="201"/>
    </row>
    <row xmlns:x14ac="http://schemas.microsoft.com/office/spreadsheetml/2009/9/ac" r="321" ht="15.75" x14ac:dyDescent="0.25">
      <c r="A321" s="201"/>
      <c r="B321" s="202"/>
      <c r="C321" s="201"/>
      <c r="D321" s="201"/>
      <c r="E321" s="201"/>
      <c r="F321" s="201"/>
      <c r="G321" s="201"/>
      <c r="H321" s="201"/>
      <c r="I321" s="201"/>
      <c r="J321" s="201"/>
      <c r="K321" s="201"/>
      <c r="L321" s="201"/>
      <c r="M321" s="201"/>
      <c r="N321" s="201"/>
      <c r="O321" s="201"/>
      <c r="P321" s="201"/>
      <c r="Q321" s="201"/>
      <c r="R321" s="201"/>
      <c r="S321" s="201"/>
      <c r="T321" s="201"/>
      <c r="U321" s="201"/>
      <c r="V321" s="201"/>
      <c r="W321" s="201"/>
      <c r="X321" s="201"/>
      <c r="Y321" s="201"/>
      <c r="Z321" s="201"/>
      <c r="AA321" s="201"/>
    </row>
    <row xmlns:x14ac="http://schemas.microsoft.com/office/spreadsheetml/2009/9/ac" r="322" ht="15.75" x14ac:dyDescent="0.25">
      <c r="A322" s="201"/>
      <c r="B322" s="202"/>
      <c r="C322" s="201"/>
      <c r="D322" s="201"/>
      <c r="E322" s="201"/>
      <c r="F322" s="201"/>
      <c r="G322" s="201"/>
      <c r="H322" s="201"/>
      <c r="I322" s="201"/>
      <c r="J322" s="201"/>
      <c r="K322" s="201"/>
      <c r="L322" s="201"/>
      <c r="M322" s="201"/>
      <c r="N322" s="201"/>
      <c r="O322" s="201"/>
      <c r="P322" s="201"/>
      <c r="Q322" s="201"/>
      <c r="R322" s="201"/>
      <c r="S322" s="201"/>
      <c r="T322" s="201"/>
      <c r="U322" s="201"/>
      <c r="V322" s="201"/>
      <c r="W322" s="201"/>
      <c r="X322" s="201"/>
      <c r="Y322" s="201"/>
      <c r="Z322" s="201"/>
      <c r="AA322" s="201"/>
    </row>
    <row xmlns:x14ac="http://schemas.microsoft.com/office/spreadsheetml/2009/9/ac" r="323" ht="15.75" x14ac:dyDescent="0.25">
      <c r="A323" s="201"/>
      <c r="B323" s="202"/>
      <c r="C323" s="201"/>
      <c r="D323" s="201"/>
      <c r="E323" s="201"/>
      <c r="F323" s="201"/>
      <c r="G323" s="201"/>
      <c r="H323" s="201"/>
      <c r="I323" s="201"/>
      <c r="J323" s="201"/>
      <c r="K323" s="201"/>
      <c r="L323" s="201"/>
      <c r="M323" s="201"/>
      <c r="N323" s="201"/>
      <c r="O323" s="201"/>
      <c r="P323" s="201"/>
      <c r="Q323" s="201"/>
      <c r="R323" s="201"/>
      <c r="S323" s="201"/>
      <c r="T323" s="201"/>
      <c r="U323" s="201"/>
      <c r="V323" s="201"/>
      <c r="W323" s="201"/>
      <c r="X323" s="201"/>
      <c r="Y323" s="201"/>
      <c r="Z323" s="201"/>
      <c r="AA323" s="201"/>
    </row>
    <row xmlns:x14ac="http://schemas.microsoft.com/office/spreadsheetml/2009/9/ac" r="324" ht="15.75" x14ac:dyDescent="0.25">
      <c r="A324" s="201"/>
      <c r="B324" s="202"/>
      <c r="C324" s="201"/>
      <c r="D324" s="201"/>
      <c r="E324" s="201"/>
      <c r="F324" s="201"/>
      <c r="G324" s="201"/>
      <c r="H324" s="201"/>
      <c r="I324" s="201"/>
      <c r="J324" s="201"/>
      <c r="K324" s="201"/>
      <c r="L324" s="201"/>
      <c r="M324" s="201"/>
      <c r="N324" s="201"/>
      <c r="O324" s="201"/>
      <c r="P324" s="201"/>
      <c r="Q324" s="201"/>
      <c r="R324" s="201"/>
      <c r="S324" s="201"/>
      <c r="T324" s="201"/>
      <c r="U324" s="201"/>
      <c r="V324" s="201"/>
      <c r="W324" s="201"/>
      <c r="X324" s="201"/>
      <c r="Y324" s="201"/>
      <c r="Z324" s="201"/>
      <c r="AA324" s="201"/>
    </row>
    <row xmlns:x14ac="http://schemas.microsoft.com/office/spreadsheetml/2009/9/ac" r="325" ht="15.75" x14ac:dyDescent="0.25">
      <c r="A325" s="201"/>
      <c r="B325" s="202"/>
      <c r="C325" s="201"/>
      <c r="D325" s="201"/>
      <c r="E325" s="201"/>
      <c r="F325" s="201"/>
      <c r="G325" s="201"/>
      <c r="H325" s="201"/>
      <c r="I325" s="201"/>
      <c r="J325" s="201"/>
      <c r="K325" s="201"/>
      <c r="L325" s="201"/>
      <c r="M325" s="201"/>
      <c r="N325" s="201"/>
      <c r="O325" s="201"/>
      <c r="P325" s="201"/>
      <c r="Q325" s="201"/>
      <c r="R325" s="201"/>
      <c r="S325" s="201"/>
      <c r="T325" s="201"/>
      <c r="U325" s="201"/>
      <c r="V325" s="201"/>
      <c r="W325" s="201"/>
      <c r="X325" s="201"/>
      <c r="Y325" s="201"/>
      <c r="Z325" s="201"/>
      <c r="AA325" s="201"/>
    </row>
    <row xmlns:x14ac="http://schemas.microsoft.com/office/spreadsheetml/2009/9/ac" r="326" ht="15.75" x14ac:dyDescent="0.25">
      <c r="A326" s="201"/>
      <c r="B326" s="202"/>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c r="Y326" s="201"/>
      <c r="Z326" s="201"/>
      <c r="AA326" s="201"/>
    </row>
    <row xmlns:x14ac="http://schemas.microsoft.com/office/spreadsheetml/2009/9/ac" r="327" ht="15.75" x14ac:dyDescent="0.25">
      <c r="A327" s="201"/>
      <c r="B327" s="202"/>
      <c r="C327" s="201"/>
      <c r="D327" s="201"/>
      <c r="E327" s="201"/>
      <c r="F327" s="201"/>
      <c r="G327" s="201"/>
      <c r="H327" s="201"/>
      <c r="I327" s="201"/>
      <c r="J327" s="201"/>
      <c r="K327" s="201"/>
      <c r="L327" s="201"/>
      <c r="M327" s="201"/>
      <c r="N327" s="201"/>
      <c r="O327" s="201"/>
      <c r="P327" s="201"/>
      <c r="Q327" s="201"/>
      <c r="R327" s="201"/>
      <c r="S327" s="201"/>
      <c r="T327" s="201"/>
      <c r="U327" s="201"/>
      <c r="V327" s="201"/>
      <c r="W327" s="201"/>
      <c r="X327" s="201"/>
      <c r="Y327" s="201"/>
      <c r="Z327" s="201"/>
      <c r="AA327" s="201"/>
    </row>
    <row xmlns:x14ac="http://schemas.microsoft.com/office/spreadsheetml/2009/9/ac" r="328" ht="15.75" x14ac:dyDescent="0.25">
      <c r="A328" s="201"/>
      <c r="B328" s="202"/>
      <c r="C328" s="201"/>
      <c r="D328" s="201"/>
      <c r="E328" s="201"/>
      <c r="F328" s="201"/>
      <c r="G328" s="201"/>
      <c r="H328" s="201"/>
      <c r="I328" s="201"/>
      <c r="J328" s="201"/>
      <c r="K328" s="201"/>
      <c r="L328" s="201"/>
      <c r="M328" s="201"/>
      <c r="N328" s="201"/>
      <c r="O328" s="201"/>
      <c r="P328" s="201"/>
      <c r="Q328" s="201"/>
      <c r="R328" s="201"/>
      <c r="S328" s="201"/>
      <c r="T328" s="201"/>
      <c r="U328" s="201"/>
      <c r="V328" s="201"/>
      <c r="W328" s="201"/>
      <c r="X328" s="201"/>
      <c r="Y328" s="201"/>
      <c r="Z328" s="201"/>
      <c r="AA328" s="201"/>
    </row>
    <row xmlns:x14ac="http://schemas.microsoft.com/office/spreadsheetml/2009/9/ac" r="329" ht="15.75" x14ac:dyDescent="0.25">
      <c r="A329" s="201"/>
      <c r="B329" s="202"/>
      <c r="C329" s="201"/>
      <c r="D329" s="201"/>
      <c r="E329" s="201"/>
      <c r="F329" s="201"/>
      <c r="G329" s="201"/>
      <c r="H329" s="201"/>
      <c r="I329" s="201"/>
      <c r="J329" s="201"/>
      <c r="K329" s="201"/>
      <c r="L329" s="201"/>
      <c r="M329" s="201"/>
      <c r="N329" s="201"/>
      <c r="O329" s="201"/>
      <c r="P329" s="201"/>
      <c r="Q329" s="201"/>
      <c r="R329" s="201"/>
      <c r="S329" s="201"/>
      <c r="T329" s="201"/>
      <c r="U329" s="201"/>
      <c r="V329" s="201"/>
      <c r="W329" s="201"/>
      <c r="X329" s="201"/>
      <c r="Y329" s="201"/>
      <c r="Z329" s="201"/>
      <c r="AA329" s="201"/>
    </row>
    <row xmlns:x14ac="http://schemas.microsoft.com/office/spreadsheetml/2009/9/ac" r="330" ht="15.75" x14ac:dyDescent="0.25">
      <c r="A330" s="201"/>
      <c r="B330" s="202"/>
      <c r="C330" s="201"/>
      <c r="D330" s="201"/>
      <c r="E330" s="201"/>
      <c r="F330" s="201"/>
      <c r="G330" s="201"/>
      <c r="H330" s="201"/>
      <c r="I330" s="201"/>
      <c r="J330" s="201"/>
      <c r="K330" s="201"/>
      <c r="L330" s="201"/>
      <c r="M330" s="201"/>
      <c r="N330" s="201"/>
      <c r="O330" s="201"/>
      <c r="P330" s="201"/>
      <c r="Q330" s="201"/>
      <c r="R330" s="201"/>
      <c r="S330" s="201"/>
      <c r="T330" s="201"/>
      <c r="U330" s="201"/>
      <c r="V330" s="201"/>
      <c r="W330" s="201"/>
      <c r="X330" s="201"/>
      <c r="Y330" s="201"/>
      <c r="Z330" s="201"/>
      <c r="AA330" s="201"/>
    </row>
    <row xmlns:x14ac="http://schemas.microsoft.com/office/spreadsheetml/2009/9/ac" r="331" ht="15.75" x14ac:dyDescent="0.25">
      <c r="A331" s="201"/>
      <c r="B331" s="202"/>
      <c r="C331" s="201"/>
      <c r="D331" s="201"/>
      <c r="E331" s="201"/>
      <c r="F331" s="201"/>
      <c r="G331" s="201"/>
      <c r="H331" s="201"/>
      <c r="I331" s="201"/>
      <c r="J331" s="201"/>
      <c r="K331" s="201"/>
      <c r="L331" s="201"/>
      <c r="M331" s="201"/>
      <c r="N331" s="201"/>
      <c r="O331" s="201"/>
      <c r="P331" s="201"/>
      <c r="Q331" s="201"/>
      <c r="R331" s="201"/>
      <c r="S331" s="201"/>
      <c r="T331" s="201"/>
      <c r="U331" s="201"/>
      <c r="V331" s="201"/>
      <c r="W331" s="201"/>
      <c r="X331" s="201"/>
      <c r="Y331" s="201"/>
      <c r="Z331" s="201"/>
      <c r="AA331" s="201"/>
    </row>
    <row xmlns:x14ac="http://schemas.microsoft.com/office/spreadsheetml/2009/9/ac" r="332" ht="15.75" x14ac:dyDescent="0.25">
      <c r="A332" s="201"/>
      <c r="B332" s="202"/>
      <c r="C332" s="201"/>
      <c r="D332" s="201"/>
      <c r="E332" s="201"/>
      <c r="F332" s="201"/>
      <c r="G332" s="201"/>
      <c r="H332" s="201"/>
      <c r="I332" s="201"/>
      <c r="J332" s="201"/>
      <c r="K332" s="201"/>
      <c r="L332" s="201"/>
      <c r="M332" s="201"/>
      <c r="N332" s="201"/>
      <c r="O332" s="201"/>
      <c r="P332" s="201"/>
      <c r="Q332" s="201"/>
      <c r="R332" s="201"/>
      <c r="S332" s="201"/>
      <c r="T332" s="201"/>
      <c r="U332" s="201"/>
      <c r="V332" s="201"/>
      <c r="W332" s="201"/>
      <c r="X332" s="201"/>
      <c r="Y332" s="201"/>
      <c r="Z332" s="201"/>
      <c r="AA332" s="201"/>
    </row>
    <row xmlns:x14ac="http://schemas.microsoft.com/office/spreadsheetml/2009/9/ac" r="333" ht="15.75" x14ac:dyDescent="0.25">
      <c r="A333" s="201"/>
      <c r="B333" s="202"/>
      <c r="C333" s="201"/>
      <c r="D333" s="201"/>
      <c r="E333" s="201"/>
      <c r="F333" s="201"/>
      <c r="G333" s="201"/>
      <c r="H333" s="201"/>
      <c r="I333" s="201"/>
      <c r="J333" s="201"/>
      <c r="K333" s="201"/>
      <c r="L333" s="201"/>
      <c r="M333" s="201"/>
      <c r="N333" s="201"/>
      <c r="O333" s="201"/>
      <c r="P333" s="201"/>
      <c r="Q333" s="201"/>
      <c r="R333" s="201"/>
      <c r="S333" s="201"/>
      <c r="T333" s="201"/>
      <c r="U333" s="201"/>
      <c r="V333" s="201"/>
      <c r="W333" s="201"/>
      <c r="X333" s="201"/>
      <c r="Y333" s="201"/>
      <c r="Z333" s="201"/>
      <c r="AA333" s="201"/>
    </row>
    <row xmlns:x14ac="http://schemas.microsoft.com/office/spreadsheetml/2009/9/ac" r="334" ht="15.75" x14ac:dyDescent="0.25">
      <c r="A334" s="201"/>
      <c r="B334" s="202"/>
      <c r="C334" s="201"/>
      <c r="D334" s="201"/>
      <c r="E334" s="201"/>
      <c r="F334" s="201"/>
      <c r="G334" s="201"/>
      <c r="H334" s="201"/>
      <c r="I334" s="201"/>
      <c r="J334" s="201"/>
      <c r="K334" s="201"/>
      <c r="L334" s="201"/>
      <c r="M334" s="201"/>
      <c r="N334" s="201"/>
      <c r="O334" s="201"/>
      <c r="P334" s="201"/>
      <c r="Q334" s="201"/>
      <c r="R334" s="201"/>
      <c r="S334" s="201"/>
      <c r="T334" s="201"/>
      <c r="U334" s="201"/>
      <c r="V334" s="201"/>
      <c r="W334" s="201"/>
      <c r="X334" s="201"/>
      <c r="Y334" s="201"/>
      <c r="Z334" s="201"/>
      <c r="AA334" s="201"/>
    </row>
    <row xmlns:x14ac="http://schemas.microsoft.com/office/spreadsheetml/2009/9/ac" r="335" ht="15.75" x14ac:dyDescent="0.25">
      <c r="A335" s="201"/>
      <c r="B335" s="202"/>
      <c r="C335" s="201"/>
      <c r="D335" s="201"/>
      <c r="E335" s="201"/>
      <c r="F335" s="201"/>
      <c r="G335" s="201"/>
      <c r="H335" s="201"/>
      <c r="I335" s="201"/>
      <c r="J335" s="201"/>
      <c r="K335" s="201"/>
      <c r="L335" s="201"/>
      <c r="M335" s="201"/>
      <c r="N335" s="201"/>
      <c r="O335" s="201"/>
      <c r="P335" s="201"/>
      <c r="Q335" s="201"/>
      <c r="R335" s="201"/>
      <c r="S335" s="201"/>
      <c r="T335" s="201"/>
      <c r="U335" s="201"/>
      <c r="V335" s="201"/>
      <c r="W335" s="201"/>
      <c r="X335" s="201"/>
      <c r="Y335" s="201"/>
      <c r="Z335" s="201"/>
      <c r="AA335" s="201"/>
    </row>
    <row xmlns:x14ac="http://schemas.microsoft.com/office/spreadsheetml/2009/9/ac" r="336" ht="15.75" x14ac:dyDescent="0.25">
      <c r="A336" s="201"/>
      <c r="B336" s="202"/>
      <c r="C336" s="201"/>
      <c r="D336" s="201"/>
      <c r="E336" s="201"/>
      <c r="F336" s="201"/>
      <c r="G336" s="201"/>
      <c r="H336" s="201"/>
      <c r="I336" s="201"/>
      <c r="J336" s="201"/>
      <c r="K336" s="201"/>
      <c r="L336" s="201"/>
      <c r="M336" s="201"/>
      <c r="N336" s="201"/>
      <c r="O336" s="201"/>
      <c r="P336" s="201"/>
      <c r="Q336" s="201"/>
      <c r="R336" s="201"/>
      <c r="S336" s="201"/>
      <c r="T336" s="201"/>
      <c r="U336" s="201"/>
      <c r="V336" s="201"/>
      <c r="W336" s="201"/>
      <c r="X336" s="201"/>
      <c r="Y336" s="201"/>
      <c r="Z336" s="201"/>
      <c r="AA336" s="201"/>
    </row>
    <row xmlns:x14ac="http://schemas.microsoft.com/office/spreadsheetml/2009/9/ac" r="337" ht="15.75" x14ac:dyDescent="0.25">
      <c r="A337" s="201"/>
      <c r="B337" s="202"/>
      <c r="C337" s="201"/>
      <c r="D337" s="201"/>
      <c r="E337" s="201"/>
      <c r="F337" s="201"/>
      <c r="G337" s="201"/>
      <c r="H337" s="201"/>
      <c r="I337" s="201"/>
      <c r="J337" s="201"/>
      <c r="K337" s="201"/>
      <c r="L337" s="201"/>
      <c r="M337" s="201"/>
      <c r="N337" s="201"/>
      <c r="O337" s="201"/>
      <c r="P337" s="201"/>
      <c r="Q337" s="201"/>
      <c r="R337" s="201"/>
      <c r="S337" s="201"/>
      <c r="T337" s="201"/>
      <c r="U337" s="201"/>
      <c r="V337" s="201"/>
      <c r="W337" s="201"/>
      <c r="X337" s="201"/>
      <c r="Y337" s="201"/>
      <c r="Z337" s="201"/>
      <c r="AA337" s="201"/>
    </row>
    <row xmlns:x14ac="http://schemas.microsoft.com/office/spreadsheetml/2009/9/ac" r="338" ht="15.75" x14ac:dyDescent="0.25">
      <c r="A338" s="201"/>
      <c r="B338" s="202"/>
      <c r="C338" s="201"/>
      <c r="D338" s="201"/>
      <c r="E338" s="201"/>
      <c r="F338" s="201"/>
      <c r="G338" s="201"/>
      <c r="H338" s="201"/>
      <c r="I338" s="201"/>
      <c r="J338" s="201"/>
      <c r="K338" s="201"/>
      <c r="L338" s="201"/>
      <c r="M338" s="201"/>
      <c r="N338" s="201"/>
      <c r="O338" s="201"/>
      <c r="P338" s="201"/>
      <c r="Q338" s="201"/>
      <c r="R338" s="201"/>
      <c r="S338" s="201"/>
      <c r="T338" s="201"/>
      <c r="U338" s="201"/>
      <c r="V338" s="201"/>
      <c r="W338" s="201"/>
      <c r="X338" s="201"/>
      <c r="Y338" s="201"/>
      <c r="Z338" s="201"/>
      <c r="AA338" s="201"/>
    </row>
    <row xmlns:x14ac="http://schemas.microsoft.com/office/spreadsheetml/2009/9/ac" r="339" ht="15.75" x14ac:dyDescent="0.25">
      <c r="A339" s="201"/>
      <c r="B339" s="202"/>
      <c r="C339" s="201"/>
      <c r="D339" s="201"/>
      <c r="E339" s="201"/>
      <c r="F339" s="201"/>
      <c r="G339" s="201"/>
      <c r="H339" s="201"/>
      <c r="I339" s="201"/>
      <c r="J339" s="201"/>
      <c r="K339" s="201"/>
      <c r="L339" s="201"/>
      <c r="M339" s="201"/>
      <c r="N339" s="201"/>
      <c r="O339" s="201"/>
      <c r="P339" s="201"/>
      <c r="Q339" s="201"/>
      <c r="R339" s="201"/>
      <c r="S339" s="201"/>
      <c r="T339" s="201"/>
      <c r="U339" s="201"/>
      <c r="V339" s="201"/>
      <c r="W339" s="201"/>
      <c r="X339" s="201"/>
      <c r="Y339" s="201"/>
      <c r="Z339" s="201"/>
      <c r="AA339" s="201"/>
    </row>
    <row xmlns:x14ac="http://schemas.microsoft.com/office/spreadsheetml/2009/9/ac" r="340" ht="15.75" x14ac:dyDescent="0.25">
      <c r="A340" s="201"/>
      <c r="B340" s="202"/>
      <c r="C340" s="201"/>
      <c r="D340" s="201"/>
      <c r="E340" s="201"/>
      <c r="F340" s="201"/>
      <c r="G340" s="201"/>
      <c r="H340" s="201"/>
      <c r="I340" s="201"/>
      <c r="J340" s="201"/>
      <c r="K340" s="201"/>
      <c r="L340" s="201"/>
      <c r="M340" s="201"/>
      <c r="N340" s="201"/>
      <c r="O340" s="201"/>
      <c r="P340" s="201"/>
      <c r="Q340" s="201"/>
      <c r="R340" s="201"/>
      <c r="S340" s="201"/>
      <c r="T340" s="201"/>
      <c r="U340" s="201"/>
      <c r="V340" s="201"/>
      <c r="W340" s="201"/>
      <c r="X340" s="201"/>
      <c r="Y340" s="201"/>
      <c r="Z340" s="201"/>
      <c r="AA340" s="201"/>
    </row>
    <row xmlns:x14ac="http://schemas.microsoft.com/office/spreadsheetml/2009/9/ac" r="341" ht="15.75" x14ac:dyDescent="0.25">
      <c r="A341" s="201"/>
      <c r="B341" s="202"/>
      <c r="C341" s="201"/>
      <c r="D341" s="201"/>
      <c r="E341" s="201"/>
      <c r="F341" s="201"/>
      <c r="G341" s="201"/>
      <c r="H341" s="201"/>
      <c r="I341" s="201"/>
      <c r="J341" s="201"/>
      <c r="K341" s="201"/>
      <c r="L341" s="201"/>
      <c r="M341" s="201"/>
      <c r="N341" s="201"/>
      <c r="O341" s="201"/>
      <c r="P341" s="201"/>
      <c r="Q341" s="201"/>
      <c r="R341" s="201"/>
      <c r="S341" s="201"/>
      <c r="T341" s="201"/>
      <c r="U341" s="201"/>
      <c r="V341" s="201"/>
      <c r="W341" s="201"/>
      <c r="X341" s="201"/>
      <c r="Y341" s="201"/>
      <c r="Z341" s="201"/>
      <c r="AA341" s="201"/>
    </row>
    <row xmlns:x14ac="http://schemas.microsoft.com/office/spreadsheetml/2009/9/ac" r="342" ht="15.75" x14ac:dyDescent="0.25">
      <c r="A342" s="201"/>
      <c r="B342" s="202"/>
      <c r="C342" s="201"/>
      <c r="D342" s="201"/>
      <c r="E342" s="201"/>
      <c r="F342" s="201"/>
      <c r="G342" s="201"/>
      <c r="H342" s="201"/>
      <c r="I342" s="201"/>
      <c r="J342" s="201"/>
      <c r="K342" s="201"/>
      <c r="L342" s="201"/>
      <c r="M342" s="201"/>
      <c r="N342" s="201"/>
      <c r="O342" s="201"/>
      <c r="P342" s="201"/>
      <c r="Q342" s="201"/>
      <c r="R342" s="201"/>
      <c r="S342" s="201"/>
      <c r="T342" s="201"/>
      <c r="U342" s="201"/>
      <c r="V342" s="201"/>
      <c r="W342" s="201"/>
      <c r="X342" s="201"/>
      <c r="Y342" s="201"/>
      <c r="Z342" s="201"/>
      <c r="AA342" s="201"/>
    </row>
    <row xmlns:x14ac="http://schemas.microsoft.com/office/spreadsheetml/2009/9/ac" r="343" ht="15.75" x14ac:dyDescent="0.25">
      <c r="A343" s="201"/>
      <c r="B343" s="202"/>
      <c r="C343" s="201"/>
      <c r="D343" s="201"/>
      <c r="E343" s="201"/>
      <c r="F343" s="201"/>
      <c r="G343" s="201"/>
      <c r="H343" s="201"/>
      <c r="I343" s="201"/>
      <c r="J343" s="201"/>
      <c r="K343" s="201"/>
      <c r="L343" s="201"/>
      <c r="M343" s="201"/>
      <c r="N343" s="201"/>
      <c r="O343" s="201"/>
      <c r="P343" s="201"/>
      <c r="Q343" s="201"/>
      <c r="R343" s="201"/>
      <c r="S343" s="201"/>
      <c r="T343" s="201"/>
      <c r="U343" s="201"/>
      <c r="V343" s="201"/>
      <c r="W343" s="201"/>
      <c r="X343" s="201"/>
      <c r="Y343" s="201"/>
      <c r="Z343" s="201"/>
      <c r="AA343" s="201"/>
    </row>
    <row xmlns:x14ac="http://schemas.microsoft.com/office/spreadsheetml/2009/9/ac" r="344" ht="15.75" x14ac:dyDescent="0.25">
      <c r="A344" s="201"/>
      <c r="B344" s="202"/>
      <c r="C344" s="201"/>
      <c r="D344" s="201"/>
      <c r="E344" s="201"/>
      <c r="F344" s="201"/>
      <c r="G344" s="201"/>
      <c r="H344" s="201"/>
      <c r="I344" s="201"/>
      <c r="J344" s="201"/>
      <c r="K344" s="201"/>
      <c r="L344" s="201"/>
      <c r="M344" s="201"/>
      <c r="N344" s="201"/>
      <c r="O344" s="201"/>
      <c r="P344" s="201"/>
      <c r="Q344" s="201"/>
      <c r="R344" s="201"/>
      <c r="S344" s="201"/>
      <c r="T344" s="201"/>
      <c r="U344" s="201"/>
      <c r="V344" s="201"/>
      <c r="W344" s="201"/>
      <c r="X344" s="201"/>
      <c r="Y344" s="201"/>
      <c r="Z344" s="201"/>
      <c r="AA344" s="201"/>
    </row>
    <row xmlns:x14ac="http://schemas.microsoft.com/office/spreadsheetml/2009/9/ac" r="345" ht="15.75" x14ac:dyDescent="0.25">
      <c r="A345" s="201"/>
      <c r="B345" s="202"/>
      <c r="C345" s="201"/>
      <c r="D345" s="201"/>
      <c r="E345" s="201"/>
      <c r="F345" s="201"/>
      <c r="G345" s="201"/>
      <c r="H345" s="201"/>
      <c r="I345" s="201"/>
      <c r="J345" s="201"/>
      <c r="K345" s="201"/>
      <c r="L345" s="201"/>
      <c r="M345" s="201"/>
      <c r="N345" s="201"/>
      <c r="O345" s="201"/>
      <c r="P345" s="201"/>
      <c r="Q345" s="201"/>
      <c r="R345" s="201"/>
      <c r="S345" s="201"/>
      <c r="T345" s="201"/>
      <c r="U345" s="201"/>
      <c r="V345" s="201"/>
      <c r="W345" s="201"/>
      <c r="X345" s="201"/>
      <c r="Y345" s="201"/>
      <c r="Z345" s="201"/>
      <c r="AA345" s="201"/>
    </row>
    <row xmlns:x14ac="http://schemas.microsoft.com/office/spreadsheetml/2009/9/ac" r="346" ht="15.75" x14ac:dyDescent="0.25">
      <c r="A346" s="201"/>
      <c r="B346" s="202"/>
      <c r="C346" s="201"/>
      <c r="D346" s="201"/>
      <c r="E346" s="201"/>
      <c r="F346" s="201"/>
      <c r="G346" s="201"/>
      <c r="H346" s="201"/>
      <c r="I346" s="201"/>
      <c r="J346" s="201"/>
      <c r="K346" s="201"/>
      <c r="L346" s="201"/>
      <c r="M346" s="201"/>
      <c r="N346" s="201"/>
      <c r="O346" s="201"/>
      <c r="P346" s="201"/>
      <c r="Q346" s="201"/>
      <c r="R346" s="201"/>
      <c r="S346" s="201"/>
      <c r="T346" s="201"/>
      <c r="U346" s="201"/>
      <c r="V346" s="201"/>
      <c r="W346" s="201"/>
      <c r="X346" s="201"/>
      <c r="Y346" s="201"/>
      <c r="Z346" s="201"/>
      <c r="AA346" s="201"/>
    </row>
    <row xmlns:x14ac="http://schemas.microsoft.com/office/spreadsheetml/2009/9/ac" r="347" ht="15.75" x14ac:dyDescent="0.25">
      <c r="A347" s="201"/>
      <c r="B347" s="202"/>
      <c r="C347" s="201"/>
      <c r="D347" s="201"/>
      <c r="E347" s="201"/>
      <c r="F347" s="201"/>
      <c r="G347" s="201"/>
      <c r="H347" s="201"/>
      <c r="I347" s="201"/>
      <c r="J347" s="201"/>
      <c r="K347" s="201"/>
      <c r="L347" s="201"/>
      <c r="M347" s="201"/>
      <c r="N347" s="201"/>
      <c r="O347" s="201"/>
      <c r="P347" s="201"/>
      <c r="Q347" s="201"/>
      <c r="R347" s="201"/>
      <c r="S347" s="201"/>
      <c r="T347" s="201"/>
      <c r="U347" s="201"/>
      <c r="V347" s="201"/>
      <c r="W347" s="201"/>
      <c r="X347" s="201"/>
      <c r="Y347" s="201"/>
      <c r="Z347" s="201"/>
      <c r="AA347" s="201"/>
    </row>
    <row xmlns:x14ac="http://schemas.microsoft.com/office/spreadsheetml/2009/9/ac" r="348" ht="15.75" x14ac:dyDescent="0.25">
      <c r="A348" s="201"/>
      <c r="B348" s="202"/>
      <c r="C348" s="201"/>
      <c r="D348" s="201"/>
      <c r="E348" s="201"/>
      <c r="F348" s="201"/>
      <c r="G348" s="201"/>
      <c r="H348" s="201"/>
      <c r="I348" s="201"/>
      <c r="J348" s="201"/>
      <c r="K348" s="201"/>
      <c r="L348" s="201"/>
      <c r="M348" s="201"/>
      <c r="N348" s="201"/>
      <c r="O348" s="201"/>
      <c r="P348" s="201"/>
      <c r="Q348" s="201"/>
      <c r="R348" s="201"/>
      <c r="S348" s="201"/>
      <c r="T348" s="201"/>
      <c r="U348" s="201"/>
      <c r="V348" s="201"/>
      <c r="W348" s="201"/>
      <c r="X348" s="201"/>
      <c r="Y348" s="201"/>
      <c r="Z348" s="201"/>
      <c r="AA348" s="201"/>
    </row>
    <row xmlns:x14ac="http://schemas.microsoft.com/office/spreadsheetml/2009/9/ac" r="349" ht="15.75" x14ac:dyDescent="0.25">
      <c r="A349" s="201"/>
      <c r="B349" s="202"/>
      <c r="C349" s="201"/>
      <c r="D349" s="201"/>
      <c r="E349" s="201"/>
      <c r="F349" s="201"/>
      <c r="G349" s="201"/>
      <c r="H349" s="201"/>
      <c r="I349" s="201"/>
      <c r="J349" s="201"/>
      <c r="K349" s="201"/>
      <c r="L349" s="201"/>
      <c r="M349" s="201"/>
      <c r="N349" s="201"/>
      <c r="O349" s="201"/>
      <c r="P349" s="201"/>
      <c r="Q349" s="201"/>
      <c r="R349" s="201"/>
      <c r="S349" s="201"/>
      <c r="T349" s="201"/>
      <c r="U349" s="201"/>
      <c r="V349" s="201"/>
      <c r="W349" s="201"/>
      <c r="X349" s="201"/>
      <c r="Y349" s="201"/>
      <c r="Z349" s="201"/>
      <c r="AA349" s="201"/>
    </row>
    <row xmlns:x14ac="http://schemas.microsoft.com/office/spreadsheetml/2009/9/ac" r="350" ht="15.75" x14ac:dyDescent="0.25">
      <c r="A350" s="201"/>
      <c r="B350" s="202"/>
      <c r="C350" s="201"/>
      <c r="D350" s="201"/>
      <c r="E350" s="201"/>
      <c r="F350" s="201"/>
      <c r="G350" s="201"/>
      <c r="H350" s="201"/>
      <c r="I350" s="201"/>
      <c r="J350" s="201"/>
      <c r="K350" s="201"/>
      <c r="L350" s="201"/>
      <c r="M350" s="201"/>
      <c r="N350" s="201"/>
      <c r="O350" s="201"/>
      <c r="P350" s="201"/>
      <c r="Q350" s="201"/>
      <c r="R350" s="201"/>
      <c r="S350" s="201"/>
      <c r="T350" s="201"/>
      <c r="U350" s="201"/>
      <c r="V350" s="201"/>
      <c r="W350" s="201"/>
      <c r="X350" s="201"/>
      <c r="Y350" s="201"/>
      <c r="Z350" s="201"/>
      <c r="AA350" s="201"/>
    </row>
    <row xmlns:x14ac="http://schemas.microsoft.com/office/spreadsheetml/2009/9/ac" r="351" ht="15.75" x14ac:dyDescent="0.25">
      <c r="A351" s="201"/>
      <c r="B351" s="202"/>
      <c r="C351" s="201"/>
      <c r="D351" s="201"/>
      <c r="E351" s="201"/>
      <c r="F351" s="201"/>
      <c r="G351" s="201"/>
      <c r="H351" s="201"/>
      <c r="I351" s="201"/>
      <c r="J351" s="201"/>
      <c r="K351" s="201"/>
      <c r="L351" s="201"/>
      <c r="M351" s="201"/>
      <c r="N351" s="201"/>
      <c r="O351" s="201"/>
      <c r="P351" s="201"/>
      <c r="Q351" s="201"/>
      <c r="R351" s="201"/>
      <c r="S351" s="201"/>
      <c r="T351" s="201"/>
      <c r="U351" s="201"/>
      <c r="V351" s="201"/>
      <c r="W351" s="201"/>
      <c r="X351" s="201"/>
      <c r="Y351" s="201"/>
      <c r="Z351" s="201"/>
      <c r="AA351" s="201"/>
    </row>
    <row xmlns:x14ac="http://schemas.microsoft.com/office/spreadsheetml/2009/9/ac" r="352" ht="15.75" x14ac:dyDescent="0.25">
      <c r="A352" s="201"/>
      <c r="B352" s="202"/>
      <c r="C352" s="201"/>
      <c r="D352" s="201"/>
      <c r="E352" s="201"/>
      <c r="F352" s="201"/>
      <c r="G352" s="201"/>
      <c r="H352" s="201"/>
      <c r="I352" s="201"/>
      <c r="J352" s="201"/>
      <c r="K352" s="201"/>
      <c r="L352" s="201"/>
      <c r="M352" s="201"/>
      <c r="N352" s="201"/>
      <c r="O352" s="201"/>
      <c r="P352" s="201"/>
      <c r="Q352" s="201"/>
      <c r="R352" s="201"/>
      <c r="S352" s="201"/>
      <c r="T352" s="201"/>
      <c r="U352" s="201"/>
      <c r="V352" s="201"/>
      <c r="W352" s="201"/>
      <c r="X352" s="201"/>
      <c r="Y352" s="201"/>
      <c r="Z352" s="201"/>
      <c r="AA352" s="201"/>
    </row>
    <row xmlns:x14ac="http://schemas.microsoft.com/office/spreadsheetml/2009/9/ac" r="353" ht="15.75" x14ac:dyDescent="0.25">
      <c r="A353" s="201"/>
      <c r="B353" s="202"/>
      <c r="C353" s="201"/>
      <c r="D353" s="201"/>
      <c r="E353" s="201"/>
      <c r="F353" s="201"/>
      <c r="G353" s="201"/>
      <c r="H353" s="201"/>
      <c r="I353" s="201"/>
      <c r="J353" s="201"/>
      <c r="K353" s="201"/>
      <c r="L353" s="201"/>
      <c r="M353" s="201"/>
      <c r="N353" s="201"/>
      <c r="O353" s="201"/>
      <c r="P353" s="201"/>
      <c r="Q353" s="201"/>
      <c r="R353" s="201"/>
      <c r="S353" s="201"/>
      <c r="T353" s="201"/>
      <c r="U353" s="201"/>
      <c r="V353" s="201"/>
      <c r="W353" s="201"/>
      <c r="X353" s="201"/>
      <c r="Y353" s="201"/>
      <c r="Z353" s="201"/>
      <c r="AA353" s="201"/>
    </row>
    <row xmlns:x14ac="http://schemas.microsoft.com/office/spreadsheetml/2009/9/ac" r="354" ht="15.75" x14ac:dyDescent="0.25">
      <c r="A354" s="201"/>
      <c r="B354" s="202"/>
      <c r="C354" s="201"/>
      <c r="D354" s="201"/>
      <c r="E354" s="201"/>
      <c r="F354" s="201"/>
      <c r="G354" s="201"/>
      <c r="H354" s="201"/>
      <c r="I354" s="201"/>
      <c r="J354" s="201"/>
      <c r="K354" s="201"/>
      <c r="L354" s="201"/>
      <c r="M354" s="201"/>
      <c r="N354" s="201"/>
      <c r="O354" s="201"/>
      <c r="P354" s="201"/>
      <c r="Q354" s="201"/>
      <c r="R354" s="201"/>
      <c r="S354" s="201"/>
      <c r="T354" s="201"/>
      <c r="U354" s="201"/>
      <c r="V354" s="201"/>
      <c r="W354" s="201"/>
      <c r="X354" s="201"/>
      <c r="Y354" s="201"/>
      <c r="Z354" s="201"/>
      <c r="AA354" s="201"/>
    </row>
    <row xmlns:x14ac="http://schemas.microsoft.com/office/spreadsheetml/2009/9/ac" r="355" ht="15.75" x14ac:dyDescent="0.25">
      <c r="A355" s="201"/>
      <c r="B355" s="202"/>
      <c r="C355" s="201"/>
      <c r="D355" s="201"/>
      <c r="E355" s="201"/>
      <c r="F355" s="201"/>
      <c r="G355" s="201"/>
      <c r="H355" s="201"/>
      <c r="I355" s="201"/>
      <c r="J355" s="201"/>
      <c r="K355" s="201"/>
      <c r="L355" s="201"/>
      <c r="M355" s="201"/>
      <c r="N355" s="201"/>
      <c r="O355" s="201"/>
      <c r="P355" s="201"/>
      <c r="Q355" s="201"/>
      <c r="R355" s="201"/>
      <c r="S355" s="201"/>
      <c r="T355" s="201"/>
      <c r="U355" s="201"/>
      <c r="V355" s="201"/>
      <c r="W355" s="201"/>
      <c r="X355" s="201"/>
      <c r="Y355" s="201"/>
      <c r="Z355" s="201"/>
      <c r="AA355" s="201"/>
    </row>
    <row xmlns:x14ac="http://schemas.microsoft.com/office/spreadsheetml/2009/9/ac" r="356" ht="15.75" x14ac:dyDescent="0.25">
      <c r="A356" s="201"/>
      <c r="B356" s="202"/>
      <c r="C356" s="201"/>
      <c r="D356" s="201"/>
      <c r="E356" s="201"/>
      <c r="F356" s="201"/>
      <c r="G356" s="201"/>
      <c r="H356" s="201"/>
      <c r="I356" s="201"/>
      <c r="J356" s="201"/>
      <c r="K356" s="201"/>
      <c r="L356" s="201"/>
      <c r="M356" s="201"/>
      <c r="N356" s="201"/>
      <c r="O356" s="201"/>
      <c r="P356" s="201"/>
      <c r="Q356" s="201"/>
      <c r="R356" s="201"/>
      <c r="S356" s="201"/>
      <c r="T356" s="201"/>
      <c r="U356" s="201"/>
      <c r="V356" s="201"/>
      <c r="W356" s="201"/>
      <c r="X356" s="201"/>
      <c r="Y356" s="201"/>
      <c r="Z356" s="201"/>
      <c r="AA356" s="201"/>
    </row>
    <row xmlns:x14ac="http://schemas.microsoft.com/office/spreadsheetml/2009/9/ac" r="357" ht="15.75" x14ac:dyDescent="0.25">
      <c r="A357" s="201"/>
      <c r="B357" s="202"/>
      <c r="C357" s="201"/>
      <c r="D357" s="201"/>
      <c r="E357" s="201"/>
      <c r="F357" s="201"/>
      <c r="G357" s="201"/>
      <c r="H357" s="201"/>
      <c r="I357" s="201"/>
      <c r="J357" s="201"/>
      <c r="K357" s="201"/>
      <c r="L357" s="201"/>
      <c r="M357" s="201"/>
      <c r="N357" s="201"/>
      <c r="O357" s="201"/>
      <c r="P357" s="201"/>
      <c r="Q357" s="201"/>
      <c r="R357" s="201"/>
      <c r="S357" s="201"/>
      <c r="T357" s="201"/>
      <c r="U357" s="201"/>
      <c r="V357" s="201"/>
      <c r="W357" s="201"/>
      <c r="X357" s="201"/>
      <c r="Y357" s="201"/>
      <c r="Z357" s="201"/>
      <c r="AA357" s="201"/>
    </row>
    <row xmlns:x14ac="http://schemas.microsoft.com/office/spreadsheetml/2009/9/ac" r="358" ht="15.75" x14ac:dyDescent="0.25">
      <c r="A358" s="201"/>
      <c r="B358" s="202"/>
      <c r="C358" s="201"/>
      <c r="D358" s="201"/>
      <c r="E358" s="201"/>
      <c r="F358" s="201"/>
      <c r="G358" s="201"/>
      <c r="H358" s="201"/>
      <c r="I358" s="201"/>
      <c r="J358" s="201"/>
      <c r="K358" s="201"/>
      <c r="L358" s="201"/>
      <c r="M358" s="201"/>
      <c r="N358" s="201"/>
      <c r="O358" s="201"/>
      <c r="P358" s="201"/>
      <c r="Q358" s="201"/>
      <c r="R358" s="201"/>
      <c r="S358" s="201"/>
      <c r="T358" s="201"/>
      <c r="U358" s="201"/>
      <c r="V358" s="201"/>
      <c r="W358" s="201"/>
      <c r="X358" s="201"/>
      <c r="Y358" s="201"/>
      <c r="Z358" s="201"/>
      <c r="AA358" s="201"/>
    </row>
    <row xmlns:x14ac="http://schemas.microsoft.com/office/spreadsheetml/2009/9/ac" r="359" ht="15.75" x14ac:dyDescent="0.25">
      <c r="A359" s="201"/>
      <c r="B359" s="202"/>
      <c r="C359" s="201"/>
      <c r="D359" s="201"/>
      <c r="E359" s="201"/>
      <c r="F359" s="201"/>
      <c r="G359" s="201"/>
      <c r="H359" s="201"/>
      <c r="I359" s="201"/>
      <c r="J359" s="201"/>
      <c r="K359" s="201"/>
      <c r="L359" s="201"/>
      <c r="M359" s="201"/>
      <c r="N359" s="201"/>
      <c r="O359" s="201"/>
      <c r="P359" s="201"/>
      <c r="Q359" s="201"/>
      <c r="R359" s="201"/>
      <c r="S359" s="201"/>
      <c r="T359" s="201"/>
      <c r="U359" s="201"/>
      <c r="V359" s="201"/>
      <c r="W359" s="201"/>
      <c r="X359" s="201"/>
      <c r="Y359" s="201"/>
      <c r="Z359" s="201"/>
      <c r="AA359" s="201"/>
    </row>
    <row xmlns:x14ac="http://schemas.microsoft.com/office/spreadsheetml/2009/9/ac" r="360" ht="15.75" x14ac:dyDescent="0.25">
      <c r="A360" s="201"/>
      <c r="B360" s="202"/>
      <c r="C360" s="201"/>
      <c r="D360" s="201"/>
      <c r="E360" s="201"/>
      <c r="F360" s="201"/>
      <c r="G360" s="201"/>
      <c r="H360" s="201"/>
      <c r="I360" s="201"/>
      <c r="J360" s="201"/>
      <c r="K360" s="201"/>
      <c r="L360" s="201"/>
      <c r="M360" s="201"/>
      <c r="N360" s="201"/>
      <c r="O360" s="201"/>
      <c r="P360" s="201"/>
      <c r="Q360" s="201"/>
      <c r="R360" s="201"/>
      <c r="S360" s="201"/>
      <c r="T360" s="201"/>
      <c r="U360" s="201"/>
      <c r="V360" s="201"/>
      <c r="W360" s="201"/>
      <c r="X360" s="201"/>
      <c r="Y360" s="201"/>
      <c r="Z360" s="201"/>
      <c r="AA360" s="201"/>
    </row>
    <row xmlns:x14ac="http://schemas.microsoft.com/office/spreadsheetml/2009/9/ac" r="361" ht="15.75" x14ac:dyDescent="0.25">
      <c r="A361" s="201"/>
      <c r="B361" s="202"/>
      <c r="C361" s="201"/>
      <c r="D361" s="201"/>
      <c r="E361" s="201"/>
      <c r="F361" s="201"/>
      <c r="G361" s="201"/>
      <c r="H361" s="201"/>
      <c r="I361" s="201"/>
      <c r="J361" s="201"/>
      <c r="K361" s="201"/>
      <c r="L361" s="201"/>
      <c r="M361" s="201"/>
      <c r="N361" s="201"/>
      <c r="O361" s="201"/>
      <c r="P361" s="201"/>
      <c r="Q361" s="201"/>
      <c r="R361" s="201"/>
      <c r="S361" s="201"/>
      <c r="T361" s="201"/>
      <c r="U361" s="201"/>
      <c r="V361" s="201"/>
      <c r="W361" s="201"/>
      <c r="X361" s="201"/>
      <c r="Y361" s="201"/>
      <c r="Z361" s="201"/>
      <c r="AA361" s="201"/>
    </row>
    <row xmlns:x14ac="http://schemas.microsoft.com/office/spreadsheetml/2009/9/ac" r="362" ht="15.75" x14ac:dyDescent="0.25">
      <c r="A362" s="201"/>
      <c r="B362" s="202"/>
      <c r="C362" s="201"/>
      <c r="D362" s="201"/>
      <c r="E362" s="201"/>
      <c r="F362" s="201"/>
      <c r="G362" s="201"/>
      <c r="H362" s="201"/>
      <c r="I362" s="201"/>
      <c r="J362" s="201"/>
      <c r="K362" s="201"/>
      <c r="L362" s="201"/>
      <c r="M362" s="201"/>
      <c r="N362" s="201"/>
      <c r="O362" s="201"/>
      <c r="P362" s="201"/>
      <c r="Q362" s="201"/>
      <c r="R362" s="201"/>
      <c r="S362" s="201"/>
      <c r="T362" s="201"/>
      <c r="U362" s="201"/>
      <c r="V362" s="201"/>
      <c r="W362" s="201"/>
      <c r="X362" s="201"/>
      <c r="Y362" s="201"/>
      <c r="Z362" s="201"/>
      <c r="AA362" s="201"/>
    </row>
    <row xmlns:x14ac="http://schemas.microsoft.com/office/spreadsheetml/2009/9/ac" r="363" ht="15.75" x14ac:dyDescent="0.25">
      <c r="A363" s="201"/>
      <c r="B363" s="202"/>
      <c r="C363" s="201"/>
      <c r="D363" s="201"/>
      <c r="E363" s="201"/>
      <c r="F363" s="201"/>
      <c r="G363" s="201"/>
      <c r="H363" s="201"/>
      <c r="I363" s="201"/>
      <c r="J363" s="201"/>
      <c r="K363" s="201"/>
      <c r="L363" s="201"/>
      <c r="M363" s="201"/>
      <c r="N363" s="201"/>
      <c r="O363" s="201"/>
      <c r="P363" s="201"/>
      <c r="Q363" s="201"/>
      <c r="R363" s="201"/>
      <c r="S363" s="201"/>
      <c r="T363" s="201"/>
      <c r="U363" s="201"/>
      <c r="V363" s="201"/>
      <c r="W363" s="201"/>
      <c r="X363" s="201"/>
      <c r="Y363" s="201"/>
      <c r="Z363" s="201"/>
      <c r="AA363" s="201"/>
    </row>
    <row xmlns:x14ac="http://schemas.microsoft.com/office/spreadsheetml/2009/9/ac" r="364" ht="15.75" x14ac:dyDescent="0.25">
      <c r="A364" s="201"/>
      <c r="B364" s="202"/>
      <c r="C364" s="201"/>
      <c r="D364" s="201"/>
      <c r="E364" s="201"/>
      <c r="F364" s="201"/>
      <c r="G364" s="201"/>
      <c r="H364" s="201"/>
      <c r="I364" s="201"/>
      <c r="J364" s="201"/>
      <c r="K364" s="201"/>
      <c r="L364" s="201"/>
      <c r="M364" s="201"/>
      <c r="N364" s="201"/>
      <c r="O364" s="201"/>
      <c r="P364" s="201"/>
      <c r="Q364" s="201"/>
      <c r="R364" s="201"/>
      <c r="S364" s="201"/>
      <c r="T364" s="201"/>
      <c r="U364" s="201"/>
      <c r="V364" s="201"/>
      <c r="W364" s="201"/>
      <c r="X364" s="201"/>
      <c r="Y364" s="201"/>
      <c r="Z364" s="201"/>
      <c r="AA364" s="201"/>
    </row>
    <row xmlns:x14ac="http://schemas.microsoft.com/office/spreadsheetml/2009/9/ac" r="365" ht="15.75" x14ac:dyDescent="0.25">
      <c r="A365" s="201"/>
      <c r="B365" s="202"/>
      <c r="C365" s="201"/>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c r="AA365" s="201"/>
    </row>
    <row xmlns:x14ac="http://schemas.microsoft.com/office/spreadsheetml/2009/9/ac" r="366" ht="15.75" x14ac:dyDescent="0.25">
      <c r="A366" s="201"/>
      <c r="B366" s="202"/>
      <c r="C366" s="201"/>
      <c r="D366" s="201"/>
      <c r="E366" s="201"/>
      <c r="F366" s="201"/>
      <c r="G366" s="201"/>
      <c r="H366" s="201"/>
      <c r="I366" s="201"/>
      <c r="J366" s="201"/>
      <c r="K366" s="201"/>
      <c r="L366" s="201"/>
      <c r="M366" s="201"/>
      <c r="N366" s="201"/>
      <c r="O366" s="201"/>
      <c r="P366" s="201"/>
      <c r="Q366" s="201"/>
      <c r="R366" s="201"/>
      <c r="S366" s="201"/>
      <c r="T366" s="201"/>
      <c r="U366" s="201"/>
      <c r="V366" s="201"/>
      <c r="W366" s="201"/>
      <c r="X366" s="201"/>
      <c r="Y366" s="201"/>
      <c r="Z366" s="201"/>
      <c r="AA366" s="201"/>
    </row>
    <row xmlns:x14ac="http://schemas.microsoft.com/office/spreadsheetml/2009/9/ac" r="367" ht="15.75" x14ac:dyDescent="0.25">
      <c r="A367" s="201"/>
      <c r="B367" s="202"/>
      <c r="C367" s="201"/>
      <c r="D367" s="201"/>
      <c r="E367" s="201"/>
      <c r="F367" s="201"/>
      <c r="G367" s="201"/>
      <c r="H367" s="201"/>
      <c r="I367" s="201"/>
      <c r="J367" s="201"/>
      <c r="K367" s="201"/>
      <c r="L367" s="201"/>
      <c r="M367" s="201"/>
      <c r="N367" s="201"/>
      <c r="O367" s="201"/>
      <c r="P367" s="201"/>
      <c r="Q367" s="201"/>
      <c r="R367" s="201"/>
      <c r="S367" s="201"/>
      <c r="T367" s="201"/>
      <c r="U367" s="201"/>
      <c r="V367" s="201"/>
      <c r="W367" s="201"/>
      <c r="X367" s="201"/>
      <c r="Y367" s="201"/>
      <c r="Z367" s="201"/>
      <c r="AA367" s="201"/>
    </row>
    <row xmlns:x14ac="http://schemas.microsoft.com/office/spreadsheetml/2009/9/ac" r="368" ht="15.75" x14ac:dyDescent="0.25">
      <c r="A368" s="201"/>
      <c r="B368" s="202"/>
      <c r="C368" s="201"/>
      <c r="D368" s="201"/>
      <c r="E368" s="201"/>
      <c r="F368" s="201"/>
      <c r="G368" s="201"/>
      <c r="H368" s="201"/>
      <c r="I368" s="201"/>
      <c r="J368" s="201"/>
      <c r="K368" s="201"/>
      <c r="L368" s="201"/>
      <c r="M368" s="201"/>
      <c r="N368" s="201"/>
      <c r="O368" s="201"/>
      <c r="P368" s="201"/>
      <c r="Q368" s="201"/>
      <c r="R368" s="201"/>
      <c r="S368" s="201"/>
      <c r="T368" s="201"/>
      <c r="U368" s="201"/>
      <c r="V368" s="201"/>
      <c r="W368" s="201"/>
      <c r="X368" s="201"/>
      <c r="Y368" s="201"/>
      <c r="Z368" s="201"/>
      <c r="AA368" s="201"/>
    </row>
    <row xmlns:x14ac="http://schemas.microsoft.com/office/spreadsheetml/2009/9/ac" r="369" ht="15.75" x14ac:dyDescent="0.25">
      <c r="A369" s="201"/>
      <c r="B369" s="202"/>
      <c r="C369" s="201"/>
      <c r="D369" s="201"/>
      <c r="E369" s="201"/>
      <c r="F369" s="201"/>
      <c r="G369" s="201"/>
      <c r="H369" s="201"/>
      <c r="I369" s="201"/>
      <c r="J369" s="201"/>
      <c r="K369" s="201"/>
      <c r="L369" s="201"/>
      <c r="M369" s="201"/>
      <c r="N369" s="201"/>
      <c r="O369" s="201"/>
      <c r="P369" s="201"/>
      <c r="Q369" s="201"/>
      <c r="R369" s="201"/>
      <c r="S369" s="201"/>
      <c r="T369" s="201"/>
      <c r="U369" s="201"/>
      <c r="V369" s="201"/>
      <c r="W369" s="201"/>
      <c r="X369" s="201"/>
      <c r="Y369" s="201"/>
      <c r="Z369" s="201"/>
      <c r="AA369" s="201"/>
    </row>
    <row xmlns:x14ac="http://schemas.microsoft.com/office/spreadsheetml/2009/9/ac" r="370" ht="15.75" x14ac:dyDescent="0.25">
      <c r="A370" s="201"/>
      <c r="B370" s="202"/>
      <c r="C370" s="201"/>
      <c r="D370" s="201"/>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c r="AA370" s="201"/>
    </row>
    <row xmlns:x14ac="http://schemas.microsoft.com/office/spreadsheetml/2009/9/ac" r="371" ht="15.75" x14ac:dyDescent="0.25">
      <c r="A371" s="201"/>
      <c r="B371" s="202"/>
      <c r="C371" s="201"/>
      <c r="D371" s="201"/>
      <c r="E371" s="201"/>
      <c r="F371" s="201"/>
      <c r="G371" s="201"/>
      <c r="H371" s="201"/>
      <c r="I371" s="201"/>
      <c r="J371" s="201"/>
      <c r="K371" s="201"/>
      <c r="L371" s="201"/>
      <c r="M371" s="201"/>
      <c r="N371" s="201"/>
      <c r="O371" s="201"/>
      <c r="P371" s="201"/>
      <c r="Q371" s="201"/>
      <c r="R371" s="201"/>
      <c r="S371" s="201"/>
      <c r="T371" s="201"/>
      <c r="U371" s="201"/>
      <c r="V371" s="201"/>
      <c r="W371" s="201"/>
      <c r="X371" s="201"/>
      <c r="Y371" s="201"/>
      <c r="Z371" s="201"/>
      <c r="AA371" s="201"/>
    </row>
    <row xmlns:x14ac="http://schemas.microsoft.com/office/spreadsheetml/2009/9/ac" r="372" ht="15.75" x14ac:dyDescent="0.25">
      <c r="A372" s="201"/>
      <c r="B372" s="202"/>
      <c r="C372" s="201"/>
      <c r="D372" s="201"/>
      <c r="E372" s="201"/>
      <c r="F372" s="201"/>
      <c r="G372" s="201"/>
      <c r="H372" s="201"/>
      <c r="I372" s="201"/>
      <c r="J372" s="201"/>
      <c r="K372" s="201"/>
      <c r="L372" s="201"/>
      <c r="M372" s="201"/>
      <c r="N372" s="201"/>
      <c r="O372" s="201"/>
      <c r="P372" s="201"/>
      <c r="Q372" s="201"/>
      <c r="R372" s="201"/>
      <c r="S372" s="201"/>
      <c r="T372" s="201"/>
      <c r="U372" s="201"/>
      <c r="V372" s="201"/>
      <c r="W372" s="201"/>
      <c r="X372" s="201"/>
      <c r="Y372" s="201"/>
      <c r="Z372" s="201"/>
      <c r="AA372" s="201"/>
    </row>
    <row xmlns:x14ac="http://schemas.microsoft.com/office/spreadsheetml/2009/9/ac" r="373" ht="15.75" x14ac:dyDescent="0.25">
      <c r="A373" s="201"/>
      <c r="B373" s="202"/>
      <c r="C373" s="201"/>
      <c r="D373" s="201"/>
      <c r="E373" s="201"/>
      <c r="F373" s="201"/>
      <c r="G373" s="201"/>
      <c r="H373" s="201"/>
      <c r="I373" s="201"/>
      <c r="J373" s="201"/>
      <c r="K373" s="201"/>
      <c r="L373" s="201"/>
      <c r="M373" s="201"/>
      <c r="N373" s="201"/>
      <c r="O373" s="201"/>
      <c r="P373" s="201"/>
      <c r="Q373" s="201"/>
      <c r="R373" s="201"/>
      <c r="S373" s="201"/>
      <c r="T373" s="201"/>
      <c r="U373" s="201"/>
      <c r="V373" s="201"/>
      <c r="W373" s="201"/>
      <c r="X373" s="201"/>
      <c r="Y373" s="201"/>
      <c r="Z373" s="201"/>
      <c r="AA373" s="201"/>
    </row>
    <row xmlns:x14ac="http://schemas.microsoft.com/office/spreadsheetml/2009/9/ac" r="374" ht="15.75" x14ac:dyDescent="0.25">
      <c r="A374" s="201"/>
      <c r="B374" s="202"/>
      <c r="C374" s="201"/>
      <c r="D374" s="201"/>
      <c r="E374" s="201"/>
      <c r="F374" s="201"/>
      <c r="G374" s="201"/>
      <c r="H374" s="201"/>
      <c r="I374" s="201"/>
      <c r="J374" s="201"/>
      <c r="K374" s="201"/>
      <c r="L374" s="201"/>
      <c r="M374" s="201"/>
      <c r="N374" s="201"/>
      <c r="O374" s="201"/>
      <c r="P374" s="201"/>
      <c r="Q374" s="201"/>
      <c r="R374" s="201"/>
      <c r="S374" s="201"/>
      <c r="T374" s="201"/>
      <c r="U374" s="201"/>
      <c r="V374" s="201"/>
      <c r="W374" s="201"/>
      <c r="X374" s="201"/>
      <c r="Y374" s="201"/>
      <c r="Z374" s="201"/>
      <c r="AA374" s="201"/>
    </row>
    <row xmlns:x14ac="http://schemas.microsoft.com/office/spreadsheetml/2009/9/ac" r="375" ht="15.75" x14ac:dyDescent="0.25">
      <c r="A375" s="201"/>
      <c r="B375" s="202"/>
      <c r="C375" s="201"/>
      <c r="D375" s="201"/>
      <c r="E375" s="201"/>
      <c r="F375" s="201"/>
      <c r="G375" s="201"/>
      <c r="H375" s="201"/>
      <c r="I375" s="201"/>
      <c r="J375" s="201"/>
      <c r="K375" s="201"/>
      <c r="L375" s="201"/>
      <c r="M375" s="201"/>
      <c r="N375" s="201"/>
      <c r="O375" s="201"/>
      <c r="P375" s="201"/>
      <c r="Q375" s="201"/>
      <c r="R375" s="201"/>
      <c r="S375" s="201"/>
      <c r="T375" s="201"/>
      <c r="U375" s="201"/>
      <c r="V375" s="201"/>
      <c r="W375" s="201"/>
      <c r="X375" s="201"/>
      <c r="Y375" s="201"/>
      <c r="Z375" s="201"/>
      <c r="AA375" s="201"/>
    </row>
    <row xmlns:x14ac="http://schemas.microsoft.com/office/spreadsheetml/2009/9/ac" r="376" ht="15.75" x14ac:dyDescent="0.25">
      <c r="A376" s="201"/>
      <c r="B376" s="202"/>
      <c r="C376" s="201"/>
      <c r="D376" s="201"/>
      <c r="E376" s="201"/>
      <c r="F376" s="201"/>
      <c r="G376" s="201"/>
      <c r="H376" s="201"/>
      <c r="I376" s="201"/>
      <c r="J376" s="201"/>
      <c r="K376" s="201"/>
      <c r="L376" s="201"/>
      <c r="M376" s="201"/>
      <c r="N376" s="201"/>
      <c r="O376" s="201"/>
      <c r="P376" s="201"/>
      <c r="Q376" s="201"/>
      <c r="R376" s="201"/>
      <c r="S376" s="201"/>
      <c r="T376" s="201"/>
      <c r="U376" s="201"/>
      <c r="V376" s="201"/>
      <c r="W376" s="201"/>
      <c r="X376" s="201"/>
      <c r="Y376" s="201"/>
      <c r="Z376" s="201"/>
      <c r="AA376" s="201"/>
    </row>
    <row xmlns:x14ac="http://schemas.microsoft.com/office/spreadsheetml/2009/9/ac" r="377" ht="15.75" x14ac:dyDescent="0.25">
      <c r="A377" s="201"/>
      <c r="B377" s="202"/>
      <c r="C377" s="201"/>
      <c r="D377" s="201"/>
      <c r="E377" s="201"/>
      <c r="F377" s="201"/>
      <c r="G377" s="201"/>
      <c r="H377" s="201"/>
      <c r="I377" s="201"/>
      <c r="J377" s="201"/>
      <c r="K377" s="201"/>
      <c r="L377" s="201"/>
      <c r="M377" s="201"/>
      <c r="N377" s="201"/>
      <c r="O377" s="201"/>
      <c r="P377" s="201"/>
      <c r="Q377" s="201"/>
      <c r="R377" s="201"/>
      <c r="S377" s="201"/>
      <c r="T377" s="201"/>
      <c r="U377" s="201"/>
      <c r="V377" s="201"/>
      <c r="W377" s="201"/>
      <c r="X377" s="201"/>
      <c r="Y377" s="201"/>
      <c r="Z377" s="201"/>
      <c r="AA377" s="201"/>
    </row>
    <row xmlns:x14ac="http://schemas.microsoft.com/office/spreadsheetml/2009/9/ac" r="378" ht="15.75" x14ac:dyDescent="0.25">
      <c r="A378" s="201"/>
      <c r="B378" s="202"/>
      <c r="C378" s="201"/>
      <c r="D378" s="201"/>
      <c r="E378" s="201"/>
      <c r="F378" s="201"/>
      <c r="G378" s="201"/>
      <c r="H378" s="201"/>
      <c r="I378" s="201"/>
      <c r="J378" s="201"/>
      <c r="K378" s="201"/>
      <c r="L378" s="201"/>
      <c r="M378" s="201"/>
      <c r="N378" s="201"/>
      <c r="O378" s="201"/>
      <c r="P378" s="201"/>
      <c r="Q378" s="201"/>
      <c r="R378" s="201"/>
      <c r="S378" s="201"/>
      <c r="T378" s="201"/>
      <c r="U378" s="201"/>
      <c r="V378" s="201"/>
      <c r="W378" s="201"/>
      <c r="X378" s="201"/>
      <c r="Y378" s="201"/>
      <c r="Z378" s="201"/>
      <c r="AA378" s="201"/>
    </row>
    <row xmlns:x14ac="http://schemas.microsoft.com/office/spreadsheetml/2009/9/ac" r="379" ht="15.75" x14ac:dyDescent="0.25">
      <c r="A379" s="201"/>
      <c r="B379" s="202"/>
      <c r="C379" s="201"/>
      <c r="D379" s="201"/>
      <c r="E379" s="201"/>
      <c r="F379" s="201"/>
      <c r="G379" s="201"/>
      <c r="H379" s="201"/>
      <c r="I379" s="201"/>
      <c r="J379" s="201"/>
      <c r="K379" s="201"/>
      <c r="L379" s="201"/>
      <c r="M379" s="201"/>
      <c r="N379" s="201"/>
      <c r="O379" s="201"/>
      <c r="P379" s="201"/>
      <c r="Q379" s="201"/>
      <c r="R379" s="201"/>
      <c r="S379" s="201"/>
      <c r="T379" s="201"/>
      <c r="U379" s="201"/>
      <c r="V379" s="201"/>
      <c r="W379" s="201"/>
      <c r="X379" s="201"/>
      <c r="Y379" s="201"/>
      <c r="Z379" s="201"/>
      <c r="AA379" s="201"/>
    </row>
    <row xmlns:x14ac="http://schemas.microsoft.com/office/spreadsheetml/2009/9/ac" r="380" ht="15.75" x14ac:dyDescent="0.25">
      <c r="A380" s="201"/>
      <c r="B380" s="202"/>
      <c r="C380" s="201"/>
      <c r="D380" s="201"/>
      <c r="E380" s="201"/>
      <c r="F380" s="201"/>
      <c r="G380" s="201"/>
      <c r="H380" s="201"/>
      <c r="I380" s="201"/>
      <c r="J380" s="201"/>
      <c r="K380" s="201"/>
      <c r="L380" s="201"/>
      <c r="M380" s="201"/>
      <c r="N380" s="201"/>
      <c r="O380" s="201"/>
      <c r="P380" s="201"/>
      <c r="Q380" s="201"/>
      <c r="R380" s="201"/>
      <c r="S380" s="201"/>
      <c r="T380" s="201"/>
      <c r="U380" s="201"/>
      <c r="V380" s="201"/>
      <c r="W380" s="201"/>
      <c r="X380" s="201"/>
      <c r="Y380" s="201"/>
      <c r="Z380" s="201"/>
      <c r="AA380" s="201"/>
    </row>
    <row xmlns:x14ac="http://schemas.microsoft.com/office/spreadsheetml/2009/9/ac" r="381" ht="15.75" x14ac:dyDescent="0.25">
      <c r="A381" s="201"/>
      <c r="B381" s="202"/>
      <c r="C381" s="201"/>
      <c r="D381" s="201"/>
      <c r="E381" s="201"/>
      <c r="F381" s="201"/>
      <c r="G381" s="201"/>
      <c r="H381" s="201"/>
      <c r="I381" s="201"/>
      <c r="J381" s="201"/>
      <c r="K381" s="201"/>
      <c r="L381" s="201"/>
      <c r="M381" s="201"/>
      <c r="N381" s="201"/>
      <c r="O381" s="201"/>
      <c r="P381" s="201"/>
      <c r="Q381" s="201"/>
      <c r="R381" s="201"/>
      <c r="S381" s="201"/>
      <c r="T381" s="201"/>
      <c r="U381" s="201"/>
      <c r="V381" s="201"/>
      <c r="W381" s="201"/>
      <c r="X381" s="201"/>
      <c r="Y381" s="201"/>
      <c r="Z381" s="201"/>
      <c r="AA381" s="201"/>
    </row>
    <row xmlns:x14ac="http://schemas.microsoft.com/office/spreadsheetml/2009/9/ac" r="382" ht="15.75" x14ac:dyDescent="0.25">
      <c r="A382" s="201"/>
      <c r="B382" s="202"/>
      <c r="C382" s="201"/>
      <c r="D382" s="201"/>
      <c r="E382" s="201"/>
      <c r="F382" s="201"/>
      <c r="G382" s="201"/>
      <c r="H382" s="201"/>
      <c r="I382" s="201"/>
      <c r="J382" s="201"/>
      <c r="K382" s="201"/>
      <c r="L382" s="201"/>
      <c r="M382" s="201"/>
      <c r="N382" s="201"/>
      <c r="O382" s="201"/>
      <c r="P382" s="201"/>
      <c r="Q382" s="201"/>
      <c r="R382" s="201"/>
      <c r="S382" s="201"/>
      <c r="T382" s="201"/>
      <c r="U382" s="201"/>
      <c r="V382" s="201"/>
      <c r="W382" s="201"/>
      <c r="X382" s="201"/>
      <c r="Y382" s="201"/>
      <c r="Z382" s="201"/>
      <c r="AA382" s="201"/>
    </row>
    <row xmlns:x14ac="http://schemas.microsoft.com/office/spreadsheetml/2009/9/ac" r="383" ht="15.75" x14ac:dyDescent="0.25">
      <c r="A383" s="201"/>
      <c r="B383" s="202"/>
      <c r="C383" s="201"/>
      <c r="D383" s="201"/>
      <c r="E383" s="201"/>
      <c r="F383" s="201"/>
      <c r="G383" s="201"/>
      <c r="H383" s="201"/>
      <c r="I383" s="201"/>
      <c r="J383" s="201"/>
      <c r="K383" s="201"/>
      <c r="L383" s="201"/>
      <c r="M383" s="201"/>
      <c r="N383" s="201"/>
      <c r="O383" s="201"/>
      <c r="P383" s="201"/>
      <c r="Q383" s="201"/>
      <c r="R383" s="201"/>
      <c r="S383" s="201"/>
      <c r="T383" s="201"/>
      <c r="U383" s="201"/>
      <c r="V383" s="201"/>
      <c r="W383" s="201"/>
      <c r="X383" s="201"/>
      <c r="Y383" s="201"/>
      <c r="Z383" s="201"/>
      <c r="AA383" s="201"/>
    </row>
    <row xmlns:x14ac="http://schemas.microsoft.com/office/spreadsheetml/2009/9/ac" r="384" ht="15.75" x14ac:dyDescent="0.25">
      <c r="A384" s="201"/>
      <c r="B384" s="202"/>
      <c r="C384" s="201"/>
      <c r="D384" s="201"/>
      <c r="E384" s="201"/>
      <c r="F384" s="201"/>
      <c r="G384" s="201"/>
      <c r="H384" s="201"/>
      <c r="I384" s="201"/>
      <c r="J384" s="201"/>
      <c r="K384" s="201"/>
      <c r="L384" s="201"/>
      <c r="M384" s="201"/>
      <c r="N384" s="201"/>
      <c r="O384" s="201"/>
      <c r="P384" s="201"/>
      <c r="Q384" s="201"/>
      <c r="R384" s="201"/>
      <c r="S384" s="201"/>
      <c r="T384" s="201"/>
      <c r="U384" s="201"/>
      <c r="V384" s="201"/>
      <c r="W384" s="201"/>
      <c r="X384" s="201"/>
      <c r="Y384" s="201"/>
      <c r="Z384" s="201"/>
      <c r="AA384" s="201"/>
    </row>
    <row xmlns:x14ac="http://schemas.microsoft.com/office/spreadsheetml/2009/9/ac" r="385" ht="15.75" x14ac:dyDescent="0.25">
      <c r="A385" s="201"/>
      <c r="B385" s="202"/>
      <c r="C385" s="201"/>
      <c r="D385" s="201"/>
      <c r="E385" s="201"/>
      <c r="F385" s="201"/>
      <c r="G385" s="201"/>
      <c r="H385" s="201"/>
      <c r="I385" s="201"/>
      <c r="J385" s="201"/>
      <c r="K385" s="201"/>
      <c r="L385" s="201"/>
      <c r="M385" s="201"/>
      <c r="N385" s="201"/>
      <c r="O385" s="201"/>
      <c r="P385" s="201"/>
      <c r="Q385" s="201"/>
      <c r="R385" s="201"/>
      <c r="S385" s="201"/>
      <c r="T385" s="201"/>
      <c r="U385" s="201"/>
      <c r="V385" s="201"/>
      <c r="W385" s="201"/>
      <c r="X385" s="201"/>
      <c r="Y385" s="201"/>
      <c r="Z385" s="201"/>
      <c r="AA385" s="201"/>
    </row>
    <row xmlns:x14ac="http://schemas.microsoft.com/office/spreadsheetml/2009/9/ac" r="386" ht="15.75" x14ac:dyDescent="0.25">
      <c r="A386" s="201"/>
      <c r="B386" s="202"/>
      <c r="C386" s="201"/>
      <c r="D386" s="201"/>
      <c r="E386" s="201"/>
      <c r="F386" s="201"/>
      <c r="G386" s="201"/>
      <c r="H386" s="201"/>
      <c r="I386" s="201"/>
      <c r="J386" s="201"/>
      <c r="K386" s="201"/>
      <c r="L386" s="201"/>
      <c r="M386" s="201"/>
      <c r="N386" s="201"/>
      <c r="O386" s="201"/>
      <c r="P386" s="201"/>
      <c r="Q386" s="201"/>
      <c r="R386" s="201"/>
      <c r="S386" s="201"/>
      <c r="T386" s="201"/>
      <c r="U386" s="201"/>
      <c r="V386" s="201"/>
      <c r="W386" s="201"/>
      <c r="X386" s="201"/>
      <c r="Y386" s="201"/>
      <c r="Z386" s="201"/>
      <c r="AA386" s="201"/>
    </row>
    <row xmlns:x14ac="http://schemas.microsoft.com/office/spreadsheetml/2009/9/ac" r="387" ht="15.75" x14ac:dyDescent="0.25">
      <c r="A387" s="201"/>
      <c r="B387" s="202"/>
      <c r="C387" s="201"/>
      <c r="D387" s="201"/>
      <c r="E387" s="201"/>
      <c r="F387" s="201"/>
      <c r="G387" s="201"/>
      <c r="H387" s="201"/>
      <c r="I387" s="201"/>
      <c r="J387" s="201"/>
      <c r="K387" s="201"/>
      <c r="L387" s="201"/>
      <c r="M387" s="201"/>
      <c r="N387" s="201"/>
      <c r="O387" s="201"/>
      <c r="P387" s="201"/>
      <c r="Q387" s="201"/>
      <c r="R387" s="201"/>
      <c r="S387" s="201"/>
      <c r="T387" s="201"/>
      <c r="U387" s="201"/>
      <c r="V387" s="201"/>
      <c r="W387" s="201"/>
      <c r="X387" s="201"/>
      <c r="Y387" s="201"/>
      <c r="Z387" s="201"/>
      <c r="AA387" s="201"/>
    </row>
    <row xmlns:x14ac="http://schemas.microsoft.com/office/spreadsheetml/2009/9/ac" r="388" ht="15.75" x14ac:dyDescent="0.25">
      <c r="A388" s="201"/>
      <c r="B388" s="202"/>
      <c r="C388" s="201"/>
      <c r="D388" s="201"/>
      <c r="E388" s="201"/>
      <c r="F388" s="201"/>
      <c r="G388" s="201"/>
      <c r="H388" s="201"/>
      <c r="I388" s="201"/>
      <c r="J388" s="201"/>
      <c r="K388" s="201"/>
      <c r="L388" s="201"/>
      <c r="M388" s="201"/>
      <c r="N388" s="201"/>
      <c r="O388" s="201"/>
      <c r="P388" s="201"/>
      <c r="Q388" s="201"/>
      <c r="R388" s="201"/>
      <c r="S388" s="201"/>
      <c r="T388" s="201"/>
      <c r="U388" s="201"/>
      <c r="V388" s="201"/>
      <c r="W388" s="201"/>
      <c r="X388" s="201"/>
      <c r="Y388" s="201"/>
      <c r="Z388" s="201"/>
      <c r="AA388" s="201"/>
    </row>
    <row xmlns:x14ac="http://schemas.microsoft.com/office/spreadsheetml/2009/9/ac" r="389" ht="15.75" x14ac:dyDescent="0.25">
      <c r="A389" s="201"/>
      <c r="B389" s="202"/>
      <c r="C389" s="201"/>
      <c r="D389" s="201"/>
      <c r="E389" s="201"/>
      <c r="F389" s="201"/>
      <c r="G389" s="201"/>
      <c r="H389" s="201"/>
      <c r="I389" s="201"/>
      <c r="J389" s="201"/>
      <c r="K389" s="201"/>
      <c r="L389" s="201"/>
      <c r="M389" s="201"/>
      <c r="N389" s="201"/>
      <c r="O389" s="201"/>
      <c r="P389" s="201"/>
      <c r="Q389" s="201"/>
      <c r="R389" s="201"/>
      <c r="S389" s="201"/>
      <c r="T389" s="201"/>
      <c r="U389" s="201"/>
      <c r="V389" s="201"/>
      <c r="W389" s="201"/>
      <c r="X389" s="201"/>
      <c r="Y389" s="201"/>
      <c r="Z389" s="201"/>
      <c r="AA389" s="201"/>
    </row>
    <row xmlns:x14ac="http://schemas.microsoft.com/office/spreadsheetml/2009/9/ac" r="390" ht="15.75" x14ac:dyDescent="0.25">
      <c r="A390" s="201"/>
      <c r="B390" s="202"/>
      <c r="C390" s="201"/>
      <c r="D390" s="201"/>
      <c r="E390" s="201"/>
      <c r="F390" s="201"/>
      <c r="G390" s="201"/>
      <c r="H390" s="201"/>
      <c r="I390" s="201"/>
      <c r="J390" s="201"/>
      <c r="K390" s="201"/>
      <c r="L390" s="201"/>
      <c r="M390" s="201"/>
      <c r="N390" s="201"/>
      <c r="O390" s="201"/>
      <c r="P390" s="201"/>
      <c r="Q390" s="201"/>
      <c r="R390" s="201"/>
      <c r="S390" s="201"/>
      <c r="T390" s="201"/>
      <c r="U390" s="201"/>
      <c r="V390" s="201"/>
      <c r="W390" s="201"/>
      <c r="X390" s="201"/>
      <c r="Y390" s="201"/>
      <c r="Z390" s="201"/>
      <c r="AA390" s="201"/>
    </row>
    <row xmlns:x14ac="http://schemas.microsoft.com/office/spreadsheetml/2009/9/ac" r="391" ht="15.75" x14ac:dyDescent="0.25">
      <c r="A391" s="201"/>
      <c r="B391" s="202"/>
      <c r="C391" s="201"/>
      <c r="D391" s="201"/>
      <c r="E391" s="201"/>
      <c r="F391" s="201"/>
      <c r="G391" s="201"/>
      <c r="H391" s="201"/>
      <c r="I391" s="201"/>
      <c r="J391" s="201"/>
      <c r="K391" s="201"/>
      <c r="L391" s="201"/>
      <c r="M391" s="201"/>
      <c r="N391" s="201"/>
      <c r="O391" s="201"/>
      <c r="P391" s="201"/>
      <c r="Q391" s="201"/>
      <c r="R391" s="201"/>
      <c r="S391" s="201"/>
      <c r="T391" s="201"/>
      <c r="U391" s="201"/>
      <c r="V391" s="201"/>
      <c r="W391" s="201"/>
      <c r="X391" s="201"/>
      <c r="Y391" s="201"/>
      <c r="Z391" s="201"/>
      <c r="AA391" s="201"/>
    </row>
    <row xmlns:x14ac="http://schemas.microsoft.com/office/spreadsheetml/2009/9/ac" r="392" ht="15.75" x14ac:dyDescent="0.25">
      <c r="A392" s="201"/>
      <c r="B392" s="202"/>
      <c r="C392" s="201"/>
      <c r="D392" s="201"/>
      <c r="E392" s="201"/>
      <c r="F392" s="201"/>
      <c r="G392" s="201"/>
      <c r="H392" s="201"/>
      <c r="I392" s="201"/>
      <c r="J392" s="201"/>
      <c r="K392" s="201"/>
      <c r="L392" s="201"/>
      <c r="M392" s="201"/>
      <c r="N392" s="201"/>
      <c r="O392" s="201"/>
      <c r="P392" s="201"/>
      <c r="Q392" s="201"/>
      <c r="R392" s="201"/>
      <c r="S392" s="201"/>
      <c r="T392" s="201"/>
      <c r="U392" s="201"/>
      <c r="V392" s="201"/>
      <c r="W392" s="201"/>
      <c r="X392" s="201"/>
      <c r="Y392" s="201"/>
      <c r="Z392" s="201"/>
      <c r="AA392" s="201"/>
    </row>
    <row xmlns:x14ac="http://schemas.microsoft.com/office/spreadsheetml/2009/9/ac" r="393" ht="15.75" x14ac:dyDescent="0.25">
      <c r="A393" s="201"/>
      <c r="B393" s="202"/>
      <c r="C393" s="201"/>
      <c r="D393" s="201"/>
      <c r="E393" s="201"/>
      <c r="F393" s="201"/>
      <c r="G393" s="201"/>
      <c r="H393" s="201"/>
      <c r="I393" s="201"/>
      <c r="J393" s="201"/>
      <c r="K393" s="201"/>
      <c r="L393" s="201"/>
      <c r="M393" s="201"/>
      <c r="N393" s="201"/>
      <c r="O393" s="201"/>
      <c r="P393" s="201"/>
      <c r="Q393" s="201"/>
      <c r="R393" s="201"/>
      <c r="S393" s="201"/>
      <c r="T393" s="201"/>
      <c r="U393" s="201"/>
      <c r="V393" s="201"/>
      <c r="W393" s="201"/>
      <c r="X393" s="201"/>
      <c r="Y393" s="201"/>
      <c r="Z393" s="201"/>
      <c r="AA393" s="201"/>
    </row>
    <row xmlns:x14ac="http://schemas.microsoft.com/office/spreadsheetml/2009/9/ac" r="394" ht="15.75" x14ac:dyDescent="0.25">
      <c r="A394" s="201"/>
      <c r="B394" s="202"/>
      <c r="C394" s="201"/>
      <c r="D394" s="201"/>
      <c r="E394" s="201"/>
      <c r="F394" s="201"/>
      <c r="G394" s="201"/>
      <c r="H394" s="201"/>
      <c r="I394" s="201"/>
      <c r="J394" s="201"/>
      <c r="K394" s="201"/>
      <c r="L394" s="201"/>
      <c r="M394" s="201"/>
      <c r="N394" s="201"/>
      <c r="O394" s="201"/>
      <c r="P394" s="201"/>
      <c r="Q394" s="201"/>
      <c r="R394" s="201"/>
      <c r="S394" s="201"/>
      <c r="T394" s="201"/>
      <c r="U394" s="201"/>
      <c r="V394" s="201"/>
      <c r="W394" s="201"/>
      <c r="X394" s="201"/>
      <c r="Y394" s="201"/>
      <c r="Z394" s="201"/>
      <c r="AA394" s="201"/>
    </row>
    <row xmlns:x14ac="http://schemas.microsoft.com/office/spreadsheetml/2009/9/ac" r="395" ht="15.75" x14ac:dyDescent="0.25">
      <c r="A395" s="201"/>
      <c r="B395" s="202"/>
      <c r="C395" s="201"/>
      <c r="D395" s="201"/>
      <c r="E395" s="201"/>
      <c r="F395" s="201"/>
      <c r="G395" s="201"/>
      <c r="H395" s="201"/>
      <c r="I395" s="201"/>
      <c r="J395" s="201"/>
      <c r="K395" s="201"/>
      <c r="L395" s="201"/>
      <c r="M395" s="201"/>
      <c r="N395" s="201"/>
      <c r="O395" s="201"/>
      <c r="P395" s="201"/>
      <c r="Q395" s="201"/>
      <c r="R395" s="201"/>
      <c r="S395" s="201"/>
      <c r="T395" s="201"/>
      <c r="U395" s="201"/>
      <c r="V395" s="201"/>
      <c r="W395" s="201"/>
      <c r="X395" s="201"/>
      <c r="Y395" s="201"/>
      <c r="Z395" s="201"/>
      <c r="AA395" s="201"/>
    </row>
    <row xmlns:x14ac="http://schemas.microsoft.com/office/spreadsheetml/2009/9/ac" r="396" ht="15.75" x14ac:dyDescent="0.25">
      <c r="A396" s="201"/>
      <c r="B396" s="202"/>
      <c r="C396" s="201"/>
      <c r="D396" s="201"/>
      <c r="E396" s="201"/>
      <c r="F396" s="201"/>
      <c r="G396" s="201"/>
      <c r="H396" s="201"/>
      <c r="I396" s="201"/>
      <c r="J396" s="201"/>
      <c r="K396" s="201"/>
      <c r="L396" s="201"/>
      <c r="M396" s="201"/>
      <c r="N396" s="201"/>
      <c r="O396" s="201"/>
      <c r="P396" s="201"/>
      <c r="Q396" s="201"/>
      <c r="R396" s="201"/>
      <c r="S396" s="201"/>
      <c r="T396" s="201"/>
      <c r="U396" s="201"/>
      <c r="V396" s="201"/>
      <c r="W396" s="201"/>
      <c r="X396" s="201"/>
      <c r="Y396" s="201"/>
      <c r="Z396" s="201"/>
      <c r="AA396" s="201"/>
    </row>
    <row xmlns:x14ac="http://schemas.microsoft.com/office/spreadsheetml/2009/9/ac" r="397" ht="15.75" x14ac:dyDescent="0.25">
      <c r="A397" s="201"/>
      <c r="B397" s="202"/>
      <c r="C397" s="201"/>
      <c r="D397" s="201"/>
      <c r="E397" s="201"/>
      <c r="F397" s="201"/>
      <c r="G397" s="201"/>
      <c r="H397" s="201"/>
      <c r="I397" s="201"/>
      <c r="J397" s="201"/>
      <c r="K397" s="201"/>
      <c r="L397" s="201"/>
      <c r="M397" s="201"/>
      <c r="N397" s="201"/>
      <c r="O397" s="201"/>
      <c r="P397" s="201"/>
      <c r="Q397" s="201"/>
      <c r="R397" s="201"/>
      <c r="S397" s="201"/>
      <c r="T397" s="201"/>
      <c r="U397" s="201"/>
      <c r="V397" s="201"/>
      <c r="W397" s="201"/>
      <c r="X397" s="201"/>
      <c r="Y397" s="201"/>
      <c r="Z397" s="201"/>
      <c r="AA397" s="201"/>
    </row>
    <row xmlns:x14ac="http://schemas.microsoft.com/office/spreadsheetml/2009/9/ac" r="398" ht="15.75" x14ac:dyDescent="0.25">
      <c r="A398" s="201"/>
      <c r="B398" s="202"/>
      <c r="C398" s="201"/>
      <c r="D398" s="201"/>
      <c r="E398" s="201"/>
      <c r="F398" s="201"/>
      <c r="G398" s="201"/>
      <c r="H398" s="201"/>
      <c r="I398" s="201"/>
      <c r="J398" s="201"/>
      <c r="K398" s="201"/>
      <c r="L398" s="201"/>
      <c r="M398" s="201"/>
      <c r="N398" s="201"/>
      <c r="O398" s="201"/>
      <c r="P398" s="201"/>
      <c r="Q398" s="201"/>
      <c r="R398" s="201"/>
      <c r="S398" s="201"/>
      <c r="T398" s="201"/>
      <c r="U398" s="201"/>
      <c r="V398" s="201"/>
      <c r="W398" s="201"/>
      <c r="X398" s="201"/>
      <c r="Y398" s="201"/>
      <c r="Z398" s="201"/>
      <c r="AA398" s="201"/>
    </row>
    <row xmlns:x14ac="http://schemas.microsoft.com/office/spreadsheetml/2009/9/ac" r="399" ht="15.75" x14ac:dyDescent="0.25">
      <c r="A399" s="201"/>
      <c r="B399" s="202"/>
      <c r="C399" s="201"/>
      <c r="D399" s="201"/>
      <c r="E399" s="201"/>
      <c r="F399" s="201"/>
      <c r="G399" s="201"/>
      <c r="H399" s="201"/>
      <c r="I399" s="201"/>
      <c r="J399" s="201"/>
      <c r="K399" s="201"/>
      <c r="L399" s="201"/>
      <c r="M399" s="201"/>
      <c r="N399" s="201"/>
      <c r="O399" s="201"/>
      <c r="P399" s="201"/>
      <c r="Q399" s="201"/>
      <c r="R399" s="201"/>
      <c r="S399" s="201"/>
      <c r="T399" s="201"/>
      <c r="U399" s="201"/>
      <c r="V399" s="201"/>
      <c r="W399" s="201"/>
      <c r="X399" s="201"/>
      <c r="Y399" s="201"/>
      <c r="Z399" s="201"/>
      <c r="AA399" s="201"/>
    </row>
    <row xmlns:x14ac="http://schemas.microsoft.com/office/spreadsheetml/2009/9/ac" r="400" ht="15.75" x14ac:dyDescent="0.25">
      <c r="A400" s="201"/>
      <c r="B400" s="202"/>
      <c r="C400" s="201"/>
      <c r="D400" s="201"/>
      <c r="E400" s="201"/>
      <c r="F400" s="201"/>
      <c r="G400" s="201"/>
      <c r="H400" s="201"/>
      <c r="I400" s="201"/>
      <c r="J400" s="201"/>
      <c r="K400" s="201"/>
      <c r="L400" s="201"/>
      <c r="M400" s="201"/>
      <c r="N400" s="201"/>
      <c r="O400" s="201"/>
      <c r="P400" s="201"/>
      <c r="Q400" s="201"/>
      <c r="R400" s="201"/>
      <c r="S400" s="201"/>
      <c r="T400" s="201"/>
      <c r="U400" s="201"/>
      <c r="V400" s="201"/>
      <c r="W400" s="201"/>
      <c r="X400" s="201"/>
      <c r="Y400" s="201"/>
      <c r="Z400" s="201"/>
      <c r="AA400" s="201"/>
    </row>
    <row xmlns:x14ac="http://schemas.microsoft.com/office/spreadsheetml/2009/9/ac" r="401" ht="15.75" x14ac:dyDescent="0.25">
      <c r="A401" s="201"/>
      <c r="B401" s="202"/>
      <c r="C401" s="201"/>
      <c r="D401" s="201"/>
      <c r="E401" s="201"/>
      <c r="F401" s="201"/>
      <c r="G401" s="201"/>
      <c r="H401" s="201"/>
      <c r="I401" s="201"/>
      <c r="J401" s="201"/>
      <c r="K401" s="201"/>
      <c r="L401" s="201"/>
      <c r="M401" s="201"/>
      <c r="N401" s="201"/>
      <c r="O401" s="201"/>
      <c r="P401" s="201"/>
      <c r="Q401" s="201"/>
      <c r="R401" s="201"/>
      <c r="S401" s="201"/>
      <c r="T401" s="201"/>
      <c r="U401" s="201"/>
      <c r="V401" s="201"/>
      <c r="W401" s="201"/>
      <c r="X401" s="201"/>
      <c r="Y401" s="201"/>
      <c r="Z401" s="201"/>
      <c r="AA401" s="201"/>
    </row>
    <row xmlns:x14ac="http://schemas.microsoft.com/office/spreadsheetml/2009/9/ac" r="402" ht="15.75" x14ac:dyDescent="0.25">
      <c r="A402" s="201"/>
      <c r="B402" s="202"/>
      <c r="C402" s="201"/>
      <c r="D402" s="201"/>
      <c r="E402" s="201"/>
      <c r="F402" s="201"/>
      <c r="G402" s="201"/>
      <c r="H402" s="201"/>
      <c r="I402" s="201"/>
      <c r="J402" s="201"/>
      <c r="K402" s="201"/>
      <c r="L402" s="201"/>
      <c r="M402" s="201"/>
      <c r="N402" s="201"/>
      <c r="O402" s="201"/>
      <c r="P402" s="201"/>
      <c r="Q402" s="201"/>
      <c r="R402" s="201"/>
      <c r="S402" s="201"/>
      <c r="T402" s="201"/>
      <c r="U402" s="201"/>
      <c r="V402" s="201"/>
      <c r="W402" s="201"/>
      <c r="X402" s="201"/>
      <c r="Y402" s="201"/>
      <c r="Z402" s="201"/>
      <c r="AA402" s="201"/>
    </row>
    <row xmlns:x14ac="http://schemas.microsoft.com/office/spreadsheetml/2009/9/ac" r="403" ht="15.75" x14ac:dyDescent="0.25">
      <c r="A403" s="201"/>
      <c r="B403" s="202"/>
      <c r="C403" s="201"/>
      <c r="D403" s="201"/>
      <c r="E403" s="201"/>
      <c r="F403" s="201"/>
      <c r="G403" s="201"/>
      <c r="H403" s="201"/>
      <c r="I403" s="201"/>
      <c r="J403" s="201"/>
      <c r="K403" s="201"/>
      <c r="L403" s="201"/>
      <c r="M403" s="201"/>
      <c r="N403" s="201"/>
      <c r="O403" s="201"/>
      <c r="P403" s="201"/>
      <c r="Q403" s="201"/>
      <c r="R403" s="201"/>
      <c r="S403" s="201"/>
      <c r="T403" s="201"/>
      <c r="U403" s="201"/>
      <c r="V403" s="201"/>
      <c r="W403" s="201"/>
      <c r="X403" s="201"/>
      <c r="Y403" s="201"/>
      <c r="Z403" s="201"/>
      <c r="AA403" s="201"/>
    </row>
    <row xmlns:x14ac="http://schemas.microsoft.com/office/spreadsheetml/2009/9/ac" r="404" ht="15.75" x14ac:dyDescent="0.25">
      <c r="A404" s="201"/>
      <c r="B404" s="202"/>
      <c r="C404" s="201"/>
      <c r="D404" s="201"/>
      <c r="E404" s="201"/>
      <c r="F404" s="201"/>
      <c r="G404" s="201"/>
      <c r="H404" s="201"/>
      <c r="I404" s="201"/>
      <c r="J404" s="201"/>
      <c r="K404" s="201"/>
      <c r="L404" s="201"/>
      <c r="M404" s="201"/>
      <c r="N404" s="201"/>
      <c r="O404" s="201"/>
      <c r="P404" s="201"/>
      <c r="Q404" s="201"/>
      <c r="R404" s="201"/>
      <c r="S404" s="201"/>
      <c r="T404" s="201"/>
      <c r="U404" s="201"/>
      <c r="V404" s="201"/>
      <c r="W404" s="201"/>
      <c r="X404" s="201"/>
      <c r="Y404" s="201"/>
      <c r="Z404" s="201"/>
      <c r="AA404" s="201"/>
    </row>
    <row xmlns:x14ac="http://schemas.microsoft.com/office/spreadsheetml/2009/9/ac" r="405" ht="15.75" x14ac:dyDescent="0.25">
      <c r="A405" s="201"/>
      <c r="B405" s="202"/>
      <c r="C405" s="201"/>
      <c r="D405" s="201"/>
      <c r="E405" s="201"/>
      <c r="F405" s="201"/>
      <c r="G405" s="201"/>
      <c r="H405" s="201"/>
      <c r="I405" s="201"/>
      <c r="J405" s="201"/>
      <c r="K405" s="201"/>
      <c r="L405" s="201"/>
      <c r="M405" s="201"/>
      <c r="N405" s="201"/>
      <c r="O405" s="201"/>
      <c r="P405" s="201"/>
      <c r="Q405" s="201"/>
      <c r="R405" s="201"/>
      <c r="S405" s="201"/>
      <c r="T405" s="201"/>
      <c r="U405" s="201"/>
      <c r="V405" s="201"/>
      <c r="W405" s="201"/>
      <c r="X405" s="201"/>
      <c r="Y405" s="201"/>
      <c r="Z405" s="201"/>
      <c r="AA405" s="201"/>
    </row>
    <row xmlns:x14ac="http://schemas.microsoft.com/office/spreadsheetml/2009/9/ac" r="406" ht="15.75" x14ac:dyDescent="0.25">
      <c r="A406" s="201"/>
      <c r="B406" s="202"/>
      <c r="C406" s="201"/>
      <c r="D406" s="201"/>
      <c r="E406" s="201"/>
      <c r="F406" s="201"/>
      <c r="G406" s="201"/>
      <c r="H406" s="201"/>
      <c r="I406" s="201"/>
      <c r="J406" s="201"/>
      <c r="K406" s="201"/>
      <c r="L406" s="201"/>
      <c r="M406" s="201"/>
      <c r="N406" s="201"/>
      <c r="O406" s="201"/>
      <c r="P406" s="201"/>
      <c r="Q406" s="201"/>
      <c r="R406" s="201"/>
      <c r="S406" s="201"/>
      <c r="T406" s="201"/>
      <c r="U406" s="201"/>
      <c r="V406" s="201"/>
      <c r="W406" s="201"/>
      <c r="X406" s="201"/>
      <c r="Y406" s="201"/>
      <c r="Z406" s="201"/>
      <c r="AA406" s="201"/>
    </row>
    <row xmlns:x14ac="http://schemas.microsoft.com/office/spreadsheetml/2009/9/ac" r="407" ht="15.75" x14ac:dyDescent="0.25">
      <c r="A407" s="201"/>
      <c r="B407" s="202"/>
      <c r="C407" s="201"/>
      <c r="D407" s="201"/>
      <c r="E407" s="201"/>
      <c r="F407" s="201"/>
      <c r="G407" s="201"/>
      <c r="H407" s="201"/>
      <c r="I407" s="201"/>
      <c r="J407" s="201"/>
      <c r="K407" s="201"/>
      <c r="L407" s="201"/>
      <c r="M407" s="201"/>
      <c r="N407" s="201"/>
      <c r="O407" s="201"/>
      <c r="P407" s="201"/>
      <c r="Q407" s="201"/>
      <c r="R407" s="201"/>
      <c r="S407" s="201"/>
      <c r="T407" s="201"/>
      <c r="U407" s="201"/>
      <c r="V407" s="201"/>
      <c r="W407" s="201"/>
      <c r="X407" s="201"/>
      <c r="Y407" s="201"/>
      <c r="Z407" s="201"/>
      <c r="AA407" s="201"/>
    </row>
    <row xmlns:x14ac="http://schemas.microsoft.com/office/spreadsheetml/2009/9/ac" r="408" ht="15.75" x14ac:dyDescent="0.25">
      <c r="A408" s="201"/>
      <c r="B408" s="202"/>
      <c r="C408" s="201"/>
      <c r="D408" s="201"/>
      <c r="E408" s="201"/>
      <c r="F408" s="201"/>
      <c r="G408" s="201"/>
      <c r="H408" s="201"/>
      <c r="I408" s="201"/>
      <c r="J408" s="201"/>
      <c r="K408" s="201"/>
      <c r="L408" s="201"/>
      <c r="M408" s="201"/>
      <c r="N408" s="201"/>
      <c r="O408" s="201"/>
      <c r="P408" s="201"/>
      <c r="Q408" s="201"/>
      <c r="R408" s="201"/>
      <c r="S408" s="201"/>
      <c r="T408" s="201"/>
      <c r="U408" s="201"/>
      <c r="V408" s="201"/>
      <c r="W408" s="201"/>
      <c r="X408" s="201"/>
      <c r="Y408" s="201"/>
      <c r="Z408" s="201"/>
      <c r="AA408" s="201"/>
    </row>
    <row xmlns:x14ac="http://schemas.microsoft.com/office/spreadsheetml/2009/9/ac" r="409" ht="15.75" x14ac:dyDescent="0.25">
      <c r="A409" s="201"/>
      <c r="B409" s="202"/>
      <c r="C409" s="201"/>
      <c r="D409" s="201"/>
      <c r="E409" s="201"/>
      <c r="F409" s="201"/>
      <c r="G409" s="201"/>
      <c r="H409" s="201"/>
      <c r="I409" s="201"/>
      <c r="J409" s="201"/>
      <c r="K409" s="201"/>
      <c r="L409" s="201"/>
      <c r="M409" s="201"/>
      <c r="N409" s="201"/>
      <c r="O409" s="201"/>
      <c r="P409" s="201"/>
      <c r="Q409" s="201"/>
      <c r="R409" s="201"/>
      <c r="S409" s="201"/>
      <c r="T409" s="201"/>
      <c r="U409" s="201"/>
      <c r="V409" s="201"/>
      <c r="W409" s="201"/>
      <c r="X409" s="201"/>
      <c r="Y409" s="201"/>
      <c r="Z409" s="201"/>
      <c r="AA409" s="201"/>
    </row>
    <row xmlns:x14ac="http://schemas.microsoft.com/office/spreadsheetml/2009/9/ac" r="410" ht="15.75" x14ac:dyDescent="0.25">
      <c r="A410" s="201"/>
      <c r="B410" s="202"/>
      <c r="C410" s="201"/>
      <c r="D410" s="201"/>
      <c r="E410" s="201"/>
      <c r="F410" s="201"/>
      <c r="G410" s="201"/>
      <c r="H410" s="201"/>
      <c r="I410" s="201"/>
      <c r="J410" s="201"/>
      <c r="K410" s="201"/>
      <c r="L410" s="201"/>
      <c r="M410" s="201"/>
      <c r="N410" s="201"/>
      <c r="O410" s="201"/>
      <c r="P410" s="201"/>
      <c r="Q410" s="201"/>
      <c r="R410" s="201"/>
      <c r="S410" s="201"/>
      <c r="T410" s="201"/>
      <c r="U410" s="201"/>
      <c r="V410" s="201"/>
      <c r="W410" s="201"/>
      <c r="X410" s="201"/>
      <c r="Y410" s="201"/>
      <c r="Z410" s="201"/>
      <c r="AA410" s="201"/>
    </row>
    <row xmlns:x14ac="http://schemas.microsoft.com/office/spreadsheetml/2009/9/ac" r="411" ht="15.75" x14ac:dyDescent="0.25">
      <c r="A411" s="201"/>
      <c r="B411" s="202"/>
      <c r="C411" s="201"/>
      <c r="D411" s="201"/>
      <c r="E411" s="201"/>
      <c r="F411" s="201"/>
      <c r="G411" s="201"/>
      <c r="H411" s="201"/>
      <c r="I411" s="201"/>
      <c r="J411" s="201"/>
      <c r="K411" s="201"/>
      <c r="L411" s="201"/>
      <c r="M411" s="201"/>
      <c r="N411" s="201"/>
      <c r="O411" s="201"/>
      <c r="P411" s="201"/>
      <c r="Q411" s="201"/>
      <c r="R411" s="201"/>
      <c r="S411" s="201"/>
      <c r="T411" s="201"/>
      <c r="U411" s="201"/>
      <c r="V411" s="201"/>
      <c r="W411" s="201"/>
      <c r="X411" s="201"/>
      <c r="Y411" s="201"/>
      <c r="Z411" s="201"/>
      <c r="AA411" s="201"/>
    </row>
    <row xmlns:x14ac="http://schemas.microsoft.com/office/spreadsheetml/2009/9/ac" r="412" ht="15.75" x14ac:dyDescent="0.25">
      <c r="A412" s="201"/>
      <c r="B412" s="202"/>
      <c r="C412" s="201"/>
      <c r="D412" s="201"/>
      <c r="E412" s="201"/>
      <c r="F412" s="201"/>
      <c r="G412" s="201"/>
      <c r="H412" s="201"/>
      <c r="I412" s="201"/>
      <c r="J412" s="201"/>
      <c r="K412" s="201"/>
      <c r="L412" s="201"/>
      <c r="M412" s="201"/>
      <c r="N412" s="201"/>
      <c r="O412" s="201"/>
      <c r="P412" s="201"/>
      <c r="Q412" s="201"/>
      <c r="R412" s="201"/>
      <c r="S412" s="201"/>
      <c r="T412" s="201"/>
      <c r="U412" s="201"/>
      <c r="V412" s="201"/>
      <c r="W412" s="201"/>
      <c r="X412" s="201"/>
      <c r="Y412" s="201"/>
      <c r="Z412" s="201"/>
      <c r="AA412" s="201"/>
    </row>
    <row xmlns:x14ac="http://schemas.microsoft.com/office/spreadsheetml/2009/9/ac" r="413" ht="15.75" x14ac:dyDescent="0.25">
      <c r="A413" s="201"/>
      <c r="B413" s="202"/>
      <c r="C413" s="201"/>
      <c r="D413" s="201"/>
      <c r="E413" s="201"/>
      <c r="F413" s="201"/>
      <c r="G413" s="201"/>
      <c r="H413" s="201"/>
      <c r="I413" s="201"/>
      <c r="J413" s="201"/>
      <c r="K413" s="201"/>
      <c r="L413" s="201"/>
      <c r="M413" s="201"/>
      <c r="N413" s="201"/>
      <c r="O413" s="201"/>
      <c r="P413" s="201"/>
      <c r="Q413" s="201"/>
      <c r="R413" s="201"/>
      <c r="S413" s="201"/>
      <c r="T413" s="201"/>
      <c r="U413" s="201"/>
      <c r="V413" s="201"/>
      <c r="W413" s="201"/>
      <c r="X413" s="201"/>
      <c r="Y413" s="201"/>
      <c r="Z413" s="201"/>
      <c r="AA413" s="201"/>
    </row>
    <row xmlns:x14ac="http://schemas.microsoft.com/office/spreadsheetml/2009/9/ac" r="414" ht="15.75" x14ac:dyDescent="0.25">
      <c r="A414" s="201"/>
      <c r="B414" s="202"/>
      <c r="C414" s="201"/>
      <c r="D414" s="201"/>
      <c r="E414" s="201"/>
      <c r="F414" s="201"/>
      <c r="G414" s="201"/>
      <c r="H414" s="201"/>
      <c r="I414" s="201"/>
      <c r="J414" s="201"/>
      <c r="K414" s="201"/>
      <c r="L414" s="201"/>
      <c r="M414" s="201"/>
      <c r="N414" s="201"/>
      <c r="O414" s="201"/>
      <c r="P414" s="201"/>
      <c r="Q414" s="201"/>
      <c r="R414" s="201"/>
      <c r="S414" s="201"/>
      <c r="T414" s="201"/>
      <c r="U414" s="201"/>
      <c r="V414" s="201"/>
      <c r="W414" s="201"/>
      <c r="X414" s="201"/>
      <c r="Y414" s="201"/>
      <c r="Z414" s="201"/>
      <c r="AA414" s="201"/>
    </row>
    <row xmlns:x14ac="http://schemas.microsoft.com/office/spreadsheetml/2009/9/ac" r="415" ht="15.75" x14ac:dyDescent="0.25">
      <c r="A415" s="201"/>
      <c r="B415" s="202"/>
      <c r="C415" s="201"/>
      <c r="D415" s="201"/>
      <c r="E415" s="201"/>
      <c r="F415" s="201"/>
      <c r="G415" s="201"/>
      <c r="H415" s="201"/>
      <c r="I415" s="201"/>
      <c r="J415" s="201"/>
      <c r="K415" s="201"/>
      <c r="L415" s="201"/>
      <c r="M415" s="201"/>
      <c r="N415" s="201"/>
      <c r="O415" s="201"/>
      <c r="P415" s="201"/>
      <c r="Q415" s="201"/>
      <c r="R415" s="201"/>
      <c r="S415" s="201"/>
      <c r="T415" s="201"/>
      <c r="U415" s="201"/>
      <c r="V415" s="201"/>
      <c r="W415" s="201"/>
      <c r="X415" s="201"/>
      <c r="Y415" s="201"/>
      <c r="Z415" s="201"/>
      <c r="AA415" s="201"/>
    </row>
    <row xmlns:x14ac="http://schemas.microsoft.com/office/spreadsheetml/2009/9/ac" r="416" ht="15.75" x14ac:dyDescent="0.25">
      <c r="A416" s="201"/>
      <c r="B416" s="202"/>
      <c r="C416" s="201"/>
      <c r="D416" s="201"/>
      <c r="E416" s="201"/>
      <c r="F416" s="201"/>
      <c r="G416" s="201"/>
      <c r="H416" s="201"/>
      <c r="I416" s="201"/>
      <c r="J416" s="201"/>
      <c r="K416" s="201"/>
      <c r="L416" s="201"/>
      <c r="M416" s="201"/>
      <c r="N416" s="201"/>
      <c r="O416" s="201"/>
      <c r="P416" s="201"/>
      <c r="Q416" s="201"/>
      <c r="R416" s="201"/>
      <c r="S416" s="201"/>
      <c r="T416" s="201"/>
      <c r="U416" s="201"/>
      <c r="V416" s="201"/>
      <c r="W416" s="201"/>
      <c r="X416" s="201"/>
      <c r="Y416" s="201"/>
      <c r="Z416" s="201"/>
      <c r="AA416" s="201"/>
    </row>
    <row xmlns:x14ac="http://schemas.microsoft.com/office/spreadsheetml/2009/9/ac" r="417" ht="15.75" x14ac:dyDescent="0.25">
      <c r="A417" s="201"/>
      <c r="B417" s="202"/>
      <c r="C417" s="201"/>
      <c r="D417" s="201"/>
      <c r="E417" s="201"/>
      <c r="F417" s="201"/>
      <c r="G417" s="201"/>
      <c r="H417" s="201"/>
      <c r="I417" s="201"/>
      <c r="J417" s="201"/>
      <c r="K417" s="201"/>
      <c r="L417" s="201"/>
      <c r="M417" s="201"/>
      <c r="N417" s="201"/>
      <c r="O417" s="201"/>
      <c r="P417" s="201"/>
      <c r="Q417" s="201"/>
      <c r="R417" s="201"/>
      <c r="S417" s="201"/>
      <c r="T417" s="201"/>
      <c r="U417" s="201"/>
      <c r="V417" s="201"/>
      <c r="W417" s="201"/>
      <c r="X417" s="201"/>
      <c r="Y417" s="201"/>
      <c r="Z417" s="201"/>
      <c r="AA417" s="201"/>
    </row>
    <row xmlns:x14ac="http://schemas.microsoft.com/office/spreadsheetml/2009/9/ac" r="418" ht="15.75" x14ac:dyDescent="0.25">
      <c r="A418" s="201"/>
      <c r="B418" s="202"/>
      <c r="C418" s="201"/>
      <c r="D418" s="201"/>
      <c r="E418" s="201"/>
      <c r="F418" s="201"/>
      <c r="G418" s="201"/>
      <c r="H418" s="201"/>
      <c r="I418" s="201"/>
      <c r="J418" s="201"/>
      <c r="K418" s="201"/>
      <c r="L418" s="201"/>
      <c r="M418" s="201"/>
      <c r="N418" s="201"/>
      <c r="O418" s="201"/>
      <c r="P418" s="201"/>
      <c r="Q418" s="201"/>
      <c r="R418" s="201"/>
      <c r="S418" s="201"/>
      <c r="T418" s="201"/>
      <c r="U418" s="201"/>
      <c r="V418" s="201"/>
      <c r="W418" s="201"/>
      <c r="X418" s="201"/>
      <c r="Y418" s="201"/>
      <c r="Z418" s="201"/>
      <c r="AA418" s="201"/>
    </row>
    <row xmlns:x14ac="http://schemas.microsoft.com/office/spreadsheetml/2009/9/ac" r="419" ht="15.75" x14ac:dyDescent="0.25">
      <c r="A419" s="201"/>
      <c r="B419" s="202"/>
      <c r="C419" s="201"/>
      <c r="D419" s="201"/>
      <c r="E419" s="201"/>
      <c r="F419" s="201"/>
      <c r="G419" s="201"/>
      <c r="H419" s="201"/>
      <c r="I419" s="201"/>
      <c r="J419" s="201"/>
      <c r="K419" s="201"/>
      <c r="L419" s="201"/>
      <c r="M419" s="201"/>
      <c r="N419" s="201"/>
      <c r="O419" s="201"/>
      <c r="P419" s="201"/>
      <c r="Q419" s="201"/>
      <c r="R419" s="201"/>
      <c r="S419" s="201"/>
      <c r="T419" s="201"/>
      <c r="U419" s="201"/>
      <c r="V419" s="201"/>
      <c r="W419" s="201"/>
      <c r="X419" s="201"/>
      <c r="Y419" s="201"/>
      <c r="Z419" s="201"/>
      <c r="AA419" s="201"/>
    </row>
    <row xmlns:x14ac="http://schemas.microsoft.com/office/spreadsheetml/2009/9/ac" r="420" ht="15.75" x14ac:dyDescent="0.25">
      <c r="A420" s="201"/>
      <c r="B420" s="202"/>
      <c r="C420" s="201"/>
      <c r="D420" s="201"/>
      <c r="E420" s="201"/>
      <c r="F420" s="201"/>
      <c r="G420" s="201"/>
      <c r="H420" s="201"/>
      <c r="I420" s="201"/>
      <c r="J420" s="201"/>
      <c r="K420" s="201"/>
      <c r="L420" s="201"/>
      <c r="M420" s="201"/>
      <c r="N420" s="201"/>
      <c r="O420" s="201"/>
      <c r="P420" s="201"/>
      <c r="Q420" s="201"/>
      <c r="R420" s="201"/>
      <c r="S420" s="201"/>
      <c r="T420" s="201"/>
      <c r="U420" s="201"/>
      <c r="V420" s="201"/>
      <c r="W420" s="201"/>
      <c r="X420" s="201"/>
      <c r="Y420" s="201"/>
      <c r="Z420" s="201"/>
      <c r="AA420" s="201"/>
    </row>
    <row xmlns:x14ac="http://schemas.microsoft.com/office/spreadsheetml/2009/9/ac" r="421" ht="15.75" x14ac:dyDescent="0.25">
      <c r="A421" s="201"/>
      <c r="B421" s="202"/>
      <c r="C421" s="201"/>
      <c r="D421" s="201"/>
      <c r="E421" s="201"/>
      <c r="F421" s="201"/>
      <c r="G421" s="201"/>
      <c r="H421" s="201"/>
      <c r="I421" s="201"/>
      <c r="J421" s="201"/>
      <c r="K421" s="201"/>
      <c r="L421" s="201"/>
      <c r="M421" s="201"/>
      <c r="N421" s="201"/>
      <c r="O421" s="201"/>
      <c r="P421" s="201"/>
      <c r="Q421" s="201"/>
      <c r="R421" s="201"/>
      <c r="S421" s="201"/>
      <c r="T421" s="201"/>
      <c r="U421" s="201"/>
      <c r="V421" s="201"/>
      <c r="W421" s="201"/>
      <c r="X421" s="201"/>
      <c r="Y421" s="201"/>
      <c r="Z421" s="201"/>
      <c r="AA421" s="201"/>
    </row>
    <row xmlns:x14ac="http://schemas.microsoft.com/office/spreadsheetml/2009/9/ac" r="422" ht="15.75" x14ac:dyDescent="0.25">
      <c r="A422" s="201"/>
      <c r="B422" s="202"/>
      <c r="C422" s="201"/>
      <c r="D422" s="201"/>
      <c r="E422" s="201"/>
      <c r="F422" s="201"/>
      <c r="G422" s="201"/>
      <c r="H422" s="201"/>
      <c r="I422" s="201"/>
      <c r="J422" s="201"/>
      <c r="K422" s="201"/>
      <c r="L422" s="201"/>
      <c r="M422" s="201"/>
      <c r="N422" s="201"/>
      <c r="O422" s="201"/>
      <c r="P422" s="201"/>
      <c r="Q422" s="201"/>
      <c r="R422" s="201"/>
      <c r="S422" s="201"/>
      <c r="T422" s="201"/>
      <c r="U422" s="201"/>
      <c r="V422" s="201"/>
      <c r="W422" s="201"/>
      <c r="X422" s="201"/>
      <c r="Y422" s="201"/>
      <c r="Z422" s="201"/>
      <c r="AA422" s="201"/>
    </row>
    <row xmlns:x14ac="http://schemas.microsoft.com/office/spreadsheetml/2009/9/ac" r="423" ht="15.75" x14ac:dyDescent="0.25">
      <c r="A423" s="201"/>
      <c r="B423" s="202"/>
      <c r="C423" s="201"/>
      <c r="D423" s="201"/>
      <c r="E423" s="201"/>
      <c r="F423" s="201"/>
      <c r="G423" s="201"/>
      <c r="H423" s="201"/>
      <c r="I423" s="201"/>
      <c r="J423" s="201"/>
      <c r="K423" s="201"/>
      <c r="L423" s="201"/>
      <c r="M423" s="201"/>
      <c r="N423" s="201"/>
      <c r="O423" s="201"/>
      <c r="P423" s="201"/>
      <c r="Q423" s="201"/>
      <c r="R423" s="201"/>
      <c r="S423" s="201"/>
      <c r="T423" s="201"/>
      <c r="U423" s="201"/>
      <c r="V423" s="201"/>
      <c r="W423" s="201"/>
      <c r="X423" s="201"/>
      <c r="Y423" s="201"/>
      <c r="Z423" s="201"/>
      <c r="AA423" s="201"/>
    </row>
    <row xmlns:x14ac="http://schemas.microsoft.com/office/spreadsheetml/2009/9/ac" r="424" ht="15.75" x14ac:dyDescent="0.25">
      <c r="A424" s="201"/>
      <c r="B424" s="202"/>
      <c r="C424" s="201"/>
      <c r="D424" s="201"/>
      <c r="E424" s="201"/>
      <c r="F424" s="201"/>
      <c r="G424" s="201"/>
      <c r="H424" s="201"/>
      <c r="I424" s="201"/>
      <c r="J424" s="201"/>
      <c r="K424" s="201"/>
      <c r="L424" s="201"/>
      <c r="M424" s="201"/>
      <c r="N424" s="201"/>
      <c r="O424" s="201"/>
      <c r="P424" s="201"/>
      <c r="Q424" s="201"/>
      <c r="R424" s="201"/>
      <c r="S424" s="201"/>
      <c r="T424" s="201"/>
      <c r="U424" s="201"/>
      <c r="V424" s="201"/>
      <c r="W424" s="201"/>
      <c r="X424" s="201"/>
      <c r="Y424" s="201"/>
      <c r="Z424" s="201"/>
      <c r="AA424" s="201"/>
    </row>
    <row xmlns:x14ac="http://schemas.microsoft.com/office/spreadsheetml/2009/9/ac" r="425" ht="15.75" x14ac:dyDescent="0.25">
      <c r="A425" s="201"/>
      <c r="B425" s="202"/>
      <c r="C425" s="201"/>
      <c r="D425" s="201"/>
      <c r="E425" s="201"/>
      <c r="F425" s="201"/>
      <c r="G425" s="201"/>
      <c r="H425" s="201"/>
      <c r="I425" s="201"/>
      <c r="J425" s="201"/>
      <c r="K425" s="201"/>
      <c r="L425" s="201"/>
      <c r="M425" s="201"/>
      <c r="N425" s="201"/>
      <c r="O425" s="201"/>
      <c r="P425" s="201"/>
      <c r="Q425" s="201"/>
      <c r="R425" s="201"/>
      <c r="S425" s="201"/>
      <c r="T425" s="201"/>
      <c r="U425" s="201"/>
      <c r="V425" s="201"/>
      <c r="W425" s="201"/>
      <c r="X425" s="201"/>
      <c r="Y425" s="201"/>
      <c r="Z425" s="201"/>
      <c r="AA425" s="201"/>
    </row>
    <row xmlns:x14ac="http://schemas.microsoft.com/office/spreadsheetml/2009/9/ac" r="426" ht="15.75" x14ac:dyDescent="0.25">
      <c r="A426" s="201"/>
      <c r="B426" s="202"/>
      <c r="C426" s="201"/>
      <c r="D426" s="201"/>
      <c r="E426" s="201"/>
      <c r="F426" s="201"/>
      <c r="G426" s="201"/>
      <c r="H426" s="201"/>
      <c r="I426" s="201"/>
      <c r="J426" s="201"/>
      <c r="K426" s="201"/>
      <c r="L426" s="201"/>
      <c r="M426" s="201"/>
      <c r="N426" s="201"/>
      <c r="O426" s="201"/>
      <c r="P426" s="201"/>
      <c r="Q426" s="201"/>
      <c r="R426" s="201"/>
      <c r="S426" s="201"/>
      <c r="T426" s="201"/>
      <c r="U426" s="201"/>
      <c r="V426" s="201"/>
      <c r="W426" s="201"/>
      <c r="X426" s="201"/>
      <c r="Y426" s="201"/>
      <c r="Z426" s="201"/>
      <c r="AA426" s="201"/>
    </row>
    <row xmlns:x14ac="http://schemas.microsoft.com/office/spreadsheetml/2009/9/ac" r="427" ht="15.75" x14ac:dyDescent="0.25">
      <c r="A427" s="201"/>
      <c r="B427" s="202"/>
      <c r="C427" s="201"/>
      <c r="D427" s="201"/>
      <c r="E427" s="201"/>
      <c r="F427" s="201"/>
      <c r="G427" s="201"/>
      <c r="H427" s="201"/>
      <c r="I427" s="201"/>
      <c r="J427" s="201"/>
      <c r="K427" s="201"/>
      <c r="L427" s="201"/>
      <c r="M427" s="201"/>
      <c r="N427" s="201"/>
      <c r="O427" s="201"/>
      <c r="P427" s="201"/>
      <c r="Q427" s="201"/>
      <c r="R427" s="201"/>
      <c r="S427" s="201"/>
      <c r="T427" s="201"/>
      <c r="U427" s="201"/>
      <c r="V427" s="201"/>
      <c r="W427" s="201"/>
      <c r="X427" s="201"/>
      <c r="Y427" s="201"/>
      <c r="Z427" s="201"/>
      <c r="AA427" s="201"/>
    </row>
    <row xmlns:x14ac="http://schemas.microsoft.com/office/spreadsheetml/2009/9/ac" r="428" ht="15.75" x14ac:dyDescent="0.25">
      <c r="A428" s="201"/>
      <c r="B428" s="202"/>
      <c r="C428" s="201"/>
      <c r="D428" s="201"/>
      <c r="E428" s="201"/>
      <c r="F428" s="201"/>
      <c r="G428" s="201"/>
      <c r="H428" s="201"/>
      <c r="I428" s="201"/>
      <c r="J428" s="201"/>
      <c r="K428" s="201"/>
      <c r="L428" s="201"/>
      <c r="M428" s="201"/>
      <c r="N428" s="201"/>
      <c r="O428" s="201"/>
      <c r="P428" s="201"/>
      <c r="Q428" s="201"/>
      <c r="R428" s="201"/>
      <c r="S428" s="201"/>
      <c r="T428" s="201"/>
      <c r="U428" s="201"/>
      <c r="V428" s="201"/>
      <c r="W428" s="201"/>
      <c r="X428" s="201"/>
      <c r="Y428" s="201"/>
      <c r="Z428" s="201"/>
      <c r="AA428" s="201"/>
    </row>
    <row xmlns:x14ac="http://schemas.microsoft.com/office/spreadsheetml/2009/9/ac" r="429" ht="15.75" x14ac:dyDescent="0.25">
      <c r="A429" s="201"/>
      <c r="B429" s="202"/>
      <c r="C429" s="201"/>
      <c r="D429" s="201"/>
      <c r="E429" s="201"/>
      <c r="F429" s="201"/>
      <c r="G429" s="201"/>
      <c r="H429" s="201"/>
      <c r="I429" s="201"/>
      <c r="J429" s="201"/>
      <c r="K429" s="201"/>
      <c r="L429" s="201"/>
      <c r="M429" s="201"/>
      <c r="N429" s="201"/>
      <c r="O429" s="201"/>
      <c r="P429" s="201"/>
      <c r="Q429" s="201"/>
      <c r="R429" s="201"/>
      <c r="S429" s="201"/>
      <c r="T429" s="201"/>
      <c r="U429" s="201"/>
      <c r="V429" s="201"/>
      <c r="W429" s="201"/>
      <c r="X429" s="201"/>
      <c r="Y429" s="201"/>
      <c r="Z429" s="201"/>
      <c r="AA429" s="201"/>
    </row>
    <row xmlns:x14ac="http://schemas.microsoft.com/office/spreadsheetml/2009/9/ac" r="430" ht="15.75" x14ac:dyDescent="0.25">
      <c r="A430" s="201"/>
      <c r="B430" s="202"/>
      <c r="C430" s="201"/>
      <c r="D430" s="201"/>
      <c r="E430" s="201"/>
      <c r="F430" s="201"/>
      <c r="G430" s="201"/>
      <c r="H430" s="201"/>
      <c r="I430" s="201"/>
      <c r="J430" s="201"/>
      <c r="K430" s="201"/>
      <c r="L430" s="201"/>
      <c r="M430" s="201"/>
      <c r="N430" s="201"/>
      <c r="O430" s="201"/>
      <c r="P430" s="201"/>
      <c r="Q430" s="201"/>
      <c r="R430" s="201"/>
      <c r="S430" s="201"/>
      <c r="T430" s="201"/>
      <c r="U430" s="201"/>
      <c r="V430" s="201"/>
      <c r="W430" s="201"/>
      <c r="X430" s="201"/>
      <c r="Y430" s="201"/>
      <c r="Z430" s="201"/>
      <c r="AA430" s="201"/>
    </row>
    <row xmlns:x14ac="http://schemas.microsoft.com/office/spreadsheetml/2009/9/ac" r="431" ht="15.75" x14ac:dyDescent="0.25">
      <c r="A431" s="201"/>
      <c r="B431" s="202"/>
      <c r="C431" s="201"/>
      <c r="D431" s="201"/>
      <c r="E431" s="201"/>
      <c r="F431" s="201"/>
      <c r="G431" s="201"/>
      <c r="H431" s="201"/>
      <c r="I431" s="201"/>
      <c r="J431" s="201"/>
      <c r="K431" s="201"/>
      <c r="L431" s="201"/>
      <c r="M431" s="201"/>
      <c r="N431" s="201"/>
      <c r="O431" s="201"/>
      <c r="P431" s="201"/>
      <c r="Q431" s="201"/>
      <c r="R431" s="201"/>
      <c r="S431" s="201"/>
      <c r="T431" s="201"/>
      <c r="U431" s="201"/>
      <c r="V431" s="201"/>
      <c r="W431" s="201"/>
      <c r="X431" s="201"/>
      <c r="Y431" s="201"/>
      <c r="Z431" s="201"/>
      <c r="AA431" s="201"/>
    </row>
    <row xmlns:x14ac="http://schemas.microsoft.com/office/spreadsheetml/2009/9/ac" r="432" ht="15.75" x14ac:dyDescent="0.25">
      <c r="A432" s="201"/>
      <c r="B432" s="202"/>
      <c r="C432" s="201"/>
      <c r="D432" s="201"/>
      <c r="E432" s="201"/>
      <c r="F432" s="201"/>
      <c r="G432" s="201"/>
      <c r="H432" s="201"/>
      <c r="I432" s="201"/>
      <c r="J432" s="201"/>
      <c r="K432" s="201"/>
      <c r="L432" s="201"/>
      <c r="M432" s="201"/>
      <c r="N432" s="201"/>
      <c r="O432" s="201"/>
      <c r="P432" s="201"/>
      <c r="Q432" s="201"/>
      <c r="R432" s="201"/>
      <c r="S432" s="201"/>
      <c r="T432" s="201"/>
      <c r="U432" s="201"/>
      <c r="V432" s="201"/>
      <c r="W432" s="201"/>
      <c r="X432" s="201"/>
      <c r="Y432" s="201"/>
      <c r="Z432" s="201"/>
      <c r="AA432" s="201"/>
    </row>
    <row xmlns:x14ac="http://schemas.microsoft.com/office/spreadsheetml/2009/9/ac" r="433" ht="15.75" x14ac:dyDescent="0.25">
      <c r="A433" s="201"/>
      <c r="B433" s="202"/>
      <c r="C433" s="201"/>
      <c r="D433" s="201"/>
      <c r="E433" s="201"/>
      <c r="F433" s="201"/>
      <c r="G433" s="201"/>
      <c r="H433" s="201"/>
      <c r="I433" s="201"/>
      <c r="J433" s="201"/>
      <c r="K433" s="201"/>
      <c r="L433" s="201"/>
      <c r="M433" s="201"/>
      <c r="N433" s="201"/>
      <c r="O433" s="201"/>
      <c r="P433" s="201"/>
      <c r="Q433" s="201"/>
      <c r="R433" s="201"/>
      <c r="S433" s="201"/>
      <c r="T433" s="201"/>
      <c r="U433" s="201"/>
      <c r="V433" s="201"/>
      <c r="W433" s="201"/>
      <c r="X433" s="201"/>
      <c r="Y433" s="201"/>
      <c r="Z433" s="201"/>
      <c r="AA433" s="201"/>
    </row>
    <row xmlns:x14ac="http://schemas.microsoft.com/office/spreadsheetml/2009/9/ac" r="434" ht="15.75" x14ac:dyDescent="0.25">
      <c r="A434" s="201"/>
      <c r="B434" s="202"/>
      <c r="C434" s="201"/>
      <c r="D434" s="201"/>
      <c r="E434" s="201"/>
      <c r="F434" s="201"/>
      <c r="G434" s="201"/>
      <c r="H434" s="201"/>
      <c r="I434" s="201"/>
      <c r="J434" s="201"/>
      <c r="K434" s="201"/>
      <c r="L434" s="201"/>
      <c r="M434" s="201"/>
      <c r="N434" s="201"/>
      <c r="O434" s="201"/>
      <c r="P434" s="201"/>
      <c r="Q434" s="201"/>
      <c r="R434" s="201"/>
      <c r="S434" s="201"/>
      <c r="T434" s="201"/>
      <c r="U434" s="201"/>
      <c r="V434" s="201"/>
      <c r="W434" s="201"/>
      <c r="X434" s="201"/>
      <c r="Y434" s="201"/>
      <c r="Z434" s="201"/>
      <c r="AA434" s="201"/>
    </row>
    <row xmlns:x14ac="http://schemas.microsoft.com/office/spreadsheetml/2009/9/ac" r="435" ht="15.75" x14ac:dyDescent="0.25">
      <c r="A435" s="201"/>
      <c r="B435" s="202"/>
      <c r="C435" s="201"/>
      <c r="D435" s="201"/>
      <c r="E435" s="201"/>
      <c r="F435" s="201"/>
      <c r="G435" s="201"/>
      <c r="H435" s="201"/>
      <c r="I435" s="201"/>
      <c r="J435" s="201"/>
      <c r="K435" s="201"/>
      <c r="L435" s="201"/>
      <c r="M435" s="201"/>
      <c r="N435" s="201"/>
      <c r="O435" s="201"/>
      <c r="P435" s="201"/>
      <c r="Q435" s="201"/>
      <c r="R435" s="201"/>
      <c r="S435" s="201"/>
      <c r="T435" s="201"/>
      <c r="U435" s="201"/>
      <c r="V435" s="201"/>
      <c r="W435" s="201"/>
      <c r="X435" s="201"/>
      <c r="Y435" s="201"/>
      <c r="Z435" s="201"/>
      <c r="AA435" s="201"/>
    </row>
    <row xmlns:x14ac="http://schemas.microsoft.com/office/spreadsheetml/2009/9/ac" r="436" ht="15.75" x14ac:dyDescent="0.25">
      <c r="A436" s="201"/>
      <c r="B436" s="202"/>
      <c r="C436" s="201"/>
      <c r="D436" s="201"/>
      <c r="E436" s="201"/>
      <c r="F436" s="201"/>
      <c r="G436" s="201"/>
      <c r="H436" s="201"/>
      <c r="I436" s="201"/>
      <c r="J436" s="201"/>
      <c r="K436" s="201"/>
      <c r="L436" s="201"/>
      <c r="M436" s="201"/>
      <c r="N436" s="201"/>
      <c r="O436" s="201"/>
      <c r="P436" s="201"/>
      <c r="Q436" s="201"/>
      <c r="R436" s="201"/>
      <c r="S436" s="201"/>
      <c r="T436" s="201"/>
      <c r="U436" s="201"/>
      <c r="V436" s="201"/>
      <c r="W436" s="201"/>
      <c r="X436" s="201"/>
      <c r="Y436" s="201"/>
      <c r="Z436" s="201"/>
      <c r="AA436" s="201"/>
    </row>
    <row xmlns:x14ac="http://schemas.microsoft.com/office/spreadsheetml/2009/9/ac" r="437" ht="15.75" x14ac:dyDescent="0.25">
      <c r="A437" s="201"/>
      <c r="B437" s="202"/>
      <c r="C437" s="201"/>
      <c r="D437" s="201"/>
      <c r="E437" s="201"/>
      <c r="F437" s="201"/>
      <c r="G437" s="201"/>
      <c r="H437" s="201"/>
      <c r="I437" s="201"/>
      <c r="J437" s="201"/>
      <c r="K437" s="201"/>
      <c r="L437" s="201"/>
      <c r="M437" s="201"/>
      <c r="N437" s="201"/>
      <c r="O437" s="201"/>
      <c r="P437" s="201"/>
      <c r="Q437" s="201"/>
      <c r="R437" s="201"/>
      <c r="S437" s="201"/>
      <c r="T437" s="201"/>
      <c r="U437" s="201"/>
      <c r="V437" s="201"/>
      <c r="W437" s="201"/>
      <c r="X437" s="201"/>
      <c r="Y437" s="201"/>
      <c r="Z437" s="201"/>
      <c r="AA437" s="201"/>
    </row>
    <row xmlns:x14ac="http://schemas.microsoft.com/office/spreadsheetml/2009/9/ac" r="438" ht="15.75" x14ac:dyDescent="0.25">
      <c r="A438" s="201"/>
      <c r="B438" s="202"/>
      <c r="C438" s="201"/>
      <c r="D438" s="201"/>
      <c r="E438" s="201"/>
      <c r="F438" s="201"/>
      <c r="G438" s="201"/>
      <c r="H438" s="201"/>
      <c r="I438" s="201"/>
      <c r="J438" s="201"/>
      <c r="K438" s="201"/>
      <c r="L438" s="201"/>
      <c r="M438" s="201"/>
      <c r="N438" s="201"/>
      <c r="O438" s="201"/>
      <c r="P438" s="201"/>
      <c r="Q438" s="201"/>
      <c r="R438" s="201"/>
      <c r="S438" s="201"/>
      <c r="T438" s="201"/>
      <c r="U438" s="201"/>
      <c r="V438" s="201"/>
      <c r="W438" s="201"/>
      <c r="X438" s="201"/>
      <c r="Y438" s="201"/>
      <c r="Z438" s="201"/>
      <c r="AA438" s="201"/>
    </row>
    <row xmlns:x14ac="http://schemas.microsoft.com/office/spreadsheetml/2009/9/ac" r="439" ht="15.75" x14ac:dyDescent="0.25">
      <c r="A439" s="201"/>
      <c r="B439" s="202"/>
      <c r="C439" s="201"/>
      <c r="D439" s="201"/>
      <c r="E439" s="201"/>
      <c r="F439" s="201"/>
      <c r="G439" s="201"/>
      <c r="H439" s="201"/>
      <c r="I439" s="201"/>
      <c r="J439" s="201"/>
      <c r="K439" s="201"/>
      <c r="L439" s="201"/>
      <c r="M439" s="201"/>
      <c r="N439" s="201"/>
      <c r="O439" s="201"/>
      <c r="P439" s="201"/>
      <c r="Q439" s="201"/>
      <c r="R439" s="201"/>
      <c r="S439" s="201"/>
      <c r="T439" s="201"/>
      <c r="U439" s="201"/>
      <c r="V439" s="201"/>
      <c r="W439" s="201"/>
      <c r="X439" s="201"/>
      <c r="Y439" s="201"/>
      <c r="Z439" s="201"/>
      <c r="AA439" s="201"/>
    </row>
    <row xmlns:x14ac="http://schemas.microsoft.com/office/spreadsheetml/2009/9/ac" r="440" ht="15.75" x14ac:dyDescent="0.25">
      <c r="A440" s="201"/>
      <c r="B440" s="202"/>
      <c r="C440" s="201"/>
      <c r="D440" s="201"/>
      <c r="E440" s="201"/>
      <c r="F440" s="201"/>
      <c r="G440" s="201"/>
      <c r="H440" s="201"/>
      <c r="I440" s="201"/>
      <c r="J440" s="201"/>
      <c r="K440" s="201"/>
      <c r="L440" s="201"/>
      <c r="M440" s="201"/>
      <c r="N440" s="201"/>
      <c r="O440" s="201"/>
      <c r="P440" s="201"/>
      <c r="Q440" s="201"/>
      <c r="R440" s="201"/>
      <c r="S440" s="201"/>
      <c r="T440" s="201"/>
      <c r="U440" s="201"/>
      <c r="V440" s="201"/>
      <c r="W440" s="201"/>
      <c r="X440" s="201"/>
      <c r="Y440" s="201"/>
      <c r="Z440" s="201"/>
      <c r="AA440" s="201"/>
    </row>
    <row xmlns:x14ac="http://schemas.microsoft.com/office/spreadsheetml/2009/9/ac" r="441" ht="15.75" x14ac:dyDescent="0.25">
      <c r="A441" s="201"/>
      <c r="B441" s="202"/>
      <c r="C441" s="201"/>
      <c r="D441" s="201"/>
      <c r="E441" s="201"/>
      <c r="F441" s="201"/>
      <c r="G441" s="201"/>
      <c r="H441" s="201"/>
      <c r="I441" s="201"/>
      <c r="J441" s="201"/>
      <c r="K441" s="201"/>
      <c r="L441" s="201"/>
      <c r="M441" s="201"/>
      <c r="N441" s="201"/>
      <c r="O441" s="201"/>
      <c r="P441" s="201"/>
      <c r="Q441" s="201"/>
      <c r="R441" s="201"/>
      <c r="S441" s="201"/>
      <c r="T441" s="201"/>
      <c r="U441" s="201"/>
      <c r="V441" s="201"/>
      <c r="W441" s="201"/>
      <c r="X441" s="201"/>
      <c r="Y441" s="201"/>
      <c r="Z441" s="201"/>
      <c r="AA441" s="201"/>
    </row>
    <row xmlns:x14ac="http://schemas.microsoft.com/office/spreadsheetml/2009/9/ac" r="442" ht="15.75" x14ac:dyDescent="0.25">
      <c r="A442" s="201"/>
      <c r="B442" s="202"/>
      <c r="C442" s="201"/>
      <c r="D442" s="201"/>
      <c r="E442" s="201"/>
      <c r="F442" s="201"/>
      <c r="G442" s="201"/>
      <c r="H442" s="201"/>
      <c r="I442" s="201"/>
      <c r="J442" s="201"/>
      <c r="K442" s="201"/>
      <c r="L442" s="201"/>
      <c r="M442" s="201"/>
      <c r="N442" s="201"/>
      <c r="O442" s="201"/>
      <c r="P442" s="201"/>
      <c r="Q442" s="201"/>
      <c r="R442" s="201"/>
      <c r="S442" s="201"/>
      <c r="T442" s="201"/>
      <c r="U442" s="201"/>
      <c r="V442" s="201"/>
      <c r="W442" s="201"/>
      <c r="X442" s="201"/>
      <c r="Y442" s="201"/>
      <c r="Z442" s="201"/>
      <c r="AA442" s="201"/>
    </row>
    <row xmlns:x14ac="http://schemas.microsoft.com/office/spreadsheetml/2009/9/ac" r="443" ht="15.75" x14ac:dyDescent="0.25">
      <c r="A443" s="201"/>
      <c r="B443" s="202"/>
      <c r="C443" s="201"/>
      <c r="D443" s="201"/>
      <c r="E443" s="201"/>
      <c r="F443" s="201"/>
      <c r="G443" s="201"/>
      <c r="H443" s="201"/>
      <c r="I443" s="201"/>
      <c r="J443" s="201"/>
      <c r="K443" s="201"/>
      <c r="L443" s="201"/>
      <c r="M443" s="201"/>
      <c r="N443" s="201"/>
      <c r="O443" s="201"/>
      <c r="P443" s="201"/>
      <c r="Q443" s="201"/>
      <c r="R443" s="201"/>
      <c r="S443" s="201"/>
      <c r="T443" s="201"/>
      <c r="U443" s="201"/>
      <c r="V443" s="201"/>
      <c r="W443" s="201"/>
      <c r="X443" s="201"/>
      <c r="Y443" s="201"/>
      <c r="Z443" s="201"/>
      <c r="AA443" s="201"/>
    </row>
    <row xmlns:x14ac="http://schemas.microsoft.com/office/spreadsheetml/2009/9/ac" r="444" ht="15.75" x14ac:dyDescent="0.25">
      <c r="A444" s="201"/>
      <c r="B444" s="202"/>
      <c r="C444" s="201"/>
      <c r="D444" s="201"/>
      <c r="E444" s="201"/>
      <c r="F444" s="201"/>
      <c r="G444" s="201"/>
      <c r="H444" s="201"/>
      <c r="I444" s="201"/>
      <c r="J444" s="201"/>
      <c r="K444" s="201"/>
      <c r="L444" s="201"/>
      <c r="M444" s="201"/>
      <c r="N444" s="201"/>
      <c r="O444" s="201"/>
      <c r="P444" s="201"/>
      <c r="Q444" s="201"/>
      <c r="R444" s="201"/>
      <c r="S444" s="201"/>
      <c r="T444" s="201"/>
      <c r="U444" s="201"/>
      <c r="V444" s="201"/>
      <c r="W444" s="201"/>
      <c r="X444" s="201"/>
      <c r="Y444" s="201"/>
      <c r="Z444" s="201"/>
      <c r="AA444" s="201"/>
    </row>
    <row xmlns:x14ac="http://schemas.microsoft.com/office/spreadsheetml/2009/9/ac" r="445" ht="15.75" x14ac:dyDescent="0.25">
      <c r="A445" s="201"/>
      <c r="B445" s="202"/>
      <c r="C445" s="201"/>
      <c r="D445" s="201"/>
      <c r="E445" s="201"/>
      <c r="F445" s="201"/>
      <c r="G445" s="201"/>
      <c r="H445" s="201"/>
      <c r="I445" s="201"/>
      <c r="J445" s="201"/>
      <c r="K445" s="201"/>
      <c r="L445" s="201"/>
      <c r="M445" s="201"/>
      <c r="N445" s="201"/>
      <c r="O445" s="201"/>
      <c r="P445" s="201"/>
      <c r="Q445" s="201"/>
      <c r="R445" s="201"/>
      <c r="S445" s="201"/>
      <c r="T445" s="201"/>
      <c r="U445" s="201"/>
      <c r="V445" s="201"/>
      <c r="W445" s="201"/>
      <c r="X445" s="201"/>
      <c r="Y445" s="201"/>
      <c r="Z445" s="201"/>
      <c r="AA445" s="201"/>
    </row>
    <row xmlns:x14ac="http://schemas.microsoft.com/office/spreadsheetml/2009/9/ac" r="446" ht="15.75" x14ac:dyDescent="0.25">
      <c r="A446" s="201"/>
      <c r="B446" s="202"/>
      <c r="C446" s="201"/>
      <c r="D446" s="201"/>
      <c r="E446" s="201"/>
      <c r="F446" s="201"/>
      <c r="G446" s="201"/>
      <c r="H446" s="201"/>
      <c r="I446" s="201"/>
      <c r="J446" s="201"/>
      <c r="K446" s="201"/>
      <c r="L446" s="201"/>
      <c r="M446" s="201"/>
      <c r="N446" s="201"/>
      <c r="O446" s="201"/>
      <c r="P446" s="201"/>
      <c r="Q446" s="201"/>
      <c r="R446" s="201"/>
      <c r="S446" s="201"/>
      <c r="T446" s="201"/>
      <c r="U446" s="201"/>
      <c r="V446" s="201"/>
      <c r="W446" s="201"/>
      <c r="X446" s="201"/>
      <c r="Y446" s="201"/>
      <c r="Z446" s="201"/>
      <c r="AA446" s="201"/>
    </row>
    <row xmlns:x14ac="http://schemas.microsoft.com/office/spreadsheetml/2009/9/ac" r="447" ht="15.75" x14ac:dyDescent="0.25">
      <c r="A447" s="201"/>
      <c r="B447" s="202"/>
      <c r="C447" s="201"/>
      <c r="D447" s="201"/>
      <c r="E447" s="201"/>
      <c r="F447" s="201"/>
      <c r="G447" s="201"/>
      <c r="H447" s="201"/>
      <c r="I447" s="201"/>
      <c r="J447" s="201"/>
      <c r="K447" s="201"/>
      <c r="L447" s="201"/>
      <c r="M447" s="201"/>
      <c r="N447" s="201"/>
      <c r="O447" s="201"/>
      <c r="P447" s="201"/>
      <c r="Q447" s="201"/>
      <c r="R447" s="201"/>
      <c r="S447" s="201"/>
      <c r="T447" s="201"/>
      <c r="U447" s="201"/>
      <c r="V447" s="201"/>
      <c r="W447" s="201"/>
      <c r="X447" s="201"/>
      <c r="Y447" s="201"/>
      <c r="Z447" s="201"/>
      <c r="AA447" s="201"/>
    </row>
    <row xmlns:x14ac="http://schemas.microsoft.com/office/spreadsheetml/2009/9/ac" r="448" ht="15.75" x14ac:dyDescent="0.25">
      <c r="A448" s="201"/>
      <c r="B448" s="202"/>
      <c r="C448" s="201"/>
      <c r="D448" s="201"/>
      <c r="E448" s="201"/>
      <c r="F448" s="201"/>
      <c r="G448" s="201"/>
      <c r="H448" s="201"/>
      <c r="I448" s="201"/>
      <c r="J448" s="201"/>
      <c r="K448" s="201"/>
      <c r="L448" s="201"/>
      <c r="M448" s="201"/>
      <c r="N448" s="201"/>
      <c r="O448" s="201"/>
      <c r="P448" s="201"/>
      <c r="Q448" s="201"/>
      <c r="R448" s="201"/>
      <c r="S448" s="201"/>
      <c r="T448" s="201"/>
      <c r="U448" s="201"/>
      <c r="V448" s="201"/>
      <c r="W448" s="201"/>
      <c r="X448" s="201"/>
      <c r="Y448" s="201"/>
      <c r="Z448" s="201"/>
      <c r="AA448" s="201"/>
    </row>
    <row xmlns:x14ac="http://schemas.microsoft.com/office/spreadsheetml/2009/9/ac" r="449" ht="15.75" x14ac:dyDescent="0.25">
      <c r="A449" s="201"/>
      <c r="B449" s="202"/>
      <c r="C449" s="201"/>
      <c r="D449" s="201"/>
      <c r="E449" s="201"/>
      <c r="F449" s="201"/>
      <c r="G449" s="201"/>
      <c r="H449" s="201"/>
      <c r="I449" s="201"/>
      <c r="J449" s="201"/>
      <c r="K449" s="201"/>
      <c r="L449" s="201"/>
      <c r="M449" s="201"/>
      <c r="N449" s="201"/>
      <c r="O449" s="201"/>
      <c r="P449" s="201"/>
      <c r="Q449" s="201"/>
      <c r="R449" s="201"/>
      <c r="S449" s="201"/>
      <c r="T449" s="201"/>
      <c r="U449" s="201"/>
      <c r="V449" s="201"/>
      <c r="W449" s="201"/>
      <c r="X449" s="201"/>
      <c r="Y449" s="201"/>
      <c r="Z449" s="201"/>
      <c r="AA449" s="201"/>
    </row>
    <row xmlns:x14ac="http://schemas.microsoft.com/office/spreadsheetml/2009/9/ac" r="450" ht="15.75" x14ac:dyDescent="0.25">
      <c r="A450" s="201"/>
      <c r="B450" s="202"/>
      <c r="C450" s="201"/>
      <c r="D450" s="201"/>
      <c r="E450" s="201"/>
      <c r="F450" s="201"/>
      <c r="G450" s="201"/>
      <c r="H450" s="201"/>
      <c r="I450" s="201"/>
      <c r="J450" s="201"/>
      <c r="K450" s="201"/>
      <c r="L450" s="201"/>
      <c r="M450" s="201"/>
      <c r="N450" s="201"/>
      <c r="O450" s="201"/>
      <c r="P450" s="201"/>
      <c r="Q450" s="201"/>
      <c r="R450" s="201"/>
      <c r="S450" s="201"/>
      <c r="T450" s="201"/>
      <c r="U450" s="201"/>
      <c r="V450" s="201"/>
      <c r="W450" s="201"/>
      <c r="X450" s="201"/>
      <c r="Y450" s="201"/>
      <c r="Z450" s="201"/>
      <c r="AA450" s="201"/>
    </row>
    <row xmlns:x14ac="http://schemas.microsoft.com/office/spreadsheetml/2009/9/ac" r="451" ht="15.75" x14ac:dyDescent="0.25">
      <c r="A451" s="201"/>
      <c r="B451" s="202"/>
      <c r="C451" s="201"/>
      <c r="D451" s="201"/>
      <c r="E451" s="201"/>
      <c r="F451" s="201"/>
      <c r="G451" s="201"/>
      <c r="H451" s="201"/>
      <c r="I451" s="201"/>
      <c r="J451" s="201"/>
      <c r="K451" s="201"/>
      <c r="L451" s="201"/>
      <c r="M451" s="201"/>
      <c r="N451" s="201"/>
      <c r="O451" s="201"/>
      <c r="P451" s="201"/>
      <c r="Q451" s="201"/>
      <c r="R451" s="201"/>
      <c r="S451" s="201"/>
      <c r="T451" s="201"/>
      <c r="U451" s="201"/>
      <c r="V451" s="201"/>
      <c r="W451" s="201"/>
      <c r="X451" s="201"/>
      <c r="Y451" s="201"/>
      <c r="Z451" s="201"/>
      <c r="AA451" s="201"/>
    </row>
    <row xmlns:x14ac="http://schemas.microsoft.com/office/spreadsheetml/2009/9/ac" r="452" ht="15.75" x14ac:dyDescent="0.25">
      <c r="A452" s="201"/>
      <c r="B452" s="202"/>
      <c r="C452" s="201"/>
      <c r="D452" s="201"/>
      <c r="E452" s="201"/>
      <c r="F452" s="201"/>
      <c r="G452" s="201"/>
      <c r="H452" s="201"/>
      <c r="I452" s="201"/>
      <c r="J452" s="201"/>
      <c r="K452" s="201"/>
      <c r="L452" s="201"/>
      <c r="M452" s="201"/>
      <c r="N452" s="201"/>
      <c r="O452" s="201"/>
      <c r="P452" s="201"/>
      <c r="Q452" s="201"/>
      <c r="R452" s="201"/>
      <c r="S452" s="201"/>
      <c r="T452" s="201"/>
      <c r="U452" s="201"/>
      <c r="V452" s="201"/>
      <c r="W452" s="201"/>
      <c r="X452" s="201"/>
      <c r="Y452" s="201"/>
      <c r="Z452" s="201"/>
      <c r="AA452" s="201"/>
    </row>
    <row xmlns:x14ac="http://schemas.microsoft.com/office/spreadsheetml/2009/9/ac" r="453" ht="15.75" x14ac:dyDescent="0.25">
      <c r="A453" s="201"/>
      <c r="B453" s="202"/>
      <c r="C453" s="201"/>
      <c r="D453" s="201"/>
      <c r="E453" s="201"/>
      <c r="F453" s="201"/>
      <c r="G453" s="201"/>
      <c r="H453" s="201"/>
      <c r="I453" s="201"/>
      <c r="J453" s="201"/>
      <c r="K453" s="201"/>
      <c r="L453" s="201"/>
      <c r="M453" s="201"/>
      <c r="N453" s="201"/>
      <c r="O453" s="201"/>
      <c r="P453" s="201"/>
      <c r="Q453" s="201"/>
      <c r="R453" s="201"/>
      <c r="S453" s="201"/>
      <c r="T453" s="201"/>
      <c r="U453" s="201"/>
      <c r="V453" s="201"/>
      <c r="W453" s="201"/>
      <c r="X453" s="201"/>
      <c r="Y453" s="201"/>
      <c r="Z453" s="201"/>
      <c r="AA453" s="201"/>
    </row>
    <row xmlns:x14ac="http://schemas.microsoft.com/office/spreadsheetml/2009/9/ac" r="454" ht="15.75" x14ac:dyDescent="0.25">
      <c r="A454" s="201"/>
      <c r="B454" s="202"/>
      <c r="C454" s="201"/>
      <c r="D454" s="201"/>
      <c r="E454" s="201"/>
      <c r="F454" s="201"/>
      <c r="G454" s="201"/>
      <c r="H454" s="201"/>
      <c r="I454" s="201"/>
      <c r="J454" s="201"/>
      <c r="K454" s="201"/>
      <c r="L454" s="201"/>
      <c r="M454" s="201"/>
      <c r="N454" s="201"/>
      <c r="O454" s="201"/>
      <c r="P454" s="201"/>
      <c r="Q454" s="201"/>
      <c r="R454" s="201"/>
      <c r="S454" s="201"/>
      <c r="T454" s="201"/>
      <c r="U454" s="201"/>
      <c r="V454" s="201"/>
      <c r="W454" s="201"/>
      <c r="X454" s="201"/>
      <c r="Y454" s="201"/>
      <c r="Z454" s="201"/>
      <c r="AA454" s="201"/>
    </row>
    <row xmlns:x14ac="http://schemas.microsoft.com/office/spreadsheetml/2009/9/ac" r="455" ht="15.75" x14ac:dyDescent="0.25">
      <c r="A455" s="201"/>
      <c r="B455" s="202"/>
      <c r="C455" s="201"/>
      <c r="D455" s="201"/>
      <c r="E455" s="201"/>
      <c r="F455" s="201"/>
      <c r="G455" s="201"/>
      <c r="H455" s="201"/>
      <c r="I455" s="201"/>
      <c r="J455" s="201"/>
      <c r="K455" s="201"/>
      <c r="L455" s="201"/>
      <c r="M455" s="201"/>
      <c r="N455" s="201"/>
      <c r="O455" s="201"/>
      <c r="P455" s="201"/>
      <c r="Q455" s="201"/>
      <c r="R455" s="201"/>
      <c r="S455" s="201"/>
      <c r="T455" s="201"/>
      <c r="U455" s="201"/>
      <c r="V455" s="201"/>
      <c r="W455" s="201"/>
      <c r="X455" s="201"/>
      <c r="Y455" s="201"/>
      <c r="Z455" s="201"/>
      <c r="AA455" s="201"/>
    </row>
    <row xmlns:x14ac="http://schemas.microsoft.com/office/spreadsheetml/2009/9/ac" r="456" ht="15.75" x14ac:dyDescent="0.25">
      <c r="A456" s="201"/>
      <c r="B456" s="202"/>
      <c r="C456" s="201"/>
      <c r="D456" s="201"/>
      <c r="E456" s="201"/>
      <c r="F456" s="201"/>
      <c r="G456" s="201"/>
      <c r="H456" s="201"/>
      <c r="I456" s="201"/>
      <c r="J456" s="201"/>
      <c r="K456" s="201"/>
      <c r="L456" s="201"/>
      <c r="M456" s="201"/>
      <c r="N456" s="201"/>
      <c r="O456" s="201"/>
      <c r="P456" s="201"/>
      <c r="Q456" s="201"/>
      <c r="R456" s="201"/>
      <c r="S456" s="201"/>
      <c r="T456" s="201"/>
      <c r="U456" s="201"/>
      <c r="V456" s="201"/>
      <c r="W456" s="201"/>
      <c r="X456" s="201"/>
      <c r="Y456" s="201"/>
      <c r="Z456" s="201"/>
      <c r="AA456" s="201"/>
    </row>
    <row xmlns:x14ac="http://schemas.microsoft.com/office/spreadsheetml/2009/9/ac" r="457" ht="15.75" x14ac:dyDescent="0.25">
      <c r="A457" s="201"/>
      <c r="B457" s="202"/>
      <c r="C457" s="201"/>
      <c r="D457" s="201"/>
      <c r="E457" s="201"/>
      <c r="F457" s="201"/>
      <c r="G457" s="201"/>
      <c r="H457" s="201"/>
      <c r="I457" s="201"/>
      <c r="J457" s="201"/>
      <c r="K457" s="201"/>
      <c r="L457" s="201"/>
      <c r="M457" s="201"/>
      <c r="N457" s="201"/>
      <c r="O457" s="201"/>
      <c r="P457" s="201"/>
      <c r="Q457" s="201"/>
      <c r="R457" s="201"/>
      <c r="S457" s="201"/>
      <c r="T457" s="201"/>
      <c r="U457" s="201"/>
      <c r="V457" s="201"/>
      <c r="W457" s="201"/>
      <c r="X457" s="201"/>
      <c r="Y457" s="201"/>
      <c r="Z457" s="201"/>
      <c r="AA457" s="201"/>
    </row>
    <row xmlns:x14ac="http://schemas.microsoft.com/office/spreadsheetml/2009/9/ac" r="458" ht="15.75" x14ac:dyDescent="0.25">
      <c r="A458" s="201"/>
      <c r="B458" s="202"/>
      <c r="C458" s="201"/>
      <c r="D458" s="201"/>
      <c r="E458" s="201"/>
      <c r="F458" s="201"/>
      <c r="G458" s="201"/>
      <c r="H458" s="201"/>
      <c r="I458" s="201"/>
      <c r="J458" s="201"/>
      <c r="K458" s="201"/>
      <c r="L458" s="201"/>
      <c r="M458" s="201"/>
      <c r="N458" s="201"/>
      <c r="O458" s="201"/>
      <c r="P458" s="201"/>
      <c r="Q458" s="201"/>
      <c r="R458" s="201"/>
      <c r="S458" s="201"/>
      <c r="T458" s="201"/>
      <c r="U458" s="201"/>
      <c r="V458" s="201"/>
      <c r="W458" s="201"/>
      <c r="X458" s="201"/>
      <c r="Y458" s="201"/>
      <c r="Z458" s="201"/>
      <c r="AA458" s="201"/>
    </row>
    <row xmlns:x14ac="http://schemas.microsoft.com/office/spreadsheetml/2009/9/ac" r="459" ht="15.75" x14ac:dyDescent="0.25">
      <c r="A459" s="201"/>
      <c r="B459" s="202"/>
      <c r="C459" s="201"/>
      <c r="D459" s="201"/>
      <c r="E459" s="201"/>
      <c r="F459" s="201"/>
      <c r="G459" s="201"/>
      <c r="H459" s="201"/>
      <c r="I459" s="201"/>
      <c r="J459" s="201"/>
      <c r="K459" s="201"/>
      <c r="L459" s="201"/>
      <c r="M459" s="201"/>
      <c r="N459" s="201"/>
      <c r="O459" s="201"/>
      <c r="P459" s="201"/>
      <c r="Q459" s="201"/>
      <c r="R459" s="201"/>
      <c r="S459" s="201"/>
      <c r="T459" s="201"/>
      <c r="U459" s="201"/>
      <c r="V459" s="201"/>
      <c r="W459" s="201"/>
      <c r="X459" s="201"/>
      <c r="Y459" s="201"/>
      <c r="Z459" s="201"/>
      <c r="AA459" s="201"/>
    </row>
    <row xmlns:x14ac="http://schemas.microsoft.com/office/spreadsheetml/2009/9/ac" r="460" ht="15.75" x14ac:dyDescent="0.25">
      <c r="A460" s="201"/>
      <c r="B460" s="202"/>
      <c r="C460" s="201"/>
      <c r="D460" s="201"/>
      <c r="E460" s="201"/>
      <c r="F460" s="201"/>
      <c r="G460" s="201"/>
      <c r="H460" s="201"/>
      <c r="I460" s="201"/>
      <c r="J460" s="201"/>
      <c r="K460" s="201"/>
      <c r="L460" s="201"/>
      <c r="M460" s="201"/>
      <c r="N460" s="201"/>
      <c r="O460" s="201"/>
      <c r="P460" s="201"/>
      <c r="Q460" s="201"/>
      <c r="R460" s="201"/>
      <c r="S460" s="201"/>
      <c r="T460" s="201"/>
      <c r="U460" s="201"/>
      <c r="V460" s="201"/>
      <c r="W460" s="201"/>
      <c r="X460" s="201"/>
      <c r="Y460" s="201"/>
      <c r="Z460" s="201"/>
      <c r="AA460" s="201"/>
    </row>
    <row xmlns:x14ac="http://schemas.microsoft.com/office/spreadsheetml/2009/9/ac" r="461" ht="15.75" x14ac:dyDescent="0.25">
      <c r="A461" s="201"/>
      <c r="B461" s="202"/>
      <c r="C461" s="201"/>
      <c r="D461" s="201"/>
      <c r="E461" s="201"/>
      <c r="F461" s="201"/>
      <c r="G461" s="201"/>
      <c r="H461" s="201"/>
      <c r="I461" s="201"/>
      <c r="J461" s="201"/>
      <c r="K461" s="201"/>
      <c r="L461" s="201"/>
      <c r="M461" s="201"/>
      <c r="N461" s="201"/>
      <c r="O461" s="201"/>
      <c r="P461" s="201"/>
      <c r="Q461" s="201"/>
      <c r="R461" s="201"/>
      <c r="S461" s="201"/>
      <c r="T461" s="201"/>
      <c r="U461" s="201"/>
      <c r="V461" s="201"/>
      <c r="W461" s="201"/>
      <c r="X461" s="201"/>
      <c r="Y461" s="201"/>
      <c r="Z461" s="201"/>
      <c r="AA461" s="201"/>
    </row>
    <row xmlns:x14ac="http://schemas.microsoft.com/office/spreadsheetml/2009/9/ac" r="462" ht="15.75" x14ac:dyDescent="0.25">
      <c r="A462" s="201"/>
      <c r="B462" s="202"/>
      <c r="C462" s="201"/>
      <c r="D462" s="201"/>
      <c r="E462" s="201"/>
      <c r="F462" s="201"/>
      <c r="G462" s="201"/>
      <c r="H462" s="201"/>
      <c r="I462" s="201"/>
      <c r="J462" s="201"/>
      <c r="K462" s="201"/>
      <c r="L462" s="201"/>
      <c r="M462" s="201"/>
      <c r="N462" s="201"/>
      <c r="O462" s="201"/>
      <c r="P462" s="201"/>
      <c r="Q462" s="201"/>
      <c r="R462" s="201"/>
      <c r="S462" s="201"/>
      <c r="T462" s="201"/>
      <c r="U462" s="201"/>
      <c r="V462" s="201"/>
      <c r="W462" s="201"/>
      <c r="X462" s="201"/>
      <c r="Y462" s="201"/>
      <c r="Z462" s="201"/>
      <c r="AA462" s="201"/>
    </row>
    <row xmlns:x14ac="http://schemas.microsoft.com/office/spreadsheetml/2009/9/ac" r="463" ht="15.75" x14ac:dyDescent="0.25">
      <c r="A463" s="201"/>
      <c r="B463" s="202"/>
      <c r="C463" s="201"/>
      <c r="D463" s="201"/>
      <c r="E463" s="201"/>
      <c r="F463" s="201"/>
      <c r="G463" s="201"/>
      <c r="H463" s="201"/>
      <c r="I463" s="201"/>
      <c r="J463" s="201"/>
      <c r="K463" s="201"/>
      <c r="L463" s="201"/>
      <c r="M463" s="201"/>
      <c r="N463" s="201"/>
      <c r="O463" s="201"/>
      <c r="P463" s="201"/>
      <c r="Q463" s="201"/>
      <c r="R463" s="201"/>
      <c r="S463" s="201"/>
      <c r="T463" s="201"/>
      <c r="U463" s="201"/>
      <c r="V463" s="201"/>
      <c r="W463" s="201"/>
      <c r="X463" s="201"/>
      <c r="Y463" s="201"/>
      <c r="Z463" s="201"/>
      <c r="AA463" s="201"/>
    </row>
    <row xmlns:x14ac="http://schemas.microsoft.com/office/spreadsheetml/2009/9/ac" r="464" ht="15.75" x14ac:dyDescent="0.25">
      <c r="A464" s="201"/>
      <c r="B464" s="202"/>
      <c r="C464" s="201"/>
      <c r="D464" s="201"/>
      <c r="E464" s="201"/>
      <c r="F464" s="201"/>
      <c r="G464" s="201"/>
      <c r="H464" s="201"/>
      <c r="I464" s="201"/>
      <c r="J464" s="201"/>
      <c r="K464" s="201"/>
      <c r="L464" s="201"/>
      <c r="M464" s="201"/>
      <c r="N464" s="201"/>
      <c r="O464" s="201"/>
      <c r="P464" s="201"/>
      <c r="Q464" s="201"/>
      <c r="R464" s="201"/>
      <c r="S464" s="201"/>
      <c r="T464" s="201"/>
      <c r="U464" s="201"/>
      <c r="V464" s="201"/>
      <c r="W464" s="201"/>
      <c r="X464" s="201"/>
      <c r="Y464" s="201"/>
      <c r="Z464" s="201"/>
      <c r="AA464" s="201"/>
    </row>
    <row xmlns:x14ac="http://schemas.microsoft.com/office/spreadsheetml/2009/9/ac" r="465" ht="15.75" x14ac:dyDescent="0.25">
      <c r="A465" s="201"/>
      <c r="B465" s="202"/>
      <c r="C465" s="201"/>
      <c r="D465" s="201"/>
      <c r="E465" s="201"/>
      <c r="F465" s="201"/>
      <c r="G465" s="201"/>
      <c r="H465" s="201"/>
      <c r="I465" s="201"/>
      <c r="J465" s="201"/>
      <c r="K465" s="201"/>
      <c r="L465" s="201"/>
      <c r="M465" s="201"/>
      <c r="N465" s="201"/>
      <c r="O465" s="201"/>
      <c r="P465" s="201"/>
      <c r="Q465" s="201"/>
      <c r="R465" s="201"/>
      <c r="S465" s="201"/>
      <c r="T465" s="201"/>
      <c r="U465" s="201"/>
      <c r="V465" s="201"/>
      <c r="W465" s="201"/>
      <c r="X465" s="201"/>
      <c r="Y465" s="201"/>
      <c r="Z465" s="201"/>
      <c r="AA465" s="201"/>
    </row>
    <row xmlns:x14ac="http://schemas.microsoft.com/office/spreadsheetml/2009/9/ac" r="466" ht="15.75" x14ac:dyDescent="0.25">
      <c r="A466" s="201"/>
      <c r="B466" s="202"/>
      <c r="C466" s="201"/>
      <c r="D466" s="201"/>
      <c r="E466" s="201"/>
      <c r="F466" s="201"/>
      <c r="G466" s="201"/>
      <c r="H466" s="201"/>
      <c r="I466" s="201"/>
      <c r="J466" s="201"/>
      <c r="K466" s="201"/>
      <c r="L466" s="201"/>
      <c r="M466" s="201"/>
      <c r="N466" s="201"/>
      <c r="O466" s="201"/>
      <c r="P466" s="201"/>
      <c r="Q466" s="201"/>
      <c r="R466" s="201"/>
      <c r="S466" s="201"/>
      <c r="T466" s="201"/>
      <c r="U466" s="201"/>
      <c r="V466" s="201"/>
      <c r="W466" s="201"/>
      <c r="X466" s="201"/>
      <c r="Y466" s="201"/>
      <c r="Z466" s="201"/>
      <c r="AA466" s="201"/>
    </row>
    <row xmlns:x14ac="http://schemas.microsoft.com/office/spreadsheetml/2009/9/ac" r="467" ht="15.75" x14ac:dyDescent="0.25">
      <c r="A467" s="201"/>
      <c r="B467" s="202"/>
      <c r="C467" s="201"/>
      <c r="D467" s="201"/>
      <c r="E467" s="201"/>
      <c r="F467" s="201"/>
      <c r="G467" s="201"/>
      <c r="H467" s="201"/>
      <c r="I467" s="201"/>
      <c r="J467" s="201"/>
      <c r="K467" s="201"/>
      <c r="L467" s="201"/>
      <c r="M467" s="201"/>
      <c r="N467" s="201"/>
      <c r="O467" s="201"/>
      <c r="P467" s="201"/>
      <c r="Q467" s="201"/>
      <c r="R467" s="201"/>
      <c r="S467" s="201"/>
      <c r="T467" s="201"/>
      <c r="U467" s="201"/>
      <c r="V467" s="201"/>
      <c r="W467" s="201"/>
      <c r="X467" s="201"/>
      <c r="Y467" s="201"/>
      <c r="Z467" s="201"/>
      <c r="AA467" s="201"/>
    </row>
    <row xmlns:x14ac="http://schemas.microsoft.com/office/spreadsheetml/2009/9/ac" r="468" ht="15.75" x14ac:dyDescent="0.25">
      <c r="A468" s="201"/>
      <c r="B468" s="202"/>
      <c r="C468" s="201"/>
      <c r="D468" s="201"/>
      <c r="E468" s="201"/>
      <c r="F468" s="201"/>
      <c r="G468" s="201"/>
      <c r="H468" s="201"/>
      <c r="I468" s="201"/>
      <c r="J468" s="201"/>
      <c r="K468" s="201"/>
      <c r="L468" s="201"/>
      <c r="M468" s="201"/>
      <c r="N468" s="201"/>
      <c r="O468" s="201"/>
      <c r="P468" s="201"/>
      <c r="Q468" s="201"/>
      <c r="R468" s="201"/>
      <c r="S468" s="201"/>
      <c r="T468" s="201"/>
      <c r="U468" s="201"/>
      <c r="V468" s="201"/>
      <c r="W468" s="201"/>
      <c r="X468" s="201"/>
      <c r="Y468" s="201"/>
      <c r="Z468" s="201"/>
      <c r="AA468" s="201"/>
    </row>
    <row xmlns:x14ac="http://schemas.microsoft.com/office/spreadsheetml/2009/9/ac" r="469" ht="15.75" x14ac:dyDescent="0.25">
      <c r="A469" s="201"/>
      <c r="B469" s="202"/>
      <c r="C469" s="201"/>
      <c r="D469" s="201"/>
      <c r="E469" s="201"/>
      <c r="F469" s="201"/>
      <c r="G469" s="201"/>
      <c r="H469" s="201"/>
      <c r="I469" s="201"/>
      <c r="J469" s="201"/>
      <c r="K469" s="201"/>
      <c r="L469" s="201"/>
      <c r="M469" s="201"/>
      <c r="N469" s="201"/>
      <c r="O469" s="201"/>
      <c r="P469" s="201"/>
      <c r="Q469" s="201"/>
      <c r="R469" s="201"/>
      <c r="S469" s="201"/>
      <c r="T469" s="201"/>
      <c r="U469" s="201"/>
      <c r="V469" s="201"/>
      <c r="W469" s="201"/>
      <c r="X469" s="201"/>
      <c r="Y469" s="201"/>
      <c r="Z469" s="201"/>
      <c r="AA469" s="201"/>
    </row>
    <row xmlns:x14ac="http://schemas.microsoft.com/office/spreadsheetml/2009/9/ac" r="470" ht="15.75" x14ac:dyDescent="0.25">
      <c r="A470" s="201"/>
      <c r="B470" s="202"/>
      <c r="C470" s="201"/>
      <c r="D470" s="201"/>
      <c r="E470" s="201"/>
      <c r="F470" s="201"/>
      <c r="G470" s="201"/>
      <c r="H470" s="201"/>
      <c r="I470" s="201"/>
      <c r="J470" s="201"/>
      <c r="K470" s="201"/>
      <c r="L470" s="201"/>
      <c r="M470" s="201"/>
      <c r="N470" s="201"/>
      <c r="O470" s="201"/>
      <c r="P470" s="201"/>
      <c r="Q470" s="201"/>
      <c r="R470" s="201"/>
      <c r="S470" s="201"/>
      <c r="T470" s="201"/>
      <c r="U470" s="201"/>
      <c r="V470" s="201"/>
      <c r="W470" s="201"/>
      <c r="X470" s="201"/>
      <c r="Y470" s="201"/>
      <c r="Z470" s="201"/>
      <c r="AA470" s="201"/>
    </row>
    <row xmlns:x14ac="http://schemas.microsoft.com/office/spreadsheetml/2009/9/ac" r="471" ht="15.75" x14ac:dyDescent="0.25">
      <c r="A471" s="201"/>
      <c r="B471" s="202"/>
      <c r="C471" s="201"/>
      <c r="D471" s="201"/>
      <c r="E471" s="201"/>
      <c r="F471" s="201"/>
      <c r="G471" s="201"/>
      <c r="H471" s="201"/>
      <c r="I471" s="201"/>
      <c r="J471" s="201"/>
      <c r="K471" s="201"/>
      <c r="L471" s="201"/>
      <c r="M471" s="201"/>
      <c r="N471" s="201"/>
      <c r="O471" s="201"/>
      <c r="P471" s="201"/>
      <c r="Q471" s="201"/>
      <c r="R471" s="201"/>
      <c r="S471" s="201"/>
      <c r="T471" s="201"/>
      <c r="U471" s="201"/>
      <c r="V471" s="201"/>
      <c r="W471" s="201"/>
      <c r="X471" s="201"/>
      <c r="Y471" s="201"/>
      <c r="Z471" s="201"/>
      <c r="AA471" s="201"/>
    </row>
    <row xmlns:x14ac="http://schemas.microsoft.com/office/spreadsheetml/2009/9/ac" r="472" ht="15.75" x14ac:dyDescent="0.25">
      <c r="A472" s="201"/>
      <c r="B472" s="202"/>
      <c r="C472" s="201"/>
      <c r="D472" s="201"/>
      <c r="E472" s="201"/>
      <c r="F472" s="201"/>
      <c r="G472" s="201"/>
      <c r="H472" s="201"/>
      <c r="I472" s="201"/>
      <c r="J472" s="201"/>
      <c r="K472" s="201"/>
      <c r="L472" s="201"/>
      <c r="M472" s="201"/>
      <c r="N472" s="201"/>
      <c r="O472" s="201"/>
      <c r="P472" s="201"/>
      <c r="Q472" s="201"/>
      <c r="R472" s="201"/>
      <c r="S472" s="201"/>
      <c r="T472" s="201"/>
      <c r="U472" s="201"/>
      <c r="V472" s="201"/>
      <c r="W472" s="201"/>
      <c r="X472" s="201"/>
      <c r="Y472" s="201"/>
      <c r="Z472" s="201"/>
      <c r="AA472" s="201"/>
    </row>
    <row xmlns:x14ac="http://schemas.microsoft.com/office/spreadsheetml/2009/9/ac" r="473" ht="15.75" x14ac:dyDescent="0.25">
      <c r="A473" s="201"/>
      <c r="B473" s="202"/>
      <c r="C473" s="201"/>
      <c r="D473" s="201"/>
      <c r="E473" s="201"/>
      <c r="F473" s="201"/>
      <c r="G473" s="201"/>
      <c r="H473" s="201"/>
      <c r="I473" s="201"/>
      <c r="J473" s="201"/>
      <c r="K473" s="201"/>
      <c r="L473" s="201"/>
      <c r="M473" s="201"/>
      <c r="N473" s="201"/>
      <c r="O473" s="201"/>
      <c r="P473" s="201"/>
      <c r="Q473" s="201"/>
      <c r="R473" s="201"/>
      <c r="S473" s="201"/>
      <c r="T473" s="201"/>
      <c r="U473" s="201"/>
      <c r="V473" s="201"/>
      <c r="W473" s="201"/>
      <c r="X473" s="201"/>
      <c r="Y473" s="201"/>
      <c r="Z473" s="201"/>
      <c r="AA473" s="201"/>
    </row>
    <row xmlns:x14ac="http://schemas.microsoft.com/office/spreadsheetml/2009/9/ac" r="474" ht="15.75" x14ac:dyDescent="0.25">
      <c r="A474" s="201"/>
      <c r="B474" s="202"/>
      <c r="C474" s="201"/>
      <c r="D474" s="201"/>
      <c r="E474" s="201"/>
      <c r="F474" s="201"/>
      <c r="G474" s="201"/>
      <c r="H474" s="201"/>
      <c r="I474" s="201"/>
      <c r="J474" s="201"/>
      <c r="K474" s="201"/>
      <c r="L474" s="201"/>
      <c r="M474" s="201"/>
      <c r="N474" s="201"/>
      <c r="O474" s="201"/>
      <c r="P474" s="201"/>
      <c r="Q474" s="201"/>
      <c r="R474" s="201"/>
      <c r="S474" s="201"/>
      <c r="T474" s="201"/>
      <c r="U474" s="201"/>
      <c r="V474" s="201"/>
      <c r="W474" s="201"/>
      <c r="X474" s="201"/>
      <c r="Y474" s="201"/>
      <c r="Z474" s="201"/>
      <c r="AA474" s="201"/>
    </row>
    <row xmlns:x14ac="http://schemas.microsoft.com/office/spreadsheetml/2009/9/ac" r="475" ht="15.75" x14ac:dyDescent="0.25">
      <c r="A475" s="201"/>
      <c r="B475" s="202"/>
      <c r="C475" s="201"/>
      <c r="D475" s="201"/>
      <c r="E475" s="201"/>
      <c r="F475" s="201"/>
      <c r="G475" s="201"/>
      <c r="H475" s="201"/>
      <c r="I475" s="201"/>
      <c r="J475" s="201"/>
      <c r="K475" s="201"/>
      <c r="L475" s="201"/>
      <c r="M475" s="201"/>
      <c r="N475" s="201"/>
      <c r="O475" s="201"/>
      <c r="P475" s="201"/>
      <c r="Q475" s="201"/>
      <c r="R475" s="201"/>
      <c r="S475" s="201"/>
      <c r="T475" s="201"/>
      <c r="U475" s="201"/>
      <c r="V475" s="201"/>
      <c r="W475" s="201"/>
      <c r="X475" s="201"/>
      <c r="Y475" s="201"/>
      <c r="Z475" s="201"/>
      <c r="AA475" s="201"/>
    </row>
    <row xmlns:x14ac="http://schemas.microsoft.com/office/spreadsheetml/2009/9/ac" r="476" ht="15.75" x14ac:dyDescent="0.25">
      <c r="A476" s="201"/>
      <c r="B476" s="202"/>
      <c r="C476" s="201"/>
      <c r="D476" s="201"/>
      <c r="E476" s="201"/>
      <c r="F476" s="201"/>
      <c r="G476" s="201"/>
      <c r="H476" s="201"/>
      <c r="I476" s="201"/>
      <c r="J476" s="201"/>
      <c r="K476" s="201"/>
      <c r="L476" s="201"/>
      <c r="M476" s="201"/>
      <c r="N476" s="201"/>
      <c r="O476" s="201"/>
      <c r="P476" s="201"/>
      <c r="Q476" s="201"/>
      <c r="R476" s="201"/>
      <c r="S476" s="201"/>
      <c r="T476" s="201"/>
      <c r="U476" s="201"/>
      <c r="V476" s="201"/>
      <c r="W476" s="201"/>
      <c r="X476" s="201"/>
      <c r="Y476" s="201"/>
      <c r="Z476" s="201"/>
      <c r="AA476" s="201"/>
    </row>
    <row xmlns:x14ac="http://schemas.microsoft.com/office/spreadsheetml/2009/9/ac" r="477" ht="15.75" x14ac:dyDescent="0.25">
      <c r="A477" s="201"/>
      <c r="B477" s="202"/>
      <c r="C477" s="201"/>
      <c r="D477" s="201"/>
      <c r="E477" s="201"/>
      <c r="F477" s="201"/>
      <c r="G477" s="201"/>
      <c r="H477" s="201"/>
      <c r="I477" s="201"/>
      <c r="J477" s="201"/>
      <c r="K477" s="201"/>
      <c r="L477" s="201"/>
      <c r="M477" s="201"/>
      <c r="N477" s="201"/>
      <c r="O477" s="201"/>
      <c r="P477" s="201"/>
      <c r="Q477" s="201"/>
      <c r="R477" s="201"/>
      <c r="S477" s="201"/>
      <c r="T477" s="201"/>
      <c r="U477" s="201"/>
      <c r="V477" s="201"/>
      <c r="W477" s="201"/>
      <c r="X477" s="201"/>
      <c r="Y477" s="201"/>
      <c r="Z477" s="201"/>
      <c r="AA477" s="201"/>
    </row>
    <row xmlns:x14ac="http://schemas.microsoft.com/office/spreadsheetml/2009/9/ac" r="478" ht="15.75" x14ac:dyDescent="0.25">
      <c r="A478" s="201"/>
      <c r="B478" s="202"/>
      <c r="C478" s="201"/>
      <c r="D478" s="201"/>
      <c r="E478" s="201"/>
      <c r="F478" s="201"/>
      <c r="G478" s="201"/>
      <c r="H478" s="201"/>
      <c r="I478" s="201"/>
      <c r="J478" s="201"/>
      <c r="K478" s="201"/>
      <c r="L478" s="201"/>
      <c r="M478" s="201"/>
      <c r="N478" s="201"/>
      <c r="O478" s="201"/>
      <c r="P478" s="201"/>
      <c r="Q478" s="201"/>
      <c r="R478" s="201"/>
      <c r="S478" s="201"/>
      <c r="T478" s="201"/>
      <c r="U478" s="201"/>
      <c r="V478" s="201"/>
      <c r="W478" s="201"/>
      <c r="X478" s="201"/>
      <c r="Y478" s="201"/>
      <c r="Z478" s="201"/>
      <c r="AA478" s="201"/>
    </row>
    <row xmlns:x14ac="http://schemas.microsoft.com/office/spreadsheetml/2009/9/ac" r="479" ht="15.75" x14ac:dyDescent="0.25">
      <c r="A479" s="201"/>
      <c r="B479" s="202"/>
      <c r="C479" s="201"/>
      <c r="D479" s="201"/>
      <c r="E479" s="201"/>
      <c r="F479" s="201"/>
      <c r="G479" s="201"/>
      <c r="H479" s="201"/>
      <c r="I479" s="201"/>
      <c r="J479" s="201"/>
      <c r="K479" s="201"/>
      <c r="L479" s="201"/>
      <c r="M479" s="201"/>
      <c r="N479" s="201"/>
      <c r="O479" s="201"/>
      <c r="P479" s="201"/>
      <c r="Q479" s="201"/>
      <c r="R479" s="201"/>
      <c r="S479" s="201"/>
      <c r="T479" s="201"/>
      <c r="U479" s="201"/>
      <c r="V479" s="201"/>
      <c r="W479" s="201"/>
      <c r="X479" s="201"/>
      <c r="Y479" s="201"/>
      <c r="Z479" s="201"/>
      <c r="AA479" s="201"/>
    </row>
    <row xmlns:x14ac="http://schemas.microsoft.com/office/spreadsheetml/2009/9/ac" r="480" ht="15.75" x14ac:dyDescent="0.25">
      <c r="A480" s="201"/>
      <c r="B480" s="202"/>
      <c r="C480" s="201"/>
      <c r="D480" s="201"/>
      <c r="E480" s="201"/>
      <c r="F480" s="201"/>
      <c r="G480" s="201"/>
      <c r="H480" s="201"/>
      <c r="I480" s="201"/>
      <c r="J480" s="201"/>
      <c r="K480" s="201"/>
      <c r="L480" s="201"/>
      <c r="M480" s="201"/>
      <c r="N480" s="201"/>
      <c r="O480" s="201"/>
      <c r="P480" s="201"/>
      <c r="Q480" s="201"/>
      <c r="R480" s="201"/>
      <c r="S480" s="201"/>
      <c r="T480" s="201"/>
      <c r="U480" s="201"/>
      <c r="V480" s="201"/>
      <c r="W480" s="201"/>
      <c r="X480" s="201"/>
      <c r="Y480" s="201"/>
      <c r="Z480" s="201"/>
      <c r="AA480" s="201"/>
    </row>
    <row xmlns:x14ac="http://schemas.microsoft.com/office/spreadsheetml/2009/9/ac" r="481" ht="15.75" x14ac:dyDescent="0.25">
      <c r="A481" s="201"/>
      <c r="B481" s="202"/>
      <c r="C481" s="201"/>
      <c r="D481" s="201"/>
      <c r="E481" s="201"/>
      <c r="F481" s="201"/>
      <c r="G481" s="201"/>
      <c r="H481" s="201"/>
      <c r="I481" s="201"/>
      <c r="J481" s="201"/>
      <c r="K481" s="201"/>
      <c r="L481" s="201"/>
      <c r="M481" s="201"/>
      <c r="N481" s="201"/>
      <c r="O481" s="201"/>
      <c r="P481" s="201"/>
      <c r="Q481" s="201"/>
      <c r="R481" s="201"/>
      <c r="S481" s="201"/>
      <c r="T481" s="201"/>
      <c r="U481" s="201"/>
      <c r="V481" s="201"/>
      <c r="W481" s="201"/>
      <c r="X481" s="201"/>
      <c r="Y481" s="201"/>
      <c r="Z481" s="201"/>
      <c r="AA481" s="201"/>
    </row>
    <row xmlns:x14ac="http://schemas.microsoft.com/office/spreadsheetml/2009/9/ac" r="482" ht="15.75" x14ac:dyDescent="0.25">
      <c r="A482" s="201"/>
      <c r="B482" s="202"/>
      <c r="C482" s="201"/>
      <c r="D482" s="201"/>
      <c r="E482" s="201"/>
      <c r="F482" s="201"/>
      <c r="G482" s="201"/>
      <c r="H482" s="201"/>
      <c r="I482" s="201"/>
      <c r="J482" s="201"/>
      <c r="K482" s="201"/>
      <c r="L482" s="201"/>
      <c r="M482" s="201"/>
      <c r="N482" s="201"/>
      <c r="O482" s="201"/>
      <c r="P482" s="201"/>
      <c r="Q482" s="201"/>
      <c r="R482" s="201"/>
      <c r="S482" s="201"/>
      <c r="T482" s="201"/>
      <c r="U482" s="201"/>
      <c r="V482" s="201"/>
      <c r="W482" s="201"/>
      <c r="X482" s="201"/>
      <c r="Y482" s="201"/>
      <c r="Z482" s="201"/>
      <c r="AA482" s="201"/>
    </row>
    <row xmlns:x14ac="http://schemas.microsoft.com/office/spreadsheetml/2009/9/ac" r="483" ht="15.75" x14ac:dyDescent="0.25">
      <c r="A483" s="201"/>
      <c r="B483" s="202"/>
      <c r="C483" s="201"/>
      <c r="D483" s="201"/>
      <c r="E483" s="201"/>
      <c r="F483" s="201"/>
      <c r="G483" s="201"/>
      <c r="H483" s="201"/>
      <c r="I483" s="201"/>
      <c r="J483" s="201"/>
      <c r="K483" s="201"/>
      <c r="L483" s="201"/>
      <c r="M483" s="201"/>
      <c r="N483" s="201"/>
      <c r="O483" s="201"/>
      <c r="P483" s="201"/>
      <c r="Q483" s="201"/>
      <c r="R483" s="201"/>
      <c r="S483" s="201"/>
      <c r="T483" s="201"/>
      <c r="U483" s="201"/>
      <c r="V483" s="201"/>
      <c r="W483" s="201"/>
      <c r="X483" s="201"/>
      <c r="Y483" s="201"/>
      <c r="Z483" s="201"/>
      <c r="AA483" s="201"/>
    </row>
    <row xmlns:x14ac="http://schemas.microsoft.com/office/spreadsheetml/2009/9/ac" r="484" ht="15.75" x14ac:dyDescent="0.25">
      <c r="A484" s="201"/>
      <c r="B484" s="202"/>
      <c r="C484" s="201"/>
      <c r="D484" s="201"/>
      <c r="E484" s="201"/>
      <c r="F484" s="201"/>
      <c r="G484" s="201"/>
      <c r="H484" s="201"/>
      <c r="I484" s="201"/>
      <c r="J484" s="201"/>
      <c r="K484" s="201"/>
      <c r="L484" s="201"/>
      <c r="M484" s="201"/>
      <c r="N484" s="201"/>
      <c r="O484" s="201"/>
      <c r="P484" s="201"/>
      <c r="Q484" s="201"/>
      <c r="R484" s="201"/>
      <c r="S484" s="201"/>
      <c r="T484" s="201"/>
      <c r="U484" s="201"/>
      <c r="V484" s="201"/>
      <c r="W484" s="201"/>
      <c r="X484" s="201"/>
      <c r="Y484" s="201"/>
      <c r="Z484" s="201"/>
      <c r="AA484" s="201"/>
    </row>
    <row xmlns:x14ac="http://schemas.microsoft.com/office/spreadsheetml/2009/9/ac" r="485" ht="15.75" x14ac:dyDescent="0.25">
      <c r="A485" s="201"/>
      <c r="B485" s="202"/>
      <c r="C485" s="201"/>
      <c r="D485" s="201"/>
      <c r="E485" s="201"/>
      <c r="F485" s="201"/>
      <c r="G485" s="201"/>
      <c r="H485" s="201"/>
      <c r="I485" s="201"/>
      <c r="J485" s="201"/>
      <c r="K485" s="201"/>
      <c r="L485" s="201"/>
      <c r="M485" s="201"/>
      <c r="N485" s="201"/>
      <c r="O485" s="201"/>
      <c r="P485" s="201"/>
      <c r="Q485" s="201"/>
      <c r="R485" s="201"/>
      <c r="S485" s="201"/>
      <c r="T485" s="201"/>
      <c r="U485" s="201"/>
      <c r="V485" s="201"/>
      <c r="W485" s="201"/>
      <c r="X485" s="201"/>
      <c r="Y485" s="201"/>
      <c r="Z485" s="201"/>
      <c r="AA485" s="201"/>
    </row>
    <row xmlns:x14ac="http://schemas.microsoft.com/office/spreadsheetml/2009/9/ac" r="486" ht="15.75" x14ac:dyDescent="0.25">
      <c r="A486" s="201"/>
      <c r="B486" s="202"/>
      <c r="C486" s="201"/>
      <c r="D486" s="201"/>
      <c r="E486" s="201"/>
      <c r="F486" s="201"/>
      <c r="G486" s="201"/>
      <c r="H486" s="201"/>
      <c r="I486" s="201"/>
      <c r="J486" s="201"/>
      <c r="K486" s="201"/>
      <c r="L486" s="201"/>
      <c r="M486" s="201"/>
      <c r="N486" s="201"/>
      <c r="O486" s="201"/>
      <c r="P486" s="201"/>
      <c r="Q486" s="201"/>
      <c r="R486" s="201"/>
      <c r="S486" s="201"/>
      <c r="T486" s="201"/>
      <c r="U486" s="201"/>
      <c r="V486" s="201"/>
      <c r="W486" s="201"/>
      <c r="X486" s="201"/>
      <c r="Y486" s="201"/>
      <c r="Z486" s="201"/>
      <c r="AA486" s="201"/>
    </row>
    <row xmlns:x14ac="http://schemas.microsoft.com/office/spreadsheetml/2009/9/ac" r="487" ht="15.75" x14ac:dyDescent="0.25">
      <c r="A487" s="201"/>
      <c r="B487" s="202"/>
      <c r="C487" s="201"/>
      <c r="D487" s="201"/>
      <c r="E487" s="201"/>
      <c r="F487" s="201"/>
      <c r="G487" s="201"/>
      <c r="H487" s="201"/>
      <c r="I487" s="201"/>
      <c r="J487" s="201"/>
      <c r="K487" s="201"/>
      <c r="L487" s="201"/>
      <c r="M487" s="201"/>
      <c r="N487" s="201"/>
      <c r="O487" s="201"/>
      <c r="P487" s="201"/>
      <c r="Q487" s="201"/>
      <c r="R487" s="201"/>
      <c r="S487" s="201"/>
      <c r="T487" s="201"/>
      <c r="U487" s="201"/>
      <c r="V487" s="201"/>
      <c r="W487" s="201"/>
      <c r="X487" s="201"/>
      <c r="Y487" s="201"/>
      <c r="Z487" s="201"/>
      <c r="AA487" s="201"/>
    </row>
    <row xmlns:x14ac="http://schemas.microsoft.com/office/spreadsheetml/2009/9/ac" r="488" ht="15.75" x14ac:dyDescent="0.25">
      <c r="A488" s="201"/>
      <c r="B488" s="202"/>
      <c r="C488" s="201"/>
      <c r="D488" s="201"/>
      <c r="E488" s="201"/>
      <c r="F488" s="201"/>
      <c r="G488" s="201"/>
      <c r="H488" s="201"/>
      <c r="I488" s="201"/>
      <c r="J488" s="201"/>
      <c r="K488" s="201"/>
      <c r="L488" s="201"/>
      <c r="M488" s="201"/>
      <c r="N488" s="201"/>
      <c r="O488" s="201"/>
      <c r="P488" s="201"/>
      <c r="Q488" s="201"/>
      <c r="R488" s="201"/>
      <c r="S488" s="201"/>
      <c r="T488" s="201"/>
      <c r="U488" s="201"/>
      <c r="V488" s="201"/>
      <c r="W488" s="201"/>
      <c r="X488" s="201"/>
      <c r="Y488" s="201"/>
      <c r="Z488" s="201"/>
      <c r="AA488" s="20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840E-1E6E-422D-BC05-43980A2E09C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9" customWidth="true"/>
    <col min="2" max="2" width="6.5" style="203" customWidth="true"/>
    <col min="3" max="3" width="14.125" style="210" customWidth="true"/>
    <col min="4" max="4" width="9.75" style="167" customWidth="true"/>
    <col min="5" max="5" width="8" style="211" customWidth="true"/>
    <col min="6" max="6" width="8" style="212" customWidth="true"/>
    <col min="7" max="7" width="8" style="213" customWidth="true"/>
    <col min="8" max="8" width="8" style="214" customWidth="true"/>
    <col min="9" max="9" width="8" style="208" customWidth="true"/>
    <col min="10" max="10" width="8" style="215" customWidth="true"/>
    <col min="11" max="11" width="8" style="216" customWidth="true"/>
    <col min="12" max="12" width="8" style="212" customWidth="true"/>
    <col min="13" max="13" width="8" style="217" customWidth="true"/>
    <col min="14" max="14" width="8" style="218" customWidth="true"/>
    <col min="15" max="19" width="8" style="167" customWidth="true"/>
    <col min="20" max="16384" width="9" style="167"/>
  </cols>
  <sheetData>
    <row xmlns:x14ac="http://schemas.microsoft.com/office/spreadsheetml/2009/9/ac" r="1" ht="20.25" customHeight="true" x14ac:dyDescent="0.2">
      <c r="A1" s="610" t="s">
        <v>402</v>
      </c>
      <c r="B1" s="611"/>
      <c r="C1" s="611"/>
      <c r="D1" s="611"/>
      <c r="E1" s="612" t="s">
        <v>52</v>
      </c>
      <c r="F1" s="613"/>
      <c r="G1" s="613"/>
      <c r="H1" s="613"/>
      <c r="I1" s="614"/>
      <c r="J1" s="615" t="s">
        <v>10</v>
      </c>
      <c r="K1" s="615"/>
      <c r="L1" s="615"/>
      <c r="M1" s="615"/>
      <c r="N1" s="615"/>
      <c r="O1" s="616" t="s">
        <v>11</v>
      </c>
      <c r="P1" s="617"/>
      <c r="Q1" s="617"/>
      <c r="R1" s="617"/>
      <c r="S1" s="618"/>
    </row>
    <row xmlns:x14ac="http://schemas.microsoft.com/office/spreadsheetml/2009/9/ac" r="2" x14ac:dyDescent="0.2">
      <c r="A2" s="611"/>
      <c r="B2" s="611"/>
      <c r="C2" s="611"/>
      <c r="D2" s="611"/>
      <c r="E2" s="238"/>
      <c r="F2" s="239"/>
      <c r="G2" s="240"/>
      <c r="H2" s="241"/>
      <c r="I2" s="242"/>
      <c r="J2" s="243"/>
      <c r="K2" s="239"/>
      <c r="L2" s="244"/>
      <c r="M2" s="241"/>
      <c r="N2" s="245"/>
      <c r="O2" s="238"/>
      <c r="P2" s="239"/>
      <c r="Q2" s="246"/>
      <c r="R2" s="241"/>
      <c r="S2" s="242"/>
    </row>
    <row xmlns:x14ac="http://schemas.microsoft.com/office/spreadsheetml/2009/9/ac" r="3" ht="134.25" customHeight="true" x14ac:dyDescent="0.2">
      <c r="A3" s="204" t="s">
        <v>9</v>
      </c>
      <c r="B3" s="205" t="s">
        <v>4</v>
      </c>
      <c r="C3" s="206" t="s">
        <v>8</v>
      </c>
      <c r="D3" s="207" t="s">
        <v>286</v>
      </c>
      <c r="E3" s="247" t="s">
        <v>25</v>
      </c>
      <c r="F3" s="248" t="s">
        <v>19</v>
      </c>
      <c r="G3" s="249" t="s">
        <v>268</v>
      </c>
      <c r="H3" s="250" t="s">
        <v>277</v>
      </c>
      <c r="I3" s="251" t="s">
        <v>36</v>
      </c>
      <c r="J3" s="252" t="s">
        <v>25</v>
      </c>
      <c r="K3" s="253" t="s">
        <v>19</v>
      </c>
      <c r="L3" s="254" t="s">
        <v>269</v>
      </c>
      <c r="M3" s="250" t="s">
        <v>277</v>
      </c>
      <c r="N3" s="255" t="s">
        <v>36</v>
      </c>
      <c r="O3" s="247" t="s">
        <v>25</v>
      </c>
      <c r="P3" s="248" t="s">
        <v>141</v>
      </c>
      <c r="Q3" s="256" t="s">
        <v>270</v>
      </c>
      <c r="R3" s="250" t="s">
        <v>277</v>
      </c>
      <c r="S3" s="251" t="s">
        <v>36</v>
      </c>
    </row>
    <row xmlns:x14ac="http://schemas.microsoft.com/office/spreadsheetml/2009/9/ac" r="4" x14ac:dyDescent="0.2">
      <c r="A4" s="366" t="str">
        <f>IF(ISBLANK(Regressions!A14), " ", Regressions!A14)</f>
        <v>Bhutan</v>
      </c>
      <c r="B4" s="367">
        <f>IF(ISBLANK(Regressions!B14), " ", Regressions!B14)</f>
        <v>2000</v>
      </c>
      <c r="C4" s="368" t="str">
        <f>IF(ISBLANK(Regressions!C14), " ", Regressions!C14)</f>
        <v>National</v>
      </c>
      <c r="D4" s="369">
        <f>IF(ISBLANK(Regressions!D14), " ", Regressions!D14)</f>
        <v>215965</v>
      </c>
      <c r="E4" s="257" t="e">
        <f>IF(ISNUMBER(Regressions!E14),ROUND(Regressions!E14, 1), NA())</f>
        <v>#N/A</v>
      </c>
      <c r="F4" s="370" t="e">
        <f>IF(ISNUMBER(Regressions!F14),ROUND(Regressions!F14, 1), NA())</f>
        <v>#N/A</v>
      </c>
      <c r="G4" s="258" t="e">
        <f>IF(ISNUMBER(Regressions!G14),ROUND(Regressions!G14, 1), NA())</f>
        <v>#N/A</v>
      </c>
      <c r="H4" s="371" t="e">
        <f>IF(ISNUMBER(Regressions!H14),ROUND(Regressions!H14, 1), NA())</f>
        <v>#N/A</v>
      </c>
      <c r="I4" s="259" t="e">
        <f>IF(ISNUMBER(Regressions!I14),ROUND(Regressions!I14, 1), NA())</f>
        <v>#N/A</v>
      </c>
      <c r="J4" s="372" t="e">
        <f>IF(ISNUMBER(Regressions!K14),ROUND(Regressions!K14, 1), NA())</f>
        <v>#N/A</v>
      </c>
      <c r="K4" s="370" t="e">
        <f>IF(ISNUMBER(Regressions!L14),ROUND(Regressions!L14, 1), NA())</f>
        <v>#N/A</v>
      </c>
      <c r="L4" s="260" t="e">
        <f>IF(ISNUMBER(Regressions!M14),ROUND(Regressions!M14, 1), NA())</f>
        <v>#N/A</v>
      </c>
      <c r="M4" s="371" t="e">
        <f>IF(ISNUMBER(Regressions!N14),ROUND(Regressions!N14, 1), NA())</f>
        <v>#N/A</v>
      </c>
      <c r="N4" s="259" t="e">
        <f>IF(ISNUMBER(Regressions!O14),ROUND(Regressions!O14, 1), NA())</f>
        <v>#N/A</v>
      </c>
      <c r="O4" s="372" t="e">
        <f>IF(ISNUMBER(Regressions!Q14),ROUND(Regressions!Q14, 1), NA())</f>
        <v>#N/A</v>
      </c>
      <c r="P4" s="370" t="e">
        <f>IF(ISNUMBER(Regressions!R14),ROUND(Regressions!R14, 1), NA())</f>
        <v>#N/A</v>
      </c>
      <c r="Q4" s="261" t="e">
        <f>IF(ISNUMBER(Regressions!S14),ROUND(Regressions!S14, 1), NA())</f>
        <v>#N/A</v>
      </c>
      <c r="R4" s="371" t="e">
        <f>IF(ISNUMBER(Regressions!T14),ROUND(Regressions!T14, 1), NA())</f>
        <v>#N/A</v>
      </c>
      <c r="S4" s="259" t="e">
        <f>IF(ISNUMBER(Regressions!U14),ROUND(Regressions!U14, 1), NA())</f>
        <v>#N/A</v>
      </c>
    </row>
    <row xmlns:x14ac="http://schemas.microsoft.com/office/spreadsheetml/2009/9/ac" r="5" x14ac:dyDescent="0.2">
      <c r="A5" s="366" t="str">
        <f>IF(ISBLANK(Regressions!A15), " ", Regressions!A15)</f>
        <v>Bhutan</v>
      </c>
      <c r="B5" s="367">
        <f>IF(ISBLANK(Regressions!B15), " ", Regressions!B15)</f>
        <v>2001</v>
      </c>
      <c r="C5" s="373" t="str">
        <f>IF(ISBLANK(Regressions!C15), " ", Regressions!C15)</f>
        <v>National</v>
      </c>
      <c r="D5" s="369">
        <f>IF(ISBLANK(Regressions!D15), " ", Regressions!D15)</f>
        <v>221373</v>
      </c>
      <c r="E5" s="257" t="e">
        <f>IF(ISNUMBER(Regressions!E15),ROUND(Regressions!E15, 1), NA())</f>
        <v>#N/A</v>
      </c>
      <c r="F5" s="370" t="e">
        <f>IF(ISNUMBER(Regressions!F15),ROUND(Regressions!F15, 1), NA())</f>
        <v>#N/A</v>
      </c>
      <c r="G5" s="258" t="e">
        <f>IF(ISNUMBER(Regressions!G15),ROUND(Regressions!G15, 1), NA())</f>
        <v>#N/A</v>
      </c>
      <c r="H5" s="371" t="e">
        <f>IF(ISNUMBER(Regressions!H15),ROUND(Regressions!H15, 1), NA())</f>
        <v>#N/A</v>
      </c>
      <c r="I5" s="259" t="e">
        <f>IF(ISNUMBER(Regressions!I15),ROUND(Regressions!I15, 1), NA())</f>
        <v>#N/A</v>
      </c>
      <c r="J5" s="372" t="e">
        <f>IF(ISNUMBER(Regressions!K15),ROUND(Regressions!K15, 1), NA())</f>
        <v>#N/A</v>
      </c>
      <c r="K5" s="370" t="e">
        <f>IF(ISNUMBER(Regressions!L15),ROUND(Regressions!L15, 1), NA())</f>
        <v>#N/A</v>
      </c>
      <c r="L5" s="260" t="e">
        <f>IF(ISNUMBER(Regressions!M15),ROUND(Regressions!M15, 1), NA())</f>
        <v>#N/A</v>
      </c>
      <c r="M5" s="371" t="e">
        <f>IF(ISNUMBER(Regressions!N15),ROUND(Regressions!N15, 1), NA())</f>
        <v>#N/A</v>
      </c>
      <c r="N5" s="259" t="e">
        <f>IF(ISNUMBER(Regressions!O15),ROUND(Regressions!O15, 1), NA())</f>
        <v>#N/A</v>
      </c>
      <c r="O5" s="372" t="e">
        <f>IF(ISNUMBER(Regressions!Q15),ROUND(Regressions!Q15, 1), NA())</f>
        <v>#N/A</v>
      </c>
      <c r="P5" s="370" t="e">
        <f>IF(ISNUMBER(Regressions!R15),ROUND(Regressions!R15, 1), NA())</f>
        <v>#N/A</v>
      </c>
      <c r="Q5" s="261" t="e">
        <f>IF(ISNUMBER(Regressions!S15),ROUND(Regressions!S15, 1), NA())</f>
        <v>#N/A</v>
      </c>
      <c r="R5" s="371" t="e">
        <f>IF(ISNUMBER(Regressions!T15),ROUND(Regressions!T15, 1), NA())</f>
        <v>#N/A</v>
      </c>
      <c r="S5" s="259" t="e">
        <f>IF(ISNUMBER(Regressions!U15),ROUND(Regressions!U15, 1), NA())</f>
        <v>#N/A</v>
      </c>
      <c r="T5" s="208"/>
      <c r="U5" s="208"/>
      <c r="V5" s="208"/>
      <c r="W5" s="208"/>
      <c r="X5" s="208"/>
      <c r="Y5" s="208"/>
      <c r="Z5" s="208"/>
      <c r="AA5" s="208"/>
    </row>
    <row xmlns:x14ac="http://schemas.microsoft.com/office/spreadsheetml/2009/9/ac" r="6" x14ac:dyDescent="0.2">
      <c r="A6" s="366" t="str">
        <f>IF(ISBLANK(Regressions!A16), " ", Regressions!A16)</f>
        <v>Bhutan</v>
      </c>
      <c r="B6" s="367">
        <f>IF(ISBLANK(Regressions!B16), " ", Regressions!B16)</f>
        <v>2002</v>
      </c>
      <c r="C6" s="373" t="str">
        <f>IF(ISBLANK(Regressions!C16), " ", Regressions!C16)</f>
        <v>National</v>
      </c>
      <c r="D6" s="369">
        <f>IF(ISBLANK(Regressions!D16), " ", Regressions!D16)</f>
        <v>225546</v>
      </c>
      <c r="E6" s="257" t="e">
        <f>IF(ISNUMBER(Regressions!E16),ROUND(Regressions!E16, 1), NA())</f>
        <v>#N/A</v>
      </c>
      <c r="F6" s="370">
        <f>IF(ISNUMBER(Regressions!F16),ROUND(Regressions!F16, 1), NA())</f>
        <v>87.5</v>
      </c>
      <c r="G6" s="258">
        <f>IF(ISNUMBER(Regressions!G16),ROUND(Regressions!G16, 1), NA())</f>
        <v>52</v>
      </c>
      <c r="H6" s="371">
        <f>IF(ISNUMBER(Regressions!H16),ROUND(Regressions!H16, 1), NA())</f>
        <v>35.4</v>
      </c>
      <c r="I6" s="259">
        <f>IF(ISNUMBER(Regressions!I16),ROUND(Regressions!I16, 1), NA())</f>
        <v>12.5</v>
      </c>
      <c r="J6" s="372" t="e">
        <f>IF(ISNUMBER(Regressions!K16),ROUND(Regressions!K16, 1), NA())</f>
        <v>#N/A</v>
      </c>
      <c r="K6" s="370" t="e">
        <f>IF(ISNUMBER(Regressions!L16),ROUND(Regressions!L16, 1), NA())</f>
        <v>#N/A</v>
      </c>
      <c r="L6" s="260" t="e">
        <f>IF(ISNUMBER(Regressions!M16),ROUND(Regressions!M16, 1), NA())</f>
        <v>#N/A</v>
      </c>
      <c r="M6" s="371" t="e">
        <f>IF(ISNUMBER(Regressions!N16),ROUND(Regressions!N16, 1), NA())</f>
        <v>#N/A</v>
      </c>
      <c r="N6" s="259" t="e">
        <f>IF(ISNUMBER(Regressions!O16),ROUND(Regressions!O16, 1), NA())</f>
        <v>#N/A</v>
      </c>
      <c r="O6" s="372" t="e">
        <f>IF(ISNUMBER(Regressions!Q16),ROUND(Regressions!Q16, 1), NA())</f>
        <v>#N/A</v>
      </c>
      <c r="P6" s="370" t="e">
        <f>IF(ISNUMBER(Regressions!R16),ROUND(Regressions!R16, 1), NA())</f>
        <v>#N/A</v>
      </c>
      <c r="Q6" s="261" t="e">
        <f>IF(ISNUMBER(Regressions!S16),ROUND(Regressions!S16, 1), NA())</f>
        <v>#N/A</v>
      </c>
      <c r="R6" s="371" t="e">
        <f>IF(ISNUMBER(Regressions!T16),ROUND(Regressions!T16, 1), NA())</f>
        <v>#N/A</v>
      </c>
      <c r="S6" s="259" t="e">
        <f>IF(ISNUMBER(Regressions!U16),ROUND(Regressions!U16, 1), NA())</f>
        <v>#N/A</v>
      </c>
      <c r="T6" s="208"/>
      <c r="U6" s="208"/>
      <c r="V6" s="208"/>
      <c r="W6" s="208"/>
      <c r="X6" s="208"/>
      <c r="Y6" s="208"/>
      <c r="Z6" s="208"/>
      <c r="AA6" s="208"/>
    </row>
    <row xmlns:x14ac="http://schemas.microsoft.com/office/spreadsheetml/2009/9/ac" r="7" x14ac:dyDescent="0.2">
      <c r="A7" s="366" t="str">
        <f>IF(ISBLANK(Regressions!A17), " ", Regressions!A17)</f>
        <v>Bhutan</v>
      </c>
      <c r="B7" s="367">
        <f>IF(ISBLANK(Regressions!B17), " ", Regressions!B17)</f>
        <v>2003</v>
      </c>
      <c r="C7" s="373" t="str">
        <f>IF(ISBLANK(Regressions!C17), " ", Regressions!C17)</f>
        <v>National</v>
      </c>
      <c r="D7" s="369">
        <f>IF(ISBLANK(Regressions!D17), " ", Regressions!D17)</f>
        <v>228356</v>
      </c>
      <c r="E7" s="257" t="e">
        <f>IF(ISNUMBER(Regressions!E17),ROUND(Regressions!E17, 1), NA())</f>
        <v>#N/A</v>
      </c>
      <c r="F7" s="370">
        <f>IF(ISNUMBER(Regressions!F17),ROUND(Regressions!F17, 1), NA())</f>
        <v>87.5</v>
      </c>
      <c r="G7" s="258">
        <f>IF(ISNUMBER(Regressions!G17),ROUND(Regressions!G17, 1), NA())</f>
        <v>52</v>
      </c>
      <c r="H7" s="371">
        <f>IF(ISNUMBER(Regressions!H17),ROUND(Regressions!H17, 1), NA())</f>
        <v>35.4</v>
      </c>
      <c r="I7" s="259">
        <f>IF(ISNUMBER(Regressions!I17),ROUND(Regressions!I17, 1), NA())</f>
        <v>12.5</v>
      </c>
      <c r="J7" s="372" t="e">
        <f>IF(ISNUMBER(Regressions!K17),ROUND(Regressions!K17, 1), NA())</f>
        <v>#N/A</v>
      </c>
      <c r="K7" s="370" t="e">
        <f>IF(ISNUMBER(Regressions!L17),ROUND(Regressions!L17, 1), NA())</f>
        <v>#N/A</v>
      </c>
      <c r="L7" s="260" t="e">
        <f>IF(ISNUMBER(Regressions!M17),ROUND(Regressions!M17, 1), NA())</f>
        <v>#N/A</v>
      </c>
      <c r="M7" s="371" t="e">
        <f>IF(ISNUMBER(Regressions!N17),ROUND(Regressions!N17, 1), NA())</f>
        <v>#N/A</v>
      </c>
      <c r="N7" s="259" t="e">
        <f>IF(ISNUMBER(Regressions!O17),ROUND(Regressions!O17, 1), NA())</f>
        <v>#N/A</v>
      </c>
      <c r="O7" s="372" t="e">
        <f>IF(ISNUMBER(Regressions!Q17),ROUND(Regressions!Q17, 1), NA())</f>
        <v>#N/A</v>
      </c>
      <c r="P7" s="370" t="e">
        <f>IF(ISNUMBER(Regressions!R17),ROUND(Regressions!R17, 1), NA())</f>
        <v>#N/A</v>
      </c>
      <c r="Q7" s="261" t="e">
        <f>IF(ISNUMBER(Regressions!S17),ROUND(Regressions!S17, 1), NA())</f>
        <v>#N/A</v>
      </c>
      <c r="R7" s="371" t="e">
        <f>IF(ISNUMBER(Regressions!T17),ROUND(Regressions!T17, 1), NA())</f>
        <v>#N/A</v>
      </c>
      <c r="S7" s="259" t="e">
        <f>IF(ISNUMBER(Regressions!U17),ROUND(Regressions!U17, 1), NA())</f>
        <v>#N/A</v>
      </c>
      <c r="T7" s="208"/>
      <c r="U7" s="208"/>
      <c r="V7" s="208"/>
      <c r="W7" s="208"/>
      <c r="X7" s="208"/>
      <c r="Y7" s="208"/>
      <c r="Z7" s="208"/>
      <c r="AA7" s="208"/>
    </row>
    <row xmlns:x14ac="http://schemas.microsoft.com/office/spreadsheetml/2009/9/ac" r="8" x14ac:dyDescent="0.2">
      <c r="A8" s="366" t="str">
        <f>IF(ISBLANK(Regressions!A18), " ", Regressions!A18)</f>
        <v>Bhutan</v>
      </c>
      <c r="B8" s="367">
        <f>IF(ISBLANK(Regressions!B18), " ", Regressions!B18)</f>
        <v>2004</v>
      </c>
      <c r="C8" s="373" t="str">
        <f>IF(ISBLANK(Regressions!C18), " ", Regressions!C18)</f>
        <v>National</v>
      </c>
      <c r="D8" s="369">
        <f>IF(ISBLANK(Regressions!D18), " ", Regressions!D18)</f>
        <v>230059</v>
      </c>
      <c r="E8" s="257">
        <f>IF(ISNUMBER(Regressions!E18),ROUND(Regressions!E18, 1), NA())</f>
        <v>95.2</v>
      </c>
      <c r="F8" s="370">
        <f>IF(ISNUMBER(Regressions!F18),ROUND(Regressions!F18, 1), NA())</f>
        <v>87.5</v>
      </c>
      <c r="G8" s="258">
        <f>IF(ISNUMBER(Regressions!G18),ROUND(Regressions!G18, 1), NA())</f>
        <v>52</v>
      </c>
      <c r="H8" s="371">
        <f>IF(ISNUMBER(Regressions!H18),ROUND(Regressions!H18, 1), NA())</f>
        <v>35.4</v>
      </c>
      <c r="I8" s="259">
        <f>IF(ISNUMBER(Regressions!I18),ROUND(Regressions!I18, 1), NA())</f>
        <v>12.5</v>
      </c>
      <c r="J8" s="372">
        <f>IF(ISNUMBER(Regressions!K18),ROUND(Regressions!K18, 1), NA())</f>
        <v>97.9</v>
      </c>
      <c r="K8" s="370" t="e">
        <f>IF(ISNUMBER(Regressions!L18),ROUND(Regressions!L18, 1), NA())</f>
        <v>#N/A</v>
      </c>
      <c r="L8" s="260" t="e">
        <f>IF(ISNUMBER(Regressions!M18),ROUND(Regressions!M18, 1), NA())</f>
        <v>#N/A</v>
      </c>
      <c r="M8" s="371" t="e">
        <f>IF(ISNUMBER(Regressions!N18),ROUND(Regressions!N18, 1), NA())</f>
        <v>#N/A</v>
      </c>
      <c r="N8" s="259" t="e">
        <f>IF(ISNUMBER(Regressions!O18),ROUND(Regressions!O18, 1), NA())</f>
        <v>#N/A</v>
      </c>
      <c r="O8" s="372" t="e">
        <f>IF(ISNUMBER(Regressions!Q18),ROUND(Regressions!Q18, 1), NA())</f>
        <v>#N/A</v>
      </c>
      <c r="P8" s="370" t="e">
        <f>IF(ISNUMBER(Regressions!R18),ROUND(Regressions!R18, 1), NA())</f>
        <v>#N/A</v>
      </c>
      <c r="Q8" s="261" t="e">
        <f>IF(ISNUMBER(Regressions!S18),ROUND(Regressions!S18, 1), NA())</f>
        <v>#N/A</v>
      </c>
      <c r="R8" s="371" t="e">
        <f>IF(ISNUMBER(Regressions!T18),ROUND(Regressions!T18, 1), NA())</f>
        <v>#N/A</v>
      </c>
      <c r="S8" s="259" t="e">
        <f>IF(ISNUMBER(Regressions!U18),ROUND(Regressions!U18, 1), NA())</f>
        <v>#N/A</v>
      </c>
      <c r="T8" s="208"/>
      <c r="U8" s="208"/>
      <c r="V8" s="208"/>
      <c r="W8" s="208"/>
      <c r="X8" s="208"/>
      <c r="Y8" s="208"/>
      <c r="Z8" s="208"/>
      <c r="AA8" s="208"/>
    </row>
    <row xmlns:x14ac="http://schemas.microsoft.com/office/spreadsheetml/2009/9/ac" r="9" x14ac:dyDescent="0.2">
      <c r="A9" s="366" t="str">
        <f>IF(ISBLANK(Regressions!A19), " ", Regressions!A19)</f>
        <v>Bhutan</v>
      </c>
      <c r="B9" s="367">
        <f>IF(ISBLANK(Regressions!B19), " ", Regressions!B19)</f>
        <v>2005</v>
      </c>
      <c r="C9" s="373" t="str">
        <f>IF(ISBLANK(Regressions!C19), " ", Regressions!C19)</f>
        <v>National</v>
      </c>
      <c r="D9" s="369">
        <f>IF(ISBLANK(Regressions!D19), " ", Regressions!D19)</f>
        <v>230891</v>
      </c>
      <c r="E9" s="257">
        <f>IF(ISNUMBER(Regressions!E19),ROUND(Regressions!E19, 1), NA())</f>
        <v>95.2</v>
      </c>
      <c r="F9" s="370">
        <f>IF(ISNUMBER(Regressions!F19),ROUND(Regressions!F19, 1), NA())</f>
        <v>87.5</v>
      </c>
      <c r="G9" s="258">
        <f>IF(ISNUMBER(Regressions!G19),ROUND(Regressions!G19, 1), NA())</f>
        <v>52</v>
      </c>
      <c r="H9" s="371">
        <f>IF(ISNUMBER(Regressions!H19),ROUND(Regressions!H19, 1), NA())</f>
        <v>35.4</v>
      </c>
      <c r="I9" s="259">
        <f>IF(ISNUMBER(Regressions!I19),ROUND(Regressions!I19, 1), NA())</f>
        <v>12.5</v>
      </c>
      <c r="J9" s="372">
        <f>IF(ISNUMBER(Regressions!K19),ROUND(Regressions!K19, 1), NA())</f>
        <v>97.9</v>
      </c>
      <c r="K9" s="370" t="e">
        <f>IF(ISNUMBER(Regressions!L19),ROUND(Regressions!L19, 1), NA())</f>
        <v>#N/A</v>
      </c>
      <c r="L9" s="260" t="e">
        <f>IF(ISNUMBER(Regressions!M19),ROUND(Regressions!M19, 1), NA())</f>
        <v>#N/A</v>
      </c>
      <c r="M9" s="371" t="e">
        <f>IF(ISNUMBER(Regressions!N19),ROUND(Regressions!N19, 1), NA())</f>
        <v>#N/A</v>
      </c>
      <c r="N9" s="259" t="e">
        <f>IF(ISNUMBER(Regressions!O19),ROUND(Regressions!O19, 1), NA())</f>
        <v>#N/A</v>
      </c>
      <c r="O9" s="372" t="e">
        <f>IF(ISNUMBER(Regressions!Q19),ROUND(Regressions!Q19, 1), NA())</f>
        <v>#N/A</v>
      </c>
      <c r="P9" s="370" t="e">
        <f>IF(ISNUMBER(Regressions!R19),ROUND(Regressions!R19, 1), NA())</f>
        <v>#N/A</v>
      </c>
      <c r="Q9" s="261" t="e">
        <f>IF(ISNUMBER(Regressions!S19),ROUND(Regressions!S19, 1), NA())</f>
        <v>#N/A</v>
      </c>
      <c r="R9" s="371" t="e">
        <f>IF(ISNUMBER(Regressions!T19),ROUND(Regressions!T19, 1), NA())</f>
        <v>#N/A</v>
      </c>
      <c r="S9" s="259" t="e">
        <f>IF(ISNUMBER(Regressions!U19),ROUND(Regressions!U19, 1), NA())</f>
        <v>#N/A</v>
      </c>
    </row>
    <row xmlns:x14ac="http://schemas.microsoft.com/office/spreadsheetml/2009/9/ac" r="10" x14ac:dyDescent="0.2">
      <c r="A10" s="366" t="str">
        <f>IF(ISBLANK(Regressions!A20), " ", Regressions!A20)</f>
        <v>Bhutan</v>
      </c>
      <c r="B10" s="367">
        <f>IF(ISBLANK(Regressions!B20), " ", Regressions!B20)</f>
        <v>2006</v>
      </c>
      <c r="C10" s="373" t="str">
        <f>IF(ISBLANK(Regressions!C20), " ", Regressions!C20)</f>
        <v>National</v>
      </c>
      <c r="D10" s="369">
        <f>IF(ISBLANK(Regressions!D20), " ", Regressions!D20)</f>
        <v>229859</v>
      </c>
      <c r="E10" s="257">
        <f>IF(ISNUMBER(Regressions!E20),ROUND(Regressions!E20, 1), NA())</f>
        <v>95.2</v>
      </c>
      <c r="F10" s="370">
        <f>IF(ISNUMBER(Regressions!F20),ROUND(Regressions!F20, 1), NA())</f>
        <v>87.5</v>
      </c>
      <c r="G10" s="258">
        <f>IF(ISNUMBER(Regressions!G20),ROUND(Regressions!G20, 1), NA())</f>
        <v>52</v>
      </c>
      <c r="H10" s="371">
        <f>IF(ISNUMBER(Regressions!H20),ROUND(Regressions!H20, 1), NA())</f>
        <v>35.4</v>
      </c>
      <c r="I10" s="259">
        <f>IF(ISNUMBER(Regressions!I20),ROUND(Regressions!I20, 1), NA())</f>
        <v>12.5</v>
      </c>
      <c r="J10" s="372">
        <f>IF(ISNUMBER(Regressions!K20),ROUND(Regressions!K20, 1), NA())</f>
        <v>97.9</v>
      </c>
      <c r="K10" s="370" t="e">
        <f>IF(ISNUMBER(Regressions!L20),ROUND(Regressions!L20, 1), NA())</f>
        <v>#N/A</v>
      </c>
      <c r="L10" s="260" t="e">
        <f>IF(ISNUMBER(Regressions!M20),ROUND(Regressions!M20, 1), NA())</f>
        <v>#N/A</v>
      </c>
      <c r="M10" s="371" t="e">
        <f>IF(ISNUMBER(Regressions!N20),ROUND(Regressions!N20, 1), NA())</f>
        <v>#N/A</v>
      </c>
      <c r="N10" s="259" t="e">
        <f>IF(ISNUMBER(Regressions!O20),ROUND(Regressions!O20, 1), NA())</f>
        <v>#N/A</v>
      </c>
      <c r="O10" s="372" t="e">
        <f>IF(ISNUMBER(Regressions!Q20),ROUND(Regressions!Q20, 1), NA())</f>
        <v>#N/A</v>
      </c>
      <c r="P10" s="370" t="e">
        <f>IF(ISNUMBER(Regressions!R20),ROUND(Regressions!R20, 1), NA())</f>
        <v>#N/A</v>
      </c>
      <c r="Q10" s="261" t="e">
        <f>IF(ISNUMBER(Regressions!S20),ROUND(Regressions!S20, 1), NA())</f>
        <v>#N/A</v>
      </c>
      <c r="R10" s="371" t="e">
        <f>IF(ISNUMBER(Regressions!T20),ROUND(Regressions!T20, 1), NA())</f>
        <v>#N/A</v>
      </c>
      <c r="S10" s="259" t="e">
        <f>IF(ISNUMBER(Regressions!U20),ROUND(Regressions!U20, 1), NA())</f>
        <v>#N/A</v>
      </c>
    </row>
    <row xmlns:x14ac="http://schemas.microsoft.com/office/spreadsheetml/2009/9/ac" r="11" x14ac:dyDescent="0.2">
      <c r="A11" s="366" t="str">
        <f>IF(ISBLANK(Regressions!A21), " ", Regressions!A21)</f>
        <v>Bhutan</v>
      </c>
      <c r="B11" s="367">
        <f>IF(ISBLANK(Regressions!B21), " ", Regressions!B21)</f>
        <v>2007</v>
      </c>
      <c r="C11" s="373" t="str">
        <f>IF(ISBLANK(Regressions!C21), " ", Regressions!C21)</f>
        <v>National</v>
      </c>
      <c r="D11" s="369">
        <f>IF(ISBLANK(Regressions!D21), " ", Regressions!D21)</f>
        <v>227907</v>
      </c>
      <c r="E11" s="257">
        <f>IF(ISNUMBER(Regressions!E21),ROUND(Regressions!E21, 1), NA())</f>
        <v>95.2</v>
      </c>
      <c r="F11" s="370">
        <f>IF(ISNUMBER(Regressions!F21),ROUND(Regressions!F21, 1), NA())</f>
        <v>87.7</v>
      </c>
      <c r="G11" s="258">
        <f>IF(ISNUMBER(Regressions!G21),ROUND(Regressions!G21, 1), NA())</f>
        <v>52.8</v>
      </c>
      <c r="H11" s="371">
        <f>IF(ISNUMBER(Regressions!H21),ROUND(Regressions!H21, 1), NA())</f>
        <v>34.9</v>
      </c>
      <c r="I11" s="259">
        <f>IF(ISNUMBER(Regressions!I21),ROUND(Regressions!I21, 1), NA())</f>
        <v>12.3</v>
      </c>
      <c r="J11" s="372">
        <f>IF(ISNUMBER(Regressions!K21),ROUND(Regressions!K21, 1), NA())</f>
        <v>97.9</v>
      </c>
      <c r="K11" s="370" t="e">
        <f>IF(ISNUMBER(Regressions!L21),ROUND(Regressions!L21, 1), NA())</f>
        <v>#N/A</v>
      </c>
      <c r="L11" s="260" t="e">
        <f>IF(ISNUMBER(Regressions!M21),ROUND(Regressions!M21, 1), NA())</f>
        <v>#N/A</v>
      </c>
      <c r="M11" s="371" t="e">
        <f>IF(ISNUMBER(Regressions!N21),ROUND(Regressions!N21, 1), NA())</f>
        <v>#N/A</v>
      </c>
      <c r="N11" s="259" t="e">
        <f>IF(ISNUMBER(Regressions!O21),ROUND(Regressions!O21, 1), NA())</f>
        <v>#N/A</v>
      </c>
      <c r="O11" s="372" t="e">
        <f>IF(ISNUMBER(Regressions!Q21),ROUND(Regressions!Q21, 1), NA())</f>
        <v>#N/A</v>
      </c>
      <c r="P11" s="370" t="e">
        <f>IF(ISNUMBER(Regressions!R21),ROUND(Regressions!R21, 1), NA())</f>
        <v>#N/A</v>
      </c>
      <c r="Q11" s="261" t="e">
        <f>IF(ISNUMBER(Regressions!S21),ROUND(Regressions!S21, 1), NA())</f>
        <v>#N/A</v>
      </c>
      <c r="R11" s="371" t="e">
        <f>IF(ISNUMBER(Regressions!T21),ROUND(Regressions!T21, 1), NA())</f>
        <v>#N/A</v>
      </c>
      <c r="S11" s="259" t="e">
        <f>IF(ISNUMBER(Regressions!U21),ROUND(Regressions!U21, 1), NA())</f>
        <v>#N/A</v>
      </c>
    </row>
    <row xmlns:x14ac="http://schemas.microsoft.com/office/spreadsheetml/2009/9/ac" r="12" x14ac:dyDescent="0.2">
      <c r="A12" s="366" t="str">
        <f>IF(ISBLANK(Regressions!A22), " ", Regressions!A22)</f>
        <v>Bhutan</v>
      </c>
      <c r="B12" s="367">
        <f>IF(ISBLANK(Regressions!B22), " ", Regressions!B22)</f>
        <v>2008</v>
      </c>
      <c r="C12" s="373" t="str">
        <f>IF(ISBLANK(Regressions!C22), " ", Regressions!C22)</f>
        <v>National</v>
      </c>
      <c r="D12" s="369">
        <f>IF(ISBLANK(Regressions!D22), " ", Regressions!D22)</f>
        <v>225883</v>
      </c>
      <c r="E12" s="257">
        <f>IF(ISNUMBER(Regressions!E22),ROUND(Regressions!E22, 1), NA())</f>
        <v>95.2</v>
      </c>
      <c r="F12" s="370">
        <f>IF(ISNUMBER(Regressions!F22),ROUND(Regressions!F22, 1), NA())</f>
        <v>87.9</v>
      </c>
      <c r="G12" s="258">
        <f>IF(ISNUMBER(Regressions!G22),ROUND(Regressions!G22, 1), NA())</f>
        <v>53.6</v>
      </c>
      <c r="H12" s="371">
        <f>IF(ISNUMBER(Regressions!H22),ROUND(Regressions!H22, 1), NA())</f>
        <v>34.4</v>
      </c>
      <c r="I12" s="259">
        <f>IF(ISNUMBER(Regressions!I22),ROUND(Regressions!I22, 1), NA())</f>
        <v>12.1</v>
      </c>
      <c r="J12" s="372">
        <f>IF(ISNUMBER(Regressions!K22),ROUND(Regressions!K22, 1), NA())</f>
        <v>97.9</v>
      </c>
      <c r="K12" s="370">
        <f>IF(ISNUMBER(Regressions!L22),ROUND(Regressions!L22, 1), NA())</f>
        <v>83.7</v>
      </c>
      <c r="L12" s="260">
        <f>IF(ISNUMBER(Regressions!M22),ROUND(Regressions!M22, 1), NA())</f>
        <v>67.900000000000006</v>
      </c>
      <c r="M12" s="371">
        <f>IF(ISNUMBER(Regressions!N22),ROUND(Regressions!N22, 1), NA())</f>
        <v>15.7</v>
      </c>
      <c r="N12" s="259">
        <f>IF(ISNUMBER(Regressions!O22),ROUND(Regressions!O22, 1), NA())</f>
        <v>16.3</v>
      </c>
      <c r="O12" s="372" t="e">
        <f>IF(ISNUMBER(Regressions!Q22),ROUND(Regressions!Q22, 1), NA())</f>
        <v>#N/A</v>
      </c>
      <c r="P12" s="370" t="e">
        <f>IF(ISNUMBER(Regressions!R22),ROUND(Regressions!R22, 1), NA())</f>
        <v>#N/A</v>
      </c>
      <c r="Q12" s="261" t="e">
        <f>IF(ISNUMBER(Regressions!S22),ROUND(Regressions!S22, 1), NA())</f>
        <v>#N/A</v>
      </c>
      <c r="R12" s="371" t="e">
        <f>IF(ISNUMBER(Regressions!T22),ROUND(Regressions!T22, 1), NA())</f>
        <v>#N/A</v>
      </c>
      <c r="S12" s="259" t="e">
        <f>IF(ISNUMBER(Regressions!U22),ROUND(Regressions!U22, 1), NA())</f>
        <v>#N/A</v>
      </c>
    </row>
    <row xmlns:x14ac="http://schemas.microsoft.com/office/spreadsheetml/2009/9/ac" r="13" x14ac:dyDescent="0.2">
      <c r="A13" s="366" t="str">
        <f>IF(ISBLANK(Regressions!A23), " ", Regressions!A23)</f>
        <v>Bhutan</v>
      </c>
      <c r="B13" s="367">
        <f>IF(ISBLANK(Regressions!B23), " ", Regressions!B23)</f>
        <v>2009</v>
      </c>
      <c r="C13" s="373" t="str">
        <f>IF(ISBLANK(Regressions!C23), " ", Regressions!C23)</f>
        <v>National</v>
      </c>
      <c r="D13" s="369">
        <f>IF(ISBLANK(Regressions!D23), " ", Regressions!D23)</f>
        <v>223746</v>
      </c>
      <c r="E13" s="257">
        <f>IF(ISNUMBER(Regressions!E23),ROUND(Regressions!E23, 1), NA())</f>
        <v>95.5</v>
      </c>
      <c r="F13" s="370">
        <f>IF(ISNUMBER(Regressions!F23),ROUND(Regressions!F23, 1), NA())</f>
        <v>88.2</v>
      </c>
      <c r="G13" s="258">
        <f>IF(ISNUMBER(Regressions!G23),ROUND(Regressions!G23, 1), NA())</f>
        <v>54.3</v>
      </c>
      <c r="H13" s="371">
        <f>IF(ISNUMBER(Regressions!H23),ROUND(Regressions!H23, 1), NA())</f>
        <v>33.9</v>
      </c>
      <c r="I13" s="259">
        <f>IF(ISNUMBER(Regressions!I23),ROUND(Regressions!I23, 1), NA())</f>
        <v>11.8</v>
      </c>
      <c r="J13" s="372">
        <f>IF(ISNUMBER(Regressions!K23),ROUND(Regressions!K23, 1), NA())</f>
        <v>98</v>
      </c>
      <c r="K13" s="370">
        <f>IF(ISNUMBER(Regressions!L23),ROUND(Regressions!L23, 1), NA())</f>
        <v>83.7</v>
      </c>
      <c r="L13" s="260">
        <f>IF(ISNUMBER(Regressions!M23),ROUND(Regressions!M23, 1), NA())</f>
        <v>67.900000000000006</v>
      </c>
      <c r="M13" s="371">
        <f>IF(ISNUMBER(Regressions!N23),ROUND(Regressions!N23, 1), NA())</f>
        <v>15.7</v>
      </c>
      <c r="N13" s="259">
        <f>IF(ISNUMBER(Regressions!O23),ROUND(Regressions!O23, 1), NA())</f>
        <v>16.3</v>
      </c>
      <c r="O13" s="372" t="e">
        <f>IF(ISNUMBER(Regressions!Q23),ROUND(Regressions!Q23, 1), NA())</f>
        <v>#N/A</v>
      </c>
      <c r="P13" s="370">
        <f>IF(ISNUMBER(Regressions!R23),ROUND(Regressions!R23, 1), NA())</f>
        <v>94.4</v>
      </c>
      <c r="Q13" s="261" t="e">
        <f>IF(ISNUMBER(Regressions!S23),ROUND(Regressions!S23, 1), NA())</f>
        <v>#N/A</v>
      </c>
      <c r="R13" s="371" t="e">
        <f>IF(ISNUMBER(Regressions!T23),ROUND(Regressions!T23, 1), NA())</f>
        <v>#N/A</v>
      </c>
      <c r="S13" s="259">
        <f>IF(ISNUMBER(Regressions!U23),ROUND(Regressions!U23, 1), NA())</f>
        <v>5.6</v>
      </c>
    </row>
    <row xmlns:x14ac="http://schemas.microsoft.com/office/spreadsheetml/2009/9/ac" r="14" x14ac:dyDescent="0.2">
      <c r="A14" s="366" t="str">
        <f>IF(ISBLANK(Regressions!A24), " ", Regressions!A24)</f>
        <v>Bhutan</v>
      </c>
      <c r="B14" s="367">
        <f>IF(ISBLANK(Regressions!B24), " ", Regressions!B24)</f>
        <v>2010</v>
      </c>
      <c r="C14" s="373" t="str">
        <f>IF(ISBLANK(Regressions!C24), " ", Regressions!C24)</f>
        <v>National</v>
      </c>
      <c r="D14" s="369">
        <f>IF(ISBLANK(Regressions!D24), " ", Regressions!D24)</f>
        <v>221788</v>
      </c>
      <c r="E14" s="257">
        <f>IF(ISNUMBER(Regressions!E24),ROUND(Regressions!E24, 1), NA())</f>
        <v>95.8</v>
      </c>
      <c r="F14" s="370">
        <f>IF(ISNUMBER(Regressions!F24),ROUND(Regressions!F24, 1), NA())</f>
        <v>88.4</v>
      </c>
      <c r="G14" s="258">
        <f>IF(ISNUMBER(Regressions!G24),ROUND(Regressions!G24, 1), NA())</f>
        <v>55.1</v>
      </c>
      <c r="H14" s="371">
        <f>IF(ISNUMBER(Regressions!H24),ROUND(Regressions!H24, 1), NA())</f>
        <v>33.299999999999997</v>
      </c>
      <c r="I14" s="259">
        <f>IF(ISNUMBER(Regressions!I24),ROUND(Regressions!I24, 1), NA())</f>
        <v>11.6</v>
      </c>
      <c r="J14" s="372">
        <f>IF(ISNUMBER(Regressions!K24),ROUND(Regressions!K24, 1), NA())</f>
        <v>98.2</v>
      </c>
      <c r="K14" s="370">
        <f>IF(ISNUMBER(Regressions!L24),ROUND(Regressions!L24, 1), NA())</f>
        <v>83.7</v>
      </c>
      <c r="L14" s="260">
        <f>IF(ISNUMBER(Regressions!M24),ROUND(Regressions!M24, 1), NA())</f>
        <v>67.900000000000006</v>
      </c>
      <c r="M14" s="371">
        <f>IF(ISNUMBER(Regressions!N24),ROUND(Regressions!N24, 1), NA())</f>
        <v>15.7</v>
      </c>
      <c r="N14" s="259">
        <f>IF(ISNUMBER(Regressions!O24),ROUND(Regressions!O24, 1), NA())</f>
        <v>16.3</v>
      </c>
      <c r="O14" s="372" t="e">
        <f>IF(ISNUMBER(Regressions!Q24),ROUND(Regressions!Q24, 1), NA())</f>
        <v>#N/A</v>
      </c>
      <c r="P14" s="370">
        <f>IF(ISNUMBER(Regressions!R24),ROUND(Regressions!R24, 1), NA())</f>
        <v>94.4</v>
      </c>
      <c r="Q14" s="261" t="e">
        <f>IF(ISNUMBER(Regressions!S24),ROUND(Regressions!S24, 1), NA())</f>
        <v>#N/A</v>
      </c>
      <c r="R14" s="371" t="e">
        <f>IF(ISNUMBER(Regressions!T24),ROUND(Regressions!T24, 1), NA())</f>
        <v>#N/A</v>
      </c>
      <c r="S14" s="259">
        <f>IF(ISNUMBER(Regressions!U24),ROUND(Regressions!U24, 1), NA())</f>
        <v>5.6</v>
      </c>
    </row>
    <row xmlns:x14ac="http://schemas.microsoft.com/office/spreadsheetml/2009/9/ac" r="15" x14ac:dyDescent="0.2">
      <c r="A15" s="366" t="str">
        <f>IF(ISBLANK(Regressions!A25), " ", Regressions!A25)</f>
        <v>Bhutan</v>
      </c>
      <c r="B15" s="367">
        <f>IF(ISBLANK(Regressions!B25), " ", Regressions!B25)</f>
        <v>2011</v>
      </c>
      <c r="C15" s="373" t="str">
        <f>IF(ISBLANK(Regressions!C25), " ", Regressions!C25)</f>
        <v>National</v>
      </c>
      <c r="D15" s="369">
        <f>IF(ISBLANK(Regressions!D25), " ", Regressions!D25)</f>
        <v>219602</v>
      </c>
      <c r="E15" s="257">
        <f>IF(ISNUMBER(Regressions!E25),ROUND(Regressions!E25, 1), NA())</f>
        <v>96.2</v>
      </c>
      <c r="F15" s="370">
        <f>IF(ISNUMBER(Regressions!F25),ROUND(Regressions!F25, 1), NA())</f>
        <v>88.7</v>
      </c>
      <c r="G15" s="258">
        <f>IF(ISNUMBER(Regressions!G25),ROUND(Regressions!G25, 1), NA())</f>
        <v>55.9</v>
      </c>
      <c r="H15" s="371">
        <f>IF(ISNUMBER(Regressions!H25),ROUND(Regressions!H25, 1), NA())</f>
        <v>32.799999999999997</v>
      </c>
      <c r="I15" s="259">
        <f>IF(ISNUMBER(Regressions!I25),ROUND(Regressions!I25, 1), NA())</f>
        <v>11.3</v>
      </c>
      <c r="J15" s="372">
        <f>IF(ISNUMBER(Regressions!K25),ROUND(Regressions!K25, 1), NA())</f>
        <v>98.3</v>
      </c>
      <c r="K15" s="370">
        <f>IF(ISNUMBER(Regressions!L25),ROUND(Regressions!L25, 1), NA())</f>
        <v>83.7</v>
      </c>
      <c r="L15" s="260">
        <f>IF(ISNUMBER(Regressions!M25),ROUND(Regressions!M25, 1), NA())</f>
        <v>67.900000000000006</v>
      </c>
      <c r="M15" s="371">
        <f>IF(ISNUMBER(Regressions!N25),ROUND(Regressions!N25, 1), NA())</f>
        <v>15.7</v>
      </c>
      <c r="N15" s="259">
        <f>IF(ISNUMBER(Regressions!O25),ROUND(Regressions!O25, 1), NA())</f>
        <v>16.3</v>
      </c>
      <c r="O15" s="372" t="e">
        <f>IF(ISNUMBER(Regressions!Q25),ROUND(Regressions!Q25, 1), NA())</f>
        <v>#N/A</v>
      </c>
      <c r="P15" s="370">
        <f>IF(ISNUMBER(Regressions!R25),ROUND(Regressions!R25, 1), NA())</f>
        <v>94.4</v>
      </c>
      <c r="Q15" s="261" t="e">
        <f>IF(ISNUMBER(Regressions!S25),ROUND(Regressions!S25, 1), NA())</f>
        <v>#N/A</v>
      </c>
      <c r="R15" s="371" t="e">
        <f>IF(ISNUMBER(Regressions!T25),ROUND(Regressions!T25, 1), NA())</f>
        <v>#N/A</v>
      </c>
      <c r="S15" s="259">
        <f>IF(ISNUMBER(Regressions!U25),ROUND(Regressions!U25, 1), NA())</f>
        <v>5.6</v>
      </c>
    </row>
    <row xmlns:x14ac="http://schemas.microsoft.com/office/spreadsheetml/2009/9/ac" r="16" x14ac:dyDescent="0.2">
      <c r="A16" s="366" t="str">
        <f>IF(ISBLANK(Regressions!A26), " ", Regressions!A26)</f>
        <v>Bhutan</v>
      </c>
      <c r="B16" s="367">
        <f>IF(ISBLANK(Regressions!B26), " ", Regressions!B26)</f>
        <v>2012</v>
      </c>
      <c r="C16" s="373" t="str">
        <f>IF(ISBLANK(Regressions!C26), " ", Regressions!C26)</f>
        <v>National</v>
      </c>
      <c r="D16" s="369">
        <f>IF(ISBLANK(Regressions!D26), " ", Regressions!D26)</f>
        <v>217041</v>
      </c>
      <c r="E16" s="257">
        <f>IF(ISNUMBER(Regressions!E26),ROUND(Regressions!E26, 1), NA())</f>
        <v>96.5</v>
      </c>
      <c r="F16" s="370">
        <f>IF(ISNUMBER(Regressions!F26),ROUND(Regressions!F26, 1), NA())</f>
        <v>88.9</v>
      </c>
      <c r="G16" s="258">
        <f>IF(ISNUMBER(Regressions!G26),ROUND(Regressions!G26, 1), NA())</f>
        <v>56.6</v>
      </c>
      <c r="H16" s="371">
        <f>IF(ISNUMBER(Regressions!H26),ROUND(Regressions!H26, 1), NA())</f>
        <v>32.299999999999997</v>
      </c>
      <c r="I16" s="259">
        <f>IF(ISNUMBER(Regressions!I26),ROUND(Regressions!I26, 1), NA())</f>
        <v>11.1</v>
      </c>
      <c r="J16" s="372">
        <f>IF(ISNUMBER(Regressions!K26),ROUND(Regressions!K26, 1), NA())</f>
        <v>98.5</v>
      </c>
      <c r="K16" s="370">
        <f>IF(ISNUMBER(Regressions!L26),ROUND(Regressions!L26, 1), NA())</f>
        <v>83.7</v>
      </c>
      <c r="L16" s="260">
        <f>IF(ISNUMBER(Regressions!M26),ROUND(Regressions!M26, 1), NA())</f>
        <v>67.900000000000006</v>
      </c>
      <c r="M16" s="371">
        <f>IF(ISNUMBER(Regressions!N26),ROUND(Regressions!N26, 1), NA())</f>
        <v>15.7</v>
      </c>
      <c r="N16" s="259">
        <f>IF(ISNUMBER(Regressions!O26),ROUND(Regressions!O26, 1), NA())</f>
        <v>16.3</v>
      </c>
      <c r="O16" s="372">
        <f>IF(ISNUMBER(Regressions!Q26),ROUND(Regressions!Q26, 1), NA())</f>
        <v>97.1</v>
      </c>
      <c r="P16" s="370">
        <f>IF(ISNUMBER(Regressions!R26),ROUND(Regressions!R26, 1), NA())</f>
        <v>94.4</v>
      </c>
      <c r="Q16" s="261" t="e">
        <f>IF(ISNUMBER(Regressions!S26),ROUND(Regressions!S26, 1), NA())</f>
        <v>#N/A</v>
      </c>
      <c r="R16" s="371" t="e">
        <f>IF(ISNUMBER(Regressions!T26),ROUND(Regressions!T26, 1), NA())</f>
        <v>#N/A</v>
      </c>
      <c r="S16" s="259">
        <f>IF(ISNUMBER(Regressions!U26),ROUND(Regressions!U26, 1), NA())</f>
        <v>5.6</v>
      </c>
    </row>
    <row xmlns:x14ac="http://schemas.microsoft.com/office/spreadsheetml/2009/9/ac" r="17" x14ac:dyDescent="0.2">
      <c r="A17" s="366" t="str">
        <f>IF(ISBLANK(Regressions!A27), " ", Regressions!A27)</f>
        <v>Bhutan</v>
      </c>
      <c r="B17" s="367">
        <f>IF(ISBLANK(Regressions!B27), " ", Regressions!B27)</f>
        <v>2013</v>
      </c>
      <c r="C17" s="373" t="str">
        <f>IF(ISBLANK(Regressions!C27), " ", Regressions!C27)</f>
        <v>National</v>
      </c>
      <c r="D17" s="369">
        <f>IF(ISBLANK(Regressions!D27), " ", Regressions!D27)</f>
        <v>214408</v>
      </c>
      <c r="E17" s="257">
        <f>IF(ISNUMBER(Regressions!E27),ROUND(Regressions!E27, 1), NA())</f>
        <v>96.8</v>
      </c>
      <c r="F17" s="370">
        <f>IF(ISNUMBER(Regressions!F27),ROUND(Regressions!F27, 1), NA())</f>
        <v>89.1</v>
      </c>
      <c r="G17" s="258">
        <f>IF(ISNUMBER(Regressions!G27),ROUND(Regressions!G27, 1), NA())</f>
        <v>57.4</v>
      </c>
      <c r="H17" s="371">
        <f>IF(ISNUMBER(Regressions!H27),ROUND(Regressions!H27, 1), NA())</f>
        <v>31.7</v>
      </c>
      <c r="I17" s="259">
        <f>IF(ISNUMBER(Regressions!I27),ROUND(Regressions!I27, 1), NA())</f>
        <v>10.9</v>
      </c>
      <c r="J17" s="372">
        <f>IF(ISNUMBER(Regressions!K27),ROUND(Regressions!K27, 1), NA())</f>
        <v>98.6</v>
      </c>
      <c r="K17" s="370">
        <f>IF(ISNUMBER(Regressions!L27),ROUND(Regressions!L27, 1), NA())</f>
        <v>84.9</v>
      </c>
      <c r="L17" s="260">
        <f>IF(ISNUMBER(Regressions!M27),ROUND(Regressions!M27, 1), NA())</f>
        <v>69.7</v>
      </c>
      <c r="M17" s="371">
        <f>IF(ISNUMBER(Regressions!N27),ROUND(Regressions!N27, 1), NA())</f>
        <v>15.2</v>
      </c>
      <c r="N17" s="259">
        <f>IF(ISNUMBER(Regressions!O27),ROUND(Regressions!O27, 1), NA())</f>
        <v>15.1</v>
      </c>
      <c r="O17" s="372">
        <f>IF(ISNUMBER(Regressions!Q27),ROUND(Regressions!Q27, 1), NA())</f>
        <v>97.1</v>
      </c>
      <c r="P17" s="370">
        <f>IF(ISNUMBER(Regressions!R27),ROUND(Regressions!R27, 1), NA())</f>
        <v>94.4</v>
      </c>
      <c r="Q17" s="261" t="e">
        <f>IF(ISNUMBER(Regressions!S27),ROUND(Regressions!S27, 1), NA())</f>
        <v>#N/A</v>
      </c>
      <c r="R17" s="371" t="e">
        <f>IF(ISNUMBER(Regressions!T27),ROUND(Regressions!T27, 1), NA())</f>
        <v>#N/A</v>
      </c>
      <c r="S17" s="259">
        <f>IF(ISNUMBER(Regressions!U27),ROUND(Regressions!U27, 1), NA())</f>
        <v>5.6</v>
      </c>
    </row>
    <row xmlns:x14ac="http://schemas.microsoft.com/office/spreadsheetml/2009/9/ac" r="18" x14ac:dyDescent="0.2">
      <c r="A18" s="366" t="str">
        <f>IF(ISBLANK(Regressions!A28), " ", Regressions!A28)</f>
        <v>Bhutan</v>
      </c>
      <c r="B18" s="367">
        <f>IF(ISBLANK(Regressions!B28), " ", Regressions!B28)</f>
        <v>2014</v>
      </c>
      <c r="C18" s="373" t="str">
        <f>IF(ISBLANK(Regressions!C28), " ", Regressions!C28)</f>
        <v>National</v>
      </c>
      <c r="D18" s="369">
        <f>IF(ISBLANK(Regressions!D28), " ", Regressions!D28)</f>
        <v>211999</v>
      </c>
      <c r="E18" s="257">
        <f>IF(ISNUMBER(Regressions!E28),ROUND(Regressions!E28, 1), NA())</f>
        <v>97.2</v>
      </c>
      <c r="F18" s="370">
        <f>IF(ISNUMBER(Regressions!F28),ROUND(Regressions!F28, 1), NA())</f>
        <v>89.4</v>
      </c>
      <c r="G18" s="258">
        <f>IF(ISNUMBER(Regressions!G28),ROUND(Regressions!G28, 1), NA())</f>
        <v>58.2</v>
      </c>
      <c r="H18" s="371">
        <f>IF(ISNUMBER(Regressions!H28),ROUND(Regressions!H28, 1), NA())</f>
        <v>31.2</v>
      </c>
      <c r="I18" s="259">
        <f>IF(ISNUMBER(Regressions!I28),ROUND(Regressions!I28, 1), NA())</f>
        <v>10.6</v>
      </c>
      <c r="J18" s="372">
        <f>IF(ISNUMBER(Regressions!K28),ROUND(Regressions!K28, 1), NA())</f>
        <v>98.8</v>
      </c>
      <c r="K18" s="370">
        <f>IF(ISNUMBER(Regressions!L28),ROUND(Regressions!L28, 1), NA())</f>
        <v>86.2</v>
      </c>
      <c r="L18" s="260">
        <f>IF(ISNUMBER(Regressions!M28),ROUND(Regressions!M28, 1), NA())</f>
        <v>71.599999999999994</v>
      </c>
      <c r="M18" s="371">
        <f>IF(ISNUMBER(Regressions!N28),ROUND(Regressions!N28, 1), NA())</f>
        <v>14.6</v>
      </c>
      <c r="N18" s="259">
        <f>IF(ISNUMBER(Regressions!O28),ROUND(Regressions!O28, 1), NA())</f>
        <v>13.8</v>
      </c>
      <c r="O18" s="372">
        <f>IF(ISNUMBER(Regressions!Q28),ROUND(Regressions!Q28, 1), NA())</f>
        <v>97.1</v>
      </c>
      <c r="P18" s="370">
        <f>IF(ISNUMBER(Regressions!R28),ROUND(Regressions!R28, 1), NA())</f>
        <v>91</v>
      </c>
      <c r="Q18" s="261" t="e">
        <f>IF(ISNUMBER(Regressions!S28),ROUND(Regressions!S28, 1), NA())</f>
        <v>#N/A</v>
      </c>
      <c r="R18" s="371" t="e">
        <f>IF(ISNUMBER(Regressions!T28),ROUND(Regressions!T28, 1), NA())</f>
        <v>#N/A</v>
      </c>
      <c r="S18" s="259">
        <f>IF(ISNUMBER(Regressions!U28),ROUND(Regressions!U28, 1), NA())</f>
        <v>9</v>
      </c>
    </row>
    <row xmlns:x14ac="http://schemas.microsoft.com/office/spreadsheetml/2009/9/ac" r="19" x14ac:dyDescent="0.2">
      <c r="A19" s="366" t="str">
        <f>IF(ISBLANK(Regressions!A29), " ", Regressions!A29)</f>
        <v>Bhutan</v>
      </c>
      <c r="B19" s="367">
        <f>IF(ISBLANK(Regressions!B29), " ", Regressions!B29)</f>
        <v>2015</v>
      </c>
      <c r="C19" s="373" t="str">
        <f>IF(ISBLANK(Regressions!C29), " ", Regressions!C29)</f>
        <v>National</v>
      </c>
      <c r="D19" s="369">
        <f>IF(ISBLANK(Regressions!D29), " ", Regressions!D29)</f>
        <v>209983</v>
      </c>
      <c r="E19" s="257">
        <f>IF(ISNUMBER(Regressions!E29),ROUND(Regressions!E29, 1), NA())</f>
        <v>97.5</v>
      </c>
      <c r="F19" s="370">
        <f>IF(ISNUMBER(Regressions!F29),ROUND(Regressions!F29, 1), NA())</f>
        <v>89.6</v>
      </c>
      <c r="G19" s="258">
        <f>IF(ISNUMBER(Regressions!G29),ROUND(Regressions!G29, 1), NA())</f>
        <v>58.9</v>
      </c>
      <c r="H19" s="371">
        <f>IF(ISNUMBER(Regressions!H29),ROUND(Regressions!H29, 1), NA())</f>
        <v>30.7</v>
      </c>
      <c r="I19" s="259">
        <f>IF(ISNUMBER(Regressions!I29),ROUND(Regressions!I29, 1), NA())</f>
        <v>10.4</v>
      </c>
      <c r="J19" s="372">
        <f>IF(ISNUMBER(Regressions!K29),ROUND(Regressions!K29, 1), NA())</f>
        <v>98.9</v>
      </c>
      <c r="K19" s="370">
        <f>IF(ISNUMBER(Regressions!L29),ROUND(Regressions!L29, 1), NA())</f>
        <v>87.4</v>
      </c>
      <c r="L19" s="260">
        <f>IF(ISNUMBER(Regressions!M29),ROUND(Regressions!M29, 1), NA())</f>
        <v>73.400000000000006</v>
      </c>
      <c r="M19" s="371">
        <f>IF(ISNUMBER(Regressions!N29),ROUND(Regressions!N29, 1), NA())</f>
        <v>14</v>
      </c>
      <c r="N19" s="259">
        <f>IF(ISNUMBER(Regressions!O29),ROUND(Regressions!O29, 1), NA())</f>
        <v>12.6</v>
      </c>
      <c r="O19" s="372">
        <f>IF(ISNUMBER(Regressions!Q29),ROUND(Regressions!Q29, 1), NA())</f>
        <v>97.1</v>
      </c>
      <c r="P19" s="370">
        <f>IF(ISNUMBER(Regressions!R29),ROUND(Regressions!R29, 1), NA())</f>
        <v>87.6</v>
      </c>
      <c r="Q19" s="261" t="e">
        <f>IF(ISNUMBER(Regressions!S29),ROUND(Regressions!S29, 1), NA())</f>
        <v>#N/A</v>
      </c>
      <c r="R19" s="371" t="e">
        <f>IF(ISNUMBER(Regressions!T29),ROUND(Regressions!T29, 1), NA())</f>
        <v>#N/A</v>
      </c>
      <c r="S19" s="259">
        <f>IF(ISNUMBER(Regressions!U29),ROUND(Regressions!U29, 1), NA())</f>
        <v>12.4</v>
      </c>
    </row>
    <row xmlns:x14ac="http://schemas.microsoft.com/office/spreadsheetml/2009/9/ac" r="20" x14ac:dyDescent="0.2">
      <c r="A20" s="366" t="str">
        <f>IF(ISBLANK(Regressions!A30), " ", Regressions!A30)</f>
        <v>Bhutan</v>
      </c>
      <c r="B20" s="367">
        <f>IF(ISBLANK(Regressions!B30), " ", Regressions!B30)</f>
        <v>2016</v>
      </c>
      <c r="C20" s="373" t="str">
        <f>IF(ISBLANK(Regressions!C30), " ", Regressions!C30)</f>
        <v>National</v>
      </c>
      <c r="D20" s="369">
        <f>IF(ISBLANK(Regressions!D30), " ", Regressions!D30)</f>
        <v>208509</v>
      </c>
      <c r="E20" s="257">
        <f>IF(ISNUMBER(Regressions!E30),ROUND(Regressions!E30, 1), NA())</f>
        <v>97.8</v>
      </c>
      <c r="F20" s="370">
        <f>IF(ISNUMBER(Regressions!F30),ROUND(Regressions!F30, 1), NA())</f>
        <v>89.9</v>
      </c>
      <c r="G20" s="258">
        <f>IF(ISNUMBER(Regressions!G30),ROUND(Regressions!G30, 1), NA())</f>
        <v>59.7</v>
      </c>
      <c r="H20" s="371">
        <f>IF(ISNUMBER(Regressions!H30),ROUND(Regressions!H30, 1), NA())</f>
        <v>30.2</v>
      </c>
      <c r="I20" s="259">
        <f>IF(ISNUMBER(Regressions!I30),ROUND(Regressions!I30, 1), NA())</f>
        <v>10.1</v>
      </c>
      <c r="J20" s="372">
        <f>IF(ISNUMBER(Regressions!K30),ROUND(Regressions!K30, 1), NA())</f>
        <v>99.1</v>
      </c>
      <c r="K20" s="370">
        <f>IF(ISNUMBER(Regressions!L30),ROUND(Regressions!L30, 1), NA())</f>
        <v>88.7</v>
      </c>
      <c r="L20" s="260">
        <f>IF(ISNUMBER(Regressions!M30),ROUND(Regressions!M30, 1), NA())</f>
        <v>75.2</v>
      </c>
      <c r="M20" s="371">
        <f>IF(ISNUMBER(Regressions!N30),ROUND(Regressions!N30, 1), NA())</f>
        <v>13.4</v>
      </c>
      <c r="N20" s="259">
        <f>IF(ISNUMBER(Regressions!O30),ROUND(Regressions!O30, 1), NA())</f>
        <v>11.3</v>
      </c>
      <c r="O20" s="372">
        <f>IF(ISNUMBER(Regressions!Q30),ROUND(Regressions!Q30, 1), NA())</f>
        <v>97.1</v>
      </c>
      <c r="P20" s="370">
        <f>IF(ISNUMBER(Regressions!R30),ROUND(Regressions!R30, 1), NA())</f>
        <v>84.2</v>
      </c>
      <c r="Q20" s="261" t="e">
        <f>IF(ISNUMBER(Regressions!S30),ROUND(Regressions!S30, 1), NA())</f>
        <v>#N/A</v>
      </c>
      <c r="R20" s="371" t="e">
        <f>IF(ISNUMBER(Regressions!T30),ROUND(Regressions!T30, 1), NA())</f>
        <v>#N/A</v>
      </c>
      <c r="S20" s="259">
        <f>IF(ISNUMBER(Regressions!U30),ROUND(Regressions!U30, 1), NA())</f>
        <v>15.8</v>
      </c>
    </row>
    <row xmlns:x14ac="http://schemas.microsoft.com/office/spreadsheetml/2009/9/ac" r="21" x14ac:dyDescent="0.2">
      <c r="A21" s="366" t="str">
        <f>IF(ISBLANK(Regressions!A31), " ", Regressions!A31)</f>
        <v>Bhutan</v>
      </c>
      <c r="B21" s="367">
        <f>IF(ISBLANK(Regressions!B31), " ", Regressions!B31)</f>
        <v>2017</v>
      </c>
      <c r="C21" s="373" t="str">
        <f>IF(ISBLANK(Regressions!C31), " ", Regressions!C31)</f>
        <v>National</v>
      </c>
      <c r="D21" s="369">
        <f>IF(ISBLANK(Regressions!D31), " ", Regressions!D31)</f>
        <v>207546</v>
      </c>
      <c r="E21" s="257">
        <f>IF(ISNUMBER(Regressions!E31),ROUND(Regressions!E31, 1), NA())</f>
        <v>98.1</v>
      </c>
      <c r="F21" s="370">
        <f>IF(ISNUMBER(Regressions!F31),ROUND(Regressions!F31, 1), NA())</f>
        <v>90.1</v>
      </c>
      <c r="G21" s="258">
        <f>IF(ISNUMBER(Regressions!G31),ROUND(Regressions!G31, 1), NA())</f>
        <v>60.5</v>
      </c>
      <c r="H21" s="371">
        <f>IF(ISNUMBER(Regressions!H31),ROUND(Regressions!H31, 1), NA())</f>
        <v>29.6</v>
      </c>
      <c r="I21" s="259">
        <f>IF(ISNUMBER(Regressions!I31),ROUND(Regressions!I31, 1), NA())</f>
        <v>9.9</v>
      </c>
      <c r="J21" s="372">
        <f>IF(ISNUMBER(Regressions!K31),ROUND(Regressions!K31, 1), NA())</f>
        <v>99.3</v>
      </c>
      <c r="K21" s="370">
        <f>IF(ISNUMBER(Regressions!L31),ROUND(Regressions!L31, 1), NA())</f>
        <v>89.9</v>
      </c>
      <c r="L21" s="260">
        <f>IF(ISNUMBER(Regressions!M31),ROUND(Regressions!M31, 1), NA())</f>
        <v>77.099999999999994</v>
      </c>
      <c r="M21" s="371">
        <f>IF(ISNUMBER(Regressions!N31),ROUND(Regressions!N31, 1), NA())</f>
        <v>12.9</v>
      </c>
      <c r="N21" s="259">
        <f>IF(ISNUMBER(Regressions!O31),ROUND(Regressions!O31, 1), NA())</f>
        <v>10.1</v>
      </c>
      <c r="O21" s="372">
        <f>IF(ISNUMBER(Regressions!Q31),ROUND(Regressions!Q31, 1), NA())</f>
        <v>97.1</v>
      </c>
      <c r="P21" s="370">
        <f>IF(ISNUMBER(Regressions!R31),ROUND(Regressions!R31, 1), NA())</f>
        <v>80.7</v>
      </c>
      <c r="Q21" s="261" t="e">
        <f>IF(ISNUMBER(Regressions!S31),ROUND(Regressions!S31, 1), NA())</f>
        <v>#N/A</v>
      </c>
      <c r="R21" s="371" t="e">
        <f>IF(ISNUMBER(Regressions!T31),ROUND(Regressions!T31, 1), NA())</f>
        <v>#N/A</v>
      </c>
      <c r="S21" s="259">
        <f>IF(ISNUMBER(Regressions!U31),ROUND(Regressions!U31, 1), NA())</f>
        <v>19.3</v>
      </c>
    </row>
    <row xmlns:x14ac="http://schemas.microsoft.com/office/spreadsheetml/2009/9/ac" r="22" x14ac:dyDescent="0.2">
      <c r="A22" s="366" t="str">
        <f>IF(ISBLANK(Regressions!A32), " ", Regressions!A32)</f>
        <v>Bhutan</v>
      </c>
      <c r="B22" s="367">
        <f>IF(ISBLANK(Regressions!B32), " ", Regressions!B32)</f>
        <v>2018</v>
      </c>
      <c r="C22" s="373" t="str">
        <f>IF(ISBLANK(Regressions!C32), " ", Regressions!C32)</f>
        <v>National</v>
      </c>
      <c r="D22" s="369">
        <f>IF(ISBLANK(Regressions!D32), " ", Regressions!D32)</f>
        <v>205685</v>
      </c>
      <c r="E22" s="257">
        <f>IF(ISNUMBER(Regressions!E32),ROUND(Regressions!E32, 1), NA())</f>
        <v>98.5</v>
      </c>
      <c r="F22" s="370">
        <f>IF(ISNUMBER(Regressions!F32),ROUND(Regressions!F32, 1), NA())</f>
        <v>90.3</v>
      </c>
      <c r="G22" s="258">
        <f>IF(ISNUMBER(Regressions!G32),ROUND(Regressions!G32, 1), NA())</f>
        <v>61.3</v>
      </c>
      <c r="H22" s="371">
        <f>IF(ISNUMBER(Regressions!H32),ROUND(Regressions!H32, 1), NA())</f>
        <v>29.1</v>
      </c>
      <c r="I22" s="259">
        <f>IF(ISNUMBER(Regressions!I32),ROUND(Regressions!I32, 1), NA())</f>
        <v>9.6999999999999993</v>
      </c>
      <c r="J22" s="372">
        <f>IF(ISNUMBER(Regressions!K32),ROUND(Regressions!K32, 1), NA())</f>
        <v>99.4</v>
      </c>
      <c r="K22" s="370">
        <f>IF(ISNUMBER(Regressions!L32),ROUND(Regressions!L32, 1), NA())</f>
        <v>91.2</v>
      </c>
      <c r="L22" s="260">
        <f>IF(ISNUMBER(Regressions!M32),ROUND(Regressions!M32, 1), NA())</f>
        <v>78.900000000000006</v>
      </c>
      <c r="M22" s="371">
        <f>IF(ISNUMBER(Regressions!N32),ROUND(Regressions!N32, 1), NA())</f>
        <v>12.3</v>
      </c>
      <c r="N22" s="259">
        <f>IF(ISNUMBER(Regressions!O32),ROUND(Regressions!O32, 1), NA())</f>
        <v>8.8000000000000007</v>
      </c>
      <c r="O22" s="372">
        <f>IF(ISNUMBER(Regressions!Q32),ROUND(Regressions!Q32, 1), NA())</f>
        <v>97.1</v>
      </c>
      <c r="P22" s="370">
        <f>IF(ISNUMBER(Regressions!R32),ROUND(Regressions!R32, 1), NA())</f>
        <v>77.3</v>
      </c>
      <c r="Q22" s="261" t="e">
        <f>IF(ISNUMBER(Regressions!S32),ROUND(Regressions!S32, 1), NA())</f>
        <v>#N/A</v>
      </c>
      <c r="R22" s="371" t="e">
        <f>IF(ISNUMBER(Regressions!T32),ROUND(Regressions!T32, 1), NA())</f>
        <v>#N/A</v>
      </c>
      <c r="S22" s="259">
        <f>IF(ISNUMBER(Regressions!U32),ROUND(Regressions!U32, 1), NA())</f>
        <v>22.7</v>
      </c>
    </row>
    <row xmlns:x14ac="http://schemas.microsoft.com/office/spreadsheetml/2009/9/ac" r="23" x14ac:dyDescent="0.2">
      <c r="A23" s="366" t="str">
        <f>IF(ISBLANK(Regressions!A33), " ", Regressions!A33)</f>
        <v>Bhutan</v>
      </c>
      <c r="B23" s="367">
        <f>IF(ISBLANK(Regressions!B33), " ", Regressions!B33)</f>
        <v>2019</v>
      </c>
      <c r="C23" s="373" t="str">
        <f>IF(ISBLANK(Regressions!C33), " ", Regressions!C33)</f>
        <v>National</v>
      </c>
      <c r="D23" s="369">
        <f>IF(ISBLANK(Regressions!D33), " ", Regressions!D33)</f>
        <v>203240</v>
      </c>
      <c r="E23" s="257">
        <f>IF(ISNUMBER(Regressions!E33),ROUND(Regressions!E33, 1), NA())</f>
        <v>98.8</v>
      </c>
      <c r="F23" s="370">
        <f>IF(ISNUMBER(Regressions!F33),ROUND(Regressions!F33, 1), NA())</f>
        <v>90.6</v>
      </c>
      <c r="G23" s="258">
        <f>IF(ISNUMBER(Regressions!G33),ROUND(Regressions!G33, 1), NA())</f>
        <v>62</v>
      </c>
      <c r="H23" s="371">
        <f>IF(ISNUMBER(Regressions!H33),ROUND(Regressions!H33, 1), NA())</f>
        <v>28.6</v>
      </c>
      <c r="I23" s="259">
        <f>IF(ISNUMBER(Regressions!I33),ROUND(Regressions!I33, 1), NA())</f>
        <v>9.4</v>
      </c>
      <c r="J23" s="372">
        <f>IF(ISNUMBER(Regressions!K33),ROUND(Regressions!K33, 1), NA())</f>
        <v>99.6</v>
      </c>
      <c r="K23" s="370">
        <f>IF(ISNUMBER(Regressions!L33),ROUND(Regressions!L33, 1), NA())</f>
        <v>92.5</v>
      </c>
      <c r="L23" s="260">
        <f>IF(ISNUMBER(Regressions!M33),ROUND(Regressions!M33, 1), NA())</f>
        <v>80.8</v>
      </c>
      <c r="M23" s="371">
        <f>IF(ISNUMBER(Regressions!N33),ROUND(Regressions!N33, 1), NA())</f>
        <v>11.7</v>
      </c>
      <c r="N23" s="259">
        <f>IF(ISNUMBER(Regressions!O33),ROUND(Regressions!O33, 1), NA())</f>
        <v>7.5</v>
      </c>
      <c r="O23" s="372">
        <f>IF(ISNUMBER(Regressions!Q33),ROUND(Regressions!Q33, 1), NA())</f>
        <v>97.1</v>
      </c>
      <c r="P23" s="370">
        <f>IF(ISNUMBER(Regressions!R33),ROUND(Regressions!R33, 1), NA())</f>
        <v>73.900000000000006</v>
      </c>
      <c r="Q23" s="261" t="e">
        <f>IF(ISNUMBER(Regressions!S33),ROUND(Regressions!S33, 1), NA())</f>
        <v>#N/A</v>
      </c>
      <c r="R23" s="371" t="e">
        <f>IF(ISNUMBER(Regressions!T33),ROUND(Regressions!T33, 1), NA())</f>
        <v>#N/A</v>
      </c>
      <c r="S23" s="259">
        <f>IF(ISNUMBER(Regressions!U33),ROUND(Regressions!U33, 1), NA())</f>
        <v>26.1</v>
      </c>
    </row>
    <row xmlns:x14ac="http://schemas.microsoft.com/office/spreadsheetml/2009/9/ac" r="24" x14ac:dyDescent="0.2">
      <c r="A24" s="366" t="str">
        <f>IF(ISBLANK(Regressions!A34), " ", Regressions!A34)</f>
        <v>Bhutan</v>
      </c>
      <c r="B24" s="367">
        <f>IF(ISBLANK(Regressions!B34), " ", Regressions!B34)</f>
        <v>2020</v>
      </c>
      <c r="C24" s="373" t="str">
        <f>IF(ISBLANK(Regressions!C34), " ", Regressions!C34)</f>
        <v>National</v>
      </c>
      <c r="D24" s="369">
        <f>IF(ISBLANK(Regressions!D34), " ", Regressions!D34)</f>
        <v>199994</v>
      </c>
      <c r="E24" s="257">
        <f>IF(ISNUMBER(Regressions!E34),ROUND(Regressions!E34, 1), NA())</f>
        <v>99.1</v>
      </c>
      <c r="F24" s="370">
        <f>IF(ISNUMBER(Regressions!F34),ROUND(Regressions!F34, 1), NA())</f>
        <v>90.8</v>
      </c>
      <c r="G24" s="258">
        <f>IF(ISNUMBER(Regressions!G34),ROUND(Regressions!G34, 1), NA())</f>
        <v>62.8</v>
      </c>
      <c r="H24" s="371">
        <f>IF(ISNUMBER(Regressions!H34),ROUND(Regressions!H34, 1), NA())</f>
        <v>28</v>
      </c>
      <c r="I24" s="259">
        <f>IF(ISNUMBER(Regressions!I34),ROUND(Regressions!I34, 1), NA())</f>
        <v>9.1999999999999993</v>
      </c>
      <c r="J24" s="372">
        <f>IF(ISNUMBER(Regressions!K34),ROUND(Regressions!K34, 1), NA())</f>
        <v>99.7</v>
      </c>
      <c r="K24" s="370">
        <f>IF(ISNUMBER(Regressions!L34),ROUND(Regressions!L34, 1), NA())</f>
        <v>93.7</v>
      </c>
      <c r="L24" s="260">
        <f>IF(ISNUMBER(Regressions!M34),ROUND(Regressions!M34, 1), NA())</f>
        <v>82.6</v>
      </c>
      <c r="M24" s="371">
        <f>IF(ISNUMBER(Regressions!N34),ROUND(Regressions!N34, 1), NA())</f>
        <v>11.1</v>
      </c>
      <c r="N24" s="259">
        <f>IF(ISNUMBER(Regressions!O34),ROUND(Regressions!O34, 1), NA())</f>
        <v>6.3</v>
      </c>
      <c r="O24" s="372">
        <f>IF(ISNUMBER(Regressions!Q34),ROUND(Regressions!Q34, 1), NA())</f>
        <v>97.1</v>
      </c>
      <c r="P24" s="370">
        <f>IF(ISNUMBER(Regressions!R34),ROUND(Regressions!R34, 1), NA())</f>
        <v>70.5</v>
      </c>
      <c r="Q24" s="261" t="e">
        <f>IF(ISNUMBER(Regressions!S34),ROUND(Regressions!S34, 1), NA())</f>
        <v>#N/A</v>
      </c>
      <c r="R24" s="371" t="e">
        <f>IF(ISNUMBER(Regressions!T34),ROUND(Regressions!T34, 1), NA())</f>
        <v>#N/A</v>
      </c>
      <c r="S24" s="259">
        <f>IF(ISNUMBER(Regressions!U34),ROUND(Regressions!U34, 1), NA())</f>
        <v>29.5</v>
      </c>
    </row>
    <row xmlns:x14ac="http://schemas.microsoft.com/office/spreadsheetml/2009/9/ac" r="25" x14ac:dyDescent="0.2">
      <c r="A25" s="428" t="str">
        <f>IF(ISBLANK(Regressions!A35), " ", Regressions!A35)</f>
        <v>Bhutan</v>
      </c>
      <c r="B25" s="429">
        <f>IF(ISBLANK(Regressions!B35), " ", Regressions!B35)</f>
        <v>2021</v>
      </c>
      <c r="C25" s="430" t="str">
        <f>IF(ISBLANK(Regressions!C35), " ", Regressions!C35)</f>
        <v>National</v>
      </c>
      <c r="D25" s="431">
        <f>IF(ISBLANK(Regressions!D35), " ", Regressions!D35)</f>
        <v>196731</v>
      </c>
      <c r="E25" s="434">
        <f>IF(ISNUMBER(Regressions!E35),ROUND(Regressions!E35, 1), NA())</f>
        <v>99.5</v>
      </c>
      <c r="F25" s="432">
        <f>IF(ISNUMBER(Regressions!F35),ROUND(Regressions!F35, 1), NA())</f>
        <v>91.1</v>
      </c>
      <c r="G25" s="435">
        <f>IF(ISNUMBER(Regressions!G35),ROUND(Regressions!G35, 1), NA())</f>
        <v>63.6</v>
      </c>
      <c r="H25" s="433">
        <f>IF(ISNUMBER(Regressions!H35),ROUND(Regressions!H35, 1), NA())</f>
        <v>27.5</v>
      </c>
      <c r="I25" s="436">
        <f>IF(ISNUMBER(Regressions!I35),ROUND(Regressions!I35, 1), NA())</f>
        <v>8.9</v>
      </c>
      <c r="J25" s="434">
        <f>IF(ISNUMBER(Regressions!K35),ROUND(Regressions!K35, 1), NA())</f>
        <v>99.9</v>
      </c>
      <c r="K25" s="432">
        <f>IF(ISNUMBER(Regressions!L35),ROUND(Regressions!L35, 1), NA())</f>
        <v>95</v>
      </c>
      <c r="L25" s="437">
        <f>IF(ISNUMBER(Regressions!M35),ROUND(Regressions!M35, 1), NA())</f>
        <v>84.4</v>
      </c>
      <c r="M25" s="433">
        <f>IF(ISNUMBER(Regressions!N35),ROUND(Regressions!N35, 1), NA())</f>
        <v>10.5</v>
      </c>
      <c r="N25" s="436">
        <f>IF(ISNUMBER(Regressions!O35),ROUND(Regressions!O35, 1), NA())</f>
        <v>5</v>
      </c>
      <c r="O25" s="434" t="e">
        <f>IF(ISNUMBER(Regressions!Q35),ROUND(Regressions!Q35, 1), NA())</f>
        <v>#N/A</v>
      </c>
      <c r="P25" s="432">
        <f>IF(ISNUMBER(Regressions!R35),ROUND(Regressions!R35, 1), NA())</f>
        <v>67.099999999999994</v>
      </c>
      <c r="Q25" s="438" t="e">
        <f>IF(ISNUMBER(Regressions!S35),ROUND(Regressions!S35, 1), NA())</f>
        <v>#N/A</v>
      </c>
      <c r="R25" s="433" t="e">
        <f>IF(ISNUMBER(Regressions!T35),ROUND(Regressions!T35, 1), NA())</f>
        <v>#N/A</v>
      </c>
      <c r="S25" s="436">
        <f>IF(ISNUMBER(Regressions!U35),ROUND(Regressions!U35, 1), NA())</f>
        <v>32.9</v>
      </c>
      <c r="T25" s="427"/>
      <c r="U25" s="427"/>
      <c r="V25" s="427"/>
      <c r="W25" s="427"/>
      <c r="X25" s="427"/>
      <c r="Y25" s="427"/>
      <c r="Z25" s="427"/>
      <c r="AA25" s="427"/>
      <c r="AB25" s="427"/>
      <c r="AC25" s="427"/>
    </row>
    <row xmlns:x14ac="http://schemas.microsoft.com/office/spreadsheetml/2009/9/ac" r="26" x14ac:dyDescent="0.2">
      <c r="A26" s="366" t="str">
        <f>IF(ISBLANK(Regressions!A36), " ", Regressions!A36)</f>
        <v>Bhutan</v>
      </c>
      <c r="B26" s="367">
        <f>IF(ISBLANK(Regressions!B36), " ", Regressions!B36)</f>
        <v>2022</v>
      </c>
      <c r="C26" s="373" t="str">
        <f>IF(ISBLANK(Regressions!C36), " ", Regressions!C36)</f>
        <v>National</v>
      </c>
      <c r="D26" s="369">
        <f>IF(ISBLANK(Regressions!D36), " ", Regressions!D36)</f>
        <v>188724</v>
      </c>
      <c r="E26" s="257">
        <f>IF(ISNUMBER(Regressions!E36),ROUND(Regressions!E36, 1), NA())</f>
        <v>99.8</v>
      </c>
      <c r="F26" s="370">
        <f>IF(ISNUMBER(Regressions!F36),ROUND(Regressions!F36, 1), NA())</f>
        <v>91.3</v>
      </c>
      <c r="G26" s="258">
        <f>IF(ISNUMBER(Regressions!G36),ROUND(Regressions!G36, 1), NA())</f>
        <v>64.3</v>
      </c>
      <c r="H26" s="371">
        <f>IF(ISNUMBER(Regressions!H36),ROUND(Regressions!H36, 1), NA())</f>
        <v>27</v>
      </c>
      <c r="I26" s="259">
        <f>IF(ISNUMBER(Regressions!I36),ROUND(Regressions!I36, 1), NA())</f>
        <v>8.6999999999999993</v>
      </c>
      <c r="J26" s="372">
        <f>IF(ISNUMBER(Regressions!K36),ROUND(Regressions!K36, 1), NA())</f>
        <v>100</v>
      </c>
      <c r="K26" s="370">
        <f>IF(ISNUMBER(Regressions!L36),ROUND(Regressions!L36, 1), NA())</f>
        <v>96.2</v>
      </c>
      <c r="L26" s="260">
        <f>IF(ISNUMBER(Regressions!M36),ROUND(Regressions!M36, 1), NA())</f>
        <v>86.3</v>
      </c>
      <c r="M26" s="371">
        <f>IF(ISNUMBER(Regressions!N36),ROUND(Regressions!N36, 1), NA())</f>
        <v>10</v>
      </c>
      <c r="N26" s="259">
        <f>IF(ISNUMBER(Regressions!O36),ROUND(Regressions!O36, 1), NA())</f>
        <v>3.8</v>
      </c>
      <c r="O26" s="372" t="e">
        <f>IF(ISNUMBER(Regressions!Q36),ROUND(Regressions!Q36, 1), NA())</f>
        <v>#N/A</v>
      </c>
      <c r="P26" s="370">
        <f>IF(ISNUMBER(Regressions!R36),ROUND(Regressions!R36, 1), NA())</f>
        <v>63.7</v>
      </c>
      <c r="Q26" s="261" t="e">
        <f>IF(ISNUMBER(Regressions!S36),ROUND(Regressions!S36, 1), NA())</f>
        <v>#N/A</v>
      </c>
      <c r="R26" s="371" t="e">
        <f>IF(ISNUMBER(Regressions!T36),ROUND(Regressions!T36, 1), NA())</f>
        <v>#N/A</v>
      </c>
      <c r="S26" s="259">
        <f>IF(ISNUMBER(Regressions!U36),ROUND(Regressions!U36, 1), NA())</f>
        <v>36.299999999999997</v>
      </c>
    </row>
    <row xmlns:x14ac="http://schemas.microsoft.com/office/spreadsheetml/2009/9/ac" r="27" x14ac:dyDescent="0.2">
      <c r="A27" s="374" t="str">
        <f>IF(ISBLANK(Regressions!A37), " ", Regressions!A37)</f>
        <v>Bhutan</v>
      </c>
      <c r="B27" s="375">
        <f>IF(ISBLANK(Regressions!B37), " ", Regressions!B37)</f>
        <v>2023</v>
      </c>
      <c r="C27" s="376" t="str">
        <f>IF(ISBLANK(Regressions!C37), " ", Regressions!C37)</f>
        <v>National</v>
      </c>
      <c r="D27" s="377">
        <f>IF(ISBLANK(Regressions!D37), " ", Regressions!D37)</f>
        <v>183855</v>
      </c>
      <c r="E27" s="378">
        <f>IF(ISNUMBER(Regressions!E37),ROUND(Regressions!E37, 1), NA())</f>
        <v>100</v>
      </c>
      <c r="F27" s="379">
        <f>IF(ISNUMBER(Regressions!F37),ROUND(Regressions!F37, 1), NA())</f>
        <v>91.6</v>
      </c>
      <c r="G27" s="380">
        <f>IF(ISNUMBER(Regressions!G37),ROUND(Regressions!G37, 1), NA())</f>
        <v>65.099999999999994</v>
      </c>
      <c r="H27" s="381">
        <f>IF(ISNUMBER(Regressions!H37),ROUND(Regressions!H37, 1), NA())</f>
        <v>26.4</v>
      </c>
      <c r="I27" s="382">
        <f>IF(ISNUMBER(Regressions!I37),ROUND(Regressions!I37, 1), NA())</f>
        <v>8.4</v>
      </c>
      <c r="J27" s="383">
        <f>IF(ISNUMBER(Regressions!K37),ROUND(Regressions!K37, 1), NA())</f>
        <v>100</v>
      </c>
      <c r="K27" s="379">
        <f>IF(ISNUMBER(Regressions!L37),ROUND(Regressions!L37, 1), NA())</f>
        <v>97.5</v>
      </c>
      <c r="L27" s="384">
        <f>IF(ISNUMBER(Regressions!M37),ROUND(Regressions!M37, 1), NA())</f>
        <v>88.1</v>
      </c>
      <c r="M27" s="381">
        <f>IF(ISNUMBER(Regressions!N37),ROUND(Regressions!N37, 1), NA())</f>
        <v>9.4</v>
      </c>
      <c r="N27" s="382">
        <f>IF(ISNUMBER(Regressions!O37),ROUND(Regressions!O37, 1), NA())</f>
        <v>2.5</v>
      </c>
      <c r="O27" s="383" t="e">
        <f>IF(ISNUMBER(Regressions!Q37),ROUND(Regressions!Q37, 1), NA())</f>
        <v>#N/A</v>
      </c>
      <c r="P27" s="379">
        <f>IF(ISNUMBER(Regressions!R37),ROUND(Regressions!R37, 1), NA())</f>
        <v>60.3</v>
      </c>
      <c r="Q27" s="385" t="e">
        <f>IF(ISNUMBER(Regressions!S37),ROUND(Regressions!S37, 1), NA())</f>
        <v>#N/A</v>
      </c>
      <c r="R27" s="381" t="e">
        <f>IF(ISNUMBER(Regressions!T37),ROUND(Regressions!T37, 1), NA())</f>
        <v>#N/A</v>
      </c>
      <c r="S27" s="382">
        <f>IF(ISNUMBER(Regressions!U37),ROUND(Regressions!U37, 1), NA())</f>
        <v>39.700000000000003</v>
      </c>
    </row>
    <row xmlns:x14ac="http://schemas.microsoft.com/office/spreadsheetml/2009/9/ac" r="28" hidden="true" x14ac:dyDescent="0.2">
      <c r="A28" s="366" t="str">
        <f>IF(ISBLANK(Regressions!A38), " ", Regressions!A38)</f>
        <v>Bhutan</v>
      </c>
      <c r="B28" s="367">
        <f>IF(ISBLANK(Regressions!B38), " ", Regressions!B38)</f>
        <v>2024</v>
      </c>
      <c r="C28" s="373" t="str">
        <f>IF(ISBLANK(Regressions!C38), " ", Regressions!C38)</f>
        <v>National</v>
      </c>
      <c r="D28" s="369" t="str">
        <f>IF(ISBLANK(Regressions!D38), " ", Regressions!D38)</f>
        <v> </v>
      </c>
      <c r="E28" s="257" t="e">
        <f>IF(ISNUMBER(Regressions!E38),ROUND(Regressions!E38, 1), NA())</f>
        <v>#N/A</v>
      </c>
      <c r="F28" s="370" t="e">
        <f>IF(ISNUMBER(Regressions!F38),ROUND(Regressions!F38, 1), NA())</f>
        <v>#N/A</v>
      </c>
      <c r="G28" s="258" t="e">
        <f>IF(ISNUMBER(Regressions!G38),ROUND(Regressions!G38, 1), NA())</f>
        <v>#N/A</v>
      </c>
      <c r="H28" s="371" t="e">
        <f>IF(ISNUMBER(Regressions!H38),ROUND(Regressions!H38, 1), NA())</f>
        <v>#N/A</v>
      </c>
      <c r="I28" s="259" t="e">
        <f>IF(ISNUMBER(Regressions!I38),ROUND(Regressions!I38, 1), NA())</f>
        <v>#N/A</v>
      </c>
      <c r="J28" s="372" t="e">
        <f>IF(ISNUMBER(Regressions!K38),ROUND(Regressions!K38, 1), NA())</f>
        <v>#N/A</v>
      </c>
      <c r="K28" s="370" t="e">
        <f>IF(ISNUMBER(Regressions!L38),ROUND(Regressions!L38, 1), NA())</f>
        <v>#N/A</v>
      </c>
      <c r="L28" s="260" t="e">
        <f>IF(ISNUMBER(Regressions!M38),ROUND(Regressions!M38, 1), NA())</f>
        <v>#N/A</v>
      </c>
      <c r="M28" s="371" t="e">
        <f>IF(ISNUMBER(Regressions!N38),ROUND(Regressions!N38, 1), NA())</f>
        <v>#N/A</v>
      </c>
      <c r="N28" s="259" t="e">
        <f>IF(ISNUMBER(Regressions!O38),ROUND(Regressions!O38, 1), NA())</f>
        <v>#N/A</v>
      </c>
      <c r="O28" s="372" t="e">
        <f>IF(ISNUMBER(Regressions!Q38),ROUND(Regressions!Q38, 1), NA())</f>
        <v>#N/A</v>
      </c>
      <c r="P28" s="370" t="e">
        <f>IF(ISNUMBER(Regressions!R38),ROUND(Regressions!R38, 1), NA())</f>
        <v>#N/A</v>
      </c>
      <c r="Q28" s="261" t="e">
        <f>IF(ISNUMBER(Regressions!S38),ROUND(Regressions!S38, 1), NA())</f>
        <v>#N/A</v>
      </c>
      <c r="R28" s="371" t="e">
        <f>IF(ISNUMBER(Regressions!T38),ROUND(Regressions!T38, 1), NA())</f>
        <v>#N/A</v>
      </c>
      <c r="S28" s="259" t="e">
        <f>IF(ISNUMBER(Regressions!U38),ROUND(Regressions!U38, 1), NA())</f>
        <v>#N/A</v>
      </c>
    </row>
    <row xmlns:x14ac="http://schemas.microsoft.com/office/spreadsheetml/2009/9/ac" r="29" hidden="true" x14ac:dyDescent="0.2">
      <c r="A29" s="366" t="str">
        <f>IF(ISBLANK(Regressions!A39), " ", Regressions!A39)</f>
        <v>Bhutan</v>
      </c>
      <c r="B29" s="367">
        <f>IF(ISBLANK(Regressions!B39), " ", Regressions!B39)</f>
        <v>2025</v>
      </c>
      <c r="C29" s="373" t="str">
        <f>IF(ISBLANK(Regressions!C39), " ", Regressions!C39)</f>
        <v>National</v>
      </c>
      <c r="D29" s="369" t="str">
        <f>IF(ISBLANK(Regressions!D39), " ", Regressions!D39)</f>
        <v> </v>
      </c>
      <c r="E29" s="257" t="e">
        <f>IF(ISNUMBER(Regressions!E39),ROUND(Regressions!E39, 1), NA())</f>
        <v>#N/A</v>
      </c>
      <c r="F29" s="370" t="e">
        <f>IF(ISNUMBER(Regressions!F39),ROUND(Regressions!F39, 1), NA())</f>
        <v>#N/A</v>
      </c>
      <c r="G29" s="258" t="e">
        <f>IF(ISNUMBER(Regressions!G39),ROUND(Regressions!G39, 1), NA())</f>
        <v>#N/A</v>
      </c>
      <c r="H29" s="371" t="e">
        <f>IF(ISNUMBER(Regressions!H39),ROUND(Regressions!H39, 1), NA())</f>
        <v>#N/A</v>
      </c>
      <c r="I29" s="259" t="e">
        <f>IF(ISNUMBER(Regressions!I39),ROUND(Regressions!I39, 1), NA())</f>
        <v>#N/A</v>
      </c>
      <c r="J29" s="372" t="e">
        <f>IF(ISNUMBER(Regressions!K39),ROUND(Regressions!K39, 1), NA())</f>
        <v>#N/A</v>
      </c>
      <c r="K29" s="370" t="e">
        <f>IF(ISNUMBER(Regressions!L39),ROUND(Regressions!L39, 1), NA())</f>
        <v>#N/A</v>
      </c>
      <c r="L29" s="260" t="e">
        <f>IF(ISNUMBER(Regressions!M39),ROUND(Regressions!M39, 1), NA())</f>
        <v>#N/A</v>
      </c>
      <c r="M29" s="371" t="e">
        <f>IF(ISNUMBER(Regressions!N39),ROUND(Regressions!N39, 1), NA())</f>
        <v>#N/A</v>
      </c>
      <c r="N29" s="259" t="e">
        <f>IF(ISNUMBER(Regressions!O39),ROUND(Regressions!O39, 1), NA())</f>
        <v>#N/A</v>
      </c>
      <c r="O29" s="372" t="e">
        <f>IF(ISNUMBER(Regressions!Q39),ROUND(Regressions!Q39, 1), NA())</f>
        <v>#N/A</v>
      </c>
      <c r="P29" s="370" t="e">
        <f>IF(ISNUMBER(Regressions!R39),ROUND(Regressions!R39, 1), NA())</f>
        <v>#N/A</v>
      </c>
      <c r="Q29" s="261" t="e">
        <f>IF(ISNUMBER(Regressions!S39),ROUND(Regressions!S39, 1), NA())</f>
        <v>#N/A</v>
      </c>
      <c r="R29" s="371" t="e">
        <f>IF(ISNUMBER(Regressions!T39),ROUND(Regressions!T39, 1), NA())</f>
        <v>#N/A</v>
      </c>
      <c r="S29" s="259" t="e">
        <f>IF(ISNUMBER(Regressions!U39),ROUND(Regressions!U39, 1), NA())</f>
        <v>#N/A</v>
      </c>
    </row>
    <row xmlns:x14ac="http://schemas.microsoft.com/office/spreadsheetml/2009/9/ac" r="30" hidden="true" x14ac:dyDescent="0.2">
      <c r="A30" s="366" t="str">
        <f>IF(ISBLANK(Regressions!A40), " ", Regressions!A40)</f>
        <v>Bhutan</v>
      </c>
      <c r="B30" s="367">
        <f>IF(ISBLANK(Regressions!B40), " ", Regressions!B40)</f>
        <v>2026</v>
      </c>
      <c r="C30" s="373" t="str">
        <f>IF(ISBLANK(Regressions!C40), " ", Regressions!C40)</f>
        <v>National</v>
      </c>
      <c r="D30" s="369" t="str">
        <f>IF(ISBLANK(Regressions!D40), " ", Regressions!D40)</f>
        <v> </v>
      </c>
      <c r="E30" s="257" t="e">
        <f>IF(ISNUMBER(Regressions!E40),ROUND(Regressions!E40, 1), NA())</f>
        <v>#N/A</v>
      </c>
      <c r="F30" s="370" t="e">
        <f>IF(ISNUMBER(Regressions!F40),ROUND(Regressions!F40, 1), NA())</f>
        <v>#N/A</v>
      </c>
      <c r="G30" s="258" t="e">
        <f>IF(ISNUMBER(Regressions!G40),ROUND(Regressions!G40, 1), NA())</f>
        <v>#N/A</v>
      </c>
      <c r="H30" s="371" t="e">
        <f>IF(ISNUMBER(Regressions!H40),ROUND(Regressions!H40, 1), NA())</f>
        <v>#N/A</v>
      </c>
      <c r="I30" s="259" t="e">
        <f>IF(ISNUMBER(Regressions!I40),ROUND(Regressions!I40, 1), NA())</f>
        <v>#N/A</v>
      </c>
      <c r="J30" s="372" t="e">
        <f>IF(ISNUMBER(Regressions!K40),ROUND(Regressions!K40, 1), NA())</f>
        <v>#N/A</v>
      </c>
      <c r="K30" s="370" t="e">
        <f>IF(ISNUMBER(Regressions!L40),ROUND(Regressions!L40, 1), NA())</f>
        <v>#N/A</v>
      </c>
      <c r="L30" s="260" t="e">
        <f>IF(ISNUMBER(Regressions!M40),ROUND(Regressions!M40, 1), NA())</f>
        <v>#N/A</v>
      </c>
      <c r="M30" s="371" t="e">
        <f>IF(ISNUMBER(Regressions!N40),ROUND(Regressions!N40, 1), NA())</f>
        <v>#N/A</v>
      </c>
      <c r="N30" s="259" t="e">
        <f>IF(ISNUMBER(Regressions!O40),ROUND(Regressions!O40, 1), NA())</f>
        <v>#N/A</v>
      </c>
      <c r="O30" s="372" t="e">
        <f>IF(ISNUMBER(Regressions!Q40),ROUND(Regressions!Q40, 1), NA())</f>
        <v>#N/A</v>
      </c>
      <c r="P30" s="370" t="e">
        <f>IF(ISNUMBER(Regressions!R40),ROUND(Regressions!R40, 1), NA())</f>
        <v>#N/A</v>
      </c>
      <c r="Q30" s="261" t="e">
        <f>IF(ISNUMBER(Regressions!S40),ROUND(Regressions!S40, 1), NA())</f>
        <v>#N/A</v>
      </c>
      <c r="R30" s="371" t="e">
        <f>IF(ISNUMBER(Regressions!T40),ROUND(Regressions!T40, 1), NA())</f>
        <v>#N/A</v>
      </c>
      <c r="S30" s="259" t="e">
        <f>IF(ISNUMBER(Regressions!U40),ROUND(Regressions!U40, 1), NA())</f>
        <v>#N/A</v>
      </c>
    </row>
    <row xmlns:x14ac="http://schemas.microsoft.com/office/spreadsheetml/2009/9/ac" r="31" hidden="true" x14ac:dyDescent="0.2">
      <c r="A31" s="366" t="str">
        <f>IF(ISBLANK(Regressions!A41), " ", Regressions!A41)</f>
        <v>Bhutan</v>
      </c>
      <c r="B31" s="367">
        <f>IF(ISBLANK(Regressions!B41), " ", Regressions!B41)</f>
        <v>2027</v>
      </c>
      <c r="C31" s="373" t="str">
        <f>IF(ISBLANK(Regressions!C41), " ", Regressions!C41)</f>
        <v>National</v>
      </c>
      <c r="D31" s="369" t="str">
        <f>IF(ISBLANK(Regressions!D41), " ", Regressions!D41)</f>
        <v> </v>
      </c>
      <c r="E31" s="257" t="e">
        <f>IF(ISNUMBER(Regressions!E41),ROUND(Regressions!E41, 1), NA())</f>
        <v>#N/A</v>
      </c>
      <c r="F31" s="370" t="e">
        <f>IF(ISNUMBER(Regressions!F41),ROUND(Regressions!F41, 1), NA())</f>
        <v>#N/A</v>
      </c>
      <c r="G31" s="258" t="e">
        <f>IF(ISNUMBER(Regressions!G41),ROUND(Regressions!G41, 1), NA())</f>
        <v>#N/A</v>
      </c>
      <c r="H31" s="371" t="e">
        <f>IF(ISNUMBER(Regressions!H41),ROUND(Regressions!H41, 1), NA())</f>
        <v>#N/A</v>
      </c>
      <c r="I31" s="259" t="e">
        <f>IF(ISNUMBER(Regressions!I41),ROUND(Regressions!I41, 1), NA())</f>
        <v>#N/A</v>
      </c>
      <c r="J31" s="372" t="e">
        <f>IF(ISNUMBER(Regressions!K41),ROUND(Regressions!K41, 1), NA())</f>
        <v>#N/A</v>
      </c>
      <c r="K31" s="370" t="e">
        <f>IF(ISNUMBER(Regressions!L41),ROUND(Regressions!L41, 1), NA())</f>
        <v>#N/A</v>
      </c>
      <c r="L31" s="260" t="e">
        <f>IF(ISNUMBER(Regressions!M41),ROUND(Regressions!M41, 1), NA())</f>
        <v>#N/A</v>
      </c>
      <c r="M31" s="371" t="e">
        <f>IF(ISNUMBER(Regressions!N41),ROUND(Regressions!N41, 1), NA())</f>
        <v>#N/A</v>
      </c>
      <c r="N31" s="259" t="e">
        <f>IF(ISNUMBER(Regressions!O41),ROUND(Regressions!O41, 1), NA())</f>
        <v>#N/A</v>
      </c>
      <c r="O31" s="372" t="e">
        <f>IF(ISNUMBER(Regressions!Q41),ROUND(Regressions!Q41, 1), NA())</f>
        <v>#N/A</v>
      </c>
      <c r="P31" s="370" t="e">
        <f>IF(ISNUMBER(Regressions!R41),ROUND(Regressions!R41, 1), NA())</f>
        <v>#N/A</v>
      </c>
      <c r="Q31" s="261" t="e">
        <f>IF(ISNUMBER(Regressions!S41),ROUND(Regressions!S41, 1), NA())</f>
        <v>#N/A</v>
      </c>
      <c r="R31" s="371" t="e">
        <f>IF(ISNUMBER(Regressions!T41),ROUND(Regressions!T41, 1), NA())</f>
        <v>#N/A</v>
      </c>
      <c r="S31" s="259" t="e">
        <f>IF(ISNUMBER(Regressions!U41),ROUND(Regressions!U41, 1), NA())</f>
        <v>#N/A</v>
      </c>
    </row>
    <row xmlns:x14ac="http://schemas.microsoft.com/office/spreadsheetml/2009/9/ac" r="32" hidden="true" x14ac:dyDescent="0.2">
      <c r="A32" s="366" t="str">
        <f>IF(ISBLANK(Regressions!A42), " ", Regressions!A42)</f>
        <v>Bhutan</v>
      </c>
      <c r="B32" s="367">
        <f>IF(ISBLANK(Regressions!B42), " ", Regressions!B42)</f>
        <v>2028</v>
      </c>
      <c r="C32" s="373" t="str">
        <f>IF(ISBLANK(Regressions!C42), " ", Regressions!C42)</f>
        <v>National</v>
      </c>
      <c r="D32" s="369" t="str">
        <f>IF(ISBLANK(Regressions!D42), " ", Regressions!D42)</f>
        <v> </v>
      </c>
      <c r="E32" s="257" t="e">
        <f>IF(ISNUMBER(Regressions!E42),ROUND(Regressions!E42, 1), NA())</f>
        <v>#N/A</v>
      </c>
      <c r="F32" s="370" t="e">
        <f>IF(ISNUMBER(Regressions!F42),ROUND(Regressions!F42, 1), NA())</f>
        <v>#N/A</v>
      </c>
      <c r="G32" s="258" t="e">
        <f>IF(ISNUMBER(Regressions!G42),ROUND(Regressions!G42, 1), NA())</f>
        <v>#N/A</v>
      </c>
      <c r="H32" s="371" t="e">
        <f>IF(ISNUMBER(Regressions!H42),ROUND(Regressions!H42, 1), NA())</f>
        <v>#N/A</v>
      </c>
      <c r="I32" s="259" t="e">
        <f>IF(ISNUMBER(Regressions!I42),ROUND(Regressions!I42, 1), NA())</f>
        <v>#N/A</v>
      </c>
      <c r="J32" s="372" t="e">
        <f>IF(ISNUMBER(Regressions!K42),ROUND(Regressions!K42, 1), NA())</f>
        <v>#N/A</v>
      </c>
      <c r="K32" s="370" t="e">
        <f>IF(ISNUMBER(Regressions!L42),ROUND(Regressions!L42, 1), NA())</f>
        <v>#N/A</v>
      </c>
      <c r="L32" s="260" t="e">
        <f>IF(ISNUMBER(Regressions!M42),ROUND(Regressions!M42, 1), NA())</f>
        <v>#N/A</v>
      </c>
      <c r="M32" s="371" t="e">
        <f>IF(ISNUMBER(Regressions!N42),ROUND(Regressions!N42, 1), NA())</f>
        <v>#N/A</v>
      </c>
      <c r="N32" s="259" t="e">
        <f>IF(ISNUMBER(Regressions!O42),ROUND(Regressions!O42, 1), NA())</f>
        <v>#N/A</v>
      </c>
      <c r="O32" s="372" t="e">
        <f>IF(ISNUMBER(Regressions!Q42),ROUND(Regressions!Q42, 1), NA())</f>
        <v>#N/A</v>
      </c>
      <c r="P32" s="370" t="e">
        <f>IF(ISNUMBER(Regressions!R42),ROUND(Regressions!R42, 1), NA())</f>
        <v>#N/A</v>
      </c>
      <c r="Q32" s="261" t="e">
        <f>IF(ISNUMBER(Regressions!S42),ROUND(Regressions!S42, 1), NA())</f>
        <v>#N/A</v>
      </c>
      <c r="R32" s="371" t="e">
        <f>IF(ISNUMBER(Regressions!T42),ROUND(Regressions!T42, 1), NA())</f>
        <v>#N/A</v>
      </c>
      <c r="S32" s="259" t="e">
        <f>IF(ISNUMBER(Regressions!U42),ROUND(Regressions!U42, 1), NA())</f>
        <v>#N/A</v>
      </c>
    </row>
    <row xmlns:x14ac="http://schemas.microsoft.com/office/spreadsheetml/2009/9/ac" r="33" hidden="true" x14ac:dyDescent="0.2">
      <c r="A33" s="366" t="str">
        <f>IF(ISBLANK(Regressions!A43), " ", Regressions!A43)</f>
        <v>Bhutan</v>
      </c>
      <c r="B33" s="367">
        <f>IF(ISBLANK(Regressions!B43), " ", Regressions!B43)</f>
        <v>2029</v>
      </c>
      <c r="C33" s="373" t="str">
        <f>IF(ISBLANK(Regressions!C43), " ", Regressions!C43)</f>
        <v>National</v>
      </c>
      <c r="D33" s="369" t="str">
        <f>IF(ISBLANK(Regressions!D43), " ", Regressions!D43)</f>
        <v> </v>
      </c>
      <c r="E33" s="257" t="e">
        <f>IF(ISNUMBER(Regressions!E43),ROUND(Regressions!E43, 1), NA())</f>
        <v>#N/A</v>
      </c>
      <c r="F33" s="370" t="e">
        <f>IF(ISNUMBER(Regressions!F43),ROUND(Regressions!F43, 1), NA())</f>
        <v>#N/A</v>
      </c>
      <c r="G33" s="258" t="e">
        <f>IF(ISNUMBER(Regressions!G43),ROUND(Regressions!G43, 1), NA())</f>
        <v>#N/A</v>
      </c>
      <c r="H33" s="371" t="e">
        <f>IF(ISNUMBER(Regressions!H43),ROUND(Regressions!H43, 1), NA())</f>
        <v>#N/A</v>
      </c>
      <c r="I33" s="259" t="e">
        <f>IF(ISNUMBER(Regressions!I43),ROUND(Regressions!I43, 1), NA())</f>
        <v>#N/A</v>
      </c>
      <c r="J33" s="372" t="e">
        <f>IF(ISNUMBER(Regressions!K43),ROUND(Regressions!K43, 1), NA())</f>
        <v>#N/A</v>
      </c>
      <c r="K33" s="370" t="e">
        <f>IF(ISNUMBER(Regressions!L43),ROUND(Regressions!L43, 1), NA())</f>
        <v>#N/A</v>
      </c>
      <c r="L33" s="260" t="e">
        <f>IF(ISNUMBER(Regressions!M43),ROUND(Regressions!M43, 1), NA())</f>
        <v>#N/A</v>
      </c>
      <c r="M33" s="371" t="e">
        <f>IF(ISNUMBER(Regressions!N43),ROUND(Regressions!N43, 1), NA())</f>
        <v>#N/A</v>
      </c>
      <c r="N33" s="259" t="e">
        <f>IF(ISNUMBER(Regressions!O43),ROUND(Regressions!O43, 1), NA())</f>
        <v>#N/A</v>
      </c>
      <c r="O33" s="372" t="e">
        <f>IF(ISNUMBER(Regressions!Q43),ROUND(Regressions!Q43, 1), NA())</f>
        <v>#N/A</v>
      </c>
      <c r="P33" s="370" t="e">
        <f>IF(ISNUMBER(Regressions!R43),ROUND(Regressions!R43, 1), NA())</f>
        <v>#N/A</v>
      </c>
      <c r="Q33" s="261" t="e">
        <f>IF(ISNUMBER(Regressions!S43),ROUND(Regressions!S43, 1), NA())</f>
        <v>#N/A</v>
      </c>
      <c r="R33" s="371" t="e">
        <f>IF(ISNUMBER(Regressions!T43),ROUND(Regressions!T43, 1), NA())</f>
        <v>#N/A</v>
      </c>
      <c r="S33" s="259" t="e">
        <f>IF(ISNUMBER(Regressions!U43),ROUND(Regressions!U43, 1), NA())</f>
        <v>#N/A</v>
      </c>
    </row>
    <row xmlns:x14ac="http://schemas.microsoft.com/office/spreadsheetml/2009/9/ac" r="34" hidden="true" x14ac:dyDescent="0.2">
      <c r="A34" s="366" t="str">
        <f>IF(ISBLANK(Regressions!A44), " ", Regressions!A44)</f>
        <v>Bhutan</v>
      </c>
      <c r="B34" s="367">
        <f>IF(ISBLANK(Regressions!B44), " ", Regressions!B44)</f>
        <v>2030</v>
      </c>
      <c r="C34" s="373" t="str">
        <f>IF(ISBLANK(Regressions!C44), " ", Regressions!C44)</f>
        <v>National</v>
      </c>
      <c r="D34" s="369" t="str">
        <f>IF(ISBLANK(Regressions!D44), " ", Regressions!D44)</f>
        <v> </v>
      </c>
      <c r="E34" s="257" t="e">
        <f>IF(ISNUMBER(Regressions!E44),ROUND(Regressions!E44, 1), NA())</f>
        <v>#N/A</v>
      </c>
      <c r="F34" s="370" t="e">
        <f>IF(ISNUMBER(Regressions!F44),ROUND(Regressions!F44, 1), NA())</f>
        <v>#N/A</v>
      </c>
      <c r="G34" s="258" t="e">
        <f>IF(ISNUMBER(Regressions!G44),ROUND(Regressions!G44, 1), NA())</f>
        <v>#N/A</v>
      </c>
      <c r="H34" s="371" t="e">
        <f>IF(ISNUMBER(Regressions!H44),ROUND(Regressions!H44, 1), NA())</f>
        <v>#N/A</v>
      </c>
      <c r="I34" s="259" t="e">
        <f>IF(ISNUMBER(Regressions!I44),ROUND(Regressions!I44, 1), NA())</f>
        <v>#N/A</v>
      </c>
      <c r="J34" s="372" t="e">
        <f>IF(ISNUMBER(Regressions!K44),ROUND(Regressions!K44, 1), NA())</f>
        <v>#N/A</v>
      </c>
      <c r="K34" s="370" t="e">
        <f>IF(ISNUMBER(Regressions!L44),ROUND(Regressions!L44, 1), NA())</f>
        <v>#N/A</v>
      </c>
      <c r="L34" s="260" t="e">
        <f>IF(ISNUMBER(Regressions!M44),ROUND(Regressions!M44, 1), NA())</f>
        <v>#N/A</v>
      </c>
      <c r="M34" s="371" t="e">
        <f>IF(ISNUMBER(Regressions!N44),ROUND(Regressions!N44, 1), NA())</f>
        <v>#N/A</v>
      </c>
      <c r="N34" s="259" t="e">
        <f>IF(ISNUMBER(Regressions!O44),ROUND(Regressions!O44, 1), NA())</f>
        <v>#N/A</v>
      </c>
      <c r="O34" s="372" t="e">
        <f>IF(ISNUMBER(Regressions!Q44),ROUND(Regressions!Q44, 1), NA())</f>
        <v>#N/A</v>
      </c>
      <c r="P34" s="370" t="e">
        <f>IF(ISNUMBER(Regressions!R44),ROUND(Regressions!R44, 1), NA())</f>
        <v>#N/A</v>
      </c>
      <c r="Q34" s="261" t="e">
        <f>IF(ISNUMBER(Regressions!S44),ROUND(Regressions!S44, 1), NA())</f>
        <v>#N/A</v>
      </c>
      <c r="R34" s="371" t="e">
        <f>IF(ISNUMBER(Regressions!T44),ROUND(Regressions!T44, 1), NA())</f>
        <v>#N/A</v>
      </c>
      <c r="S34" s="259" t="e">
        <f>IF(ISNUMBER(Regressions!U44),ROUND(Regressions!U44, 1), NA())</f>
        <v>#N/A</v>
      </c>
    </row>
    <row xmlns:x14ac="http://schemas.microsoft.com/office/spreadsheetml/2009/9/ac" r="35" x14ac:dyDescent="0.2">
      <c r="A35" s="366" t="str">
        <f>IF(ISBLANK(Regressions!A45), " ", Regressions!A45)</f>
        <v>Bhutan</v>
      </c>
      <c r="B35" s="367">
        <f>IF(ISBLANK(Regressions!B45), " ", Regressions!B45)</f>
        <v>2000</v>
      </c>
      <c r="C35" s="373" t="str">
        <f>IF(ISBLANK(Regressions!C45), " ", Regressions!C45)</f>
        <v>Urban</v>
      </c>
      <c r="D35" s="369">
        <f>IF(ISBLANK(Regressions!D45), " ", Regressions!D45)</f>
        <v>54893.982118225103</v>
      </c>
      <c r="E35" s="257" t="e">
        <f>IF(ISNUMBER(Regressions!E45),ROUND(Regressions!E45, 1), NA())</f>
        <v>#N/A</v>
      </c>
      <c r="F35" s="370" t="e">
        <f>IF(ISNUMBER(Regressions!F45),ROUND(Regressions!F45, 1), NA())</f>
        <v>#N/A</v>
      </c>
      <c r="G35" s="258" t="e">
        <f>IF(ISNUMBER(Regressions!G45),ROUND(Regressions!G45, 1), NA())</f>
        <v>#N/A</v>
      </c>
      <c r="H35" s="371" t="e">
        <f>IF(ISNUMBER(Regressions!H45),ROUND(Regressions!H45, 1), NA())</f>
        <v>#N/A</v>
      </c>
      <c r="I35" s="259" t="e">
        <f>IF(ISNUMBER(Regressions!I45),ROUND(Regressions!I45, 1), NA())</f>
        <v>#N/A</v>
      </c>
      <c r="J35" s="372">
        <f>IF(ISNUMBER(Regressions!K45),ROUND(Regressions!K45, 1), NA())</f>
        <v>100</v>
      </c>
      <c r="K35" s="370" t="e">
        <f>IF(ISNUMBER(Regressions!L45),ROUND(Regressions!L45, 1), NA())</f>
        <v>#N/A</v>
      </c>
      <c r="L35" s="260" t="e">
        <f>IF(ISNUMBER(Regressions!M45),ROUND(Regressions!M45, 1), NA())</f>
        <v>#N/A</v>
      </c>
      <c r="M35" s="371" t="e">
        <f>IF(ISNUMBER(Regressions!N45),ROUND(Regressions!N45, 1), NA())</f>
        <v>#N/A</v>
      </c>
      <c r="N35" s="259">
        <f>IF(ISNUMBER(Regressions!O45),ROUND(Regressions!O45, 1), NA())</f>
        <v>0</v>
      </c>
      <c r="O35" s="372" t="e">
        <f>IF(ISNUMBER(Regressions!Q45),ROUND(Regressions!Q45, 1), NA())</f>
        <v>#N/A</v>
      </c>
      <c r="P35" s="370" t="e">
        <f>IF(ISNUMBER(Regressions!R45),ROUND(Regressions!R45, 1), NA())</f>
        <v>#N/A</v>
      </c>
      <c r="Q35" s="261" t="e">
        <f>IF(ISNUMBER(Regressions!S45),ROUND(Regressions!S45, 1), NA())</f>
        <v>#N/A</v>
      </c>
      <c r="R35" s="371" t="e">
        <f>IF(ISNUMBER(Regressions!T45),ROUND(Regressions!T45, 1), NA())</f>
        <v>#N/A</v>
      </c>
      <c r="S35" s="259" t="e">
        <f>IF(ISNUMBER(Regressions!U45),ROUND(Regressions!U45, 1), NA())</f>
        <v>#N/A</v>
      </c>
    </row>
    <row xmlns:x14ac="http://schemas.microsoft.com/office/spreadsheetml/2009/9/ac" r="36" x14ac:dyDescent="0.2">
      <c r="A36" s="366" t="str">
        <f>IF(ISBLANK(Regressions!A46), " ", Regressions!A46)</f>
        <v>Bhutan</v>
      </c>
      <c r="B36" s="367">
        <f>IF(ISBLANK(Regressions!B46), " ", Regressions!B46)</f>
        <v>2001</v>
      </c>
      <c r="C36" s="373" t="str">
        <f>IF(ISBLANK(Regressions!C46), " ", Regressions!C46)</f>
        <v>Urban</v>
      </c>
      <c r="D36" s="369">
        <f>IF(ISBLANK(Regressions!D46), " ", Regressions!D46)</f>
        <v>58619.569386634837</v>
      </c>
      <c r="E36" s="257" t="e">
        <f>IF(ISNUMBER(Regressions!E46),ROUND(Regressions!E46, 1), NA())</f>
        <v>#N/A</v>
      </c>
      <c r="F36" s="370" t="e">
        <f>IF(ISNUMBER(Regressions!F46),ROUND(Regressions!F46, 1), NA())</f>
        <v>#N/A</v>
      </c>
      <c r="G36" s="258" t="e">
        <f>IF(ISNUMBER(Regressions!G46),ROUND(Regressions!G46, 1), NA())</f>
        <v>#N/A</v>
      </c>
      <c r="H36" s="371" t="e">
        <f>IF(ISNUMBER(Regressions!H46),ROUND(Regressions!H46, 1), NA())</f>
        <v>#N/A</v>
      </c>
      <c r="I36" s="259" t="e">
        <f>IF(ISNUMBER(Regressions!I46),ROUND(Regressions!I46, 1), NA())</f>
        <v>#N/A</v>
      </c>
      <c r="J36" s="372">
        <f>IF(ISNUMBER(Regressions!K46),ROUND(Regressions!K46, 1), NA())</f>
        <v>100</v>
      </c>
      <c r="K36" s="370" t="e">
        <f>IF(ISNUMBER(Regressions!L46),ROUND(Regressions!L46, 1), NA())</f>
        <v>#N/A</v>
      </c>
      <c r="L36" s="260" t="e">
        <f>IF(ISNUMBER(Regressions!M46),ROUND(Regressions!M46, 1), NA())</f>
        <v>#N/A</v>
      </c>
      <c r="M36" s="371" t="e">
        <f>IF(ISNUMBER(Regressions!N46),ROUND(Regressions!N46, 1), NA())</f>
        <v>#N/A</v>
      </c>
      <c r="N36" s="259">
        <f>IF(ISNUMBER(Regressions!O46),ROUND(Regressions!O46, 1), NA())</f>
        <v>0</v>
      </c>
      <c r="O36" s="372" t="e">
        <f>IF(ISNUMBER(Regressions!Q46),ROUND(Regressions!Q46, 1), NA())</f>
        <v>#N/A</v>
      </c>
      <c r="P36" s="370" t="e">
        <f>IF(ISNUMBER(Regressions!R46),ROUND(Regressions!R46, 1), NA())</f>
        <v>#N/A</v>
      </c>
      <c r="Q36" s="261" t="e">
        <f>IF(ISNUMBER(Regressions!S46),ROUND(Regressions!S46, 1), NA())</f>
        <v>#N/A</v>
      </c>
      <c r="R36" s="371" t="e">
        <f>IF(ISNUMBER(Regressions!T46),ROUND(Regressions!T46, 1), NA())</f>
        <v>#N/A</v>
      </c>
      <c r="S36" s="259" t="e">
        <f>IF(ISNUMBER(Regressions!U46),ROUND(Regressions!U46, 1), NA())</f>
        <v>#N/A</v>
      </c>
    </row>
    <row xmlns:x14ac="http://schemas.microsoft.com/office/spreadsheetml/2009/9/ac" r="37" x14ac:dyDescent="0.2">
      <c r="A37" s="366" t="str">
        <f>IF(ISBLANK(Regressions!A47), " ", Regressions!A47)</f>
        <v>Bhutan</v>
      </c>
      <c r="B37" s="367">
        <f>IF(ISBLANK(Regressions!B47), " ", Regressions!B47)</f>
        <v>2002</v>
      </c>
      <c r="C37" s="373" t="str">
        <f>IF(ISBLANK(Regressions!C47), " ", Regressions!C47)</f>
        <v>Urban</v>
      </c>
      <c r="D37" s="369">
        <f>IF(ISBLANK(Regressions!D47), " ", Regressions!D47)</f>
        <v>62183.031511688227</v>
      </c>
      <c r="E37" s="257" t="e">
        <f>IF(ISNUMBER(Regressions!E47),ROUND(Regressions!E47, 1), NA())</f>
        <v>#N/A</v>
      </c>
      <c r="F37" s="370" t="e">
        <f>IF(ISNUMBER(Regressions!F47),ROUND(Regressions!F47, 1), NA())</f>
        <v>#N/A</v>
      </c>
      <c r="G37" s="258" t="e">
        <f>IF(ISNUMBER(Regressions!G47),ROUND(Regressions!G47, 1), NA())</f>
        <v>#N/A</v>
      </c>
      <c r="H37" s="371" t="e">
        <f>IF(ISNUMBER(Regressions!H47),ROUND(Regressions!H47, 1), NA())</f>
        <v>#N/A</v>
      </c>
      <c r="I37" s="259" t="e">
        <f>IF(ISNUMBER(Regressions!I47),ROUND(Regressions!I47, 1), NA())</f>
        <v>#N/A</v>
      </c>
      <c r="J37" s="372">
        <f>IF(ISNUMBER(Regressions!K47),ROUND(Regressions!K47, 1), NA())</f>
        <v>100</v>
      </c>
      <c r="K37" s="370" t="e">
        <f>IF(ISNUMBER(Regressions!L47),ROUND(Regressions!L47, 1), NA())</f>
        <v>#N/A</v>
      </c>
      <c r="L37" s="260" t="e">
        <f>IF(ISNUMBER(Regressions!M47),ROUND(Regressions!M47, 1), NA())</f>
        <v>#N/A</v>
      </c>
      <c r="M37" s="371" t="e">
        <f>IF(ISNUMBER(Regressions!N47),ROUND(Regressions!N47, 1), NA())</f>
        <v>#N/A</v>
      </c>
      <c r="N37" s="259">
        <f>IF(ISNUMBER(Regressions!O47),ROUND(Regressions!O47, 1), NA())</f>
        <v>0</v>
      </c>
      <c r="O37" s="372" t="e">
        <f>IF(ISNUMBER(Regressions!Q47),ROUND(Regressions!Q47, 1), NA())</f>
        <v>#N/A</v>
      </c>
      <c r="P37" s="370" t="e">
        <f>IF(ISNUMBER(Regressions!R47),ROUND(Regressions!R47, 1), NA())</f>
        <v>#N/A</v>
      </c>
      <c r="Q37" s="261" t="e">
        <f>IF(ISNUMBER(Regressions!S47),ROUND(Regressions!S47, 1), NA())</f>
        <v>#N/A</v>
      </c>
      <c r="R37" s="371" t="e">
        <f>IF(ISNUMBER(Regressions!T47),ROUND(Regressions!T47, 1), NA())</f>
        <v>#N/A</v>
      </c>
      <c r="S37" s="259" t="e">
        <f>IF(ISNUMBER(Regressions!U47),ROUND(Regressions!U47, 1), NA())</f>
        <v>#N/A</v>
      </c>
    </row>
    <row xmlns:x14ac="http://schemas.microsoft.com/office/spreadsheetml/2009/9/ac" r="38" x14ac:dyDescent="0.2">
      <c r="A38" s="366" t="str">
        <f>IF(ISBLANK(Regressions!A48), " ", Regressions!A48)</f>
        <v>Bhutan</v>
      </c>
      <c r="B38" s="367">
        <f>IF(ISBLANK(Regressions!B48), " ", Regressions!B48)</f>
        <v>2003</v>
      </c>
      <c r="C38" s="373" t="str">
        <f>IF(ISBLANK(Regressions!C48), " ", Regressions!C48)</f>
        <v>Urban</v>
      </c>
      <c r="D38" s="369">
        <f>IF(ISBLANK(Regressions!D48), " ", Regressions!D48)</f>
        <v>65510.768652801533</v>
      </c>
      <c r="E38" s="257" t="e">
        <f>IF(ISNUMBER(Regressions!E48),ROUND(Regressions!E48, 1), NA())</f>
        <v>#N/A</v>
      </c>
      <c r="F38" s="370" t="e">
        <f>IF(ISNUMBER(Regressions!F48),ROUND(Regressions!F48, 1), NA())</f>
        <v>#N/A</v>
      </c>
      <c r="G38" s="258" t="e">
        <f>IF(ISNUMBER(Regressions!G48),ROUND(Regressions!G48, 1), NA())</f>
        <v>#N/A</v>
      </c>
      <c r="H38" s="371" t="e">
        <f>IF(ISNUMBER(Regressions!H48),ROUND(Regressions!H48, 1), NA())</f>
        <v>#N/A</v>
      </c>
      <c r="I38" s="259" t="e">
        <f>IF(ISNUMBER(Regressions!I48),ROUND(Regressions!I48, 1), NA())</f>
        <v>#N/A</v>
      </c>
      <c r="J38" s="372">
        <f>IF(ISNUMBER(Regressions!K48),ROUND(Regressions!K48, 1), NA())</f>
        <v>100</v>
      </c>
      <c r="K38" s="370" t="e">
        <f>IF(ISNUMBER(Regressions!L48),ROUND(Regressions!L48, 1), NA())</f>
        <v>#N/A</v>
      </c>
      <c r="L38" s="260" t="e">
        <f>IF(ISNUMBER(Regressions!M48),ROUND(Regressions!M48, 1), NA())</f>
        <v>#N/A</v>
      </c>
      <c r="M38" s="371" t="e">
        <f>IF(ISNUMBER(Regressions!N48),ROUND(Regressions!N48, 1), NA())</f>
        <v>#N/A</v>
      </c>
      <c r="N38" s="259">
        <f>IF(ISNUMBER(Regressions!O48),ROUND(Regressions!O48, 1), NA())</f>
        <v>0</v>
      </c>
      <c r="O38" s="372" t="e">
        <f>IF(ISNUMBER(Regressions!Q48),ROUND(Regressions!Q48, 1), NA())</f>
        <v>#N/A</v>
      </c>
      <c r="P38" s="370" t="e">
        <f>IF(ISNUMBER(Regressions!R48),ROUND(Regressions!R48, 1), NA())</f>
        <v>#N/A</v>
      </c>
      <c r="Q38" s="261" t="e">
        <f>IF(ISNUMBER(Regressions!S48),ROUND(Regressions!S48, 1), NA())</f>
        <v>#N/A</v>
      </c>
      <c r="R38" s="371" t="e">
        <f>IF(ISNUMBER(Regressions!T48),ROUND(Regressions!T48, 1), NA())</f>
        <v>#N/A</v>
      </c>
      <c r="S38" s="259" t="e">
        <f>IF(ISNUMBER(Regressions!U48),ROUND(Regressions!U48, 1), NA())</f>
        <v>#N/A</v>
      </c>
    </row>
    <row xmlns:x14ac="http://schemas.microsoft.com/office/spreadsheetml/2009/9/ac" r="39" x14ac:dyDescent="0.2">
      <c r="A39" s="366" t="str">
        <f>IF(ISBLANK(Regressions!A49), " ", Regressions!A49)</f>
        <v>Bhutan</v>
      </c>
      <c r="B39" s="367">
        <f>IF(ISBLANK(Regressions!B49), " ", Regressions!B49)</f>
        <v>2004</v>
      </c>
      <c r="C39" s="373" t="str">
        <f>IF(ISBLANK(Regressions!C49), " ", Regressions!C49)</f>
        <v>Urban</v>
      </c>
      <c r="D39" s="369">
        <f>IF(ISBLANK(Regressions!D49), " ", Regressions!D49)</f>
        <v>68638.100543746958</v>
      </c>
      <c r="E39" s="257" t="e">
        <f>IF(ISNUMBER(Regressions!E49),ROUND(Regressions!E49, 1), NA())</f>
        <v>#N/A</v>
      </c>
      <c r="F39" s="370" t="e">
        <f>IF(ISNUMBER(Regressions!F49),ROUND(Regressions!F49, 1), NA())</f>
        <v>#N/A</v>
      </c>
      <c r="G39" s="258" t="e">
        <f>IF(ISNUMBER(Regressions!G49),ROUND(Regressions!G49, 1), NA())</f>
        <v>#N/A</v>
      </c>
      <c r="H39" s="371" t="e">
        <f>IF(ISNUMBER(Regressions!H49),ROUND(Regressions!H49, 1), NA())</f>
        <v>#N/A</v>
      </c>
      <c r="I39" s="259" t="e">
        <f>IF(ISNUMBER(Regressions!I49),ROUND(Regressions!I49, 1), NA())</f>
        <v>#N/A</v>
      </c>
      <c r="J39" s="372">
        <f>IF(ISNUMBER(Regressions!K49),ROUND(Regressions!K49, 1), NA())</f>
        <v>100</v>
      </c>
      <c r="K39" s="370" t="e">
        <f>IF(ISNUMBER(Regressions!L49),ROUND(Regressions!L49, 1), NA())</f>
        <v>#N/A</v>
      </c>
      <c r="L39" s="260" t="e">
        <f>IF(ISNUMBER(Regressions!M49),ROUND(Regressions!M49, 1), NA())</f>
        <v>#N/A</v>
      </c>
      <c r="M39" s="371" t="e">
        <f>IF(ISNUMBER(Regressions!N49),ROUND(Regressions!N49, 1), NA())</f>
        <v>#N/A</v>
      </c>
      <c r="N39" s="259">
        <f>IF(ISNUMBER(Regressions!O49),ROUND(Regressions!O49, 1), NA())</f>
        <v>0</v>
      </c>
      <c r="O39" s="372" t="e">
        <f>IF(ISNUMBER(Regressions!Q49),ROUND(Regressions!Q49, 1), NA())</f>
        <v>#N/A</v>
      </c>
      <c r="P39" s="370" t="e">
        <f>IF(ISNUMBER(Regressions!R49),ROUND(Regressions!R49, 1), NA())</f>
        <v>#N/A</v>
      </c>
      <c r="Q39" s="261" t="e">
        <f>IF(ISNUMBER(Regressions!S49),ROUND(Regressions!S49, 1), NA())</f>
        <v>#N/A</v>
      </c>
      <c r="R39" s="371" t="e">
        <f>IF(ISNUMBER(Regressions!T49),ROUND(Regressions!T49, 1), NA())</f>
        <v>#N/A</v>
      </c>
      <c r="S39" s="259" t="e">
        <f>IF(ISNUMBER(Regressions!U49),ROUND(Regressions!U49, 1), NA())</f>
        <v>#N/A</v>
      </c>
    </row>
    <row xmlns:x14ac="http://schemas.microsoft.com/office/spreadsheetml/2009/9/ac" r="40" x14ac:dyDescent="0.2">
      <c r="A40" s="366" t="str">
        <f>IF(ISBLANK(Regressions!A50), " ", Regressions!A50)</f>
        <v>Bhutan</v>
      </c>
      <c r="B40" s="367">
        <f>IF(ISBLANK(Regressions!B50), " ", Regressions!B50)</f>
        <v>2005</v>
      </c>
      <c r="C40" s="373" t="str">
        <f>IF(ISBLANK(Regressions!C50), " ", Regressions!C50)</f>
        <v>Urban</v>
      </c>
      <c r="D40" s="369">
        <f>IF(ISBLANK(Regressions!D50), " ", Regressions!D50)</f>
        <v>71495.398502311713</v>
      </c>
      <c r="E40" s="257" t="e">
        <f>IF(ISNUMBER(Regressions!E50),ROUND(Regressions!E50, 1), NA())</f>
        <v>#N/A</v>
      </c>
      <c r="F40" s="370" t="e">
        <f>IF(ISNUMBER(Regressions!F50),ROUND(Regressions!F50, 1), NA())</f>
        <v>#N/A</v>
      </c>
      <c r="G40" s="258" t="e">
        <f>IF(ISNUMBER(Regressions!G50),ROUND(Regressions!G50, 1), NA())</f>
        <v>#N/A</v>
      </c>
      <c r="H40" s="371" t="e">
        <f>IF(ISNUMBER(Regressions!H50),ROUND(Regressions!H50, 1), NA())</f>
        <v>#N/A</v>
      </c>
      <c r="I40" s="259" t="e">
        <f>IF(ISNUMBER(Regressions!I50),ROUND(Regressions!I50, 1), NA())</f>
        <v>#N/A</v>
      </c>
      <c r="J40" s="372">
        <f>IF(ISNUMBER(Regressions!K50),ROUND(Regressions!K50, 1), NA())</f>
        <v>100</v>
      </c>
      <c r="K40" s="370" t="e">
        <f>IF(ISNUMBER(Regressions!L50),ROUND(Regressions!L50, 1), NA())</f>
        <v>#N/A</v>
      </c>
      <c r="L40" s="260" t="e">
        <f>IF(ISNUMBER(Regressions!M50),ROUND(Regressions!M50, 1), NA())</f>
        <v>#N/A</v>
      </c>
      <c r="M40" s="371" t="e">
        <f>IF(ISNUMBER(Regressions!N50),ROUND(Regressions!N50, 1), NA())</f>
        <v>#N/A</v>
      </c>
      <c r="N40" s="259">
        <f>IF(ISNUMBER(Regressions!O50),ROUND(Regressions!O50, 1), NA())</f>
        <v>0</v>
      </c>
      <c r="O40" s="372" t="e">
        <f>IF(ISNUMBER(Regressions!Q50),ROUND(Regressions!Q50, 1), NA())</f>
        <v>#N/A</v>
      </c>
      <c r="P40" s="370" t="e">
        <f>IF(ISNUMBER(Regressions!R50),ROUND(Regressions!R50, 1), NA())</f>
        <v>#N/A</v>
      </c>
      <c r="Q40" s="261" t="e">
        <f>IF(ISNUMBER(Regressions!S50),ROUND(Regressions!S50, 1), NA())</f>
        <v>#N/A</v>
      </c>
      <c r="R40" s="371" t="e">
        <f>IF(ISNUMBER(Regressions!T50),ROUND(Regressions!T50, 1), NA())</f>
        <v>#N/A</v>
      </c>
      <c r="S40" s="259" t="e">
        <f>IF(ISNUMBER(Regressions!U50),ROUND(Regressions!U50, 1), NA())</f>
        <v>#N/A</v>
      </c>
    </row>
    <row xmlns:x14ac="http://schemas.microsoft.com/office/spreadsheetml/2009/9/ac" r="41" x14ac:dyDescent="0.2">
      <c r="A41" s="366" t="str">
        <f>IF(ISBLANK(Regressions!A51), " ", Regressions!A51)</f>
        <v>Bhutan</v>
      </c>
      <c r="B41" s="367">
        <f>IF(ISBLANK(Regressions!B51), " ", Regressions!B51)</f>
        <v>2006</v>
      </c>
      <c r="C41" s="373" t="str">
        <f>IF(ISBLANK(Regressions!C51), " ", Regressions!C51)</f>
        <v>Urban</v>
      </c>
      <c r="D41" s="369">
        <f>IF(ISBLANK(Regressions!D51), " ", Regressions!D51)</f>
        <v>72892.885834484114</v>
      </c>
      <c r="E41" s="257">
        <f>IF(ISNUMBER(Regressions!E51),ROUND(Regressions!E51, 1), NA())</f>
        <v>98.7</v>
      </c>
      <c r="F41" s="370" t="e">
        <f>IF(ISNUMBER(Regressions!F51),ROUND(Regressions!F51, 1), NA())</f>
        <v>#N/A</v>
      </c>
      <c r="G41" s="258" t="e">
        <f>IF(ISNUMBER(Regressions!G51),ROUND(Regressions!G51, 1), NA())</f>
        <v>#N/A</v>
      </c>
      <c r="H41" s="371" t="e">
        <f>IF(ISNUMBER(Regressions!H51),ROUND(Regressions!H51, 1), NA())</f>
        <v>#N/A</v>
      </c>
      <c r="I41" s="259">
        <f>IF(ISNUMBER(Regressions!I51),ROUND(Regressions!I51, 1), NA())</f>
        <v>1.3</v>
      </c>
      <c r="J41" s="372">
        <f>IF(ISNUMBER(Regressions!K51),ROUND(Regressions!K51, 1), NA())</f>
        <v>100</v>
      </c>
      <c r="K41" s="370" t="e">
        <f>IF(ISNUMBER(Regressions!L51),ROUND(Regressions!L51, 1), NA())</f>
        <v>#N/A</v>
      </c>
      <c r="L41" s="260" t="e">
        <f>IF(ISNUMBER(Regressions!M51),ROUND(Regressions!M51, 1), NA())</f>
        <v>#N/A</v>
      </c>
      <c r="M41" s="371" t="e">
        <f>IF(ISNUMBER(Regressions!N51),ROUND(Regressions!N51, 1), NA())</f>
        <v>#N/A</v>
      </c>
      <c r="N41" s="259">
        <f>IF(ISNUMBER(Regressions!O51),ROUND(Regressions!O51, 1), NA())</f>
        <v>0</v>
      </c>
      <c r="O41" s="372" t="e">
        <f>IF(ISNUMBER(Regressions!Q51),ROUND(Regressions!Q51, 1), NA())</f>
        <v>#N/A</v>
      </c>
      <c r="P41" s="370" t="e">
        <f>IF(ISNUMBER(Regressions!R51),ROUND(Regressions!R51, 1), NA())</f>
        <v>#N/A</v>
      </c>
      <c r="Q41" s="261" t="e">
        <f>IF(ISNUMBER(Regressions!S51),ROUND(Regressions!S51, 1), NA())</f>
        <v>#N/A</v>
      </c>
      <c r="R41" s="371" t="e">
        <f>IF(ISNUMBER(Regressions!T51),ROUND(Regressions!T51, 1), NA())</f>
        <v>#N/A</v>
      </c>
      <c r="S41" s="259" t="e">
        <f>IF(ISNUMBER(Regressions!U51),ROUND(Regressions!U51, 1), NA())</f>
        <v>#N/A</v>
      </c>
    </row>
    <row xmlns:x14ac="http://schemas.microsoft.com/office/spreadsheetml/2009/9/ac" r="42" x14ac:dyDescent="0.2">
      <c r="A42" s="366" t="str">
        <f>IF(ISBLANK(Regressions!A52), " ", Regressions!A52)</f>
        <v>Bhutan</v>
      </c>
      <c r="B42" s="367">
        <f>IF(ISBLANK(Regressions!B52), " ", Regressions!B52)</f>
        <v>2007</v>
      </c>
      <c r="C42" s="373" t="str">
        <f>IF(ISBLANK(Regressions!C52), " ", Regressions!C52)</f>
        <v>Urban</v>
      </c>
      <c r="D42" s="369">
        <f>IF(ISBLANK(Regressions!D52), " ", Regressions!D52)</f>
        <v>73999.127863998408</v>
      </c>
      <c r="E42" s="257">
        <f>IF(ISNUMBER(Regressions!E52),ROUND(Regressions!E52, 1), NA())</f>
        <v>98.7</v>
      </c>
      <c r="F42" s="370" t="e">
        <f>IF(ISNUMBER(Regressions!F52),ROUND(Regressions!F52, 1), NA())</f>
        <v>#N/A</v>
      </c>
      <c r="G42" s="258" t="e">
        <f>IF(ISNUMBER(Regressions!G52),ROUND(Regressions!G52, 1), NA())</f>
        <v>#N/A</v>
      </c>
      <c r="H42" s="371" t="e">
        <f>IF(ISNUMBER(Regressions!H52),ROUND(Regressions!H52, 1), NA())</f>
        <v>#N/A</v>
      </c>
      <c r="I42" s="259">
        <f>IF(ISNUMBER(Regressions!I52),ROUND(Regressions!I52, 1), NA())</f>
        <v>1.3</v>
      </c>
      <c r="J42" s="372">
        <f>IF(ISNUMBER(Regressions!K52),ROUND(Regressions!K52, 1), NA())</f>
        <v>100</v>
      </c>
      <c r="K42" s="370" t="e">
        <f>IF(ISNUMBER(Regressions!L52),ROUND(Regressions!L52, 1), NA())</f>
        <v>#N/A</v>
      </c>
      <c r="L42" s="260" t="e">
        <f>IF(ISNUMBER(Regressions!M52),ROUND(Regressions!M52, 1), NA())</f>
        <v>#N/A</v>
      </c>
      <c r="M42" s="371" t="e">
        <f>IF(ISNUMBER(Regressions!N52),ROUND(Regressions!N52, 1), NA())</f>
        <v>#N/A</v>
      </c>
      <c r="N42" s="259">
        <f>IF(ISNUMBER(Regressions!O52),ROUND(Regressions!O52, 1), NA())</f>
        <v>0</v>
      </c>
      <c r="O42" s="372" t="e">
        <f>IF(ISNUMBER(Regressions!Q52),ROUND(Regressions!Q52, 1), NA())</f>
        <v>#N/A</v>
      </c>
      <c r="P42" s="370" t="e">
        <f>IF(ISNUMBER(Regressions!R52),ROUND(Regressions!R52, 1), NA())</f>
        <v>#N/A</v>
      </c>
      <c r="Q42" s="261" t="e">
        <f>IF(ISNUMBER(Regressions!S52),ROUND(Regressions!S52, 1), NA())</f>
        <v>#N/A</v>
      </c>
      <c r="R42" s="371" t="e">
        <f>IF(ISNUMBER(Regressions!T52),ROUND(Regressions!T52, 1), NA())</f>
        <v>#N/A</v>
      </c>
      <c r="S42" s="259" t="e">
        <f>IF(ISNUMBER(Regressions!U52),ROUND(Regressions!U52, 1), NA())</f>
        <v>#N/A</v>
      </c>
    </row>
    <row xmlns:x14ac="http://schemas.microsoft.com/office/spreadsheetml/2009/9/ac" r="43" x14ac:dyDescent="0.2">
      <c r="A43" s="366" t="str">
        <f>IF(ISBLANK(Regressions!A53), " ", Regressions!A53)</f>
        <v>Bhutan</v>
      </c>
      <c r="B43" s="367">
        <f>IF(ISBLANK(Regressions!B53), " ", Regressions!B53)</f>
        <v>2008</v>
      </c>
      <c r="C43" s="373" t="str">
        <f>IF(ISBLANK(Regressions!C53), " ", Regressions!C53)</f>
        <v>Urban</v>
      </c>
      <c r="D43" s="369">
        <f>IF(ISBLANK(Regressions!D53), " ", Regressions!D53)</f>
        <v>75074.474017868066</v>
      </c>
      <c r="E43" s="257">
        <f>IF(ISNUMBER(Regressions!E53),ROUND(Regressions!E53, 1), NA())</f>
        <v>98.7</v>
      </c>
      <c r="F43" s="370" t="e">
        <f>IF(ISNUMBER(Regressions!F53),ROUND(Regressions!F53, 1), NA())</f>
        <v>#N/A</v>
      </c>
      <c r="G43" s="258" t="e">
        <f>IF(ISNUMBER(Regressions!G53),ROUND(Regressions!G53, 1), NA())</f>
        <v>#N/A</v>
      </c>
      <c r="H43" s="371" t="e">
        <f>IF(ISNUMBER(Regressions!H53),ROUND(Regressions!H53, 1), NA())</f>
        <v>#N/A</v>
      </c>
      <c r="I43" s="259">
        <f>IF(ISNUMBER(Regressions!I53),ROUND(Regressions!I53, 1), NA())</f>
        <v>1.3</v>
      </c>
      <c r="J43" s="372">
        <f>IF(ISNUMBER(Regressions!K53),ROUND(Regressions!K53, 1), NA())</f>
        <v>100</v>
      </c>
      <c r="K43" s="370" t="e">
        <f>IF(ISNUMBER(Regressions!L53),ROUND(Regressions!L53, 1), NA())</f>
        <v>#N/A</v>
      </c>
      <c r="L43" s="260" t="e">
        <f>IF(ISNUMBER(Regressions!M53),ROUND(Regressions!M53, 1), NA())</f>
        <v>#N/A</v>
      </c>
      <c r="M43" s="371" t="e">
        <f>IF(ISNUMBER(Regressions!N53),ROUND(Regressions!N53, 1), NA())</f>
        <v>#N/A</v>
      </c>
      <c r="N43" s="259">
        <f>IF(ISNUMBER(Regressions!O53),ROUND(Regressions!O53, 1), NA())</f>
        <v>0</v>
      </c>
      <c r="O43" s="372" t="e">
        <f>IF(ISNUMBER(Regressions!Q53),ROUND(Regressions!Q53, 1), NA())</f>
        <v>#N/A</v>
      </c>
      <c r="P43" s="370" t="e">
        <f>IF(ISNUMBER(Regressions!R53),ROUND(Regressions!R53, 1), NA())</f>
        <v>#N/A</v>
      </c>
      <c r="Q43" s="261" t="e">
        <f>IF(ISNUMBER(Regressions!S53),ROUND(Regressions!S53, 1), NA())</f>
        <v>#N/A</v>
      </c>
      <c r="R43" s="371" t="e">
        <f>IF(ISNUMBER(Regressions!T53),ROUND(Regressions!T53, 1), NA())</f>
        <v>#N/A</v>
      </c>
      <c r="S43" s="259" t="e">
        <f>IF(ISNUMBER(Regressions!U53),ROUND(Regressions!U53, 1), NA())</f>
        <v>#N/A</v>
      </c>
    </row>
    <row xmlns:x14ac="http://schemas.microsoft.com/office/spreadsheetml/2009/9/ac" r="44" x14ac:dyDescent="0.2">
      <c r="A44" s="366" t="str">
        <f>IF(ISBLANK(Regressions!A54), " ", Regressions!A54)</f>
        <v>Bhutan</v>
      </c>
      <c r="B44" s="367">
        <f>IF(ISBLANK(Regressions!B54), " ", Regressions!B54)</f>
        <v>2009</v>
      </c>
      <c r="C44" s="373" t="str">
        <f>IF(ISBLANK(Regressions!C54), " ", Regressions!C54)</f>
        <v>Urban</v>
      </c>
      <c r="D44" s="369">
        <f>IF(ISBLANK(Regressions!D54), " ", Regressions!D54)</f>
        <v>76096.010844497679</v>
      </c>
      <c r="E44" s="257">
        <f>IF(ISNUMBER(Regressions!E54),ROUND(Regressions!E54, 1), NA())</f>
        <v>98.7</v>
      </c>
      <c r="F44" s="370" t="e">
        <f>IF(ISNUMBER(Regressions!F54),ROUND(Regressions!F54, 1), NA())</f>
        <v>#N/A</v>
      </c>
      <c r="G44" s="258" t="e">
        <f>IF(ISNUMBER(Regressions!G54),ROUND(Regressions!G54, 1), NA())</f>
        <v>#N/A</v>
      </c>
      <c r="H44" s="371" t="e">
        <f>IF(ISNUMBER(Regressions!H54),ROUND(Regressions!H54, 1), NA())</f>
        <v>#N/A</v>
      </c>
      <c r="I44" s="259">
        <f>IF(ISNUMBER(Regressions!I54),ROUND(Regressions!I54, 1), NA())</f>
        <v>1.3</v>
      </c>
      <c r="J44" s="372">
        <f>IF(ISNUMBER(Regressions!K54),ROUND(Regressions!K54, 1), NA())</f>
        <v>100</v>
      </c>
      <c r="K44" s="370" t="e">
        <f>IF(ISNUMBER(Regressions!L54),ROUND(Regressions!L54, 1), NA())</f>
        <v>#N/A</v>
      </c>
      <c r="L44" s="260" t="e">
        <f>IF(ISNUMBER(Regressions!M54),ROUND(Regressions!M54, 1), NA())</f>
        <v>#N/A</v>
      </c>
      <c r="M44" s="371" t="e">
        <f>IF(ISNUMBER(Regressions!N54),ROUND(Regressions!N54, 1), NA())</f>
        <v>#N/A</v>
      </c>
      <c r="N44" s="259">
        <f>IF(ISNUMBER(Regressions!O54),ROUND(Regressions!O54, 1), NA())</f>
        <v>0</v>
      </c>
      <c r="O44" s="372" t="e">
        <f>IF(ISNUMBER(Regressions!Q54),ROUND(Regressions!Q54, 1), NA())</f>
        <v>#N/A</v>
      </c>
      <c r="P44" s="370" t="e">
        <f>IF(ISNUMBER(Regressions!R54),ROUND(Regressions!R54, 1), NA())</f>
        <v>#N/A</v>
      </c>
      <c r="Q44" s="261" t="e">
        <f>IF(ISNUMBER(Regressions!S54),ROUND(Regressions!S54, 1), NA())</f>
        <v>#N/A</v>
      </c>
      <c r="R44" s="371" t="e">
        <f>IF(ISNUMBER(Regressions!T54),ROUND(Regressions!T54, 1), NA())</f>
        <v>#N/A</v>
      </c>
      <c r="S44" s="259" t="e">
        <f>IF(ISNUMBER(Regressions!U54),ROUND(Regressions!U54, 1), NA())</f>
        <v>#N/A</v>
      </c>
    </row>
    <row xmlns:x14ac="http://schemas.microsoft.com/office/spreadsheetml/2009/9/ac" r="45" x14ac:dyDescent="0.2">
      <c r="A45" s="366" t="str">
        <f>IF(ISBLANK(Regressions!A55), " ", Regressions!A55)</f>
        <v>Bhutan</v>
      </c>
      <c r="B45" s="367">
        <f>IF(ISBLANK(Regressions!B55), " ", Regressions!B55)</f>
        <v>2010</v>
      </c>
      <c r="C45" s="373" t="str">
        <f>IF(ISBLANK(Regressions!C55), " ", Regressions!C55)</f>
        <v>Urban</v>
      </c>
      <c r="D45" s="369">
        <f>IF(ISBLANK(Regressions!D55), " ", Regressions!D55)</f>
        <v>77166.697215576191</v>
      </c>
      <c r="E45" s="257">
        <f>IF(ISNUMBER(Regressions!E55),ROUND(Regressions!E55, 1), NA())</f>
        <v>98.7</v>
      </c>
      <c r="F45" s="370" t="e">
        <f>IF(ISNUMBER(Regressions!F55),ROUND(Regressions!F55, 1), NA())</f>
        <v>#N/A</v>
      </c>
      <c r="G45" s="258" t="e">
        <f>IF(ISNUMBER(Regressions!G55),ROUND(Regressions!G55, 1), NA())</f>
        <v>#N/A</v>
      </c>
      <c r="H45" s="371" t="e">
        <f>IF(ISNUMBER(Regressions!H55),ROUND(Regressions!H55, 1), NA())</f>
        <v>#N/A</v>
      </c>
      <c r="I45" s="259">
        <f>IF(ISNUMBER(Regressions!I55),ROUND(Regressions!I55, 1), NA())</f>
        <v>1.3</v>
      </c>
      <c r="J45" s="372">
        <f>IF(ISNUMBER(Regressions!K55),ROUND(Regressions!K55, 1), NA())</f>
        <v>100</v>
      </c>
      <c r="K45" s="370" t="e">
        <f>IF(ISNUMBER(Regressions!L55),ROUND(Regressions!L55, 1), NA())</f>
        <v>#N/A</v>
      </c>
      <c r="L45" s="260" t="e">
        <f>IF(ISNUMBER(Regressions!M55),ROUND(Regressions!M55, 1), NA())</f>
        <v>#N/A</v>
      </c>
      <c r="M45" s="371" t="e">
        <f>IF(ISNUMBER(Regressions!N55),ROUND(Regressions!N55, 1), NA())</f>
        <v>#N/A</v>
      </c>
      <c r="N45" s="259">
        <f>IF(ISNUMBER(Regressions!O55),ROUND(Regressions!O55, 1), NA())</f>
        <v>0</v>
      </c>
      <c r="O45" s="372" t="e">
        <f>IF(ISNUMBER(Regressions!Q55),ROUND(Regressions!Q55, 1), NA())</f>
        <v>#N/A</v>
      </c>
      <c r="P45" s="370" t="e">
        <f>IF(ISNUMBER(Regressions!R55),ROUND(Regressions!R55, 1), NA())</f>
        <v>#N/A</v>
      </c>
      <c r="Q45" s="261" t="e">
        <f>IF(ISNUMBER(Regressions!S55),ROUND(Regressions!S55, 1), NA())</f>
        <v>#N/A</v>
      </c>
      <c r="R45" s="371" t="e">
        <f>IF(ISNUMBER(Regressions!T55),ROUND(Regressions!T55, 1), NA())</f>
        <v>#N/A</v>
      </c>
      <c r="S45" s="259" t="e">
        <f>IF(ISNUMBER(Regressions!U55),ROUND(Regressions!U55, 1), NA())</f>
        <v>#N/A</v>
      </c>
    </row>
    <row xmlns:x14ac="http://schemas.microsoft.com/office/spreadsheetml/2009/9/ac" r="46" x14ac:dyDescent="0.2">
      <c r="A46" s="366" t="str">
        <f>IF(ISBLANK(Regressions!A56), " ", Regressions!A56)</f>
        <v>Bhutan</v>
      </c>
      <c r="B46" s="367">
        <f>IF(ISBLANK(Regressions!B56), " ", Regressions!B56)</f>
        <v>2011</v>
      </c>
      <c r="C46" s="373" t="str">
        <f>IF(ISBLANK(Regressions!C56), " ", Regressions!C56)</f>
        <v>Urban</v>
      </c>
      <c r="D46" s="369">
        <f>IF(ISBLANK(Regressions!D56), " ", Regressions!D56)</f>
        <v>78145.369689483661</v>
      </c>
      <c r="E46" s="257">
        <f>IF(ISNUMBER(Regressions!E56),ROUND(Regressions!E56, 1), NA())</f>
        <v>98.7</v>
      </c>
      <c r="F46" s="370" t="e">
        <f>IF(ISNUMBER(Regressions!F56),ROUND(Regressions!F56, 1), NA())</f>
        <v>#N/A</v>
      </c>
      <c r="G46" s="258" t="e">
        <f>IF(ISNUMBER(Regressions!G56),ROUND(Regressions!G56, 1), NA())</f>
        <v>#N/A</v>
      </c>
      <c r="H46" s="371" t="e">
        <f>IF(ISNUMBER(Regressions!H56),ROUND(Regressions!H56, 1), NA())</f>
        <v>#N/A</v>
      </c>
      <c r="I46" s="259">
        <f>IF(ISNUMBER(Regressions!I56),ROUND(Regressions!I56, 1), NA())</f>
        <v>1.3</v>
      </c>
      <c r="J46" s="372">
        <f>IF(ISNUMBER(Regressions!K56),ROUND(Regressions!K56, 1), NA())</f>
        <v>100</v>
      </c>
      <c r="K46" s="370" t="e">
        <f>IF(ISNUMBER(Regressions!L56),ROUND(Regressions!L56, 1), NA())</f>
        <v>#N/A</v>
      </c>
      <c r="L46" s="260" t="e">
        <f>IF(ISNUMBER(Regressions!M56),ROUND(Regressions!M56, 1), NA())</f>
        <v>#N/A</v>
      </c>
      <c r="M46" s="371" t="e">
        <f>IF(ISNUMBER(Regressions!N56),ROUND(Regressions!N56, 1), NA())</f>
        <v>#N/A</v>
      </c>
      <c r="N46" s="259">
        <f>IF(ISNUMBER(Regressions!O56),ROUND(Regressions!O56, 1), NA())</f>
        <v>0</v>
      </c>
      <c r="O46" s="372" t="e">
        <f>IF(ISNUMBER(Regressions!Q56),ROUND(Regressions!Q56, 1), NA())</f>
        <v>#N/A</v>
      </c>
      <c r="P46" s="370" t="e">
        <f>IF(ISNUMBER(Regressions!R56),ROUND(Regressions!R56, 1), NA())</f>
        <v>#N/A</v>
      </c>
      <c r="Q46" s="261" t="e">
        <f>IF(ISNUMBER(Regressions!S56),ROUND(Regressions!S56, 1), NA())</f>
        <v>#N/A</v>
      </c>
      <c r="R46" s="371" t="e">
        <f>IF(ISNUMBER(Regressions!T56),ROUND(Regressions!T56, 1), NA())</f>
        <v>#N/A</v>
      </c>
      <c r="S46" s="259" t="e">
        <f>IF(ISNUMBER(Regressions!U56),ROUND(Regressions!U56, 1), NA())</f>
        <v>#N/A</v>
      </c>
    </row>
    <row xmlns:x14ac="http://schemas.microsoft.com/office/spreadsheetml/2009/9/ac" r="47" x14ac:dyDescent="0.2">
      <c r="A47" s="366" t="str">
        <f>IF(ISBLANK(Regressions!A57), " ", Regressions!A57)</f>
        <v>Bhutan</v>
      </c>
      <c r="B47" s="367">
        <f>IF(ISBLANK(Regressions!B57), " ", Regressions!B57)</f>
        <v>2012</v>
      </c>
      <c r="C47" s="373" t="str">
        <f>IF(ISBLANK(Regressions!C57), " ", Regressions!C57)</f>
        <v>Urban</v>
      </c>
      <c r="D47" s="369">
        <f>IF(ISBLANK(Regressions!D57), " ", Regressions!D57)</f>
        <v>78939.978599510199</v>
      </c>
      <c r="E47" s="257">
        <f>IF(ISNUMBER(Regressions!E57),ROUND(Regressions!E57, 1), NA())</f>
        <v>98.7</v>
      </c>
      <c r="F47" s="370" t="e">
        <f>IF(ISNUMBER(Regressions!F57),ROUND(Regressions!F57, 1), NA())</f>
        <v>#N/A</v>
      </c>
      <c r="G47" s="258" t="e">
        <f>IF(ISNUMBER(Regressions!G57),ROUND(Regressions!G57, 1), NA())</f>
        <v>#N/A</v>
      </c>
      <c r="H47" s="371" t="e">
        <f>IF(ISNUMBER(Regressions!H57),ROUND(Regressions!H57, 1), NA())</f>
        <v>#N/A</v>
      </c>
      <c r="I47" s="259">
        <f>IF(ISNUMBER(Regressions!I57),ROUND(Regressions!I57, 1), NA())</f>
        <v>1.3</v>
      </c>
      <c r="J47" s="372">
        <f>IF(ISNUMBER(Regressions!K57),ROUND(Regressions!K57, 1), NA())</f>
        <v>100</v>
      </c>
      <c r="K47" s="370" t="e">
        <f>IF(ISNUMBER(Regressions!L57),ROUND(Regressions!L57, 1), NA())</f>
        <v>#N/A</v>
      </c>
      <c r="L47" s="260" t="e">
        <f>IF(ISNUMBER(Regressions!M57),ROUND(Regressions!M57, 1), NA())</f>
        <v>#N/A</v>
      </c>
      <c r="M47" s="371" t="e">
        <f>IF(ISNUMBER(Regressions!N57),ROUND(Regressions!N57, 1), NA())</f>
        <v>#N/A</v>
      </c>
      <c r="N47" s="259">
        <f>IF(ISNUMBER(Regressions!O57),ROUND(Regressions!O57, 1), NA())</f>
        <v>0</v>
      </c>
      <c r="O47" s="372" t="e">
        <f>IF(ISNUMBER(Regressions!Q57),ROUND(Regressions!Q57, 1), NA())</f>
        <v>#N/A</v>
      </c>
      <c r="P47" s="370" t="e">
        <f>IF(ISNUMBER(Regressions!R57),ROUND(Regressions!R57, 1), NA())</f>
        <v>#N/A</v>
      </c>
      <c r="Q47" s="261" t="e">
        <f>IF(ISNUMBER(Regressions!S57),ROUND(Regressions!S57, 1), NA())</f>
        <v>#N/A</v>
      </c>
      <c r="R47" s="371" t="e">
        <f>IF(ISNUMBER(Regressions!T57),ROUND(Regressions!T57, 1), NA())</f>
        <v>#N/A</v>
      </c>
      <c r="S47" s="259" t="e">
        <f>IF(ISNUMBER(Regressions!U57),ROUND(Regressions!U57, 1), NA())</f>
        <v>#N/A</v>
      </c>
    </row>
    <row xmlns:x14ac="http://schemas.microsoft.com/office/spreadsheetml/2009/9/ac" r="48" x14ac:dyDescent="0.2">
      <c r="A48" s="366" t="str">
        <f>IF(ISBLANK(Regressions!A58), " ", Regressions!A58)</f>
        <v>Bhutan</v>
      </c>
      <c r="B48" s="367">
        <f>IF(ISBLANK(Regressions!B58), " ", Regressions!B58)</f>
        <v>2013</v>
      </c>
      <c r="C48" s="373" t="str">
        <f>IF(ISBLANK(Regressions!C58), " ", Regressions!C58)</f>
        <v>Urban</v>
      </c>
      <c r="D48" s="369">
        <f>IF(ISBLANK(Regressions!D58), " ", Regressions!D58)</f>
        <v>79650.424190368649</v>
      </c>
      <c r="E48" s="257">
        <f>IF(ISNUMBER(Regressions!E58),ROUND(Regressions!E58, 1), NA())</f>
        <v>98.7</v>
      </c>
      <c r="F48" s="370" t="e">
        <f>IF(ISNUMBER(Regressions!F58),ROUND(Regressions!F58, 1), NA())</f>
        <v>#N/A</v>
      </c>
      <c r="G48" s="258" t="e">
        <f>IF(ISNUMBER(Regressions!G58),ROUND(Regressions!G58, 1), NA())</f>
        <v>#N/A</v>
      </c>
      <c r="H48" s="371" t="e">
        <f>IF(ISNUMBER(Regressions!H58),ROUND(Regressions!H58, 1), NA())</f>
        <v>#N/A</v>
      </c>
      <c r="I48" s="259">
        <f>IF(ISNUMBER(Regressions!I58),ROUND(Regressions!I58, 1), NA())</f>
        <v>1.3</v>
      </c>
      <c r="J48" s="372">
        <f>IF(ISNUMBER(Regressions!K58),ROUND(Regressions!K58, 1), NA())</f>
        <v>100</v>
      </c>
      <c r="K48" s="370" t="e">
        <f>IF(ISNUMBER(Regressions!L58),ROUND(Regressions!L58, 1), NA())</f>
        <v>#N/A</v>
      </c>
      <c r="L48" s="260" t="e">
        <f>IF(ISNUMBER(Regressions!M58),ROUND(Regressions!M58, 1), NA())</f>
        <v>#N/A</v>
      </c>
      <c r="M48" s="371" t="e">
        <f>IF(ISNUMBER(Regressions!N58),ROUND(Regressions!N58, 1), NA())</f>
        <v>#N/A</v>
      </c>
      <c r="N48" s="259">
        <f>IF(ISNUMBER(Regressions!O58),ROUND(Regressions!O58, 1), NA())</f>
        <v>0</v>
      </c>
      <c r="O48" s="372" t="e">
        <f>IF(ISNUMBER(Regressions!Q58),ROUND(Regressions!Q58, 1), NA())</f>
        <v>#N/A</v>
      </c>
      <c r="P48" s="370" t="e">
        <f>IF(ISNUMBER(Regressions!R58),ROUND(Regressions!R58, 1), NA())</f>
        <v>#N/A</v>
      </c>
      <c r="Q48" s="261" t="e">
        <f>IF(ISNUMBER(Regressions!S58),ROUND(Regressions!S58, 1), NA())</f>
        <v>#N/A</v>
      </c>
      <c r="R48" s="371" t="e">
        <f>IF(ISNUMBER(Regressions!T58),ROUND(Regressions!T58, 1), NA())</f>
        <v>#N/A</v>
      </c>
      <c r="S48" s="259" t="e">
        <f>IF(ISNUMBER(Regressions!U58),ROUND(Regressions!U58, 1), NA())</f>
        <v>#N/A</v>
      </c>
    </row>
    <row xmlns:x14ac="http://schemas.microsoft.com/office/spreadsheetml/2009/9/ac" r="49" x14ac:dyDescent="0.2">
      <c r="A49" s="366" t="str">
        <f>IF(ISBLANK(Regressions!A59), " ", Regressions!A59)</f>
        <v>Bhutan</v>
      </c>
      <c r="B49" s="367">
        <f>IF(ISBLANK(Regressions!B59), " ", Regressions!B59)</f>
        <v>2014</v>
      </c>
      <c r="C49" s="373" t="str">
        <f>IF(ISBLANK(Regressions!C59), " ", Regressions!C59)</f>
        <v>Urban</v>
      </c>
      <c r="D49" s="369">
        <f>IF(ISBLANK(Regressions!D59), " ", Regressions!D59)</f>
        <v>80385.77926727297</v>
      </c>
      <c r="E49" s="257">
        <f>IF(ISNUMBER(Regressions!E59),ROUND(Regressions!E59, 1), NA())</f>
        <v>98.7</v>
      </c>
      <c r="F49" s="370" t="e">
        <f>IF(ISNUMBER(Regressions!F59),ROUND(Regressions!F59, 1), NA())</f>
        <v>#N/A</v>
      </c>
      <c r="G49" s="258" t="e">
        <f>IF(ISNUMBER(Regressions!G59),ROUND(Regressions!G59, 1), NA())</f>
        <v>#N/A</v>
      </c>
      <c r="H49" s="371" t="e">
        <f>IF(ISNUMBER(Regressions!H59),ROUND(Regressions!H59, 1), NA())</f>
        <v>#N/A</v>
      </c>
      <c r="I49" s="259">
        <f>IF(ISNUMBER(Regressions!I59),ROUND(Regressions!I59, 1), NA())</f>
        <v>1.3</v>
      </c>
      <c r="J49" s="372">
        <f>IF(ISNUMBER(Regressions!K59),ROUND(Regressions!K59, 1), NA())</f>
        <v>100</v>
      </c>
      <c r="K49" s="370" t="e">
        <f>IF(ISNUMBER(Regressions!L59),ROUND(Regressions!L59, 1), NA())</f>
        <v>#N/A</v>
      </c>
      <c r="L49" s="260" t="e">
        <f>IF(ISNUMBER(Regressions!M59),ROUND(Regressions!M59, 1), NA())</f>
        <v>#N/A</v>
      </c>
      <c r="M49" s="371" t="e">
        <f>IF(ISNUMBER(Regressions!N59),ROUND(Regressions!N59, 1), NA())</f>
        <v>#N/A</v>
      </c>
      <c r="N49" s="259">
        <f>IF(ISNUMBER(Regressions!O59),ROUND(Regressions!O59, 1), NA())</f>
        <v>0</v>
      </c>
      <c r="O49" s="372" t="e">
        <f>IF(ISNUMBER(Regressions!Q59),ROUND(Regressions!Q59, 1), NA())</f>
        <v>#N/A</v>
      </c>
      <c r="P49" s="370" t="e">
        <f>IF(ISNUMBER(Regressions!R59),ROUND(Regressions!R59, 1), NA())</f>
        <v>#N/A</v>
      </c>
      <c r="Q49" s="261" t="e">
        <f>IF(ISNUMBER(Regressions!S59),ROUND(Regressions!S59, 1), NA())</f>
        <v>#N/A</v>
      </c>
      <c r="R49" s="371" t="e">
        <f>IF(ISNUMBER(Regressions!T59),ROUND(Regressions!T59, 1), NA())</f>
        <v>#N/A</v>
      </c>
      <c r="S49" s="259" t="e">
        <f>IF(ISNUMBER(Regressions!U59),ROUND(Regressions!U59, 1), NA())</f>
        <v>#N/A</v>
      </c>
    </row>
    <row xmlns:x14ac="http://schemas.microsoft.com/office/spreadsheetml/2009/9/ac" r="50" x14ac:dyDescent="0.2">
      <c r="A50" s="366" t="str">
        <f>IF(ISBLANK(Regressions!A60), " ", Regressions!A60)</f>
        <v>Bhutan</v>
      </c>
      <c r="B50" s="367">
        <f>IF(ISBLANK(Regressions!B60), " ", Regressions!B60)</f>
        <v>2015</v>
      </c>
      <c r="C50" s="373" t="str">
        <f>IF(ISBLANK(Regressions!C60), " ", Regressions!C60)</f>
        <v>Urban</v>
      </c>
      <c r="D50" s="369">
        <f>IF(ISBLANK(Regressions!D60), " ", Regressions!D60)</f>
        <v>81217.227687759383</v>
      </c>
      <c r="E50" s="257" t="e">
        <f>IF(ISNUMBER(Regressions!E60),ROUND(Regressions!E60, 1), NA())</f>
        <v>#N/A</v>
      </c>
      <c r="F50" s="370" t="e">
        <f>IF(ISNUMBER(Regressions!F60),ROUND(Regressions!F60, 1), NA())</f>
        <v>#N/A</v>
      </c>
      <c r="G50" s="258" t="e">
        <f>IF(ISNUMBER(Regressions!G60),ROUND(Regressions!G60, 1), NA())</f>
        <v>#N/A</v>
      </c>
      <c r="H50" s="371" t="e">
        <f>IF(ISNUMBER(Regressions!H60),ROUND(Regressions!H60, 1), NA())</f>
        <v>#N/A</v>
      </c>
      <c r="I50" s="259" t="e">
        <f>IF(ISNUMBER(Regressions!I60),ROUND(Regressions!I60, 1), NA())</f>
        <v>#N/A</v>
      </c>
      <c r="J50" s="372">
        <f>IF(ISNUMBER(Regressions!K60),ROUND(Regressions!K60, 1), NA())</f>
        <v>100</v>
      </c>
      <c r="K50" s="370" t="e">
        <f>IF(ISNUMBER(Regressions!L60),ROUND(Regressions!L60, 1), NA())</f>
        <v>#N/A</v>
      </c>
      <c r="L50" s="260" t="e">
        <f>IF(ISNUMBER(Regressions!M60),ROUND(Regressions!M60, 1), NA())</f>
        <v>#N/A</v>
      </c>
      <c r="M50" s="371" t="e">
        <f>IF(ISNUMBER(Regressions!N60),ROUND(Regressions!N60, 1), NA())</f>
        <v>#N/A</v>
      </c>
      <c r="N50" s="259">
        <f>IF(ISNUMBER(Regressions!O60),ROUND(Regressions!O60, 1), NA())</f>
        <v>0</v>
      </c>
      <c r="O50" s="372" t="e">
        <f>IF(ISNUMBER(Regressions!Q60),ROUND(Regressions!Q60, 1), NA())</f>
        <v>#N/A</v>
      </c>
      <c r="P50" s="370" t="e">
        <f>IF(ISNUMBER(Regressions!R60),ROUND(Regressions!R60, 1), NA())</f>
        <v>#N/A</v>
      </c>
      <c r="Q50" s="261" t="e">
        <f>IF(ISNUMBER(Regressions!S60),ROUND(Regressions!S60, 1), NA())</f>
        <v>#N/A</v>
      </c>
      <c r="R50" s="371" t="e">
        <f>IF(ISNUMBER(Regressions!T60),ROUND(Regressions!T60, 1), NA())</f>
        <v>#N/A</v>
      </c>
      <c r="S50" s="259" t="e">
        <f>IF(ISNUMBER(Regressions!U60),ROUND(Regressions!U60, 1), NA())</f>
        <v>#N/A</v>
      </c>
    </row>
    <row xmlns:x14ac="http://schemas.microsoft.com/office/spreadsheetml/2009/9/ac" r="51" x14ac:dyDescent="0.2">
      <c r="A51" s="366" t="str">
        <f>IF(ISBLANK(Regressions!A61), " ", Regressions!A61)</f>
        <v>Bhutan</v>
      </c>
      <c r="B51" s="367">
        <f>IF(ISBLANK(Regressions!B61), " ", Regressions!B61)</f>
        <v>2016</v>
      </c>
      <c r="C51" s="373" t="str">
        <f>IF(ISBLANK(Regressions!C61), " ", Regressions!C61)</f>
        <v>Urban</v>
      </c>
      <c r="D51" s="369">
        <f>IF(ISBLANK(Regressions!D61), " ", Regressions!D61)</f>
        <v>82210.931447067254</v>
      </c>
      <c r="E51" s="257" t="e">
        <f>IF(ISNUMBER(Regressions!E61),ROUND(Regressions!E61, 1), NA())</f>
        <v>#N/A</v>
      </c>
      <c r="F51" s="370" t="e">
        <f>IF(ISNUMBER(Regressions!F61),ROUND(Regressions!F61, 1), NA())</f>
        <v>#N/A</v>
      </c>
      <c r="G51" s="258" t="e">
        <f>IF(ISNUMBER(Regressions!G61),ROUND(Regressions!G61, 1), NA())</f>
        <v>#N/A</v>
      </c>
      <c r="H51" s="371" t="e">
        <f>IF(ISNUMBER(Regressions!H61),ROUND(Regressions!H61, 1), NA())</f>
        <v>#N/A</v>
      </c>
      <c r="I51" s="259" t="e">
        <f>IF(ISNUMBER(Regressions!I61),ROUND(Regressions!I61, 1), NA())</f>
        <v>#N/A</v>
      </c>
      <c r="J51" s="372">
        <f>IF(ISNUMBER(Regressions!K61),ROUND(Regressions!K61, 1), NA())</f>
        <v>100</v>
      </c>
      <c r="K51" s="370" t="e">
        <f>IF(ISNUMBER(Regressions!L61),ROUND(Regressions!L61, 1), NA())</f>
        <v>#N/A</v>
      </c>
      <c r="L51" s="260" t="e">
        <f>IF(ISNUMBER(Regressions!M61),ROUND(Regressions!M61, 1), NA())</f>
        <v>#N/A</v>
      </c>
      <c r="M51" s="371" t="e">
        <f>IF(ISNUMBER(Regressions!N61),ROUND(Regressions!N61, 1), NA())</f>
        <v>#N/A</v>
      </c>
      <c r="N51" s="259">
        <f>IF(ISNUMBER(Regressions!O61),ROUND(Regressions!O61, 1), NA())</f>
        <v>0</v>
      </c>
      <c r="O51" s="372" t="e">
        <f>IF(ISNUMBER(Regressions!Q61),ROUND(Regressions!Q61, 1), NA())</f>
        <v>#N/A</v>
      </c>
      <c r="P51" s="370" t="e">
        <f>IF(ISNUMBER(Regressions!R61),ROUND(Regressions!R61, 1), NA())</f>
        <v>#N/A</v>
      </c>
      <c r="Q51" s="261" t="e">
        <f>IF(ISNUMBER(Regressions!S61),ROUND(Regressions!S61, 1), NA())</f>
        <v>#N/A</v>
      </c>
      <c r="R51" s="371" t="e">
        <f>IF(ISNUMBER(Regressions!T61),ROUND(Regressions!T61, 1), NA())</f>
        <v>#N/A</v>
      </c>
      <c r="S51" s="259" t="e">
        <f>IF(ISNUMBER(Regressions!U61),ROUND(Regressions!U61, 1), NA())</f>
        <v>#N/A</v>
      </c>
    </row>
    <row xmlns:x14ac="http://schemas.microsoft.com/office/spreadsheetml/2009/9/ac" r="52" x14ac:dyDescent="0.2">
      <c r="A52" s="366" t="str">
        <f>IF(ISBLANK(Regressions!A62), " ", Regressions!A62)</f>
        <v>Bhutan</v>
      </c>
      <c r="B52" s="367">
        <f>IF(ISBLANK(Regressions!B62), " ", Regressions!B62)</f>
        <v>2017</v>
      </c>
      <c r="C52" s="373" t="str">
        <f>IF(ISBLANK(Regressions!C62), " ", Regressions!C62)</f>
        <v>Urban</v>
      </c>
      <c r="D52" s="369">
        <f>IF(ISBLANK(Regressions!D62), " ", Regressions!D62)</f>
        <v>83365.001439971922</v>
      </c>
      <c r="E52" s="257" t="e">
        <f>IF(ISNUMBER(Regressions!E62),ROUND(Regressions!E62, 1), NA())</f>
        <v>#N/A</v>
      </c>
      <c r="F52" s="370" t="e">
        <f>IF(ISNUMBER(Regressions!F62),ROUND(Regressions!F62, 1), NA())</f>
        <v>#N/A</v>
      </c>
      <c r="G52" s="258" t="e">
        <f>IF(ISNUMBER(Regressions!G62),ROUND(Regressions!G62, 1), NA())</f>
        <v>#N/A</v>
      </c>
      <c r="H52" s="371" t="e">
        <f>IF(ISNUMBER(Regressions!H62),ROUND(Regressions!H62, 1), NA())</f>
        <v>#N/A</v>
      </c>
      <c r="I52" s="259" t="e">
        <f>IF(ISNUMBER(Regressions!I62),ROUND(Regressions!I62, 1), NA())</f>
        <v>#N/A</v>
      </c>
      <c r="J52" s="372">
        <f>IF(ISNUMBER(Regressions!K62),ROUND(Regressions!K62, 1), NA())</f>
        <v>100</v>
      </c>
      <c r="K52" s="370" t="e">
        <f>IF(ISNUMBER(Regressions!L62),ROUND(Regressions!L62, 1), NA())</f>
        <v>#N/A</v>
      </c>
      <c r="L52" s="260" t="e">
        <f>IF(ISNUMBER(Regressions!M62),ROUND(Regressions!M62, 1), NA())</f>
        <v>#N/A</v>
      </c>
      <c r="M52" s="371" t="e">
        <f>IF(ISNUMBER(Regressions!N62),ROUND(Regressions!N62, 1), NA())</f>
        <v>#N/A</v>
      </c>
      <c r="N52" s="259">
        <f>IF(ISNUMBER(Regressions!O62),ROUND(Regressions!O62, 1), NA())</f>
        <v>0</v>
      </c>
      <c r="O52" s="372" t="e">
        <f>IF(ISNUMBER(Regressions!Q62),ROUND(Regressions!Q62, 1), NA())</f>
        <v>#N/A</v>
      </c>
      <c r="P52" s="370" t="e">
        <f>IF(ISNUMBER(Regressions!R62),ROUND(Regressions!R62, 1), NA())</f>
        <v>#N/A</v>
      </c>
      <c r="Q52" s="261" t="e">
        <f>IF(ISNUMBER(Regressions!S62),ROUND(Regressions!S62, 1), NA())</f>
        <v>#N/A</v>
      </c>
      <c r="R52" s="371" t="e">
        <f>IF(ISNUMBER(Regressions!T62),ROUND(Regressions!T62, 1), NA())</f>
        <v>#N/A</v>
      </c>
      <c r="S52" s="259" t="e">
        <f>IF(ISNUMBER(Regressions!U62),ROUND(Regressions!U62, 1), NA())</f>
        <v>#N/A</v>
      </c>
    </row>
    <row xmlns:x14ac="http://schemas.microsoft.com/office/spreadsheetml/2009/9/ac" r="53" x14ac:dyDescent="0.2">
      <c r="A53" s="366" t="str">
        <f>IF(ISBLANK(Regressions!A63), " ", Regressions!A63)</f>
        <v>Bhutan</v>
      </c>
      <c r="B53" s="367">
        <f>IF(ISBLANK(Regressions!B63), " ", Regressions!B63)</f>
        <v>2018</v>
      </c>
      <c r="C53" s="373" t="str">
        <f>IF(ISBLANK(Regressions!C63), " ", Regressions!C63)</f>
        <v>Urban</v>
      </c>
      <c r="D53" s="369">
        <f>IF(ISBLANK(Regressions!D63), " ", Regressions!D63)</f>
        <v>84114.8816915512</v>
      </c>
      <c r="E53" s="257" t="e">
        <f>IF(ISNUMBER(Regressions!E63),ROUND(Regressions!E63, 1), NA())</f>
        <v>#N/A</v>
      </c>
      <c r="F53" s="370" t="e">
        <f>IF(ISNUMBER(Regressions!F63),ROUND(Regressions!F63, 1), NA())</f>
        <v>#N/A</v>
      </c>
      <c r="G53" s="258" t="e">
        <f>IF(ISNUMBER(Regressions!G63),ROUND(Regressions!G63, 1), NA())</f>
        <v>#N/A</v>
      </c>
      <c r="H53" s="371" t="e">
        <f>IF(ISNUMBER(Regressions!H63),ROUND(Regressions!H63, 1), NA())</f>
        <v>#N/A</v>
      </c>
      <c r="I53" s="259" t="e">
        <f>IF(ISNUMBER(Regressions!I63),ROUND(Regressions!I63, 1), NA())</f>
        <v>#N/A</v>
      </c>
      <c r="J53" s="372">
        <f>IF(ISNUMBER(Regressions!K63),ROUND(Regressions!K63, 1), NA())</f>
        <v>100</v>
      </c>
      <c r="K53" s="370" t="e">
        <f>IF(ISNUMBER(Regressions!L63),ROUND(Regressions!L63, 1), NA())</f>
        <v>#N/A</v>
      </c>
      <c r="L53" s="260" t="e">
        <f>IF(ISNUMBER(Regressions!M63),ROUND(Regressions!M63, 1), NA())</f>
        <v>#N/A</v>
      </c>
      <c r="M53" s="371" t="e">
        <f>IF(ISNUMBER(Regressions!N63),ROUND(Regressions!N63, 1), NA())</f>
        <v>#N/A</v>
      </c>
      <c r="N53" s="259">
        <f>IF(ISNUMBER(Regressions!O63),ROUND(Regressions!O63, 1), NA())</f>
        <v>0</v>
      </c>
      <c r="O53" s="372" t="e">
        <f>IF(ISNUMBER(Regressions!Q63),ROUND(Regressions!Q63, 1), NA())</f>
        <v>#N/A</v>
      </c>
      <c r="P53" s="370" t="e">
        <f>IF(ISNUMBER(Regressions!R63),ROUND(Regressions!R63, 1), NA())</f>
        <v>#N/A</v>
      </c>
      <c r="Q53" s="261" t="e">
        <f>IF(ISNUMBER(Regressions!S63),ROUND(Regressions!S63, 1), NA())</f>
        <v>#N/A</v>
      </c>
      <c r="R53" s="371" t="e">
        <f>IF(ISNUMBER(Regressions!T63),ROUND(Regressions!T63, 1), NA())</f>
        <v>#N/A</v>
      </c>
      <c r="S53" s="259" t="e">
        <f>IF(ISNUMBER(Regressions!U63),ROUND(Regressions!U63, 1), NA())</f>
        <v>#N/A</v>
      </c>
    </row>
    <row xmlns:x14ac="http://schemas.microsoft.com/office/spreadsheetml/2009/9/ac" r="54" x14ac:dyDescent="0.2">
      <c r="A54" s="366" t="str">
        <f>IF(ISBLANK(Regressions!A64), " ", Regressions!A64)</f>
        <v>Bhutan</v>
      </c>
      <c r="B54" s="367">
        <f>IF(ISBLANK(Regressions!B64), " ", Regressions!B64)</f>
        <v>2019</v>
      </c>
      <c r="C54" s="373" t="str">
        <f>IF(ISBLANK(Regressions!C64), " ", Regressions!C64)</f>
        <v>Urban</v>
      </c>
      <c r="D54" s="369">
        <f>IF(ISBLANK(Regressions!D64), " ", Regressions!D64)</f>
        <v>84572.227807617193</v>
      </c>
      <c r="E54" s="257" t="e">
        <f>IF(ISNUMBER(Regressions!E64),ROUND(Regressions!E64, 1), NA())</f>
        <v>#N/A</v>
      </c>
      <c r="F54" s="370" t="e">
        <f>IF(ISNUMBER(Regressions!F64),ROUND(Regressions!F64, 1), NA())</f>
        <v>#N/A</v>
      </c>
      <c r="G54" s="258" t="e">
        <f>IF(ISNUMBER(Regressions!G64),ROUND(Regressions!G64, 1), NA())</f>
        <v>#N/A</v>
      </c>
      <c r="H54" s="371" t="e">
        <f>IF(ISNUMBER(Regressions!H64),ROUND(Regressions!H64, 1), NA())</f>
        <v>#N/A</v>
      </c>
      <c r="I54" s="259" t="e">
        <f>IF(ISNUMBER(Regressions!I64),ROUND(Regressions!I64, 1), NA())</f>
        <v>#N/A</v>
      </c>
      <c r="J54" s="372">
        <f>IF(ISNUMBER(Regressions!K64),ROUND(Regressions!K64, 1), NA())</f>
        <v>100</v>
      </c>
      <c r="K54" s="370" t="e">
        <f>IF(ISNUMBER(Regressions!L64),ROUND(Regressions!L64, 1), NA())</f>
        <v>#N/A</v>
      </c>
      <c r="L54" s="260" t="e">
        <f>IF(ISNUMBER(Regressions!M64),ROUND(Regressions!M64, 1), NA())</f>
        <v>#N/A</v>
      </c>
      <c r="M54" s="371" t="e">
        <f>IF(ISNUMBER(Regressions!N64),ROUND(Regressions!N64, 1), NA())</f>
        <v>#N/A</v>
      </c>
      <c r="N54" s="259">
        <f>IF(ISNUMBER(Regressions!O64),ROUND(Regressions!O64, 1), NA())</f>
        <v>0</v>
      </c>
      <c r="O54" s="372" t="e">
        <f>IF(ISNUMBER(Regressions!Q64),ROUND(Regressions!Q64, 1), NA())</f>
        <v>#N/A</v>
      </c>
      <c r="P54" s="370" t="e">
        <f>IF(ISNUMBER(Regressions!R64),ROUND(Regressions!R64, 1), NA())</f>
        <v>#N/A</v>
      </c>
      <c r="Q54" s="261" t="e">
        <f>IF(ISNUMBER(Regressions!S64),ROUND(Regressions!S64, 1), NA())</f>
        <v>#N/A</v>
      </c>
      <c r="R54" s="371" t="e">
        <f>IF(ISNUMBER(Regressions!T64),ROUND(Regressions!T64, 1), NA())</f>
        <v>#N/A</v>
      </c>
      <c r="S54" s="259" t="e">
        <f>IF(ISNUMBER(Regressions!U64),ROUND(Regressions!U64, 1), NA())</f>
        <v>#N/A</v>
      </c>
    </row>
    <row xmlns:x14ac="http://schemas.microsoft.com/office/spreadsheetml/2009/9/ac" r="55" ht="13.5" customHeight="true" x14ac:dyDescent="0.2">
      <c r="A55" s="366" t="str">
        <f>IF(ISBLANK(Regressions!A65), " ", Regressions!A65)</f>
        <v>Bhutan</v>
      </c>
      <c r="B55" s="367">
        <f>IF(ISBLANK(Regressions!B65), " ", Regressions!B65)</f>
        <v>2020</v>
      </c>
      <c r="C55" s="373" t="str">
        <f>IF(ISBLANK(Regressions!C65), " ", Regressions!C65)</f>
        <v>Urban</v>
      </c>
      <c r="D55" s="369">
        <f>IF(ISBLANK(Regressions!D65), " ", Regressions!D65)</f>
        <v>84629.464824066148</v>
      </c>
      <c r="E55" s="257" t="e">
        <f>IF(ISNUMBER(Regressions!E65),ROUND(Regressions!E65, 1), NA())</f>
        <v>#N/A</v>
      </c>
      <c r="F55" s="370" t="e">
        <f>IF(ISNUMBER(Regressions!F65),ROUND(Regressions!F65, 1), NA())</f>
        <v>#N/A</v>
      </c>
      <c r="G55" s="258" t="e">
        <f>IF(ISNUMBER(Regressions!G65),ROUND(Regressions!G65, 1), NA())</f>
        <v>#N/A</v>
      </c>
      <c r="H55" s="371" t="e">
        <f>IF(ISNUMBER(Regressions!H65),ROUND(Regressions!H65, 1), NA())</f>
        <v>#N/A</v>
      </c>
      <c r="I55" s="259" t="e">
        <f>IF(ISNUMBER(Regressions!I65),ROUND(Regressions!I65, 1), NA())</f>
        <v>#N/A</v>
      </c>
      <c r="J55" s="372">
        <f>IF(ISNUMBER(Regressions!K65),ROUND(Regressions!K65, 1), NA())</f>
        <v>100</v>
      </c>
      <c r="K55" s="370" t="e">
        <f>IF(ISNUMBER(Regressions!L65),ROUND(Regressions!L65, 1), NA())</f>
        <v>#N/A</v>
      </c>
      <c r="L55" s="260" t="e">
        <f>IF(ISNUMBER(Regressions!M65),ROUND(Regressions!M65, 1), NA())</f>
        <v>#N/A</v>
      </c>
      <c r="M55" s="371" t="e">
        <f>IF(ISNUMBER(Regressions!N65),ROUND(Regressions!N65, 1), NA())</f>
        <v>#N/A</v>
      </c>
      <c r="N55" s="259">
        <f>IF(ISNUMBER(Regressions!O65),ROUND(Regressions!O65, 1), NA())</f>
        <v>0</v>
      </c>
      <c r="O55" s="372" t="e">
        <f>IF(ISNUMBER(Regressions!Q65),ROUND(Regressions!Q65, 1), NA())</f>
        <v>#N/A</v>
      </c>
      <c r="P55" s="370" t="e">
        <f>IF(ISNUMBER(Regressions!R65),ROUND(Regressions!R65, 1), NA())</f>
        <v>#N/A</v>
      </c>
      <c r="Q55" s="261" t="e">
        <f>IF(ISNUMBER(Regressions!S65),ROUND(Regressions!S65, 1), NA())</f>
        <v>#N/A</v>
      </c>
      <c r="R55" s="371" t="e">
        <f>IF(ISNUMBER(Regressions!T65),ROUND(Regressions!T65, 1), NA())</f>
        <v>#N/A</v>
      </c>
      <c r="S55" s="259" t="e">
        <f>IF(ISNUMBER(Regressions!U65),ROUND(Regressions!U65, 1), NA())</f>
        <v>#N/A</v>
      </c>
    </row>
    <row xmlns:x14ac="http://schemas.microsoft.com/office/spreadsheetml/2009/9/ac" r="56" x14ac:dyDescent="0.2">
      <c r="A56" s="428" t="str">
        <f>IF(ISBLANK(Regressions!A66), " ", Regressions!A66)</f>
        <v>Bhutan</v>
      </c>
      <c r="B56" s="429">
        <f>IF(ISBLANK(Regressions!B66), " ", Regressions!B66)</f>
        <v>2021</v>
      </c>
      <c r="C56" s="430" t="str">
        <f>IF(ISBLANK(Regressions!C66), " ", Regressions!C66)</f>
        <v>Urban</v>
      </c>
      <c r="D56" s="431">
        <f>IF(ISBLANK(Regressions!D66), " ", Regressions!D66)</f>
        <v>84610.067339286819</v>
      </c>
      <c r="E56" s="434" t="e">
        <f>IF(ISNUMBER(Regressions!E66),ROUND(Regressions!E66, 1), NA())</f>
        <v>#N/A</v>
      </c>
      <c r="F56" s="432" t="e">
        <f>IF(ISNUMBER(Regressions!F66),ROUND(Regressions!F66, 1), NA())</f>
        <v>#N/A</v>
      </c>
      <c r="G56" s="435" t="e">
        <f>IF(ISNUMBER(Regressions!G66),ROUND(Regressions!G66, 1), NA())</f>
        <v>#N/A</v>
      </c>
      <c r="H56" s="433" t="e">
        <f>IF(ISNUMBER(Regressions!H66),ROUND(Regressions!H66, 1), NA())</f>
        <v>#N/A</v>
      </c>
      <c r="I56" s="436" t="e">
        <f>IF(ISNUMBER(Regressions!I66),ROUND(Regressions!I66, 1), NA())</f>
        <v>#N/A</v>
      </c>
      <c r="J56" s="434">
        <f>IF(ISNUMBER(Regressions!K66),ROUND(Regressions!K66, 1), NA())</f>
        <v>100</v>
      </c>
      <c r="K56" s="432" t="e">
        <f>IF(ISNUMBER(Regressions!L66),ROUND(Regressions!L66, 1), NA())</f>
        <v>#N/A</v>
      </c>
      <c r="L56" s="437" t="e">
        <f>IF(ISNUMBER(Regressions!M66),ROUND(Regressions!M66, 1), NA())</f>
        <v>#N/A</v>
      </c>
      <c r="M56" s="433" t="e">
        <f>IF(ISNUMBER(Regressions!N66),ROUND(Regressions!N66, 1), NA())</f>
        <v>#N/A</v>
      </c>
      <c r="N56" s="436">
        <f>IF(ISNUMBER(Regressions!O66),ROUND(Regressions!O66, 1), NA())</f>
        <v>0</v>
      </c>
      <c r="O56" s="434" t="e">
        <f>IF(ISNUMBER(Regressions!Q66),ROUND(Regressions!Q66, 1), NA())</f>
        <v>#N/A</v>
      </c>
      <c r="P56" s="432" t="e">
        <f>IF(ISNUMBER(Regressions!R66),ROUND(Regressions!R66, 1), NA())</f>
        <v>#N/A</v>
      </c>
      <c r="Q56" s="438" t="e">
        <f>IF(ISNUMBER(Regressions!S66),ROUND(Regressions!S66, 1), NA())</f>
        <v>#N/A</v>
      </c>
      <c r="R56" s="433" t="e">
        <f>IF(ISNUMBER(Regressions!T66),ROUND(Regressions!T66, 1), NA())</f>
        <v>#N/A</v>
      </c>
      <c r="S56" s="436" t="e">
        <f>IF(ISNUMBER(Regressions!U66),ROUND(Regressions!U66, 1), NA())</f>
        <v>#N/A</v>
      </c>
      <c r="T56" s="427"/>
      <c r="U56" s="427"/>
      <c r="V56" s="427"/>
      <c r="W56" s="427"/>
      <c r="X56" s="427"/>
      <c r="Y56" s="427"/>
      <c r="Z56" s="427"/>
      <c r="AA56" s="427"/>
      <c r="AB56" s="427"/>
      <c r="AC56" s="427"/>
    </row>
    <row xmlns:x14ac="http://schemas.microsoft.com/office/spreadsheetml/2009/9/ac" r="57" x14ac:dyDescent="0.2">
      <c r="A57" s="366" t="str">
        <f>IF(ISBLANK(Regressions!A67), " ", Regressions!A67)</f>
        <v>Bhutan</v>
      </c>
      <c r="B57" s="367">
        <f>IF(ISBLANK(Regressions!B67), " ", Regressions!B67)</f>
        <v>2022</v>
      </c>
      <c r="C57" s="373" t="str">
        <f>IF(ISBLANK(Regressions!C67), " ", Regressions!C67)</f>
        <v>Urban</v>
      </c>
      <c r="D57" s="369">
        <f>IF(ISBLANK(Regressions!D67), " ", Regressions!D67)</f>
        <v>82445.968195037844</v>
      </c>
      <c r="E57" s="257" t="e">
        <f>IF(ISNUMBER(Regressions!E67),ROUND(Regressions!E67, 1), NA())</f>
        <v>#N/A</v>
      </c>
      <c r="F57" s="370" t="e">
        <f>IF(ISNUMBER(Regressions!F67),ROUND(Regressions!F67, 1), NA())</f>
        <v>#N/A</v>
      </c>
      <c r="G57" s="258" t="e">
        <f>IF(ISNUMBER(Regressions!G67),ROUND(Regressions!G67, 1), NA())</f>
        <v>#N/A</v>
      </c>
      <c r="H57" s="371" t="e">
        <f>IF(ISNUMBER(Regressions!H67),ROUND(Regressions!H67, 1), NA())</f>
        <v>#N/A</v>
      </c>
      <c r="I57" s="259" t="e">
        <f>IF(ISNUMBER(Regressions!I67),ROUND(Regressions!I67, 1), NA())</f>
        <v>#N/A</v>
      </c>
      <c r="J57" s="372">
        <f>IF(ISNUMBER(Regressions!K67),ROUND(Regressions!K67, 1), NA())</f>
        <v>100</v>
      </c>
      <c r="K57" s="370" t="e">
        <f>IF(ISNUMBER(Regressions!L67),ROUND(Regressions!L67, 1), NA())</f>
        <v>#N/A</v>
      </c>
      <c r="L57" s="260" t="e">
        <f>IF(ISNUMBER(Regressions!M67),ROUND(Regressions!M67, 1), NA())</f>
        <v>#N/A</v>
      </c>
      <c r="M57" s="371" t="e">
        <f>IF(ISNUMBER(Regressions!N67),ROUND(Regressions!N67, 1), NA())</f>
        <v>#N/A</v>
      </c>
      <c r="N57" s="259">
        <f>IF(ISNUMBER(Regressions!O67),ROUND(Regressions!O67, 1), NA())</f>
        <v>0</v>
      </c>
      <c r="O57" s="372" t="e">
        <f>IF(ISNUMBER(Regressions!Q67),ROUND(Regressions!Q67, 1), NA())</f>
        <v>#N/A</v>
      </c>
      <c r="P57" s="370" t="e">
        <f>IF(ISNUMBER(Regressions!R67),ROUND(Regressions!R67, 1), NA())</f>
        <v>#N/A</v>
      </c>
      <c r="Q57" s="261" t="e">
        <f>IF(ISNUMBER(Regressions!S67),ROUND(Regressions!S67, 1), NA())</f>
        <v>#N/A</v>
      </c>
      <c r="R57" s="371" t="e">
        <f>IF(ISNUMBER(Regressions!T67),ROUND(Regressions!T67, 1), NA())</f>
        <v>#N/A</v>
      </c>
      <c r="S57" s="259" t="e">
        <f>IF(ISNUMBER(Regressions!U67),ROUND(Regressions!U67, 1), NA())</f>
        <v>#N/A</v>
      </c>
    </row>
    <row xmlns:x14ac="http://schemas.microsoft.com/office/spreadsheetml/2009/9/ac" r="58" x14ac:dyDescent="0.2">
      <c r="A58" s="374" t="str">
        <f>IF(ISBLANK(Regressions!A68), " ", Regressions!A68)</f>
        <v>Bhutan</v>
      </c>
      <c r="B58" s="375">
        <f>IF(ISBLANK(Regressions!B68), " ", Regressions!B68)</f>
        <v>2023</v>
      </c>
      <c r="C58" s="376" t="str">
        <f>IF(ISBLANK(Regressions!C68), " ", Regressions!C68)</f>
        <v>Urban</v>
      </c>
      <c r="D58" s="377">
        <f>IF(ISBLANK(Regressions!D68), " ", Regressions!D68)</f>
        <v>81539.689694595334</v>
      </c>
      <c r="E58" s="378" t="e">
        <f>IF(ISNUMBER(Regressions!E68),ROUND(Regressions!E68, 1), NA())</f>
        <v>#N/A</v>
      </c>
      <c r="F58" s="379" t="e">
        <f>IF(ISNUMBER(Regressions!F68),ROUND(Regressions!F68, 1), NA())</f>
        <v>#N/A</v>
      </c>
      <c r="G58" s="380" t="e">
        <f>IF(ISNUMBER(Regressions!G68),ROUND(Regressions!G68, 1), NA())</f>
        <v>#N/A</v>
      </c>
      <c r="H58" s="381" t="e">
        <f>IF(ISNUMBER(Regressions!H68),ROUND(Regressions!H68, 1), NA())</f>
        <v>#N/A</v>
      </c>
      <c r="I58" s="382" t="e">
        <f>IF(ISNUMBER(Regressions!I68),ROUND(Regressions!I68, 1), NA())</f>
        <v>#N/A</v>
      </c>
      <c r="J58" s="383">
        <f>IF(ISNUMBER(Regressions!K68),ROUND(Regressions!K68, 1), NA())</f>
        <v>100</v>
      </c>
      <c r="K58" s="379" t="e">
        <f>IF(ISNUMBER(Regressions!L68),ROUND(Regressions!L68, 1), NA())</f>
        <v>#N/A</v>
      </c>
      <c r="L58" s="384" t="e">
        <f>IF(ISNUMBER(Regressions!M68),ROUND(Regressions!M68, 1), NA())</f>
        <v>#N/A</v>
      </c>
      <c r="M58" s="381" t="e">
        <f>IF(ISNUMBER(Regressions!N68),ROUND(Regressions!N68, 1), NA())</f>
        <v>#N/A</v>
      </c>
      <c r="N58" s="382">
        <f>IF(ISNUMBER(Regressions!O68),ROUND(Regressions!O68, 1), NA())</f>
        <v>0</v>
      </c>
      <c r="O58" s="383" t="e">
        <f>IF(ISNUMBER(Regressions!Q68),ROUND(Regressions!Q68, 1), NA())</f>
        <v>#N/A</v>
      </c>
      <c r="P58" s="379" t="e">
        <f>IF(ISNUMBER(Regressions!R68),ROUND(Regressions!R68, 1), NA())</f>
        <v>#N/A</v>
      </c>
      <c r="Q58" s="385" t="e">
        <f>IF(ISNUMBER(Regressions!S68),ROUND(Regressions!S68, 1), NA())</f>
        <v>#N/A</v>
      </c>
      <c r="R58" s="381" t="e">
        <f>IF(ISNUMBER(Regressions!T68),ROUND(Regressions!T68, 1), NA())</f>
        <v>#N/A</v>
      </c>
      <c r="S58" s="382" t="e">
        <f>IF(ISNUMBER(Regressions!U68),ROUND(Regressions!U68, 1), NA())</f>
        <v>#N/A</v>
      </c>
    </row>
    <row xmlns:x14ac="http://schemas.microsoft.com/office/spreadsheetml/2009/9/ac" r="59" hidden="true" x14ac:dyDescent="0.2">
      <c r="A59" s="366" t="str">
        <f>IF(ISBLANK(Regressions!A69), " ", Regressions!A69)</f>
        <v>Bhutan</v>
      </c>
      <c r="B59" s="367">
        <f>IF(ISBLANK(Regressions!B69), " ", Regressions!B69)</f>
        <v>2024</v>
      </c>
      <c r="C59" s="373" t="str">
        <f>IF(ISBLANK(Regressions!C69), " ", Regressions!C69)</f>
        <v>Urban</v>
      </c>
      <c r="D59" s="369" t="str">
        <f>IF(ISBLANK(Regressions!D69), " ", Regressions!D69)</f>
        <v> </v>
      </c>
      <c r="E59" s="257" t="e">
        <f>IF(ISNUMBER(Regressions!E69),ROUND(Regressions!E69, 1), NA())</f>
        <v>#N/A</v>
      </c>
      <c r="F59" s="370" t="e">
        <f>IF(ISNUMBER(Regressions!F69),ROUND(Regressions!F69, 1), NA())</f>
        <v>#N/A</v>
      </c>
      <c r="G59" s="258" t="e">
        <f>IF(ISNUMBER(Regressions!G69),ROUND(Regressions!G69, 1), NA())</f>
        <v>#N/A</v>
      </c>
      <c r="H59" s="371" t="e">
        <f>IF(ISNUMBER(Regressions!H69),ROUND(Regressions!H69, 1), NA())</f>
        <v>#N/A</v>
      </c>
      <c r="I59" s="259" t="e">
        <f>IF(ISNUMBER(Regressions!I69),ROUND(Regressions!I69, 1), NA())</f>
        <v>#N/A</v>
      </c>
      <c r="J59" s="372" t="e">
        <f>IF(ISNUMBER(Regressions!K69),ROUND(Regressions!K69, 1), NA())</f>
        <v>#N/A</v>
      </c>
      <c r="K59" s="370" t="e">
        <f>IF(ISNUMBER(Regressions!L69),ROUND(Regressions!L69, 1), NA())</f>
        <v>#N/A</v>
      </c>
      <c r="L59" s="260" t="e">
        <f>IF(ISNUMBER(Regressions!M69),ROUND(Regressions!M69, 1), NA())</f>
        <v>#N/A</v>
      </c>
      <c r="M59" s="371" t="e">
        <f>IF(ISNUMBER(Regressions!N69),ROUND(Regressions!N69, 1), NA())</f>
        <v>#N/A</v>
      </c>
      <c r="N59" s="259" t="e">
        <f>IF(ISNUMBER(Regressions!O69),ROUND(Regressions!O69, 1), NA())</f>
        <v>#N/A</v>
      </c>
      <c r="O59" s="372" t="e">
        <f>IF(ISNUMBER(Regressions!Q69),ROUND(Regressions!Q69, 1), NA())</f>
        <v>#N/A</v>
      </c>
      <c r="P59" s="370" t="e">
        <f>IF(ISNUMBER(Regressions!R69),ROUND(Regressions!R69, 1), NA())</f>
        <v>#N/A</v>
      </c>
      <c r="Q59" s="261" t="e">
        <f>IF(ISNUMBER(Regressions!S69),ROUND(Regressions!S69, 1), NA())</f>
        <v>#N/A</v>
      </c>
      <c r="R59" s="371" t="e">
        <f>IF(ISNUMBER(Regressions!T69),ROUND(Regressions!T69, 1), NA())</f>
        <v>#N/A</v>
      </c>
      <c r="S59" s="259" t="e">
        <f>IF(ISNUMBER(Regressions!U69),ROUND(Regressions!U69, 1), NA())</f>
        <v>#N/A</v>
      </c>
    </row>
    <row xmlns:x14ac="http://schemas.microsoft.com/office/spreadsheetml/2009/9/ac" r="60" hidden="true" x14ac:dyDescent="0.2">
      <c r="A60" s="366" t="str">
        <f>IF(ISBLANK(Regressions!A70), " ", Regressions!A70)</f>
        <v>Bhutan</v>
      </c>
      <c r="B60" s="367">
        <f>IF(ISBLANK(Regressions!B70), " ", Regressions!B70)</f>
        <v>2025</v>
      </c>
      <c r="C60" s="373" t="str">
        <f>IF(ISBLANK(Regressions!C70), " ", Regressions!C70)</f>
        <v>Urban</v>
      </c>
      <c r="D60" s="369" t="str">
        <f>IF(ISBLANK(Regressions!D70), " ", Regressions!D70)</f>
        <v> </v>
      </c>
      <c r="E60" s="257" t="e">
        <f>IF(ISNUMBER(Regressions!E70),ROUND(Regressions!E70, 1), NA())</f>
        <v>#N/A</v>
      </c>
      <c r="F60" s="370" t="e">
        <f>IF(ISNUMBER(Regressions!F70),ROUND(Regressions!F70, 1), NA())</f>
        <v>#N/A</v>
      </c>
      <c r="G60" s="258" t="e">
        <f>IF(ISNUMBER(Regressions!G70),ROUND(Regressions!G70, 1), NA())</f>
        <v>#N/A</v>
      </c>
      <c r="H60" s="371" t="e">
        <f>IF(ISNUMBER(Regressions!H70),ROUND(Regressions!H70, 1), NA())</f>
        <v>#N/A</v>
      </c>
      <c r="I60" s="259" t="e">
        <f>IF(ISNUMBER(Regressions!I70),ROUND(Regressions!I70, 1), NA())</f>
        <v>#N/A</v>
      </c>
      <c r="J60" s="372" t="e">
        <f>IF(ISNUMBER(Regressions!K70),ROUND(Regressions!K70, 1), NA())</f>
        <v>#N/A</v>
      </c>
      <c r="K60" s="370" t="e">
        <f>IF(ISNUMBER(Regressions!L70),ROUND(Regressions!L70, 1), NA())</f>
        <v>#N/A</v>
      </c>
      <c r="L60" s="260" t="e">
        <f>IF(ISNUMBER(Regressions!M70),ROUND(Regressions!M70, 1), NA())</f>
        <v>#N/A</v>
      </c>
      <c r="M60" s="371" t="e">
        <f>IF(ISNUMBER(Regressions!N70),ROUND(Regressions!N70, 1), NA())</f>
        <v>#N/A</v>
      </c>
      <c r="N60" s="259" t="e">
        <f>IF(ISNUMBER(Regressions!O70),ROUND(Regressions!O70, 1), NA())</f>
        <v>#N/A</v>
      </c>
      <c r="O60" s="372" t="e">
        <f>IF(ISNUMBER(Regressions!Q70),ROUND(Regressions!Q70, 1), NA())</f>
        <v>#N/A</v>
      </c>
      <c r="P60" s="370" t="e">
        <f>IF(ISNUMBER(Regressions!R70),ROUND(Regressions!R70, 1), NA())</f>
        <v>#N/A</v>
      </c>
      <c r="Q60" s="261" t="e">
        <f>IF(ISNUMBER(Regressions!S70),ROUND(Regressions!S70, 1), NA())</f>
        <v>#N/A</v>
      </c>
      <c r="R60" s="371" t="e">
        <f>IF(ISNUMBER(Regressions!T70),ROUND(Regressions!T70, 1), NA())</f>
        <v>#N/A</v>
      </c>
      <c r="S60" s="259" t="e">
        <f>IF(ISNUMBER(Regressions!U70),ROUND(Regressions!U70, 1), NA())</f>
        <v>#N/A</v>
      </c>
    </row>
    <row xmlns:x14ac="http://schemas.microsoft.com/office/spreadsheetml/2009/9/ac" r="61" hidden="true" x14ac:dyDescent="0.2">
      <c r="A61" s="366" t="str">
        <f>IF(ISBLANK(Regressions!A71), " ", Regressions!A71)</f>
        <v>Bhutan</v>
      </c>
      <c r="B61" s="367">
        <f>IF(ISBLANK(Regressions!B71), " ", Regressions!B71)</f>
        <v>2026</v>
      </c>
      <c r="C61" s="373" t="str">
        <f>IF(ISBLANK(Regressions!C71), " ", Regressions!C71)</f>
        <v>Urban</v>
      </c>
      <c r="D61" s="369" t="str">
        <f>IF(ISBLANK(Regressions!D71), " ", Regressions!D71)</f>
        <v> </v>
      </c>
      <c r="E61" s="257" t="e">
        <f>IF(ISNUMBER(Regressions!E71),ROUND(Regressions!E71, 1), NA())</f>
        <v>#N/A</v>
      </c>
      <c r="F61" s="370" t="e">
        <f>IF(ISNUMBER(Regressions!F71),ROUND(Regressions!F71, 1), NA())</f>
        <v>#N/A</v>
      </c>
      <c r="G61" s="258" t="e">
        <f>IF(ISNUMBER(Regressions!G71),ROUND(Regressions!G71, 1), NA())</f>
        <v>#N/A</v>
      </c>
      <c r="H61" s="371" t="e">
        <f>IF(ISNUMBER(Regressions!H71),ROUND(Regressions!H71, 1), NA())</f>
        <v>#N/A</v>
      </c>
      <c r="I61" s="259" t="e">
        <f>IF(ISNUMBER(Regressions!I71),ROUND(Regressions!I71, 1), NA())</f>
        <v>#N/A</v>
      </c>
      <c r="J61" s="372" t="e">
        <f>IF(ISNUMBER(Regressions!K71),ROUND(Regressions!K71, 1), NA())</f>
        <v>#N/A</v>
      </c>
      <c r="K61" s="370" t="e">
        <f>IF(ISNUMBER(Regressions!L71),ROUND(Regressions!L71, 1), NA())</f>
        <v>#N/A</v>
      </c>
      <c r="L61" s="260" t="e">
        <f>IF(ISNUMBER(Regressions!M71),ROUND(Regressions!M71, 1), NA())</f>
        <v>#N/A</v>
      </c>
      <c r="M61" s="371" t="e">
        <f>IF(ISNUMBER(Regressions!N71),ROUND(Regressions!N71, 1), NA())</f>
        <v>#N/A</v>
      </c>
      <c r="N61" s="259" t="e">
        <f>IF(ISNUMBER(Regressions!O71),ROUND(Regressions!O71, 1), NA())</f>
        <v>#N/A</v>
      </c>
      <c r="O61" s="372" t="e">
        <f>IF(ISNUMBER(Regressions!Q71),ROUND(Regressions!Q71, 1), NA())</f>
        <v>#N/A</v>
      </c>
      <c r="P61" s="370" t="e">
        <f>IF(ISNUMBER(Regressions!R71),ROUND(Regressions!R71, 1), NA())</f>
        <v>#N/A</v>
      </c>
      <c r="Q61" s="261" t="e">
        <f>IF(ISNUMBER(Regressions!S71),ROUND(Regressions!S71, 1), NA())</f>
        <v>#N/A</v>
      </c>
      <c r="R61" s="371" t="e">
        <f>IF(ISNUMBER(Regressions!T71),ROUND(Regressions!T71, 1), NA())</f>
        <v>#N/A</v>
      </c>
      <c r="S61" s="259" t="e">
        <f>IF(ISNUMBER(Regressions!U71),ROUND(Regressions!U71, 1), NA())</f>
        <v>#N/A</v>
      </c>
    </row>
    <row xmlns:x14ac="http://schemas.microsoft.com/office/spreadsheetml/2009/9/ac" r="62" hidden="true" x14ac:dyDescent="0.2">
      <c r="A62" s="366" t="str">
        <f>IF(ISBLANK(Regressions!A72), " ", Regressions!A72)</f>
        <v>Bhutan</v>
      </c>
      <c r="B62" s="367">
        <f>IF(ISBLANK(Regressions!B72), " ", Regressions!B72)</f>
        <v>2027</v>
      </c>
      <c r="C62" s="373" t="str">
        <f>IF(ISBLANK(Regressions!C72), " ", Regressions!C72)</f>
        <v>Urban</v>
      </c>
      <c r="D62" s="369" t="str">
        <f>IF(ISBLANK(Regressions!D72), " ", Regressions!D72)</f>
        <v> </v>
      </c>
      <c r="E62" s="257" t="e">
        <f>IF(ISNUMBER(Regressions!E72),ROUND(Regressions!E72, 1), NA())</f>
        <v>#N/A</v>
      </c>
      <c r="F62" s="370" t="e">
        <f>IF(ISNUMBER(Regressions!F72),ROUND(Regressions!F72, 1), NA())</f>
        <v>#N/A</v>
      </c>
      <c r="G62" s="258" t="e">
        <f>IF(ISNUMBER(Regressions!G72),ROUND(Regressions!G72, 1), NA())</f>
        <v>#N/A</v>
      </c>
      <c r="H62" s="371" t="e">
        <f>IF(ISNUMBER(Regressions!H72),ROUND(Regressions!H72, 1), NA())</f>
        <v>#N/A</v>
      </c>
      <c r="I62" s="259" t="e">
        <f>IF(ISNUMBER(Regressions!I72),ROUND(Regressions!I72, 1), NA())</f>
        <v>#N/A</v>
      </c>
      <c r="J62" s="372" t="e">
        <f>IF(ISNUMBER(Regressions!K72),ROUND(Regressions!K72, 1), NA())</f>
        <v>#N/A</v>
      </c>
      <c r="K62" s="370" t="e">
        <f>IF(ISNUMBER(Regressions!L72),ROUND(Regressions!L72, 1), NA())</f>
        <v>#N/A</v>
      </c>
      <c r="L62" s="260" t="e">
        <f>IF(ISNUMBER(Regressions!M72),ROUND(Regressions!M72, 1), NA())</f>
        <v>#N/A</v>
      </c>
      <c r="M62" s="371" t="e">
        <f>IF(ISNUMBER(Regressions!N72),ROUND(Regressions!N72, 1), NA())</f>
        <v>#N/A</v>
      </c>
      <c r="N62" s="259" t="e">
        <f>IF(ISNUMBER(Regressions!O72),ROUND(Regressions!O72, 1), NA())</f>
        <v>#N/A</v>
      </c>
      <c r="O62" s="372" t="e">
        <f>IF(ISNUMBER(Regressions!Q72),ROUND(Regressions!Q72, 1), NA())</f>
        <v>#N/A</v>
      </c>
      <c r="P62" s="370" t="e">
        <f>IF(ISNUMBER(Regressions!R72),ROUND(Regressions!R72, 1), NA())</f>
        <v>#N/A</v>
      </c>
      <c r="Q62" s="261" t="e">
        <f>IF(ISNUMBER(Regressions!S72),ROUND(Regressions!S72, 1), NA())</f>
        <v>#N/A</v>
      </c>
      <c r="R62" s="371" t="e">
        <f>IF(ISNUMBER(Regressions!T72),ROUND(Regressions!T72, 1), NA())</f>
        <v>#N/A</v>
      </c>
      <c r="S62" s="259" t="e">
        <f>IF(ISNUMBER(Regressions!U72),ROUND(Regressions!U72, 1), NA())</f>
        <v>#N/A</v>
      </c>
    </row>
    <row xmlns:x14ac="http://schemas.microsoft.com/office/spreadsheetml/2009/9/ac" r="63" hidden="true" x14ac:dyDescent="0.2">
      <c r="A63" s="366" t="str">
        <f>IF(ISBLANK(Regressions!A73), " ", Regressions!A73)</f>
        <v>Bhutan</v>
      </c>
      <c r="B63" s="367">
        <f>IF(ISBLANK(Regressions!B73), " ", Regressions!B73)</f>
        <v>2028</v>
      </c>
      <c r="C63" s="373" t="str">
        <f>IF(ISBLANK(Regressions!C73), " ", Regressions!C73)</f>
        <v>Urban</v>
      </c>
      <c r="D63" s="369" t="str">
        <f>IF(ISBLANK(Regressions!D73), " ", Regressions!D73)</f>
        <v> </v>
      </c>
      <c r="E63" s="257" t="e">
        <f>IF(ISNUMBER(Regressions!E73),ROUND(Regressions!E73, 1), NA())</f>
        <v>#N/A</v>
      </c>
      <c r="F63" s="370" t="e">
        <f>IF(ISNUMBER(Regressions!F73),ROUND(Regressions!F73, 1), NA())</f>
        <v>#N/A</v>
      </c>
      <c r="G63" s="258" t="e">
        <f>IF(ISNUMBER(Regressions!G73),ROUND(Regressions!G73, 1), NA())</f>
        <v>#N/A</v>
      </c>
      <c r="H63" s="371" t="e">
        <f>IF(ISNUMBER(Regressions!H73),ROUND(Regressions!H73, 1), NA())</f>
        <v>#N/A</v>
      </c>
      <c r="I63" s="259" t="e">
        <f>IF(ISNUMBER(Regressions!I73),ROUND(Regressions!I73, 1), NA())</f>
        <v>#N/A</v>
      </c>
      <c r="J63" s="372" t="e">
        <f>IF(ISNUMBER(Regressions!K73),ROUND(Regressions!K73, 1), NA())</f>
        <v>#N/A</v>
      </c>
      <c r="K63" s="370" t="e">
        <f>IF(ISNUMBER(Regressions!L73),ROUND(Regressions!L73, 1), NA())</f>
        <v>#N/A</v>
      </c>
      <c r="L63" s="260" t="e">
        <f>IF(ISNUMBER(Regressions!M73),ROUND(Regressions!M73, 1), NA())</f>
        <v>#N/A</v>
      </c>
      <c r="M63" s="371" t="e">
        <f>IF(ISNUMBER(Regressions!N73),ROUND(Regressions!N73, 1), NA())</f>
        <v>#N/A</v>
      </c>
      <c r="N63" s="259" t="e">
        <f>IF(ISNUMBER(Regressions!O73),ROUND(Regressions!O73, 1), NA())</f>
        <v>#N/A</v>
      </c>
      <c r="O63" s="372" t="e">
        <f>IF(ISNUMBER(Regressions!Q73),ROUND(Regressions!Q73, 1), NA())</f>
        <v>#N/A</v>
      </c>
      <c r="P63" s="370" t="e">
        <f>IF(ISNUMBER(Regressions!R73),ROUND(Regressions!R73, 1), NA())</f>
        <v>#N/A</v>
      </c>
      <c r="Q63" s="261" t="e">
        <f>IF(ISNUMBER(Regressions!S73),ROUND(Regressions!S73, 1), NA())</f>
        <v>#N/A</v>
      </c>
      <c r="R63" s="371" t="e">
        <f>IF(ISNUMBER(Regressions!T73),ROUND(Regressions!T73, 1), NA())</f>
        <v>#N/A</v>
      </c>
      <c r="S63" s="259" t="e">
        <f>IF(ISNUMBER(Regressions!U73),ROUND(Regressions!U73, 1), NA())</f>
        <v>#N/A</v>
      </c>
    </row>
    <row xmlns:x14ac="http://schemas.microsoft.com/office/spreadsheetml/2009/9/ac" r="64" hidden="true" x14ac:dyDescent="0.2">
      <c r="A64" s="366" t="str">
        <f>IF(ISBLANK(Regressions!A74), " ", Regressions!A74)</f>
        <v>Bhutan</v>
      </c>
      <c r="B64" s="367">
        <f>IF(ISBLANK(Regressions!B74), " ", Regressions!B74)</f>
        <v>2029</v>
      </c>
      <c r="C64" s="373" t="str">
        <f>IF(ISBLANK(Regressions!C74), " ", Regressions!C74)</f>
        <v>Urban</v>
      </c>
      <c r="D64" s="369" t="str">
        <f>IF(ISBLANK(Regressions!D74), " ", Regressions!D74)</f>
        <v> </v>
      </c>
      <c r="E64" s="257" t="e">
        <f>IF(ISNUMBER(Regressions!E74),ROUND(Regressions!E74, 1), NA())</f>
        <v>#N/A</v>
      </c>
      <c r="F64" s="370" t="e">
        <f>IF(ISNUMBER(Regressions!F74),ROUND(Regressions!F74, 1), NA())</f>
        <v>#N/A</v>
      </c>
      <c r="G64" s="258" t="e">
        <f>IF(ISNUMBER(Regressions!G74),ROUND(Regressions!G74, 1), NA())</f>
        <v>#N/A</v>
      </c>
      <c r="H64" s="371" t="e">
        <f>IF(ISNUMBER(Regressions!H74),ROUND(Regressions!H74, 1), NA())</f>
        <v>#N/A</v>
      </c>
      <c r="I64" s="259" t="e">
        <f>IF(ISNUMBER(Regressions!I74),ROUND(Regressions!I74, 1), NA())</f>
        <v>#N/A</v>
      </c>
      <c r="J64" s="372" t="e">
        <f>IF(ISNUMBER(Regressions!K74),ROUND(Regressions!K74, 1), NA())</f>
        <v>#N/A</v>
      </c>
      <c r="K64" s="370" t="e">
        <f>IF(ISNUMBER(Regressions!L74),ROUND(Regressions!L74, 1), NA())</f>
        <v>#N/A</v>
      </c>
      <c r="L64" s="260" t="e">
        <f>IF(ISNUMBER(Regressions!M74),ROUND(Regressions!M74, 1), NA())</f>
        <v>#N/A</v>
      </c>
      <c r="M64" s="371" t="e">
        <f>IF(ISNUMBER(Regressions!N74),ROUND(Regressions!N74, 1), NA())</f>
        <v>#N/A</v>
      </c>
      <c r="N64" s="259" t="e">
        <f>IF(ISNUMBER(Regressions!O74),ROUND(Regressions!O74, 1), NA())</f>
        <v>#N/A</v>
      </c>
      <c r="O64" s="372" t="e">
        <f>IF(ISNUMBER(Regressions!Q74),ROUND(Regressions!Q74, 1), NA())</f>
        <v>#N/A</v>
      </c>
      <c r="P64" s="370" t="e">
        <f>IF(ISNUMBER(Regressions!R74),ROUND(Regressions!R74, 1), NA())</f>
        <v>#N/A</v>
      </c>
      <c r="Q64" s="261" t="e">
        <f>IF(ISNUMBER(Regressions!S74),ROUND(Regressions!S74, 1), NA())</f>
        <v>#N/A</v>
      </c>
      <c r="R64" s="371" t="e">
        <f>IF(ISNUMBER(Regressions!T74),ROUND(Regressions!T74, 1), NA())</f>
        <v>#N/A</v>
      </c>
      <c r="S64" s="259" t="e">
        <f>IF(ISNUMBER(Regressions!U74),ROUND(Regressions!U74, 1), NA())</f>
        <v>#N/A</v>
      </c>
    </row>
    <row xmlns:x14ac="http://schemas.microsoft.com/office/spreadsheetml/2009/9/ac" r="65" hidden="true" x14ac:dyDescent="0.2">
      <c r="A65" s="366" t="str">
        <f>IF(ISBLANK(Regressions!A75), " ", Regressions!A75)</f>
        <v>Bhutan</v>
      </c>
      <c r="B65" s="367">
        <f>IF(ISBLANK(Regressions!B75), " ", Regressions!B75)</f>
        <v>2030</v>
      </c>
      <c r="C65" s="373" t="str">
        <f>IF(ISBLANK(Regressions!C75), " ", Regressions!C75)</f>
        <v>Urban</v>
      </c>
      <c r="D65" s="369" t="str">
        <f>IF(ISBLANK(Regressions!D75), " ", Regressions!D75)</f>
        <v> </v>
      </c>
      <c r="E65" s="257" t="e">
        <f>IF(ISNUMBER(Regressions!E75),ROUND(Regressions!E75, 1), NA())</f>
        <v>#N/A</v>
      </c>
      <c r="F65" s="370" t="e">
        <f>IF(ISNUMBER(Regressions!F75),ROUND(Regressions!F75, 1), NA())</f>
        <v>#N/A</v>
      </c>
      <c r="G65" s="258" t="e">
        <f>IF(ISNUMBER(Regressions!G75),ROUND(Regressions!G75, 1), NA())</f>
        <v>#N/A</v>
      </c>
      <c r="H65" s="371" t="e">
        <f>IF(ISNUMBER(Regressions!H75),ROUND(Regressions!H75, 1), NA())</f>
        <v>#N/A</v>
      </c>
      <c r="I65" s="259" t="e">
        <f>IF(ISNUMBER(Regressions!I75),ROUND(Regressions!I75, 1), NA())</f>
        <v>#N/A</v>
      </c>
      <c r="J65" s="372" t="e">
        <f>IF(ISNUMBER(Regressions!K75),ROUND(Regressions!K75, 1), NA())</f>
        <v>#N/A</v>
      </c>
      <c r="K65" s="370" t="e">
        <f>IF(ISNUMBER(Regressions!L75),ROUND(Regressions!L75, 1), NA())</f>
        <v>#N/A</v>
      </c>
      <c r="L65" s="260" t="e">
        <f>IF(ISNUMBER(Regressions!M75),ROUND(Regressions!M75, 1), NA())</f>
        <v>#N/A</v>
      </c>
      <c r="M65" s="371" t="e">
        <f>IF(ISNUMBER(Regressions!N75),ROUND(Regressions!N75, 1), NA())</f>
        <v>#N/A</v>
      </c>
      <c r="N65" s="259" t="e">
        <f>IF(ISNUMBER(Regressions!O75),ROUND(Regressions!O75, 1), NA())</f>
        <v>#N/A</v>
      </c>
      <c r="O65" s="372" t="e">
        <f>IF(ISNUMBER(Regressions!Q75),ROUND(Regressions!Q75, 1), NA())</f>
        <v>#N/A</v>
      </c>
      <c r="P65" s="370" t="e">
        <f>IF(ISNUMBER(Regressions!R75),ROUND(Regressions!R75, 1), NA())</f>
        <v>#N/A</v>
      </c>
      <c r="Q65" s="261" t="e">
        <f>IF(ISNUMBER(Regressions!S75),ROUND(Regressions!S75, 1), NA())</f>
        <v>#N/A</v>
      </c>
      <c r="R65" s="371" t="e">
        <f>IF(ISNUMBER(Regressions!T75),ROUND(Regressions!T75, 1), NA())</f>
        <v>#N/A</v>
      </c>
      <c r="S65" s="259" t="e">
        <f>IF(ISNUMBER(Regressions!U75),ROUND(Regressions!U75, 1), NA())</f>
        <v>#N/A</v>
      </c>
    </row>
    <row xmlns:x14ac="http://schemas.microsoft.com/office/spreadsheetml/2009/9/ac" r="66" x14ac:dyDescent="0.2">
      <c r="A66" s="366" t="str">
        <f>IF(ISBLANK(Regressions!A76), " ", Regressions!A76)</f>
        <v>Bhutan</v>
      </c>
      <c r="B66" s="367">
        <f>IF(ISBLANK(Regressions!B76), " ", Regressions!B76)</f>
        <v>2000</v>
      </c>
      <c r="C66" s="373" t="str">
        <f>IF(ISBLANK(Regressions!C76), " ", Regressions!C76)</f>
        <v>Rural</v>
      </c>
      <c r="D66" s="369">
        <f>IF(ISBLANK(Regressions!D76), " ", Regressions!D76)</f>
        <v>161071.0178817749</v>
      </c>
      <c r="E66" s="257" t="e">
        <f>IF(ISNUMBER(Regressions!E76),ROUND(Regressions!E76, 1), NA())</f>
        <v>#N/A</v>
      </c>
      <c r="F66" s="370" t="e">
        <f>IF(ISNUMBER(Regressions!F76),ROUND(Regressions!F76, 1), NA())</f>
        <v>#N/A</v>
      </c>
      <c r="G66" s="258" t="e">
        <f>IF(ISNUMBER(Regressions!G76),ROUND(Regressions!G76, 1), NA())</f>
        <v>#N/A</v>
      </c>
      <c r="H66" s="371" t="e">
        <f>IF(ISNUMBER(Regressions!H76),ROUND(Regressions!H76, 1), NA())</f>
        <v>#N/A</v>
      </c>
      <c r="I66" s="259" t="e">
        <f>IF(ISNUMBER(Regressions!I76),ROUND(Regressions!I76, 1), NA())</f>
        <v>#N/A</v>
      </c>
      <c r="J66" s="372" t="e">
        <f>IF(ISNUMBER(Regressions!K76),ROUND(Regressions!K76, 1), NA())</f>
        <v>#N/A</v>
      </c>
      <c r="K66" s="370" t="e">
        <f>IF(ISNUMBER(Regressions!L76),ROUND(Regressions!L76, 1), NA())</f>
        <v>#N/A</v>
      </c>
      <c r="L66" s="260" t="e">
        <f>IF(ISNUMBER(Regressions!M76),ROUND(Regressions!M76, 1), NA())</f>
        <v>#N/A</v>
      </c>
      <c r="M66" s="371" t="e">
        <f>IF(ISNUMBER(Regressions!N76),ROUND(Regressions!N76, 1), NA())</f>
        <v>#N/A</v>
      </c>
      <c r="N66" s="259" t="e">
        <f>IF(ISNUMBER(Regressions!O76),ROUND(Regressions!O76, 1), NA())</f>
        <v>#N/A</v>
      </c>
      <c r="O66" s="372" t="e">
        <f>IF(ISNUMBER(Regressions!Q76),ROUND(Regressions!Q76, 1), NA())</f>
        <v>#N/A</v>
      </c>
      <c r="P66" s="370" t="e">
        <f>IF(ISNUMBER(Regressions!R76),ROUND(Regressions!R76, 1), NA())</f>
        <v>#N/A</v>
      </c>
      <c r="Q66" s="261" t="e">
        <f>IF(ISNUMBER(Regressions!S76),ROUND(Regressions!S76, 1), NA())</f>
        <v>#N/A</v>
      </c>
      <c r="R66" s="371" t="e">
        <f>IF(ISNUMBER(Regressions!T76),ROUND(Regressions!T76, 1), NA())</f>
        <v>#N/A</v>
      </c>
      <c r="S66" s="259" t="e">
        <f>IF(ISNUMBER(Regressions!U76),ROUND(Regressions!U76, 1), NA())</f>
        <v>#N/A</v>
      </c>
    </row>
    <row xmlns:x14ac="http://schemas.microsoft.com/office/spreadsheetml/2009/9/ac" r="67" x14ac:dyDescent="0.2">
      <c r="A67" s="366" t="str">
        <f>IF(ISBLANK(Regressions!A77), " ", Regressions!A77)</f>
        <v>Bhutan</v>
      </c>
      <c r="B67" s="367">
        <f>IF(ISBLANK(Regressions!B77), " ", Regressions!B77)</f>
        <v>2001</v>
      </c>
      <c r="C67" s="373" t="str">
        <f>IF(ISBLANK(Regressions!C77), " ", Regressions!C77)</f>
        <v>Rural</v>
      </c>
      <c r="D67" s="369">
        <f>IF(ISBLANK(Regressions!D77), " ", Regressions!D77)</f>
        <v>162753.4306133652</v>
      </c>
      <c r="E67" s="257" t="e">
        <f>IF(ISNUMBER(Regressions!E77),ROUND(Regressions!E77, 1), NA())</f>
        <v>#N/A</v>
      </c>
      <c r="F67" s="370" t="e">
        <f>IF(ISNUMBER(Regressions!F77),ROUND(Regressions!F77, 1), NA())</f>
        <v>#N/A</v>
      </c>
      <c r="G67" s="258" t="e">
        <f>IF(ISNUMBER(Regressions!G77),ROUND(Regressions!G77, 1), NA())</f>
        <v>#N/A</v>
      </c>
      <c r="H67" s="371" t="e">
        <f>IF(ISNUMBER(Regressions!H77),ROUND(Regressions!H77, 1), NA())</f>
        <v>#N/A</v>
      </c>
      <c r="I67" s="259" t="e">
        <f>IF(ISNUMBER(Regressions!I77),ROUND(Regressions!I77, 1), NA())</f>
        <v>#N/A</v>
      </c>
      <c r="J67" s="372" t="e">
        <f>IF(ISNUMBER(Regressions!K77),ROUND(Regressions!K77, 1), NA())</f>
        <v>#N/A</v>
      </c>
      <c r="K67" s="370" t="e">
        <f>IF(ISNUMBER(Regressions!L77),ROUND(Regressions!L77, 1), NA())</f>
        <v>#N/A</v>
      </c>
      <c r="L67" s="260" t="e">
        <f>IF(ISNUMBER(Regressions!M77),ROUND(Regressions!M77, 1), NA())</f>
        <v>#N/A</v>
      </c>
      <c r="M67" s="371" t="e">
        <f>IF(ISNUMBER(Regressions!N77),ROUND(Regressions!N77, 1), NA())</f>
        <v>#N/A</v>
      </c>
      <c r="N67" s="259" t="e">
        <f>IF(ISNUMBER(Regressions!O77),ROUND(Regressions!O77, 1), NA())</f>
        <v>#N/A</v>
      </c>
      <c r="O67" s="372" t="e">
        <f>IF(ISNUMBER(Regressions!Q77),ROUND(Regressions!Q77, 1), NA())</f>
        <v>#N/A</v>
      </c>
      <c r="P67" s="370" t="e">
        <f>IF(ISNUMBER(Regressions!R77),ROUND(Regressions!R77, 1), NA())</f>
        <v>#N/A</v>
      </c>
      <c r="Q67" s="261" t="e">
        <f>IF(ISNUMBER(Regressions!S77),ROUND(Regressions!S77, 1), NA())</f>
        <v>#N/A</v>
      </c>
      <c r="R67" s="371" t="e">
        <f>IF(ISNUMBER(Regressions!T77),ROUND(Regressions!T77, 1), NA())</f>
        <v>#N/A</v>
      </c>
      <c r="S67" s="259" t="e">
        <f>IF(ISNUMBER(Regressions!U77),ROUND(Regressions!U77, 1), NA())</f>
        <v>#N/A</v>
      </c>
    </row>
    <row xmlns:x14ac="http://schemas.microsoft.com/office/spreadsheetml/2009/9/ac" r="68" x14ac:dyDescent="0.2">
      <c r="A68" s="366" t="str">
        <f>IF(ISBLANK(Regressions!A78), " ", Regressions!A78)</f>
        <v>Bhutan</v>
      </c>
      <c r="B68" s="367">
        <f>IF(ISBLANK(Regressions!B78), " ", Regressions!B78)</f>
        <v>2002</v>
      </c>
      <c r="C68" s="373" t="str">
        <f>IF(ISBLANK(Regressions!C78), " ", Regressions!C78)</f>
        <v>Rural</v>
      </c>
      <c r="D68" s="369">
        <f>IF(ISBLANK(Regressions!D78), " ", Regressions!D78)</f>
        <v>163362.9684883118</v>
      </c>
      <c r="E68" s="257" t="e">
        <f>IF(ISNUMBER(Regressions!E78),ROUND(Regressions!E78, 1), NA())</f>
        <v>#N/A</v>
      </c>
      <c r="F68" s="370" t="e">
        <f>IF(ISNUMBER(Regressions!F78),ROUND(Regressions!F78, 1), NA())</f>
        <v>#N/A</v>
      </c>
      <c r="G68" s="258" t="e">
        <f>IF(ISNUMBER(Regressions!G78),ROUND(Regressions!G78, 1), NA())</f>
        <v>#N/A</v>
      </c>
      <c r="H68" s="371" t="e">
        <f>IF(ISNUMBER(Regressions!H78),ROUND(Regressions!H78, 1), NA())</f>
        <v>#N/A</v>
      </c>
      <c r="I68" s="259" t="e">
        <f>IF(ISNUMBER(Regressions!I78),ROUND(Regressions!I78, 1), NA())</f>
        <v>#N/A</v>
      </c>
      <c r="J68" s="372" t="e">
        <f>IF(ISNUMBER(Regressions!K78),ROUND(Regressions!K78, 1), NA())</f>
        <v>#N/A</v>
      </c>
      <c r="K68" s="370" t="e">
        <f>IF(ISNUMBER(Regressions!L78),ROUND(Regressions!L78, 1), NA())</f>
        <v>#N/A</v>
      </c>
      <c r="L68" s="260" t="e">
        <f>IF(ISNUMBER(Regressions!M78),ROUND(Regressions!M78, 1), NA())</f>
        <v>#N/A</v>
      </c>
      <c r="M68" s="371" t="e">
        <f>IF(ISNUMBER(Regressions!N78),ROUND(Regressions!N78, 1), NA())</f>
        <v>#N/A</v>
      </c>
      <c r="N68" s="259" t="e">
        <f>IF(ISNUMBER(Regressions!O78),ROUND(Regressions!O78, 1), NA())</f>
        <v>#N/A</v>
      </c>
      <c r="O68" s="372" t="e">
        <f>IF(ISNUMBER(Regressions!Q78),ROUND(Regressions!Q78, 1), NA())</f>
        <v>#N/A</v>
      </c>
      <c r="P68" s="370" t="e">
        <f>IF(ISNUMBER(Regressions!R78),ROUND(Regressions!R78, 1), NA())</f>
        <v>#N/A</v>
      </c>
      <c r="Q68" s="261" t="e">
        <f>IF(ISNUMBER(Regressions!S78),ROUND(Regressions!S78, 1), NA())</f>
        <v>#N/A</v>
      </c>
      <c r="R68" s="371" t="e">
        <f>IF(ISNUMBER(Regressions!T78),ROUND(Regressions!T78, 1), NA())</f>
        <v>#N/A</v>
      </c>
      <c r="S68" s="259" t="e">
        <f>IF(ISNUMBER(Regressions!U78),ROUND(Regressions!U78, 1), NA())</f>
        <v>#N/A</v>
      </c>
    </row>
    <row xmlns:x14ac="http://schemas.microsoft.com/office/spreadsheetml/2009/9/ac" r="69" x14ac:dyDescent="0.2">
      <c r="A69" s="366" t="str">
        <f>IF(ISBLANK(Regressions!A79), " ", Regressions!A79)</f>
        <v>Bhutan</v>
      </c>
      <c r="B69" s="367">
        <f>IF(ISBLANK(Regressions!B79), " ", Regressions!B79)</f>
        <v>2003</v>
      </c>
      <c r="C69" s="373" t="str">
        <f>IF(ISBLANK(Regressions!C79), " ", Regressions!C79)</f>
        <v>Rural</v>
      </c>
      <c r="D69" s="369">
        <f>IF(ISBLANK(Regressions!D79), " ", Regressions!D79)</f>
        <v>162845.23134719851</v>
      </c>
      <c r="E69" s="257" t="e">
        <f>IF(ISNUMBER(Regressions!E79),ROUND(Regressions!E79, 1), NA())</f>
        <v>#N/A</v>
      </c>
      <c r="F69" s="370" t="e">
        <f>IF(ISNUMBER(Regressions!F79),ROUND(Regressions!F79, 1), NA())</f>
        <v>#N/A</v>
      </c>
      <c r="G69" s="258" t="e">
        <f>IF(ISNUMBER(Regressions!G79),ROUND(Regressions!G79, 1), NA())</f>
        <v>#N/A</v>
      </c>
      <c r="H69" s="371" t="e">
        <f>IF(ISNUMBER(Regressions!H79),ROUND(Regressions!H79, 1), NA())</f>
        <v>#N/A</v>
      </c>
      <c r="I69" s="259" t="e">
        <f>IF(ISNUMBER(Regressions!I79),ROUND(Regressions!I79, 1), NA())</f>
        <v>#N/A</v>
      </c>
      <c r="J69" s="372" t="e">
        <f>IF(ISNUMBER(Regressions!K79),ROUND(Regressions!K79, 1), NA())</f>
        <v>#N/A</v>
      </c>
      <c r="K69" s="370" t="e">
        <f>IF(ISNUMBER(Regressions!L79),ROUND(Regressions!L79, 1), NA())</f>
        <v>#N/A</v>
      </c>
      <c r="L69" s="260" t="e">
        <f>IF(ISNUMBER(Regressions!M79),ROUND(Regressions!M79, 1), NA())</f>
        <v>#N/A</v>
      </c>
      <c r="M69" s="371" t="e">
        <f>IF(ISNUMBER(Regressions!N79),ROUND(Regressions!N79, 1), NA())</f>
        <v>#N/A</v>
      </c>
      <c r="N69" s="259" t="e">
        <f>IF(ISNUMBER(Regressions!O79),ROUND(Regressions!O79, 1), NA())</f>
        <v>#N/A</v>
      </c>
      <c r="O69" s="372" t="e">
        <f>IF(ISNUMBER(Regressions!Q79),ROUND(Regressions!Q79, 1), NA())</f>
        <v>#N/A</v>
      </c>
      <c r="P69" s="370" t="e">
        <f>IF(ISNUMBER(Regressions!R79),ROUND(Regressions!R79, 1), NA())</f>
        <v>#N/A</v>
      </c>
      <c r="Q69" s="261" t="e">
        <f>IF(ISNUMBER(Regressions!S79),ROUND(Regressions!S79, 1), NA())</f>
        <v>#N/A</v>
      </c>
      <c r="R69" s="371" t="e">
        <f>IF(ISNUMBER(Regressions!T79),ROUND(Regressions!T79, 1), NA())</f>
        <v>#N/A</v>
      </c>
      <c r="S69" s="259" t="e">
        <f>IF(ISNUMBER(Regressions!U79),ROUND(Regressions!U79, 1), NA())</f>
        <v>#N/A</v>
      </c>
    </row>
    <row xmlns:x14ac="http://schemas.microsoft.com/office/spreadsheetml/2009/9/ac" r="70" x14ac:dyDescent="0.2">
      <c r="A70" s="366" t="str">
        <f>IF(ISBLANK(Regressions!A80), " ", Regressions!A80)</f>
        <v>Bhutan</v>
      </c>
      <c r="B70" s="367">
        <f>IF(ISBLANK(Regressions!B80), " ", Regressions!B80)</f>
        <v>2004</v>
      </c>
      <c r="C70" s="373" t="str">
        <f>IF(ISBLANK(Regressions!C80), " ", Regressions!C80)</f>
        <v>Rural</v>
      </c>
      <c r="D70" s="369">
        <f>IF(ISBLANK(Regressions!D80), " ", Regressions!D80)</f>
        <v>161420.89945625301</v>
      </c>
      <c r="E70" s="257" t="e">
        <f>IF(ISNUMBER(Regressions!E80),ROUND(Regressions!E80, 1), NA())</f>
        <v>#N/A</v>
      </c>
      <c r="F70" s="370" t="e">
        <f>IF(ISNUMBER(Regressions!F80),ROUND(Regressions!F80, 1), NA())</f>
        <v>#N/A</v>
      </c>
      <c r="G70" s="258" t="e">
        <f>IF(ISNUMBER(Regressions!G80),ROUND(Regressions!G80, 1), NA())</f>
        <v>#N/A</v>
      </c>
      <c r="H70" s="371" t="e">
        <f>IF(ISNUMBER(Regressions!H80),ROUND(Regressions!H80, 1), NA())</f>
        <v>#N/A</v>
      </c>
      <c r="I70" s="259" t="e">
        <f>IF(ISNUMBER(Regressions!I80),ROUND(Regressions!I80, 1), NA())</f>
        <v>#N/A</v>
      </c>
      <c r="J70" s="372" t="e">
        <f>IF(ISNUMBER(Regressions!K80),ROUND(Regressions!K80, 1), NA())</f>
        <v>#N/A</v>
      </c>
      <c r="K70" s="370" t="e">
        <f>IF(ISNUMBER(Regressions!L80),ROUND(Regressions!L80, 1), NA())</f>
        <v>#N/A</v>
      </c>
      <c r="L70" s="260" t="e">
        <f>IF(ISNUMBER(Regressions!M80),ROUND(Regressions!M80, 1), NA())</f>
        <v>#N/A</v>
      </c>
      <c r="M70" s="371" t="e">
        <f>IF(ISNUMBER(Regressions!N80),ROUND(Regressions!N80, 1), NA())</f>
        <v>#N/A</v>
      </c>
      <c r="N70" s="259" t="e">
        <f>IF(ISNUMBER(Regressions!O80),ROUND(Regressions!O80, 1), NA())</f>
        <v>#N/A</v>
      </c>
      <c r="O70" s="372" t="e">
        <f>IF(ISNUMBER(Regressions!Q80),ROUND(Regressions!Q80, 1), NA())</f>
        <v>#N/A</v>
      </c>
      <c r="P70" s="370" t="e">
        <f>IF(ISNUMBER(Regressions!R80),ROUND(Regressions!R80, 1), NA())</f>
        <v>#N/A</v>
      </c>
      <c r="Q70" s="261" t="e">
        <f>IF(ISNUMBER(Regressions!S80),ROUND(Regressions!S80, 1), NA())</f>
        <v>#N/A</v>
      </c>
      <c r="R70" s="371" t="e">
        <f>IF(ISNUMBER(Regressions!T80),ROUND(Regressions!T80, 1), NA())</f>
        <v>#N/A</v>
      </c>
      <c r="S70" s="259" t="e">
        <f>IF(ISNUMBER(Regressions!U80),ROUND(Regressions!U80, 1), NA())</f>
        <v>#N/A</v>
      </c>
    </row>
    <row xmlns:x14ac="http://schemas.microsoft.com/office/spreadsheetml/2009/9/ac" r="71" x14ac:dyDescent="0.2">
      <c r="A71" s="366" t="str">
        <f>IF(ISBLANK(Regressions!A81), " ", Regressions!A81)</f>
        <v>Bhutan</v>
      </c>
      <c r="B71" s="367">
        <f>IF(ISBLANK(Regressions!B81), " ", Regressions!B81)</f>
        <v>2005</v>
      </c>
      <c r="C71" s="373" t="str">
        <f>IF(ISBLANK(Regressions!C81), " ", Regressions!C81)</f>
        <v>Rural</v>
      </c>
      <c r="D71" s="369">
        <f>IF(ISBLANK(Regressions!D81), " ", Regressions!D81)</f>
        <v>159395.6014976883</v>
      </c>
      <c r="E71" s="257" t="e">
        <f>IF(ISNUMBER(Regressions!E81),ROUND(Regressions!E81, 1), NA())</f>
        <v>#N/A</v>
      </c>
      <c r="F71" s="370" t="e">
        <f>IF(ISNUMBER(Regressions!F81),ROUND(Regressions!F81, 1), NA())</f>
        <v>#N/A</v>
      </c>
      <c r="G71" s="258" t="e">
        <f>IF(ISNUMBER(Regressions!G81),ROUND(Regressions!G81, 1), NA())</f>
        <v>#N/A</v>
      </c>
      <c r="H71" s="371" t="e">
        <f>IF(ISNUMBER(Regressions!H81),ROUND(Regressions!H81, 1), NA())</f>
        <v>#N/A</v>
      </c>
      <c r="I71" s="259" t="e">
        <f>IF(ISNUMBER(Regressions!I81),ROUND(Regressions!I81, 1), NA())</f>
        <v>#N/A</v>
      </c>
      <c r="J71" s="372" t="e">
        <f>IF(ISNUMBER(Regressions!K81),ROUND(Regressions!K81, 1), NA())</f>
        <v>#N/A</v>
      </c>
      <c r="K71" s="370" t="e">
        <f>IF(ISNUMBER(Regressions!L81),ROUND(Regressions!L81, 1), NA())</f>
        <v>#N/A</v>
      </c>
      <c r="L71" s="260" t="e">
        <f>IF(ISNUMBER(Regressions!M81),ROUND(Regressions!M81, 1), NA())</f>
        <v>#N/A</v>
      </c>
      <c r="M71" s="371" t="e">
        <f>IF(ISNUMBER(Regressions!N81),ROUND(Regressions!N81, 1), NA())</f>
        <v>#N/A</v>
      </c>
      <c r="N71" s="259" t="e">
        <f>IF(ISNUMBER(Regressions!O81),ROUND(Regressions!O81, 1), NA())</f>
        <v>#N/A</v>
      </c>
      <c r="O71" s="372" t="e">
        <f>IF(ISNUMBER(Regressions!Q81),ROUND(Regressions!Q81, 1), NA())</f>
        <v>#N/A</v>
      </c>
      <c r="P71" s="370" t="e">
        <f>IF(ISNUMBER(Regressions!R81),ROUND(Regressions!R81, 1), NA())</f>
        <v>#N/A</v>
      </c>
      <c r="Q71" s="261" t="e">
        <f>IF(ISNUMBER(Regressions!S81),ROUND(Regressions!S81, 1), NA())</f>
        <v>#N/A</v>
      </c>
      <c r="R71" s="371" t="e">
        <f>IF(ISNUMBER(Regressions!T81),ROUND(Regressions!T81, 1), NA())</f>
        <v>#N/A</v>
      </c>
      <c r="S71" s="259" t="e">
        <f>IF(ISNUMBER(Regressions!U81),ROUND(Regressions!U81, 1), NA())</f>
        <v>#N/A</v>
      </c>
    </row>
    <row xmlns:x14ac="http://schemas.microsoft.com/office/spreadsheetml/2009/9/ac" r="72" x14ac:dyDescent="0.2">
      <c r="A72" s="366" t="str">
        <f>IF(ISBLANK(Regressions!A82), " ", Regressions!A82)</f>
        <v>Bhutan</v>
      </c>
      <c r="B72" s="367">
        <f>IF(ISBLANK(Regressions!B82), " ", Regressions!B82)</f>
        <v>2006</v>
      </c>
      <c r="C72" s="373" t="str">
        <f>IF(ISBLANK(Regressions!C82), " ", Regressions!C82)</f>
        <v>Rural</v>
      </c>
      <c r="D72" s="369">
        <f>IF(ISBLANK(Regressions!D82), " ", Regressions!D82)</f>
        <v>156966.1141655159</v>
      </c>
      <c r="E72" s="257">
        <f>IF(ISNUMBER(Regressions!E82),ROUND(Regressions!E82, 1), NA())</f>
        <v>91.4</v>
      </c>
      <c r="F72" s="370" t="e">
        <f>IF(ISNUMBER(Regressions!F82),ROUND(Regressions!F82, 1), NA())</f>
        <v>#N/A</v>
      </c>
      <c r="G72" s="258" t="e">
        <f>IF(ISNUMBER(Regressions!G82),ROUND(Regressions!G82, 1), NA())</f>
        <v>#N/A</v>
      </c>
      <c r="H72" s="371" t="e">
        <f>IF(ISNUMBER(Regressions!H82),ROUND(Regressions!H82, 1), NA())</f>
        <v>#N/A</v>
      </c>
      <c r="I72" s="259">
        <f>IF(ISNUMBER(Regressions!I82),ROUND(Regressions!I82, 1), NA())</f>
        <v>8.6</v>
      </c>
      <c r="J72" s="372">
        <f>IF(ISNUMBER(Regressions!K82),ROUND(Regressions!K82, 1), NA())</f>
        <v>95.1</v>
      </c>
      <c r="K72" s="370" t="e">
        <f>IF(ISNUMBER(Regressions!L82),ROUND(Regressions!L82, 1), NA())</f>
        <v>#N/A</v>
      </c>
      <c r="L72" s="260" t="e">
        <f>IF(ISNUMBER(Regressions!M82),ROUND(Regressions!M82, 1), NA())</f>
        <v>#N/A</v>
      </c>
      <c r="M72" s="371" t="e">
        <f>IF(ISNUMBER(Regressions!N82),ROUND(Regressions!N82, 1), NA())</f>
        <v>#N/A</v>
      </c>
      <c r="N72" s="259">
        <f>IF(ISNUMBER(Regressions!O82),ROUND(Regressions!O82, 1), NA())</f>
        <v>4.9000000000000004</v>
      </c>
      <c r="O72" s="372" t="e">
        <f>IF(ISNUMBER(Regressions!Q82),ROUND(Regressions!Q82, 1), NA())</f>
        <v>#N/A</v>
      </c>
      <c r="P72" s="370" t="e">
        <f>IF(ISNUMBER(Regressions!R82),ROUND(Regressions!R82, 1), NA())</f>
        <v>#N/A</v>
      </c>
      <c r="Q72" s="261" t="e">
        <f>IF(ISNUMBER(Regressions!S82),ROUND(Regressions!S82, 1), NA())</f>
        <v>#N/A</v>
      </c>
      <c r="R72" s="371" t="e">
        <f>IF(ISNUMBER(Regressions!T82),ROUND(Regressions!T82, 1), NA())</f>
        <v>#N/A</v>
      </c>
      <c r="S72" s="259" t="e">
        <f>IF(ISNUMBER(Regressions!U82),ROUND(Regressions!U82, 1), NA())</f>
        <v>#N/A</v>
      </c>
    </row>
    <row xmlns:x14ac="http://schemas.microsoft.com/office/spreadsheetml/2009/9/ac" r="73" x14ac:dyDescent="0.2">
      <c r="A73" s="366" t="str">
        <f>IF(ISBLANK(Regressions!A83), " ", Regressions!A83)</f>
        <v>Bhutan</v>
      </c>
      <c r="B73" s="367">
        <f>IF(ISBLANK(Regressions!B83), " ", Regressions!B83)</f>
        <v>2007</v>
      </c>
      <c r="C73" s="373" t="str">
        <f>IF(ISBLANK(Regressions!C83), " ", Regressions!C83)</f>
        <v>Rural</v>
      </c>
      <c r="D73" s="369">
        <f>IF(ISBLANK(Regressions!D83), " ", Regressions!D83)</f>
        <v>153907.87213600159</v>
      </c>
      <c r="E73" s="257">
        <f>IF(ISNUMBER(Regressions!E83),ROUND(Regressions!E83, 1), NA())</f>
        <v>91.4</v>
      </c>
      <c r="F73" s="370" t="e">
        <f>IF(ISNUMBER(Regressions!F83),ROUND(Regressions!F83, 1), NA())</f>
        <v>#N/A</v>
      </c>
      <c r="G73" s="258" t="e">
        <f>IF(ISNUMBER(Regressions!G83),ROUND(Regressions!G83, 1), NA())</f>
        <v>#N/A</v>
      </c>
      <c r="H73" s="371" t="e">
        <f>IF(ISNUMBER(Regressions!H83),ROUND(Regressions!H83, 1), NA())</f>
        <v>#N/A</v>
      </c>
      <c r="I73" s="259">
        <f>IF(ISNUMBER(Regressions!I83),ROUND(Regressions!I83, 1), NA())</f>
        <v>8.6</v>
      </c>
      <c r="J73" s="372">
        <f>IF(ISNUMBER(Regressions!K83),ROUND(Regressions!K83, 1), NA())</f>
        <v>95.1</v>
      </c>
      <c r="K73" s="370" t="e">
        <f>IF(ISNUMBER(Regressions!L83),ROUND(Regressions!L83, 1), NA())</f>
        <v>#N/A</v>
      </c>
      <c r="L73" s="260" t="e">
        <f>IF(ISNUMBER(Regressions!M83),ROUND(Regressions!M83, 1), NA())</f>
        <v>#N/A</v>
      </c>
      <c r="M73" s="371" t="e">
        <f>IF(ISNUMBER(Regressions!N83),ROUND(Regressions!N83, 1), NA())</f>
        <v>#N/A</v>
      </c>
      <c r="N73" s="259">
        <f>IF(ISNUMBER(Regressions!O83),ROUND(Regressions!O83, 1), NA())</f>
        <v>4.9000000000000004</v>
      </c>
      <c r="O73" s="372" t="e">
        <f>IF(ISNUMBER(Regressions!Q83),ROUND(Regressions!Q83, 1), NA())</f>
        <v>#N/A</v>
      </c>
      <c r="P73" s="370" t="e">
        <f>IF(ISNUMBER(Regressions!R83),ROUND(Regressions!R83, 1), NA())</f>
        <v>#N/A</v>
      </c>
      <c r="Q73" s="261" t="e">
        <f>IF(ISNUMBER(Regressions!S83),ROUND(Regressions!S83, 1), NA())</f>
        <v>#N/A</v>
      </c>
      <c r="R73" s="371" t="e">
        <f>IF(ISNUMBER(Regressions!T83),ROUND(Regressions!T83, 1), NA())</f>
        <v>#N/A</v>
      </c>
      <c r="S73" s="259" t="e">
        <f>IF(ISNUMBER(Regressions!U83),ROUND(Regressions!U83, 1), NA())</f>
        <v>#N/A</v>
      </c>
    </row>
    <row xmlns:x14ac="http://schemas.microsoft.com/office/spreadsheetml/2009/9/ac" r="74" x14ac:dyDescent="0.2">
      <c r="A74" s="366" t="str">
        <f>IF(ISBLANK(Regressions!A84), " ", Regressions!A84)</f>
        <v>Bhutan</v>
      </c>
      <c r="B74" s="367">
        <f>IF(ISBLANK(Regressions!B84), " ", Regressions!B84)</f>
        <v>2008</v>
      </c>
      <c r="C74" s="373" t="str">
        <f>IF(ISBLANK(Regressions!C84), " ", Regressions!C84)</f>
        <v>Rural</v>
      </c>
      <c r="D74" s="369">
        <f>IF(ISBLANK(Regressions!D84), " ", Regressions!D84)</f>
        <v>150808.52598213201</v>
      </c>
      <c r="E74" s="257">
        <f>IF(ISNUMBER(Regressions!E84),ROUND(Regressions!E84, 1), NA())</f>
        <v>91.4</v>
      </c>
      <c r="F74" s="370" t="e">
        <f>IF(ISNUMBER(Regressions!F84),ROUND(Regressions!F84, 1), NA())</f>
        <v>#N/A</v>
      </c>
      <c r="G74" s="258" t="e">
        <f>IF(ISNUMBER(Regressions!G84),ROUND(Regressions!G84, 1), NA())</f>
        <v>#N/A</v>
      </c>
      <c r="H74" s="371" t="e">
        <f>IF(ISNUMBER(Regressions!H84),ROUND(Regressions!H84, 1), NA())</f>
        <v>#N/A</v>
      </c>
      <c r="I74" s="259">
        <f>IF(ISNUMBER(Regressions!I84),ROUND(Regressions!I84, 1), NA())</f>
        <v>8.6</v>
      </c>
      <c r="J74" s="372">
        <f>IF(ISNUMBER(Regressions!K84),ROUND(Regressions!K84, 1), NA())</f>
        <v>95.1</v>
      </c>
      <c r="K74" s="370" t="e">
        <f>IF(ISNUMBER(Regressions!L84),ROUND(Regressions!L84, 1), NA())</f>
        <v>#N/A</v>
      </c>
      <c r="L74" s="260" t="e">
        <f>IF(ISNUMBER(Regressions!M84),ROUND(Regressions!M84, 1), NA())</f>
        <v>#N/A</v>
      </c>
      <c r="M74" s="371" t="e">
        <f>IF(ISNUMBER(Regressions!N84),ROUND(Regressions!N84, 1), NA())</f>
        <v>#N/A</v>
      </c>
      <c r="N74" s="259">
        <f>IF(ISNUMBER(Regressions!O84),ROUND(Regressions!O84, 1), NA())</f>
        <v>4.9000000000000004</v>
      </c>
      <c r="O74" s="372" t="e">
        <f>IF(ISNUMBER(Regressions!Q84),ROUND(Regressions!Q84, 1), NA())</f>
        <v>#N/A</v>
      </c>
      <c r="P74" s="370" t="e">
        <f>IF(ISNUMBER(Regressions!R84),ROUND(Regressions!R84, 1), NA())</f>
        <v>#N/A</v>
      </c>
      <c r="Q74" s="261" t="e">
        <f>IF(ISNUMBER(Regressions!S84),ROUND(Regressions!S84, 1), NA())</f>
        <v>#N/A</v>
      </c>
      <c r="R74" s="371" t="e">
        <f>IF(ISNUMBER(Regressions!T84),ROUND(Regressions!T84, 1), NA())</f>
        <v>#N/A</v>
      </c>
      <c r="S74" s="259" t="e">
        <f>IF(ISNUMBER(Regressions!U84),ROUND(Regressions!U84, 1), NA())</f>
        <v>#N/A</v>
      </c>
    </row>
    <row xmlns:x14ac="http://schemas.microsoft.com/office/spreadsheetml/2009/9/ac" r="75" x14ac:dyDescent="0.2">
      <c r="A75" s="366" t="str">
        <f>IF(ISBLANK(Regressions!A85), " ", Regressions!A85)</f>
        <v>Bhutan</v>
      </c>
      <c r="B75" s="367">
        <f>IF(ISBLANK(Regressions!B85), " ", Regressions!B85)</f>
        <v>2009</v>
      </c>
      <c r="C75" s="373" t="str">
        <f>IF(ISBLANK(Regressions!C85), " ", Regressions!C85)</f>
        <v>Rural</v>
      </c>
      <c r="D75" s="369">
        <f>IF(ISBLANK(Regressions!D85), " ", Regressions!D85)</f>
        <v>147649.98915550229</v>
      </c>
      <c r="E75" s="257">
        <f>IF(ISNUMBER(Regressions!E85),ROUND(Regressions!E85, 1), NA())</f>
        <v>91.4</v>
      </c>
      <c r="F75" s="370" t="e">
        <f>IF(ISNUMBER(Regressions!F85),ROUND(Regressions!F85, 1), NA())</f>
        <v>#N/A</v>
      </c>
      <c r="G75" s="258" t="e">
        <f>IF(ISNUMBER(Regressions!G85),ROUND(Regressions!G85, 1), NA())</f>
        <v>#N/A</v>
      </c>
      <c r="H75" s="371" t="e">
        <f>IF(ISNUMBER(Regressions!H85),ROUND(Regressions!H85, 1), NA())</f>
        <v>#N/A</v>
      </c>
      <c r="I75" s="259">
        <f>IF(ISNUMBER(Regressions!I85),ROUND(Regressions!I85, 1), NA())</f>
        <v>8.6</v>
      </c>
      <c r="J75" s="372">
        <f>IF(ISNUMBER(Regressions!K85),ROUND(Regressions!K85, 1), NA())</f>
        <v>95.1</v>
      </c>
      <c r="K75" s="370" t="e">
        <f>IF(ISNUMBER(Regressions!L85),ROUND(Regressions!L85, 1), NA())</f>
        <v>#N/A</v>
      </c>
      <c r="L75" s="260" t="e">
        <f>IF(ISNUMBER(Regressions!M85),ROUND(Regressions!M85, 1), NA())</f>
        <v>#N/A</v>
      </c>
      <c r="M75" s="371" t="e">
        <f>IF(ISNUMBER(Regressions!N85),ROUND(Regressions!N85, 1), NA())</f>
        <v>#N/A</v>
      </c>
      <c r="N75" s="259">
        <f>IF(ISNUMBER(Regressions!O85),ROUND(Regressions!O85, 1), NA())</f>
        <v>4.9000000000000004</v>
      </c>
      <c r="O75" s="372" t="e">
        <f>IF(ISNUMBER(Regressions!Q85),ROUND(Regressions!Q85, 1), NA())</f>
        <v>#N/A</v>
      </c>
      <c r="P75" s="370" t="e">
        <f>IF(ISNUMBER(Regressions!R85),ROUND(Regressions!R85, 1), NA())</f>
        <v>#N/A</v>
      </c>
      <c r="Q75" s="261" t="e">
        <f>IF(ISNUMBER(Regressions!S85),ROUND(Regressions!S85, 1), NA())</f>
        <v>#N/A</v>
      </c>
      <c r="R75" s="371" t="e">
        <f>IF(ISNUMBER(Regressions!T85),ROUND(Regressions!T85, 1), NA())</f>
        <v>#N/A</v>
      </c>
      <c r="S75" s="259" t="e">
        <f>IF(ISNUMBER(Regressions!U85),ROUND(Regressions!U85, 1), NA())</f>
        <v>#N/A</v>
      </c>
    </row>
    <row xmlns:x14ac="http://schemas.microsoft.com/office/spreadsheetml/2009/9/ac" r="76" x14ac:dyDescent="0.2">
      <c r="A76" s="366" t="str">
        <f>IF(ISBLANK(Regressions!A86), " ", Regressions!A86)</f>
        <v>Bhutan</v>
      </c>
      <c r="B76" s="367">
        <f>IF(ISBLANK(Regressions!B86), " ", Regressions!B86)</f>
        <v>2010</v>
      </c>
      <c r="C76" s="373" t="str">
        <f>IF(ISBLANK(Regressions!C86), " ", Regressions!C86)</f>
        <v>Rural</v>
      </c>
      <c r="D76" s="369">
        <f>IF(ISBLANK(Regressions!D86), " ", Regressions!D86)</f>
        <v>144621.30278442381</v>
      </c>
      <c r="E76" s="257">
        <f>IF(ISNUMBER(Regressions!E86),ROUND(Regressions!E86, 1), NA())</f>
        <v>91.4</v>
      </c>
      <c r="F76" s="370" t="e">
        <f>IF(ISNUMBER(Regressions!F86),ROUND(Regressions!F86, 1), NA())</f>
        <v>#N/A</v>
      </c>
      <c r="G76" s="258" t="e">
        <f>IF(ISNUMBER(Regressions!G86),ROUND(Regressions!G86, 1), NA())</f>
        <v>#N/A</v>
      </c>
      <c r="H76" s="371" t="e">
        <f>IF(ISNUMBER(Regressions!H86),ROUND(Regressions!H86, 1), NA())</f>
        <v>#N/A</v>
      </c>
      <c r="I76" s="259">
        <f>IF(ISNUMBER(Regressions!I86),ROUND(Regressions!I86, 1), NA())</f>
        <v>8.6</v>
      </c>
      <c r="J76" s="372">
        <f>IF(ISNUMBER(Regressions!K86),ROUND(Regressions!K86, 1), NA())</f>
        <v>95.1</v>
      </c>
      <c r="K76" s="370" t="e">
        <f>IF(ISNUMBER(Regressions!L86),ROUND(Regressions!L86, 1), NA())</f>
        <v>#N/A</v>
      </c>
      <c r="L76" s="260" t="e">
        <f>IF(ISNUMBER(Regressions!M86),ROUND(Regressions!M86, 1), NA())</f>
        <v>#N/A</v>
      </c>
      <c r="M76" s="371" t="e">
        <f>IF(ISNUMBER(Regressions!N86),ROUND(Regressions!N86, 1), NA())</f>
        <v>#N/A</v>
      </c>
      <c r="N76" s="259">
        <f>IF(ISNUMBER(Regressions!O86),ROUND(Regressions!O86, 1), NA())</f>
        <v>4.9000000000000004</v>
      </c>
      <c r="O76" s="372" t="e">
        <f>IF(ISNUMBER(Regressions!Q86),ROUND(Regressions!Q86, 1), NA())</f>
        <v>#N/A</v>
      </c>
      <c r="P76" s="370" t="e">
        <f>IF(ISNUMBER(Regressions!R86),ROUND(Regressions!R86, 1), NA())</f>
        <v>#N/A</v>
      </c>
      <c r="Q76" s="261" t="e">
        <f>IF(ISNUMBER(Regressions!S86),ROUND(Regressions!S86, 1), NA())</f>
        <v>#N/A</v>
      </c>
      <c r="R76" s="371" t="e">
        <f>IF(ISNUMBER(Regressions!T86),ROUND(Regressions!T86, 1), NA())</f>
        <v>#N/A</v>
      </c>
      <c r="S76" s="259" t="e">
        <f>IF(ISNUMBER(Regressions!U86),ROUND(Regressions!U86, 1), NA())</f>
        <v>#N/A</v>
      </c>
    </row>
    <row xmlns:x14ac="http://schemas.microsoft.com/office/spreadsheetml/2009/9/ac" r="77" x14ac:dyDescent="0.2">
      <c r="A77" s="366" t="str">
        <f>IF(ISBLANK(Regressions!A87), " ", Regressions!A87)</f>
        <v>Bhutan</v>
      </c>
      <c r="B77" s="367">
        <f>IF(ISBLANK(Regressions!B87), " ", Regressions!B87)</f>
        <v>2011</v>
      </c>
      <c r="C77" s="373" t="str">
        <f>IF(ISBLANK(Regressions!C87), " ", Regressions!C87)</f>
        <v>Rural</v>
      </c>
      <c r="D77" s="369">
        <f>IF(ISBLANK(Regressions!D87), " ", Regressions!D87)</f>
        <v>141456.6303105164</v>
      </c>
      <c r="E77" s="257">
        <f>IF(ISNUMBER(Regressions!E87),ROUND(Regressions!E87, 1), NA())</f>
        <v>91.4</v>
      </c>
      <c r="F77" s="370" t="e">
        <f>IF(ISNUMBER(Regressions!F87),ROUND(Regressions!F87, 1), NA())</f>
        <v>#N/A</v>
      </c>
      <c r="G77" s="258" t="e">
        <f>IF(ISNUMBER(Regressions!G87),ROUND(Regressions!G87, 1), NA())</f>
        <v>#N/A</v>
      </c>
      <c r="H77" s="371" t="e">
        <f>IF(ISNUMBER(Regressions!H87),ROUND(Regressions!H87, 1), NA())</f>
        <v>#N/A</v>
      </c>
      <c r="I77" s="259">
        <f>IF(ISNUMBER(Regressions!I87),ROUND(Regressions!I87, 1), NA())</f>
        <v>8.6</v>
      </c>
      <c r="J77" s="372">
        <f>IF(ISNUMBER(Regressions!K87),ROUND(Regressions!K87, 1), NA())</f>
        <v>95.1</v>
      </c>
      <c r="K77" s="370" t="e">
        <f>IF(ISNUMBER(Regressions!L87),ROUND(Regressions!L87, 1), NA())</f>
        <v>#N/A</v>
      </c>
      <c r="L77" s="260" t="e">
        <f>IF(ISNUMBER(Regressions!M87),ROUND(Regressions!M87, 1), NA())</f>
        <v>#N/A</v>
      </c>
      <c r="M77" s="371" t="e">
        <f>IF(ISNUMBER(Regressions!N87),ROUND(Regressions!N87, 1), NA())</f>
        <v>#N/A</v>
      </c>
      <c r="N77" s="259">
        <f>IF(ISNUMBER(Regressions!O87),ROUND(Regressions!O87, 1), NA())</f>
        <v>4.9000000000000004</v>
      </c>
      <c r="O77" s="372" t="e">
        <f>IF(ISNUMBER(Regressions!Q87),ROUND(Regressions!Q87, 1), NA())</f>
        <v>#N/A</v>
      </c>
      <c r="P77" s="370" t="e">
        <f>IF(ISNUMBER(Regressions!R87),ROUND(Regressions!R87, 1), NA())</f>
        <v>#N/A</v>
      </c>
      <c r="Q77" s="261" t="e">
        <f>IF(ISNUMBER(Regressions!S87),ROUND(Regressions!S87, 1), NA())</f>
        <v>#N/A</v>
      </c>
      <c r="R77" s="371" t="e">
        <f>IF(ISNUMBER(Regressions!T87),ROUND(Regressions!T87, 1), NA())</f>
        <v>#N/A</v>
      </c>
      <c r="S77" s="259" t="e">
        <f>IF(ISNUMBER(Regressions!U87),ROUND(Regressions!U87, 1), NA())</f>
        <v>#N/A</v>
      </c>
    </row>
    <row xmlns:x14ac="http://schemas.microsoft.com/office/spreadsheetml/2009/9/ac" r="78" x14ac:dyDescent="0.2">
      <c r="A78" s="366" t="str">
        <f>IF(ISBLANK(Regressions!A88), " ", Regressions!A88)</f>
        <v>Bhutan</v>
      </c>
      <c r="B78" s="367">
        <f>IF(ISBLANK(Regressions!B88), " ", Regressions!B88)</f>
        <v>2012</v>
      </c>
      <c r="C78" s="373" t="str">
        <f>IF(ISBLANK(Regressions!C88), " ", Regressions!C88)</f>
        <v>Rural</v>
      </c>
      <c r="D78" s="369">
        <f>IF(ISBLANK(Regressions!D88), " ", Regressions!D88)</f>
        <v>138101.02140048979</v>
      </c>
      <c r="E78" s="257">
        <f>IF(ISNUMBER(Regressions!E88),ROUND(Regressions!E88, 1), NA())</f>
        <v>91.4</v>
      </c>
      <c r="F78" s="370" t="e">
        <f>IF(ISNUMBER(Regressions!F88),ROUND(Regressions!F88, 1), NA())</f>
        <v>#N/A</v>
      </c>
      <c r="G78" s="258" t="e">
        <f>IF(ISNUMBER(Regressions!G88),ROUND(Regressions!G88, 1), NA())</f>
        <v>#N/A</v>
      </c>
      <c r="H78" s="371" t="e">
        <f>IF(ISNUMBER(Regressions!H88),ROUND(Regressions!H88, 1), NA())</f>
        <v>#N/A</v>
      </c>
      <c r="I78" s="259">
        <f>IF(ISNUMBER(Regressions!I88),ROUND(Regressions!I88, 1), NA())</f>
        <v>8.6</v>
      </c>
      <c r="J78" s="372">
        <f>IF(ISNUMBER(Regressions!K88),ROUND(Regressions!K88, 1), NA())</f>
        <v>95.1</v>
      </c>
      <c r="K78" s="370" t="e">
        <f>IF(ISNUMBER(Regressions!L88),ROUND(Regressions!L88, 1), NA())</f>
        <v>#N/A</v>
      </c>
      <c r="L78" s="260" t="e">
        <f>IF(ISNUMBER(Regressions!M88),ROUND(Regressions!M88, 1), NA())</f>
        <v>#N/A</v>
      </c>
      <c r="M78" s="371" t="e">
        <f>IF(ISNUMBER(Regressions!N88),ROUND(Regressions!N88, 1), NA())</f>
        <v>#N/A</v>
      </c>
      <c r="N78" s="259">
        <f>IF(ISNUMBER(Regressions!O88),ROUND(Regressions!O88, 1), NA())</f>
        <v>4.9000000000000004</v>
      </c>
      <c r="O78" s="372" t="e">
        <f>IF(ISNUMBER(Regressions!Q88),ROUND(Regressions!Q88, 1), NA())</f>
        <v>#N/A</v>
      </c>
      <c r="P78" s="370" t="e">
        <f>IF(ISNUMBER(Regressions!R88),ROUND(Regressions!R88, 1), NA())</f>
        <v>#N/A</v>
      </c>
      <c r="Q78" s="261" t="e">
        <f>IF(ISNUMBER(Regressions!S88),ROUND(Regressions!S88, 1), NA())</f>
        <v>#N/A</v>
      </c>
      <c r="R78" s="371" t="e">
        <f>IF(ISNUMBER(Regressions!T88),ROUND(Regressions!T88, 1), NA())</f>
        <v>#N/A</v>
      </c>
      <c r="S78" s="259" t="e">
        <f>IF(ISNUMBER(Regressions!U88),ROUND(Regressions!U88, 1), NA())</f>
        <v>#N/A</v>
      </c>
    </row>
    <row xmlns:x14ac="http://schemas.microsoft.com/office/spreadsheetml/2009/9/ac" r="79" x14ac:dyDescent="0.2">
      <c r="A79" s="366" t="str">
        <f>IF(ISBLANK(Regressions!A89), " ", Regressions!A89)</f>
        <v>Bhutan</v>
      </c>
      <c r="B79" s="367">
        <f>IF(ISBLANK(Regressions!B89), " ", Regressions!B89)</f>
        <v>2013</v>
      </c>
      <c r="C79" s="373" t="str">
        <f>IF(ISBLANK(Regressions!C89), " ", Regressions!C89)</f>
        <v>Rural</v>
      </c>
      <c r="D79" s="369">
        <f>IF(ISBLANK(Regressions!D89), " ", Regressions!D89)</f>
        <v>134757.57580963141</v>
      </c>
      <c r="E79" s="257">
        <f>IF(ISNUMBER(Regressions!E89),ROUND(Regressions!E89, 1), NA())</f>
        <v>91.4</v>
      </c>
      <c r="F79" s="370" t="e">
        <f>IF(ISNUMBER(Regressions!F89),ROUND(Regressions!F89, 1), NA())</f>
        <v>#N/A</v>
      </c>
      <c r="G79" s="258" t="e">
        <f>IF(ISNUMBER(Regressions!G89),ROUND(Regressions!G89, 1), NA())</f>
        <v>#N/A</v>
      </c>
      <c r="H79" s="371" t="e">
        <f>IF(ISNUMBER(Regressions!H89),ROUND(Regressions!H89, 1), NA())</f>
        <v>#N/A</v>
      </c>
      <c r="I79" s="259">
        <f>IF(ISNUMBER(Regressions!I89),ROUND(Regressions!I89, 1), NA())</f>
        <v>8.6</v>
      </c>
      <c r="J79" s="372">
        <f>IF(ISNUMBER(Regressions!K89),ROUND(Regressions!K89, 1), NA())</f>
        <v>95.1</v>
      </c>
      <c r="K79" s="370" t="e">
        <f>IF(ISNUMBER(Regressions!L89),ROUND(Regressions!L89, 1), NA())</f>
        <v>#N/A</v>
      </c>
      <c r="L79" s="260" t="e">
        <f>IF(ISNUMBER(Regressions!M89),ROUND(Regressions!M89, 1), NA())</f>
        <v>#N/A</v>
      </c>
      <c r="M79" s="371" t="e">
        <f>IF(ISNUMBER(Regressions!N89),ROUND(Regressions!N89, 1), NA())</f>
        <v>#N/A</v>
      </c>
      <c r="N79" s="259">
        <f>IF(ISNUMBER(Regressions!O89),ROUND(Regressions!O89, 1), NA())</f>
        <v>4.9000000000000004</v>
      </c>
      <c r="O79" s="372" t="e">
        <f>IF(ISNUMBER(Regressions!Q89),ROUND(Regressions!Q89, 1), NA())</f>
        <v>#N/A</v>
      </c>
      <c r="P79" s="370" t="e">
        <f>IF(ISNUMBER(Regressions!R89),ROUND(Regressions!R89, 1), NA())</f>
        <v>#N/A</v>
      </c>
      <c r="Q79" s="261" t="e">
        <f>IF(ISNUMBER(Regressions!S89),ROUND(Regressions!S89, 1), NA())</f>
        <v>#N/A</v>
      </c>
      <c r="R79" s="371" t="e">
        <f>IF(ISNUMBER(Regressions!T89),ROUND(Regressions!T89, 1), NA())</f>
        <v>#N/A</v>
      </c>
      <c r="S79" s="259" t="e">
        <f>IF(ISNUMBER(Regressions!U89),ROUND(Regressions!U89, 1), NA())</f>
        <v>#N/A</v>
      </c>
    </row>
    <row xmlns:x14ac="http://schemas.microsoft.com/office/spreadsheetml/2009/9/ac" r="80" x14ac:dyDescent="0.2">
      <c r="A80" s="366" t="str">
        <f>IF(ISBLANK(Regressions!A90), " ", Regressions!A90)</f>
        <v>Bhutan</v>
      </c>
      <c r="B80" s="367">
        <f>IF(ISBLANK(Regressions!B90), " ", Regressions!B90)</f>
        <v>2014</v>
      </c>
      <c r="C80" s="373" t="str">
        <f>IF(ISBLANK(Regressions!C90), " ", Regressions!C90)</f>
        <v>Rural</v>
      </c>
      <c r="D80" s="369">
        <f>IF(ISBLANK(Regressions!D90), " ", Regressions!D90)</f>
        <v>131613.220732727</v>
      </c>
      <c r="E80" s="257">
        <f>IF(ISNUMBER(Regressions!E90),ROUND(Regressions!E90, 1), NA())</f>
        <v>91.4</v>
      </c>
      <c r="F80" s="370" t="e">
        <f>IF(ISNUMBER(Regressions!F90),ROUND(Regressions!F90, 1), NA())</f>
        <v>#N/A</v>
      </c>
      <c r="G80" s="258" t="e">
        <f>IF(ISNUMBER(Regressions!G90),ROUND(Regressions!G90, 1), NA())</f>
        <v>#N/A</v>
      </c>
      <c r="H80" s="371" t="e">
        <f>IF(ISNUMBER(Regressions!H90),ROUND(Regressions!H90, 1), NA())</f>
        <v>#N/A</v>
      </c>
      <c r="I80" s="259">
        <f>IF(ISNUMBER(Regressions!I90),ROUND(Regressions!I90, 1), NA())</f>
        <v>8.6</v>
      </c>
      <c r="J80" s="372">
        <f>IF(ISNUMBER(Regressions!K90),ROUND(Regressions!K90, 1), NA())</f>
        <v>95.1</v>
      </c>
      <c r="K80" s="370" t="e">
        <f>IF(ISNUMBER(Regressions!L90),ROUND(Regressions!L90, 1), NA())</f>
        <v>#N/A</v>
      </c>
      <c r="L80" s="260" t="e">
        <f>IF(ISNUMBER(Regressions!M90),ROUND(Regressions!M90, 1), NA())</f>
        <v>#N/A</v>
      </c>
      <c r="M80" s="371" t="e">
        <f>IF(ISNUMBER(Regressions!N90),ROUND(Regressions!N90, 1), NA())</f>
        <v>#N/A</v>
      </c>
      <c r="N80" s="259">
        <f>IF(ISNUMBER(Regressions!O90),ROUND(Regressions!O90, 1), NA())</f>
        <v>4.9000000000000004</v>
      </c>
      <c r="O80" s="372" t="e">
        <f>IF(ISNUMBER(Regressions!Q90),ROUND(Regressions!Q90, 1), NA())</f>
        <v>#N/A</v>
      </c>
      <c r="P80" s="370" t="e">
        <f>IF(ISNUMBER(Regressions!R90),ROUND(Regressions!R90, 1), NA())</f>
        <v>#N/A</v>
      </c>
      <c r="Q80" s="261" t="e">
        <f>IF(ISNUMBER(Regressions!S90),ROUND(Regressions!S90, 1), NA())</f>
        <v>#N/A</v>
      </c>
      <c r="R80" s="371" t="e">
        <f>IF(ISNUMBER(Regressions!T90),ROUND(Regressions!T90, 1), NA())</f>
        <v>#N/A</v>
      </c>
      <c r="S80" s="259" t="e">
        <f>IF(ISNUMBER(Regressions!U90),ROUND(Regressions!U90, 1), NA())</f>
        <v>#N/A</v>
      </c>
    </row>
    <row xmlns:x14ac="http://schemas.microsoft.com/office/spreadsheetml/2009/9/ac" r="81" x14ac:dyDescent="0.2">
      <c r="A81" s="366" t="str">
        <f>IF(ISBLANK(Regressions!A91), " ", Regressions!A91)</f>
        <v>Bhutan</v>
      </c>
      <c r="B81" s="367">
        <f>IF(ISBLANK(Regressions!B91), " ", Regressions!B91)</f>
        <v>2015</v>
      </c>
      <c r="C81" s="373" t="str">
        <f>IF(ISBLANK(Regressions!C91), " ", Regressions!C91)</f>
        <v>Rural</v>
      </c>
      <c r="D81" s="369">
        <f>IF(ISBLANK(Regressions!D91), " ", Regressions!D91)</f>
        <v>128765.7723122406</v>
      </c>
      <c r="E81" s="257" t="e">
        <f>IF(ISNUMBER(Regressions!E91),ROUND(Regressions!E91, 1), NA())</f>
        <v>#N/A</v>
      </c>
      <c r="F81" s="370" t="e">
        <f>IF(ISNUMBER(Regressions!F91),ROUND(Regressions!F91, 1), NA())</f>
        <v>#N/A</v>
      </c>
      <c r="G81" s="258" t="e">
        <f>IF(ISNUMBER(Regressions!G91),ROUND(Regressions!G91, 1), NA())</f>
        <v>#N/A</v>
      </c>
      <c r="H81" s="371" t="e">
        <f>IF(ISNUMBER(Regressions!H91),ROUND(Regressions!H91, 1), NA())</f>
        <v>#N/A</v>
      </c>
      <c r="I81" s="259" t="e">
        <f>IF(ISNUMBER(Regressions!I91),ROUND(Regressions!I91, 1), NA())</f>
        <v>#N/A</v>
      </c>
      <c r="J81" s="372" t="e">
        <f>IF(ISNUMBER(Regressions!K91),ROUND(Regressions!K91, 1), NA())</f>
        <v>#N/A</v>
      </c>
      <c r="K81" s="370" t="e">
        <f>IF(ISNUMBER(Regressions!L91),ROUND(Regressions!L91, 1), NA())</f>
        <v>#N/A</v>
      </c>
      <c r="L81" s="260" t="e">
        <f>IF(ISNUMBER(Regressions!M91),ROUND(Regressions!M91, 1), NA())</f>
        <v>#N/A</v>
      </c>
      <c r="M81" s="371" t="e">
        <f>IF(ISNUMBER(Regressions!N91),ROUND(Regressions!N91, 1), NA())</f>
        <v>#N/A</v>
      </c>
      <c r="N81" s="259" t="e">
        <f>IF(ISNUMBER(Regressions!O91),ROUND(Regressions!O91, 1), NA())</f>
        <v>#N/A</v>
      </c>
      <c r="O81" s="372" t="e">
        <f>IF(ISNUMBER(Regressions!Q91),ROUND(Regressions!Q91, 1), NA())</f>
        <v>#N/A</v>
      </c>
      <c r="P81" s="370" t="e">
        <f>IF(ISNUMBER(Regressions!R91),ROUND(Regressions!R91, 1), NA())</f>
        <v>#N/A</v>
      </c>
      <c r="Q81" s="261" t="e">
        <f>IF(ISNUMBER(Regressions!S91),ROUND(Regressions!S91, 1), NA())</f>
        <v>#N/A</v>
      </c>
      <c r="R81" s="371" t="e">
        <f>IF(ISNUMBER(Regressions!T91),ROUND(Regressions!T91, 1), NA())</f>
        <v>#N/A</v>
      </c>
      <c r="S81" s="259" t="e">
        <f>IF(ISNUMBER(Regressions!U91),ROUND(Regressions!U91, 1), NA())</f>
        <v>#N/A</v>
      </c>
    </row>
    <row xmlns:x14ac="http://schemas.microsoft.com/office/spreadsheetml/2009/9/ac" r="82" x14ac:dyDescent="0.2">
      <c r="A82" s="366" t="str">
        <f>IF(ISBLANK(Regressions!A92), " ", Regressions!A92)</f>
        <v>Bhutan</v>
      </c>
      <c r="B82" s="367">
        <f>IF(ISBLANK(Regressions!B92), " ", Regressions!B92)</f>
        <v>2016</v>
      </c>
      <c r="C82" s="373" t="str">
        <f>IF(ISBLANK(Regressions!C92), " ", Regressions!C92)</f>
        <v>Rural</v>
      </c>
      <c r="D82" s="369">
        <f>IF(ISBLANK(Regressions!D92), " ", Regressions!D92)</f>
        <v>126298.0685529327</v>
      </c>
      <c r="E82" s="257" t="e">
        <f>IF(ISNUMBER(Regressions!E92),ROUND(Regressions!E92, 1), NA())</f>
        <v>#N/A</v>
      </c>
      <c r="F82" s="370" t="e">
        <f>IF(ISNUMBER(Regressions!F92),ROUND(Regressions!F92, 1), NA())</f>
        <v>#N/A</v>
      </c>
      <c r="G82" s="258" t="e">
        <f>IF(ISNUMBER(Regressions!G92),ROUND(Regressions!G92, 1), NA())</f>
        <v>#N/A</v>
      </c>
      <c r="H82" s="371" t="e">
        <f>IF(ISNUMBER(Regressions!H92),ROUND(Regressions!H92, 1), NA())</f>
        <v>#N/A</v>
      </c>
      <c r="I82" s="259" t="e">
        <f>IF(ISNUMBER(Regressions!I92),ROUND(Regressions!I92, 1), NA())</f>
        <v>#N/A</v>
      </c>
      <c r="J82" s="372" t="e">
        <f>IF(ISNUMBER(Regressions!K92),ROUND(Regressions!K92, 1), NA())</f>
        <v>#N/A</v>
      </c>
      <c r="K82" s="370" t="e">
        <f>IF(ISNUMBER(Regressions!L92),ROUND(Regressions!L92, 1), NA())</f>
        <v>#N/A</v>
      </c>
      <c r="L82" s="260" t="e">
        <f>IF(ISNUMBER(Regressions!M92),ROUND(Regressions!M92, 1), NA())</f>
        <v>#N/A</v>
      </c>
      <c r="M82" s="371" t="e">
        <f>IF(ISNUMBER(Regressions!N92),ROUND(Regressions!N92, 1), NA())</f>
        <v>#N/A</v>
      </c>
      <c r="N82" s="259" t="e">
        <f>IF(ISNUMBER(Regressions!O92),ROUND(Regressions!O92, 1), NA())</f>
        <v>#N/A</v>
      </c>
      <c r="O82" s="372" t="e">
        <f>IF(ISNUMBER(Regressions!Q92),ROUND(Regressions!Q92, 1), NA())</f>
        <v>#N/A</v>
      </c>
      <c r="P82" s="370" t="e">
        <f>IF(ISNUMBER(Regressions!R92),ROUND(Regressions!R92, 1), NA())</f>
        <v>#N/A</v>
      </c>
      <c r="Q82" s="261" t="e">
        <f>IF(ISNUMBER(Regressions!S92),ROUND(Regressions!S92, 1), NA())</f>
        <v>#N/A</v>
      </c>
      <c r="R82" s="371" t="e">
        <f>IF(ISNUMBER(Regressions!T92),ROUND(Regressions!T92, 1), NA())</f>
        <v>#N/A</v>
      </c>
      <c r="S82" s="259" t="e">
        <f>IF(ISNUMBER(Regressions!U92),ROUND(Regressions!U92, 1), NA())</f>
        <v>#N/A</v>
      </c>
    </row>
    <row xmlns:x14ac="http://schemas.microsoft.com/office/spreadsheetml/2009/9/ac" r="83" x14ac:dyDescent="0.2">
      <c r="A83" s="366" t="str">
        <f>IF(ISBLANK(Regressions!A93), " ", Regressions!A93)</f>
        <v>Bhutan</v>
      </c>
      <c r="B83" s="367">
        <f>IF(ISBLANK(Regressions!B93), " ", Regressions!B93)</f>
        <v>2017</v>
      </c>
      <c r="C83" s="373" t="str">
        <f>IF(ISBLANK(Regressions!C93), " ", Regressions!C93)</f>
        <v>Rural</v>
      </c>
      <c r="D83" s="369">
        <f>IF(ISBLANK(Regressions!D93), " ", Regressions!D93)</f>
        <v>124180.99856002811</v>
      </c>
      <c r="E83" s="257" t="e">
        <f>IF(ISNUMBER(Regressions!E93),ROUND(Regressions!E93, 1), NA())</f>
        <v>#N/A</v>
      </c>
      <c r="F83" s="370" t="e">
        <f>IF(ISNUMBER(Regressions!F93),ROUND(Regressions!F93, 1), NA())</f>
        <v>#N/A</v>
      </c>
      <c r="G83" s="258" t="e">
        <f>IF(ISNUMBER(Regressions!G93),ROUND(Regressions!G93, 1), NA())</f>
        <v>#N/A</v>
      </c>
      <c r="H83" s="371" t="e">
        <f>IF(ISNUMBER(Regressions!H93),ROUND(Regressions!H93, 1), NA())</f>
        <v>#N/A</v>
      </c>
      <c r="I83" s="259" t="e">
        <f>IF(ISNUMBER(Regressions!I93),ROUND(Regressions!I93, 1), NA())</f>
        <v>#N/A</v>
      </c>
      <c r="J83" s="372" t="e">
        <f>IF(ISNUMBER(Regressions!K93),ROUND(Regressions!K93, 1), NA())</f>
        <v>#N/A</v>
      </c>
      <c r="K83" s="370" t="e">
        <f>IF(ISNUMBER(Regressions!L93),ROUND(Regressions!L93, 1), NA())</f>
        <v>#N/A</v>
      </c>
      <c r="L83" s="260" t="e">
        <f>IF(ISNUMBER(Regressions!M93),ROUND(Regressions!M93, 1), NA())</f>
        <v>#N/A</v>
      </c>
      <c r="M83" s="371" t="e">
        <f>IF(ISNUMBER(Regressions!N93),ROUND(Regressions!N93, 1), NA())</f>
        <v>#N/A</v>
      </c>
      <c r="N83" s="259" t="e">
        <f>IF(ISNUMBER(Regressions!O93),ROUND(Regressions!O93, 1), NA())</f>
        <v>#N/A</v>
      </c>
      <c r="O83" s="372" t="e">
        <f>IF(ISNUMBER(Regressions!Q93),ROUND(Regressions!Q93, 1), NA())</f>
        <v>#N/A</v>
      </c>
      <c r="P83" s="370" t="e">
        <f>IF(ISNUMBER(Regressions!R93),ROUND(Regressions!R93, 1), NA())</f>
        <v>#N/A</v>
      </c>
      <c r="Q83" s="261" t="e">
        <f>IF(ISNUMBER(Regressions!S93),ROUND(Regressions!S93, 1), NA())</f>
        <v>#N/A</v>
      </c>
      <c r="R83" s="371" t="e">
        <f>IF(ISNUMBER(Regressions!T93),ROUND(Regressions!T93, 1), NA())</f>
        <v>#N/A</v>
      </c>
      <c r="S83" s="259" t="e">
        <f>IF(ISNUMBER(Regressions!U93),ROUND(Regressions!U93, 1), NA())</f>
        <v>#N/A</v>
      </c>
    </row>
    <row xmlns:x14ac="http://schemas.microsoft.com/office/spreadsheetml/2009/9/ac" r="84" x14ac:dyDescent="0.2">
      <c r="A84" s="366" t="str">
        <f>IF(ISBLANK(Regressions!A94), " ", Regressions!A94)</f>
        <v>Bhutan</v>
      </c>
      <c r="B84" s="367">
        <f>IF(ISBLANK(Regressions!B94), " ", Regressions!B94)</f>
        <v>2018</v>
      </c>
      <c r="C84" s="373" t="str">
        <f>IF(ISBLANK(Regressions!C94), " ", Regressions!C94)</f>
        <v>Rural</v>
      </c>
      <c r="D84" s="369">
        <f>IF(ISBLANK(Regressions!D94), " ", Regressions!D94)</f>
        <v>121570.1183084488</v>
      </c>
      <c r="E84" s="257" t="e">
        <f>IF(ISNUMBER(Regressions!E94),ROUND(Regressions!E94, 1), NA())</f>
        <v>#N/A</v>
      </c>
      <c r="F84" s="370" t="e">
        <f>IF(ISNUMBER(Regressions!F94),ROUND(Regressions!F94, 1), NA())</f>
        <v>#N/A</v>
      </c>
      <c r="G84" s="258" t="e">
        <f>IF(ISNUMBER(Regressions!G94),ROUND(Regressions!G94, 1), NA())</f>
        <v>#N/A</v>
      </c>
      <c r="H84" s="371" t="e">
        <f>IF(ISNUMBER(Regressions!H94),ROUND(Regressions!H94, 1), NA())</f>
        <v>#N/A</v>
      </c>
      <c r="I84" s="259" t="e">
        <f>IF(ISNUMBER(Regressions!I94),ROUND(Regressions!I94, 1), NA())</f>
        <v>#N/A</v>
      </c>
      <c r="J84" s="372" t="e">
        <f>IF(ISNUMBER(Regressions!K94),ROUND(Regressions!K94, 1), NA())</f>
        <v>#N/A</v>
      </c>
      <c r="K84" s="370" t="e">
        <f>IF(ISNUMBER(Regressions!L94),ROUND(Regressions!L94, 1), NA())</f>
        <v>#N/A</v>
      </c>
      <c r="L84" s="260" t="e">
        <f>IF(ISNUMBER(Regressions!M94),ROUND(Regressions!M94, 1), NA())</f>
        <v>#N/A</v>
      </c>
      <c r="M84" s="371" t="e">
        <f>IF(ISNUMBER(Regressions!N94),ROUND(Regressions!N94, 1), NA())</f>
        <v>#N/A</v>
      </c>
      <c r="N84" s="259" t="e">
        <f>IF(ISNUMBER(Regressions!O94),ROUND(Regressions!O94, 1), NA())</f>
        <v>#N/A</v>
      </c>
      <c r="O84" s="372" t="e">
        <f>IF(ISNUMBER(Regressions!Q94),ROUND(Regressions!Q94, 1), NA())</f>
        <v>#N/A</v>
      </c>
      <c r="P84" s="370" t="e">
        <f>IF(ISNUMBER(Regressions!R94),ROUND(Regressions!R94, 1), NA())</f>
        <v>#N/A</v>
      </c>
      <c r="Q84" s="261" t="e">
        <f>IF(ISNUMBER(Regressions!S94),ROUND(Regressions!S94, 1), NA())</f>
        <v>#N/A</v>
      </c>
      <c r="R84" s="371" t="e">
        <f>IF(ISNUMBER(Regressions!T94),ROUND(Regressions!T94, 1), NA())</f>
        <v>#N/A</v>
      </c>
      <c r="S84" s="259" t="e">
        <f>IF(ISNUMBER(Regressions!U94),ROUND(Regressions!U94, 1), NA())</f>
        <v>#N/A</v>
      </c>
    </row>
    <row xmlns:x14ac="http://schemas.microsoft.com/office/spreadsheetml/2009/9/ac" r="85" x14ac:dyDescent="0.2">
      <c r="A85" s="366" t="str">
        <f>IF(ISBLANK(Regressions!A95), " ", Regressions!A95)</f>
        <v>Bhutan</v>
      </c>
      <c r="B85" s="367">
        <f>IF(ISBLANK(Regressions!B95), " ", Regressions!B95)</f>
        <v>2019</v>
      </c>
      <c r="C85" s="373" t="str">
        <f>IF(ISBLANK(Regressions!C95), " ", Regressions!C95)</f>
        <v>Rural</v>
      </c>
      <c r="D85" s="369">
        <f>IF(ISBLANK(Regressions!D95), " ", Regressions!D95)</f>
        <v>118667.77219238281</v>
      </c>
      <c r="E85" s="257" t="e">
        <f>IF(ISNUMBER(Regressions!E95),ROUND(Regressions!E95, 1), NA())</f>
        <v>#N/A</v>
      </c>
      <c r="F85" s="370" t="e">
        <f>IF(ISNUMBER(Regressions!F95),ROUND(Regressions!F95, 1), NA())</f>
        <v>#N/A</v>
      </c>
      <c r="G85" s="258" t="e">
        <f>IF(ISNUMBER(Regressions!G95),ROUND(Regressions!G95, 1), NA())</f>
        <v>#N/A</v>
      </c>
      <c r="H85" s="371" t="e">
        <f>IF(ISNUMBER(Regressions!H95),ROUND(Regressions!H95, 1), NA())</f>
        <v>#N/A</v>
      </c>
      <c r="I85" s="259" t="e">
        <f>IF(ISNUMBER(Regressions!I95),ROUND(Regressions!I95, 1), NA())</f>
        <v>#N/A</v>
      </c>
      <c r="J85" s="372" t="e">
        <f>IF(ISNUMBER(Regressions!K95),ROUND(Regressions!K95, 1), NA())</f>
        <v>#N/A</v>
      </c>
      <c r="K85" s="370" t="e">
        <f>IF(ISNUMBER(Regressions!L95),ROUND(Regressions!L95, 1), NA())</f>
        <v>#N/A</v>
      </c>
      <c r="L85" s="260" t="e">
        <f>IF(ISNUMBER(Regressions!M95),ROUND(Regressions!M95, 1), NA())</f>
        <v>#N/A</v>
      </c>
      <c r="M85" s="371" t="e">
        <f>IF(ISNUMBER(Regressions!N95),ROUND(Regressions!N95, 1), NA())</f>
        <v>#N/A</v>
      </c>
      <c r="N85" s="259" t="e">
        <f>IF(ISNUMBER(Regressions!O95),ROUND(Regressions!O95, 1), NA())</f>
        <v>#N/A</v>
      </c>
      <c r="O85" s="372" t="e">
        <f>IF(ISNUMBER(Regressions!Q95),ROUND(Regressions!Q95, 1), NA())</f>
        <v>#N/A</v>
      </c>
      <c r="P85" s="370" t="e">
        <f>IF(ISNUMBER(Regressions!R95),ROUND(Regressions!R95, 1), NA())</f>
        <v>#N/A</v>
      </c>
      <c r="Q85" s="261" t="e">
        <f>IF(ISNUMBER(Regressions!S95),ROUND(Regressions!S95, 1), NA())</f>
        <v>#N/A</v>
      </c>
      <c r="R85" s="371" t="e">
        <f>IF(ISNUMBER(Regressions!T95),ROUND(Regressions!T95, 1), NA())</f>
        <v>#N/A</v>
      </c>
      <c r="S85" s="259" t="e">
        <f>IF(ISNUMBER(Regressions!U95),ROUND(Regressions!U95, 1), NA())</f>
        <v>#N/A</v>
      </c>
    </row>
    <row xmlns:x14ac="http://schemas.microsoft.com/office/spreadsheetml/2009/9/ac" r="86" x14ac:dyDescent="0.2">
      <c r="A86" s="366" t="str">
        <f>IF(ISBLANK(Regressions!A96), " ", Regressions!A96)</f>
        <v>Bhutan</v>
      </c>
      <c r="B86" s="367">
        <f>IF(ISBLANK(Regressions!B96), " ", Regressions!B96)</f>
        <v>2020</v>
      </c>
      <c r="C86" s="373" t="str">
        <f>IF(ISBLANK(Regressions!C96), " ", Regressions!C96)</f>
        <v>Rural</v>
      </c>
      <c r="D86" s="369">
        <f>IF(ISBLANK(Regressions!D96), " ", Regressions!D96)</f>
        <v>115364.5351759339</v>
      </c>
      <c r="E86" s="257" t="e">
        <f>IF(ISNUMBER(Regressions!E96),ROUND(Regressions!E96, 1), NA())</f>
        <v>#N/A</v>
      </c>
      <c r="F86" s="370" t="e">
        <f>IF(ISNUMBER(Regressions!F96),ROUND(Regressions!F96, 1), NA())</f>
        <v>#N/A</v>
      </c>
      <c r="G86" s="258" t="e">
        <f>IF(ISNUMBER(Regressions!G96),ROUND(Regressions!G96, 1), NA())</f>
        <v>#N/A</v>
      </c>
      <c r="H86" s="371" t="e">
        <f>IF(ISNUMBER(Regressions!H96),ROUND(Regressions!H96, 1), NA())</f>
        <v>#N/A</v>
      </c>
      <c r="I86" s="259" t="e">
        <f>IF(ISNUMBER(Regressions!I96),ROUND(Regressions!I96, 1), NA())</f>
        <v>#N/A</v>
      </c>
      <c r="J86" s="372" t="e">
        <f>IF(ISNUMBER(Regressions!K96),ROUND(Regressions!K96, 1), NA())</f>
        <v>#N/A</v>
      </c>
      <c r="K86" s="370" t="e">
        <f>IF(ISNUMBER(Regressions!L96),ROUND(Regressions!L96, 1), NA())</f>
        <v>#N/A</v>
      </c>
      <c r="L86" s="260" t="e">
        <f>IF(ISNUMBER(Regressions!M96),ROUND(Regressions!M96, 1), NA())</f>
        <v>#N/A</v>
      </c>
      <c r="M86" s="371" t="e">
        <f>IF(ISNUMBER(Regressions!N96),ROUND(Regressions!N96, 1), NA())</f>
        <v>#N/A</v>
      </c>
      <c r="N86" s="259" t="e">
        <f>IF(ISNUMBER(Regressions!O96),ROUND(Regressions!O96, 1), NA())</f>
        <v>#N/A</v>
      </c>
      <c r="O86" s="372" t="e">
        <f>IF(ISNUMBER(Regressions!Q96),ROUND(Regressions!Q96, 1), NA())</f>
        <v>#N/A</v>
      </c>
      <c r="P86" s="370" t="e">
        <f>IF(ISNUMBER(Regressions!R96),ROUND(Regressions!R96, 1), NA())</f>
        <v>#N/A</v>
      </c>
      <c r="Q86" s="261" t="e">
        <f>IF(ISNUMBER(Regressions!S96),ROUND(Regressions!S96, 1), NA())</f>
        <v>#N/A</v>
      </c>
      <c r="R86" s="371" t="e">
        <f>IF(ISNUMBER(Regressions!T96),ROUND(Regressions!T96, 1), NA())</f>
        <v>#N/A</v>
      </c>
      <c r="S86" s="259" t="e">
        <f>IF(ISNUMBER(Regressions!U96),ROUND(Regressions!U96, 1), NA())</f>
        <v>#N/A</v>
      </c>
    </row>
    <row xmlns:x14ac="http://schemas.microsoft.com/office/spreadsheetml/2009/9/ac" r="87" x14ac:dyDescent="0.2">
      <c r="A87" s="428" t="str">
        <f>IF(ISBLANK(Regressions!A97), " ", Regressions!A97)</f>
        <v>Bhutan</v>
      </c>
      <c r="B87" s="429">
        <f>IF(ISBLANK(Regressions!B97), " ", Regressions!B97)</f>
        <v>2021</v>
      </c>
      <c r="C87" s="430" t="str">
        <f>IF(ISBLANK(Regressions!C97), " ", Regressions!C97)</f>
        <v>Rural</v>
      </c>
      <c r="D87" s="431">
        <f>IF(ISBLANK(Regressions!D97), " ", Regressions!D97)</f>
        <v>112120.9326607132</v>
      </c>
      <c r="E87" s="434" t="e">
        <f>IF(ISNUMBER(Regressions!E97),ROUND(Regressions!E97, 1), NA())</f>
        <v>#N/A</v>
      </c>
      <c r="F87" s="432" t="e">
        <f>IF(ISNUMBER(Regressions!F97),ROUND(Regressions!F97, 1), NA())</f>
        <v>#N/A</v>
      </c>
      <c r="G87" s="435" t="e">
        <f>IF(ISNUMBER(Regressions!G97),ROUND(Regressions!G97, 1), NA())</f>
        <v>#N/A</v>
      </c>
      <c r="H87" s="433" t="e">
        <f>IF(ISNUMBER(Regressions!H97),ROUND(Regressions!H97, 1), NA())</f>
        <v>#N/A</v>
      </c>
      <c r="I87" s="436" t="e">
        <f>IF(ISNUMBER(Regressions!I97),ROUND(Regressions!I97, 1), NA())</f>
        <v>#N/A</v>
      </c>
      <c r="J87" s="434" t="e">
        <f>IF(ISNUMBER(Regressions!K97),ROUND(Regressions!K97, 1), NA())</f>
        <v>#N/A</v>
      </c>
      <c r="K87" s="432" t="e">
        <f>IF(ISNUMBER(Regressions!L97),ROUND(Regressions!L97, 1), NA())</f>
        <v>#N/A</v>
      </c>
      <c r="L87" s="437" t="e">
        <f>IF(ISNUMBER(Regressions!M97),ROUND(Regressions!M97, 1), NA())</f>
        <v>#N/A</v>
      </c>
      <c r="M87" s="433" t="e">
        <f>IF(ISNUMBER(Regressions!N97),ROUND(Regressions!N97, 1), NA())</f>
        <v>#N/A</v>
      </c>
      <c r="N87" s="436" t="e">
        <f>IF(ISNUMBER(Regressions!O97),ROUND(Regressions!O97, 1), NA())</f>
        <v>#N/A</v>
      </c>
      <c r="O87" s="434" t="e">
        <f>IF(ISNUMBER(Regressions!Q97),ROUND(Regressions!Q97, 1), NA())</f>
        <v>#N/A</v>
      </c>
      <c r="P87" s="432" t="e">
        <f>IF(ISNUMBER(Regressions!R97),ROUND(Regressions!R97, 1), NA())</f>
        <v>#N/A</v>
      </c>
      <c r="Q87" s="438" t="e">
        <f>IF(ISNUMBER(Regressions!S97),ROUND(Regressions!S97, 1), NA())</f>
        <v>#N/A</v>
      </c>
      <c r="R87" s="433" t="e">
        <f>IF(ISNUMBER(Regressions!T97),ROUND(Regressions!T97, 1), NA())</f>
        <v>#N/A</v>
      </c>
      <c r="S87" s="436" t="e">
        <f>IF(ISNUMBER(Regressions!U97),ROUND(Regressions!U97, 1), NA())</f>
        <v>#N/A</v>
      </c>
      <c r="T87" s="427"/>
      <c r="U87" s="427"/>
      <c r="V87" s="427"/>
      <c r="W87" s="427"/>
      <c r="X87" s="427"/>
      <c r="Y87" s="427"/>
      <c r="Z87" s="427"/>
      <c r="AA87" s="427"/>
      <c r="AB87" s="427"/>
      <c r="AC87" s="427"/>
    </row>
    <row xmlns:x14ac="http://schemas.microsoft.com/office/spreadsheetml/2009/9/ac" r="88" x14ac:dyDescent="0.2">
      <c r="A88" s="366" t="str">
        <f>IF(ISBLANK(Regressions!A98), " ", Regressions!A98)</f>
        <v>Bhutan</v>
      </c>
      <c r="B88" s="367">
        <f>IF(ISBLANK(Regressions!B98), " ", Regressions!B98)</f>
        <v>2022</v>
      </c>
      <c r="C88" s="373" t="str">
        <f>IF(ISBLANK(Regressions!C98), " ", Regressions!C98)</f>
        <v>Rural</v>
      </c>
      <c r="D88" s="369">
        <f>IF(ISBLANK(Regressions!D98), " ", Regressions!D98)</f>
        <v>106278.0318049622</v>
      </c>
      <c r="E88" s="257" t="e">
        <f>IF(ISNUMBER(Regressions!E98),ROUND(Regressions!E98, 1), NA())</f>
        <v>#N/A</v>
      </c>
      <c r="F88" s="370" t="e">
        <f>IF(ISNUMBER(Regressions!F98),ROUND(Regressions!F98, 1), NA())</f>
        <v>#N/A</v>
      </c>
      <c r="G88" s="258" t="e">
        <f>IF(ISNUMBER(Regressions!G98),ROUND(Regressions!G98, 1), NA())</f>
        <v>#N/A</v>
      </c>
      <c r="H88" s="371" t="e">
        <f>IF(ISNUMBER(Regressions!H98),ROUND(Regressions!H98, 1), NA())</f>
        <v>#N/A</v>
      </c>
      <c r="I88" s="259" t="e">
        <f>IF(ISNUMBER(Regressions!I98),ROUND(Regressions!I98, 1), NA())</f>
        <v>#N/A</v>
      </c>
      <c r="J88" s="372" t="e">
        <f>IF(ISNUMBER(Regressions!K98),ROUND(Regressions!K98, 1), NA())</f>
        <v>#N/A</v>
      </c>
      <c r="K88" s="370" t="e">
        <f>IF(ISNUMBER(Regressions!L98),ROUND(Regressions!L98, 1), NA())</f>
        <v>#N/A</v>
      </c>
      <c r="L88" s="260" t="e">
        <f>IF(ISNUMBER(Regressions!M98),ROUND(Regressions!M98, 1), NA())</f>
        <v>#N/A</v>
      </c>
      <c r="M88" s="371" t="e">
        <f>IF(ISNUMBER(Regressions!N98),ROUND(Regressions!N98, 1), NA())</f>
        <v>#N/A</v>
      </c>
      <c r="N88" s="259" t="e">
        <f>IF(ISNUMBER(Regressions!O98),ROUND(Regressions!O98, 1), NA())</f>
        <v>#N/A</v>
      </c>
      <c r="O88" s="372" t="e">
        <f>IF(ISNUMBER(Regressions!Q98),ROUND(Regressions!Q98, 1), NA())</f>
        <v>#N/A</v>
      </c>
      <c r="P88" s="370" t="e">
        <f>IF(ISNUMBER(Regressions!R98),ROUND(Regressions!R98, 1), NA())</f>
        <v>#N/A</v>
      </c>
      <c r="Q88" s="261" t="e">
        <f>IF(ISNUMBER(Regressions!S98),ROUND(Regressions!S98, 1), NA())</f>
        <v>#N/A</v>
      </c>
      <c r="R88" s="371" t="e">
        <f>IF(ISNUMBER(Regressions!T98),ROUND(Regressions!T98, 1), NA())</f>
        <v>#N/A</v>
      </c>
      <c r="S88" s="259" t="e">
        <f>IF(ISNUMBER(Regressions!U98),ROUND(Regressions!U98, 1), NA())</f>
        <v>#N/A</v>
      </c>
    </row>
    <row xmlns:x14ac="http://schemas.microsoft.com/office/spreadsheetml/2009/9/ac" r="89" x14ac:dyDescent="0.2">
      <c r="A89" s="374" t="str">
        <f>IF(ISBLANK(Regressions!A99), " ", Regressions!A99)</f>
        <v>Bhutan</v>
      </c>
      <c r="B89" s="375">
        <f>IF(ISBLANK(Regressions!B99), " ", Regressions!B99)</f>
        <v>2023</v>
      </c>
      <c r="C89" s="376" t="str">
        <f>IF(ISBLANK(Regressions!C99), " ", Regressions!C99)</f>
        <v>Rural</v>
      </c>
      <c r="D89" s="377">
        <f>IF(ISBLANK(Regressions!D99), " ", Regressions!D99)</f>
        <v>102315.3103054047</v>
      </c>
      <c r="E89" s="378" t="e">
        <f>IF(ISNUMBER(Regressions!E99),ROUND(Regressions!E99, 1), NA())</f>
        <v>#N/A</v>
      </c>
      <c r="F89" s="379" t="e">
        <f>IF(ISNUMBER(Regressions!F99),ROUND(Regressions!F99, 1), NA())</f>
        <v>#N/A</v>
      </c>
      <c r="G89" s="380" t="e">
        <f>IF(ISNUMBER(Regressions!G99),ROUND(Regressions!G99, 1), NA())</f>
        <v>#N/A</v>
      </c>
      <c r="H89" s="381" t="e">
        <f>IF(ISNUMBER(Regressions!H99),ROUND(Regressions!H99, 1), NA())</f>
        <v>#N/A</v>
      </c>
      <c r="I89" s="382" t="e">
        <f>IF(ISNUMBER(Regressions!I99),ROUND(Regressions!I99, 1), NA())</f>
        <v>#N/A</v>
      </c>
      <c r="J89" s="383" t="e">
        <f>IF(ISNUMBER(Regressions!K99),ROUND(Regressions!K99, 1), NA())</f>
        <v>#N/A</v>
      </c>
      <c r="K89" s="379" t="e">
        <f>IF(ISNUMBER(Regressions!L99),ROUND(Regressions!L99, 1), NA())</f>
        <v>#N/A</v>
      </c>
      <c r="L89" s="384" t="e">
        <f>IF(ISNUMBER(Regressions!M99),ROUND(Regressions!M99, 1), NA())</f>
        <v>#N/A</v>
      </c>
      <c r="M89" s="381" t="e">
        <f>IF(ISNUMBER(Regressions!N99),ROUND(Regressions!N99, 1), NA())</f>
        <v>#N/A</v>
      </c>
      <c r="N89" s="382" t="e">
        <f>IF(ISNUMBER(Regressions!O99),ROUND(Regressions!O99, 1), NA())</f>
        <v>#N/A</v>
      </c>
      <c r="O89" s="383" t="e">
        <f>IF(ISNUMBER(Regressions!Q99),ROUND(Regressions!Q99, 1), NA())</f>
        <v>#N/A</v>
      </c>
      <c r="P89" s="379" t="e">
        <f>IF(ISNUMBER(Regressions!R99),ROUND(Regressions!R99, 1), NA())</f>
        <v>#N/A</v>
      </c>
      <c r="Q89" s="385" t="e">
        <f>IF(ISNUMBER(Regressions!S99),ROUND(Regressions!S99, 1), NA())</f>
        <v>#N/A</v>
      </c>
      <c r="R89" s="381" t="e">
        <f>IF(ISNUMBER(Regressions!T99),ROUND(Regressions!T99, 1), NA())</f>
        <v>#N/A</v>
      </c>
      <c r="S89" s="382" t="e">
        <f>IF(ISNUMBER(Regressions!U99),ROUND(Regressions!U99, 1), NA())</f>
        <v>#N/A</v>
      </c>
    </row>
    <row xmlns:x14ac="http://schemas.microsoft.com/office/spreadsheetml/2009/9/ac" r="90" hidden="true" x14ac:dyDescent="0.2">
      <c r="A90" s="366" t="str">
        <f>IF(ISBLANK(Regressions!A100), " ", Regressions!A100)</f>
        <v>Bhutan</v>
      </c>
      <c r="B90" s="367">
        <f>IF(ISBLANK(Regressions!B100), " ", Regressions!B100)</f>
        <v>2024</v>
      </c>
      <c r="C90" s="373" t="str">
        <f>IF(ISBLANK(Regressions!C100), " ", Regressions!C100)</f>
        <v>Rural</v>
      </c>
      <c r="D90" s="369" t="str">
        <f>IF(ISBLANK(Regressions!D100), " ", Regressions!D100)</f>
        <v> </v>
      </c>
      <c r="E90" s="257" t="e">
        <f>IF(ISNUMBER(Regressions!E100),ROUND(Regressions!E100, 1), NA())</f>
        <v>#N/A</v>
      </c>
      <c r="F90" s="370" t="e">
        <f>IF(ISNUMBER(Regressions!F100),ROUND(Regressions!F100, 1), NA())</f>
        <v>#N/A</v>
      </c>
      <c r="G90" s="258" t="e">
        <f>IF(ISNUMBER(Regressions!G100),ROUND(Regressions!G100, 1), NA())</f>
        <v>#N/A</v>
      </c>
      <c r="H90" s="371" t="e">
        <f>IF(ISNUMBER(Regressions!H100),ROUND(Regressions!H100, 1), NA())</f>
        <v>#N/A</v>
      </c>
      <c r="I90" s="259" t="e">
        <f>IF(ISNUMBER(Regressions!I100),ROUND(Regressions!I100, 1), NA())</f>
        <v>#N/A</v>
      </c>
      <c r="J90" s="372" t="e">
        <f>IF(ISNUMBER(Regressions!K100),ROUND(Regressions!K100, 1), NA())</f>
        <v>#N/A</v>
      </c>
      <c r="K90" s="370" t="e">
        <f>IF(ISNUMBER(Regressions!L100),ROUND(Regressions!L100, 1), NA())</f>
        <v>#N/A</v>
      </c>
      <c r="L90" s="260" t="e">
        <f>IF(ISNUMBER(Regressions!M100),ROUND(Regressions!M100, 1), NA())</f>
        <v>#N/A</v>
      </c>
      <c r="M90" s="371" t="e">
        <f>IF(ISNUMBER(Regressions!N100),ROUND(Regressions!N100, 1), NA())</f>
        <v>#N/A</v>
      </c>
      <c r="N90" s="259" t="e">
        <f>IF(ISNUMBER(Regressions!O100),ROUND(Regressions!O100, 1), NA())</f>
        <v>#N/A</v>
      </c>
      <c r="O90" s="372" t="e">
        <f>IF(ISNUMBER(Regressions!Q100),ROUND(Regressions!Q100, 1), NA())</f>
        <v>#N/A</v>
      </c>
      <c r="P90" s="370" t="e">
        <f>IF(ISNUMBER(Regressions!R100),ROUND(Regressions!R100, 1), NA())</f>
        <v>#N/A</v>
      </c>
      <c r="Q90" s="261" t="e">
        <f>IF(ISNUMBER(Regressions!S100),ROUND(Regressions!S100, 1), NA())</f>
        <v>#N/A</v>
      </c>
      <c r="R90" s="371" t="e">
        <f>IF(ISNUMBER(Regressions!T100),ROUND(Regressions!T100, 1), NA())</f>
        <v>#N/A</v>
      </c>
      <c r="S90" s="259" t="e">
        <f>IF(ISNUMBER(Regressions!U100),ROUND(Regressions!U100, 1), NA())</f>
        <v>#N/A</v>
      </c>
    </row>
    <row xmlns:x14ac="http://schemas.microsoft.com/office/spreadsheetml/2009/9/ac" r="91" hidden="true" x14ac:dyDescent="0.2">
      <c r="A91" s="366" t="str">
        <f>IF(ISBLANK(Regressions!A101), " ", Regressions!A101)</f>
        <v>Bhutan</v>
      </c>
      <c r="B91" s="367">
        <f>IF(ISBLANK(Regressions!B101), " ", Regressions!B101)</f>
        <v>2025</v>
      </c>
      <c r="C91" s="373" t="str">
        <f>IF(ISBLANK(Regressions!C101), " ", Regressions!C101)</f>
        <v>Rural</v>
      </c>
      <c r="D91" s="369" t="str">
        <f>IF(ISBLANK(Regressions!D101), " ", Regressions!D101)</f>
        <v> </v>
      </c>
      <c r="E91" s="257" t="e">
        <f>IF(ISNUMBER(Regressions!E101),ROUND(Regressions!E101, 1), NA())</f>
        <v>#N/A</v>
      </c>
      <c r="F91" s="370" t="e">
        <f>IF(ISNUMBER(Regressions!F101),ROUND(Regressions!F101, 1), NA())</f>
        <v>#N/A</v>
      </c>
      <c r="G91" s="258" t="e">
        <f>IF(ISNUMBER(Regressions!G101),ROUND(Regressions!G101, 1), NA())</f>
        <v>#N/A</v>
      </c>
      <c r="H91" s="371" t="e">
        <f>IF(ISNUMBER(Regressions!H101),ROUND(Regressions!H101, 1), NA())</f>
        <v>#N/A</v>
      </c>
      <c r="I91" s="259" t="e">
        <f>IF(ISNUMBER(Regressions!I101),ROUND(Regressions!I101, 1), NA())</f>
        <v>#N/A</v>
      </c>
      <c r="J91" s="372" t="e">
        <f>IF(ISNUMBER(Regressions!K101),ROUND(Regressions!K101, 1), NA())</f>
        <v>#N/A</v>
      </c>
      <c r="K91" s="370" t="e">
        <f>IF(ISNUMBER(Regressions!L101),ROUND(Regressions!L101, 1), NA())</f>
        <v>#N/A</v>
      </c>
      <c r="L91" s="260" t="e">
        <f>IF(ISNUMBER(Regressions!M101),ROUND(Regressions!M101, 1), NA())</f>
        <v>#N/A</v>
      </c>
      <c r="M91" s="371" t="e">
        <f>IF(ISNUMBER(Regressions!N101),ROUND(Regressions!N101, 1), NA())</f>
        <v>#N/A</v>
      </c>
      <c r="N91" s="259" t="e">
        <f>IF(ISNUMBER(Regressions!O101),ROUND(Regressions!O101, 1), NA())</f>
        <v>#N/A</v>
      </c>
      <c r="O91" s="372" t="e">
        <f>IF(ISNUMBER(Regressions!Q101),ROUND(Regressions!Q101, 1), NA())</f>
        <v>#N/A</v>
      </c>
      <c r="P91" s="370" t="e">
        <f>IF(ISNUMBER(Regressions!R101),ROUND(Regressions!R101, 1), NA())</f>
        <v>#N/A</v>
      </c>
      <c r="Q91" s="261" t="e">
        <f>IF(ISNUMBER(Regressions!S101),ROUND(Regressions!S101, 1), NA())</f>
        <v>#N/A</v>
      </c>
      <c r="R91" s="371" t="e">
        <f>IF(ISNUMBER(Regressions!T101),ROUND(Regressions!T101, 1), NA())</f>
        <v>#N/A</v>
      </c>
      <c r="S91" s="259" t="e">
        <f>IF(ISNUMBER(Regressions!U101),ROUND(Regressions!U101, 1), NA())</f>
        <v>#N/A</v>
      </c>
    </row>
    <row xmlns:x14ac="http://schemas.microsoft.com/office/spreadsheetml/2009/9/ac" r="92" hidden="true" x14ac:dyDescent="0.2">
      <c r="A92" s="366" t="str">
        <f>IF(ISBLANK(Regressions!A102), " ", Regressions!A102)</f>
        <v>Bhutan</v>
      </c>
      <c r="B92" s="367">
        <f>IF(ISBLANK(Regressions!B102), " ", Regressions!B102)</f>
        <v>2026</v>
      </c>
      <c r="C92" s="373" t="str">
        <f>IF(ISBLANK(Regressions!C102), " ", Regressions!C102)</f>
        <v>Rural</v>
      </c>
      <c r="D92" s="369" t="str">
        <f>IF(ISBLANK(Regressions!D102), " ", Regressions!D102)</f>
        <v> </v>
      </c>
      <c r="E92" s="257" t="e">
        <f>IF(ISNUMBER(Regressions!E102),ROUND(Regressions!E102, 1), NA())</f>
        <v>#N/A</v>
      </c>
      <c r="F92" s="370" t="e">
        <f>IF(ISNUMBER(Regressions!F102),ROUND(Regressions!F102, 1), NA())</f>
        <v>#N/A</v>
      </c>
      <c r="G92" s="258" t="e">
        <f>IF(ISNUMBER(Regressions!G102),ROUND(Regressions!G102, 1), NA())</f>
        <v>#N/A</v>
      </c>
      <c r="H92" s="371" t="e">
        <f>IF(ISNUMBER(Regressions!H102),ROUND(Regressions!H102, 1), NA())</f>
        <v>#N/A</v>
      </c>
      <c r="I92" s="259" t="e">
        <f>IF(ISNUMBER(Regressions!I102),ROUND(Regressions!I102, 1), NA())</f>
        <v>#N/A</v>
      </c>
      <c r="J92" s="372" t="e">
        <f>IF(ISNUMBER(Regressions!K102),ROUND(Regressions!K102, 1), NA())</f>
        <v>#N/A</v>
      </c>
      <c r="K92" s="370" t="e">
        <f>IF(ISNUMBER(Regressions!L102),ROUND(Regressions!L102, 1), NA())</f>
        <v>#N/A</v>
      </c>
      <c r="L92" s="260" t="e">
        <f>IF(ISNUMBER(Regressions!M102),ROUND(Regressions!M102, 1), NA())</f>
        <v>#N/A</v>
      </c>
      <c r="M92" s="371" t="e">
        <f>IF(ISNUMBER(Regressions!N102),ROUND(Regressions!N102, 1), NA())</f>
        <v>#N/A</v>
      </c>
      <c r="N92" s="259" t="e">
        <f>IF(ISNUMBER(Regressions!O102),ROUND(Regressions!O102, 1), NA())</f>
        <v>#N/A</v>
      </c>
      <c r="O92" s="372" t="e">
        <f>IF(ISNUMBER(Regressions!Q102),ROUND(Regressions!Q102, 1), NA())</f>
        <v>#N/A</v>
      </c>
      <c r="P92" s="370" t="e">
        <f>IF(ISNUMBER(Regressions!R102),ROUND(Regressions!R102, 1), NA())</f>
        <v>#N/A</v>
      </c>
      <c r="Q92" s="261" t="e">
        <f>IF(ISNUMBER(Regressions!S102),ROUND(Regressions!S102, 1), NA())</f>
        <v>#N/A</v>
      </c>
      <c r="R92" s="371" t="e">
        <f>IF(ISNUMBER(Regressions!T102),ROUND(Regressions!T102, 1), NA())</f>
        <v>#N/A</v>
      </c>
      <c r="S92" s="259" t="e">
        <f>IF(ISNUMBER(Regressions!U102),ROUND(Regressions!U102, 1), NA())</f>
        <v>#N/A</v>
      </c>
    </row>
    <row xmlns:x14ac="http://schemas.microsoft.com/office/spreadsheetml/2009/9/ac" r="93" hidden="true" x14ac:dyDescent="0.2">
      <c r="A93" s="366" t="str">
        <f>IF(ISBLANK(Regressions!A103), " ", Regressions!A103)</f>
        <v>Bhutan</v>
      </c>
      <c r="B93" s="367">
        <f>IF(ISBLANK(Regressions!B103), " ", Regressions!B103)</f>
        <v>2027</v>
      </c>
      <c r="C93" s="373" t="str">
        <f>IF(ISBLANK(Regressions!C103), " ", Regressions!C103)</f>
        <v>Rural</v>
      </c>
      <c r="D93" s="369" t="str">
        <f>IF(ISBLANK(Regressions!D103), " ", Regressions!D103)</f>
        <v> </v>
      </c>
      <c r="E93" s="257" t="e">
        <f>IF(ISNUMBER(Regressions!E103),ROUND(Regressions!E103, 1), NA())</f>
        <v>#N/A</v>
      </c>
      <c r="F93" s="370" t="e">
        <f>IF(ISNUMBER(Regressions!F103),ROUND(Regressions!F103, 1), NA())</f>
        <v>#N/A</v>
      </c>
      <c r="G93" s="258" t="e">
        <f>IF(ISNUMBER(Regressions!G103),ROUND(Regressions!G103, 1), NA())</f>
        <v>#N/A</v>
      </c>
      <c r="H93" s="371" t="e">
        <f>IF(ISNUMBER(Regressions!H103),ROUND(Regressions!H103, 1), NA())</f>
        <v>#N/A</v>
      </c>
      <c r="I93" s="259" t="e">
        <f>IF(ISNUMBER(Regressions!I103),ROUND(Regressions!I103, 1), NA())</f>
        <v>#N/A</v>
      </c>
      <c r="J93" s="372" t="e">
        <f>IF(ISNUMBER(Regressions!K103),ROUND(Regressions!K103, 1), NA())</f>
        <v>#N/A</v>
      </c>
      <c r="K93" s="370" t="e">
        <f>IF(ISNUMBER(Regressions!L103),ROUND(Regressions!L103, 1), NA())</f>
        <v>#N/A</v>
      </c>
      <c r="L93" s="260" t="e">
        <f>IF(ISNUMBER(Regressions!M103),ROUND(Regressions!M103, 1), NA())</f>
        <v>#N/A</v>
      </c>
      <c r="M93" s="371" t="e">
        <f>IF(ISNUMBER(Regressions!N103),ROUND(Regressions!N103, 1), NA())</f>
        <v>#N/A</v>
      </c>
      <c r="N93" s="259" t="e">
        <f>IF(ISNUMBER(Regressions!O103),ROUND(Regressions!O103, 1), NA())</f>
        <v>#N/A</v>
      </c>
      <c r="O93" s="372" t="e">
        <f>IF(ISNUMBER(Regressions!Q103),ROUND(Regressions!Q103, 1), NA())</f>
        <v>#N/A</v>
      </c>
      <c r="P93" s="370" t="e">
        <f>IF(ISNUMBER(Regressions!R103),ROUND(Regressions!R103, 1), NA())</f>
        <v>#N/A</v>
      </c>
      <c r="Q93" s="261" t="e">
        <f>IF(ISNUMBER(Regressions!S103),ROUND(Regressions!S103, 1), NA())</f>
        <v>#N/A</v>
      </c>
      <c r="R93" s="371" t="e">
        <f>IF(ISNUMBER(Regressions!T103),ROUND(Regressions!T103, 1), NA())</f>
        <v>#N/A</v>
      </c>
      <c r="S93" s="259" t="e">
        <f>IF(ISNUMBER(Regressions!U103),ROUND(Regressions!U103, 1), NA())</f>
        <v>#N/A</v>
      </c>
    </row>
    <row xmlns:x14ac="http://schemas.microsoft.com/office/spreadsheetml/2009/9/ac" r="94" hidden="true" x14ac:dyDescent="0.2">
      <c r="A94" s="366" t="str">
        <f>IF(ISBLANK(Regressions!A104), " ", Regressions!A104)</f>
        <v>Bhutan</v>
      </c>
      <c r="B94" s="367">
        <f>IF(ISBLANK(Regressions!B104), " ", Regressions!B104)</f>
        <v>2028</v>
      </c>
      <c r="C94" s="373" t="str">
        <f>IF(ISBLANK(Regressions!C104), " ", Regressions!C104)</f>
        <v>Rural</v>
      </c>
      <c r="D94" s="369" t="str">
        <f>IF(ISBLANK(Regressions!D104), " ", Regressions!D104)</f>
        <v> </v>
      </c>
      <c r="E94" s="257" t="e">
        <f>IF(ISNUMBER(Regressions!E104),ROUND(Regressions!E104, 1), NA())</f>
        <v>#N/A</v>
      </c>
      <c r="F94" s="370" t="e">
        <f>IF(ISNUMBER(Regressions!F104),ROUND(Regressions!F104, 1), NA())</f>
        <v>#N/A</v>
      </c>
      <c r="G94" s="258" t="e">
        <f>IF(ISNUMBER(Regressions!G104),ROUND(Regressions!G104, 1), NA())</f>
        <v>#N/A</v>
      </c>
      <c r="H94" s="371" t="e">
        <f>IF(ISNUMBER(Regressions!H104),ROUND(Regressions!H104, 1), NA())</f>
        <v>#N/A</v>
      </c>
      <c r="I94" s="259" t="e">
        <f>IF(ISNUMBER(Regressions!I104),ROUND(Regressions!I104, 1), NA())</f>
        <v>#N/A</v>
      </c>
      <c r="J94" s="372" t="e">
        <f>IF(ISNUMBER(Regressions!K104),ROUND(Regressions!K104, 1), NA())</f>
        <v>#N/A</v>
      </c>
      <c r="K94" s="370" t="e">
        <f>IF(ISNUMBER(Regressions!L104),ROUND(Regressions!L104, 1), NA())</f>
        <v>#N/A</v>
      </c>
      <c r="L94" s="260" t="e">
        <f>IF(ISNUMBER(Regressions!M104),ROUND(Regressions!M104, 1), NA())</f>
        <v>#N/A</v>
      </c>
      <c r="M94" s="371" t="e">
        <f>IF(ISNUMBER(Regressions!N104),ROUND(Regressions!N104, 1), NA())</f>
        <v>#N/A</v>
      </c>
      <c r="N94" s="259" t="e">
        <f>IF(ISNUMBER(Regressions!O104),ROUND(Regressions!O104, 1), NA())</f>
        <v>#N/A</v>
      </c>
      <c r="O94" s="372" t="e">
        <f>IF(ISNUMBER(Regressions!Q104),ROUND(Regressions!Q104, 1), NA())</f>
        <v>#N/A</v>
      </c>
      <c r="P94" s="370" t="e">
        <f>IF(ISNUMBER(Regressions!R104),ROUND(Regressions!R104, 1), NA())</f>
        <v>#N/A</v>
      </c>
      <c r="Q94" s="261" t="e">
        <f>IF(ISNUMBER(Regressions!S104),ROUND(Regressions!S104, 1), NA())</f>
        <v>#N/A</v>
      </c>
      <c r="R94" s="371" t="e">
        <f>IF(ISNUMBER(Regressions!T104),ROUND(Regressions!T104, 1), NA())</f>
        <v>#N/A</v>
      </c>
      <c r="S94" s="259" t="e">
        <f>IF(ISNUMBER(Regressions!U104),ROUND(Regressions!U104, 1), NA())</f>
        <v>#N/A</v>
      </c>
    </row>
    <row xmlns:x14ac="http://schemas.microsoft.com/office/spreadsheetml/2009/9/ac" r="95" hidden="true" x14ac:dyDescent="0.2">
      <c r="A95" s="366" t="str">
        <f>IF(ISBLANK(Regressions!A105), " ", Regressions!A105)</f>
        <v>Bhutan</v>
      </c>
      <c r="B95" s="367">
        <f>IF(ISBLANK(Regressions!B105), " ", Regressions!B105)</f>
        <v>2029</v>
      </c>
      <c r="C95" s="373" t="str">
        <f>IF(ISBLANK(Regressions!C105), " ", Regressions!C105)</f>
        <v>Rural</v>
      </c>
      <c r="D95" s="369" t="str">
        <f>IF(ISBLANK(Regressions!D105), " ", Regressions!D105)</f>
        <v> </v>
      </c>
      <c r="E95" s="257" t="e">
        <f>IF(ISNUMBER(Regressions!E105),ROUND(Regressions!E105, 1), NA())</f>
        <v>#N/A</v>
      </c>
      <c r="F95" s="370" t="e">
        <f>IF(ISNUMBER(Regressions!F105),ROUND(Regressions!F105, 1), NA())</f>
        <v>#N/A</v>
      </c>
      <c r="G95" s="258" t="e">
        <f>IF(ISNUMBER(Regressions!G105),ROUND(Regressions!G105, 1), NA())</f>
        <v>#N/A</v>
      </c>
      <c r="H95" s="371" t="e">
        <f>IF(ISNUMBER(Regressions!H105),ROUND(Regressions!H105, 1), NA())</f>
        <v>#N/A</v>
      </c>
      <c r="I95" s="259" t="e">
        <f>IF(ISNUMBER(Regressions!I105),ROUND(Regressions!I105, 1), NA())</f>
        <v>#N/A</v>
      </c>
      <c r="J95" s="372" t="e">
        <f>IF(ISNUMBER(Regressions!K105),ROUND(Regressions!K105, 1), NA())</f>
        <v>#N/A</v>
      </c>
      <c r="K95" s="370" t="e">
        <f>IF(ISNUMBER(Regressions!L105),ROUND(Regressions!L105, 1), NA())</f>
        <v>#N/A</v>
      </c>
      <c r="L95" s="260" t="e">
        <f>IF(ISNUMBER(Regressions!M105),ROUND(Regressions!M105, 1), NA())</f>
        <v>#N/A</v>
      </c>
      <c r="M95" s="371" t="e">
        <f>IF(ISNUMBER(Regressions!N105),ROUND(Regressions!N105, 1), NA())</f>
        <v>#N/A</v>
      </c>
      <c r="N95" s="259" t="e">
        <f>IF(ISNUMBER(Regressions!O105),ROUND(Regressions!O105, 1), NA())</f>
        <v>#N/A</v>
      </c>
      <c r="O95" s="372" t="e">
        <f>IF(ISNUMBER(Regressions!Q105),ROUND(Regressions!Q105, 1), NA())</f>
        <v>#N/A</v>
      </c>
      <c r="P95" s="370" t="e">
        <f>IF(ISNUMBER(Regressions!R105),ROUND(Regressions!R105, 1), NA())</f>
        <v>#N/A</v>
      </c>
      <c r="Q95" s="261" t="e">
        <f>IF(ISNUMBER(Regressions!S105),ROUND(Regressions!S105, 1), NA())</f>
        <v>#N/A</v>
      </c>
      <c r="R95" s="371" t="e">
        <f>IF(ISNUMBER(Regressions!T105),ROUND(Regressions!T105, 1), NA())</f>
        <v>#N/A</v>
      </c>
      <c r="S95" s="259" t="e">
        <f>IF(ISNUMBER(Regressions!U105),ROUND(Regressions!U105, 1), NA())</f>
        <v>#N/A</v>
      </c>
    </row>
    <row xmlns:x14ac="http://schemas.microsoft.com/office/spreadsheetml/2009/9/ac" r="96" hidden="true" x14ac:dyDescent="0.2">
      <c r="A96" s="366" t="str">
        <f>IF(ISBLANK(Regressions!A106), " ", Regressions!A106)</f>
        <v>Bhutan</v>
      </c>
      <c r="B96" s="367">
        <f>IF(ISBLANK(Regressions!B106), " ", Regressions!B106)</f>
        <v>2030</v>
      </c>
      <c r="C96" s="373" t="str">
        <f>IF(ISBLANK(Regressions!C106), " ", Regressions!C106)</f>
        <v>Rural</v>
      </c>
      <c r="D96" s="369" t="str">
        <f>IF(ISBLANK(Regressions!D106), " ", Regressions!D106)</f>
        <v> </v>
      </c>
      <c r="E96" s="257" t="e">
        <f>IF(ISNUMBER(Regressions!E106),ROUND(Regressions!E106, 1), NA())</f>
        <v>#N/A</v>
      </c>
      <c r="F96" s="370" t="e">
        <f>IF(ISNUMBER(Regressions!F106),ROUND(Regressions!F106, 1), NA())</f>
        <v>#N/A</v>
      </c>
      <c r="G96" s="258" t="e">
        <f>IF(ISNUMBER(Regressions!G106),ROUND(Regressions!G106, 1), NA())</f>
        <v>#N/A</v>
      </c>
      <c r="H96" s="371" t="e">
        <f>IF(ISNUMBER(Regressions!H106),ROUND(Regressions!H106, 1), NA())</f>
        <v>#N/A</v>
      </c>
      <c r="I96" s="259" t="e">
        <f>IF(ISNUMBER(Regressions!I106),ROUND(Regressions!I106, 1), NA())</f>
        <v>#N/A</v>
      </c>
      <c r="J96" s="372" t="e">
        <f>IF(ISNUMBER(Regressions!K106),ROUND(Regressions!K106, 1), NA())</f>
        <v>#N/A</v>
      </c>
      <c r="K96" s="370" t="e">
        <f>IF(ISNUMBER(Regressions!L106),ROUND(Regressions!L106, 1), NA())</f>
        <v>#N/A</v>
      </c>
      <c r="L96" s="260" t="e">
        <f>IF(ISNUMBER(Regressions!M106),ROUND(Regressions!M106, 1), NA())</f>
        <v>#N/A</v>
      </c>
      <c r="M96" s="371" t="e">
        <f>IF(ISNUMBER(Regressions!N106),ROUND(Regressions!N106, 1), NA())</f>
        <v>#N/A</v>
      </c>
      <c r="N96" s="259" t="e">
        <f>IF(ISNUMBER(Regressions!O106),ROUND(Regressions!O106, 1), NA())</f>
        <v>#N/A</v>
      </c>
      <c r="O96" s="372" t="e">
        <f>IF(ISNUMBER(Regressions!Q106),ROUND(Regressions!Q106, 1), NA())</f>
        <v>#N/A</v>
      </c>
      <c r="P96" s="370" t="e">
        <f>IF(ISNUMBER(Regressions!R106),ROUND(Regressions!R106, 1), NA())</f>
        <v>#N/A</v>
      </c>
      <c r="Q96" s="261" t="e">
        <f>IF(ISNUMBER(Regressions!S106),ROUND(Regressions!S106, 1), NA())</f>
        <v>#N/A</v>
      </c>
      <c r="R96" s="371" t="e">
        <f>IF(ISNUMBER(Regressions!T106),ROUND(Regressions!T106, 1), NA())</f>
        <v>#N/A</v>
      </c>
      <c r="S96" s="259" t="e">
        <f>IF(ISNUMBER(Regressions!U106),ROUND(Regressions!U106, 1), NA())</f>
        <v>#N/A</v>
      </c>
    </row>
    <row xmlns:x14ac="http://schemas.microsoft.com/office/spreadsheetml/2009/9/ac" r="97" x14ac:dyDescent="0.2">
      <c r="A97" s="366" t="str">
        <f>IF(ISBLANK(Regressions!A107), " ", Regressions!A107)</f>
        <v>Bhutan</v>
      </c>
      <c r="B97" s="367">
        <f>IF(ISBLANK(Regressions!B107), " ", Regressions!B107)</f>
        <v>2000</v>
      </c>
      <c r="C97" s="373" t="str">
        <f>IF(ISBLANK(Regressions!C107), " ", Regressions!C107)</f>
        <v>Pre-primary</v>
      </c>
      <c r="D97" s="369">
        <f>IF(ISBLANK(Regressions!D107), " ", Regressions!D107)</f>
        <v>30530</v>
      </c>
      <c r="E97" s="257" t="e">
        <f>IF(ISNUMBER(Regressions!E107),ROUND(Regressions!E107, 1), NA())</f>
        <v>#N/A</v>
      </c>
      <c r="F97" s="370" t="e">
        <f>IF(ISNUMBER(Regressions!F107),ROUND(Regressions!F107, 1), NA())</f>
        <v>#N/A</v>
      </c>
      <c r="G97" s="258" t="e">
        <f>IF(ISNUMBER(Regressions!G107),ROUND(Regressions!G107, 1), NA())</f>
        <v>#N/A</v>
      </c>
      <c r="H97" s="371" t="e">
        <f>IF(ISNUMBER(Regressions!H107),ROUND(Regressions!H107, 1), NA())</f>
        <v>#N/A</v>
      </c>
      <c r="I97" s="259" t="e">
        <f>IF(ISNUMBER(Regressions!I107),ROUND(Regressions!I107, 1), NA())</f>
        <v>#N/A</v>
      </c>
      <c r="J97" s="372" t="e">
        <f>IF(ISNUMBER(Regressions!K107),ROUND(Regressions!K107, 1), NA())</f>
        <v>#N/A</v>
      </c>
      <c r="K97" s="370" t="e">
        <f>IF(ISNUMBER(Regressions!L107),ROUND(Regressions!L107, 1), NA())</f>
        <v>#N/A</v>
      </c>
      <c r="L97" s="260" t="e">
        <f>IF(ISNUMBER(Regressions!M107),ROUND(Regressions!M107, 1), NA())</f>
        <v>#N/A</v>
      </c>
      <c r="M97" s="371" t="e">
        <f>IF(ISNUMBER(Regressions!N107),ROUND(Regressions!N107, 1), NA())</f>
        <v>#N/A</v>
      </c>
      <c r="N97" s="259" t="e">
        <f>IF(ISNUMBER(Regressions!O107),ROUND(Regressions!O107, 1), NA())</f>
        <v>#N/A</v>
      </c>
      <c r="O97" s="372" t="e">
        <f>IF(ISNUMBER(Regressions!Q107),ROUND(Regressions!Q107, 1), NA())</f>
        <v>#N/A</v>
      </c>
      <c r="P97" s="370" t="e">
        <f>IF(ISNUMBER(Regressions!R107),ROUND(Regressions!R107, 1), NA())</f>
        <v>#N/A</v>
      </c>
      <c r="Q97" s="261" t="e">
        <f>IF(ISNUMBER(Regressions!S107),ROUND(Regressions!S107, 1), NA())</f>
        <v>#N/A</v>
      </c>
      <c r="R97" s="371" t="e">
        <f>IF(ISNUMBER(Regressions!T107),ROUND(Regressions!T107, 1), NA())</f>
        <v>#N/A</v>
      </c>
      <c r="S97" s="259" t="e">
        <f>IF(ISNUMBER(Regressions!U107),ROUND(Regressions!U107, 1), NA())</f>
        <v>#N/A</v>
      </c>
    </row>
    <row xmlns:x14ac="http://schemas.microsoft.com/office/spreadsheetml/2009/9/ac" r="98" x14ac:dyDescent="0.2">
      <c r="A98" s="366" t="str">
        <f>IF(ISBLANK(Regressions!A108), " ", Regressions!A108)</f>
        <v>Bhutan</v>
      </c>
      <c r="B98" s="367">
        <f>IF(ISBLANK(Regressions!B108), " ", Regressions!B108)</f>
        <v>2001</v>
      </c>
      <c r="C98" s="373" t="str">
        <f>IF(ISBLANK(Regressions!C108), " ", Regressions!C108)</f>
        <v>Pre-primary</v>
      </c>
      <c r="D98" s="369">
        <f>IF(ISBLANK(Regressions!D108), " ", Regressions!D108)</f>
        <v>30266</v>
      </c>
      <c r="E98" s="257" t="e">
        <f>IF(ISNUMBER(Regressions!E108),ROUND(Regressions!E108, 1), NA())</f>
        <v>#N/A</v>
      </c>
      <c r="F98" s="370" t="e">
        <f>IF(ISNUMBER(Regressions!F108),ROUND(Regressions!F108, 1), NA())</f>
        <v>#N/A</v>
      </c>
      <c r="G98" s="258" t="e">
        <f>IF(ISNUMBER(Regressions!G108),ROUND(Regressions!G108, 1), NA())</f>
        <v>#N/A</v>
      </c>
      <c r="H98" s="371" t="e">
        <f>IF(ISNUMBER(Regressions!H108),ROUND(Regressions!H108, 1), NA())</f>
        <v>#N/A</v>
      </c>
      <c r="I98" s="259" t="e">
        <f>IF(ISNUMBER(Regressions!I108),ROUND(Regressions!I108, 1), NA())</f>
        <v>#N/A</v>
      </c>
      <c r="J98" s="372" t="e">
        <f>IF(ISNUMBER(Regressions!K108),ROUND(Regressions!K108, 1), NA())</f>
        <v>#N/A</v>
      </c>
      <c r="K98" s="370" t="e">
        <f>IF(ISNUMBER(Regressions!L108),ROUND(Regressions!L108, 1), NA())</f>
        <v>#N/A</v>
      </c>
      <c r="L98" s="260" t="e">
        <f>IF(ISNUMBER(Regressions!M108),ROUND(Regressions!M108, 1), NA())</f>
        <v>#N/A</v>
      </c>
      <c r="M98" s="371" t="e">
        <f>IF(ISNUMBER(Regressions!N108),ROUND(Regressions!N108, 1), NA())</f>
        <v>#N/A</v>
      </c>
      <c r="N98" s="259" t="e">
        <f>IF(ISNUMBER(Regressions!O108),ROUND(Regressions!O108, 1), NA())</f>
        <v>#N/A</v>
      </c>
      <c r="O98" s="372" t="e">
        <f>IF(ISNUMBER(Regressions!Q108),ROUND(Regressions!Q108, 1), NA())</f>
        <v>#N/A</v>
      </c>
      <c r="P98" s="370" t="e">
        <f>IF(ISNUMBER(Regressions!R108),ROUND(Regressions!R108, 1), NA())</f>
        <v>#N/A</v>
      </c>
      <c r="Q98" s="261" t="e">
        <f>IF(ISNUMBER(Regressions!S108),ROUND(Regressions!S108, 1), NA())</f>
        <v>#N/A</v>
      </c>
      <c r="R98" s="371" t="e">
        <f>IF(ISNUMBER(Regressions!T108),ROUND(Regressions!T108, 1), NA())</f>
        <v>#N/A</v>
      </c>
      <c r="S98" s="259" t="e">
        <f>IF(ISNUMBER(Regressions!U108),ROUND(Regressions!U108, 1), NA())</f>
        <v>#N/A</v>
      </c>
    </row>
    <row xmlns:x14ac="http://schemas.microsoft.com/office/spreadsheetml/2009/9/ac" r="99" x14ac:dyDescent="0.2">
      <c r="A99" s="366" t="str">
        <f>IF(ISBLANK(Regressions!A109), " ", Regressions!A109)</f>
        <v>Bhutan</v>
      </c>
      <c r="B99" s="367">
        <f>IF(ISBLANK(Regressions!B109), " ", Regressions!B109)</f>
        <v>2002</v>
      </c>
      <c r="C99" s="373" t="str">
        <f>IF(ISBLANK(Regressions!C109), " ", Regressions!C109)</f>
        <v>Pre-primary</v>
      </c>
      <c r="D99" s="369">
        <f>IF(ISBLANK(Regressions!D109), " ", Regressions!D109)</f>
        <v>29760</v>
      </c>
      <c r="E99" s="257" t="e">
        <f>IF(ISNUMBER(Regressions!E109),ROUND(Regressions!E109, 1), NA())</f>
        <v>#N/A</v>
      </c>
      <c r="F99" s="370" t="e">
        <f>IF(ISNUMBER(Regressions!F109),ROUND(Regressions!F109, 1), NA())</f>
        <v>#N/A</v>
      </c>
      <c r="G99" s="258" t="e">
        <f>IF(ISNUMBER(Regressions!G109),ROUND(Regressions!G109, 1), NA())</f>
        <v>#N/A</v>
      </c>
      <c r="H99" s="371" t="e">
        <f>IF(ISNUMBER(Regressions!H109),ROUND(Regressions!H109, 1), NA())</f>
        <v>#N/A</v>
      </c>
      <c r="I99" s="259" t="e">
        <f>IF(ISNUMBER(Regressions!I109),ROUND(Regressions!I109, 1), NA())</f>
        <v>#N/A</v>
      </c>
      <c r="J99" s="372" t="e">
        <f>IF(ISNUMBER(Regressions!K109),ROUND(Regressions!K109, 1), NA())</f>
        <v>#N/A</v>
      </c>
      <c r="K99" s="370" t="e">
        <f>IF(ISNUMBER(Regressions!L109),ROUND(Regressions!L109, 1), NA())</f>
        <v>#N/A</v>
      </c>
      <c r="L99" s="260" t="e">
        <f>IF(ISNUMBER(Regressions!M109),ROUND(Regressions!M109, 1), NA())</f>
        <v>#N/A</v>
      </c>
      <c r="M99" s="371" t="e">
        <f>IF(ISNUMBER(Regressions!N109),ROUND(Regressions!N109, 1), NA())</f>
        <v>#N/A</v>
      </c>
      <c r="N99" s="259" t="e">
        <f>IF(ISNUMBER(Regressions!O109),ROUND(Regressions!O109, 1), NA())</f>
        <v>#N/A</v>
      </c>
      <c r="O99" s="372" t="e">
        <f>IF(ISNUMBER(Regressions!Q109),ROUND(Regressions!Q109, 1), NA())</f>
        <v>#N/A</v>
      </c>
      <c r="P99" s="370" t="e">
        <f>IF(ISNUMBER(Regressions!R109),ROUND(Regressions!R109, 1), NA())</f>
        <v>#N/A</v>
      </c>
      <c r="Q99" s="261" t="e">
        <f>IF(ISNUMBER(Regressions!S109),ROUND(Regressions!S109, 1), NA())</f>
        <v>#N/A</v>
      </c>
      <c r="R99" s="371" t="e">
        <f>IF(ISNUMBER(Regressions!T109),ROUND(Regressions!T109, 1), NA())</f>
        <v>#N/A</v>
      </c>
      <c r="S99" s="259" t="e">
        <f>IF(ISNUMBER(Regressions!U109),ROUND(Regressions!U109, 1), NA())</f>
        <v>#N/A</v>
      </c>
    </row>
    <row xmlns:x14ac="http://schemas.microsoft.com/office/spreadsheetml/2009/9/ac" r="100" x14ac:dyDescent="0.2">
      <c r="A100" s="366" t="str">
        <f>IF(ISBLANK(Regressions!A110), " ", Regressions!A110)</f>
        <v>Bhutan</v>
      </c>
      <c r="B100" s="367">
        <f>IF(ISBLANK(Regressions!B110), " ", Regressions!B110)</f>
        <v>2003</v>
      </c>
      <c r="C100" s="373" t="str">
        <f>IF(ISBLANK(Regressions!C110), " ", Regressions!C110)</f>
        <v>Pre-primary</v>
      </c>
      <c r="D100" s="369">
        <f>IF(ISBLANK(Regressions!D110), " ", Regressions!D110)</f>
        <v>28903</v>
      </c>
      <c r="E100" s="257" t="e">
        <f>IF(ISNUMBER(Regressions!E110),ROUND(Regressions!E110, 1), NA())</f>
        <v>#N/A</v>
      </c>
      <c r="F100" s="370" t="e">
        <f>IF(ISNUMBER(Regressions!F110),ROUND(Regressions!F110, 1), NA())</f>
        <v>#N/A</v>
      </c>
      <c r="G100" s="258" t="e">
        <f>IF(ISNUMBER(Regressions!G110),ROUND(Regressions!G110, 1), NA())</f>
        <v>#N/A</v>
      </c>
      <c r="H100" s="371" t="e">
        <f>IF(ISNUMBER(Regressions!H110),ROUND(Regressions!H110, 1), NA())</f>
        <v>#N/A</v>
      </c>
      <c r="I100" s="259" t="e">
        <f>IF(ISNUMBER(Regressions!I110),ROUND(Regressions!I110, 1), NA())</f>
        <v>#N/A</v>
      </c>
      <c r="J100" s="372" t="e">
        <f>IF(ISNUMBER(Regressions!K110),ROUND(Regressions!K110, 1), NA())</f>
        <v>#N/A</v>
      </c>
      <c r="K100" s="370" t="e">
        <f>IF(ISNUMBER(Regressions!L110),ROUND(Regressions!L110, 1), NA())</f>
        <v>#N/A</v>
      </c>
      <c r="L100" s="260" t="e">
        <f>IF(ISNUMBER(Regressions!M110),ROUND(Regressions!M110, 1), NA())</f>
        <v>#N/A</v>
      </c>
      <c r="M100" s="371" t="e">
        <f>IF(ISNUMBER(Regressions!N110),ROUND(Regressions!N110, 1), NA())</f>
        <v>#N/A</v>
      </c>
      <c r="N100" s="259" t="e">
        <f>IF(ISNUMBER(Regressions!O110),ROUND(Regressions!O110, 1), NA())</f>
        <v>#N/A</v>
      </c>
      <c r="O100" s="372" t="e">
        <f>IF(ISNUMBER(Regressions!Q110),ROUND(Regressions!Q110, 1), NA())</f>
        <v>#N/A</v>
      </c>
      <c r="P100" s="370" t="e">
        <f>IF(ISNUMBER(Regressions!R110),ROUND(Regressions!R110, 1), NA())</f>
        <v>#N/A</v>
      </c>
      <c r="Q100" s="261" t="e">
        <f>IF(ISNUMBER(Regressions!S110),ROUND(Regressions!S110, 1), NA())</f>
        <v>#N/A</v>
      </c>
      <c r="R100" s="371" t="e">
        <f>IF(ISNUMBER(Regressions!T110),ROUND(Regressions!T110, 1), NA())</f>
        <v>#N/A</v>
      </c>
      <c r="S100" s="259" t="e">
        <f>IF(ISNUMBER(Regressions!U110),ROUND(Regressions!U110, 1), NA())</f>
        <v>#N/A</v>
      </c>
    </row>
    <row xmlns:x14ac="http://schemas.microsoft.com/office/spreadsheetml/2009/9/ac" r="101" x14ac:dyDescent="0.2">
      <c r="A101" s="366" t="str">
        <f>IF(ISBLANK(Regressions!A111), " ", Regressions!A111)</f>
        <v>Bhutan</v>
      </c>
      <c r="B101" s="367">
        <f>IF(ISBLANK(Regressions!B111), " ", Regressions!B111)</f>
        <v>2004</v>
      </c>
      <c r="C101" s="373" t="str">
        <f>IF(ISBLANK(Regressions!C111), " ", Regressions!C111)</f>
        <v>Pre-primary</v>
      </c>
      <c r="D101" s="369">
        <f>IF(ISBLANK(Regressions!D111), " ", Regressions!D111)</f>
        <v>28186</v>
      </c>
      <c r="E101" s="257" t="e">
        <f>IF(ISNUMBER(Regressions!E111),ROUND(Regressions!E111, 1), NA())</f>
        <v>#N/A</v>
      </c>
      <c r="F101" s="370" t="e">
        <f>IF(ISNUMBER(Regressions!F111),ROUND(Regressions!F111, 1), NA())</f>
        <v>#N/A</v>
      </c>
      <c r="G101" s="258" t="e">
        <f>IF(ISNUMBER(Regressions!G111),ROUND(Regressions!G111, 1), NA())</f>
        <v>#N/A</v>
      </c>
      <c r="H101" s="371" t="e">
        <f>IF(ISNUMBER(Regressions!H111),ROUND(Regressions!H111, 1), NA())</f>
        <v>#N/A</v>
      </c>
      <c r="I101" s="259" t="e">
        <f>IF(ISNUMBER(Regressions!I111),ROUND(Regressions!I111, 1), NA())</f>
        <v>#N/A</v>
      </c>
      <c r="J101" s="372" t="e">
        <f>IF(ISNUMBER(Regressions!K111),ROUND(Regressions!K111, 1), NA())</f>
        <v>#N/A</v>
      </c>
      <c r="K101" s="370" t="e">
        <f>IF(ISNUMBER(Regressions!L111),ROUND(Regressions!L111, 1), NA())</f>
        <v>#N/A</v>
      </c>
      <c r="L101" s="260" t="e">
        <f>IF(ISNUMBER(Regressions!M111),ROUND(Regressions!M111, 1), NA())</f>
        <v>#N/A</v>
      </c>
      <c r="M101" s="371" t="e">
        <f>IF(ISNUMBER(Regressions!N111),ROUND(Regressions!N111, 1), NA())</f>
        <v>#N/A</v>
      </c>
      <c r="N101" s="259" t="e">
        <f>IF(ISNUMBER(Regressions!O111),ROUND(Regressions!O111, 1), NA())</f>
        <v>#N/A</v>
      </c>
      <c r="O101" s="372" t="e">
        <f>IF(ISNUMBER(Regressions!Q111),ROUND(Regressions!Q111, 1), NA())</f>
        <v>#N/A</v>
      </c>
      <c r="P101" s="370" t="e">
        <f>IF(ISNUMBER(Regressions!R111),ROUND(Regressions!R111, 1), NA())</f>
        <v>#N/A</v>
      </c>
      <c r="Q101" s="261" t="e">
        <f>IF(ISNUMBER(Regressions!S111),ROUND(Regressions!S111, 1), NA())</f>
        <v>#N/A</v>
      </c>
      <c r="R101" s="371" t="e">
        <f>IF(ISNUMBER(Regressions!T111),ROUND(Regressions!T111, 1), NA())</f>
        <v>#N/A</v>
      </c>
      <c r="S101" s="259" t="e">
        <f>IF(ISNUMBER(Regressions!U111),ROUND(Regressions!U111, 1), NA())</f>
        <v>#N/A</v>
      </c>
    </row>
    <row xmlns:x14ac="http://schemas.microsoft.com/office/spreadsheetml/2009/9/ac" r="102" x14ac:dyDescent="0.2">
      <c r="A102" s="366" t="str">
        <f>IF(ISBLANK(Regressions!A112), " ", Regressions!A112)</f>
        <v>Bhutan</v>
      </c>
      <c r="B102" s="367">
        <f>IF(ISBLANK(Regressions!B112), " ", Regressions!B112)</f>
        <v>2005</v>
      </c>
      <c r="C102" s="373" t="str">
        <f>IF(ISBLANK(Regressions!C112), " ", Regressions!C112)</f>
        <v>Pre-primary</v>
      </c>
      <c r="D102" s="369">
        <f>IF(ISBLANK(Regressions!D112), " ", Regressions!D112)</f>
        <v>27908</v>
      </c>
      <c r="E102" s="257" t="e">
        <f>IF(ISNUMBER(Regressions!E112),ROUND(Regressions!E112, 1), NA())</f>
        <v>#N/A</v>
      </c>
      <c r="F102" s="370" t="e">
        <f>IF(ISNUMBER(Regressions!F112),ROUND(Regressions!F112, 1), NA())</f>
        <v>#N/A</v>
      </c>
      <c r="G102" s="258" t="e">
        <f>IF(ISNUMBER(Regressions!G112),ROUND(Regressions!G112, 1), NA())</f>
        <v>#N/A</v>
      </c>
      <c r="H102" s="371" t="e">
        <f>IF(ISNUMBER(Regressions!H112),ROUND(Regressions!H112, 1), NA())</f>
        <v>#N/A</v>
      </c>
      <c r="I102" s="259" t="e">
        <f>IF(ISNUMBER(Regressions!I112),ROUND(Regressions!I112, 1), NA())</f>
        <v>#N/A</v>
      </c>
      <c r="J102" s="372" t="e">
        <f>IF(ISNUMBER(Regressions!K112),ROUND(Regressions!K112, 1), NA())</f>
        <v>#N/A</v>
      </c>
      <c r="K102" s="370" t="e">
        <f>IF(ISNUMBER(Regressions!L112),ROUND(Regressions!L112, 1), NA())</f>
        <v>#N/A</v>
      </c>
      <c r="L102" s="260" t="e">
        <f>IF(ISNUMBER(Regressions!M112),ROUND(Regressions!M112, 1), NA())</f>
        <v>#N/A</v>
      </c>
      <c r="M102" s="371" t="e">
        <f>IF(ISNUMBER(Regressions!N112),ROUND(Regressions!N112, 1), NA())</f>
        <v>#N/A</v>
      </c>
      <c r="N102" s="259" t="e">
        <f>IF(ISNUMBER(Regressions!O112),ROUND(Regressions!O112, 1), NA())</f>
        <v>#N/A</v>
      </c>
      <c r="O102" s="372" t="e">
        <f>IF(ISNUMBER(Regressions!Q112),ROUND(Regressions!Q112, 1), NA())</f>
        <v>#N/A</v>
      </c>
      <c r="P102" s="370" t="e">
        <f>IF(ISNUMBER(Regressions!R112),ROUND(Regressions!R112, 1), NA())</f>
        <v>#N/A</v>
      </c>
      <c r="Q102" s="261" t="e">
        <f>IF(ISNUMBER(Regressions!S112),ROUND(Regressions!S112, 1), NA())</f>
        <v>#N/A</v>
      </c>
      <c r="R102" s="371" t="e">
        <f>IF(ISNUMBER(Regressions!T112),ROUND(Regressions!T112, 1), NA())</f>
        <v>#N/A</v>
      </c>
      <c r="S102" s="259" t="e">
        <f>IF(ISNUMBER(Regressions!U112),ROUND(Regressions!U112, 1), NA())</f>
        <v>#N/A</v>
      </c>
    </row>
    <row xmlns:x14ac="http://schemas.microsoft.com/office/spreadsheetml/2009/9/ac" r="103" x14ac:dyDescent="0.2">
      <c r="A103" s="366" t="str">
        <f>IF(ISBLANK(Regressions!A113), " ", Regressions!A113)</f>
        <v>Bhutan</v>
      </c>
      <c r="B103" s="367">
        <f>IF(ISBLANK(Regressions!B113), " ", Regressions!B113)</f>
        <v>2006</v>
      </c>
      <c r="C103" s="373" t="str">
        <f>IF(ISBLANK(Regressions!C113), " ", Regressions!C113)</f>
        <v>Pre-primary</v>
      </c>
      <c r="D103" s="369">
        <f>IF(ISBLANK(Regressions!D113), " ", Regressions!D113)</f>
        <v>27514</v>
      </c>
      <c r="E103" s="257" t="e">
        <f>IF(ISNUMBER(Regressions!E113),ROUND(Regressions!E113, 1), NA())</f>
        <v>#N/A</v>
      </c>
      <c r="F103" s="370" t="e">
        <f>IF(ISNUMBER(Regressions!F113),ROUND(Regressions!F113, 1), NA())</f>
        <v>#N/A</v>
      </c>
      <c r="G103" s="258" t="e">
        <f>IF(ISNUMBER(Regressions!G113),ROUND(Regressions!G113, 1), NA())</f>
        <v>#N/A</v>
      </c>
      <c r="H103" s="371" t="e">
        <f>IF(ISNUMBER(Regressions!H113),ROUND(Regressions!H113, 1), NA())</f>
        <v>#N/A</v>
      </c>
      <c r="I103" s="259" t="e">
        <f>IF(ISNUMBER(Regressions!I113),ROUND(Regressions!I113, 1), NA())</f>
        <v>#N/A</v>
      </c>
      <c r="J103" s="372" t="e">
        <f>IF(ISNUMBER(Regressions!K113),ROUND(Regressions!K113, 1), NA())</f>
        <v>#N/A</v>
      </c>
      <c r="K103" s="370" t="e">
        <f>IF(ISNUMBER(Regressions!L113),ROUND(Regressions!L113, 1), NA())</f>
        <v>#N/A</v>
      </c>
      <c r="L103" s="260" t="e">
        <f>IF(ISNUMBER(Regressions!M113),ROUND(Regressions!M113, 1), NA())</f>
        <v>#N/A</v>
      </c>
      <c r="M103" s="371" t="e">
        <f>IF(ISNUMBER(Regressions!N113),ROUND(Regressions!N113, 1), NA())</f>
        <v>#N/A</v>
      </c>
      <c r="N103" s="259" t="e">
        <f>IF(ISNUMBER(Regressions!O113),ROUND(Regressions!O113, 1), NA())</f>
        <v>#N/A</v>
      </c>
      <c r="O103" s="372" t="e">
        <f>IF(ISNUMBER(Regressions!Q113),ROUND(Regressions!Q113, 1), NA())</f>
        <v>#N/A</v>
      </c>
      <c r="P103" s="370" t="e">
        <f>IF(ISNUMBER(Regressions!R113),ROUND(Regressions!R113, 1), NA())</f>
        <v>#N/A</v>
      </c>
      <c r="Q103" s="261" t="e">
        <f>IF(ISNUMBER(Regressions!S113),ROUND(Regressions!S113, 1), NA())</f>
        <v>#N/A</v>
      </c>
      <c r="R103" s="371" t="e">
        <f>IF(ISNUMBER(Regressions!T113),ROUND(Regressions!T113, 1), NA())</f>
        <v>#N/A</v>
      </c>
      <c r="S103" s="259" t="e">
        <f>IF(ISNUMBER(Regressions!U113),ROUND(Regressions!U113, 1), NA())</f>
        <v>#N/A</v>
      </c>
    </row>
    <row xmlns:x14ac="http://schemas.microsoft.com/office/spreadsheetml/2009/9/ac" r="104" x14ac:dyDescent="0.2">
      <c r="A104" s="366" t="str">
        <f>IF(ISBLANK(Regressions!A114), " ", Regressions!A114)</f>
        <v>Bhutan</v>
      </c>
      <c r="B104" s="367">
        <f>IF(ISBLANK(Regressions!B114), " ", Regressions!B114)</f>
        <v>2007</v>
      </c>
      <c r="C104" s="373" t="str">
        <f>IF(ISBLANK(Regressions!C114), " ", Regressions!C114)</f>
        <v>Pre-primary</v>
      </c>
      <c r="D104" s="369">
        <f>IF(ISBLANK(Regressions!D114), " ", Regressions!D114)</f>
        <v>27079</v>
      </c>
      <c r="E104" s="257" t="e">
        <f>IF(ISNUMBER(Regressions!E114),ROUND(Regressions!E114, 1), NA())</f>
        <v>#N/A</v>
      </c>
      <c r="F104" s="370" t="e">
        <f>IF(ISNUMBER(Regressions!F114),ROUND(Regressions!F114, 1), NA())</f>
        <v>#N/A</v>
      </c>
      <c r="G104" s="258" t="e">
        <f>IF(ISNUMBER(Regressions!G114),ROUND(Regressions!G114, 1), NA())</f>
        <v>#N/A</v>
      </c>
      <c r="H104" s="371" t="e">
        <f>IF(ISNUMBER(Regressions!H114),ROUND(Regressions!H114, 1), NA())</f>
        <v>#N/A</v>
      </c>
      <c r="I104" s="259" t="e">
        <f>IF(ISNUMBER(Regressions!I114),ROUND(Regressions!I114, 1), NA())</f>
        <v>#N/A</v>
      </c>
      <c r="J104" s="372" t="e">
        <f>IF(ISNUMBER(Regressions!K114),ROUND(Regressions!K114, 1), NA())</f>
        <v>#N/A</v>
      </c>
      <c r="K104" s="370" t="e">
        <f>IF(ISNUMBER(Regressions!L114),ROUND(Regressions!L114, 1), NA())</f>
        <v>#N/A</v>
      </c>
      <c r="L104" s="260" t="e">
        <f>IF(ISNUMBER(Regressions!M114),ROUND(Regressions!M114, 1), NA())</f>
        <v>#N/A</v>
      </c>
      <c r="M104" s="371" t="e">
        <f>IF(ISNUMBER(Regressions!N114),ROUND(Regressions!N114, 1), NA())</f>
        <v>#N/A</v>
      </c>
      <c r="N104" s="259" t="e">
        <f>IF(ISNUMBER(Regressions!O114),ROUND(Regressions!O114, 1), NA())</f>
        <v>#N/A</v>
      </c>
      <c r="O104" s="372" t="e">
        <f>IF(ISNUMBER(Regressions!Q114),ROUND(Regressions!Q114, 1), NA())</f>
        <v>#N/A</v>
      </c>
      <c r="P104" s="370" t="e">
        <f>IF(ISNUMBER(Regressions!R114),ROUND(Regressions!R114, 1), NA())</f>
        <v>#N/A</v>
      </c>
      <c r="Q104" s="261" t="e">
        <f>IF(ISNUMBER(Regressions!S114),ROUND(Regressions!S114, 1), NA())</f>
        <v>#N/A</v>
      </c>
      <c r="R104" s="371" t="e">
        <f>IF(ISNUMBER(Regressions!T114),ROUND(Regressions!T114, 1), NA())</f>
        <v>#N/A</v>
      </c>
      <c r="S104" s="259" t="e">
        <f>IF(ISNUMBER(Regressions!U114),ROUND(Regressions!U114, 1), NA())</f>
        <v>#N/A</v>
      </c>
    </row>
    <row xmlns:x14ac="http://schemas.microsoft.com/office/spreadsheetml/2009/9/ac" r="105" x14ac:dyDescent="0.2">
      <c r="A105" s="366" t="str">
        <f>IF(ISBLANK(Regressions!A115), " ", Regressions!A115)</f>
        <v>Bhutan</v>
      </c>
      <c r="B105" s="367">
        <f>IF(ISBLANK(Regressions!B115), " ", Regressions!B115)</f>
        <v>2008</v>
      </c>
      <c r="C105" s="373" t="str">
        <f>IF(ISBLANK(Regressions!C115), " ", Regressions!C115)</f>
        <v>Pre-primary</v>
      </c>
      <c r="D105" s="369">
        <f>IF(ISBLANK(Regressions!D115), " ", Regressions!D115)</f>
        <v>27049</v>
      </c>
      <c r="E105" s="257" t="e">
        <f>IF(ISNUMBER(Regressions!E115),ROUND(Regressions!E115, 1), NA())</f>
        <v>#N/A</v>
      </c>
      <c r="F105" s="370" t="e">
        <f>IF(ISNUMBER(Regressions!F115),ROUND(Regressions!F115, 1), NA())</f>
        <v>#N/A</v>
      </c>
      <c r="G105" s="258" t="e">
        <f>IF(ISNUMBER(Regressions!G115),ROUND(Regressions!G115, 1), NA())</f>
        <v>#N/A</v>
      </c>
      <c r="H105" s="371" t="e">
        <f>IF(ISNUMBER(Regressions!H115),ROUND(Regressions!H115, 1), NA())</f>
        <v>#N/A</v>
      </c>
      <c r="I105" s="259" t="e">
        <f>IF(ISNUMBER(Regressions!I115),ROUND(Regressions!I115, 1), NA())</f>
        <v>#N/A</v>
      </c>
      <c r="J105" s="372" t="e">
        <f>IF(ISNUMBER(Regressions!K115),ROUND(Regressions!K115, 1), NA())</f>
        <v>#N/A</v>
      </c>
      <c r="K105" s="370" t="e">
        <f>IF(ISNUMBER(Regressions!L115),ROUND(Regressions!L115, 1), NA())</f>
        <v>#N/A</v>
      </c>
      <c r="L105" s="260" t="e">
        <f>IF(ISNUMBER(Regressions!M115),ROUND(Regressions!M115, 1), NA())</f>
        <v>#N/A</v>
      </c>
      <c r="M105" s="371" t="e">
        <f>IF(ISNUMBER(Regressions!N115),ROUND(Regressions!N115, 1), NA())</f>
        <v>#N/A</v>
      </c>
      <c r="N105" s="259" t="e">
        <f>IF(ISNUMBER(Regressions!O115),ROUND(Regressions!O115, 1), NA())</f>
        <v>#N/A</v>
      </c>
      <c r="O105" s="372" t="e">
        <f>IF(ISNUMBER(Regressions!Q115),ROUND(Regressions!Q115, 1), NA())</f>
        <v>#N/A</v>
      </c>
      <c r="P105" s="370" t="e">
        <f>IF(ISNUMBER(Regressions!R115),ROUND(Regressions!R115, 1), NA())</f>
        <v>#N/A</v>
      </c>
      <c r="Q105" s="261" t="e">
        <f>IF(ISNUMBER(Regressions!S115),ROUND(Regressions!S115, 1), NA())</f>
        <v>#N/A</v>
      </c>
      <c r="R105" s="371" t="e">
        <f>IF(ISNUMBER(Regressions!T115),ROUND(Regressions!T115, 1), NA())</f>
        <v>#N/A</v>
      </c>
      <c r="S105" s="259" t="e">
        <f>IF(ISNUMBER(Regressions!U115),ROUND(Regressions!U115, 1), NA())</f>
        <v>#N/A</v>
      </c>
    </row>
    <row xmlns:x14ac="http://schemas.microsoft.com/office/spreadsheetml/2009/9/ac" r="106" x14ac:dyDescent="0.2">
      <c r="A106" s="366" t="str">
        <f>IF(ISBLANK(Regressions!A116), " ", Regressions!A116)</f>
        <v>Bhutan</v>
      </c>
      <c r="B106" s="367">
        <f>IF(ISBLANK(Regressions!B116), " ", Regressions!B116)</f>
        <v>2009</v>
      </c>
      <c r="C106" s="373" t="str">
        <f>IF(ISBLANK(Regressions!C116), " ", Regressions!C116)</f>
        <v>Pre-primary</v>
      </c>
      <c r="D106" s="369">
        <f>IF(ISBLANK(Regressions!D116), " ", Regressions!D116)</f>
        <v>27284</v>
      </c>
      <c r="E106" s="257" t="e">
        <f>IF(ISNUMBER(Regressions!E116),ROUND(Regressions!E116, 1), NA())</f>
        <v>#N/A</v>
      </c>
      <c r="F106" s="370" t="e">
        <f>IF(ISNUMBER(Regressions!F116),ROUND(Regressions!F116, 1), NA())</f>
        <v>#N/A</v>
      </c>
      <c r="G106" s="258" t="e">
        <f>IF(ISNUMBER(Regressions!G116),ROUND(Regressions!G116, 1), NA())</f>
        <v>#N/A</v>
      </c>
      <c r="H106" s="371" t="e">
        <f>IF(ISNUMBER(Regressions!H116),ROUND(Regressions!H116, 1), NA())</f>
        <v>#N/A</v>
      </c>
      <c r="I106" s="259" t="e">
        <f>IF(ISNUMBER(Regressions!I116),ROUND(Regressions!I116, 1), NA())</f>
        <v>#N/A</v>
      </c>
      <c r="J106" s="372" t="e">
        <f>IF(ISNUMBER(Regressions!K116),ROUND(Regressions!K116, 1), NA())</f>
        <v>#N/A</v>
      </c>
      <c r="K106" s="370" t="e">
        <f>IF(ISNUMBER(Regressions!L116),ROUND(Regressions!L116, 1), NA())</f>
        <v>#N/A</v>
      </c>
      <c r="L106" s="260" t="e">
        <f>IF(ISNUMBER(Regressions!M116),ROUND(Regressions!M116, 1), NA())</f>
        <v>#N/A</v>
      </c>
      <c r="M106" s="371" t="e">
        <f>IF(ISNUMBER(Regressions!N116),ROUND(Regressions!N116, 1), NA())</f>
        <v>#N/A</v>
      </c>
      <c r="N106" s="259" t="e">
        <f>IF(ISNUMBER(Regressions!O116),ROUND(Regressions!O116, 1), NA())</f>
        <v>#N/A</v>
      </c>
      <c r="O106" s="372" t="e">
        <f>IF(ISNUMBER(Regressions!Q116),ROUND(Regressions!Q116, 1), NA())</f>
        <v>#N/A</v>
      </c>
      <c r="P106" s="370" t="e">
        <f>IF(ISNUMBER(Regressions!R116),ROUND(Regressions!R116, 1), NA())</f>
        <v>#N/A</v>
      </c>
      <c r="Q106" s="261" t="e">
        <f>IF(ISNUMBER(Regressions!S116),ROUND(Regressions!S116, 1), NA())</f>
        <v>#N/A</v>
      </c>
      <c r="R106" s="371" t="e">
        <f>IF(ISNUMBER(Regressions!T116),ROUND(Regressions!T116, 1), NA())</f>
        <v>#N/A</v>
      </c>
      <c r="S106" s="259" t="e">
        <f>IF(ISNUMBER(Regressions!U116),ROUND(Regressions!U116, 1), NA())</f>
        <v>#N/A</v>
      </c>
    </row>
    <row xmlns:x14ac="http://schemas.microsoft.com/office/spreadsheetml/2009/9/ac" r="107" x14ac:dyDescent="0.2">
      <c r="A107" s="366" t="str">
        <f>IF(ISBLANK(Regressions!A117), " ", Regressions!A117)</f>
        <v>Bhutan</v>
      </c>
      <c r="B107" s="367">
        <f>IF(ISBLANK(Regressions!B117), " ", Regressions!B117)</f>
        <v>2010</v>
      </c>
      <c r="C107" s="373" t="str">
        <f>IF(ISBLANK(Regressions!C117), " ", Regressions!C117)</f>
        <v>Pre-primary</v>
      </c>
      <c r="D107" s="369">
        <f>IF(ISBLANK(Regressions!D117), " ", Regressions!D117)</f>
        <v>27577</v>
      </c>
      <c r="E107" s="257" t="e">
        <f>IF(ISNUMBER(Regressions!E117),ROUND(Regressions!E117, 1), NA())</f>
        <v>#N/A</v>
      </c>
      <c r="F107" s="370" t="e">
        <f>IF(ISNUMBER(Regressions!F117),ROUND(Regressions!F117, 1), NA())</f>
        <v>#N/A</v>
      </c>
      <c r="G107" s="258" t="e">
        <f>IF(ISNUMBER(Regressions!G117),ROUND(Regressions!G117, 1), NA())</f>
        <v>#N/A</v>
      </c>
      <c r="H107" s="371" t="e">
        <f>IF(ISNUMBER(Regressions!H117),ROUND(Regressions!H117, 1), NA())</f>
        <v>#N/A</v>
      </c>
      <c r="I107" s="259" t="e">
        <f>IF(ISNUMBER(Regressions!I117),ROUND(Regressions!I117, 1), NA())</f>
        <v>#N/A</v>
      </c>
      <c r="J107" s="372" t="e">
        <f>IF(ISNUMBER(Regressions!K117),ROUND(Regressions!K117, 1), NA())</f>
        <v>#N/A</v>
      </c>
      <c r="K107" s="370" t="e">
        <f>IF(ISNUMBER(Regressions!L117),ROUND(Regressions!L117, 1), NA())</f>
        <v>#N/A</v>
      </c>
      <c r="L107" s="260" t="e">
        <f>IF(ISNUMBER(Regressions!M117),ROUND(Regressions!M117, 1), NA())</f>
        <v>#N/A</v>
      </c>
      <c r="M107" s="371" t="e">
        <f>IF(ISNUMBER(Regressions!N117),ROUND(Regressions!N117, 1), NA())</f>
        <v>#N/A</v>
      </c>
      <c r="N107" s="259" t="e">
        <f>IF(ISNUMBER(Regressions!O117),ROUND(Regressions!O117, 1), NA())</f>
        <v>#N/A</v>
      </c>
      <c r="O107" s="372" t="e">
        <f>IF(ISNUMBER(Regressions!Q117),ROUND(Regressions!Q117, 1), NA())</f>
        <v>#N/A</v>
      </c>
      <c r="P107" s="370" t="e">
        <f>IF(ISNUMBER(Regressions!R117),ROUND(Regressions!R117, 1), NA())</f>
        <v>#N/A</v>
      </c>
      <c r="Q107" s="261" t="e">
        <f>IF(ISNUMBER(Regressions!S117),ROUND(Regressions!S117, 1), NA())</f>
        <v>#N/A</v>
      </c>
      <c r="R107" s="371" t="e">
        <f>IF(ISNUMBER(Regressions!T117),ROUND(Regressions!T117, 1), NA())</f>
        <v>#N/A</v>
      </c>
      <c r="S107" s="259" t="e">
        <f>IF(ISNUMBER(Regressions!U117),ROUND(Regressions!U117, 1), NA())</f>
        <v>#N/A</v>
      </c>
    </row>
    <row xmlns:x14ac="http://schemas.microsoft.com/office/spreadsheetml/2009/9/ac" r="108" x14ac:dyDescent="0.2">
      <c r="A108" s="366" t="str">
        <f>IF(ISBLANK(Regressions!A118), " ", Regressions!A118)</f>
        <v>Bhutan</v>
      </c>
      <c r="B108" s="367">
        <f>IF(ISBLANK(Regressions!B118), " ", Regressions!B118)</f>
        <v>2011</v>
      </c>
      <c r="C108" s="373" t="str">
        <f>IF(ISBLANK(Regressions!C118), " ", Regressions!C118)</f>
        <v>Pre-primary</v>
      </c>
      <c r="D108" s="369">
        <f>IF(ISBLANK(Regressions!D118), " ", Regressions!D118)</f>
        <v>27502</v>
      </c>
      <c r="E108" s="257" t="e">
        <f>IF(ISNUMBER(Regressions!E118),ROUND(Regressions!E118, 1), NA())</f>
        <v>#N/A</v>
      </c>
      <c r="F108" s="370" t="e">
        <f>IF(ISNUMBER(Regressions!F118),ROUND(Regressions!F118, 1), NA())</f>
        <v>#N/A</v>
      </c>
      <c r="G108" s="258" t="e">
        <f>IF(ISNUMBER(Regressions!G118),ROUND(Regressions!G118, 1), NA())</f>
        <v>#N/A</v>
      </c>
      <c r="H108" s="371" t="e">
        <f>IF(ISNUMBER(Regressions!H118),ROUND(Regressions!H118, 1), NA())</f>
        <v>#N/A</v>
      </c>
      <c r="I108" s="259" t="e">
        <f>IF(ISNUMBER(Regressions!I118),ROUND(Regressions!I118, 1), NA())</f>
        <v>#N/A</v>
      </c>
      <c r="J108" s="372" t="e">
        <f>IF(ISNUMBER(Regressions!K118),ROUND(Regressions!K118, 1), NA())</f>
        <v>#N/A</v>
      </c>
      <c r="K108" s="370" t="e">
        <f>IF(ISNUMBER(Regressions!L118),ROUND(Regressions!L118, 1), NA())</f>
        <v>#N/A</v>
      </c>
      <c r="L108" s="260" t="e">
        <f>IF(ISNUMBER(Regressions!M118),ROUND(Regressions!M118, 1), NA())</f>
        <v>#N/A</v>
      </c>
      <c r="M108" s="371" t="e">
        <f>IF(ISNUMBER(Regressions!N118),ROUND(Regressions!N118, 1), NA())</f>
        <v>#N/A</v>
      </c>
      <c r="N108" s="259" t="e">
        <f>IF(ISNUMBER(Regressions!O118),ROUND(Regressions!O118, 1), NA())</f>
        <v>#N/A</v>
      </c>
      <c r="O108" s="372" t="e">
        <f>IF(ISNUMBER(Regressions!Q118),ROUND(Regressions!Q118, 1), NA())</f>
        <v>#N/A</v>
      </c>
      <c r="P108" s="370" t="e">
        <f>IF(ISNUMBER(Regressions!R118),ROUND(Regressions!R118, 1), NA())</f>
        <v>#N/A</v>
      </c>
      <c r="Q108" s="261" t="e">
        <f>IF(ISNUMBER(Regressions!S118),ROUND(Regressions!S118, 1), NA())</f>
        <v>#N/A</v>
      </c>
      <c r="R108" s="371" t="e">
        <f>IF(ISNUMBER(Regressions!T118),ROUND(Regressions!T118, 1), NA())</f>
        <v>#N/A</v>
      </c>
      <c r="S108" s="259" t="e">
        <f>IF(ISNUMBER(Regressions!U118),ROUND(Regressions!U118, 1), NA())</f>
        <v>#N/A</v>
      </c>
    </row>
    <row xmlns:x14ac="http://schemas.microsoft.com/office/spreadsheetml/2009/9/ac" r="109" x14ac:dyDescent="0.2">
      <c r="A109" s="366" t="str">
        <f>IF(ISBLANK(Regressions!A119), " ", Regressions!A119)</f>
        <v>Bhutan</v>
      </c>
      <c r="B109" s="367">
        <f>IF(ISBLANK(Regressions!B119), " ", Regressions!B119)</f>
        <v>2012</v>
      </c>
      <c r="C109" s="373" t="str">
        <f>IF(ISBLANK(Regressions!C119), " ", Regressions!C119)</f>
        <v>Pre-primary</v>
      </c>
      <c r="D109" s="369">
        <f>IF(ISBLANK(Regressions!D119), " ", Regressions!D119)</f>
        <v>26907</v>
      </c>
      <c r="E109" s="257" t="e">
        <f>IF(ISNUMBER(Regressions!E119),ROUND(Regressions!E119, 1), NA())</f>
        <v>#N/A</v>
      </c>
      <c r="F109" s="370" t="e">
        <f>IF(ISNUMBER(Regressions!F119),ROUND(Regressions!F119, 1), NA())</f>
        <v>#N/A</v>
      </c>
      <c r="G109" s="258" t="e">
        <f>IF(ISNUMBER(Regressions!G119),ROUND(Regressions!G119, 1), NA())</f>
        <v>#N/A</v>
      </c>
      <c r="H109" s="371" t="e">
        <f>IF(ISNUMBER(Regressions!H119),ROUND(Regressions!H119, 1), NA())</f>
        <v>#N/A</v>
      </c>
      <c r="I109" s="259" t="e">
        <f>IF(ISNUMBER(Regressions!I119),ROUND(Regressions!I119, 1), NA())</f>
        <v>#N/A</v>
      </c>
      <c r="J109" s="372" t="e">
        <f>IF(ISNUMBER(Regressions!K119),ROUND(Regressions!K119, 1), NA())</f>
        <v>#N/A</v>
      </c>
      <c r="K109" s="370" t="e">
        <f>IF(ISNUMBER(Regressions!L119),ROUND(Regressions!L119, 1), NA())</f>
        <v>#N/A</v>
      </c>
      <c r="L109" s="260" t="e">
        <f>IF(ISNUMBER(Regressions!M119),ROUND(Regressions!M119, 1), NA())</f>
        <v>#N/A</v>
      </c>
      <c r="M109" s="371" t="e">
        <f>IF(ISNUMBER(Regressions!N119),ROUND(Regressions!N119, 1), NA())</f>
        <v>#N/A</v>
      </c>
      <c r="N109" s="259" t="e">
        <f>IF(ISNUMBER(Regressions!O119),ROUND(Regressions!O119, 1), NA())</f>
        <v>#N/A</v>
      </c>
      <c r="O109" s="372" t="e">
        <f>IF(ISNUMBER(Regressions!Q119),ROUND(Regressions!Q119, 1), NA())</f>
        <v>#N/A</v>
      </c>
      <c r="P109" s="370" t="e">
        <f>IF(ISNUMBER(Regressions!R119),ROUND(Regressions!R119, 1), NA())</f>
        <v>#N/A</v>
      </c>
      <c r="Q109" s="261" t="e">
        <f>IF(ISNUMBER(Regressions!S119),ROUND(Regressions!S119, 1), NA())</f>
        <v>#N/A</v>
      </c>
      <c r="R109" s="371" t="e">
        <f>IF(ISNUMBER(Regressions!T119),ROUND(Regressions!T119, 1), NA())</f>
        <v>#N/A</v>
      </c>
      <c r="S109" s="259" t="e">
        <f>IF(ISNUMBER(Regressions!U119),ROUND(Regressions!U119, 1), NA())</f>
        <v>#N/A</v>
      </c>
    </row>
    <row xmlns:x14ac="http://schemas.microsoft.com/office/spreadsheetml/2009/9/ac" r="110" x14ac:dyDescent="0.2">
      <c r="A110" s="366" t="str">
        <f>IF(ISBLANK(Regressions!A120), " ", Regressions!A120)</f>
        <v>Bhutan</v>
      </c>
      <c r="B110" s="367">
        <f>IF(ISBLANK(Regressions!B120), " ", Regressions!B120)</f>
        <v>2013</v>
      </c>
      <c r="C110" s="373" t="str">
        <f>IF(ISBLANK(Regressions!C120), " ", Regressions!C120)</f>
        <v>Pre-primary</v>
      </c>
      <c r="D110" s="369">
        <f>IF(ISBLANK(Regressions!D120), " ", Regressions!D120)</f>
        <v>26281</v>
      </c>
      <c r="E110" s="257" t="e">
        <f>IF(ISNUMBER(Regressions!E120),ROUND(Regressions!E120, 1), NA())</f>
        <v>#N/A</v>
      </c>
      <c r="F110" s="370" t="e">
        <f>IF(ISNUMBER(Regressions!F120),ROUND(Regressions!F120, 1), NA())</f>
        <v>#N/A</v>
      </c>
      <c r="G110" s="258" t="e">
        <f>IF(ISNUMBER(Regressions!G120),ROUND(Regressions!G120, 1), NA())</f>
        <v>#N/A</v>
      </c>
      <c r="H110" s="371" t="e">
        <f>IF(ISNUMBER(Regressions!H120),ROUND(Regressions!H120, 1), NA())</f>
        <v>#N/A</v>
      </c>
      <c r="I110" s="259" t="e">
        <f>IF(ISNUMBER(Regressions!I120),ROUND(Regressions!I120, 1), NA())</f>
        <v>#N/A</v>
      </c>
      <c r="J110" s="372" t="e">
        <f>IF(ISNUMBER(Regressions!K120),ROUND(Regressions!K120, 1), NA())</f>
        <v>#N/A</v>
      </c>
      <c r="K110" s="370" t="e">
        <f>IF(ISNUMBER(Regressions!L120),ROUND(Regressions!L120, 1), NA())</f>
        <v>#N/A</v>
      </c>
      <c r="L110" s="260" t="e">
        <f>IF(ISNUMBER(Regressions!M120),ROUND(Regressions!M120, 1), NA())</f>
        <v>#N/A</v>
      </c>
      <c r="M110" s="371" t="e">
        <f>IF(ISNUMBER(Regressions!N120),ROUND(Regressions!N120, 1), NA())</f>
        <v>#N/A</v>
      </c>
      <c r="N110" s="259" t="e">
        <f>IF(ISNUMBER(Regressions!O120),ROUND(Regressions!O120, 1), NA())</f>
        <v>#N/A</v>
      </c>
      <c r="O110" s="372" t="e">
        <f>IF(ISNUMBER(Regressions!Q120),ROUND(Regressions!Q120, 1), NA())</f>
        <v>#N/A</v>
      </c>
      <c r="P110" s="370">
        <f>IF(ISNUMBER(Regressions!R120),ROUND(Regressions!R120, 1), NA())</f>
        <v>66</v>
      </c>
      <c r="Q110" s="261" t="e">
        <f>IF(ISNUMBER(Regressions!S120),ROUND(Regressions!S120, 1), NA())</f>
        <v>#N/A</v>
      </c>
      <c r="R110" s="371" t="e">
        <f>IF(ISNUMBER(Regressions!T120),ROUND(Regressions!T120, 1), NA())</f>
        <v>#N/A</v>
      </c>
      <c r="S110" s="259">
        <f>IF(ISNUMBER(Regressions!U120),ROUND(Regressions!U120, 1), NA())</f>
        <v>34</v>
      </c>
    </row>
    <row xmlns:x14ac="http://schemas.microsoft.com/office/spreadsheetml/2009/9/ac" r="111" x14ac:dyDescent="0.2">
      <c r="A111" s="366" t="str">
        <f>IF(ISBLANK(Regressions!A121), " ", Regressions!A121)</f>
        <v>Bhutan</v>
      </c>
      <c r="B111" s="367">
        <f>IF(ISBLANK(Regressions!B121), " ", Regressions!B121)</f>
        <v>2014</v>
      </c>
      <c r="C111" s="373" t="str">
        <f>IF(ISBLANK(Regressions!C121), " ", Regressions!C121)</f>
        <v>Pre-primary</v>
      </c>
      <c r="D111" s="369">
        <f>IF(ISBLANK(Regressions!D121), " ", Regressions!D121)</f>
        <v>25928</v>
      </c>
      <c r="E111" s="257" t="e">
        <f>IF(ISNUMBER(Regressions!E121),ROUND(Regressions!E121, 1), NA())</f>
        <v>#N/A</v>
      </c>
      <c r="F111" s="370" t="e">
        <f>IF(ISNUMBER(Regressions!F121),ROUND(Regressions!F121, 1), NA())</f>
        <v>#N/A</v>
      </c>
      <c r="G111" s="258" t="e">
        <f>IF(ISNUMBER(Regressions!G121),ROUND(Regressions!G121, 1), NA())</f>
        <v>#N/A</v>
      </c>
      <c r="H111" s="371" t="e">
        <f>IF(ISNUMBER(Regressions!H121),ROUND(Regressions!H121, 1), NA())</f>
        <v>#N/A</v>
      </c>
      <c r="I111" s="259" t="e">
        <f>IF(ISNUMBER(Regressions!I121),ROUND(Regressions!I121, 1), NA())</f>
        <v>#N/A</v>
      </c>
      <c r="J111" s="372" t="e">
        <f>IF(ISNUMBER(Regressions!K121),ROUND(Regressions!K121, 1), NA())</f>
        <v>#N/A</v>
      </c>
      <c r="K111" s="370" t="e">
        <f>IF(ISNUMBER(Regressions!L121),ROUND(Regressions!L121, 1), NA())</f>
        <v>#N/A</v>
      </c>
      <c r="L111" s="260" t="e">
        <f>IF(ISNUMBER(Regressions!M121),ROUND(Regressions!M121, 1), NA())</f>
        <v>#N/A</v>
      </c>
      <c r="M111" s="371" t="e">
        <f>IF(ISNUMBER(Regressions!N121),ROUND(Regressions!N121, 1), NA())</f>
        <v>#N/A</v>
      </c>
      <c r="N111" s="259" t="e">
        <f>IF(ISNUMBER(Regressions!O121),ROUND(Regressions!O121, 1), NA())</f>
        <v>#N/A</v>
      </c>
      <c r="O111" s="372" t="e">
        <f>IF(ISNUMBER(Regressions!Q121),ROUND(Regressions!Q121, 1), NA())</f>
        <v>#N/A</v>
      </c>
      <c r="P111" s="370">
        <f>IF(ISNUMBER(Regressions!R121),ROUND(Regressions!R121, 1), NA())</f>
        <v>66</v>
      </c>
      <c r="Q111" s="261" t="e">
        <f>IF(ISNUMBER(Regressions!S121),ROUND(Regressions!S121, 1), NA())</f>
        <v>#N/A</v>
      </c>
      <c r="R111" s="371" t="e">
        <f>IF(ISNUMBER(Regressions!T121),ROUND(Regressions!T121, 1), NA())</f>
        <v>#N/A</v>
      </c>
      <c r="S111" s="259">
        <f>IF(ISNUMBER(Regressions!U121),ROUND(Regressions!U121, 1), NA())</f>
        <v>34</v>
      </c>
    </row>
    <row xmlns:x14ac="http://schemas.microsoft.com/office/spreadsheetml/2009/9/ac" r="112" x14ac:dyDescent="0.2">
      <c r="A112" s="366" t="str">
        <f>IF(ISBLANK(Regressions!A122), " ", Regressions!A122)</f>
        <v>Bhutan</v>
      </c>
      <c r="B112" s="367">
        <f>IF(ISBLANK(Regressions!B122), " ", Regressions!B122)</f>
        <v>2015</v>
      </c>
      <c r="C112" s="373" t="str">
        <f>IF(ISBLANK(Regressions!C122), " ", Regressions!C122)</f>
        <v>Pre-primary</v>
      </c>
      <c r="D112" s="369">
        <f>IF(ISBLANK(Regressions!D122), " ", Regressions!D122)</f>
        <v>25862</v>
      </c>
      <c r="E112" s="257" t="e">
        <f>IF(ISNUMBER(Regressions!E122),ROUND(Regressions!E122, 1), NA())</f>
        <v>#N/A</v>
      </c>
      <c r="F112" s="370" t="e">
        <f>IF(ISNUMBER(Regressions!F122),ROUND(Regressions!F122, 1), NA())</f>
        <v>#N/A</v>
      </c>
      <c r="G112" s="258" t="e">
        <f>IF(ISNUMBER(Regressions!G122),ROUND(Regressions!G122, 1), NA())</f>
        <v>#N/A</v>
      </c>
      <c r="H112" s="371" t="e">
        <f>IF(ISNUMBER(Regressions!H122),ROUND(Regressions!H122, 1), NA())</f>
        <v>#N/A</v>
      </c>
      <c r="I112" s="259" t="e">
        <f>IF(ISNUMBER(Regressions!I122),ROUND(Regressions!I122, 1), NA())</f>
        <v>#N/A</v>
      </c>
      <c r="J112" s="372" t="e">
        <f>IF(ISNUMBER(Regressions!K122),ROUND(Regressions!K122, 1), NA())</f>
        <v>#N/A</v>
      </c>
      <c r="K112" s="370" t="e">
        <f>IF(ISNUMBER(Regressions!L122),ROUND(Regressions!L122, 1), NA())</f>
        <v>#N/A</v>
      </c>
      <c r="L112" s="260" t="e">
        <f>IF(ISNUMBER(Regressions!M122),ROUND(Regressions!M122, 1), NA())</f>
        <v>#N/A</v>
      </c>
      <c r="M112" s="371" t="e">
        <f>IF(ISNUMBER(Regressions!N122),ROUND(Regressions!N122, 1), NA())</f>
        <v>#N/A</v>
      </c>
      <c r="N112" s="259" t="e">
        <f>IF(ISNUMBER(Regressions!O122),ROUND(Regressions!O122, 1), NA())</f>
        <v>#N/A</v>
      </c>
      <c r="O112" s="372" t="e">
        <f>IF(ISNUMBER(Regressions!Q122),ROUND(Regressions!Q122, 1), NA())</f>
        <v>#N/A</v>
      </c>
      <c r="P112" s="370">
        <f>IF(ISNUMBER(Regressions!R122),ROUND(Regressions!R122, 1), NA())</f>
        <v>66</v>
      </c>
      <c r="Q112" s="261" t="e">
        <f>IF(ISNUMBER(Regressions!S122),ROUND(Regressions!S122, 1), NA())</f>
        <v>#N/A</v>
      </c>
      <c r="R112" s="371" t="e">
        <f>IF(ISNUMBER(Regressions!T122),ROUND(Regressions!T122, 1), NA())</f>
        <v>#N/A</v>
      </c>
      <c r="S112" s="259">
        <f>IF(ISNUMBER(Regressions!U122),ROUND(Regressions!U122, 1), NA())</f>
        <v>34</v>
      </c>
    </row>
    <row xmlns:x14ac="http://schemas.microsoft.com/office/spreadsheetml/2009/9/ac" r="113" x14ac:dyDescent="0.2">
      <c r="A113" s="366" t="str">
        <f>IF(ISBLANK(Regressions!A123), " ", Regressions!A123)</f>
        <v>Bhutan</v>
      </c>
      <c r="B113" s="367">
        <f>IF(ISBLANK(Regressions!B123), " ", Regressions!B123)</f>
        <v>2016</v>
      </c>
      <c r="C113" s="373" t="str">
        <f>IF(ISBLANK(Regressions!C123), " ", Regressions!C123)</f>
        <v>Pre-primary</v>
      </c>
      <c r="D113" s="369">
        <f>IF(ISBLANK(Regressions!D123), " ", Regressions!D123)</f>
        <v>25935</v>
      </c>
      <c r="E113" s="257" t="e">
        <f>IF(ISNUMBER(Regressions!E123),ROUND(Regressions!E123, 1), NA())</f>
        <v>#N/A</v>
      </c>
      <c r="F113" s="370" t="e">
        <f>IF(ISNUMBER(Regressions!F123),ROUND(Regressions!F123, 1), NA())</f>
        <v>#N/A</v>
      </c>
      <c r="G113" s="258" t="e">
        <f>IF(ISNUMBER(Regressions!G123),ROUND(Regressions!G123, 1), NA())</f>
        <v>#N/A</v>
      </c>
      <c r="H113" s="371" t="e">
        <f>IF(ISNUMBER(Regressions!H123),ROUND(Regressions!H123, 1), NA())</f>
        <v>#N/A</v>
      </c>
      <c r="I113" s="259" t="e">
        <f>IF(ISNUMBER(Regressions!I123),ROUND(Regressions!I123, 1), NA())</f>
        <v>#N/A</v>
      </c>
      <c r="J113" s="372" t="e">
        <f>IF(ISNUMBER(Regressions!K123),ROUND(Regressions!K123, 1), NA())</f>
        <v>#N/A</v>
      </c>
      <c r="K113" s="370" t="e">
        <f>IF(ISNUMBER(Regressions!L123),ROUND(Regressions!L123, 1), NA())</f>
        <v>#N/A</v>
      </c>
      <c r="L113" s="260" t="e">
        <f>IF(ISNUMBER(Regressions!M123),ROUND(Regressions!M123, 1), NA())</f>
        <v>#N/A</v>
      </c>
      <c r="M113" s="371" t="e">
        <f>IF(ISNUMBER(Regressions!N123),ROUND(Regressions!N123, 1), NA())</f>
        <v>#N/A</v>
      </c>
      <c r="N113" s="259" t="e">
        <f>IF(ISNUMBER(Regressions!O123),ROUND(Regressions!O123, 1), NA())</f>
        <v>#N/A</v>
      </c>
      <c r="O113" s="372" t="e">
        <f>IF(ISNUMBER(Regressions!Q123),ROUND(Regressions!Q123, 1), NA())</f>
        <v>#N/A</v>
      </c>
      <c r="P113" s="370">
        <f>IF(ISNUMBER(Regressions!R123),ROUND(Regressions!R123, 1), NA())</f>
        <v>66</v>
      </c>
      <c r="Q113" s="261" t="e">
        <f>IF(ISNUMBER(Regressions!S123),ROUND(Regressions!S123, 1), NA())</f>
        <v>#N/A</v>
      </c>
      <c r="R113" s="371" t="e">
        <f>IF(ISNUMBER(Regressions!T123),ROUND(Regressions!T123, 1), NA())</f>
        <v>#N/A</v>
      </c>
      <c r="S113" s="259">
        <f>IF(ISNUMBER(Regressions!U123),ROUND(Regressions!U123, 1), NA())</f>
        <v>34</v>
      </c>
    </row>
    <row xmlns:x14ac="http://schemas.microsoft.com/office/spreadsheetml/2009/9/ac" r="114" x14ac:dyDescent="0.2">
      <c r="A114" s="366" t="str">
        <f>IF(ISBLANK(Regressions!A124), " ", Regressions!A124)</f>
        <v>Bhutan</v>
      </c>
      <c r="B114" s="367">
        <f>IF(ISBLANK(Regressions!B124), " ", Regressions!B124)</f>
        <v>2017</v>
      </c>
      <c r="C114" s="373" t="str">
        <f>IF(ISBLANK(Regressions!C124), " ", Regressions!C124)</f>
        <v>Pre-primary</v>
      </c>
      <c r="D114" s="369">
        <f>IF(ISBLANK(Regressions!D124), " ", Regressions!D124)</f>
        <v>26012</v>
      </c>
      <c r="E114" s="257" t="e">
        <f>IF(ISNUMBER(Regressions!E124),ROUND(Regressions!E124, 1), NA())</f>
        <v>#N/A</v>
      </c>
      <c r="F114" s="370" t="e">
        <f>IF(ISNUMBER(Regressions!F124),ROUND(Regressions!F124, 1), NA())</f>
        <v>#N/A</v>
      </c>
      <c r="G114" s="258" t="e">
        <f>IF(ISNUMBER(Regressions!G124),ROUND(Regressions!G124, 1), NA())</f>
        <v>#N/A</v>
      </c>
      <c r="H114" s="371" t="e">
        <f>IF(ISNUMBER(Regressions!H124),ROUND(Regressions!H124, 1), NA())</f>
        <v>#N/A</v>
      </c>
      <c r="I114" s="259" t="e">
        <f>IF(ISNUMBER(Regressions!I124),ROUND(Regressions!I124, 1), NA())</f>
        <v>#N/A</v>
      </c>
      <c r="J114" s="372" t="e">
        <f>IF(ISNUMBER(Regressions!K124),ROUND(Regressions!K124, 1), NA())</f>
        <v>#N/A</v>
      </c>
      <c r="K114" s="370" t="e">
        <f>IF(ISNUMBER(Regressions!L124),ROUND(Regressions!L124, 1), NA())</f>
        <v>#N/A</v>
      </c>
      <c r="L114" s="260" t="e">
        <f>IF(ISNUMBER(Regressions!M124),ROUND(Regressions!M124, 1), NA())</f>
        <v>#N/A</v>
      </c>
      <c r="M114" s="371" t="e">
        <f>IF(ISNUMBER(Regressions!N124),ROUND(Regressions!N124, 1), NA())</f>
        <v>#N/A</v>
      </c>
      <c r="N114" s="259" t="e">
        <f>IF(ISNUMBER(Regressions!O124),ROUND(Regressions!O124, 1), NA())</f>
        <v>#N/A</v>
      </c>
      <c r="O114" s="372" t="e">
        <f>IF(ISNUMBER(Regressions!Q124),ROUND(Regressions!Q124, 1), NA())</f>
        <v>#N/A</v>
      </c>
      <c r="P114" s="370">
        <f>IF(ISNUMBER(Regressions!R124),ROUND(Regressions!R124, 1), NA())</f>
        <v>66</v>
      </c>
      <c r="Q114" s="261" t="e">
        <f>IF(ISNUMBER(Regressions!S124),ROUND(Regressions!S124, 1), NA())</f>
        <v>#N/A</v>
      </c>
      <c r="R114" s="371" t="e">
        <f>IF(ISNUMBER(Regressions!T124),ROUND(Regressions!T124, 1), NA())</f>
        <v>#N/A</v>
      </c>
      <c r="S114" s="259">
        <f>IF(ISNUMBER(Regressions!U124),ROUND(Regressions!U124, 1), NA())</f>
        <v>34</v>
      </c>
    </row>
    <row xmlns:x14ac="http://schemas.microsoft.com/office/spreadsheetml/2009/9/ac" r="115" x14ac:dyDescent="0.2">
      <c r="A115" s="366" t="str">
        <f>IF(ISBLANK(Regressions!A125), " ", Regressions!A125)</f>
        <v>Bhutan</v>
      </c>
      <c r="B115" s="367">
        <f>IF(ISBLANK(Regressions!B125), " ", Regressions!B125)</f>
        <v>2018</v>
      </c>
      <c r="C115" s="373" t="str">
        <f>IF(ISBLANK(Regressions!C125), " ", Regressions!C125)</f>
        <v>Pre-primary</v>
      </c>
      <c r="D115" s="369">
        <f>IF(ISBLANK(Regressions!D125), " ", Regressions!D125)</f>
        <v>25644</v>
      </c>
      <c r="E115" s="257" t="e">
        <f>IF(ISNUMBER(Regressions!E125),ROUND(Regressions!E125, 1), NA())</f>
        <v>#N/A</v>
      </c>
      <c r="F115" s="370" t="e">
        <f>IF(ISNUMBER(Regressions!F125),ROUND(Regressions!F125, 1), NA())</f>
        <v>#N/A</v>
      </c>
      <c r="G115" s="258" t="e">
        <f>IF(ISNUMBER(Regressions!G125),ROUND(Regressions!G125, 1), NA())</f>
        <v>#N/A</v>
      </c>
      <c r="H115" s="371" t="e">
        <f>IF(ISNUMBER(Regressions!H125),ROUND(Regressions!H125, 1), NA())</f>
        <v>#N/A</v>
      </c>
      <c r="I115" s="259" t="e">
        <f>IF(ISNUMBER(Regressions!I125),ROUND(Regressions!I125, 1), NA())</f>
        <v>#N/A</v>
      </c>
      <c r="J115" s="372" t="e">
        <f>IF(ISNUMBER(Regressions!K125),ROUND(Regressions!K125, 1), NA())</f>
        <v>#N/A</v>
      </c>
      <c r="K115" s="370" t="e">
        <f>IF(ISNUMBER(Regressions!L125),ROUND(Regressions!L125, 1), NA())</f>
        <v>#N/A</v>
      </c>
      <c r="L115" s="260" t="e">
        <f>IF(ISNUMBER(Regressions!M125),ROUND(Regressions!M125, 1), NA())</f>
        <v>#N/A</v>
      </c>
      <c r="M115" s="371" t="e">
        <f>IF(ISNUMBER(Regressions!N125),ROUND(Regressions!N125, 1), NA())</f>
        <v>#N/A</v>
      </c>
      <c r="N115" s="259" t="e">
        <f>IF(ISNUMBER(Regressions!O125),ROUND(Regressions!O125, 1), NA())</f>
        <v>#N/A</v>
      </c>
      <c r="O115" s="372" t="e">
        <f>IF(ISNUMBER(Regressions!Q125),ROUND(Regressions!Q125, 1), NA())</f>
        <v>#N/A</v>
      </c>
      <c r="P115" s="370">
        <f>IF(ISNUMBER(Regressions!R125),ROUND(Regressions!R125, 1), NA())</f>
        <v>66</v>
      </c>
      <c r="Q115" s="261" t="e">
        <f>IF(ISNUMBER(Regressions!S125),ROUND(Regressions!S125, 1), NA())</f>
        <v>#N/A</v>
      </c>
      <c r="R115" s="371" t="e">
        <f>IF(ISNUMBER(Regressions!T125),ROUND(Regressions!T125, 1), NA())</f>
        <v>#N/A</v>
      </c>
      <c r="S115" s="259">
        <f>IF(ISNUMBER(Regressions!U125),ROUND(Regressions!U125, 1), NA())</f>
        <v>34</v>
      </c>
    </row>
    <row xmlns:x14ac="http://schemas.microsoft.com/office/spreadsheetml/2009/9/ac" r="116" x14ac:dyDescent="0.2">
      <c r="A116" s="366" t="str">
        <f>IF(ISBLANK(Regressions!A126), " ", Regressions!A126)</f>
        <v>Bhutan</v>
      </c>
      <c r="B116" s="367">
        <f>IF(ISBLANK(Regressions!B126), " ", Regressions!B126)</f>
        <v>2019</v>
      </c>
      <c r="C116" s="373" t="str">
        <f>IF(ISBLANK(Regressions!C126), " ", Regressions!C126)</f>
        <v>Pre-primary</v>
      </c>
      <c r="D116" s="369">
        <f>IF(ISBLANK(Regressions!D126), " ", Regressions!D126)</f>
        <v>24720</v>
      </c>
      <c r="E116" s="257" t="e">
        <f>IF(ISNUMBER(Regressions!E126),ROUND(Regressions!E126, 1), NA())</f>
        <v>#N/A</v>
      </c>
      <c r="F116" s="370" t="e">
        <f>IF(ISNUMBER(Regressions!F126),ROUND(Regressions!F126, 1), NA())</f>
        <v>#N/A</v>
      </c>
      <c r="G116" s="258" t="e">
        <f>IF(ISNUMBER(Regressions!G126),ROUND(Regressions!G126, 1), NA())</f>
        <v>#N/A</v>
      </c>
      <c r="H116" s="371" t="e">
        <f>IF(ISNUMBER(Regressions!H126),ROUND(Regressions!H126, 1), NA())</f>
        <v>#N/A</v>
      </c>
      <c r="I116" s="259" t="e">
        <f>IF(ISNUMBER(Regressions!I126),ROUND(Regressions!I126, 1), NA())</f>
        <v>#N/A</v>
      </c>
      <c r="J116" s="372" t="e">
        <f>IF(ISNUMBER(Regressions!K126),ROUND(Regressions!K126, 1), NA())</f>
        <v>#N/A</v>
      </c>
      <c r="K116" s="370" t="e">
        <f>IF(ISNUMBER(Regressions!L126),ROUND(Regressions!L126, 1), NA())</f>
        <v>#N/A</v>
      </c>
      <c r="L116" s="260" t="e">
        <f>IF(ISNUMBER(Regressions!M126),ROUND(Regressions!M126, 1), NA())</f>
        <v>#N/A</v>
      </c>
      <c r="M116" s="371" t="e">
        <f>IF(ISNUMBER(Regressions!N126),ROUND(Regressions!N126, 1), NA())</f>
        <v>#N/A</v>
      </c>
      <c r="N116" s="259" t="e">
        <f>IF(ISNUMBER(Regressions!O126),ROUND(Regressions!O126, 1), NA())</f>
        <v>#N/A</v>
      </c>
      <c r="O116" s="372" t="e">
        <f>IF(ISNUMBER(Regressions!Q126),ROUND(Regressions!Q126, 1), NA())</f>
        <v>#N/A</v>
      </c>
      <c r="P116" s="370">
        <f>IF(ISNUMBER(Regressions!R126),ROUND(Regressions!R126, 1), NA())</f>
        <v>66</v>
      </c>
      <c r="Q116" s="261" t="e">
        <f>IF(ISNUMBER(Regressions!S126),ROUND(Regressions!S126, 1), NA())</f>
        <v>#N/A</v>
      </c>
      <c r="R116" s="371" t="e">
        <f>IF(ISNUMBER(Regressions!T126),ROUND(Regressions!T126, 1), NA())</f>
        <v>#N/A</v>
      </c>
      <c r="S116" s="259">
        <f>IF(ISNUMBER(Regressions!U126),ROUND(Regressions!U126, 1), NA())</f>
        <v>34</v>
      </c>
    </row>
    <row xmlns:x14ac="http://schemas.microsoft.com/office/spreadsheetml/2009/9/ac" r="117" x14ac:dyDescent="0.2">
      <c r="A117" s="366" t="str">
        <f>IF(ISBLANK(Regressions!A127), " ", Regressions!A127)</f>
        <v>Bhutan</v>
      </c>
      <c r="B117" s="367">
        <f>IF(ISBLANK(Regressions!B127), " ", Regressions!B127)</f>
        <v>2020</v>
      </c>
      <c r="C117" s="373" t="str">
        <f>IF(ISBLANK(Regressions!C127), " ", Regressions!C127)</f>
        <v>Pre-primary</v>
      </c>
      <c r="D117" s="369">
        <f>IF(ISBLANK(Regressions!D127), " ", Regressions!D127)</f>
        <v>23343</v>
      </c>
      <c r="E117" s="257" t="e">
        <f>IF(ISNUMBER(Regressions!E127),ROUND(Regressions!E127, 1), NA())</f>
        <v>#N/A</v>
      </c>
      <c r="F117" s="370" t="e">
        <f>IF(ISNUMBER(Regressions!F127),ROUND(Regressions!F127, 1), NA())</f>
        <v>#N/A</v>
      </c>
      <c r="G117" s="258" t="e">
        <f>IF(ISNUMBER(Regressions!G127),ROUND(Regressions!G127, 1), NA())</f>
        <v>#N/A</v>
      </c>
      <c r="H117" s="371" t="e">
        <f>IF(ISNUMBER(Regressions!H127),ROUND(Regressions!H127, 1), NA())</f>
        <v>#N/A</v>
      </c>
      <c r="I117" s="259" t="e">
        <f>IF(ISNUMBER(Regressions!I127),ROUND(Regressions!I127, 1), NA())</f>
        <v>#N/A</v>
      </c>
      <c r="J117" s="372" t="e">
        <f>IF(ISNUMBER(Regressions!K127),ROUND(Regressions!K127, 1), NA())</f>
        <v>#N/A</v>
      </c>
      <c r="K117" s="370" t="e">
        <f>IF(ISNUMBER(Regressions!L127),ROUND(Regressions!L127, 1), NA())</f>
        <v>#N/A</v>
      </c>
      <c r="L117" s="260" t="e">
        <f>IF(ISNUMBER(Regressions!M127),ROUND(Regressions!M127, 1), NA())</f>
        <v>#N/A</v>
      </c>
      <c r="M117" s="371" t="e">
        <f>IF(ISNUMBER(Regressions!N127),ROUND(Regressions!N127, 1), NA())</f>
        <v>#N/A</v>
      </c>
      <c r="N117" s="259" t="e">
        <f>IF(ISNUMBER(Regressions!O127),ROUND(Regressions!O127, 1), NA())</f>
        <v>#N/A</v>
      </c>
      <c r="O117" s="372" t="e">
        <f>IF(ISNUMBER(Regressions!Q127),ROUND(Regressions!Q127, 1), NA())</f>
        <v>#N/A</v>
      </c>
      <c r="P117" s="370">
        <f>IF(ISNUMBER(Regressions!R127),ROUND(Regressions!R127, 1), NA())</f>
        <v>66</v>
      </c>
      <c r="Q117" s="261" t="e">
        <f>IF(ISNUMBER(Regressions!S127),ROUND(Regressions!S127, 1), NA())</f>
        <v>#N/A</v>
      </c>
      <c r="R117" s="371" t="e">
        <f>IF(ISNUMBER(Regressions!T127),ROUND(Regressions!T127, 1), NA())</f>
        <v>#N/A</v>
      </c>
      <c r="S117" s="259">
        <f>IF(ISNUMBER(Regressions!U127),ROUND(Regressions!U127, 1), NA())</f>
        <v>34</v>
      </c>
    </row>
    <row xmlns:x14ac="http://schemas.microsoft.com/office/spreadsheetml/2009/9/ac" r="118" x14ac:dyDescent="0.2">
      <c r="A118" s="428" t="str">
        <f>IF(ISBLANK(Regressions!A128), " ", Regressions!A128)</f>
        <v>Bhutan</v>
      </c>
      <c r="B118" s="429">
        <f>IF(ISBLANK(Regressions!B128), " ", Regressions!B128)</f>
        <v>2021</v>
      </c>
      <c r="C118" s="430" t="str">
        <f>IF(ISBLANK(Regressions!C128), " ", Regressions!C128)</f>
        <v>Pre-primary</v>
      </c>
      <c r="D118" s="431">
        <f>IF(ISBLANK(Regressions!D128), " ", Regressions!D128)</f>
        <v>22585</v>
      </c>
      <c r="E118" s="434" t="e">
        <f>IF(ISNUMBER(Regressions!E128),ROUND(Regressions!E128, 1), NA())</f>
        <v>#N/A</v>
      </c>
      <c r="F118" s="432" t="e">
        <f>IF(ISNUMBER(Regressions!F128),ROUND(Regressions!F128, 1), NA())</f>
        <v>#N/A</v>
      </c>
      <c r="G118" s="435" t="e">
        <f>IF(ISNUMBER(Regressions!G128),ROUND(Regressions!G128, 1), NA())</f>
        <v>#N/A</v>
      </c>
      <c r="H118" s="433" t="e">
        <f>IF(ISNUMBER(Regressions!H128),ROUND(Regressions!H128, 1), NA())</f>
        <v>#N/A</v>
      </c>
      <c r="I118" s="436" t="e">
        <f>IF(ISNUMBER(Regressions!I128),ROUND(Regressions!I128, 1), NA())</f>
        <v>#N/A</v>
      </c>
      <c r="J118" s="434" t="e">
        <f>IF(ISNUMBER(Regressions!K128),ROUND(Regressions!K128, 1), NA())</f>
        <v>#N/A</v>
      </c>
      <c r="K118" s="432" t="e">
        <f>IF(ISNUMBER(Regressions!L128),ROUND(Regressions!L128, 1), NA())</f>
        <v>#N/A</v>
      </c>
      <c r="L118" s="437" t="e">
        <f>IF(ISNUMBER(Regressions!M128),ROUND(Regressions!M128, 1), NA())</f>
        <v>#N/A</v>
      </c>
      <c r="M118" s="433" t="e">
        <f>IF(ISNUMBER(Regressions!N128),ROUND(Regressions!N128, 1), NA())</f>
        <v>#N/A</v>
      </c>
      <c r="N118" s="436" t="e">
        <f>IF(ISNUMBER(Regressions!O128),ROUND(Regressions!O128, 1), NA())</f>
        <v>#N/A</v>
      </c>
      <c r="O118" s="434" t="e">
        <f>IF(ISNUMBER(Regressions!Q128),ROUND(Regressions!Q128, 1), NA())</f>
        <v>#N/A</v>
      </c>
      <c r="P118" s="432">
        <f>IF(ISNUMBER(Regressions!R128),ROUND(Regressions!R128, 1), NA())</f>
        <v>66</v>
      </c>
      <c r="Q118" s="438" t="e">
        <f>IF(ISNUMBER(Regressions!S128),ROUND(Regressions!S128, 1), NA())</f>
        <v>#N/A</v>
      </c>
      <c r="R118" s="433" t="e">
        <f>IF(ISNUMBER(Regressions!T128),ROUND(Regressions!T128, 1), NA())</f>
        <v>#N/A</v>
      </c>
      <c r="S118" s="436">
        <f>IF(ISNUMBER(Regressions!U128),ROUND(Regressions!U128, 1), NA())</f>
        <v>34</v>
      </c>
      <c r="T118" s="427"/>
      <c r="U118" s="427"/>
      <c r="V118" s="427"/>
      <c r="W118" s="427"/>
      <c r="X118" s="427"/>
      <c r="Y118" s="427"/>
      <c r="Z118" s="427"/>
      <c r="AA118" s="427"/>
      <c r="AB118" s="427"/>
      <c r="AC118" s="427"/>
    </row>
    <row xmlns:x14ac="http://schemas.microsoft.com/office/spreadsheetml/2009/9/ac" r="119" x14ac:dyDescent="0.2">
      <c r="A119" s="366" t="str">
        <f>IF(ISBLANK(Regressions!A129), " ", Regressions!A129)</f>
        <v>Bhutan</v>
      </c>
      <c r="B119" s="367">
        <f>IF(ISBLANK(Regressions!B129), " ", Regressions!B129)</f>
        <v>2022</v>
      </c>
      <c r="C119" s="373" t="str">
        <f>IF(ISBLANK(Regressions!C129), " ", Regressions!C129)</f>
        <v>Pre-primary</v>
      </c>
      <c r="D119" s="369">
        <f>IF(ISBLANK(Regressions!D129), " ", Regressions!D129)</f>
        <v>21182</v>
      </c>
      <c r="E119" s="257" t="e">
        <f>IF(ISNUMBER(Regressions!E129),ROUND(Regressions!E129, 1), NA())</f>
        <v>#N/A</v>
      </c>
      <c r="F119" s="370" t="e">
        <f>IF(ISNUMBER(Regressions!F129),ROUND(Regressions!F129, 1), NA())</f>
        <v>#N/A</v>
      </c>
      <c r="G119" s="258" t="e">
        <f>IF(ISNUMBER(Regressions!G129),ROUND(Regressions!G129, 1), NA())</f>
        <v>#N/A</v>
      </c>
      <c r="H119" s="371" t="e">
        <f>IF(ISNUMBER(Regressions!H129),ROUND(Regressions!H129, 1), NA())</f>
        <v>#N/A</v>
      </c>
      <c r="I119" s="259" t="e">
        <f>IF(ISNUMBER(Regressions!I129),ROUND(Regressions!I129, 1), NA())</f>
        <v>#N/A</v>
      </c>
      <c r="J119" s="372" t="e">
        <f>IF(ISNUMBER(Regressions!K129),ROUND(Regressions!K129, 1), NA())</f>
        <v>#N/A</v>
      </c>
      <c r="K119" s="370" t="e">
        <f>IF(ISNUMBER(Regressions!L129),ROUND(Regressions!L129, 1), NA())</f>
        <v>#N/A</v>
      </c>
      <c r="L119" s="260" t="e">
        <f>IF(ISNUMBER(Regressions!M129),ROUND(Regressions!M129, 1), NA())</f>
        <v>#N/A</v>
      </c>
      <c r="M119" s="371" t="e">
        <f>IF(ISNUMBER(Regressions!N129),ROUND(Regressions!N129, 1), NA())</f>
        <v>#N/A</v>
      </c>
      <c r="N119" s="259" t="e">
        <f>IF(ISNUMBER(Regressions!O129),ROUND(Regressions!O129, 1), NA())</f>
        <v>#N/A</v>
      </c>
      <c r="O119" s="372" t="e">
        <f>IF(ISNUMBER(Regressions!Q129),ROUND(Regressions!Q129, 1), NA())</f>
        <v>#N/A</v>
      </c>
      <c r="P119" s="370">
        <f>IF(ISNUMBER(Regressions!R129),ROUND(Regressions!R129, 1), NA())</f>
        <v>66</v>
      </c>
      <c r="Q119" s="261" t="e">
        <f>IF(ISNUMBER(Regressions!S129),ROUND(Regressions!S129, 1), NA())</f>
        <v>#N/A</v>
      </c>
      <c r="R119" s="371" t="e">
        <f>IF(ISNUMBER(Regressions!T129),ROUND(Regressions!T129, 1), NA())</f>
        <v>#N/A</v>
      </c>
      <c r="S119" s="259">
        <f>IF(ISNUMBER(Regressions!U129),ROUND(Regressions!U129, 1), NA())</f>
        <v>34</v>
      </c>
    </row>
    <row xmlns:x14ac="http://schemas.microsoft.com/office/spreadsheetml/2009/9/ac" r="120" x14ac:dyDescent="0.2">
      <c r="A120" s="374" t="str">
        <f>IF(ISBLANK(Regressions!A130), " ", Regressions!A130)</f>
        <v>Bhutan</v>
      </c>
      <c r="B120" s="375">
        <f>IF(ISBLANK(Regressions!B130), " ", Regressions!B130)</f>
        <v>2023</v>
      </c>
      <c r="C120" s="376" t="str">
        <f>IF(ISBLANK(Regressions!C130), " ", Regressions!C130)</f>
        <v>Pre-primary</v>
      </c>
      <c r="D120" s="377">
        <f>IF(ISBLANK(Regressions!D130), " ", Regressions!D130)</f>
        <v>19845</v>
      </c>
      <c r="E120" s="378" t="e">
        <f>IF(ISNUMBER(Regressions!E130),ROUND(Regressions!E130, 1), NA())</f>
        <v>#N/A</v>
      </c>
      <c r="F120" s="379" t="e">
        <f>IF(ISNUMBER(Regressions!F130),ROUND(Regressions!F130, 1), NA())</f>
        <v>#N/A</v>
      </c>
      <c r="G120" s="380" t="e">
        <f>IF(ISNUMBER(Regressions!G130),ROUND(Regressions!G130, 1), NA())</f>
        <v>#N/A</v>
      </c>
      <c r="H120" s="381" t="e">
        <f>IF(ISNUMBER(Regressions!H130),ROUND(Regressions!H130, 1), NA())</f>
        <v>#N/A</v>
      </c>
      <c r="I120" s="382" t="e">
        <f>IF(ISNUMBER(Regressions!I130),ROUND(Regressions!I130, 1), NA())</f>
        <v>#N/A</v>
      </c>
      <c r="J120" s="383" t="e">
        <f>IF(ISNUMBER(Regressions!K130),ROUND(Regressions!K130, 1), NA())</f>
        <v>#N/A</v>
      </c>
      <c r="K120" s="379" t="e">
        <f>IF(ISNUMBER(Regressions!L130),ROUND(Regressions!L130, 1), NA())</f>
        <v>#N/A</v>
      </c>
      <c r="L120" s="384" t="e">
        <f>IF(ISNUMBER(Regressions!M130),ROUND(Regressions!M130, 1), NA())</f>
        <v>#N/A</v>
      </c>
      <c r="M120" s="381" t="e">
        <f>IF(ISNUMBER(Regressions!N130),ROUND(Regressions!N130, 1), NA())</f>
        <v>#N/A</v>
      </c>
      <c r="N120" s="382" t="e">
        <f>IF(ISNUMBER(Regressions!O130),ROUND(Regressions!O130, 1), NA())</f>
        <v>#N/A</v>
      </c>
      <c r="O120" s="383" t="e">
        <f>IF(ISNUMBER(Regressions!Q130),ROUND(Regressions!Q130, 1), NA())</f>
        <v>#N/A</v>
      </c>
      <c r="P120" s="379">
        <f>IF(ISNUMBER(Regressions!R130),ROUND(Regressions!R130, 1), NA())</f>
        <v>66</v>
      </c>
      <c r="Q120" s="385" t="e">
        <f>IF(ISNUMBER(Regressions!S130),ROUND(Regressions!S130, 1), NA())</f>
        <v>#N/A</v>
      </c>
      <c r="R120" s="381" t="e">
        <f>IF(ISNUMBER(Regressions!T130),ROUND(Regressions!T130, 1), NA())</f>
        <v>#N/A</v>
      </c>
      <c r="S120" s="382">
        <f>IF(ISNUMBER(Regressions!U130),ROUND(Regressions!U130, 1), NA())</f>
        <v>34</v>
      </c>
    </row>
    <row xmlns:x14ac="http://schemas.microsoft.com/office/spreadsheetml/2009/9/ac" r="121" hidden="true" x14ac:dyDescent="0.2">
      <c r="A121" s="366" t="str">
        <f>IF(ISBLANK(Regressions!A131), " ", Regressions!A131)</f>
        <v>Bhutan</v>
      </c>
      <c r="B121" s="367">
        <f>IF(ISBLANK(Regressions!B131), " ", Regressions!B131)</f>
        <v>2024</v>
      </c>
      <c r="C121" s="373" t="str">
        <f>IF(ISBLANK(Regressions!C131), " ", Regressions!C131)</f>
        <v>Pre-primary</v>
      </c>
      <c r="D121" s="369" t="str">
        <f>IF(ISBLANK(Regressions!D131), " ", Regressions!D131)</f>
        <v> </v>
      </c>
      <c r="E121" s="257" t="e">
        <f>IF(ISNUMBER(Regressions!E131),ROUND(Regressions!E131, 1), NA())</f>
        <v>#N/A</v>
      </c>
      <c r="F121" s="370" t="e">
        <f>IF(ISNUMBER(Regressions!F131),ROUND(Regressions!F131, 1), NA())</f>
        <v>#N/A</v>
      </c>
      <c r="G121" s="258" t="e">
        <f>IF(ISNUMBER(Regressions!G131),ROUND(Regressions!G131, 1), NA())</f>
        <v>#N/A</v>
      </c>
      <c r="H121" s="371" t="e">
        <f>IF(ISNUMBER(Regressions!H131),ROUND(Regressions!H131, 1), NA())</f>
        <v>#N/A</v>
      </c>
      <c r="I121" s="259" t="e">
        <f>IF(ISNUMBER(Regressions!I131),ROUND(Regressions!I131, 1), NA())</f>
        <v>#N/A</v>
      </c>
      <c r="J121" s="372" t="e">
        <f>IF(ISNUMBER(Regressions!K131),ROUND(Regressions!K131, 1), NA())</f>
        <v>#N/A</v>
      </c>
      <c r="K121" s="370" t="e">
        <f>IF(ISNUMBER(Regressions!L131),ROUND(Regressions!L131, 1), NA())</f>
        <v>#N/A</v>
      </c>
      <c r="L121" s="260" t="e">
        <f>IF(ISNUMBER(Regressions!M131),ROUND(Regressions!M131, 1), NA())</f>
        <v>#N/A</v>
      </c>
      <c r="M121" s="371" t="e">
        <f>IF(ISNUMBER(Regressions!N131),ROUND(Regressions!N131, 1), NA())</f>
        <v>#N/A</v>
      </c>
      <c r="N121" s="259" t="e">
        <f>IF(ISNUMBER(Regressions!O131),ROUND(Regressions!O131, 1), NA())</f>
        <v>#N/A</v>
      </c>
      <c r="O121" s="372" t="e">
        <f>IF(ISNUMBER(Regressions!Q131),ROUND(Regressions!Q131, 1), NA())</f>
        <v>#N/A</v>
      </c>
      <c r="P121" s="370" t="e">
        <f>IF(ISNUMBER(Regressions!R131),ROUND(Regressions!R131, 1), NA())</f>
        <v>#N/A</v>
      </c>
      <c r="Q121" s="261" t="e">
        <f>IF(ISNUMBER(Regressions!S131),ROUND(Regressions!S131, 1), NA())</f>
        <v>#N/A</v>
      </c>
      <c r="R121" s="371" t="e">
        <f>IF(ISNUMBER(Regressions!T131),ROUND(Regressions!T131, 1), NA())</f>
        <v>#N/A</v>
      </c>
      <c r="S121" s="259" t="e">
        <f>IF(ISNUMBER(Regressions!U131),ROUND(Regressions!U131, 1), NA())</f>
        <v>#N/A</v>
      </c>
    </row>
    <row xmlns:x14ac="http://schemas.microsoft.com/office/spreadsheetml/2009/9/ac" r="122" hidden="true" x14ac:dyDescent="0.2">
      <c r="A122" s="366" t="str">
        <f>IF(ISBLANK(Regressions!A132), " ", Regressions!A132)</f>
        <v>Bhutan</v>
      </c>
      <c r="B122" s="367">
        <f>IF(ISBLANK(Regressions!B132), " ", Regressions!B132)</f>
        <v>2025</v>
      </c>
      <c r="C122" s="373" t="str">
        <f>IF(ISBLANK(Regressions!C132), " ", Regressions!C132)</f>
        <v>Pre-primary</v>
      </c>
      <c r="D122" s="369" t="str">
        <f>IF(ISBLANK(Regressions!D132), " ", Regressions!D132)</f>
        <v> </v>
      </c>
      <c r="E122" s="257" t="e">
        <f>IF(ISNUMBER(Regressions!E132),ROUND(Regressions!E132, 1), NA())</f>
        <v>#N/A</v>
      </c>
      <c r="F122" s="370" t="e">
        <f>IF(ISNUMBER(Regressions!F132),ROUND(Regressions!F132, 1), NA())</f>
        <v>#N/A</v>
      </c>
      <c r="G122" s="258" t="e">
        <f>IF(ISNUMBER(Regressions!G132),ROUND(Regressions!G132, 1), NA())</f>
        <v>#N/A</v>
      </c>
      <c r="H122" s="371" t="e">
        <f>IF(ISNUMBER(Regressions!H132),ROUND(Regressions!H132, 1), NA())</f>
        <v>#N/A</v>
      </c>
      <c r="I122" s="259" t="e">
        <f>IF(ISNUMBER(Regressions!I132),ROUND(Regressions!I132, 1), NA())</f>
        <v>#N/A</v>
      </c>
      <c r="J122" s="372" t="e">
        <f>IF(ISNUMBER(Regressions!K132),ROUND(Regressions!K132, 1), NA())</f>
        <v>#N/A</v>
      </c>
      <c r="K122" s="370" t="e">
        <f>IF(ISNUMBER(Regressions!L132),ROUND(Regressions!L132, 1), NA())</f>
        <v>#N/A</v>
      </c>
      <c r="L122" s="260" t="e">
        <f>IF(ISNUMBER(Regressions!M132),ROUND(Regressions!M132, 1), NA())</f>
        <v>#N/A</v>
      </c>
      <c r="M122" s="371" t="e">
        <f>IF(ISNUMBER(Regressions!N132),ROUND(Regressions!N132, 1), NA())</f>
        <v>#N/A</v>
      </c>
      <c r="N122" s="259" t="e">
        <f>IF(ISNUMBER(Regressions!O132),ROUND(Regressions!O132, 1), NA())</f>
        <v>#N/A</v>
      </c>
      <c r="O122" s="372" t="e">
        <f>IF(ISNUMBER(Regressions!Q132),ROUND(Regressions!Q132, 1), NA())</f>
        <v>#N/A</v>
      </c>
      <c r="P122" s="370" t="e">
        <f>IF(ISNUMBER(Regressions!R132),ROUND(Regressions!R132, 1), NA())</f>
        <v>#N/A</v>
      </c>
      <c r="Q122" s="261" t="e">
        <f>IF(ISNUMBER(Regressions!S132),ROUND(Regressions!S132, 1), NA())</f>
        <v>#N/A</v>
      </c>
      <c r="R122" s="371" t="e">
        <f>IF(ISNUMBER(Regressions!T132),ROUND(Regressions!T132, 1), NA())</f>
        <v>#N/A</v>
      </c>
      <c r="S122" s="259" t="e">
        <f>IF(ISNUMBER(Regressions!U132),ROUND(Regressions!U132, 1), NA())</f>
        <v>#N/A</v>
      </c>
    </row>
    <row xmlns:x14ac="http://schemas.microsoft.com/office/spreadsheetml/2009/9/ac" r="123" hidden="true" x14ac:dyDescent="0.2">
      <c r="A123" s="366" t="str">
        <f>IF(ISBLANK(Regressions!A133), " ", Regressions!A133)</f>
        <v>Bhutan</v>
      </c>
      <c r="B123" s="367">
        <f>IF(ISBLANK(Regressions!B133), " ", Regressions!B133)</f>
        <v>2026</v>
      </c>
      <c r="C123" s="373" t="str">
        <f>IF(ISBLANK(Regressions!C133), " ", Regressions!C133)</f>
        <v>Pre-primary</v>
      </c>
      <c r="D123" s="369" t="str">
        <f>IF(ISBLANK(Regressions!D133), " ", Regressions!D133)</f>
        <v> </v>
      </c>
      <c r="E123" s="257" t="e">
        <f>IF(ISNUMBER(Regressions!E133),ROUND(Regressions!E133, 1), NA())</f>
        <v>#N/A</v>
      </c>
      <c r="F123" s="370" t="e">
        <f>IF(ISNUMBER(Regressions!F133),ROUND(Regressions!F133, 1), NA())</f>
        <v>#N/A</v>
      </c>
      <c r="G123" s="258" t="e">
        <f>IF(ISNUMBER(Regressions!G133),ROUND(Regressions!G133, 1), NA())</f>
        <v>#N/A</v>
      </c>
      <c r="H123" s="371" t="e">
        <f>IF(ISNUMBER(Regressions!H133),ROUND(Regressions!H133, 1), NA())</f>
        <v>#N/A</v>
      </c>
      <c r="I123" s="259" t="e">
        <f>IF(ISNUMBER(Regressions!I133),ROUND(Regressions!I133, 1), NA())</f>
        <v>#N/A</v>
      </c>
      <c r="J123" s="372" t="e">
        <f>IF(ISNUMBER(Regressions!K133),ROUND(Regressions!K133, 1), NA())</f>
        <v>#N/A</v>
      </c>
      <c r="K123" s="370" t="e">
        <f>IF(ISNUMBER(Regressions!L133),ROUND(Regressions!L133, 1), NA())</f>
        <v>#N/A</v>
      </c>
      <c r="L123" s="260" t="e">
        <f>IF(ISNUMBER(Regressions!M133),ROUND(Regressions!M133, 1), NA())</f>
        <v>#N/A</v>
      </c>
      <c r="M123" s="371" t="e">
        <f>IF(ISNUMBER(Regressions!N133),ROUND(Regressions!N133, 1), NA())</f>
        <v>#N/A</v>
      </c>
      <c r="N123" s="259" t="e">
        <f>IF(ISNUMBER(Regressions!O133),ROUND(Regressions!O133, 1), NA())</f>
        <v>#N/A</v>
      </c>
      <c r="O123" s="372" t="e">
        <f>IF(ISNUMBER(Regressions!Q133),ROUND(Regressions!Q133, 1), NA())</f>
        <v>#N/A</v>
      </c>
      <c r="P123" s="370" t="e">
        <f>IF(ISNUMBER(Regressions!R133),ROUND(Regressions!R133, 1), NA())</f>
        <v>#N/A</v>
      </c>
      <c r="Q123" s="261" t="e">
        <f>IF(ISNUMBER(Regressions!S133),ROUND(Regressions!S133, 1), NA())</f>
        <v>#N/A</v>
      </c>
      <c r="R123" s="371" t="e">
        <f>IF(ISNUMBER(Regressions!T133),ROUND(Regressions!T133, 1), NA())</f>
        <v>#N/A</v>
      </c>
      <c r="S123" s="259" t="e">
        <f>IF(ISNUMBER(Regressions!U133),ROUND(Regressions!U133, 1), NA())</f>
        <v>#N/A</v>
      </c>
    </row>
    <row xmlns:x14ac="http://schemas.microsoft.com/office/spreadsheetml/2009/9/ac" r="124" hidden="true" x14ac:dyDescent="0.2">
      <c r="A124" s="366" t="str">
        <f>IF(ISBLANK(Regressions!A134), " ", Regressions!A134)</f>
        <v>Bhutan</v>
      </c>
      <c r="B124" s="367">
        <f>IF(ISBLANK(Regressions!B134), " ", Regressions!B134)</f>
        <v>2027</v>
      </c>
      <c r="C124" s="373" t="str">
        <f>IF(ISBLANK(Regressions!C134), " ", Regressions!C134)</f>
        <v>Pre-primary</v>
      </c>
      <c r="D124" s="369" t="str">
        <f>IF(ISBLANK(Regressions!D134), " ", Regressions!D134)</f>
        <v> </v>
      </c>
      <c r="E124" s="257" t="e">
        <f>IF(ISNUMBER(Regressions!E134),ROUND(Regressions!E134, 1), NA())</f>
        <v>#N/A</v>
      </c>
      <c r="F124" s="370" t="e">
        <f>IF(ISNUMBER(Regressions!F134),ROUND(Regressions!F134, 1), NA())</f>
        <v>#N/A</v>
      </c>
      <c r="G124" s="258" t="e">
        <f>IF(ISNUMBER(Regressions!G134),ROUND(Regressions!G134, 1), NA())</f>
        <v>#N/A</v>
      </c>
      <c r="H124" s="371" t="e">
        <f>IF(ISNUMBER(Regressions!H134),ROUND(Regressions!H134, 1), NA())</f>
        <v>#N/A</v>
      </c>
      <c r="I124" s="259" t="e">
        <f>IF(ISNUMBER(Regressions!I134),ROUND(Regressions!I134, 1), NA())</f>
        <v>#N/A</v>
      </c>
      <c r="J124" s="372" t="e">
        <f>IF(ISNUMBER(Regressions!K134),ROUND(Regressions!K134, 1), NA())</f>
        <v>#N/A</v>
      </c>
      <c r="K124" s="370" t="e">
        <f>IF(ISNUMBER(Regressions!L134),ROUND(Regressions!L134, 1), NA())</f>
        <v>#N/A</v>
      </c>
      <c r="L124" s="260" t="e">
        <f>IF(ISNUMBER(Regressions!M134),ROUND(Regressions!M134, 1), NA())</f>
        <v>#N/A</v>
      </c>
      <c r="M124" s="371" t="e">
        <f>IF(ISNUMBER(Regressions!N134),ROUND(Regressions!N134, 1), NA())</f>
        <v>#N/A</v>
      </c>
      <c r="N124" s="259" t="e">
        <f>IF(ISNUMBER(Regressions!O134),ROUND(Regressions!O134, 1), NA())</f>
        <v>#N/A</v>
      </c>
      <c r="O124" s="372" t="e">
        <f>IF(ISNUMBER(Regressions!Q134),ROUND(Regressions!Q134, 1), NA())</f>
        <v>#N/A</v>
      </c>
      <c r="P124" s="370" t="e">
        <f>IF(ISNUMBER(Regressions!R134),ROUND(Regressions!R134, 1), NA())</f>
        <v>#N/A</v>
      </c>
      <c r="Q124" s="261" t="e">
        <f>IF(ISNUMBER(Regressions!S134),ROUND(Regressions!S134, 1), NA())</f>
        <v>#N/A</v>
      </c>
      <c r="R124" s="371" t="e">
        <f>IF(ISNUMBER(Regressions!T134),ROUND(Regressions!T134, 1), NA())</f>
        <v>#N/A</v>
      </c>
      <c r="S124" s="259" t="e">
        <f>IF(ISNUMBER(Regressions!U134),ROUND(Regressions!U134, 1), NA())</f>
        <v>#N/A</v>
      </c>
    </row>
    <row xmlns:x14ac="http://schemas.microsoft.com/office/spreadsheetml/2009/9/ac" r="125" hidden="true" x14ac:dyDescent="0.2">
      <c r="A125" s="366" t="str">
        <f>IF(ISBLANK(Regressions!A135), " ", Regressions!A135)</f>
        <v>Bhutan</v>
      </c>
      <c r="B125" s="367">
        <f>IF(ISBLANK(Regressions!B135), " ", Regressions!B135)</f>
        <v>2028</v>
      </c>
      <c r="C125" s="373" t="str">
        <f>IF(ISBLANK(Regressions!C135), " ", Regressions!C135)</f>
        <v>Pre-primary</v>
      </c>
      <c r="D125" s="369" t="str">
        <f>IF(ISBLANK(Regressions!D135), " ", Regressions!D135)</f>
        <v> </v>
      </c>
      <c r="E125" s="257" t="e">
        <f>IF(ISNUMBER(Regressions!E135),ROUND(Regressions!E135, 1), NA())</f>
        <v>#N/A</v>
      </c>
      <c r="F125" s="370" t="e">
        <f>IF(ISNUMBER(Regressions!F135),ROUND(Regressions!F135, 1), NA())</f>
        <v>#N/A</v>
      </c>
      <c r="G125" s="258" t="e">
        <f>IF(ISNUMBER(Regressions!G135),ROUND(Regressions!G135, 1), NA())</f>
        <v>#N/A</v>
      </c>
      <c r="H125" s="371" t="e">
        <f>IF(ISNUMBER(Regressions!H135),ROUND(Regressions!H135, 1), NA())</f>
        <v>#N/A</v>
      </c>
      <c r="I125" s="259" t="e">
        <f>IF(ISNUMBER(Regressions!I135),ROUND(Regressions!I135, 1), NA())</f>
        <v>#N/A</v>
      </c>
      <c r="J125" s="372" t="e">
        <f>IF(ISNUMBER(Regressions!K135),ROUND(Regressions!K135, 1), NA())</f>
        <v>#N/A</v>
      </c>
      <c r="K125" s="370" t="e">
        <f>IF(ISNUMBER(Regressions!L135),ROUND(Regressions!L135, 1), NA())</f>
        <v>#N/A</v>
      </c>
      <c r="L125" s="260" t="e">
        <f>IF(ISNUMBER(Regressions!M135),ROUND(Regressions!M135, 1), NA())</f>
        <v>#N/A</v>
      </c>
      <c r="M125" s="371" t="e">
        <f>IF(ISNUMBER(Regressions!N135),ROUND(Regressions!N135, 1), NA())</f>
        <v>#N/A</v>
      </c>
      <c r="N125" s="259" t="e">
        <f>IF(ISNUMBER(Regressions!O135),ROUND(Regressions!O135, 1), NA())</f>
        <v>#N/A</v>
      </c>
      <c r="O125" s="372" t="e">
        <f>IF(ISNUMBER(Regressions!Q135),ROUND(Regressions!Q135, 1), NA())</f>
        <v>#N/A</v>
      </c>
      <c r="P125" s="370" t="e">
        <f>IF(ISNUMBER(Regressions!R135),ROUND(Regressions!R135, 1), NA())</f>
        <v>#N/A</v>
      </c>
      <c r="Q125" s="261" t="e">
        <f>IF(ISNUMBER(Regressions!S135),ROUND(Regressions!S135, 1), NA())</f>
        <v>#N/A</v>
      </c>
      <c r="R125" s="371" t="e">
        <f>IF(ISNUMBER(Regressions!T135),ROUND(Regressions!T135, 1), NA())</f>
        <v>#N/A</v>
      </c>
      <c r="S125" s="259" t="e">
        <f>IF(ISNUMBER(Regressions!U135),ROUND(Regressions!U135, 1), NA())</f>
        <v>#N/A</v>
      </c>
    </row>
    <row xmlns:x14ac="http://schemas.microsoft.com/office/spreadsheetml/2009/9/ac" r="126" hidden="true" x14ac:dyDescent="0.2">
      <c r="A126" s="366" t="str">
        <f>IF(ISBLANK(Regressions!A136), " ", Regressions!A136)</f>
        <v>Bhutan</v>
      </c>
      <c r="B126" s="367">
        <f>IF(ISBLANK(Regressions!B136), " ", Regressions!B136)</f>
        <v>2029</v>
      </c>
      <c r="C126" s="373" t="str">
        <f>IF(ISBLANK(Regressions!C136), " ", Regressions!C136)</f>
        <v>Pre-primary</v>
      </c>
      <c r="D126" s="369" t="str">
        <f>IF(ISBLANK(Regressions!D136), " ", Regressions!D136)</f>
        <v> </v>
      </c>
      <c r="E126" s="257" t="e">
        <f>IF(ISNUMBER(Regressions!E136),ROUND(Regressions!E136, 1), NA())</f>
        <v>#N/A</v>
      </c>
      <c r="F126" s="370" t="e">
        <f>IF(ISNUMBER(Regressions!F136),ROUND(Regressions!F136, 1), NA())</f>
        <v>#N/A</v>
      </c>
      <c r="G126" s="258" t="e">
        <f>IF(ISNUMBER(Regressions!G136),ROUND(Regressions!G136, 1), NA())</f>
        <v>#N/A</v>
      </c>
      <c r="H126" s="371" t="e">
        <f>IF(ISNUMBER(Regressions!H136),ROUND(Regressions!H136, 1), NA())</f>
        <v>#N/A</v>
      </c>
      <c r="I126" s="259" t="e">
        <f>IF(ISNUMBER(Regressions!I136),ROUND(Regressions!I136, 1), NA())</f>
        <v>#N/A</v>
      </c>
      <c r="J126" s="372" t="e">
        <f>IF(ISNUMBER(Regressions!K136),ROUND(Regressions!K136, 1), NA())</f>
        <v>#N/A</v>
      </c>
      <c r="K126" s="370" t="e">
        <f>IF(ISNUMBER(Regressions!L136),ROUND(Regressions!L136, 1), NA())</f>
        <v>#N/A</v>
      </c>
      <c r="L126" s="260" t="e">
        <f>IF(ISNUMBER(Regressions!M136),ROUND(Regressions!M136, 1), NA())</f>
        <v>#N/A</v>
      </c>
      <c r="M126" s="371" t="e">
        <f>IF(ISNUMBER(Regressions!N136),ROUND(Regressions!N136, 1), NA())</f>
        <v>#N/A</v>
      </c>
      <c r="N126" s="259" t="e">
        <f>IF(ISNUMBER(Regressions!O136),ROUND(Regressions!O136, 1), NA())</f>
        <v>#N/A</v>
      </c>
      <c r="O126" s="372" t="e">
        <f>IF(ISNUMBER(Regressions!Q136),ROUND(Regressions!Q136, 1), NA())</f>
        <v>#N/A</v>
      </c>
      <c r="P126" s="370" t="e">
        <f>IF(ISNUMBER(Regressions!R136),ROUND(Regressions!R136, 1), NA())</f>
        <v>#N/A</v>
      </c>
      <c r="Q126" s="261" t="e">
        <f>IF(ISNUMBER(Regressions!S136),ROUND(Regressions!S136, 1), NA())</f>
        <v>#N/A</v>
      </c>
      <c r="R126" s="371" t="e">
        <f>IF(ISNUMBER(Regressions!T136),ROUND(Regressions!T136, 1), NA())</f>
        <v>#N/A</v>
      </c>
      <c r="S126" s="259" t="e">
        <f>IF(ISNUMBER(Regressions!U136),ROUND(Regressions!U136, 1), NA())</f>
        <v>#N/A</v>
      </c>
    </row>
    <row xmlns:x14ac="http://schemas.microsoft.com/office/spreadsheetml/2009/9/ac" r="127" hidden="true" x14ac:dyDescent="0.2">
      <c r="A127" s="366" t="str">
        <f>IF(ISBLANK(Regressions!A137), " ", Regressions!A137)</f>
        <v>Bhutan</v>
      </c>
      <c r="B127" s="367">
        <f>IF(ISBLANK(Regressions!B137), " ", Regressions!B137)</f>
        <v>2030</v>
      </c>
      <c r="C127" s="373" t="str">
        <f>IF(ISBLANK(Regressions!C137), " ", Regressions!C137)</f>
        <v>Pre-primary</v>
      </c>
      <c r="D127" s="369" t="str">
        <f>IF(ISBLANK(Regressions!D137), " ", Regressions!D137)</f>
        <v> </v>
      </c>
      <c r="E127" s="257" t="e">
        <f>IF(ISNUMBER(Regressions!E137),ROUND(Regressions!E137, 1), NA())</f>
        <v>#N/A</v>
      </c>
      <c r="F127" s="370" t="e">
        <f>IF(ISNUMBER(Regressions!F137),ROUND(Regressions!F137, 1), NA())</f>
        <v>#N/A</v>
      </c>
      <c r="G127" s="258" t="e">
        <f>IF(ISNUMBER(Regressions!G137),ROUND(Regressions!G137, 1), NA())</f>
        <v>#N/A</v>
      </c>
      <c r="H127" s="371" t="e">
        <f>IF(ISNUMBER(Regressions!H137),ROUND(Regressions!H137, 1), NA())</f>
        <v>#N/A</v>
      </c>
      <c r="I127" s="259" t="e">
        <f>IF(ISNUMBER(Regressions!I137),ROUND(Regressions!I137, 1), NA())</f>
        <v>#N/A</v>
      </c>
      <c r="J127" s="372" t="e">
        <f>IF(ISNUMBER(Regressions!K137),ROUND(Regressions!K137, 1), NA())</f>
        <v>#N/A</v>
      </c>
      <c r="K127" s="370" t="e">
        <f>IF(ISNUMBER(Regressions!L137),ROUND(Regressions!L137, 1), NA())</f>
        <v>#N/A</v>
      </c>
      <c r="L127" s="260" t="e">
        <f>IF(ISNUMBER(Regressions!M137),ROUND(Regressions!M137, 1), NA())</f>
        <v>#N/A</v>
      </c>
      <c r="M127" s="371" t="e">
        <f>IF(ISNUMBER(Regressions!N137),ROUND(Regressions!N137, 1), NA())</f>
        <v>#N/A</v>
      </c>
      <c r="N127" s="259" t="e">
        <f>IF(ISNUMBER(Regressions!O137),ROUND(Regressions!O137, 1), NA())</f>
        <v>#N/A</v>
      </c>
      <c r="O127" s="372" t="e">
        <f>IF(ISNUMBER(Regressions!Q137),ROUND(Regressions!Q137, 1), NA())</f>
        <v>#N/A</v>
      </c>
      <c r="P127" s="370" t="e">
        <f>IF(ISNUMBER(Regressions!R137),ROUND(Regressions!R137, 1), NA())</f>
        <v>#N/A</v>
      </c>
      <c r="Q127" s="261" t="e">
        <f>IF(ISNUMBER(Regressions!S137),ROUND(Regressions!S137, 1), NA())</f>
        <v>#N/A</v>
      </c>
      <c r="R127" s="371" t="e">
        <f>IF(ISNUMBER(Regressions!T137),ROUND(Regressions!T137, 1), NA())</f>
        <v>#N/A</v>
      </c>
      <c r="S127" s="259" t="e">
        <f>IF(ISNUMBER(Regressions!U137),ROUND(Regressions!U137, 1), NA())</f>
        <v>#N/A</v>
      </c>
    </row>
    <row xmlns:x14ac="http://schemas.microsoft.com/office/spreadsheetml/2009/9/ac" r="128" x14ac:dyDescent="0.2">
      <c r="A128" s="366" t="str">
        <f>IF(ISBLANK(Regressions!A138), " ", Regressions!A138)</f>
        <v>Bhutan</v>
      </c>
      <c r="B128" s="367">
        <f>IF(ISBLANK(Regressions!B138), " ", Regressions!B138)</f>
        <v>2000</v>
      </c>
      <c r="C128" s="373" t="str">
        <f>IF(ISBLANK(Regressions!C138), " ", Regressions!C138)</f>
        <v>Primary</v>
      </c>
      <c r="D128" s="369">
        <f>IF(ISBLANK(Regressions!D138), " ", Regressions!D138)</f>
        <v>105328</v>
      </c>
      <c r="E128" s="257" t="e">
        <f>IF(ISNUMBER(Regressions!E138),ROUND(Regressions!E138, 1), NA())</f>
        <v>#N/A</v>
      </c>
      <c r="F128" s="370" t="e">
        <f>IF(ISNUMBER(Regressions!F138),ROUND(Regressions!F138, 1), NA())</f>
        <v>#N/A</v>
      </c>
      <c r="G128" s="258" t="e">
        <f>IF(ISNUMBER(Regressions!G138),ROUND(Regressions!G138, 1), NA())</f>
        <v>#N/A</v>
      </c>
      <c r="H128" s="371" t="e">
        <f>IF(ISNUMBER(Regressions!H138),ROUND(Regressions!H138, 1), NA())</f>
        <v>#N/A</v>
      </c>
      <c r="I128" s="259" t="e">
        <f>IF(ISNUMBER(Regressions!I138),ROUND(Regressions!I138, 1), NA())</f>
        <v>#N/A</v>
      </c>
      <c r="J128" s="372" t="e">
        <f>IF(ISNUMBER(Regressions!K138),ROUND(Regressions!K138, 1), NA())</f>
        <v>#N/A</v>
      </c>
      <c r="K128" s="370" t="e">
        <f>IF(ISNUMBER(Regressions!L138),ROUND(Regressions!L138, 1), NA())</f>
        <v>#N/A</v>
      </c>
      <c r="L128" s="260" t="e">
        <f>IF(ISNUMBER(Regressions!M138),ROUND(Regressions!M138, 1), NA())</f>
        <v>#N/A</v>
      </c>
      <c r="M128" s="371" t="e">
        <f>IF(ISNUMBER(Regressions!N138),ROUND(Regressions!N138, 1), NA())</f>
        <v>#N/A</v>
      </c>
      <c r="N128" s="259" t="e">
        <f>IF(ISNUMBER(Regressions!O138),ROUND(Regressions!O138, 1), NA())</f>
        <v>#N/A</v>
      </c>
      <c r="O128" s="372" t="e">
        <f>IF(ISNUMBER(Regressions!Q138),ROUND(Regressions!Q138, 1), NA())</f>
        <v>#N/A</v>
      </c>
      <c r="P128" s="370" t="e">
        <f>IF(ISNUMBER(Regressions!R138),ROUND(Regressions!R138, 1), NA())</f>
        <v>#N/A</v>
      </c>
      <c r="Q128" s="261" t="e">
        <f>IF(ISNUMBER(Regressions!S138),ROUND(Regressions!S138, 1), NA())</f>
        <v>#N/A</v>
      </c>
      <c r="R128" s="371" t="e">
        <f>IF(ISNUMBER(Regressions!T138),ROUND(Regressions!T138, 1), NA())</f>
        <v>#N/A</v>
      </c>
      <c r="S128" s="259" t="e">
        <f>IF(ISNUMBER(Regressions!U138),ROUND(Regressions!U138, 1), NA())</f>
        <v>#N/A</v>
      </c>
    </row>
    <row xmlns:x14ac="http://schemas.microsoft.com/office/spreadsheetml/2009/9/ac" r="129" x14ac:dyDescent="0.2">
      <c r="A129" s="366" t="str">
        <f>IF(ISBLANK(Regressions!A139), " ", Regressions!A139)</f>
        <v>Bhutan</v>
      </c>
      <c r="B129" s="367">
        <f>IF(ISBLANK(Regressions!B139), " ", Regressions!B139)</f>
        <v>2001</v>
      </c>
      <c r="C129" s="373" t="str">
        <f>IF(ISBLANK(Regressions!C139), " ", Regressions!C139)</f>
        <v>Primary</v>
      </c>
      <c r="D129" s="369">
        <f>IF(ISBLANK(Regressions!D139), " ", Regressions!D139)</f>
        <v>107365</v>
      </c>
      <c r="E129" s="257" t="e">
        <f>IF(ISNUMBER(Regressions!E139),ROUND(Regressions!E139, 1), NA())</f>
        <v>#N/A</v>
      </c>
      <c r="F129" s="370" t="e">
        <f>IF(ISNUMBER(Regressions!F139),ROUND(Regressions!F139, 1), NA())</f>
        <v>#N/A</v>
      </c>
      <c r="G129" s="258" t="e">
        <f>IF(ISNUMBER(Regressions!G139),ROUND(Regressions!G139, 1), NA())</f>
        <v>#N/A</v>
      </c>
      <c r="H129" s="371" t="e">
        <f>IF(ISNUMBER(Regressions!H139),ROUND(Regressions!H139, 1), NA())</f>
        <v>#N/A</v>
      </c>
      <c r="I129" s="259" t="e">
        <f>IF(ISNUMBER(Regressions!I139),ROUND(Regressions!I139, 1), NA())</f>
        <v>#N/A</v>
      </c>
      <c r="J129" s="372" t="e">
        <f>IF(ISNUMBER(Regressions!K139),ROUND(Regressions!K139, 1), NA())</f>
        <v>#N/A</v>
      </c>
      <c r="K129" s="370" t="e">
        <f>IF(ISNUMBER(Regressions!L139),ROUND(Regressions!L139, 1), NA())</f>
        <v>#N/A</v>
      </c>
      <c r="L129" s="260" t="e">
        <f>IF(ISNUMBER(Regressions!M139),ROUND(Regressions!M139, 1), NA())</f>
        <v>#N/A</v>
      </c>
      <c r="M129" s="371" t="e">
        <f>IF(ISNUMBER(Regressions!N139),ROUND(Regressions!N139, 1), NA())</f>
        <v>#N/A</v>
      </c>
      <c r="N129" s="259" t="e">
        <f>IF(ISNUMBER(Regressions!O139),ROUND(Regressions!O139, 1), NA())</f>
        <v>#N/A</v>
      </c>
      <c r="O129" s="372" t="e">
        <f>IF(ISNUMBER(Regressions!Q139),ROUND(Regressions!Q139, 1), NA())</f>
        <v>#N/A</v>
      </c>
      <c r="P129" s="370" t="e">
        <f>IF(ISNUMBER(Regressions!R139),ROUND(Regressions!R139, 1), NA())</f>
        <v>#N/A</v>
      </c>
      <c r="Q129" s="261" t="e">
        <f>IF(ISNUMBER(Regressions!S139),ROUND(Regressions!S139, 1), NA())</f>
        <v>#N/A</v>
      </c>
      <c r="R129" s="371" t="e">
        <f>IF(ISNUMBER(Regressions!T139),ROUND(Regressions!T139, 1), NA())</f>
        <v>#N/A</v>
      </c>
      <c r="S129" s="259" t="e">
        <f>IF(ISNUMBER(Regressions!U139),ROUND(Regressions!U139, 1), NA())</f>
        <v>#N/A</v>
      </c>
    </row>
    <row xmlns:x14ac="http://schemas.microsoft.com/office/spreadsheetml/2009/9/ac" r="130" x14ac:dyDescent="0.2">
      <c r="A130" s="366" t="str">
        <f>IF(ISBLANK(Regressions!A140), " ", Regressions!A140)</f>
        <v>Bhutan</v>
      </c>
      <c r="B130" s="367">
        <f>IF(ISBLANK(Regressions!B140), " ", Regressions!B140)</f>
        <v>2002</v>
      </c>
      <c r="C130" s="373" t="str">
        <f>IF(ISBLANK(Regressions!C140), " ", Regressions!C140)</f>
        <v>Primary</v>
      </c>
      <c r="D130" s="369">
        <f>IF(ISBLANK(Regressions!D140), " ", Regressions!D140)</f>
        <v>108587</v>
      </c>
      <c r="E130" s="257" t="e">
        <f>IF(ISNUMBER(Regressions!E140),ROUND(Regressions!E140, 1), NA())</f>
        <v>#N/A</v>
      </c>
      <c r="F130" s="370" t="e">
        <f>IF(ISNUMBER(Regressions!F140),ROUND(Regressions!F140, 1), NA())</f>
        <v>#N/A</v>
      </c>
      <c r="G130" s="258" t="e">
        <f>IF(ISNUMBER(Regressions!G140),ROUND(Regressions!G140, 1), NA())</f>
        <v>#N/A</v>
      </c>
      <c r="H130" s="371" t="e">
        <f>IF(ISNUMBER(Regressions!H140),ROUND(Regressions!H140, 1), NA())</f>
        <v>#N/A</v>
      </c>
      <c r="I130" s="259" t="e">
        <f>IF(ISNUMBER(Regressions!I140),ROUND(Regressions!I140, 1), NA())</f>
        <v>#N/A</v>
      </c>
      <c r="J130" s="372" t="e">
        <f>IF(ISNUMBER(Regressions!K140),ROUND(Regressions!K140, 1), NA())</f>
        <v>#N/A</v>
      </c>
      <c r="K130" s="370" t="e">
        <f>IF(ISNUMBER(Regressions!L140),ROUND(Regressions!L140, 1), NA())</f>
        <v>#N/A</v>
      </c>
      <c r="L130" s="260" t="e">
        <f>IF(ISNUMBER(Regressions!M140),ROUND(Regressions!M140, 1), NA())</f>
        <v>#N/A</v>
      </c>
      <c r="M130" s="371" t="e">
        <f>IF(ISNUMBER(Regressions!N140),ROUND(Regressions!N140, 1), NA())</f>
        <v>#N/A</v>
      </c>
      <c r="N130" s="259" t="e">
        <f>IF(ISNUMBER(Regressions!O140),ROUND(Regressions!O140, 1), NA())</f>
        <v>#N/A</v>
      </c>
      <c r="O130" s="372" t="e">
        <f>IF(ISNUMBER(Regressions!Q140),ROUND(Regressions!Q140, 1), NA())</f>
        <v>#N/A</v>
      </c>
      <c r="P130" s="370" t="e">
        <f>IF(ISNUMBER(Regressions!R140),ROUND(Regressions!R140, 1), NA())</f>
        <v>#N/A</v>
      </c>
      <c r="Q130" s="261" t="e">
        <f>IF(ISNUMBER(Regressions!S140),ROUND(Regressions!S140, 1), NA())</f>
        <v>#N/A</v>
      </c>
      <c r="R130" s="371" t="e">
        <f>IF(ISNUMBER(Regressions!T140),ROUND(Regressions!T140, 1), NA())</f>
        <v>#N/A</v>
      </c>
      <c r="S130" s="259" t="e">
        <f>IF(ISNUMBER(Regressions!U140),ROUND(Regressions!U140, 1), NA())</f>
        <v>#N/A</v>
      </c>
    </row>
    <row xmlns:x14ac="http://schemas.microsoft.com/office/spreadsheetml/2009/9/ac" r="131" x14ac:dyDescent="0.2">
      <c r="A131" s="366" t="str">
        <f>IF(ISBLANK(Regressions!A141), " ", Regressions!A141)</f>
        <v>Bhutan</v>
      </c>
      <c r="B131" s="367">
        <f>IF(ISBLANK(Regressions!B141), " ", Regressions!B141)</f>
        <v>2003</v>
      </c>
      <c r="C131" s="373" t="str">
        <f>IF(ISBLANK(Regressions!C141), " ", Regressions!C141)</f>
        <v>Primary</v>
      </c>
      <c r="D131" s="369">
        <f>IF(ISBLANK(Regressions!D141), " ", Regressions!D141)</f>
        <v>108959</v>
      </c>
      <c r="E131" s="257" t="e">
        <f>IF(ISNUMBER(Regressions!E141),ROUND(Regressions!E141, 1), NA())</f>
        <v>#N/A</v>
      </c>
      <c r="F131" s="370" t="e">
        <f>IF(ISNUMBER(Regressions!F141),ROUND(Regressions!F141, 1), NA())</f>
        <v>#N/A</v>
      </c>
      <c r="G131" s="258" t="e">
        <f>IF(ISNUMBER(Regressions!G141),ROUND(Regressions!G141, 1), NA())</f>
        <v>#N/A</v>
      </c>
      <c r="H131" s="371" t="e">
        <f>IF(ISNUMBER(Regressions!H141),ROUND(Regressions!H141, 1), NA())</f>
        <v>#N/A</v>
      </c>
      <c r="I131" s="259" t="e">
        <f>IF(ISNUMBER(Regressions!I141),ROUND(Regressions!I141, 1), NA())</f>
        <v>#N/A</v>
      </c>
      <c r="J131" s="372" t="e">
        <f>IF(ISNUMBER(Regressions!K141),ROUND(Regressions!K141, 1), NA())</f>
        <v>#N/A</v>
      </c>
      <c r="K131" s="370" t="e">
        <f>IF(ISNUMBER(Regressions!L141),ROUND(Regressions!L141, 1), NA())</f>
        <v>#N/A</v>
      </c>
      <c r="L131" s="260" t="e">
        <f>IF(ISNUMBER(Regressions!M141),ROUND(Regressions!M141, 1), NA())</f>
        <v>#N/A</v>
      </c>
      <c r="M131" s="371" t="e">
        <f>IF(ISNUMBER(Regressions!N141),ROUND(Regressions!N141, 1), NA())</f>
        <v>#N/A</v>
      </c>
      <c r="N131" s="259" t="e">
        <f>IF(ISNUMBER(Regressions!O141),ROUND(Regressions!O141, 1), NA())</f>
        <v>#N/A</v>
      </c>
      <c r="O131" s="372" t="e">
        <f>IF(ISNUMBER(Regressions!Q141),ROUND(Regressions!Q141, 1), NA())</f>
        <v>#N/A</v>
      </c>
      <c r="P131" s="370" t="e">
        <f>IF(ISNUMBER(Regressions!R141),ROUND(Regressions!R141, 1), NA())</f>
        <v>#N/A</v>
      </c>
      <c r="Q131" s="261" t="e">
        <f>IF(ISNUMBER(Regressions!S141),ROUND(Regressions!S141, 1), NA())</f>
        <v>#N/A</v>
      </c>
      <c r="R131" s="371" t="e">
        <f>IF(ISNUMBER(Regressions!T141),ROUND(Regressions!T141, 1), NA())</f>
        <v>#N/A</v>
      </c>
      <c r="S131" s="259" t="e">
        <f>IF(ISNUMBER(Regressions!U141),ROUND(Regressions!U141, 1), NA())</f>
        <v>#N/A</v>
      </c>
    </row>
    <row xmlns:x14ac="http://schemas.microsoft.com/office/spreadsheetml/2009/9/ac" r="132" x14ac:dyDescent="0.2">
      <c r="A132" s="366" t="str">
        <f>IF(ISBLANK(Regressions!A142), " ", Regressions!A142)</f>
        <v>Bhutan</v>
      </c>
      <c r="B132" s="367">
        <f>IF(ISBLANK(Regressions!B142), " ", Regressions!B142)</f>
        <v>2004</v>
      </c>
      <c r="C132" s="373" t="str">
        <f>IF(ISBLANK(Regressions!C142), " ", Regressions!C142)</f>
        <v>Primary</v>
      </c>
      <c r="D132" s="369">
        <f>IF(ISBLANK(Regressions!D142), " ", Regressions!D142)</f>
        <v>108521</v>
      </c>
      <c r="E132" s="257">
        <f>IF(ISNUMBER(Regressions!E142),ROUND(Regressions!E142, 1), NA())</f>
        <v>89.2</v>
      </c>
      <c r="F132" s="370" t="e">
        <f>IF(ISNUMBER(Regressions!F142),ROUND(Regressions!F142, 1), NA())</f>
        <v>#N/A</v>
      </c>
      <c r="G132" s="258" t="e">
        <f>IF(ISNUMBER(Regressions!G142),ROUND(Regressions!G142, 1), NA())</f>
        <v>#N/A</v>
      </c>
      <c r="H132" s="371" t="e">
        <f>IF(ISNUMBER(Regressions!H142),ROUND(Regressions!H142, 1), NA())</f>
        <v>#N/A</v>
      </c>
      <c r="I132" s="259" t="e">
        <f>IF(ISNUMBER(Regressions!I142),ROUND(Regressions!I142, 1), NA())</f>
        <v>#N/A</v>
      </c>
      <c r="J132" s="372">
        <f>IF(ISNUMBER(Regressions!K142),ROUND(Regressions!K142, 1), NA())</f>
        <v>93.7</v>
      </c>
      <c r="K132" s="370" t="e">
        <f>IF(ISNUMBER(Regressions!L142),ROUND(Regressions!L142, 1), NA())</f>
        <v>#N/A</v>
      </c>
      <c r="L132" s="260" t="e">
        <f>IF(ISNUMBER(Regressions!M142),ROUND(Regressions!M142, 1), NA())</f>
        <v>#N/A</v>
      </c>
      <c r="M132" s="371" t="e">
        <f>IF(ISNUMBER(Regressions!N142),ROUND(Regressions!N142, 1), NA())</f>
        <v>#N/A</v>
      </c>
      <c r="N132" s="259" t="e">
        <f>IF(ISNUMBER(Regressions!O142),ROUND(Regressions!O142, 1), NA())</f>
        <v>#N/A</v>
      </c>
      <c r="O132" s="372" t="e">
        <f>IF(ISNUMBER(Regressions!Q142),ROUND(Regressions!Q142, 1), NA())</f>
        <v>#N/A</v>
      </c>
      <c r="P132" s="370" t="e">
        <f>IF(ISNUMBER(Regressions!R142),ROUND(Regressions!R142, 1), NA())</f>
        <v>#N/A</v>
      </c>
      <c r="Q132" s="261" t="e">
        <f>IF(ISNUMBER(Regressions!S142),ROUND(Regressions!S142, 1), NA())</f>
        <v>#N/A</v>
      </c>
      <c r="R132" s="371" t="e">
        <f>IF(ISNUMBER(Regressions!T142),ROUND(Regressions!T142, 1), NA())</f>
        <v>#N/A</v>
      </c>
      <c r="S132" s="259" t="e">
        <f>IF(ISNUMBER(Regressions!U142),ROUND(Regressions!U142, 1), NA())</f>
        <v>#N/A</v>
      </c>
    </row>
    <row xmlns:x14ac="http://schemas.microsoft.com/office/spreadsheetml/2009/9/ac" r="133" x14ac:dyDescent="0.2">
      <c r="A133" s="366" t="str">
        <f>IF(ISBLANK(Regressions!A143), " ", Regressions!A143)</f>
        <v>Bhutan</v>
      </c>
      <c r="B133" s="367">
        <f>IF(ISBLANK(Regressions!B143), " ", Regressions!B143)</f>
        <v>2005</v>
      </c>
      <c r="C133" s="373" t="str">
        <f>IF(ISBLANK(Regressions!C143), " ", Regressions!C143)</f>
        <v>Primary</v>
      </c>
      <c r="D133" s="369">
        <f>IF(ISBLANK(Regressions!D143), " ", Regressions!D143)</f>
        <v>107218</v>
      </c>
      <c r="E133" s="257">
        <f>IF(ISNUMBER(Regressions!E143),ROUND(Regressions!E143, 1), NA())</f>
        <v>89.2</v>
      </c>
      <c r="F133" s="370" t="e">
        <f>IF(ISNUMBER(Regressions!F143),ROUND(Regressions!F143, 1), NA())</f>
        <v>#N/A</v>
      </c>
      <c r="G133" s="258" t="e">
        <f>IF(ISNUMBER(Regressions!G143),ROUND(Regressions!G143, 1), NA())</f>
        <v>#N/A</v>
      </c>
      <c r="H133" s="371" t="e">
        <f>IF(ISNUMBER(Regressions!H143),ROUND(Regressions!H143, 1), NA())</f>
        <v>#N/A</v>
      </c>
      <c r="I133" s="259" t="e">
        <f>IF(ISNUMBER(Regressions!I143),ROUND(Regressions!I143, 1), NA())</f>
        <v>#N/A</v>
      </c>
      <c r="J133" s="372">
        <f>IF(ISNUMBER(Regressions!K143),ROUND(Regressions!K143, 1), NA())</f>
        <v>93.7</v>
      </c>
      <c r="K133" s="370" t="e">
        <f>IF(ISNUMBER(Regressions!L143),ROUND(Regressions!L143, 1), NA())</f>
        <v>#N/A</v>
      </c>
      <c r="L133" s="260" t="e">
        <f>IF(ISNUMBER(Regressions!M143),ROUND(Regressions!M143, 1), NA())</f>
        <v>#N/A</v>
      </c>
      <c r="M133" s="371" t="e">
        <f>IF(ISNUMBER(Regressions!N143),ROUND(Regressions!N143, 1), NA())</f>
        <v>#N/A</v>
      </c>
      <c r="N133" s="259" t="e">
        <f>IF(ISNUMBER(Regressions!O143),ROUND(Regressions!O143, 1), NA())</f>
        <v>#N/A</v>
      </c>
      <c r="O133" s="372" t="e">
        <f>IF(ISNUMBER(Regressions!Q143),ROUND(Regressions!Q143, 1), NA())</f>
        <v>#N/A</v>
      </c>
      <c r="P133" s="370" t="e">
        <f>IF(ISNUMBER(Regressions!R143),ROUND(Regressions!R143, 1), NA())</f>
        <v>#N/A</v>
      </c>
      <c r="Q133" s="261" t="e">
        <f>IF(ISNUMBER(Regressions!S143),ROUND(Regressions!S143, 1), NA())</f>
        <v>#N/A</v>
      </c>
      <c r="R133" s="371" t="e">
        <f>IF(ISNUMBER(Regressions!T143),ROUND(Regressions!T143, 1), NA())</f>
        <v>#N/A</v>
      </c>
      <c r="S133" s="259" t="e">
        <f>IF(ISNUMBER(Regressions!U143),ROUND(Regressions!U143, 1), NA())</f>
        <v>#N/A</v>
      </c>
    </row>
    <row xmlns:x14ac="http://schemas.microsoft.com/office/spreadsheetml/2009/9/ac" r="134" x14ac:dyDescent="0.2">
      <c r="A134" s="366" t="str">
        <f>IF(ISBLANK(Regressions!A144), " ", Regressions!A144)</f>
        <v>Bhutan</v>
      </c>
      <c r="B134" s="367">
        <f>IF(ISBLANK(Regressions!B144), " ", Regressions!B144)</f>
        <v>2006</v>
      </c>
      <c r="C134" s="373" t="str">
        <f>IF(ISBLANK(Regressions!C144), " ", Regressions!C144)</f>
        <v>Primary</v>
      </c>
      <c r="D134" s="369">
        <f>IF(ISBLANK(Regressions!D144), " ", Regressions!D144)</f>
        <v>105225</v>
      </c>
      <c r="E134" s="257">
        <f>IF(ISNUMBER(Regressions!E144),ROUND(Regressions!E144, 1), NA())</f>
        <v>89.2</v>
      </c>
      <c r="F134" s="370" t="e">
        <f>IF(ISNUMBER(Regressions!F144),ROUND(Regressions!F144, 1), NA())</f>
        <v>#N/A</v>
      </c>
      <c r="G134" s="258" t="e">
        <f>IF(ISNUMBER(Regressions!G144),ROUND(Regressions!G144, 1), NA())</f>
        <v>#N/A</v>
      </c>
      <c r="H134" s="371" t="e">
        <f>IF(ISNUMBER(Regressions!H144),ROUND(Regressions!H144, 1), NA())</f>
        <v>#N/A</v>
      </c>
      <c r="I134" s="259" t="e">
        <f>IF(ISNUMBER(Regressions!I144),ROUND(Regressions!I144, 1), NA())</f>
        <v>#N/A</v>
      </c>
      <c r="J134" s="372">
        <f>IF(ISNUMBER(Regressions!K144),ROUND(Regressions!K144, 1), NA())</f>
        <v>93.7</v>
      </c>
      <c r="K134" s="370" t="e">
        <f>IF(ISNUMBER(Regressions!L144),ROUND(Regressions!L144, 1), NA())</f>
        <v>#N/A</v>
      </c>
      <c r="L134" s="260" t="e">
        <f>IF(ISNUMBER(Regressions!M144),ROUND(Regressions!M144, 1), NA())</f>
        <v>#N/A</v>
      </c>
      <c r="M134" s="371" t="e">
        <f>IF(ISNUMBER(Regressions!N144),ROUND(Regressions!N144, 1), NA())</f>
        <v>#N/A</v>
      </c>
      <c r="N134" s="259" t="e">
        <f>IF(ISNUMBER(Regressions!O144),ROUND(Regressions!O144, 1), NA())</f>
        <v>#N/A</v>
      </c>
      <c r="O134" s="372" t="e">
        <f>IF(ISNUMBER(Regressions!Q144),ROUND(Regressions!Q144, 1), NA())</f>
        <v>#N/A</v>
      </c>
      <c r="P134" s="370" t="e">
        <f>IF(ISNUMBER(Regressions!R144),ROUND(Regressions!R144, 1), NA())</f>
        <v>#N/A</v>
      </c>
      <c r="Q134" s="261" t="e">
        <f>IF(ISNUMBER(Regressions!S144),ROUND(Regressions!S144, 1), NA())</f>
        <v>#N/A</v>
      </c>
      <c r="R134" s="371" t="e">
        <f>IF(ISNUMBER(Regressions!T144),ROUND(Regressions!T144, 1), NA())</f>
        <v>#N/A</v>
      </c>
      <c r="S134" s="259" t="e">
        <f>IF(ISNUMBER(Regressions!U144),ROUND(Regressions!U144, 1), NA())</f>
        <v>#N/A</v>
      </c>
    </row>
    <row xmlns:x14ac="http://schemas.microsoft.com/office/spreadsheetml/2009/9/ac" r="135" x14ac:dyDescent="0.2">
      <c r="A135" s="366" t="str">
        <f>IF(ISBLANK(Regressions!A145), " ", Regressions!A145)</f>
        <v>Bhutan</v>
      </c>
      <c r="B135" s="367">
        <f>IF(ISBLANK(Regressions!B145), " ", Regressions!B145)</f>
        <v>2007</v>
      </c>
      <c r="C135" s="373" t="str">
        <f>IF(ISBLANK(Regressions!C145), " ", Regressions!C145)</f>
        <v>Primary</v>
      </c>
      <c r="D135" s="369">
        <f>IF(ISBLANK(Regressions!D145), " ", Regressions!D145)</f>
        <v>103263</v>
      </c>
      <c r="E135" s="257">
        <f>IF(ISNUMBER(Regressions!E145),ROUND(Regressions!E145, 1), NA())</f>
        <v>89.2</v>
      </c>
      <c r="F135" s="370" t="e">
        <f>IF(ISNUMBER(Regressions!F145),ROUND(Regressions!F145, 1), NA())</f>
        <v>#N/A</v>
      </c>
      <c r="G135" s="258" t="e">
        <f>IF(ISNUMBER(Regressions!G145),ROUND(Regressions!G145, 1), NA())</f>
        <v>#N/A</v>
      </c>
      <c r="H135" s="371" t="e">
        <f>IF(ISNUMBER(Regressions!H145),ROUND(Regressions!H145, 1), NA())</f>
        <v>#N/A</v>
      </c>
      <c r="I135" s="259" t="e">
        <f>IF(ISNUMBER(Regressions!I145),ROUND(Regressions!I145, 1), NA())</f>
        <v>#N/A</v>
      </c>
      <c r="J135" s="372">
        <f>IF(ISNUMBER(Regressions!K145),ROUND(Regressions!K145, 1), NA())</f>
        <v>93.7</v>
      </c>
      <c r="K135" s="370" t="e">
        <f>IF(ISNUMBER(Regressions!L145),ROUND(Regressions!L145, 1), NA())</f>
        <v>#N/A</v>
      </c>
      <c r="L135" s="260" t="e">
        <f>IF(ISNUMBER(Regressions!M145),ROUND(Regressions!M145, 1), NA())</f>
        <v>#N/A</v>
      </c>
      <c r="M135" s="371" t="e">
        <f>IF(ISNUMBER(Regressions!N145),ROUND(Regressions!N145, 1), NA())</f>
        <v>#N/A</v>
      </c>
      <c r="N135" s="259" t="e">
        <f>IF(ISNUMBER(Regressions!O145),ROUND(Regressions!O145, 1), NA())</f>
        <v>#N/A</v>
      </c>
      <c r="O135" s="372" t="e">
        <f>IF(ISNUMBER(Regressions!Q145),ROUND(Regressions!Q145, 1), NA())</f>
        <v>#N/A</v>
      </c>
      <c r="P135" s="370" t="e">
        <f>IF(ISNUMBER(Regressions!R145),ROUND(Regressions!R145, 1), NA())</f>
        <v>#N/A</v>
      </c>
      <c r="Q135" s="261" t="e">
        <f>IF(ISNUMBER(Regressions!S145),ROUND(Regressions!S145, 1), NA())</f>
        <v>#N/A</v>
      </c>
      <c r="R135" s="371" t="e">
        <f>IF(ISNUMBER(Regressions!T145),ROUND(Regressions!T145, 1), NA())</f>
        <v>#N/A</v>
      </c>
      <c r="S135" s="259" t="e">
        <f>IF(ISNUMBER(Regressions!U145),ROUND(Regressions!U145, 1), NA())</f>
        <v>#N/A</v>
      </c>
    </row>
    <row xmlns:x14ac="http://schemas.microsoft.com/office/spreadsheetml/2009/9/ac" r="136" x14ac:dyDescent="0.2">
      <c r="A136" s="366" t="str">
        <f>IF(ISBLANK(Regressions!A146), " ", Regressions!A146)</f>
        <v>Bhutan</v>
      </c>
      <c r="B136" s="367">
        <f>IF(ISBLANK(Regressions!B146), " ", Regressions!B146)</f>
        <v>2008</v>
      </c>
      <c r="C136" s="373" t="str">
        <f>IF(ISBLANK(Regressions!C146), " ", Regressions!C146)</f>
        <v>Primary</v>
      </c>
      <c r="D136" s="369">
        <f>IF(ISBLANK(Regressions!D146), " ", Regressions!D146)</f>
        <v>101440</v>
      </c>
      <c r="E136" s="257">
        <f>IF(ISNUMBER(Regressions!E146),ROUND(Regressions!E146, 1), NA())</f>
        <v>89.2</v>
      </c>
      <c r="F136" s="370" t="e">
        <f>IF(ISNUMBER(Regressions!F146),ROUND(Regressions!F146, 1), NA())</f>
        <v>#N/A</v>
      </c>
      <c r="G136" s="258" t="e">
        <f>IF(ISNUMBER(Regressions!G146),ROUND(Regressions!G146, 1), NA())</f>
        <v>#N/A</v>
      </c>
      <c r="H136" s="371" t="e">
        <f>IF(ISNUMBER(Regressions!H146),ROUND(Regressions!H146, 1), NA())</f>
        <v>#N/A</v>
      </c>
      <c r="I136" s="259" t="e">
        <f>IF(ISNUMBER(Regressions!I146),ROUND(Regressions!I146, 1), NA())</f>
        <v>#N/A</v>
      </c>
      <c r="J136" s="372">
        <f>IF(ISNUMBER(Regressions!K146),ROUND(Regressions!K146, 1), NA())</f>
        <v>93.7</v>
      </c>
      <c r="K136" s="370" t="e">
        <f>IF(ISNUMBER(Regressions!L146),ROUND(Regressions!L146, 1), NA())</f>
        <v>#N/A</v>
      </c>
      <c r="L136" s="260" t="e">
        <f>IF(ISNUMBER(Regressions!M146),ROUND(Regressions!M146, 1), NA())</f>
        <v>#N/A</v>
      </c>
      <c r="M136" s="371" t="e">
        <f>IF(ISNUMBER(Regressions!N146),ROUND(Regressions!N146, 1), NA())</f>
        <v>#N/A</v>
      </c>
      <c r="N136" s="259" t="e">
        <f>IF(ISNUMBER(Regressions!O146),ROUND(Regressions!O146, 1), NA())</f>
        <v>#N/A</v>
      </c>
      <c r="O136" s="372" t="e">
        <f>IF(ISNUMBER(Regressions!Q146),ROUND(Regressions!Q146, 1), NA())</f>
        <v>#N/A</v>
      </c>
      <c r="P136" s="370" t="e">
        <f>IF(ISNUMBER(Regressions!R146),ROUND(Regressions!R146, 1), NA())</f>
        <v>#N/A</v>
      </c>
      <c r="Q136" s="261" t="e">
        <f>IF(ISNUMBER(Regressions!S146),ROUND(Regressions!S146, 1), NA())</f>
        <v>#N/A</v>
      </c>
      <c r="R136" s="371" t="e">
        <f>IF(ISNUMBER(Regressions!T146),ROUND(Regressions!T146, 1), NA())</f>
        <v>#N/A</v>
      </c>
      <c r="S136" s="259" t="e">
        <f>IF(ISNUMBER(Regressions!U146),ROUND(Regressions!U146, 1), NA())</f>
        <v>#N/A</v>
      </c>
    </row>
    <row xmlns:x14ac="http://schemas.microsoft.com/office/spreadsheetml/2009/9/ac" r="137" x14ac:dyDescent="0.2">
      <c r="A137" s="366" t="str">
        <f>IF(ISBLANK(Regressions!A147), " ", Regressions!A147)</f>
        <v>Bhutan</v>
      </c>
      <c r="B137" s="367">
        <f>IF(ISBLANK(Regressions!B147), " ", Regressions!B147)</f>
        <v>2009</v>
      </c>
      <c r="C137" s="373" t="str">
        <f>IF(ISBLANK(Regressions!C147), " ", Regressions!C147)</f>
        <v>Primary</v>
      </c>
      <c r="D137" s="369">
        <f>IF(ISBLANK(Regressions!D147), " ", Regressions!D147)</f>
        <v>99825</v>
      </c>
      <c r="E137" s="257">
        <f>IF(ISNUMBER(Regressions!E147),ROUND(Regressions!E147, 1), NA())</f>
        <v>90.5</v>
      </c>
      <c r="F137" s="370" t="e">
        <f>IF(ISNUMBER(Regressions!F147),ROUND(Regressions!F147, 1), NA())</f>
        <v>#N/A</v>
      </c>
      <c r="G137" s="258" t="e">
        <f>IF(ISNUMBER(Regressions!G147),ROUND(Regressions!G147, 1), NA())</f>
        <v>#N/A</v>
      </c>
      <c r="H137" s="371" t="e">
        <f>IF(ISNUMBER(Regressions!H147),ROUND(Regressions!H147, 1), NA())</f>
        <v>#N/A</v>
      </c>
      <c r="I137" s="259" t="e">
        <f>IF(ISNUMBER(Regressions!I147),ROUND(Regressions!I147, 1), NA())</f>
        <v>#N/A</v>
      </c>
      <c r="J137" s="372">
        <f>IF(ISNUMBER(Regressions!K147),ROUND(Regressions!K147, 1), NA())</f>
        <v>94.4</v>
      </c>
      <c r="K137" s="370" t="e">
        <f>IF(ISNUMBER(Regressions!L147),ROUND(Regressions!L147, 1), NA())</f>
        <v>#N/A</v>
      </c>
      <c r="L137" s="260" t="e">
        <f>IF(ISNUMBER(Regressions!M147),ROUND(Regressions!M147, 1), NA())</f>
        <v>#N/A</v>
      </c>
      <c r="M137" s="371" t="e">
        <f>IF(ISNUMBER(Regressions!N147),ROUND(Regressions!N147, 1), NA())</f>
        <v>#N/A</v>
      </c>
      <c r="N137" s="259" t="e">
        <f>IF(ISNUMBER(Regressions!O147),ROUND(Regressions!O147, 1), NA())</f>
        <v>#N/A</v>
      </c>
      <c r="O137" s="372" t="e">
        <f>IF(ISNUMBER(Regressions!Q147),ROUND(Regressions!Q147, 1), NA())</f>
        <v>#N/A</v>
      </c>
      <c r="P137" s="370">
        <f>IF(ISNUMBER(Regressions!R147),ROUND(Regressions!R147, 1), NA())</f>
        <v>91.8</v>
      </c>
      <c r="Q137" s="261" t="e">
        <f>IF(ISNUMBER(Regressions!S147),ROUND(Regressions!S147, 1), NA())</f>
        <v>#N/A</v>
      </c>
      <c r="R137" s="371" t="e">
        <f>IF(ISNUMBER(Regressions!T147),ROUND(Regressions!T147, 1), NA())</f>
        <v>#N/A</v>
      </c>
      <c r="S137" s="259">
        <f>IF(ISNUMBER(Regressions!U147),ROUND(Regressions!U147, 1), NA())</f>
        <v>8.1999999999999993</v>
      </c>
    </row>
    <row xmlns:x14ac="http://schemas.microsoft.com/office/spreadsheetml/2009/9/ac" r="138" x14ac:dyDescent="0.2">
      <c r="A138" s="366" t="str">
        <f>IF(ISBLANK(Regressions!A148), " ", Regressions!A148)</f>
        <v>Bhutan</v>
      </c>
      <c r="B138" s="367">
        <f>IF(ISBLANK(Regressions!B148), " ", Regressions!B148)</f>
        <v>2010</v>
      </c>
      <c r="C138" s="373" t="str">
        <f>IF(ISBLANK(Regressions!C148), " ", Regressions!C148)</f>
        <v>Primary</v>
      </c>
      <c r="D138" s="369">
        <f>IF(ISBLANK(Regressions!D148), " ", Regressions!D148)</f>
        <v>98698</v>
      </c>
      <c r="E138" s="257">
        <f>IF(ISNUMBER(Regressions!E148),ROUND(Regressions!E148, 1), NA())</f>
        <v>91.9</v>
      </c>
      <c r="F138" s="370" t="e">
        <f>IF(ISNUMBER(Regressions!F148),ROUND(Regressions!F148, 1), NA())</f>
        <v>#N/A</v>
      </c>
      <c r="G138" s="258" t="e">
        <f>IF(ISNUMBER(Regressions!G148),ROUND(Regressions!G148, 1), NA())</f>
        <v>#N/A</v>
      </c>
      <c r="H138" s="371" t="e">
        <f>IF(ISNUMBER(Regressions!H148),ROUND(Regressions!H148, 1), NA())</f>
        <v>#N/A</v>
      </c>
      <c r="I138" s="259" t="e">
        <f>IF(ISNUMBER(Regressions!I148),ROUND(Regressions!I148, 1), NA())</f>
        <v>#N/A</v>
      </c>
      <c r="J138" s="372">
        <f>IF(ISNUMBER(Regressions!K148),ROUND(Regressions!K148, 1), NA())</f>
        <v>95.1</v>
      </c>
      <c r="K138" s="370" t="e">
        <f>IF(ISNUMBER(Regressions!L148),ROUND(Regressions!L148, 1), NA())</f>
        <v>#N/A</v>
      </c>
      <c r="L138" s="260" t="e">
        <f>IF(ISNUMBER(Regressions!M148),ROUND(Regressions!M148, 1), NA())</f>
        <v>#N/A</v>
      </c>
      <c r="M138" s="371" t="e">
        <f>IF(ISNUMBER(Regressions!N148),ROUND(Regressions!N148, 1), NA())</f>
        <v>#N/A</v>
      </c>
      <c r="N138" s="259" t="e">
        <f>IF(ISNUMBER(Regressions!O148),ROUND(Regressions!O148, 1), NA())</f>
        <v>#N/A</v>
      </c>
      <c r="O138" s="372" t="e">
        <f>IF(ISNUMBER(Regressions!Q148),ROUND(Regressions!Q148, 1), NA())</f>
        <v>#N/A</v>
      </c>
      <c r="P138" s="370">
        <f>IF(ISNUMBER(Regressions!R148),ROUND(Regressions!R148, 1), NA())</f>
        <v>91.8</v>
      </c>
      <c r="Q138" s="261" t="e">
        <f>IF(ISNUMBER(Regressions!S148),ROUND(Regressions!S148, 1), NA())</f>
        <v>#N/A</v>
      </c>
      <c r="R138" s="371" t="e">
        <f>IF(ISNUMBER(Regressions!T148),ROUND(Regressions!T148, 1), NA())</f>
        <v>#N/A</v>
      </c>
      <c r="S138" s="259">
        <f>IF(ISNUMBER(Regressions!U148),ROUND(Regressions!U148, 1), NA())</f>
        <v>8.1999999999999993</v>
      </c>
    </row>
    <row xmlns:x14ac="http://schemas.microsoft.com/office/spreadsheetml/2009/9/ac" r="139" x14ac:dyDescent="0.2">
      <c r="A139" s="366" t="str">
        <f>IF(ISBLANK(Regressions!A149), " ", Regressions!A149)</f>
        <v>Bhutan</v>
      </c>
      <c r="B139" s="367">
        <f>IF(ISBLANK(Regressions!B149), " ", Regressions!B149)</f>
        <v>2011</v>
      </c>
      <c r="C139" s="373" t="str">
        <f>IF(ISBLANK(Regressions!C149), " ", Regressions!C149)</f>
        <v>Primary</v>
      </c>
      <c r="D139" s="369">
        <f>IF(ISBLANK(Regressions!D149), " ", Regressions!D149)</f>
        <v>98242</v>
      </c>
      <c r="E139" s="257">
        <f>IF(ISNUMBER(Regressions!E149),ROUND(Regressions!E149, 1), NA())</f>
        <v>93.2</v>
      </c>
      <c r="F139" s="370" t="e">
        <f>IF(ISNUMBER(Regressions!F149),ROUND(Regressions!F149, 1), NA())</f>
        <v>#N/A</v>
      </c>
      <c r="G139" s="258" t="e">
        <f>IF(ISNUMBER(Regressions!G149),ROUND(Regressions!G149, 1), NA())</f>
        <v>#N/A</v>
      </c>
      <c r="H139" s="371" t="e">
        <f>IF(ISNUMBER(Regressions!H149),ROUND(Regressions!H149, 1), NA())</f>
        <v>#N/A</v>
      </c>
      <c r="I139" s="259" t="e">
        <f>IF(ISNUMBER(Regressions!I149),ROUND(Regressions!I149, 1), NA())</f>
        <v>#N/A</v>
      </c>
      <c r="J139" s="372">
        <f>IF(ISNUMBER(Regressions!K149),ROUND(Regressions!K149, 1), NA())</f>
        <v>95.7</v>
      </c>
      <c r="K139" s="370" t="e">
        <f>IF(ISNUMBER(Regressions!L149),ROUND(Regressions!L149, 1), NA())</f>
        <v>#N/A</v>
      </c>
      <c r="L139" s="260" t="e">
        <f>IF(ISNUMBER(Regressions!M149),ROUND(Regressions!M149, 1), NA())</f>
        <v>#N/A</v>
      </c>
      <c r="M139" s="371" t="e">
        <f>IF(ISNUMBER(Regressions!N149),ROUND(Regressions!N149, 1), NA())</f>
        <v>#N/A</v>
      </c>
      <c r="N139" s="259" t="e">
        <f>IF(ISNUMBER(Regressions!O149),ROUND(Regressions!O149, 1), NA())</f>
        <v>#N/A</v>
      </c>
      <c r="O139" s="372" t="e">
        <f>IF(ISNUMBER(Regressions!Q149),ROUND(Regressions!Q149, 1), NA())</f>
        <v>#N/A</v>
      </c>
      <c r="P139" s="370">
        <f>IF(ISNUMBER(Regressions!R149),ROUND(Regressions!R149, 1), NA())</f>
        <v>91.8</v>
      </c>
      <c r="Q139" s="261" t="e">
        <f>IF(ISNUMBER(Regressions!S149),ROUND(Regressions!S149, 1), NA())</f>
        <v>#N/A</v>
      </c>
      <c r="R139" s="371" t="e">
        <f>IF(ISNUMBER(Regressions!T149),ROUND(Regressions!T149, 1), NA())</f>
        <v>#N/A</v>
      </c>
      <c r="S139" s="259">
        <f>IF(ISNUMBER(Regressions!U149),ROUND(Regressions!U149, 1), NA())</f>
        <v>8.1999999999999993</v>
      </c>
    </row>
    <row xmlns:x14ac="http://schemas.microsoft.com/office/spreadsheetml/2009/9/ac" r="140" x14ac:dyDescent="0.2">
      <c r="A140" s="366" t="str">
        <f>IF(ISBLANK(Regressions!A150), " ", Regressions!A150)</f>
        <v>Bhutan</v>
      </c>
      <c r="B140" s="367">
        <f>IF(ISBLANK(Regressions!B150), " ", Regressions!B150)</f>
        <v>2012</v>
      </c>
      <c r="C140" s="373" t="str">
        <f>IF(ISBLANK(Regressions!C150), " ", Regressions!C150)</f>
        <v>Primary</v>
      </c>
      <c r="D140" s="369">
        <f>IF(ISBLANK(Regressions!D150), " ", Regressions!D150)</f>
        <v>98361</v>
      </c>
      <c r="E140" s="257">
        <f>IF(ISNUMBER(Regressions!E150),ROUND(Regressions!E150, 1), NA())</f>
        <v>94.6</v>
      </c>
      <c r="F140" s="370">
        <f>IF(ISNUMBER(Regressions!F150),ROUND(Regressions!F150, 1), NA())</f>
        <v>89</v>
      </c>
      <c r="G140" s="258">
        <f>IF(ISNUMBER(Regressions!G150),ROUND(Regressions!G150, 1), NA())</f>
        <v>58.3</v>
      </c>
      <c r="H140" s="371">
        <f>IF(ISNUMBER(Regressions!H150),ROUND(Regressions!H150, 1), NA())</f>
        <v>30.7</v>
      </c>
      <c r="I140" s="259">
        <f>IF(ISNUMBER(Regressions!I150),ROUND(Regressions!I150, 1), NA())</f>
        <v>11</v>
      </c>
      <c r="J140" s="372">
        <f>IF(ISNUMBER(Regressions!K150),ROUND(Regressions!K150, 1), NA())</f>
        <v>96.4</v>
      </c>
      <c r="K140" s="370">
        <f>IF(ISNUMBER(Regressions!L150),ROUND(Regressions!L150, 1), NA())</f>
        <v>89.1</v>
      </c>
      <c r="L140" s="260">
        <f>IF(ISNUMBER(Regressions!M150),ROUND(Regressions!M150, 1), NA())</f>
        <v>75.5</v>
      </c>
      <c r="M140" s="371">
        <f>IF(ISNUMBER(Regressions!N150),ROUND(Regressions!N150, 1), NA())</f>
        <v>13.6</v>
      </c>
      <c r="N140" s="259">
        <f>IF(ISNUMBER(Regressions!O150),ROUND(Regressions!O150, 1), NA())</f>
        <v>10.9</v>
      </c>
      <c r="O140" s="372">
        <f>IF(ISNUMBER(Regressions!Q150),ROUND(Regressions!Q150, 1), NA())</f>
        <v>96.7</v>
      </c>
      <c r="P140" s="370">
        <f>IF(ISNUMBER(Regressions!R150),ROUND(Regressions!R150, 1), NA())</f>
        <v>91.8</v>
      </c>
      <c r="Q140" s="261" t="e">
        <f>IF(ISNUMBER(Regressions!S150),ROUND(Regressions!S150, 1), NA())</f>
        <v>#N/A</v>
      </c>
      <c r="R140" s="371" t="e">
        <f>IF(ISNUMBER(Regressions!T150),ROUND(Regressions!T150, 1), NA())</f>
        <v>#N/A</v>
      </c>
      <c r="S140" s="259">
        <f>IF(ISNUMBER(Regressions!U150),ROUND(Regressions!U150, 1), NA())</f>
        <v>8.1999999999999993</v>
      </c>
    </row>
    <row xmlns:x14ac="http://schemas.microsoft.com/office/spreadsheetml/2009/9/ac" r="141" x14ac:dyDescent="0.2">
      <c r="A141" s="366" t="str">
        <f>IF(ISBLANK(Regressions!A151), " ", Regressions!A151)</f>
        <v>Bhutan</v>
      </c>
      <c r="B141" s="367">
        <f>IF(ISBLANK(Regressions!B151), " ", Regressions!B151)</f>
        <v>2013</v>
      </c>
      <c r="C141" s="373" t="str">
        <f>IF(ISBLANK(Regressions!C151), " ", Regressions!C151)</f>
        <v>Primary</v>
      </c>
      <c r="D141" s="369">
        <f>IF(ISBLANK(Regressions!D151), " ", Regressions!D151)</f>
        <v>98287</v>
      </c>
      <c r="E141" s="257">
        <f>IF(ISNUMBER(Regressions!E151),ROUND(Regressions!E151, 1), NA())</f>
        <v>95.9</v>
      </c>
      <c r="F141" s="370">
        <f>IF(ISNUMBER(Regressions!F151),ROUND(Regressions!F151, 1), NA())</f>
        <v>89</v>
      </c>
      <c r="G141" s="258">
        <f>IF(ISNUMBER(Regressions!G151),ROUND(Regressions!G151, 1), NA())</f>
        <v>58.3</v>
      </c>
      <c r="H141" s="371">
        <f>IF(ISNUMBER(Regressions!H151),ROUND(Regressions!H151, 1), NA())</f>
        <v>30.7</v>
      </c>
      <c r="I141" s="259">
        <f>IF(ISNUMBER(Regressions!I151),ROUND(Regressions!I151, 1), NA())</f>
        <v>11</v>
      </c>
      <c r="J141" s="372">
        <f>IF(ISNUMBER(Regressions!K151),ROUND(Regressions!K151, 1), NA())</f>
        <v>97.1</v>
      </c>
      <c r="K141" s="370">
        <f>IF(ISNUMBER(Regressions!L151),ROUND(Regressions!L151, 1), NA())</f>
        <v>89.1</v>
      </c>
      <c r="L141" s="260">
        <f>IF(ISNUMBER(Regressions!M151),ROUND(Regressions!M151, 1), NA())</f>
        <v>75.5</v>
      </c>
      <c r="M141" s="371">
        <f>IF(ISNUMBER(Regressions!N151),ROUND(Regressions!N151, 1), NA())</f>
        <v>13.6</v>
      </c>
      <c r="N141" s="259">
        <f>IF(ISNUMBER(Regressions!O151),ROUND(Regressions!O151, 1), NA())</f>
        <v>10.9</v>
      </c>
      <c r="O141" s="372">
        <f>IF(ISNUMBER(Regressions!Q151),ROUND(Regressions!Q151, 1), NA())</f>
        <v>96.7</v>
      </c>
      <c r="P141" s="370">
        <f>IF(ISNUMBER(Regressions!R151),ROUND(Regressions!R151, 1), NA())</f>
        <v>91.8</v>
      </c>
      <c r="Q141" s="261" t="e">
        <f>IF(ISNUMBER(Regressions!S151),ROUND(Regressions!S151, 1), NA())</f>
        <v>#N/A</v>
      </c>
      <c r="R141" s="371" t="e">
        <f>IF(ISNUMBER(Regressions!T151),ROUND(Regressions!T151, 1), NA())</f>
        <v>#N/A</v>
      </c>
      <c r="S141" s="259">
        <f>IF(ISNUMBER(Regressions!U151),ROUND(Regressions!U151, 1), NA())</f>
        <v>8.1999999999999993</v>
      </c>
    </row>
    <row xmlns:x14ac="http://schemas.microsoft.com/office/spreadsheetml/2009/9/ac" r="142" x14ac:dyDescent="0.2">
      <c r="A142" s="366" t="str">
        <f>IF(ISBLANK(Regressions!A152), " ", Regressions!A152)</f>
        <v>Bhutan</v>
      </c>
      <c r="B142" s="367">
        <f>IF(ISBLANK(Regressions!B152), " ", Regressions!B152)</f>
        <v>2014</v>
      </c>
      <c r="C142" s="373" t="str">
        <f>IF(ISBLANK(Regressions!C152), " ", Regressions!C152)</f>
        <v>Primary</v>
      </c>
      <c r="D142" s="369">
        <f>IF(ISBLANK(Regressions!D152), " ", Regressions!D152)</f>
        <v>97752</v>
      </c>
      <c r="E142" s="257">
        <f>IF(ISNUMBER(Regressions!E152),ROUND(Regressions!E152, 1), NA())</f>
        <v>97.3</v>
      </c>
      <c r="F142" s="370">
        <f>IF(ISNUMBER(Regressions!F152),ROUND(Regressions!F152, 1), NA())</f>
        <v>89</v>
      </c>
      <c r="G142" s="258">
        <f>IF(ISNUMBER(Regressions!G152),ROUND(Regressions!G152, 1), NA())</f>
        <v>58.3</v>
      </c>
      <c r="H142" s="371">
        <f>IF(ISNUMBER(Regressions!H152),ROUND(Regressions!H152, 1), NA())</f>
        <v>30.7</v>
      </c>
      <c r="I142" s="259">
        <f>IF(ISNUMBER(Regressions!I152),ROUND(Regressions!I152, 1), NA())</f>
        <v>11</v>
      </c>
      <c r="J142" s="372">
        <f>IF(ISNUMBER(Regressions!K152),ROUND(Regressions!K152, 1), NA())</f>
        <v>97.8</v>
      </c>
      <c r="K142" s="370">
        <f>IF(ISNUMBER(Regressions!L152),ROUND(Regressions!L152, 1), NA())</f>
        <v>89.1</v>
      </c>
      <c r="L142" s="260">
        <f>IF(ISNUMBER(Regressions!M152),ROUND(Regressions!M152, 1), NA())</f>
        <v>75.5</v>
      </c>
      <c r="M142" s="371">
        <f>IF(ISNUMBER(Regressions!N152),ROUND(Regressions!N152, 1), NA())</f>
        <v>13.6</v>
      </c>
      <c r="N142" s="259">
        <f>IF(ISNUMBER(Regressions!O152),ROUND(Regressions!O152, 1), NA())</f>
        <v>10.9</v>
      </c>
      <c r="O142" s="372">
        <f>IF(ISNUMBER(Regressions!Q152),ROUND(Regressions!Q152, 1), NA())</f>
        <v>96.7</v>
      </c>
      <c r="P142" s="370">
        <f>IF(ISNUMBER(Regressions!R152),ROUND(Regressions!R152, 1), NA())</f>
        <v>89.1</v>
      </c>
      <c r="Q142" s="261" t="e">
        <f>IF(ISNUMBER(Regressions!S152),ROUND(Regressions!S152, 1), NA())</f>
        <v>#N/A</v>
      </c>
      <c r="R142" s="371" t="e">
        <f>IF(ISNUMBER(Regressions!T152),ROUND(Regressions!T152, 1), NA())</f>
        <v>#N/A</v>
      </c>
      <c r="S142" s="259">
        <f>IF(ISNUMBER(Regressions!U152),ROUND(Regressions!U152, 1), NA())</f>
        <v>10.9</v>
      </c>
    </row>
    <row xmlns:x14ac="http://schemas.microsoft.com/office/spreadsheetml/2009/9/ac" r="143" x14ac:dyDescent="0.2">
      <c r="A143" s="366" t="str">
        <f>IF(ISBLANK(Regressions!A153), " ", Regressions!A153)</f>
        <v>Bhutan</v>
      </c>
      <c r="B143" s="367">
        <f>IF(ISBLANK(Regressions!B153), " ", Regressions!B153)</f>
        <v>2015</v>
      </c>
      <c r="C143" s="373" t="str">
        <f>IF(ISBLANK(Regressions!C153), " ", Regressions!C153)</f>
        <v>Primary</v>
      </c>
      <c r="D143" s="369">
        <f>IF(ISBLANK(Regressions!D153), " ", Regressions!D153)</f>
        <v>96885</v>
      </c>
      <c r="E143" s="257">
        <f>IF(ISNUMBER(Regressions!E153),ROUND(Regressions!E153, 1), NA())</f>
        <v>98.6</v>
      </c>
      <c r="F143" s="370">
        <f>IF(ISNUMBER(Regressions!F153),ROUND(Regressions!F153, 1), NA())</f>
        <v>89</v>
      </c>
      <c r="G143" s="258">
        <f>IF(ISNUMBER(Regressions!G153),ROUND(Regressions!G153, 1), NA())</f>
        <v>58.3</v>
      </c>
      <c r="H143" s="371">
        <f>IF(ISNUMBER(Regressions!H153),ROUND(Regressions!H153, 1), NA())</f>
        <v>30.7</v>
      </c>
      <c r="I143" s="259">
        <f>IF(ISNUMBER(Regressions!I153),ROUND(Regressions!I153, 1), NA())</f>
        <v>11</v>
      </c>
      <c r="J143" s="372">
        <f>IF(ISNUMBER(Regressions!K153),ROUND(Regressions!K153, 1), NA())</f>
        <v>98.4</v>
      </c>
      <c r="K143" s="370">
        <f>IF(ISNUMBER(Regressions!L153),ROUND(Regressions!L153, 1), NA())</f>
        <v>89.1</v>
      </c>
      <c r="L143" s="260">
        <f>IF(ISNUMBER(Regressions!M153),ROUND(Regressions!M153, 1), NA())</f>
        <v>75.5</v>
      </c>
      <c r="M143" s="371">
        <f>IF(ISNUMBER(Regressions!N153),ROUND(Regressions!N153, 1), NA())</f>
        <v>13.6</v>
      </c>
      <c r="N143" s="259">
        <f>IF(ISNUMBER(Regressions!O153),ROUND(Regressions!O153, 1), NA())</f>
        <v>10.9</v>
      </c>
      <c r="O143" s="372">
        <f>IF(ISNUMBER(Regressions!Q153),ROUND(Regressions!Q153, 1), NA())</f>
        <v>96.7</v>
      </c>
      <c r="P143" s="370">
        <f>IF(ISNUMBER(Regressions!R153),ROUND(Regressions!R153, 1), NA())</f>
        <v>86.4</v>
      </c>
      <c r="Q143" s="261" t="e">
        <f>IF(ISNUMBER(Regressions!S153),ROUND(Regressions!S153, 1), NA())</f>
        <v>#N/A</v>
      </c>
      <c r="R143" s="371" t="e">
        <f>IF(ISNUMBER(Regressions!T153),ROUND(Regressions!T153, 1), NA())</f>
        <v>#N/A</v>
      </c>
      <c r="S143" s="259">
        <f>IF(ISNUMBER(Regressions!U153),ROUND(Regressions!U153, 1), NA())</f>
        <v>13.6</v>
      </c>
    </row>
    <row xmlns:x14ac="http://schemas.microsoft.com/office/spreadsheetml/2009/9/ac" r="144" x14ac:dyDescent="0.2">
      <c r="A144" s="366" t="str">
        <f>IF(ISBLANK(Regressions!A154), " ", Regressions!A154)</f>
        <v>Bhutan</v>
      </c>
      <c r="B144" s="367">
        <f>IF(ISBLANK(Regressions!B154), " ", Regressions!B154)</f>
        <v>2016</v>
      </c>
      <c r="C144" s="373" t="str">
        <f>IF(ISBLANK(Regressions!C154), " ", Regressions!C154)</f>
        <v>Primary</v>
      </c>
      <c r="D144" s="369">
        <f>IF(ISBLANK(Regressions!D154), " ", Regressions!D154)</f>
        <v>95751</v>
      </c>
      <c r="E144" s="257">
        <f>IF(ISNUMBER(Regressions!E154),ROUND(Regressions!E154, 1), NA())</f>
        <v>100</v>
      </c>
      <c r="F144" s="370">
        <f>IF(ISNUMBER(Regressions!F154),ROUND(Regressions!F154, 1), NA())</f>
        <v>89</v>
      </c>
      <c r="G144" s="258">
        <f>IF(ISNUMBER(Regressions!G154),ROUND(Regressions!G154, 1), NA())</f>
        <v>58.3</v>
      </c>
      <c r="H144" s="371">
        <f>IF(ISNUMBER(Regressions!H154),ROUND(Regressions!H154, 1), NA())</f>
        <v>30.7</v>
      </c>
      <c r="I144" s="259">
        <f>IF(ISNUMBER(Regressions!I154),ROUND(Regressions!I154, 1), NA())</f>
        <v>11</v>
      </c>
      <c r="J144" s="372">
        <f>IF(ISNUMBER(Regressions!K154),ROUND(Regressions!K154, 1), NA())</f>
        <v>99.1</v>
      </c>
      <c r="K144" s="370">
        <f>IF(ISNUMBER(Regressions!L154),ROUND(Regressions!L154, 1), NA())</f>
        <v>89.1</v>
      </c>
      <c r="L144" s="260">
        <f>IF(ISNUMBER(Regressions!M154),ROUND(Regressions!M154, 1), NA())</f>
        <v>75.5</v>
      </c>
      <c r="M144" s="371">
        <f>IF(ISNUMBER(Regressions!N154),ROUND(Regressions!N154, 1), NA())</f>
        <v>13.6</v>
      </c>
      <c r="N144" s="259">
        <f>IF(ISNUMBER(Regressions!O154),ROUND(Regressions!O154, 1), NA())</f>
        <v>10.9</v>
      </c>
      <c r="O144" s="372">
        <f>IF(ISNUMBER(Regressions!Q154),ROUND(Regressions!Q154, 1), NA())</f>
        <v>96.7</v>
      </c>
      <c r="P144" s="370">
        <f>IF(ISNUMBER(Regressions!R154),ROUND(Regressions!R154, 1), NA())</f>
        <v>83.7</v>
      </c>
      <c r="Q144" s="261" t="e">
        <f>IF(ISNUMBER(Regressions!S154),ROUND(Regressions!S154, 1), NA())</f>
        <v>#N/A</v>
      </c>
      <c r="R144" s="371" t="e">
        <f>IF(ISNUMBER(Regressions!T154),ROUND(Regressions!T154, 1), NA())</f>
        <v>#N/A</v>
      </c>
      <c r="S144" s="259">
        <f>IF(ISNUMBER(Regressions!U154),ROUND(Regressions!U154, 1), NA())</f>
        <v>16.3</v>
      </c>
    </row>
    <row xmlns:x14ac="http://schemas.microsoft.com/office/spreadsheetml/2009/9/ac" r="145" x14ac:dyDescent="0.2">
      <c r="A145" s="366" t="str">
        <f>IF(ISBLANK(Regressions!A155), " ", Regressions!A155)</f>
        <v>Bhutan</v>
      </c>
      <c r="B145" s="367">
        <f>IF(ISBLANK(Regressions!B155), " ", Regressions!B155)</f>
        <v>2017</v>
      </c>
      <c r="C145" s="373" t="str">
        <f>IF(ISBLANK(Regressions!C155), " ", Regressions!C155)</f>
        <v>Primary</v>
      </c>
      <c r="D145" s="369">
        <f>IF(ISBLANK(Regressions!D155), " ", Regressions!D155)</f>
        <v>94431</v>
      </c>
      <c r="E145" s="257">
        <f>IF(ISNUMBER(Regressions!E155),ROUND(Regressions!E155, 1), NA())</f>
        <v>100</v>
      </c>
      <c r="F145" s="370">
        <f>IF(ISNUMBER(Regressions!F155),ROUND(Regressions!F155, 1), NA())</f>
        <v>89</v>
      </c>
      <c r="G145" s="258">
        <f>IF(ISNUMBER(Regressions!G155),ROUND(Regressions!G155, 1), NA())</f>
        <v>58.3</v>
      </c>
      <c r="H145" s="371">
        <f>IF(ISNUMBER(Regressions!H155),ROUND(Regressions!H155, 1), NA())</f>
        <v>30.7</v>
      </c>
      <c r="I145" s="259">
        <f>IF(ISNUMBER(Regressions!I155),ROUND(Regressions!I155, 1), NA())</f>
        <v>11</v>
      </c>
      <c r="J145" s="372">
        <f>IF(ISNUMBER(Regressions!K155),ROUND(Regressions!K155, 1), NA())</f>
        <v>99.8</v>
      </c>
      <c r="K145" s="370">
        <f>IF(ISNUMBER(Regressions!L155),ROUND(Regressions!L155, 1), NA())</f>
        <v>89.1</v>
      </c>
      <c r="L145" s="260">
        <f>IF(ISNUMBER(Regressions!M155),ROUND(Regressions!M155, 1), NA())</f>
        <v>75.5</v>
      </c>
      <c r="M145" s="371">
        <f>IF(ISNUMBER(Regressions!N155),ROUND(Regressions!N155, 1), NA())</f>
        <v>13.6</v>
      </c>
      <c r="N145" s="259">
        <f>IF(ISNUMBER(Regressions!O155),ROUND(Regressions!O155, 1), NA())</f>
        <v>10.9</v>
      </c>
      <c r="O145" s="372">
        <f>IF(ISNUMBER(Regressions!Q155),ROUND(Regressions!Q155, 1), NA())</f>
        <v>96.7</v>
      </c>
      <c r="P145" s="370">
        <f>IF(ISNUMBER(Regressions!R155),ROUND(Regressions!R155, 1), NA())</f>
        <v>81</v>
      </c>
      <c r="Q145" s="261" t="e">
        <f>IF(ISNUMBER(Regressions!S155),ROUND(Regressions!S155, 1), NA())</f>
        <v>#N/A</v>
      </c>
      <c r="R145" s="371" t="e">
        <f>IF(ISNUMBER(Regressions!T155),ROUND(Regressions!T155, 1), NA())</f>
        <v>#N/A</v>
      </c>
      <c r="S145" s="259">
        <f>IF(ISNUMBER(Regressions!U155),ROUND(Regressions!U155, 1), NA())</f>
        <v>19</v>
      </c>
    </row>
    <row xmlns:x14ac="http://schemas.microsoft.com/office/spreadsheetml/2009/9/ac" r="146" x14ac:dyDescent="0.2">
      <c r="A146" s="366" t="str">
        <f>IF(ISBLANK(Regressions!A156), " ", Regressions!A156)</f>
        <v>Bhutan</v>
      </c>
      <c r="B146" s="367">
        <f>IF(ISBLANK(Regressions!B156), " ", Regressions!B156)</f>
        <v>2018</v>
      </c>
      <c r="C146" s="373" t="str">
        <f>IF(ISBLANK(Regressions!C156), " ", Regressions!C156)</f>
        <v>Primary</v>
      </c>
      <c r="D146" s="369">
        <f>IF(ISBLANK(Regressions!D156), " ", Regressions!D156)</f>
        <v>92960</v>
      </c>
      <c r="E146" s="257">
        <f>IF(ISNUMBER(Regressions!E156),ROUND(Regressions!E156, 1), NA())</f>
        <v>100</v>
      </c>
      <c r="F146" s="370">
        <f>IF(ISNUMBER(Regressions!F156),ROUND(Regressions!F156, 1), NA())</f>
        <v>89</v>
      </c>
      <c r="G146" s="258">
        <f>IF(ISNUMBER(Regressions!G156),ROUND(Regressions!G156, 1), NA())</f>
        <v>58.3</v>
      </c>
      <c r="H146" s="371">
        <f>IF(ISNUMBER(Regressions!H156),ROUND(Regressions!H156, 1), NA())</f>
        <v>30.7</v>
      </c>
      <c r="I146" s="259">
        <f>IF(ISNUMBER(Regressions!I156),ROUND(Regressions!I156, 1), NA())</f>
        <v>11</v>
      </c>
      <c r="J146" s="372">
        <f>IF(ISNUMBER(Regressions!K156),ROUND(Regressions!K156, 1), NA())</f>
        <v>100</v>
      </c>
      <c r="K146" s="370">
        <f>IF(ISNUMBER(Regressions!L156),ROUND(Regressions!L156, 1), NA())</f>
        <v>89.1</v>
      </c>
      <c r="L146" s="260">
        <f>IF(ISNUMBER(Regressions!M156),ROUND(Regressions!M156, 1), NA())</f>
        <v>75.5</v>
      </c>
      <c r="M146" s="371">
        <f>IF(ISNUMBER(Regressions!N156),ROUND(Regressions!N156, 1), NA())</f>
        <v>13.6</v>
      </c>
      <c r="N146" s="259">
        <f>IF(ISNUMBER(Regressions!O156),ROUND(Regressions!O156, 1), NA())</f>
        <v>10.9</v>
      </c>
      <c r="O146" s="372">
        <f>IF(ISNUMBER(Regressions!Q156),ROUND(Regressions!Q156, 1), NA())</f>
        <v>96.7</v>
      </c>
      <c r="P146" s="370">
        <f>IF(ISNUMBER(Regressions!R156),ROUND(Regressions!R156, 1), NA())</f>
        <v>78.2</v>
      </c>
      <c r="Q146" s="261" t="e">
        <f>IF(ISNUMBER(Regressions!S156),ROUND(Regressions!S156, 1), NA())</f>
        <v>#N/A</v>
      </c>
      <c r="R146" s="371" t="e">
        <f>IF(ISNUMBER(Regressions!T156),ROUND(Regressions!T156, 1), NA())</f>
        <v>#N/A</v>
      </c>
      <c r="S146" s="259">
        <f>IF(ISNUMBER(Regressions!U156),ROUND(Regressions!U156, 1), NA())</f>
        <v>21.8</v>
      </c>
    </row>
    <row xmlns:x14ac="http://schemas.microsoft.com/office/spreadsheetml/2009/9/ac" r="147" x14ac:dyDescent="0.2">
      <c r="A147" s="366" t="str">
        <f>IF(ISBLANK(Regressions!A157), " ", Regressions!A157)</f>
        <v>Bhutan</v>
      </c>
      <c r="B147" s="367">
        <f>IF(ISBLANK(Regressions!B157), " ", Regressions!B157)</f>
        <v>2019</v>
      </c>
      <c r="C147" s="373" t="str">
        <f>IF(ISBLANK(Regressions!C157), " ", Regressions!C157)</f>
        <v>Primary</v>
      </c>
      <c r="D147" s="369">
        <f>IF(ISBLANK(Regressions!D157), " ", Regressions!D157)</f>
        <v>91764</v>
      </c>
      <c r="E147" s="257">
        <f>IF(ISNUMBER(Regressions!E157),ROUND(Regressions!E157, 1), NA())</f>
        <v>100</v>
      </c>
      <c r="F147" s="370">
        <f>IF(ISNUMBER(Regressions!F157),ROUND(Regressions!F157, 1), NA())</f>
        <v>89</v>
      </c>
      <c r="G147" s="258">
        <f>IF(ISNUMBER(Regressions!G157),ROUND(Regressions!G157, 1), NA())</f>
        <v>58.3</v>
      </c>
      <c r="H147" s="371">
        <f>IF(ISNUMBER(Regressions!H157),ROUND(Regressions!H157, 1), NA())</f>
        <v>30.7</v>
      </c>
      <c r="I147" s="259">
        <f>IF(ISNUMBER(Regressions!I157),ROUND(Regressions!I157, 1), NA())</f>
        <v>11</v>
      </c>
      <c r="J147" s="372">
        <f>IF(ISNUMBER(Regressions!K157),ROUND(Regressions!K157, 1), NA())</f>
        <v>100</v>
      </c>
      <c r="K147" s="370">
        <f>IF(ISNUMBER(Regressions!L157),ROUND(Regressions!L157, 1), NA())</f>
        <v>89.1</v>
      </c>
      <c r="L147" s="260">
        <f>IF(ISNUMBER(Regressions!M157),ROUND(Regressions!M157, 1), NA())</f>
        <v>75.5</v>
      </c>
      <c r="M147" s="371">
        <f>IF(ISNUMBER(Regressions!N157),ROUND(Regressions!N157, 1), NA())</f>
        <v>13.6</v>
      </c>
      <c r="N147" s="259">
        <f>IF(ISNUMBER(Regressions!O157),ROUND(Regressions!O157, 1), NA())</f>
        <v>10.9</v>
      </c>
      <c r="O147" s="372">
        <f>IF(ISNUMBER(Regressions!Q157),ROUND(Regressions!Q157, 1), NA())</f>
        <v>96.7</v>
      </c>
      <c r="P147" s="370">
        <f>IF(ISNUMBER(Regressions!R157),ROUND(Regressions!R157, 1), NA())</f>
        <v>75.5</v>
      </c>
      <c r="Q147" s="261" t="e">
        <f>IF(ISNUMBER(Regressions!S157),ROUND(Regressions!S157, 1), NA())</f>
        <v>#N/A</v>
      </c>
      <c r="R147" s="371" t="e">
        <f>IF(ISNUMBER(Regressions!T157),ROUND(Regressions!T157, 1), NA())</f>
        <v>#N/A</v>
      </c>
      <c r="S147" s="259">
        <f>IF(ISNUMBER(Regressions!U157),ROUND(Regressions!U157, 1), NA())</f>
        <v>24.5</v>
      </c>
    </row>
    <row xmlns:x14ac="http://schemas.microsoft.com/office/spreadsheetml/2009/9/ac" r="148" x14ac:dyDescent="0.2">
      <c r="A148" s="366" t="str">
        <f>IF(ISBLANK(Regressions!A158), " ", Regressions!A158)</f>
        <v>Bhutan</v>
      </c>
      <c r="B148" s="367">
        <f>IF(ISBLANK(Regressions!B158), " ", Regressions!B158)</f>
        <v>2020</v>
      </c>
      <c r="C148" s="373" t="str">
        <f>IF(ISBLANK(Regressions!C158), " ", Regressions!C158)</f>
        <v>Primary</v>
      </c>
      <c r="D148" s="369">
        <f>IF(ISBLANK(Regressions!D158), " ", Regressions!D158)</f>
        <v>90717</v>
      </c>
      <c r="E148" s="257">
        <f>IF(ISNUMBER(Regressions!E158),ROUND(Regressions!E158, 1), NA())</f>
        <v>100</v>
      </c>
      <c r="F148" s="370">
        <f>IF(ISNUMBER(Regressions!F158),ROUND(Regressions!F158, 1), NA())</f>
        <v>89</v>
      </c>
      <c r="G148" s="258">
        <f>IF(ISNUMBER(Regressions!G158),ROUND(Regressions!G158, 1), NA())</f>
        <v>58.3</v>
      </c>
      <c r="H148" s="371">
        <f>IF(ISNUMBER(Regressions!H158),ROUND(Regressions!H158, 1), NA())</f>
        <v>30.7</v>
      </c>
      <c r="I148" s="259">
        <f>IF(ISNUMBER(Regressions!I158),ROUND(Regressions!I158, 1), NA())</f>
        <v>11</v>
      </c>
      <c r="J148" s="372">
        <f>IF(ISNUMBER(Regressions!K158),ROUND(Regressions!K158, 1), NA())</f>
        <v>100</v>
      </c>
      <c r="K148" s="370">
        <f>IF(ISNUMBER(Regressions!L158),ROUND(Regressions!L158, 1), NA())</f>
        <v>89.1</v>
      </c>
      <c r="L148" s="260">
        <f>IF(ISNUMBER(Regressions!M158),ROUND(Regressions!M158, 1), NA())</f>
        <v>75.5</v>
      </c>
      <c r="M148" s="371">
        <f>IF(ISNUMBER(Regressions!N158),ROUND(Regressions!N158, 1), NA())</f>
        <v>13.6</v>
      </c>
      <c r="N148" s="259">
        <f>IF(ISNUMBER(Regressions!O158),ROUND(Regressions!O158, 1), NA())</f>
        <v>10.9</v>
      </c>
      <c r="O148" s="372">
        <f>IF(ISNUMBER(Regressions!Q158),ROUND(Regressions!Q158, 1), NA())</f>
        <v>96.7</v>
      </c>
      <c r="P148" s="370">
        <f>IF(ISNUMBER(Regressions!R158),ROUND(Regressions!R158, 1), NA())</f>
        <v>72.8</v>
      </c>
      <c r="Q148" s="261" t="e">
        <f>IF(ISNUMBER(Regressions!S158),ROUND(Regressions!S158, 1), NA())</f>
        <v>#N/A</v>
      </c>
      <c r="R148" s="371" t="e">
        <f>IF(ISNUMBER(Regressions!T158),ROUND(Regressions!T158, 1), NA())</f>
        <v>#N/A</v>
      </c>
      <c r="S148" s="259">
        <f>IF(ISNUMBER(Regressions!U158),ROUND(Regressions!U158, 1), NA())</f>
        <v>27.2</v>
      </c>
    </row>
    <row xmlns:x14ac="http://schemas.microsoft.com/office/spreadsheetml/2009/9/ac" r="149" x14ac:dyDescent="0.2">
      <c r="A149" s="428" t="str">
        <f>IF(ISBLANK(Regressions!A159), " ", Regressions!A159)</f>
        <v>Bhutan</v>
      </c>
      <c r="B149" s="429">
        <f>IF(ISBLANK(Regressions!B159), " ", Regressions!B159)</f>
        <v>2021</v>
      </c>
      <c r="C149" s="430" t="str">
        <f>IF(ISBLANK(Regressions!C159), " ", Regressions!C159)</f>
        <v>Primary</v>
      </c>
      <c r="D149" s="431">
        <f>IF(ISBLANK(Regressions!D159), " ", Regressions!D159)</f>
        <v>89537</v>
      </c>
      <c r="E149" s="434">
        <f>IF(ISNUMBER(Regressions!E159),ROUND(Regressions!E159, 1), NA())</f>
        <v>100</v>
      </c>
      <c r="F149" s="432" t="e">
        <f>IF(ISNUMBER(Regressions!F159),ROUND(Regressions!F159, 1), NA())</f>
        <v>#N/A</v>
      </c>
      <c r="G149" s="435" t="e">
        <f>IF(ISNUMBER(Regressions!G159),ROUND(Regressions!G159, 1), NA())</f>
        <v>#N/A</v>
      </c>
      <c r="H149" s="433" t="e">
        <f>IF(ISNUMBER(Regressions!H159),ROUND(Regressions!H159, 1), NA())</f>
        <v>#N/A</v>
      </c>
      <c r="I149" s="436" t="e">
        <f>IF(ISNUMBER(Regressions!I159),ROUND(Regressions!I159, 1), NA())</f>
        <v>#N/A</v>
      </c>
      <c r="J149" s="434">
        <f>IF(ISNUMBER(Regressions!K159),ROUND(Regressions!K159, 1), NA())</f>
        <v>100</v>
      </c>
      <c r="K149" s="432" t="e">
        <f>IF(ISNUMBER(Regressions!L159),ROUND(Regressions!L159, 1), NA())</f>
        <v>#N/A</v>
      </c>
      <c r="L149" s="437" t="e">
        <f>IF(ISNUMBER(Regressions!M159),ROUND(Regressions!M159, 1), NA())</f>
        <v>#N/A</v>
      </c>
      <c r="M149" s="433" t="e">
        <f>IF(ISNUMBER(Regressions!N159),ROUND(Regressions!N159, 1), NA())</f>
        <v>#N/A</v>
      </c>
      <c r="N149" s="436" t="e">
        <f>IF(ISNUMBER(Regressions!O159),ROUND(Regressions!O159, 1), NA())</f>
        <v>#N/A</v>
      </c>
      <c r="O149" s="434" t="e">
        <f>IF(ISNUMBER(Regressions!Q159),ROUND(Regressions!Q159, 1), NA())</f>
        <v>#N/A</v>
      </c>
      <c r="P149" s="432">
        <f>IF(ISNUMBER(Regressions!R159),ROUND(Regressions!R159, 1), NA())</f>
        <v>70.099999999999994</v>
      </c>
      <c r="Q149" s="438" t="e">
        <f>IF(ISNUMBER(Regressions!S159),ROUND(Regressions!S159, 1), NA())</f>
        <v>#N/A</v>
      </c>
      <c r="R149" s="433" t="e">
        <f>IF(ISNUMBER(Regressions!T159),ROUND(Regressions!T159, 1), NA())</f>
        <v>#N/A</v>
      </c>
      <c r="S149" s="436">
        <f>IF(ISNUMBER(Regressions!U159),ROUND(Regressions!U159, 1), NA())</f>
        <v>29.9</v>
      </c>
      <c r="T149" s="427"/>
      <c r="U149" s="427"/>
      <c r="V149" s="427"/>
      <c r="W149" s="427"/>
      <c r="X149" s="427"/>
      <c r="Y149" s="427"/>
      <c r="Z149" s="427"/>
      <c r="AA149" s="427"/>
      <c r="AB149" s="427"/>
      <c r="AC149" s="427"/>
    </row>
    <row xmlns:x14ac="http://schemas.microsoft.com/office/spreadsheetml/2009/9/ac" r="150" x14ac:dyDescent="0.2">
      <c r="A150" s="366" t="str">
        <f>IF(ISBLANK(Regressions!A160), " ", Regressions!A160)</f>
        <v>Bhutan</v>
      </c>
      <c r="B150" s="367">
        <f>IF(ISBLANK(Regressions!B160), " ", Regressions!B160)</f>
        <v>2022</v>
      </c>
      <c r="C150" s="373" t="str">
        <f>IF(ISBLANK(Regressions!C160), " ", Regressions!C160)</f>
        <v>Primary</v>
      </c>
      <c r="D150" s="369">
        <f>IF(ISBLANK(Regressions!D160), " ", Regressions!D160)</f>
        <v>86207</v>
      </c>
      <c r="E150" s="257">
        <f>IF(ISNUMBER(Regressions!E160),ROUND(Regressions!E160, 1), NA())</f>
        <v>100</v>
      </c>
      <c r="F150" s="370" t="e">
        <f>IF(ISNUMBER(Regressions!F160),ROUND(Regressions!F160, 1), NA())</f>
        <v>#N/A</v>
      </c>
      <c r="G150" s="258" t="e">
        <f>IF(ISNUMBER(Regressions!G160),ROUND(Regressions!G160, 1), NA())</f>
        <v>#N/A</v>
      </c>
      <c r="H150" s="371" t="e">
        <f>IF(ISNUMBER(Regressions!H160),ROUND(Regressions!H160, 1), NA())</f>
        <v>#N/A</v>
      </c>
      <c r="I150" s="259" t="e">
        <f>IF(ISNUMBER(Regressions!I160),ROUND(Regressions!I160, 1), NA())</f>
        <v>#N/A</v>
      </c>
      <c r="J150" s="372">
        <f>IF(ISNUMBER(Regressions!K160),ROUND(Regressions!K160, 1), NA())</f>
        <v>100</v>
      </c>
      <c r="K150" s="370" t="e">
        <f>IF(ISNUMBER(Regressions!L160),ROUND(Regressions!L160, 1), NA())</f>
        <v>#N/A</v>
      </c>
      <c r="L150" s="260" t="e">
        <f>IF(ISNUMBER(Regressions!M160),ROUND(Regressions!M160, 1), NA())</f>
        <v>#N/A</v>
      </c>
      <c r="M150" s="371" t="e">
        <f>IF(ISNUMBER(Regressions!N160),ROUND(Regressions!N160, 1), NA())</f>
        <v>#N/A</v>
      </c>
      <c r="N150" s="259" t="e">
        <f>IF(ISNUMBER(Regressions!O160),ROUND(Regressions!O160, 1), NA())</f>
        <v>#N/A</v>
      </c>
      <c r="O150" s="372" t="e">
        <f>IF(ISNUMBER(Regressions!Q160),ROUND(Regressions!Q160, 1), NA())</f>
        <v>#N/A</v>
      </c>
      <c r="P150" s="370">
        <f>IF(ISNUMBER(Regressions!R160),ROUND(Regressions!R160, 1), NA())</f>
        <v>67.400000000000006</v>
      </c>
      <c r="Q150" s="261" t="e">
        <f>IF(ISNUMBER(Regressions!S160),ROUND(Regressions!S160, 1), NA())</f>
        <v>#N/A</v>
      </c>
      <c r="R150" s="371" t="e">
        <f>IF(ISNUMBER(Regressions!T160),ROUND(Regressions!T160, 1), NA())</f>
        <v>#N/A</v>
      </c>
      <c r="S150" s="259">
        <f>IF(ISNUMBER(Regressions!U160),ROUND(Regressions!U160, 1), NA())</f>
        <v>32.6</v>
      </c>
    </row>
    <row xmlns:x14ac="http://schemas.microsoft.com/office/spreadsheetml/2009/9/ac" r="151" x14ac:dyDescent="0.2">
      <c r="A151" s="374" t="str">
        <f>IF(ISBLANK(Regressions!A161), " ", Regressions!A161)</f>
        <v>Bhutan</v>
      </c>
      <c r="B151" s="375">
        <f>IF(ISBLANK(Regressions!B161), " ", Regressions!B161)</f>
        <v>2023</v>
      </c>
      <c r="C151" s="376" t="str">
        <f>IF(ISBLANK(Regressions!C161), " ", Regressions!C161)</f>
        <v>Primary</v>
      </c>
      <c r="D151" s="377">
        <f>IF(ISBLANK(Regressions!D161), " ", Regressions!D161)</f>
        <v>84158</v>
      </c>
      <c r="E151" s="378">
        <f>IF(ISNUMBER(Regressions!E161),ROUND(Regressions!E161, 1), NA())</f>
        <v>100</v>
      </c>
      <c r="F151" s="379" t="e">
        <f>IF(ISNUMBER(Regressions!F161),ROUND(Regressions!F161, 1), NA())</f>
        <v>#N/A</v>
      </c>
      <c r="G151" s="380" t="e">
        <f>IF(ISNUMBER(Regressions!G161),ROUND(Regressions!G161, 1), NA())</f>
        <v>#N/A</v>
      </c>
      <c r="H151" s="381" t="e">
        <f>IF(ISNUMBER(Regressions!H161),ROUND(Regressions!H161, 1), NA())</f>
        <v>#N/A</v>
      </c>
      <c r="I151" s="382" t="e">
        <f>IF(ISNUMBER(Regressions!I161),ROUND(Regressions!I161, 1), NA())</f>
        <v>#N/A</v>
      </c>
      <c r="J151" s="383">
        <f>IF(ISNUMBER(Regressions!K161),ROUND(Regressions!K161, 1), NA())</f>
        <v>100</v>
      </c>
      <c r="K151" s="379" t="e">
        <f>IF(ISNUMBER(Regressions!L161),ROUND(Regressions!L161, 1), NA())</f>
        <v>#N/A</v>
      </c>
      <c r="L151" s="384" t="e">
        <f>IF(ISNUMBER(Regressions!M161),ROUND(Regressions!M161, 1), NA())</f>
        <v>#N/A</v>
      </c>
      <c r="M151" s="381" t="e">
        <f>IF(ISNUMBER(Regressions!N161),ROUND(Regressions!N161, 1), NA())</f>
        <v>#N/A</v>
      </c>
      <c r="N151" s="382" t="e">
        <f>IF(ISNUMBER(Regressions!O161),ROUND(Regressions!O161, 1), NA())</f>
        <v>#N/A</v>
      </c>
      <c r="O151" s="383" t="e">
        <f>IF(ISNUMBER(Regressions!Q161),ROUND(Regressions!Q161, 1), NA())</f>
        <v>#N/A</v>
      </c>
      <c r="P151" s="379">
        <f>IF(ISNUMBER(Regressions!R161),ROUND(Regressions!R161, 1), NA())</f>
        <v>64.7</v>
      </c>
      <c r="Q151" s="385" t="e">
        <f>IF(ISNUMBER(Regressions!S161),ROUND(Regressions!S161, 1), NA())</f>
        <v>#N/A</v>
      </c>
      <c r="R151" s="381" t="e">
        <f>IF(ISNUMBER(Regressions!T161),ROUND(Regressions!T161, 1), NA())</f>
        <v>#N/A</v>
      </c>
      <c r="S151" s="382">
        <f>IF(ISNUMBER(Regressions!U161),ROUND(Regressions!U161, 1), NA())</f>
        <v>35.299999999999997</v>
      </c>
    </row>
    <row xmlns:x14ac="http://schemas.microsoft.com/office/spreadsheetml/2009/9/ac" r="152" hidden="true" x14ac:dyDescent="0.2">
      <c r="A152" s="366" t="str">
        <f>IF(ISBLANK(Regressions!A162), " ", Regressions!A162)</f>
        <v>Bhutan</v>
      </c>
      <c r="B152" s="367">
        <f>IF(ISBLANK(Regressions!B162), " ", Regressions!B162)</f>
        <v>2024</v>
      </c>
      <c r="C152" s="373" t="str">
        <f>IF(ISBLANK(Regressions!C162), " ", Regressions!C162)</f>
        <v>Primary</v>
      </c>
      <c r="D152" s="369" t="str">
        <f>IF(ISBLANK(Regressions!D162), " ", Regressions!D162)</f>
        <v> </v>
      </c>
      <c r="E152" s="257" t="e">
        <f>IF(ISNUMBER(Regressions!E162),ROUND(Regressions!E162, 1), NA())</f>
        <v>#N/A</v>
      </c>
      <c r="F152" s="370" t="e">
        <f>IF(ISNUMBER(Regressions!F162),ROUND(Regressions!F162, 1), NA())</f>
        <v>#N/A</v>
      </c>
      <c r="G152" s="258" t="e">
        <f>IF(ISNUMBER(Regressions!G162),ROUND(Regressions!G162, 1), NA())</f>
        <v>#N/A</v>
      </c>
      <c r="H152" s="371" t="e">
        <f>IF(ISNUMBER(Regressions!H162),ROUND(Regressions!H162, 1), NA())</f>
        <v>#N/A</v>
      </c>
      <c r="I152" s="259" t="e">
        <f>IF(ISNUMBER(Regressions!I162),ROUND(Regressions!I162, 1), NA())</f>
        <v>#N/A</v>
      </c>
      <c r="J152" s="372" t="e">
        <f>IF(ISNUMBER(Regressions!K162),ROUND(Regressions!K162, 1), NA())</f>
        <v>#N/A</v>
      </c>
      <c r="K152" s="370" t="e">
        <f>IF(ISNUMBER(Regressions!L162),ROUND(Regressions!L162, 1), NA())</f>
        <v>#N/A</v>
      </c>
      <c r="L152" s="260" t="e">
        <f>IF(ISNUMBER(Regressions!M162),ROUND(Regressions!M162, 1), NA())</f>
        <v>#N/A</v>
      </c>
      <c r="M152" s="371" t="e">
        <f>IF(ISNUMBER(Regressions!N162),ROUND(Regressions!N162, 1), NA())</f>
        <v>#N/A</v>
      </c>
      <c r="N152" s="259" t="e">
        <f>IF(ISNUMBER(Regressions!O162),ROUND(Regressions!O162, 1), NA())</f>
        <v>#N/A</v>
      </c>
      <c r="O152" s="372" t="e">
        <f>IF(ISNUMBER(Regressions!Q162),ROUND(Regressions!Q162, 1), NA())</f>
        <v>#N/A</v>
      </c>
      <c r="P152" s="370" t="e">
        <f>IF(ISNUMBER(Regressions!R162),ROUND(Regressions!R162, 1), NA())</f>
        <v>#N/A</v>
      </c>
      <c r="Q152" s="261" t="e">
        <f>IF(ISNUMBER(Regressions!S162),ROUND(Regressions!S162, 1), NA())</f>
        <v>#N/A</v>
      </c>
      <c r="R152" s="371" t="e">
        <f>IF(ISNUMBER(Regressions!T162),ROUND(Regressions!T162, 1), NA())</f>
        <v>#N/A</v>
      </c>
      <c r="S152" s="259" t="e">
        <f>IF(ISNUMBER(Regressions!U162),ROUND(Regressions!U162, 1), NA())</f>
        <v>#N/A</v>
      </c>
    </row>
    <row xmlns:x14ac="http://schemas.microsoft.com/office/spreadsheetml/2009/9/ac" r="153" hidden="true" x14ac:dyDescent="0.2">
      <c r="A153" s="366" t="str">
        <f>IF(ISBLANK(Regressions!A163), " ", Regressions!A163)</f>
        <v>Bhutan</v>
      </c>
      <c r="B153" s="367">
        <f>IF(ISBLANK(Regressions!B163), " ", Regressions!B163)</f>
        <v>2025</v>
      </c>
      <c r="C153" s="373" t="str">
        <f>IF(ISBLANK(Regressions!C163), " ", Regressions!C163)</f>
        <v>Primary</v>
      </c>
      <c r="D153" s="369" t="str">
        <f>IF(ISBLANK(Regressions!D163), " ", Regressions!D163)</f>
        <v> </v>
      </c>
      <c r="E153" s="257" t="e">
        <f>IF(ISNUMBER(Regressions!E163),ROUND(Regressions!E163, 1), NA())</f>
        <v>#N/A</v>
      </c>
      <c r="F153" s="370" t="e">
        <f>IF(ISNUMBER(Regressions!F163),ROUND(Regressions!F163, 1), NA())</f>
        <v>#N/A</v>
      </c>
      <c r="G153" s="258" t="e">
        <f>IF(ISNUMBER(Regressions!G163),ROUND(Regressions!G163, 1), NA())</f>
        <v>#N/A</v>
      </c>
      <c r="H153" s="371" t="e">
        <f>IF(ISNUMBER(Regressions!H163),ROUND(Regressions!H163, 1), NA())</f>
        <v>#N/A</v>
      </c>
      <c r="I153" s="259" t="e">
        <f>IF(ISNUMBER(Regressions!I163),ROUND(Regressions!I163, 1), NA())</f>
        <v>#N/A</v>
      </c>
      <c r="J153" s="372" t="e">
        <f>IF(ISNUMBER(Regressions!K163),ROUND(Regressions!K163, 1), NA())</f>
        <v>#N/A</v>
      </c>
      <c r="K153" s="370" t="e">
        <f>IF(ISNUMBER(Regressions!L163),ROUND(Regressions!L163, 1), NA())</f>
        <v>#N/A</v>
      </c>
      <c r="L153" s="260" t="e">
        <f>IF(ISNUMBER(Regressions!M163),ROUND(Regressions!M163, 1), NA())</f>
        <v>#N/A</v>
      </c>
      <c r="M153" s="371" t="e">
        <f>IF(ISNUMBER(Regressions!N163),ROUND(Regressions!N163, 1), NA())</f>
        <v>#N/A</v>
      </c>
      <c r="N153" s="259" t="e">
        <f>IF(ISNUMBER(Regressions!O163),ROUND(Regressions!O163, 1), NA())</f>
        <v>#N/A</v>
      </c>
      <c r="O153" s="372" t="e">
        <f>IF(ISNUMBER(Regressions!Q163),ROUND(Regressions!Q163, 1), NA())</f>
        <v>#N/A</v>
      </c>
      <c r="P153" s="370" t="e">
        <f>IF(ISNUMBER(Regressions!R163),ROUND(Regressions!R163, 1), NA())</f>
        <v>#N/A</v>
      </c>
      <c r="Q153" s="261" t="e">
        <f>IF(ISNUMBER(Regressions!S163),ROUND(Regressions!S163, 1), NA())</f>
        <v>#N/A</v>
      </c>
      <c r="R153" s="371" t="e">
        <f>IF(ISNUMBER(Regressions!T163),ROUND(Regressions!T163, 1), NA())</f>
        <v>#N/A</v>
      </c>
      <c r="S153" s="259" t="e">
        <f>IF(ISNUMBER(Regressions!U163),ROUND(Regressions!U163, 1), NA())</f>
        <v>#N/A</v>
      </c>
    </row>
    <row xmlns:x14ac="http://schemas.microsoft.com/office/spreadsheetml/2009/9/ac" r="154" hidden="true" x14ac:dyDescent="0.2">
      <c r="A154" s="366" t="str">
        <f>IF(ISBLANK(Regressions!A164), " ", Regressions!A164)</f>
        <v>Bhutan</v>
      </c>
      <c r="B154" s="367">
        <f>IF(ISBLANK(Regressions!B164), " ", Regressions!B164)</f>
        <v>2026</v>
      </c>
      <c r="C154" s="373" t="str">
        <f>IF(ISBLANK(Regressions!C164), " ", Regressions!C164)</f>
        <v>Primary</v>
      </c>
      <c r="D154" s="369" t="str">
        <f>IF(ISBLANK(Regressions!D164), " ", Regressions!D164)</f>
        <v> </v>
      </c>
      <c r="E154" s="257" t="e">
        <f>IF(ISNUMBER(Regressions!E164),ROUND(Regressions!E164, 1), NA())</f>
        <v>#N/A</v>
      </c>
      <c r="F154" s="370" t="e">
        <f>IF(ISNUMBER(Regressions!F164),ROUND(Regressions!F164, 1), NA())</f>
        <v>#N/A</v>
      </c>
      <c r="G154" s="258" t="e">
        <f>IF(ISNUMBER(Regressions!G164),ROUND(Regressions!G164, 1), NA())</f>
        <v>#N/A</v>
      </c>
      <c r="H154" s="371" t="e">
        <f>IF(ISNUMBER(Regressions!H164),ROUND(Regressions!H164, 1), NA())</f>
        <v>#N/A</v>
      </c>
      <c r="I154" s="259" t="e">
        <f>IF(ISNUMBER(Regressions!I164),ROUND(Regressions!I164, 1), NA())</f>
        <v>#N/A</v>
      </c>
      <c r="J154" s="372" t="e">
        <f>IF(ISNUMBER(Regressions!K164),ROUND(Regressions!K164, 1), NA())</f>
        <v>#N/A</v>
      </c>
      <c r="K154" s="370" t="e">
        <f>IF(ISNUMBER(Regressions!L164),ROUND(Regressions!L164, 1), NA())</f>
        <v>#N/A</v>
      </c>
      <c r="L154" s="260" t="e">
        <f>IF(ISNUMBER(Regressions!M164),ROUND(Regressions!M164, 1), NA())</f>
        <v>#N/A</v>
      </c>
      <c r="M154" s="371" t="e">
        <f>IF(ISNUMBER(Regressions!N164),ROUND(Regressions!N164, 1), NA())</f>
        <v>#N/A</v>
      </c>
      <c r="N154" s="259" t="e">
        <f>IF(ISNUMBER(Regressions!O164),ROUND(Regressions!O164, 1), NA())</f>
        <v>#N/A</v>
      </c>
      <c r="O154" s="372" t="e">
        <f>IF(ISNUMBER(Regressions!Q164),ROUND(Regressions!Q164, 1), NA())</f>
        <v>#N/A</v>
      </c>
      <c r="P154" s="370" t="e">
        <f>IF(ISNUMBER(Regressions!R164),ROUND(Regressions!R164, 1), NA())</f>
        <v>#N/A</v>
      </c>
      <c r="Q154" s="261" t="e">
        <f>IF(ISNUMBER(Regressions!S164),ROUND(Regressions!S164, 1), NA())</f>
        <v>#N/A</v>
      </c>
      <c r="R154" s="371" t="e">
        <f>IF(ISNUMBER(Regressions!T164),ROUND(Regressions!T164, 1), NA())</f>
        <v>#N/A</v>
      </c>
      <c r="S154" s="259" t="e">
        <f>IF(ISNUMBER(Regressions!U164),ROUND(Regressions!U164, 1), NA())</f>
        <v>#N/A</v>
      </c>
    </row>
    <row xmlns:x14ac="http://schemas.microsoft.com/office/spreadsheetml/2009/9/ac" r="155" hidden="true" x14ac:dyDescent="0.2">
      <c r="A155" s="366" t="str">
        <f>IF(ISBLANK(Regressions!A165), " ", Regressions!A165)</f>
        <v>Bhutan</v>
      </c>
      <c r="B155" s="367">
        <f>IF(ISBLANK(Regressions!B165), " ", Regressions!B165)</f>
        <v>2027</v>
      </c>
      <c r="C155" s="373" t="str">
        <f>IF(ISBLANK(Regressions!C165), " ", Regressions!C165)</f>
        <v>Primary</v>
      </c>
      <c r="D155" s="369" t="str">
        <f>IF(ISBLANK(Regressions!D165), " ", Regressions!D165)</f>
        <v> </v>
      </c>
      <c r="E155" s="257" t="e">
        <f>IF(ISNUMBER(Regressions!E165),ROUND(Regressions!E165, 1), NA())</f>
        <v>#N/A</v>
      </c>
      <c r="F155" s="370" t="e">
        <f>IF(ISNUMBER(Regressions!F165),ROUND(Regressions!F165, 1), NA())</f>
        <v>#N/A</v>
      </c>
      <c r="G155" s="258" t="e">
        <f>IF(ISNUMBER(Regressions!G165),ROUND(Regressions!G165, 1), NA())</f>
        <v>#N/A</v>
      </c>
      <c r="H155" s="371" t="e">
        <f>IF(ISNUMBER(Regressions!H165),ROUND(Regressions!H165, 1), NA())</f>
        <v>#N/A</v>
      </c>
      <c r="I155" s="259" t="e">
        <f>IF(ISNUMBER(Regressions!I165),ROUND(Regressions!I165, 1), NA())</f>
        <v>#N/A</v>
      </c>
      <c r="J155" s="372" t="e">
        <f>IF(ISNUMBER(Regressions!K165),ROUND(Regressions!K165, 1), NA())</f>
        <v>#N/A</v>
      </c>
      <c r="K155" s="370" t="e">
        <f>IF(ISNUMBER(Regressions!L165),ROUND(Regressions!L165, 1), NA())</f>
        <v>#N/A</v>
      </c>
      <c r="L155" s="260" t="e">
        <f>IF(ISNUMBER(Regressions!M165),ROUND(Regressions!M165, 1), NA())</f>
        <v>#N/A</v>
      </c>
      <c r="M155" s="371" t="e">
        <f>IF(ISNUMBER(Regressions!N165),ROUND(Regressions!N165, 1), NA())</f>
        <v>#N/A</v>
      </c>
      <c r="N155" s="259" t="e">
        <f>IF(ISNUMBER(Regressions!O165),ROUND(Regressions!O165, 1), NA())</f>
        <v>#N/A</v>
      </c>
      <c r="O155" s="372" t="e">
        <f>IF(ISNUMBER(Regressions!Q165),ROUND(Regressions!Q165, 1), NA())</f>
        <v>#N/A</v>
      </c>
      <c r="P155" s="370" t="e">
        <f>IF(ISNUMBER(Regressions!R165),ROUND(Regressions!R165, 1), NA())</f>
        <v>#N/A</v>
      </c>
      <c r="Q155" s="261" t="e">
        <f>IF(ISNUMBER(Regressions!S165),ROUND(Regressions!S165, 1), NA())</f>
        <v>#N/A</v>
      </c>
      <c r="R155" s="371" t="e">
        <f>IF(ISNUMBER(Regressions!T165),ROUND(Regressions!T165, 1), NA())</f>
        <v>#N/A</v>
      </c>
      <c r="S155" s="259" t="e">
        <f>IF(ISNUMBER(Regressions!U165),ROUND(Regressions!U165, 1), NA())</f>
        <v>#N/A</v>
      </c>
    </row>
    <row xmlns:x14ac="http://schemas.microsoft.com/office/spreadsheetml/2009/9/ac" r="156" hidden="true" x14ac:dyDescent="0.2">
      <c r="A156" s="366" t="str">
        <f>IF(ISBLANK(Regressions!A166), " ", Regressions!A166)</f>
        <v>Bhutan</v>
      </c>
      <c r="B156" s="367">
        <f>IF(ISBLANK(Regressions!B166), " ", Regressions!B166)</f>
        <v>2028</v>
      </c>
      <c r="C156" s="373" t="str">
        <f>IF(ISBLANK(Regressions!C166), " ", Regressions!C166)</f>
        <v>Primary</v>
      </c>
      <c r="D156" s="369" t="str">
        <f>IF(ISBLANK(Regressions!D166), " ", Regressions!D166)</f>
        <v> </v>
      </c>
      <c r="E156" s="257" t="e">
        <f>IF(ISNUMBER(Regressions!E166),ROUND(Regressions!E166, 1), NA())</f>
        <v>#N/A</v>
      </c>
      <c r="F156" s="370" t="e">
        <f>IF(ISNUMBER(Regressions!F166),ROUND(Regressions!F166, 1), NA())</f>
        <v>#N/A</v>
      </c>
      <c r="G156" s="258" t="e">
        <f>IF(ISNUMBER(Regressions!G166),ROUND(Regressions!G166, 1), NA())</f>
        <v>#N/A</v>
      </c>
      <c r="H156" s="371" t="e">
        <f>IF(ISNUMBER(Regressions!H166),ROUND(Regressions!H166, 1), NA())</f>
        <v>#N/A</v>
      </c>
      <c r="I156" s="259" t="e">
        <f>IF(ISNUMBER(Regressions!I166),ROUND(Regressions!I166, 1), NA())</f>
        <v>#N/A</v>
      </c>
      <c r="J156" s="372" t="e">
        <f>IF(ISNUMBER(Regressions!K166),ROUND(Regressions!K166, 1), NA())</f>
        <v>#N/A</v>
      </c>
      <c r="K156" s="370" t="e">
        <f>IF(ISNUMBER(Regressions!L166),ROUND(Regressions!L166, 1), NA())</f>
        <v>#N/A</v>
      </c>
      <c r="L156" s="260" t="e">
        <f>IF(ISNUMBER(Regressions!M166),ROUND(Regressions!M166, 1), NA())</f>
        <v>#N/A</v>
      </c>
      <c r="M156" s="371" t="e">
        <f>IF(ISNUMBER(Regressions!N166),ROUND(Regressions!N166, 1), NA())</f>
        <v>#N/A</v>
      </c>
      <c r="N156" s="259" t="e">
        <f>IF(ISNUMBER(Regressions!O166),ROUND(Regressions!O166, 1), NA())</f>
        <v>#N/A</v>
      </c>
      <c r="O156" s="372" t="e">
        <f>IF(ISNUMBER(Regressions!Q166),ROUND(Regressions!Q166, 1), NA())</f>
        <v>#N/A</v>
      </c>
      <c r="P156" s="370" t="e">
        <f>IF(ISNUMBER(Regressions!R166),ROUND(Regressions!R166, 1), NA())</f>
        <v>#N/A</v>
      </c>
      <c r="Q156" s="261" t="e">
        <f>IF(ISNUMBER(Regressions!S166),ROUND(Regressions!S166, 1), NA())</f>
        <v>#N/A</v>
      </c>
      <c r="R156" s="371" t="e">
        <f>IF(ISNUMBER(Regressions!T166),ROUND(Regressions!T166, 1), NA())</f>
        <v>#N/A</v>
      </c>
      <c r="S156" s="259" t="e">
        <f>IF(ISNUMBER(Regressions!U166),ROUND(Regressions!U166, 1), NA())</f>
        <v>#N/A</v>
      </c>
    </row>
    <row xmlns:x14ac="http://schemas.microsoft.com/office/spreadsheetml/2009/9/ac" r="157" hidden="true" x14ac:dyDescent="0.2">
      <c r="A157" s="366" t="str">
        <f>IF(ISBLANK(Regressions!A167), " ", Regressions!A167)</f>
        <v>Bhutan</v>
      </c>
      <c r="B157" s="367">
        <f>IF(ISBLANK(Regressions!B167), " ", Regressions!B167)</f>
        <v>2029</v>
      </c>
      <c r="C157" s="373" t="str">
        <f>IF(ISBLANK(Regressions!C167), " ", Regressions!C167)</f>
        <v>Primary</v>
      </c>
      <c r="D157" s="369" t="str">
        <f>IF(ISBLANK(Regressions!D167), " ", Regressions!D167)</f>
        <v> </v>
      </c>
      <c r="E157" s="257" t="e">
        <f>IF(ISNUMBER(Regressions!E167),ROUND(Regressions!E167, 1), NA())</f>
        <v>#N/A</v>
      </c>
      <c r="F157" s="370" t="e">
        <f>IF(ISNUMBER(Regressions!F167),ROUND(Regressions!F167, 1), NA())</f>
        <v>#N/A</v>
      </c>
      <c r="G157" s="258" t="e">
        <f>IF(ISNUMBER(Regressions!G167),ROUND(Regressions!G167, 1), NA())</f>
        <v>#N/A</v>
      </c>
      <c r="H157" s="371" t="e">
        <f>IF(ISNUMBER(Regressions!H167),ROUND(Regressions!H167, 1), NA())</f>
        <v>#N/A</v>
      </c>
      <c r="I157" s="259" t="e">
        <f>IF(ISNUMBER(Regressions!I167),ROUND(Regressions!I167, 1), NA())</f>
        <v>#N/A</v>
      </c>
      <c r="J157" s="372" t="e">
        <f>IF(ISNUMBER(Regressions!K167),ROUND(Regressions!K167, 1), NA())</f>
        <v>#N/A</v>
      </c>
      <c r="K157" s="370" t="e">
        <f>IF(ISNUMBER(Regressions!L167),ROUND(Regressions!L167, 1), NA())</f>
        <v>#N/A</v>
      </c>
      <c r="L157" s="260" t="e">
        <f>IF(ISNUMBER(Regressions!M167),ROUND(Regressions!M167, 1), NA())</f>
        <v>#N/A</v>
      </c>
      <c r="M157" s="371" t="e">
        <f>IF(ISNUMBER(Regressions!N167),ROUND(Regressions!N167, 1), NA())</f>
        <v>#N/A</v>
      </c>
      <c r="N157" s="259" t="e">
        <f>IF(ISNUMBER(Regressions!O167),ROUND(Regressions!O167, 1), NA())</f>
        <v>#N/A</v>
      </c>
      <c r="O157" s="372" t="e">
        <f>IF(ISNUMBER(Regressions!Q167),ROUND(Regressions!Q167, 1), NA())</f>
        <v>#N/A</v>
      </c>
      <c r="P157" s="370" t="e">
        <f>IF(ISNUMBER(Regressions!R167),ROUND(Regressions!R167, 1), NA())</f>
        <v>#N/A</v>
      </c>
      <c r="Q157" s="261" t="e">
        <f>IF(ISNUMBER(Regressions!S167),ROUND(Regressions!S167, 1), NA())</f>
        <v>#N/A</v>
      </c>
      <c r="R157" s="371" t="e">
        <f>IF(ISNUMBER(Regressions!T167),ROUND(Regressions!T167, 1), NA())</f>
        <v>#N/A</v>
      </c>
      <c r="S157" s="259" t="e">
        <f>IF(ISNUMBER(Regressions!U167),ROUND(Regressions!U167, 1), NA())</f>
        <v>#N/A</v>
      </c>
    </row>
    <row xmlns:x14ac="http://schemas.microsoft.com/office/spreadsheetml/2009/9/ac" r="158" hidden="true" x14ac:dyDescent="0.2">
      <c r="A158" s="366" t="str">
        <f>IF(ISBLANK(Regressions!A168), " ", Regressions!A168)</f>
        <v>Bhutan</v>
      </c>
      <c r="B158" s="367">
        <f>IF(ISBLANK(Regressions!B168), " ", Regressions!B168)</f>
        <v>2030</v>
      </c>
      <c r="C158" s="373" t="str">
        <f>IF(ISBLANK(Regressions!C168), " ", Regressions!C168)</f>
        <v>Primary</v>
      </c>
      <c r="D158" s="369" t="str">
        <f>IF(ISBLANK(Regressions!D168), " ", Regressions!D168)</f>
        <v> </v>
      </c>
      <c r="E158" s="257" t="e">
        <f>IF(ISNUMBER(Regressions!E168),ROUND(Regressions!E168, 1), NA())</f>
        <v>#N/A</v>
      </c>
      <c r="F158" s="370" t="e">
        <f>IF(ISNUMBER(Regressions!F168),ROUND(Regressions!F168, 1), NA())</f>
        <v>#N/A</v>
      </c>
      <c r="G158" s="258" t="e">
        <f>IF(ISNUMBER(Regressions!G168),ROUND(Regressions!G168, 1), NA())</f>
        <v>#N/A</v>
      </c>
      <c r="H158" s="371" t="e">
        <f>IF(ISNUMBER(Regressions!H168),ROUND(Regressions!H168, 1), NA())</f>
        <v>#N/A</v>
      </c>
      <c r="I158" s="259" t="e">
        <f>IF(ISNUMBER(Regressions!I168),ROUND(Regressions!I168, 1), NA())</f>
        <v>#N/A</v>
      </c>
      <c r="J158" s="372" t="e">
        <f>IF(ISNUMBER(Regressions!K168),ROUND(Regressions!K168, 1), NA())</f>
        <v>#N/A</v>
      </c>
      <c r="K158" s="370" t="e">
        <f>IF(ISNUMBER(Regressions!L168),ROUND(Regressions!L168, 1), NA())</f>
        <v>#N/A</v>
      </c>
      <c r="L158" s="260" t="e">
        <f>IF(ISNUMBER(Regressions!M168),ROUND(Regressions!M168, 1), NA())</f>
        <v>#N/A</v>
      </c>
      <c r="M158" s="371" t="e">
        <f>IF(ISNUMBER(Regressions!N168),ROUND(Regressions!N168, 1), NA())</f>
        <v>#N/A</v>
      </c>
      <c r="N158" s="259" t="e">
        <f>IF(ISNUMBER(Regressions!O168),ROUND(Regressions!O168, 1), NA())</f>
        <v>#N/A</v>
      </c>
      <c r="O158" s="372" t="e">
        <f>IF(ISNUMBER(Regressions!Q168),ROUND(Regressions!Q168, 1), NA())</f>
        <v>#N/A</v>
      </c>
      <c r="P158" s="370" t="e">
        <f>IF(ISNUMBER(Regressions!R168),ROUND(Regressions!R168, 1), NA())</f>
        <v>#N/A</v>
      </c>
      <c r="Q158" s="261" t="e">
        <f>IF(ISNUMBER(Regressions!S168),ROUND(Regressions!S168, 1), NA())</f>
        <v>#N/A</v>
      </c>
      <c r="R158" s="371" t="e">
        <f>IF(ISNUMBER(Regressions!T168),ROUND(Regressions!T168, 1), NA())</f>
        <v>#N/A</v>
      </c>
      <c r="S158" s="259" t="e">
        <f>IF(ISNUMBER(Regressions!U168),ROUND(Regressions!U168, 1), NA())</f>
        <v>#N/A</v>
      </c>
    </row>
    <row xmlns:x14ac="http://schemas.microsoft.com/office/spreadsheetml/2009/9/ac" r="159" x14ac:dyDescent="0.2">
      <c r="A159" s="366" t="str">
        <f>IF(ISBLANK(Regressions!A169), " ", Regressions!A169)</f>
        <v>Bhutan</v>
      </c>
      <c r="B159" s="367">
        <f>IF(ISBLANK(Regressions!B169), " ", Regressions!B169)</f>
        <v>2000</v>
      </c>
      <c r="C159" s="373" t="str">
        <f>IF(ISBLANK(Regressions!C169), " ", Regressions!C169)</f>
        <v>Secondary</v>
      </c>
      <c r="D159" s="369">
        <f>IF(ISBLANK(Regressions!D169), " ", Regressions!D169)</f>
        <v>80107</v>
      </c>
      <c r="E159" s="257" t="e">
        <f>IF(ISNUMBER(Regressions!E169),ROUND(Regressions!E169, 1), NA())</f>
        <v>#N/A</v>
      </c>
      <c r="F159" s="370" t="e">
        <f>IF(ISNUMBER(Regressions!F169),ROUND(Regressions!F169, 1), NA())</f>
        <v>#N/A</v>
      </c>
      <c r="G159" s="258" t="e">
        <f>IF(ISNUMBER(Regressions!G169),ROUND(Regressions!G169, 1), NA())</f>
        <v>#N/A</v>
      </c>
      <c r="H159" s="371" t="e">
        <f>IF(ISNUMBER(Regressions!H169),ROUND(Regressions!H169, 1), NA())</f>
        <v>#N/A</v>
      </c>
      <c r="I159" s="259" t="e">
        <f>IF(ISNUMBER(Regressions!I169),ROUND(Regressions!I169, 1), NA())</f>
        <v>#N/A</v>
      </c>
      <c r="J159" s="372">
        <f>IF(ISNUMBER(Regressions!K169),ROUND(Regressions!K169, 1), NA())</f>
        <v>100</v>
      </c>
      <c r="K159" s="370" t="e">
        <f>IF(ISNUMBER(Regressions!L169),ROUND(Regressions!L169, 1), NA())</f>
        <v>#N/A</v>
      </c>
      <c r="L159" s="260" t="e">
        <f>IF(ISNUMBER(Regressions!M169),ROUND(Regressions!M169, 1), NA())</f>
        <v>#N/A</v>
      </c>
      <c r="M159" s="371" t="e">
        <f>IF(ISNUMBER(Regressions!N169),ROUND(Regressions!N169, 1), NA())</f>
        <v>#N/A</v>
      </c>
      <c r="N159" s="259" t="e">
        <f>IF(ISNUMBER(Regressions!O169),ROUND(Regressions!O169, 1), NA())</f>
        <v>#N/A</v>
      </c>
      <c r="O159" s="372" t="e">
        <f>IF(ISNUMBER(Regressions!Q169),ROUND(Regressions!Q169, 1), NA())</f>
        <v>#N/A</v>
      </c>
      <c r="P159" s="370" t="e">
        <f>IF(ISNUMBER(Regressions!R169),ROUND(Regressions!R169, 1), NA())</f>
        <v>#N/A</v>
      </c>
      <c r="Q159" s="261" t="e">
        <f>IF(ISNUMBER(Regressions!S169),ROUND(Regressions!S169, 1), NA())</f>
        <v>#N/A</v>
      </c>
      <c r="R159" s="371" t="e">
        <f>IF(ISNUMBER(Regressions!T169),ROUND(Regressions!T169, 1), NA())</f>
        <v>#N/A</v>
      </c>
      <c r="S159" s="259" t="e">
        <f>IF(ISNUMBER(Regressions!U169),ROUND(Regressions!U169, 1), NA())</f>
        <v>#N/A</v>
      </c>
    </row>
    <row xmlns:x14ac="http://schemas.microsoft.com/office/spreadsheetml/2009/9/ac" r="160" x14ac:dyDescent="0.2">
      <c r="A160" s="366" t="str">
        <f>IF(ISBLANK(Regressions!A170), " ", Regressions!A170)</f>
        <v>Bhutan</v>
      </c>
      <c r="B160" s="367">
        <f>IF(ISBLANK(Regressions!B170), " ", Regressions!B170)</f>
        <v>2001</v>
      </c>
      <c r="C160" s="373" t="str">
        <f>IF(ISBLANK(Regressions!C170), " ", Regressions!C170)</f>
        <v>Secondary</v>
      </c>
      <c r="D160" s="369">
        <f>IF(ISBLANK(Regressions!D170), " ", Regressions!D170)</f>
        <v>83742</v>
      </c>
      <c r="E160" s="257" t="e">
        <f>IF(ISNUMBER(Regressions!E170),ROUND(Regressions!E170, 1), NA())</f>
        <v>#N/A</v>
      </c>
      <c r="F160" s="370" t="e">
        <f>IF(ISNUMBER(Regressions!F170),ROUND(Regressions!F170, 1), NA())</f>
        <v>#N/A</v>
      </c>
      <c r="G160" s="258" t="e">
        <f>IF(ISNUMBER(Regressions!G170),ROUND(Regressions!G170, 1), NA())</f>
        <v>#N/A</v>
      </c>
      <c r="H160" s="371" t="e">
        <f>IF(ISNUMBER(Regressions!H170),ROUND(Regressions!H170, 1), NA())</f>
        <v>#N/A</v>
      </c>
      <c r="I160" s="259" t="e">
        <f>IF(ISNUMBER(Regressions!I170),ROUND(Regressions!I170, 1), NA())</f>
        <v>#N/A</v>
      </c>
      <c r="J160" s="372">
        <f>IF(ISNUMBER(Regressions!K170),ROUND(Regressions!K170, 1), NA())</f>
        <v>100</v>
      </c>
      <c r="K160" s="370" t="e">
        <f>IF(ISNUMBER(Regressions!L170),ROUND(Regressions!L170, 1), NA())</f>
        <v>#N/A</v>
      </c>
      <c r="L160" s="260" t="e">
        <f>IF(ISNUMBER(Regressions!M170),ROUND(Regressions!M170, 1), NA())</f>
        <v>#N/A</v>
      </c>
      <c r="M160" s="371" t="e">
        <f>IF(ISNUMBER(Regressions!N170),ROUND(Regressions!N170, 1), NA())</f>
        <v>#N/A</v>
      </c>
      <c r="N160" s="259" t="e">
        <f>IF(ISNUMBER(Regressions!O170),ROUND(Regressions!O170, 1), NA())</f>
        <v>#N/A</v>
      </c>
      <c r="O160" s="372" t="e">
        <f>IF(ISNUMBER(Regressions!Q170),ROUND(Regressions!Q170, 1), NA())</f>
        <v>#N/A</v>
      </c>
      <c r="P160" s="370" t="e">
        <f>IF(ISNUMBER(Regressions!R170),ROUND(Regressions!R170, 1), NA())</f>
        <v>#N/A</v>
      </c>
      <c r="Q160" s="261" t="e">
        <f>IF(ISNUMBER(Regressions!S170),ROUND(Regressions!S170, 1), NA())</f>
        <v>#N/A</v>
      </c>
      <c r="R160" s="371" t="e">
        <f>IF(ISNUMBER(Regressions!T170),ROUND(Regressions!T170, 1), NA())</f>
        <v>#N/A</v>
      </c>
      <c r="S160" s="259" t="e">
        <f>IF(ISNUMBER(Regressions!U170),ROUND(Regressions!U170, 1), NA())</f>
        <v>#N/A</v>
      </c>
    </row>
    <row xmlns:x14ac="http://schemas.microsoft.com/office/spreadsheetml/2009/9/ac" r="161" x14ac:dyDescent="0.2">
      <c r="A161" s="366" t="str">
        <f>IF(ISBLANK(Regressions!A171), " ", Regressions!A171)</f>
        <v>Bhutan</v>
      </c>
      <c r="B161" s="367">
        <f>IF(ISBLANK(Regressions!B171), " ", Regressions!B171)</f>
        <v>2002</v>
      </c>
      <c r="C161" s="373" t="str">
        <f>IF(ISBLANK(Regressions!C171), " ", Regressions!C171)</f>
        <v>Secondary</v>
      </c>
      <c r="D161" s="369">
        <f>IF(ISBLANK(Regressions!D171), " ", Regressions!D171)</f>
        <v>87199</v>
      </c>
      <c r="E161" s="257" t="e">
        <f>IF(ISNUMBER(Regressions!E171),ROUND(Regressions!E171, 1), NA())</f>
        <v>#N/A</v>
      </c>
      <c r="F161" s="370" t="e">
        <f>IF(ISNUMBER(Regressions!F171),ROUND(Regressions!F171, 1), NA())</f>
        <v>#N/A</v>
      </c>
      <c r="G161" s="258" t="e">
        <f>IF(ISNUMBER(Regressions!G171),ROUND(Regressions!G171, 1), NA())</f>
        <v>#N/A</v>
      </c>
      <c r="H161" s="371" t="e">
        <f>IF(ISNUMBER(Regressions!H171),ROUND(Regressions!H171, 1), NA())</f>
        <v>#N/A</v>
      </c>
      <c r="I161" s="259" t="e">
        <f>IF(ISNUMBER(Regressions!I171),ROUND(Regressions!I171, 1), NA())</f>
        <v>#N/A</v>
      </c>
      <c r="J161" s="372">
        <f>IF(ISNUMBER(Regressions!K171),ROUND(Regressions!K171, 1), NA())</f>
        <v>100</v>
      </c>
      <c r="K161" s="370" t="e">
        <f>IF(ISNUMBER(Regressions!L171),ROUND(Regressions!L171, 1), NA())</f>
        <v>#N/A</v>
      </c>
      <c r="L161" s="260" t="e">
        <f>IF(ISNUMBER(Regressions!M171),ROUND(Regressions!M171, 1), NA())</f>
        <v>#N/A</v>
      </c>
      <c r="M161" s="371" t="e">
        <f>IF(ISNUMBER(Regressions!N171),ROUND(Regressions!N171, 1), NA())</f>
        <v>#N/A</v>
      </c>
      <c r="N161" s="259" t="e">
        <f>IF(ISNUMBER(Regressions!O171),ROUND(Regressions!O171, 1), NA())</f>
        <v>#N/A</v>
      </c>
      <c r="O161" s="372" t="e">
        <f>IF(ISNUMBER(Regressions!Q171),ROUND(Regressions!Q171, 1), NA())</f>
        <v>#N/A</v>
      </c>
      <c r="P161" s="370" t="e">
        <f>IF(ISNUMBER(Regressions!R171),ROUND(Regressions!R171, 1), NA())</f>
        <v>#N/A</v>
      </c>
      <c r="Q161" s="261" t="e">
        <f>IF(ISNUMBER(Regressions!S171),ROUND(Regressions!S171, 1), NA())</f>
        <v>#N/A</v>
      </c>
      <c r="R161" s="371" t="e">
        <f>IF(ISNUMBER(Regressions!T171),ROUND(Regressions!T171, 1), NA())</f>
        <v>#N/A</v>
      </c>
      <c r="S161" s="259" t="e">
        <f>IF(ISNUMBER(Regressions!U171),ROUND(Regressions!U171, 1), NA())</f>
        <v>#N/A</v>
      </c>
    </row>
    <row xmlns:x14ac="http://schemas.microsoft.com/office/spreadsheetml/2009/9/ac" r="162" x14ac:dyDescent="0.2">
      <c r="A162" s="366" t="str">
        <f>IF(ISBLANK(Regressions!A172), " ", Regressions!A172)</f>
        <v>Bhutan</v>
      </c>
      <c r="B162" s="367">
        <f>IF(ISBLANK(Regressions!B172), " ", Regressions!B172)</f>
        <v>2003</v>
      </c>
      <c r="C162" s="373" t="str">
        <f>IF(ISBLANK(Regressions!C172), " ", Regressions!C172)</f>
        <v>Secondary</v>
      </c>
      <c r="D162" s="369">
        <f>IF(ISBLANK(Regressions!D172), " ", Regressions!D172)</f>
        <v>90494</v>
      </c>
      <c r="E162" s="257" t="e">
        <f>IF(ISNUMBER(Regressions!E172),ROUND(Regressions!E172, 1), NA())</f>
        <v>#N/A</v>
      </c>
      <c r="F162" s="370" t="e">
        <f>IF(ISNUMBER(Regressions!F172),ROUND(Regressions!F172, 1), NA())</f>
        <v>#N/A</v>
      </c>
      <c r="G162" s="258" t="e">
        <f>IF(ISNUMBER(Regressions!G172),ROUND(Regressions!G172, 1), NA())</f>
        <v>#N/A</v>
      </c>
      <c r="H162" s="371" t="e">
        <f>IF(ISNUMBER(Regressions!H172),ROUND(Regressions!H172, 1), NA())</f>
        <v>#N/A</v>
      </c>
      <c r="I162" s="259" t="e">
        <f>IF(ISNUMBER(Regressions!I172),ROUND(Regressions!I172, 1), NA())</f>
        <v>#N/A</v>
      </c>
      <c r="J162" s="372">
        <f>IF(ISNUMBER(Regressions!K172),ROUND(Regressions!K172, 1), NA())</f>
        <v>100</v>
      </c>
      <c r="K162" s="370" t="e">
        <f>IF(ISNUMBER(Regressions!L172),ROUND(Regressions!L172, 1), NA())</f>
        <v>#N/A</v>
      </c>
      <c r="L162" s="260" t="e">
        <f>IF(ISNUMBER(Regressions!M172),ROUND(Regressions!M172, 1), NA())</f>
        <v>#N/A</v>
      </c>
      <c r="M162" s="371" t="e">
        <f>IF(ISNUMBER(Regressions!N172),ROUND(Regressions!N172, 1), NA())</f>
        <v>#N/A</v>
      </c>
      <c r="N162" s="259" t="e">
        <f>IF(ISNUMBER(Regressions!O172),ROUND(Regressions!O172, 1), NA())</f>
        <v>#N/A</v>
      </c>
      <c r="O162" s="372" t="e">
        <f>IF(ISNUMBER(Regressions!Q172),ROUND(Regressions!Q172, 1), NA())</f>
        <v>#N/A</v>
      </c>
      <c r="P162" s="370" t="e">
        <f>IF(ISNUMBER(Regressions!R172),ROUND(Regressions!R172, 1), NA())</f>
        <v>#N/A</v>
      </c>
      <c r="Q162" s="261" t="e">
        <f>IF(ISNUMBER(Regressions!S172),ROUND(Regressions!S172, 1), NA())</f>
        <v>#N/A</v>
      </c>
      <c r="R162" s="371" t="e">
        <f>IF(ISNUMBER(Regressions!T172),ROUND(Regressions!T172, 1), NA())</f>
        <v>#N/A</v>
      </c>
      <c r="S162" s="259" t="e">
        <f>IF(ISNUMBER(Regressions!U172),ROUND(Regressions!U172, 1), NA())</f>
        <v>#N/A</v>
      </c>
    </row>
    <row xmlns:x14ac="http://schemas.microsoft.com/office/spreadsheetml/2009/9/ac" r="163" x14ac:dyDescent="0.2">
      <c r="A163" s="366" t="str">
        <f>IF(ISBLANK(Regressions!A173), " ", Regressions!A173)</f>
        <v>Bhutan</v>
      </c>
      <c r="B163" s="367">
        <f>IF(ISBLANK(Regressions!B173), " ", Regressions!B173)</f>
        <v>2004</v>
      </c>
      <c r="C163" s="373" t="str">
        <f>IF(ISBLANK(Regressions!C173), " ", Regressions!C173)</f>
        <v>Secondary</v>
      </c>
      <c r="D163" s="369">
        <f>IF(ISBLANK(Regressions!D173), " ", Regressions!D173)</f>
        <v>93352</v>
      </c>
      <c r="E163" s="257">
        <f>IF(ISNUMBER(Regressions!E173),ROUND(Regressions!E173, 1), NA())</f>
        <v>96.7</v>
      </c>
      <c r="F163" s="370" t="e">
        <f>IF(ISNUMBER(Regressions!F173),ROUND(Regressions!F173, 1), NA())</f>
        <v>#N/A</v>
      </c>
      <c r="G163" s="258" t="e">
        <f>IF(ISNUMBER(Regressions!G173),ROUND(Regressions!G173, 1), NA())</f>
        <v>#N/A</v>
      </c>
      <c r="H163" s="371" t="e">
        <f>IF(ISNUMBER(Regressions!H173),ROUND(Regressions!H173, 1), NA())</f>
        <v>#N/A</v>
      </c>
      <c r="I163" s="259" t="e">
        <f>IF(ISNUMBER(Regressions!I173),ROUND(Regressions!I173, 1), NA())</f>
        <v>#N/A</v>
      </c>
      <c r="J163" s="372">
        <f>IF(ISNUMBER(Regressions!K173),ROUND(Regressions!K173, 1), NA())</f>
        <v>100</v>
      </c>
      <c r="K163" s="370" t="e">
        <f>IF(ISNUMBER(Regressions!L173),ROUND(Regressions!L173, 1), NA())</f>
        <v>#N/A</v>
      </c>
      <c r="L163" s="260" t="e">
        <f>IF(ISNUMBER(Regressions!M173),ROUND(Regressions!M173, 1), NA())</f>
        <v>#N/A</v>
      </c>
      <c r="M163" s="371" t="e">
        <f>IF(ISNUMBER(Regressions!N173),ROUND(Regressions!N173, 1), NA())</f>
        <v>#N/A</v>
      </c>
      <c r="N163" s="259" t="e">
        <f>IF(ISNUMBER(Regressions!O173),ROUND(Regressions!O173, 1), NA())</f>
        <v>#N/A</v>
      </c>
      <c r="O163" s="372" t="e">
        <f>IF(ISNUMBER(Regressions!Q173),ROUND(Regressions!Q173, 1), NA())</f>
        <v>#N/A</v>
      </c>
      <c r="P163" s="370" t="e">
        <f>IF(ISNUMBER(Regressions!R173),ROUND(Regressions!R173, 1), NA())</f>
        <v>#N/A</v>
      </c>
      <c r="Q163" s="261" t="e">
        <f>IF(ISNUMBER(Regressions!S173),ROUND(Regressions!S173, 1), NA())</f>
        <v>#N/A</v>
      </c>
      <c r="R163" s="371" t="e">
        <f>IF(ISNUMBER(Regressions!T173),ROUND(Regressions!T173, 1), NA())</f>
        <v>#N/A</v>
      </c>
      <c r="S163" s="259" t="e">
        <f>IF(ISNUMBER(Regressions!U173),ROUND(Regressions!U173, 1), NA())</f>
        <v>#N/A</v>
      </c>
    </row>
    <row xmlns:x14ac="http://schemas.microsoft.com/office/spreadsheetml/2009/9/ac" r="164" x14ac:dyDescent="0.2">
      <c r="A164" s="366" t="str">
        <f>IF(ISBLANK(Regressions!A174), " ", Regressions!A174)</f>
        <v>Bhutan</v>
      </c>
      <c r="B164" s="367">
        <f>IF(ISBLANK(Regressions!B174), " ", Regressions!B174)</f>
        <v>2005</v>
      </c>
      <c r="C164" s="373" t="str">
        <f>IF(ISBLANK(Regressions!C174), " ", Regressions!C174)</f>
        <v>Secondary</v>
      </c>
      <c r="D164" s="369">
        <f>IF(ISBLANK(Regressions!D174), " ", Regressions!D174)</f>
        <v>95765</v>
      </c>
      <c r="E164" s="257">
        <f>IF(ISNUMBER(Regressions!E174),ROUND(Regressions!E174, 1), NA())</f>
        <v>96.7</v>
      </c>
      <c r="F164" s="370" t="e">
        <f>IF(ISNUMBER(Regressions!F174),ROUND(Regressions!F174, 1), NA())</f>
        <v>#N/A</v>
      </c>
      <c r="G164" s="258" t="e">
        <f>IF(ISNUMBER(Regressions!G174),ROUND(Regressions!G174, 1), NA())</f>
        <v>#N/A</v>
      </c>
      <c r="H164" s="371" t="e">
        <f>IF(ISNUMBER(Regressions!H174),ROUND(Regressions!H174, 1), NA())</f>
        <v>#N/A</v>
      </c>
      <c r="I164" s="259" t="e">
        <f>IF(ISNUMBER(Regressions!I174),ROUND(Regressions!I174, 1), NA())</f>
        <v>#N/A</v>
      </c>
      <c r="J164" s="372">
        <f>IF(ISNUMBER(Regressions!K174),ROUND(Regressions!K174, 1), NA())</f>
        <v>100</v>
      </c>
      <c r="K164" s="370" t="e">
        <f>IF(ISNUMBER(Regressions!L174),ROUND(Regressions!L174, 1), NA())</f>
        <v>#N/A</v>
      </c>
      <c r="L164" s="260" t="e">
        <f>IF(ISNUMBER(Regressions!M174),ROUND(Regressions!M174, 1), NA())</f>
        <v>#N/A</v>
      </c>
      <c r="M164" s="371" t="e">
        <f>IF(ISNUMBER(Regressions!N174),ROUND(Regressions!N174, 1), NA())</f>
        <v>#N/A</v>
      </c>
      <c r="N164" s="259" t="e">
        <f>IF(ISNUMBER(Regressions!O174),ROUND(Regressions!O174, 1), NA())</f>
        <v>#N/A</v>
      </c>
      <c r="O164" s="372" t="e">
        <f>IF(ISNUMBER(Regressions!Q174),ROUND(Regressions!Q174, 1), NA())</f>
        <v>#N/A</v>
      </c>
      <c r="P164" s="370" t="e">
        <f>IF(ISNUMBER(Regressions!R174),ROUND(Regressions!R174, 1), NA())</f>
        <v>#N/A</v>
      </c>
      <c r="Q164" s="261" t="e">
        <f>IF(ISNUMBER(Regressions!S174),ROUND(Regressions!S174, 1), NA())</f>
        <v>#N/A</v>
      </c>
      <c r="R164" s="371" t="e">
        <f>IF(ISNUMBER(Regressions!T174),ROUND(Regressions!T174, 1), NA())</f>
        <v>#N/A</v>
      </c>
      <c r="S164" s="259" t="e">
        <f>IF(ISNUMBER(Regressions!U174),ROUND(Regressions!U174, 1), NA())</f>
        <v>#N/A</v>
      </c>
    </row>
    <row xmlns:x14ac="http://schemas.microsoft.com/office/spreadsheetml/2009/9/ac" r="165" x14ac:dyDescent="0.2">
      <c r="A165" s="366" t="str">
        <f>IF(ISBLANK(Regressions!A175), " ", Regressions!A175)</f>
        <v>Bhutan</v>
      </c>
      <c r="B165" s="367">
        <f>IF(ISBLANK(Regressions!B175), " ", Regressions!B175)</f>
        <v>2006</v>
      </c>
      <c r="C165" s="373" t="str">
        <f>IF(ISBLANK(Regressions!C175), " ", Regressions!C175)</f>
        <v>Secondary</v>
      </c>
      <c r="D165" s="369">
        <f>IF(ISBLANK(Regressions!D175), " ", Regressions!D175)</f>
        <v>97120</v>
      </c>
      <c r="E165" s="257">
        <f>IF(ISNUMBER(Regressions!E175),ROUND(Regressions!E175, 1), NA())</f>
        <v>96.7</v>
      </c>
      <c r="F165" s="370" t="e">
        <f>IF(ISNUMBER(Regressions!F175),ROUND(Regressions!F175, 1), NA())</f>
        <v>#N/A</v>
      </c>
      <c r="G165" s="258" t="e">
        <f>IF(ISNUMBER(Regressions!G175),ROUND(Regressions!G175, 1), NA())</f>
        <v>#N/A</v>
      </c>
      <c r="H165" s="371" t="e">
        <f>IF(ISNUMBER(Regressions!H175),ROUND(Regressions!H175, 1), NA())</f>
        <v>#N/A</v>
      </c>
      <c r="I165" s="259" t="e">
        <f>IF(ISNUMBER(Regressions!I175),ROUND(Regressions!I175, 1), NA())</f>
        <v>#N/A</v>
      </c>
      <c r="J165" s="372">
        <f>IF(ISNUMBER(Regressions!K175),ROUND(Regressions!K175, 1), NA())</f>
        <v>100</v>
      </c>
      <c r="K165" s="370" t="e">
        <f>IF(ISNUMBER(Regressions!L175),ROUND(Regressions!L175, 1), NA())</f>
        <v>#N/A</v>
      </c>
      <c r="L165" s="260" t="e">
        <f>IF(ISNUMBER(Regressions!M175),ROUND(Regressions!M175, 1), NA())</f>
        <v>#N/A</v>
      </c>
      <c r="M165" s="371" t="e">
        <f>IF(ISNUMBER(Regressions!N175),ROUND(Regressions!N175, 1), NA())</f>
        <v>#N/A</v>
      </c>
      <c r="N165" s="259" t="e">
        <f>IF(ISNUMBER(Regressions!O175),ROUND(Regressions!O175, 1), NA())</f>
        <v>#N/A</v>
      </c>
      <c r="O165" s="372" t="e">
        <f>IF(ISNUMBER(Regressions!Q175),ROUND(Regressions!Q175, 1), NA())</f>
        <v>#N/A</v>
      </c>
      <c r="P165" s="370" t="e">
        <f>IF(ISNUMBER(Regressions!R175),ROUND(Regressions!R175, 1), NA())</f>
        <v>#N/A</v>
      </c>
      <c r="Q165" s="261" t="e">
        <f>IF(ISNUMBER(Regressions!S175),ROUND(Regressions!S175, 1), NA())</f>
        <v>#N/A</v>
      </c>
      <c r="R165" s="371" t="e">
        <f>IF(ISNUMBER(Regressions!T175),ROUND(Regressions!T175, 1), NA())</f>
        <v>#N/A</v>
      </c>
      <c r="S165" s="259" t="e">
        <f>IF(ISNUMBER(Regressions!U175),ROUND(Regressions!U175, 1), NA())</f>
        <v>#N/A</v>
      </c>
    </row>
    <row xmlns:x14ac="http://schemas.microsoft.com/office/spreadsheetml/2009/9/ac" r="166" x14ac:dyDescent="0.2">
      <c r="A166" s="366" t="str">
        <f>IF(ISBLANK(Regressions!A176), " ", Regressions!A176)</f>
        <v>Bhutan</v>
      </c>
      <c r="B166" s="367">
        <f>IF(ISBLANK(Regressions!B176), " ", Regressions!B176)</f>
        <v>2007</v>
      </c>
      <c r="C166" s="373" t="str">
        <f>IF(ISBLANK(Regressions!C176), " ", Regressions!C176)</f>
        <v>Secondary</v>
      </c>
      <c r="D166" s="369">
        <f>IF(ISBLANK(Regressions!D176), " ", Regressions!D176)</f>
        <v>97565</v>
      </c>
      <c r="E166" s="257">
        <f>IF(ISNUMBER(Regressions!E176),ROUND(Regressions!E176, 1), NA())</f>
        <v>96.7</v>
      </c>
      <c r="F166" s="370" t="e">
        <f>IF(ISNUMBER(Regressions!F176),ROUND(Regressions!F176, 1), NA())</f>
        <v>#N/A</v>
      </c>
      <c r="G166" s="258" t="e">
        <f>IF(ISNUMBER(Regressions!G176),ROUND(Regressions!G176, 1), NA())</f>
        <v>#N/A</v>
      </c>
      <c r="H166" s="371" t="e">
        <f>IF(ISNUMBER(Regressions!H176),ROUND(Regressions!H176, 1), NA())</f>
        <v>#N/A</v>
      </c>
      <c r="I166" s="259" t="e">
        <f>IF(ISNUMBER(Regressions!I176),ROUND(Regressions!I176, 1), NA())</f>
        <v>#N/A</v>
      </c>
      <c r="J166" s="372">
        <f>IF(ISNUMBER(Regressions!K176),ROUND(Regressions!K176, 1), NA())</f>
        <v>100</v>
      </c>
      <c r="K166" s="370" t="e">
        <f>IF(ISNUMBER(Regressions!L176),ROUND(Regressions!L176, 1), NA())</f>
        <v>#N/A</v>
      </c>
      <c r="L166" s="260" t="e">
        <f>IF(ISNUMBER(Regressions!M176),ROUND(Regressions!M176, 1), NA())</f>
        <v>#N/A</v>
      </c>
      <c r="M166" s="371" t="e">
        <f>IF(ISNUMBER(Regressions!N176),ROUND(Regressions!N176, 1), NA())</f>
        <v>#N/A</v>
      </c>
      <c r="N166" s="259" t="e">
        <f>IF(ISNUMBER(Regressions!O176),ROUND(Regressions!O176, 1), NA())</f>
        <v>#N/A</v>
      </c>
      <c r="O166" s="372" t="e">
        <f>IF(ISNUMBER(Regressions!Q176),ROUND(Regressions!Q176, 1), NA())</f>
        <v>#N/A</v>
      </c>
      <c r="P166" s="370" t="e">
        <f>IF(ISNUMBER(Regressions!R176),ROUND(Regressions!R176, 1), NA())</f>
        <v>#N/A</v>
      </c>
      <c r="Q166" s="261" t="e">
        <f>IF(ISNUMBER(Regressions!S176),ROUND(Regressions!S176, 1), NA())</f>
        <v>#N/A</v>
      </c>
      <c r="R166" s="371" t="e">
        <f>IF(ISNUMBER(Regressions!T176),ROUND(Regressions!T176, 1), NA())</f>
        <v>#N/A</v>
      </c>
      <c r="S166" s="259" t="e">
        <f>IF(ISNUMBER(Regressions!U176),ROUND(Regressions!U176, 1), NA())</f>
        <v>#N/A</v>
      </c>
    </row>
    <row xmlns:x14ac="http://schemas.microsoft.com/office/spreadsheetml/2009/9/ac" r="167" x14ac:dyDescent="0.2">
      <c r="A167" s="366" t="str">
        <f>IF(ISBLANK(Regressions!A177), " ", Regressions!A177)</f>
        <v>Bhutan</v>
      </c>
      <c r="B167" s="367">
        <f>IF(ISBLANK(Regressions!B177), " ", Regressions!B177)</f>
        <v>2008</v>
      </c>
      <c r="C167" s="373" t="str">
        <f>IF(ISBLANK(Regressions!C177), " ", Regressions!C177)</f>
        <v>Secondary</v>
      </c>
      <c r="D167" s="369">
        <f>IF(ISBLANK(Regressions!D177), " ", Regressions!D177)</f>
        <v>97394</v>
      </c>
      <c r="E167" s="257">
        <f>IF(ISNUMBER(Regressions!E177),ROUND(Regressions!E177, 1), NA())</f>
        <v>96.7</v>
      </c>
      <c r="F167" s="370" t="e">
        <f>IF(ISNUMBER(Regressions!F177),ROUND(Regressions!F177, 1), NA())</f>
        <v>#N/A</v>
      </c>
      <c r="G167" s="258" t="e">
        <f>IF(ISNUMBER(Regressions!G177),ROUND(Regressions!G177, 1), NA())</f>
        <v>#N/A</v>
      </c>
      <c r="H167" s="371" t="e">
        <f>IF(ISNUMBER(Regressions!H177),ROUND(Regressions!H177, 1), NA())</f>
        <v>#N/A</v>
      </c>
      <c r="I167" s="259" t="e">
        <f>IF(ISNUMBER(Regressions!I177),ROUND(Regressions!I177, 1), NA())</f>
        <v>#N/A</v>
      </c>
      <c r="J167" s="372">
        <f>IF(ISNUMBER(Regressions!K177),ROUND(Regressions!K177, 1), NA())</f>
        <v>100</v>
      </c>
      <c r="K167" s="370" t="e">
        <f>IF(ISNUMBER(Regressions!L177),ROUND(Regressions!L177, 1), NA())</f>
        <v>#N/A</v>
      </c>
      <c r="L167" s="260" t="e">
        <f>IF(ISNUMBER(Regressions!M177),ROUND(Regressions!M177, 1), NA())</f>
        <v>#N/A</v>
      </c>
      <c r="M167" s="371" t="e">
        <f>IF(ISNUMBER(Regressions!N177),ROUND(Regressions!N177, 1), NA())</f>
        <v>#N/A</v>
      </c>
      <c r="N167" s="259" t="e">
        <f>IF(ISNUMBER(Regressions!O177),ROUND(Regressions!O177, 1), NA())</f>
        <v>#N/A</v>
      </c>
      <c r="O167" s="372" t="e">
        <f>IF(ISNUMBER(Regressions!Q177),ROUND(Regressions!Q177, 1), NA())</f>
        <v>#N/A</v>
      </c>
      <c r="P167" s="370" t="e">
        <f>IF(ISNUMBER(Regressions!R177),ROUND(Regressions!R177, 1), NA())</f>
        <v>#N/A</v>
      </c>
      <c r="Q167" s="261" t="e">
        <f>IF(ISNUMBER(Regressions!S177),ROUND(Regressions!S177, 1), NA())</f>
        <v>#N/A</v>
      </c>
      <c r="R167" s="371" t="e">
        <f>IF(ISNUMBER(Regressions!T177),ROUND(Regressions!T177, 1), NA())</f>
        <v>#N/A</v>
      </c>
      <c r="S167" s="259" t="e">
        <f>IF(ISNUMBER(Regressions!U177),ROUND(Regressions!U177, 1), NA())</f>
        <v>#N/A</v>
      </c>
    </row>
    <row xmlns:x14ac="http://schemas.microsoft.com/office/spreadsheetml/2009/9/ac" r="168" x14ac:dyDescent="0.2">
      <c r="A168" s="366" t="str">
        <f>IF(ISBLANK(Regressions!A178), " ", Regressions!A178)</f>
        <v>Bhutan</v>
      </c>
      <c r="B168" s="367">
        <f>IF(ISBLANK(Regressions!B178), " ", Regressions!B178)</f>
        <v>2009</v>
      </c>
      <c r="C168" s="373" t="str">
        <f>IF(ISBLANK(Regressions!C178), " ", Regressions!C178)</f>
        <v>Secondary</v>
      </c>
      <c r="D168" s="369">
        <f>IF(ISBLANK(Regressions!D178), " ", Regressions!D178)</f>
        <v>96637</v>
      </c>
      <c r="E168" s="257">
        <f>IF(ISNUMBER(Regressions!E178),ROUND(Regressions!E178, 1), NA())</f>
        <v>97.1</v>
      </c>
      <c r="F168" s="370" t="e">
        <f>IF(ISNUMBER(Regressions!F178),ROUND(Regressions!F178, 1), NA())</f>
        <v>#N/A</v>
      </c>
      <c r="G168" s="258" t="e">
        <f>IF(ISNUMBER(Regressions!G178),ROUND(Regressions!G178, 1), NA())</f>
        <v>#N/A</v>
      </c>
      <c r="H168" s="371" t="e">
        <f>IF(ISNUMBER(Regressions!H178),ROUND(Regressions!H178, 1), NA())</f>
        <v>#N/A</v>
      </c>
      <c r="I168" s="259" t="e">
        <f>IF(ISNUMBER(Regressions!I178),ROUND(Regressions!I178, 1), NA())</f>
        <v>#N/A</v>
      </c>
      <c r="J168" s="372">
        <f>IF(ISNUMBER(Regressions!K178),ROUND(Regressions!K178, 1), NA())</f>
        <v>100</v>
      </c>
      <c r="K168" s="370" t="e">
        <f>IF(ISNUMBER(Regressions!L178),ROUND(Regressions!L178, 1), NA())</f>
        <v>#N/A</v>
      </c>
      <c r="L168" s="260" t="e">
        <f>IF(ISNUMBER(Regressions!M178),ROUND(Regressions!M178, 1), NA())</f>
        <v>#N/A</v>
      </c>
      <c r="M168" s="371" t="e">
        <f>IF(ISNUMBER(Regressions!N178),ROUND(Regressions!N178, 1), NA())</f>
        <v>#N/A</v>
      </c>
      <c r="N168" s="259" t="e">
        <f>IF(ISNUMBER(Regressions!O178),ROUND(Regressions!O178, 1), NA())</f>
        <v>#N/A</v>
      </c>
      <c r="O168" s="372" t="e">
        <f>IF(ISNUMBER(Regressions!Q178),ROUND(Regressions!Q178, 1), NA())</f>
        <v>#N/A</v>
      </c>
      <c r="P168" s="370">
        <f>IF(ISNUMBER(Regressions!R178),ROUND(Regressions!R178, 1), NA())</f>
        <v>94.2</v>
      </c>
      <c r="Q168" s="261" t="e">
        <f>IF(ISNUMBER(Regressions!S178),ROUND(Regressions!S178, 1), NA())</f>
        <v>#N/A</v>
      </c>
      <c r="R168" s="371" t="e">
        <f>IF(ISNUMBER(Regressions!T178),ROUND(Regressions!T178, 1), NA())</f>
        <v>#N/A</v>
      </c>
      <c r="S168" s="259">
        <f>IF(ISNUMBER(Regressions!U178),ROUND(Regressions!U178, 1), NA())</f>
        <v>5.8</v>
      </c>
    </row>
    <row xmlns:x14ac="http://schemas.microsoft.com/office/spreadsheetml/2009/9/ac" r="169" x14ac:dyDescent="0.2">
      <c r="A169" s="366" t="str">
        <f>IF(ISBLANK(Regressions!A179), " ", Regressions!A179)</f>
        <v>Bhutan</v>
      </c>
      <c r="B169" s="367">
        <f>IF(ISBLANK(Regressions!B179), " ", Regressions!B179)</f>
        <v>2010</v>
      </c>
      <c r="C169" s="373" t="str">
        <f>IF(ISBLANK(Regressions!C179), " ", Regressions!C179)</f>
        <v>Secondary</v>
      </c>
      <c r="D169" s="369">
        <f>IF(ISBLANK(Regressions!D179), " ", Regressions!D179)</f>
        <v>95513</v>
      </c>
      <c r="E169" s="257">
        <f>IF(ISNUMBER(Regressions!E179),ROUND(Regressions!E179, 1), NA())</f>
        <v>97.5</v>
      </c>
      <c r="F169" s="370" t="e">
        <f>IF(ISNUMBER(Regressions!F179),ROUND(Regressions!F179, 1), NA())</f>
        <v>#N/A</v>
      </c>
      <c r="G169" s="258" t="e">
        <f>IF(ISNUMBER(Regressions!G179),ROUND(Regressions!G179, 1), NA())</f>
        <v>#N/A</v>
      </c>
      <c r="H169" s="371" t="e">
        <f>IF(ISNUMBER(Regressions!H179),ROUND(Regressions!H179, 1), NA())</f>
        <v>#N/A</v>
      </c>
      <c r="I169" s="259" t="e">
        <f>IF(ISNUMBER(Regressions!I179),ROUND(Regressions!I179, 1), NA())</f>
        <v>#N/A</v>
      </c>
      <c r="J169" s="372">
        <f>IF(ISNUMBER(Regressions!K179),ROUND(Regressions!K179, 1), NA())</f>
        <v>100</v>
      </c>
      <c r="K169" s="370" t="e">
        <f>IF(ISNUMBER(Regressions!L179),ROUND(Regressions!L179, 1), NA())</f>
        <v>#N/A</v>
      </c>
      <c r="L169" s="260" t="e">
        <f>IF(ISNUMBER(Regressions!M179),ROUND(Regressions!M179, 1), NA())</f>
        <v>#N/A</v>
      </c>
      <c r="M169" s="371" t="e">
        <f>IF(ISNUMBER(Regressions!N179),ROUND(Regressions!N179, 1), NA())</f>
        <v>#N/A</v>
      </c>
      <c r="N169" s="259" t="e">
        <f>IF(ISNUMBER(Regressions!O179),ROUND(Regressions!O179, 1), NA())</f>
        <v>#N/A</v>
      </c>
      <c r="O169" s="372" t="e">
        <f>IF(ISNUMBER(Regressions!Q179),ROUND(Regressions!Q179, 1), NA())</f>
        <v>#N/A</v>
      </c>
      <c r="P169" s="370">
        <f>IF(ISNUMBER(Regressions!R179),ROUND(Regressions!R179, 1), NA())</f>
        <v>94.2</v>
      </c>
      <c r="Q169" s="261" t="e">
        <f>IF(ISNUMBER(Regressions!S179),ROUND(Regressions!S179, 1), NA())</f>
        <v>#N/A</v>
      </c>
      <c r="R169" s="371" t="e">
        <f>IF(ISNUMBER(Regressions!T179),ROUND(Regressions!T179, 1), NA())</f>
        <v>#N/A</v>
      </c>
      <c r="S169" s="259">
        <f>IF(ISNUMBER(Regressions!U179),ROUND(Regressions!U179, 1), NA())</f>
        <v>5.8</v>
      </c>
    </row>
    <row xmlns:x14ac="http://schemas.microsoft.com/office/spreadsheetml/2009/9/ac" r="170" x14ac:dyDescent="0.2">
      <c r="A170" s="366" t="str">
        <f>IF(ISBLANK(Regressions!A180), " ", Regressions!A180)</f>
        <v>Bhutan</v>
      </c>
      <c r="B170" s="367">
        <f>IF(ISBLANK(Regressions!B180), " ", Regressions!B180)</f>
        <v>2011</v>
      </c>
      <c r="C170" s="373" t="str">
        <f>IF(ISBLANK(Regressions!C180), " ", Regressions!C180)</f>
        <v>Secondary</v>
      </c>
      <c r="D170" s="369">
        <f>IF(ISBLANK(Regressions!D180), " ", Regressions!D180)</f>
        <v>93858</v>
      </c>
      <c r="E170" s="257">
        <f>IF(ISNUMBER(Regressions!E180),ROUND(Regressions!E180, 1), NA())</f>
        <v>97.9</v>
      </c>
      <c r="F170" s="370" t="e">
        <f>IF(ISNUMBER(Regressions!F180),ROUND(Regressions!F180, 1), NA())</f>
        <v>#N/A</v>
      </c>
      <c r="G170" s="258" t="e">
        <f>IF(ISNUMBER(Regressions!G180),ROUND(Regressions!G180, 1), NA())</f>
        <v>#N/A</v>
      </c>
      <c r="H170" s="371" t="e">
        <f>IF(ISNUMBER(Regressions!H180),ROUND(Regressions!H180, 1), NA())</f>
        <v>#N/A</v>
      </c>
      <c r="I170" s="259" t="e">
        <f>IF(ISNUMBER(Regressions!I180),ROUND(Regressions!I180, 1), NA())</f>
        <v>#N/A</v>
      </c>
      <c r="J170" s="372">
        <f>IF(ISNUMBER(Regressions!K180),ROUND(Regressions!K180, 1), NA())</f>
        <v>99.9</v>
      </c>
      <c r="K170" s="370" t="e">
        <f>IF(ISNUMBER(Regressions!L180),ROUND(Regressions!L180, 1), NA())</f>
        <v>#N/A</v>
      </c>
      <c r="L170" s="260" t="e">
        <f>IF(ISNUMBER(Regressions!M180),ROUND(Regressions!M180, 1), NA())</f>
        <v>#N/A</v>
      </c>
      <c r="M170" s="371" t="e">
        <f>IF(ISNUMBER(Regressions!N180),ROUND(Regressions!N180, 1), NA())</f>
        <v>#N/A</v>
      </c>
      <c r="N170" s="259" t="e">
        <f>IF(ISNUMBER(Regressions!O180),ROUND(Regressions!O180, 1), NA())</f>
        <v>#N/A</v>
      </c>
      <c r="O170" s="372" t="e">
        <f>IF(ISNUMBER(Regressions!Q180),ROUND(Regressions!Q180, 1), NA())</f>
        <v>#N/A</v>
      </c>
      <c r="P170" s="370">
        <f>IF(ISNUMBER(Regressions!R180),ROUND(Regressions!R180, 1), NA())</f>
        <v>94.2</v>
      </c>
      <c r="Q170" s="261" t="e">
        <f>IF(ISNUMBER(Regressions!S180),ROUND(Regressions!S180, 1), NA())</f>
        <v>#N/A</v>
      </c>
      <c r="R170" s="371" t="e">
        <f>IF(ISNUMBER(Regressions!T180),ROUND(Regressions!T180, 1), NA())</f>
        <v>#N/A</v>
      </c>
      <c r="S170" s="259">
        <f>IF(ISNUMBER(Regressions!U180),ROUND(Regressions!U180, 1), NA())</f>
        <v>5.8</v>
      </c>
    </row>
    <row xmlns:x14ac="http://schemas.microsoft.com/office/spreadsheetml/2009/9/ac" r="171" x14ac:dyDescent="0.2">
      <c r="A171" s="366" t="str">
        <f>IF(ISBLANK(Regressions!A181), " ", Regressions!A181)</f>
        <v>Bhutan</v>
      </c>
      <c r="B171" s="367">
        <f>IF(ISBLANK(Regressions!B181), " ", Regressions!B181)</f>
        <v>2012</v>
      </c>
      <c r="C171" s="373" t="str">
        <f>IF(ISBLANK(Regressions!C181), " ", Regressions!C181)</f>
        <v>Secondary</v>
      </c>
      <c r="D171" s="369">
        <f>IF(ISBLANK(Regressions!D181), " ", Regressions!D181)</f>
        <v>91773</v>
      </c>
      <c r="E171" s="257">
        <f>IF(ISNUMBER(Regressions!E181),ROUND(Regressions!E181, 1), NA())</f>
        <v>98.4</v>
      </c>
      <c r="F171" s="370">
        <f>IF(ISNUMBER(Regressions!F181),ROUND(Regressions!F181, 1), NA())</f>
        <v>92.2</v>
      </c>
      <c r="G171" s="258">
        <f>IF(ISNUMBER(Regressions!G181),ROUND(Regressions!G181, 1), NA())</f>
        <v>63.1</v>
      </c>
      <c r="H171" s="371">
        <f>IF(ISNUMBER(Regressions!H181),ROUND(Regressions!H181, 1), NA())</f>
        <v>29.1</v>
      </c>
      <c r="I171" s="259">
        <f>IF(ISNUMBER(Regressions!I181),ROUND(Regressions!I181, 1), NA())</f>
        <v>7.8</v>
      </c>
      <c r="J171" s="372">
        <f>IF(ISNUMBER(Regressions!K181),ROUND(Regressions!K181, 1), NA())</f>
        <v>99.8</v>
      </c>
      <c r="K171" s="370">
        <f>IF(ISNUMBER(Regressions!L181),ROUND(Regressions!L181, 1), NA())</f>
        <v>97.1</v>
      </c>
      <c r="L171" s="260">
        <f>IF(ISNUMBER(Regressions!M181),ROUND(Regressions!M181, 1), NA())</f>
        <v>93.2</v>
      </c>
      <c r="M171" s="371">
        <f>IF(ISNUMBER(Regressions!N181),ROUND(Regressions!N181, 1), NA())</f>
        <v>3.9</v>
      </c>
      <c r="N171" s="259">
        <f>IF(ISNUMBER(Regressions!O181),ROUND(Regressions!O181, 1), NA())</f>
        <v>2.9</v>
      </c>
      <c r="O171" s="372">
        <f>IF(ISNUMBER(Regressions!Q181),ROUND(Regressions!Q181, 1), NA())</f>
        <v>98.1</v>
      </c>
      <c r="P171" s="370">
        <f>IF(ISNUMBER(Regressions!R181),ROUND(Regressions!R181, 1), NA())</f>
        <v>94.2</v>
      </c>
      <c r="Q171" s="261" t="e">
        <f>IF(ISNUMBER(Regressions!S181),ROUND(Regressions!S181, 1), NA())</f>
        <v>#N/A</v>
      </c>
      <c r="R171" s="371" t="e">
        <f>IF(ISNUMBER(Regressions!T181),ROUND(Regressions!T181, 1), NA())</f>
        <v>#N/A</v>
      </c>
      <c r="S171" s="259">
        <f>IF(ISNUMBER(Regressions!U181),ROUND(Regressions!U181, 1), NA())</f>
        <v>5.8</v>
      </c>
    </row>
    <row xmlns:x14ac="http://schemas.microsoft.com/office/spreadsheetml/2009/9/ac" r="172" x14ac:dyDescent="0.2">
      <c r="A172" s="366" t="str">
        <f>IF(ISBLANK(Regressions!A182), " ", Regressions!A182)</f>
        <v>Bhutan</v>
      </c>
      <c r="B172" s="367">
        <f>IF(ISBLANK(Regressions!B182), " ", Regressions!B182)</f>
        <v>2013</v>
      </c>
      <c r="C172" s="373" t="str">
        <f>IF(ISBLANK(Regressions!C182), " ", Regressions!C182)</f>
        <v>Secondary</v>
      </c>
      <c r="D172" s="369">
        <f>IF(ISBLANK(Regressions!D182), " ", Regressions!D182)</f>
        <v>89840</v>
      </c>
      <c r="E172" s="257">
        <f>IF(ISNUMBER(Regressions!E182),ROUND(Regressions!E182, 1), NA())</f>
        <v>98.8</v>
      </c>
      <c r="F172" s="370">
        <f>IF(ISNUMBER(Regressions!F182),ROUND(Regressions!F182, 1), NA())</f>
        <v>92.2</v>
      </c>
      <c r="G172" s="258">
        <f>IF(ISNUMBER(Regressions!G182),ROUND(Regressions!G182, 1), NA())</f>
        <v>63.1</v>
      </c>
      <c r="H172" s="371">
        <f>IF(ISNUMBER(Regressions!H182),ROUND(Regressions!H182, 1), NA())</f>
        <v>29.1</v>
      </c>
      <c r="I172" s="259">
        <f>IF(ISNUMBER(Regressions!I182),ROUND(Regressions!I182, 1), NA())</f>
        <v>7.8</v>
      </c>
      <c r="J172" s="372">
        <f>IF(ISNUMBER(Regressions!K182),ROUND(Regressions!K182, 1), NA())</f>
        <v>99.8</v>
      </c>
      <c r="K172" s="370">
        <f>IF(ISNUMBER(Regressions!L182),ROUND(Regressions!L182, 1), NA())</f>
        <v>97.1</v>
      </c>
      <c r="L172" s="260">
        <f>IF(ISNUMBER(Regressions!M182),ROUND(Regressions!M182, 1), NA())</f>
        <v>93.2</v>
      </c>
      <c r="M172" s="371">
        <f>IF(ISNUMBER(Regressions!N182),ROUND(Regressions!N182, 1), NA())</f>
        <v>3.9</v>
      </c>
      <c r="N172" s="259">
        <f>IF(ISNUMBER(Regressions!O182),ROUND(Regressions!O182, 1), NA())</f>
        <v>2.9</v>
      </c>
      <c r="O172" s="372">
        <f>IF(ISNUMBER(Regressions!Q182),ROUND(Regressions!Q182, 1), NA())</f>
        <v>98.1</v>
      </c>
      <c r="P172" s="370">
        <f>IF(ISNUMBER(Regressions!R182),ROUND(Regressions!R182, 1), NA())</f>
        <v>94.2</v>
      </c>
      <c r="Q172" s="261" t="e">
        <f>IF(ISNUMBER(Regressions!S182),ROUND(Regressions!S182, 1), NA())</f>
        <v>#N/A</v>
      </c>
      <c r="R172" s="371" t="e">
        <f>IF(ISNUMBER(Regressions!T182),ROUND(Regressions!T182, 1), NA())</f>
        <v>#N/A</v>
      </c>
      <c r="S172" s="259">
        <f>IF(ISNUMBER(Regressions!U182),ROUND(Regressions!U182, 1), NA())</f>
        <v>5.8</v>
      </c>
    </row>
    <row xmlns:x14ac="http://schemas.microsoft.com/office/spreadsheetml/2009/9/ac" r="173" x14ac:dyDescent="0.2">
      <c r="A173" s="366" t="str">
        <f>IF(ISBLANK(Regressions!A183), " ", Regressions!A183)</f>
        <v>Bhutan</v>
      </c>
      <c r="B173" s="367">
        <f>IF(ISBLANK(Regressions!B183), " ", Regressions!B183)</f>
        <v>2014</v>
      </c>
      <c r="C173" s="373" t="str">
        <f>IF(ISBLANK(Regressions!C183), " ", Regressions!C183)</f>
        <v>Secondary</v>
      </c>
      <c r="D173" s="369">
        <f>IF(ISBLANK(Regressions!D183), " ", Regressions!D183)</f>
        <v>88319</v>
      </c>
      <c r="E173" s="257">
        <f>IF(ISNUMBER(Regressions!E183),ROUND(Regressions!E183, 1), NA())</f>
        <v>99.2</v>
      </c>
      <c r="F173" s="370">
        <f>IF(ISNUMBER(Regressions!F183),ROUND(Regressions!F183, 1), NA())</f>
        <v>92.2</v>
      </c>
      <c r="G173" s="258">
        <f>IF(ISNUMBER(Regressions!G183),ROUND(Regressions!G183, 1), NA())</f>
        <v>63.1</v>
      </c>
      <c r="H173" s="371">
        <f>IF(ISNUMBER(Regressions!H183),ROUND(Regressions!H183, 1), NA())</f>
        <v>29.1</v>
      </c>
      <c r="I173" s="259">
        <f>IF(ISNUMBER(Regressions!I183),ROUND(Regressions!I183, 1), NA())</f>
        <v>7.8</v>
      </c>
      <c r="J173" s="372">
        <f>IF(ISNUMBER(Regressions!K183),ROUND(Regressions!K183, 1), NA())</f>
        <v>99.7</v>
      </c>
      <c r="K173" s="370">
        <f>IF(ISNUMBER(Regressions!L183),ROUND(Regressions!L183, 1), NA())</f>
        <v>97.1</v>
      </c>
      <c r="L173" s="260">
        <f>IF(ISNUMBER(Regressions!M183),ROUND(Regressions!M183, 1), NA())</f>
        <v>93.2</v>
      </c>
      <c r="M173" s="371">
        <f>IF(ISNUMBER(Regressions!N183),ROUND(Regressions!N183, 1), NA())</f>
        <v>3.9</v>
      </c>
      <c r="N173" s="259">
        <f>IF(ISNUMBER(Regressions!O183),ROUND(Regressions!O183, 1), NA())</f>
        <v>2.9</v>
      </c>
      <c r="O173" s="372">
        <f>IF(ISNUMBER(Regressions!Q183),ROUND(Regressions!Q183, 1), NA())</f>
        <v>98.1</v>
      </c>
      <c r="P173" s="370">
        <f>IF(ISNUMBER(Regressions!R183),ROUND(Regressions!R183, 1), NA())</f>
        <v>91.3</v>
      </c>
      <c r="Q173" s="261" t="e">
        <f>IF(ISNUMBER(Regressions!S183),ROUND(Regressions!S183, 1), NA())</f>
        <v>#N/A</v>
      </c>
      <c r="R173" s="371" t="e">
        <f>IF(ISNUMBER(Regressions!T183),ROUND(Regressions!T183, 1), NA())</f>
        <v>#N/A</v>
      </c>
      <c r="S173" s="259">
        <f>IF(ISNUMBER(Regressions!U183),ROUND(Regressions!U183, 1), NA())</f>
        <v>8.6999999999999993</v>
      </c>
    </row>
    <row xmlns:x14ac="http://schemas.microsoft.com/office/spreadsheetml/2009/9/ac" r="174" x14ac:dyDescent="0.2">
      <c r="A174" s="366" t="str">
        <f>IF(ISBLANK(Regressions!A184), " ", Regressions!A184)</f>
        <v>Bhutan</v>
      </c>
      <c r="B174" s="367">
        <f>IF(ISBLANK(Regressions!B184), " ", Regressions!B184)</f>
        <v>2015</v>
      </c>
      <c r="C174" s="373" t="str">
        <f>IF(ISBLANK(Regressions!C184), " ", Regressions!C184)</f>
        <v>Secondary</v>
      </c>
      <c r="D174" s="369">
        <f>IF(ISBLANK(Regressions!D184), " ", Regressions!D184)</f>
        <v>87236</v>
      </c>
      <c r="E174" s="257">
        <f>IF(ISNUMBER(Regressions!E184),ROUND(Regressions!E184, 1), NA())</f>
        <v>99.6</v>
      </c>
      <c r="F174" s="370">
        <f>IF(ISNUMBER(Regressions!F184),ROUND(Regressions!F184, 1), NA())</f>
        <v>92.2</v>
      </c>
      <c r="G174" s="258">
        <f>IF(ISNUMBER(Regressions!G184),ROUND(Regressions!G184, 1), NA())</f>
        <v>63.1</v>
      </c>
      <c r="H174" s="371">
        <f>IF(ISNUMBER(Regressions!H184),ROUND(Regressions!H184, 1), NA())</f>
        <v>29.1</v>
      </c>
      <c r="I174" s="259">
        <f>IF(ISNUMBER(Regressions!I184),ROUND(Regressions!I184, 1), NA())</f>
        <v>7.8</v>
      </c>
      <c r="J174" s="372">
        <f>IF(ISNUMBER(Regressions!K184),ROUND(Regressions!K184, 1), NA())</f>
        <v>99.6</v>
      </c>
      <c r="K174" s="370">
        <f>IF(ISNUMBER(Regressions!L184),ROUND(Regressions!L184, 1), NA())</f>
        <v>97.1</v>
      </c>
      <c r="L174" s="260">
        <f>IF(ISNUMBER(Regressions!M184),ROUND(Regressions!M184, 1), NA())</f>
        <v>93.2</v>
      </c>
      <c r="M174" s="371">
        <f>IF(ISNUMBER(Regressions!N184),ROUND(Regressions!N184, 1), NA())</f>
        <v>3.9</v>
      </c>
      <c r="N174" s="259">
        <f>IF(ISNUMBER(Regressions!O184),ROUND(Regressions!O184, 1), NA())</f>
        <v>2.9</v>
      </c>
      <c r="O174" s="372">
        <f>IF(ISNUMBER(Regressions!Q184),ROUND(Regressions!Q184, 1), NA())</f>
        <v>98.1</v>
      </c>
      <c r="P174" s="370">
        <f>IF(ISNUMBER(Regressions!R184),ROUND(Regressions!R184, 1), NA())</f>
        <v>88.3</v>
      </c>
      <c r="Q174" s="261" t="e">
        <f>IF(ISNUMBER(Regressions!S184),ROUND(Regressions!S184, 1), NA())</f>
        <v>#N/A</v>
      </c>
      <c r="R174" s="371" t="e">
        <f>IF(ISNUMBER(Regressions!T184),ROUND(Regressions!T184, 1), NA())</f>
        <v>#N/A</v>
      </c>
      <c r="S174" s="259">
        <f>IF(ISNUMBER(Regressions!U184),ROUND(Regressions!U184, 1), NA())</f>
        <v>11.7</v>
      </c>
    </row>
    <row xmlns:x14ac="http://schemas.microsoft.com/office/spreadsheetml/2009/9/ac" r="175" x14ac:dyDescent="0.2">
      <c r="A175" s="366" t="str">
        <f>IF(ISBLANK(Regressions!A185), " ", Regressions!A185)</f>
        <v>Bhutan</v>
      </c>
      <c r="B175" s="367">
        <f>IF(ISBLANK(Regressions!B185), " ", Regressions!B185)</f>
        <v>2016</v>
      </c>
      <c r="C175" s="373" t="str">
        <f>IF(ISBLANK(Regressions!C185), " ", Regressions!C185)</f>
        <v>Secondary</v>
      </c>
      <c r="D175" s="369">
        <f>IF(ISBLANK(Regressions!D185), " ", Regressions!D185)</f>
        <v>86823</v>
      </c>
      <c r="E175" s="257">
        <f>IF(ISNUMBER(Regressions!E185),ROUND(Regressions!E185, 1), NA())</f>
        <v>100</v>
      </c>
      <c r="F175" s="370">
        <f>IF(ISNUMBER(Regressions!F185),ROUND(Regressions!F185, 1), NA())</f>
        <v>92.2</v>
      </c>
      <c r="G175" s="258">
        <f>IF(ISNUMBER(Regressions!G185),ROUND(Regressions!G185, 1), NA())</f>
        <v>63.1</v>
      </c>
      <c r="H175" s="371">
        <f>IF(ISNUMBER(Regressions!H185),ROUND(Regressions!H185, 1), NA())</f>
        <v>29.1</v>
      </c>
      <c r="I175" s="259">
        <f>IF(ISNUMBER(Regressions!I185),ROUND(Regressions!I185, 1), NA())</f>
        <v>7.8</v>
      </c>
      <c r="J175" s="372">
        <f>IF(ISNUMBER(Regressions!K185),ROUND(Regressions!K185, 1), NA())</f>
        <v>99.5</v>
      </c>
      <c r="K175" s="370">
        <f>IF(ISNUMBER(Regressions!L185),ROUND(Regressions!L185, 1), NA())</f>
        <v>97.1</v>
      </c>
      <c r="L175" s="260">
        <f>IF(ISNUMBER(Regressions!M185),ROUND(Regressions!M185, 1), NA())</f>
        <v>93.2</v>
      </c>
      <c r="M175" s="371">
        <f>IF(ISNUMBER(Regressions!N185),ROUND(Regressions!N185, 1), NA())</f>
        <v>3.9</v>
      </c>
      <c r="N175" s="259">
        <f>IF(ISNUMBER(Regressions!O185),ROUND(Regressions!O185, 1), NA())</f>
        <v>2.9</v>
      </c>
      <c r="O175" s="372">
        <f>IF(ISNUMBER(Regressions!Q185),ROUND(Regressions!Q185, 1), NA())</f>
        <v>98.1</v>
      </c>
      <c r="P175" s="370">
        <f>IF(ISNUMBER(Regressions!R185),ROUND(Regressions!R185, 1), NA())</f>
        <v>85.4</v>
      </c>
      <c r="Q175" s="261" t="e">
        <f>IF(ISNUMBER(Regressions!S185),ROUND(Regressions!S185, 1), NA())</f>
        <v>#N/A</v>
      </c>
      <c r="R175" s="371" t="e">
        <f>IF(ISNUMBER(Regressions!T185),ROUND(Regressions!T185, 1), NA())</f>
        <v>#N/A</v>
      </c>
      <c r="S175" s="259">
        <f>IF(ISNUMBER(Regressions!U185),ROUND(Regressions!U185, 1), NA())</f>
        <v>14.6</v>
      </c>
    </row>
    <row xmlns:x14ac="http://schemas.microsoft.com/office/spreadsheetml/2009/9/ac" r="176" x14ac:dyDescent="0.2">
      <c r="A176" s="366" t="str">
        <f>IF(ISBLANK(Regressions!A186), " ", Regressions!A186)</f>
        <v>Bhutan</v>
      </c>
      <c r="B176" s="367">
        <f>IF(ISBLANK(Regressions!B186), " ", Regressions!B186)</f>
        <v>2017</v>
      </c>
      <c r="C176" s="373" t="str">
        <f>IF(ISBLANK(Regressions!C186), " ", Regressions!C186)</f>
        <v>Secondary</v>
      </c>
      <c r="D176" s="369">
        <f>IF(ISBLANK(Regressions!D186), " ", Regressions!D186)</f>
        <v>87103</v>
      </c>
      <c r="E176" s="257">
        <f>IF(ISNUMBER(Regressions!E186),ROUND(Regressions!E186, 1), NA())</f>
        <v>100</v>
      </c>
      <c r="F176" s="370">
        <f>IF(ISNUMBER(Regressions!F186),ROUND(Regressions!F186, 1), NA())</f>
        <v>92.2</v>
      </c>
      <c r="G176" s="258">
        <f>IF(ISNUMBER(Regressions!G186),ROUND(Regressions!G186, 1), NA())</f>
        <v>63.1</v>
      </c>
      <c r="H176" s="371">
        <f>IF(ISNUMBER(Regressions!H186),ROUND(Regressions!H186, 1), NA())</f>
        <v>29.1</v>
      </c>
      <c r="I176" s="259">
        <f>IF(ISNUMBER(Regressions!I186),ROUND(Regressions!I186, 1), NA())</f>
        <v>7.8</v>
      </c>
      <c r="J176" s="372">
        <f>IF(ISNUMBER(Regressions!K186),ROUND(Regressions!K186, 1), NA())</f>
        <v>99.4</v>
      </c>
      <c r="K176" s="370">
        <f>IF(ISNUMBER(Regressions!L186),ROUND(Regressions!L186, 1), NA())</f>
        <v>97.1</v>
      </c>
      <c r="L176" s="260">
        <f>IF(ISNUMBER(Regressions!M186),ROUND(Regressions!M186, 1), NA())</f>
        <v>93.2</v>
      </c>
      <c r="M176" s="371">
        <f>IF(ISNUMBER(Regressions!N186),ROUND(Regressions!N186, 1), NA())</f>
        <v>3.9</v>
      </c>
      <c r="N176" s="259">
        <f>IF(ISNUMBER(Regressions!O186),ROUND(Regressions!O186, 1), NA())</f>
        <v>2.9</v>
      </c>
      <c r="O176" s="372">
        <f>IF(ISNUMBER(Regressions!Q186),ROUND(Regressions!Q186, 1), NA())</f>
        <v>98.1</v>
      </c>
      <c r="P176" s="370">
        <f>IF(ISNUMBER(Regressions!R186),ROUND(Regressions!R186, 1), NA())</f>
        <v>82.4</v>
      </c>
      <c r="Q176" s="261" t="e">
        <f>IF(ISNUMBER(Regressions!S186),ROUND(Regressions!S186, 1), NA())</f>
        <v>#N/A</v>
      </c>
      <c r="R176" s="371" t="e">
        <f>IF(ISNUMBER(Regressions!T186),ROUND(Regressions!T186, 1), NA())</f>
        <v>#N/A</v>
      </c>
      <c r="S176" s="259">
        <f>IF(ISNUMBER(Regressions!U186),ROUND(Regressions!U186, 1), NA())</f>
        <v>17.600000000000001</v>
      </c>
    </row>
    <row xmlns:x14ac="http://schemas.microsoft.com/office/spreadsheetml/2009/9/ac" r="177" x14ac:dyDescent="0.2">
      <c r="A177" s="366" t="str">
        <f>IF(ISBLANK(Regressions!A187), " ", Regressions!A187)</f>
        <v>Bhutan</v>
      </c>
      <c r="B177" s="367">
        <f>IF(ISBLANK(Regressions!B187), " ", Regressions!B187)</f>
        <v>2018</v>
      </c>
      <c r="C177" s="373" t="str">
        <f>IF(ISBLANK(Regressions!C187), " ", Regressions!C187)</f>
        <v>Secondary</v>
      </c>
      <c r="D177" s="369">
        <f>IF(ISBLANK(Regressions!D187), " ", Regressions!D187)</f>
        <v>87081</v>
      </c>
      <c r="E177" s="257">
        <f>IF(ISNUMBER(Regressions!E187),ROUND(Regressions!E187, 1), NA())</f>
        <v>100</v>
      </c>
      <c r="F177" s="370">
        <f>IF(ISNUMBER(Regressions!F187),ROUND(Regressions!F187, 1), NA())</f>
        <v>92.2</v>
      </c>
      <c r="G177" s="258">
        <f>IF(ISNUMBER(Regressions!G187),ROUND(Regressions!G187, 1), NA())</f>
        <v>63.1</v>
      </c>
      <c r="H177" s="371">
        <f>IF(ISNUMBER(Regressions!H187),ROUND(Regressions!H187, 1), NA())</f>
        <v>29.1</v>
      </c>
      <c r="I177" s="259">
        <f>IF(ISNUMBER(Regressions!I187),ROUND(Regressions!I187, 1), NA())</f>
        <v>7.8</v>
      </c>
      <c r="J177" s="372">
        <f>IF(ISNUMBER(Regressions!K187),ROUND(Regressions!K187, 1), NA())</f>
        <v>99.4</v>
      </c>
      <c r="K177" s="370">
        <f>IF(ISNUMBER(Regressions!L187),ROUND(Regressions!L187, 1), NA())</f>
        <v>97.1</v>
      </c>
      <c r="L177" s="260">
        <f>IF(ISNUMBER(Regressions!M187),ROUND(Regressions!M187, 1), NA())</f>
        <v>93.2</v>
      </c>
      <c r="M177" s="371">
        <f>IF(ISNUMBER(Regressions!N187),ROUND(Regressions!N187, 1), NA())</f>
        <v>3.9</v>
      </c>
      <c r="N177" s="259">
        <f>IF(ISNUMBER(Regressions!O187),ROUND(Regressions!O187, 1), NA())</f>
        <v>2.9</v>
      </c>
      <c r="O177" s="372">
        <f>IF(ISNUMBER(Regressions!Q187),ROUND(Regressions!Q187, 1), NA())</f>
        <v>98.1</v>
      </c>
      <c r="P177" s="370">
        <f>IF(ISNUMBER(Regressions!R187),ROUND(Regressions!R187, 1), NA())</f>
        <v>79.5</v>
      </c>
      <c r="Q177" s="261" t="e">
        <f>IF(ISNUMBER(Regressions!S187),ROUND(Regressions!S187, 1), NA())</f>
        <v>#N/A</v>
      </c>
      <c r="R177" s="371" t="e">
        <f>IF(ISNUMBER(Regressions!T187),ROUND(Regressions!T187, 1), NA())</f>
        <v>#N/A</v>
      </c>
      <c r="S177" s="259">
        <f>IF(ISNUMBER(Regressions!U187),ROUND(Regressions!U187, 1), NA())</f>
        <v>20.5</v>
      </c>
    </row>
    <row xmlns:x14ac="http://schemas.microsoft.com/office/spreadsheetml/2009/9/ac" r="178" x14ac:dyDescent="0.2">
      <c r="A178" s="366" t="str">
        <f>IF(ISBLANK(Regressions!A188), " ", Regressions!A188)</f>
        <v>Bhutan</v>
      </c>
      <c r="B178" s="367">
        <f>IF(ISBLANK(Regressions!B188), " ", Regressions!B188)</f>
        <v>2019</v>
      </c>
      <c r="C178" s="373" t="str">
        <f>IF(ISBLANK(Regressions!C188), " ", Regressions!C188)</f>
        <v>Secondary</v>
      </c>
      <c r="D178" s="369">
        <f>IF(ISBLANK(Regressions!D188), " ", Regressions!D188)</f>
        <v>86756</v>
      </c>
      <c r="E178" s="257">
        <f>IF(ISNUMBER(Regressions!E188),ROUND(Regressions!E188, 1), NA())</f>
        <v>100</v>
      </c>
      <c r="F178" s="370">
        <f>IF(ISNUMBER(Regressions!F188),ROUND(Regressions!F188, 1), NA())</f>
        <v>92.2</v>
      </c>
      <c r="G178" s="258">
        <f>IF(ISNUMBER(Regressions!G188),ROUND(Regressions!G188, 1), NA())</f>
        <v>63.1</v>
      </c>
      <c r="H178" s="371">
        <f>IF(ISNUMBER(Regressions!H188),ROUND(Regressions!H188, 1), NA())</f>
        <v>29.1</v>
      </c>
      <c r="I178" s="259">
        <f>IF(ISNUMBER(Regressions!I188),ROUND(Regressions!I188, 1), NA())</f>
        <v>7.8</v>
      </c>
      <c r="J178" s="372">
        <f>IF(ISNUMBER(Regressions!K188),ROUND(Regressions!K188, 1), NA())</f>
        <v>99.4</v>
      </c>
      <c r="K178" s="370">
        <f>IF(ISNUMBER(Regressions!L188),ROUND(Regressions!L188, 1), NA())</f>
        <v>97.1</v>
      </c>
      <c r="L178" s="260">
        <f>IF(ISNUMBER(Regressions!M188),ROUND(Regressions!M188, 1), NA())</f>
        <v>93.2</v>
      </c>
      <c r="M178" s="371">
        <f>IF(ISNUMBER(Regressions!N188),ROUND(Regressions!N188, 1), NA())</f>
        <v>3.9</v>
      </c>
      <c r="N178" s="259">
        <f>IF(ISNUMBER(Regressions!O188),ROUND(Regressions!O188, 1), NA())</f>
        <v>2.9</v>
      </c>
      <c r="O178" s="372">
        <f>IF(ISNUMBER(Regressions!Q188),ROUND(Regressions!Q188, 1), NA())</f>
        <v>98.1</v>
      </c>
      <c r="P178" s="370">
        <f>IF(ISNUMBER(Regressions!R188),ROUND(Regressions!R188, 1), NA())</f>
        <v>76.5</v>
      </c>
      <c r="Q178" s="261" t="e">
        <f>IF(ISNUMBER(Regressions!S188),ROUND(Regressions!S188, 1), NA())</f>
        <v>#N/A</v>
      </c>
      <c r="R178" s="371" t="e">
        <f>IF(ISNUMBER(Regressions!T188),ROUND(Regressions!T188, 1), NA())</f>
        <v>#N/A</v>
      </c>
      <c r="S178" s="259">
        <f>IF(ISNUMBER(Regressions!U188),ROUND(Regressions!U188, 1), NA())</f>
        <v>23.5</v>
      </c>
    </row>
    <row xmlns:x14ac="http://schemas.microsoft.com/office/spreadsheetml/2009/9/ac" r="179" x14ac:dyDescent="0.2">
      <c r="A179" s="366" t="str">
        <f>IF(ISBLANK(Regressions!A189), " ", Regressions!A189)</f>
        <v>Bhutan</v>
      </c>
      <c r="B179" s="367">
        <f>IF(ISBLANK(Regressions!B189), " ", Regressions!B189)</f>
        <v>2020</v>
      </c>
      <c r="C179" s="373" t="str">
        <f>IF(ISBLANK(Regressions!C189), " ", Regressions!C189)</f>
        <v>Secondary</v>
      </c>
      <c r="D179" s="369">
        <f>IF(ISBLANK(Regressions!D189), " ", Regressions!D189)</f>
        <v>85934</v>
      </c>
      <c r="E179" s="257">
        <f>IF(ISNUMBER(Regressions!E189),ROUND(Regressions!E189, 1), NA())</f>
        <v>100</v>
      </c>
      <c r="F179" s="370">
        <f>IF(ISNUMBER(Regressions!F189),ROUND(Regressions!F189, 1), NA())</f>
        <v>92.2</v>
      </c>
      <c r="G179" s="258">
        <f>IF(ISNUMBER(Regressions!G189),ROUND(Regressions!G189, 1), NA())</f>
        <v>63.1</v>
      </c>
      <c r="H179" s="371">
        <f>IF(ISNUMBER(Regressions!H189),ROUND(Regressions!H189, 1), NA())</f>
        <v>29.1</v>
      </c>
      <c r="I179" s="259">
        <f>IF(ISNUMBER(Regressions!I189),ROUND(Regressions!I189, 1), NA())</f>
        <v>7.8</v>
      </c>
      <c r="J179" s="372">
        <f>IF(ISNUMBER(Regressions!K189),ROUND(Regressions!K189, 1), NA())</f>
        <v>99.4</v>
      </c>
      <c r="K179" s="370">
        <f>IF(ISNUMBER(Regressions!L189),ROUND(Regressions!L189, 1), NA())</f>
        <v>97.1</v>
      </c>
      <c r="L179" s="260">
        <f>IF(ISNUMBER(Regressions!M189),ROUND(Regressions!M189, 1), NA())</f>
        <v>93.2</v>
      </c>
      <c r="M179" s="371">
        <f>IF(ISNUMBER(Regressions!N189),ROUND(Regressions!N189, 1), NA())</f>
        <v>3.9</v>
      </c>
      <c r="N179" s="259">
        <f>IF(ISNUMBER(Regressions!O189),ROUND(Regressions!O189, 1), NA())</f>
        <v>2.9</v>
      </c>
      <c r="O179" s="372">
        <f>IF(ISNUMBER(Regressions!Q189),ROUND(Regressions!Q189, 1), NA())</f>
        <v>98.1</v>
      </c>
      <c r="P179" s="370">
        <f>IF(ISNUMBER(Regressions!R189),ROUND(Regressions!R189, 1), NA())</f>
        <v>73.599999999999994</v>
      </c>
      <c r="Q179" s="261" t="e">
        <f>IF(ISNUMBER(Regressions!S189),ROUND(Regressions!S189, 1), NA())</f>
        <v>#N/A</v>
      </c>
      <c r="R179" s="371" t="e">
        <f>IF(ISNUMBER(Regressions!T189),ROUND(Regressions!T189, 1), NA())</f>
        <v>#N/A</v>
      </c>
      <c r="S179" s="259">
        <f>IF(ISNUMBER(Regressions!U189),ROUND(Regressions!U189, 1), NA())</f>
        <v>26.4</v>
      </c>
    </row>
    <row xmlns:x14ac="http://schemas.microsoft.com/office/spreadsheetml/2009/9/ac" r="180" x14ac:dyDescent="0.2">
      <c r="A180" s="428" t="str">
        <f>IF(ISBLANK(Regressions!A190), " ", Regressions!A190)</f>
        <v>Bhutan</v>
      </c>
      <c r="B180" s="429">
        <f>IF(ISBLANK(Regressions!B190), " ", Regressions!B190)</f>
        <v>2021</v>
      </c>
      <c r="C180" s="430" t="str">
        <f>IF(ISBLANK(Regressions!C190), " ", Regressions!C190)</f>
        <v>Secondary</v>
      </c>
      <c r="D180" s="431">
        <f>IF(ISBLANK(Regressions!D190), " ", Regressions!D190)</f>
        <v>84609</v>
      </c>
      <c r="E180" s="434">
        <f>IF(ISNUMBER(Regressions!E190),ROUND(Regressions!E190, 1), NA())</f>
        <v>100</v>
      </c>
      <c r="F180" s="432" t="e">
        <f>IF(ISNUMBER(Regressions!F190),ROUND(Regressions!F190, 1), NA())</f>
        <v>#N/A</v>
      </c>
      <c r="G180" s="435" t="e">
        <f>IF(ISNUMBER(Regressions!G190),ROUND(Regressions!G190, 1), NA())</f>
        <v>#N/A</v>
      </c>
      <c r="H180" s="433" t="e">
        <f>IF(ISNUMBER(Regressions!H190),ROUND(Regressions!H190, 1), NA())</f>
        <v>#N/A</v>
      </c>
      <c r="I180" s="436" t="e">
        <f>IF(ISNUMBER(Regressions!I190),ROUND(Regressions!I190, 1), NA())</f>
        <v>#N/A</v>
      </c>
      <c r="J180" s="434">
        <f>IF(ISNUMBER(Regressions!K190),ROUND(Regressions!K190, 1), NA())</f>
        <v>99.4</v>
      </c>
      <c r="K180" s="432" t="e">
        <f>IF(ISNUMBER(Regressions!L190),ROUND(Regressions!L190, 1), NA())</f>
        <v>#N/A</v>
      </c>
      <c r="L180" s="437" t="e">
        <f>IF(ISNUMBER(Regressions!M190),ROUND(Regressions!M190, 1), NA())</f>
        <v>#N/A</v>
      </c>
      <c r="M180" s="433" t="e">
        <f>IF(ISNUMBER(Regressions!N190),ROUND(Regressions!N190, 1), NA())</f>
        <v>#N/A</v>
      </c>
      <c r="N180" s="436" t="e">
        <f>IF(ISNUMBER(Regressions!O190),ROUND(Regressions!O190, 1), NA())</f>
        <v>#N/A</v>
      </c>
      <c r="O180" s="434" t="e">
        <f>IF(ISNUMBER(Regressions!Q190),ROUND(Regressions!Q190, 1), NA())</f>
        <v>#N/A</v>
      </c>
      <c r="P180" s="432">
        <f>IF(ISNUMBER(Regressions!R190),ROUND(Regressions!R190, 1), NA())</f>
        <v>70.599999999999994</v>
      </c>
      <c r="Q180" s="438" t="e">
        <f>IF(ISNUMBER(Regressions!S190),ROUND(Regressions!S190, 1), NA())</f>
        <v>#N/A</v>
      </c>
      <c r="R180" s="433" t="e">
        <f>IF(ISNUMBER(Regressions!T190),ROUND(Regressions!T190, 1), NA())</f>
        <v>#N/A</v>
      </c>
      <c r="S180" s="436">
        <f>IF(ISNUMBER(Regressions!U190),ROUND(Regressions!U190, 1), NA())</f>
        <v>29.4</v>
      </c>
      <c r="T180" s="427"/>
      <c r="U180" s="427"/>
      <c r="V180" s="427"/>
      <c r="W180" s="427"/>
      <c r="X180" s="427"/>
      <c r="Y180" s="427"/>
      <c r="Z180" s="427"/>
      <c r="AA180" s="427"/>
      <c r="AB180" s="427"/>
      <c r="AC180" s="427"/>
    </row>
    <row xmlns:x14ac="http://schemas.microsoft.com/office/spreadsheetml/2009/9/ac" r="181" x14ac:dyDescent="0.2">
      <c r="A181" s="366" t="str">
        <f>IF(ISBLANK(Regressions!A191), " ", Regressions!A191)</f>
        <v>Bhutan</v>
      </c>
      <c r="B181" s="367">
        <f>IF(ISBLANK(Regressions!B191), " ", Regressions!B191)</f>
        <v>2022</v>
      </c>
      <c r="C181" s="373" t="str">
        <f>IF(ISBLANK(Regressions!C191), " ", Regressions!C191)</f>
        <v>Secondary</v>
      </c>
      <c r="D181" s="369">
        <f>IF(ISBLANK(Regressions!D191), " ", Regressions!D191)</f>
        <v>81335</v>
      </c>
      <c r="E181" s="257">
        <f>IF(ISNUMBER(Regressions!E191),ROUND(Regressions!E191, 1), NA())</f>
        <v>100</v>
      </c>
      <c r="F181" s="370" t="e">
        <f>IF(ISNUMBER(Regressions!F191),ROUND(Regressions!F191, 1), NA())</f>
        <v>#N/A</v>
      </c>
      <c r="G181" s="258" t="e">
        <f>IF(ISNUMBER(Regressions!G191),ROUND(Regressions!G191, 1), NA())</f>
        <v>#N/A</v>
      </c>
      <c r="H181" s="371" t="e">
        <f>IF(ISNUMBER(Regressions!H191),ROUND(Regressions!H191, 1), NA())</f>
        <v>#N/A</v>
      </c>
      <c r="I181" s="259" t="e">
        <f>IF(ISNUMBER(Regressions!I191),ROUND(Regressions!I191, 1), NA())</f>
        <v>#N/A</v>
      </c>
      <c r="J181" s="372">
        <f>IF(ISNUMBER(Regressions!K191),ROUND(Regressions!K191, 1), NA())</f>
        <v>99.4</v>
      </c>
      <c r="K181" s="370" t="e">
        <f>IF(ISNUMBER(Regressions!L191),ROUND(Regressions!L191, 1), NA())</f>
        <v>#N/A</v>
      </c>
      <c r="L181" s="260" t="e">
        <f>IF(ISNUMBER(Regressions!M191),ROUND(Regressions!M191, 1), NA())</f>
        <v>#N/A</v>
      </c>
      <c r="M181" s="371" t="e">
        <f>IF(ISNUMBER(Regressions!N191),ROUND(Regressions!N191, 1), NA())</f>
        <v>#N/A</v>
      </c>
      <c r="N181" s="259" t="e">
        <f>IF(ISNUMBER(Regressions!O191),ROUND(Regressions!O191, 1), NA())</f>
        <v>#N/A</v>
      </c>
      <c r="O181" s="372" t="e">
        <f>IF(ISNUMBER(Regressions!Q191),ROUND(Regressions!Q191, 1), NA())</f>
        <v>#N/A</v>
      </c>
      <c r="P181" s="370">
        <f>IF(ISNUMBER(Regressions!R191),ROUND(Regressions!R191, 1), NA())</f>
        <v>67.599999999999994</v>
      </c>
      <c r="Q181" s="261" t="e">
        <f>IF(ISNUMBER(Regressions!S191),ROUND(Regressions!S191, 1), NA())</f>
        <v>#N/A</v>
      </c>
      <c r="R181" s="371" t="e">
        <f>IF(ISNUMBER(Regressions!T191),ROUND(Regressions!T191, 1), NA())</f>
        <v>#N/A</v>
      </c>
      <c r="S181" s="259">
        <f>IF(ISNUMBER(Regressions!U191),ROUND(Regressions!U191, 1), NA())</f>
        <v>32.4</v>
      </c>
    </row>
    <row xmlns:x14ac="http://schemas.microsoft.com/office/spreadsheetml/2009/9/ac" r="182" x14ac:dyDescent="0.2">
      <c r="A182" s="374" t="str">
        <f>IF(ISBLANK(Regressions!A192), " ", Regressions!A192)</f>
        <v>Bhutan</v>
      </c>
      <c r="B182" s="375">
        <f>IF(ISBLANK(Regressions!B192), " ", Regressions!B192)</f>
        <v>2023</v>
      </c>
      <c r="C182" s="376" t="str">
        <f>IF(ISBLANK(Regressions!C192), " ", Regressions!C192)</f>
        <v>Secondary</v>
      </c>
      <c r="D182" s="377">
        <f>IF(ISBLANK(Regressions!D192), " ", Regressions!D192)</f>
        <v>79852</v>
      </c>
      <c r="E182" s="378">
        <f>IF(ISNUMBER(Regressions!E192),ROUND(Regressions!E192, 1), NA())</f>
        <v>100</v>
      </c>
      <c r="F182" s="379" t="e">
        <f>IF(ISNUMBER(Regressions!F192),ROUND(Regressions!F192, 1), NA())</f>
        <v>#N/A</v>
      </c>
      <c r="G182" s="380" t="e">
        <f>IF(ISNUMBER(Regressions!G192),ROUND(Regressions!G192, 1), NA())</f>
        <v>#N/A</v>
      </c>
      <c r="H182" s="381" t="e">
        <f>IF(ISNUMBER(Regressions!H192),ROUND(Regressions!H192, 1), NA())</f>
        <v>#N/A</v>
      </c>
      <c r="I182" s="382" t="e">
        <f>IF(ISNUMBER(Regressions!I192),ROUND(Regressions!I192, 1), NA())</f>
        <v>#N/A</v>
      </c>
      <c r="J182" s="383" t="e">
        <f>IF(ISNUMBER(Regressions!K192),ROUND(Regressions!K192, 1), NA())</f>
        <v>#N/A</v>
      </c>
      <c r="K182" s="379" t="e">
        <f>IF(ISNUMBER(Regressions!L192),ROUND(Regressions!L192, 1), NA())</f>
        <v>#N/A</v>
      </c>
      <c r="L182" s="384" t="e">
        <f>IF(ISNUMBER(Regressions!M192),ROUND(Regressions!M192, 1), NA())</f>
        <v>#N/A</v>
      </c>
      <c r="M182" s="381" t="e">
        <f>IF(ISNUMBER(Regressions!N192),ROUND(Regressions!N192, 1), NA())</f>
        <v>#N/A</v>
      </c>
      <c r="N182" s="382" t="e">
        <f>IF(ISNUMBER(Regressions!O192),ROUND(Regressions!O192, 1), NA())</f>
        <v>#N/A</v>
      </c>
      <c r="O182" s="383" t="e">
        <f>IF(ISNUMBER(Regressions!Q192),ROUND(Regressions!Q192, 1), NA())</f>
        <v>#N/A</v>
      </c>
      <c r="P182" s="379">
        <f>IF(ISNUMBER(Regressions!R192),ROUND(Regressions!R192, 1), NA())</f>
        <v>64.7</v>
      </c>
      <c r="Q182" s="385" t="e">
        <f>IF(ISNUMBER(Regressions!S192),ROUND(Regressions!S192, 1), NA())</f>
        <v>#N/A</v>
      </c>
      <c r="R182" s="381" t="e">
        <f>IF(ISNUMBER(Regressions!T192),ROUND(Regressions!T192, 1), NA())</f>
        <v>#N/A</v>
      </c>
      <c r="S182" s="382">
        <f>IF(ISNUMBER(Regressions!U192),ROUND(Regressions!U192, 1), NA())</f>
        <v>35.299999999999997</v>
      </c>
    </row>
    <row xmlns:x14ac="http://schemas.microsoft.com/office/spreadsheetml/2009/9/ac" r="183" hidden="true" x14ac:dyDescent="0.2">
      <c r="A183" s="366" t="str">
        <f>IF(ISBLANK(Regressions!A193), " ", Regressions!A193)</f>
        <v>Bhutan</v>
      </c>
      <c r="B183" s="367">
        <f>IF(ISBLANK(Regressions!B193), " ", Regressions!B193)</f>
        <v>2024</v>
      </c>
      <c r="C183" s="373" t="str">
        <f>IF(ISBLANK(Regressions!C193), " ", Regressions!C193)</f>
        <v>Secondary</v>
      </c>
      <c r="D183" s="369" t="str">
        <f>IF(ISBLANK(Regressions!D193), " ", Regressions!D193)</f>
        <v> </v>
      </c>
      <c r="E183" s="257" t="e">
        <f>IF(ISNUMBER(Regressions!E193),ROUND(Regressions!E193, 1), NA())</f>
        <v>#N/A</v>
      </c>
      <c r="F183" s="370" t="e">
        <f>IF(ISNUMBER(Regressions!F193),ROUND(Regressions!F193, 1), NA())</f>
        <v>#N/A</v>
      </c>
      <c r="G183" s="258" t="e">
        <f>IF(ISNUMBER(Regressions!G193),ROUND(Regressions!G193, 1), NA())</f>
        <v>#N/A</v>
      </c>
      <c r="H183" s="371" t="e">
        <f>IF(ISNUMBER(Regressions!H193),ROUND(Regressions!H193, 1), NA())</f>
        <v>#N/A</v>
      </c>
      <c r="I183" s="259" t="e">
        <f>IF(ISNUMBER(Regressions!I193),ROUND(Regressions!I193, 1), NA())</f>
        <v>#N/A</v>
      </c>
      <c r="J183" s="372" t="e">
        <f>IF(ISNUMBER(Regressions!K193),ROUND(Regressions!K193, 1), NA())</f>
        <v>#N/A</v>
      </c>
      <c r="K183" s="370" t="e">
        <f>IF(ISNUMBER(Regressions!L193),ROUND(Regressions!L193, 1), NA())</f>
        <v>#N/A</v>
      </c>
      <c r="L183" s="260" t="e">
        <f>IF(ISNUMBER(Regressions!M193),ROUND(Regressions!M193, 1), NA())</f>
        <v>#N/A</v>
      </c>
      <c r="M183" s="371" t="e">
        <f>IF(ISNUMBER(Regressions!N193),ROUND(Regressions!N193, 1), NA())</f>
        <v>#N/A</v>
      </c>
      <c r="N183" s="259" t="e">
        <f>IF(ISNUMBER(Regressions!O193),ROUND(Regressions!O193, 1), NA())</f>
        <v>#N/A</v>
      </c>
      <c r="O183" s="372" t="e">
        <f>IF(ISNUMBER(Regressions!Q193),ROUND(Regressions!Q193, 1), NA())</f>
        <v>#N/A</v>
      </c>
      <c r="P183" s="370" t="e">
        <f>IF(ISNUMBER(Regressions!R193),ROUND(Regressions!R193, 1), NA())</f>
        <v>#N/A</v>
      </c>
      <c r="Q183" s="261" t="e">
        <f>IF(ISNUMBER(Regressions!S193),ROUND(Regressions!S193, 1), NA())</f>
        <v>#N/A</v>
      </c>
      <c r="R183" s="371" t="e">
        <f>IF(ISNUMBER(Regressions!T193),ROUND(Regressions!T193, 1), NA())</f>
        <v>#N/A</v>
      </c>
      <c r="S183" s="259" t="e">
        <f>IF(ISNUMBER(Regressions!U193),ROUND(Regressions!U193, 1), NA())</f>
        <v>#N/A</v>
      </c>
    </row>
    <row xmlns:x14ac="http://schemas.microsoft.com/office/spreadsheetml/2009/9/ac" r="184" hidden="true" x14ac:dyDescent="0.2">
      <c r="A184" s="366" t="str">
        <f>IF(ISBLANK(Regressions!A194), " ", Regressions!A194)</f>
        <v>Bhutan</v>
      </c>
      <c r="B184" s="367">
        <f>IF(ISBLANK(Regressions!B194), " ", Regressions!B194)</f>
        <v>2025</v>
      </c>
      <c r="C184" s="373" t="str">
        <f>IF(ISBLANK(Regressions!C194), " ", Regressions!C194)</f>
        <v>Secondary</v>
      </c>
      <c r="D184" s="369" t="str">
        <f>IF(ISBLANK(Regressions!D194), " ", Regressions!D194)</f>
        <v> </v>
      </c>
      <c r="E184" s="257" t="e">
        <f>IF(ISNUMBER(Regressions!E194),ROUND(Regressions!E194, 1), NA())</f>
        <v>#N/A</v>
      </c>
      <c r="F184" s="370" t="e">
        <f>IF(ISNUMBER(Regressions!F194),ROUND(Regressions!F194, 1), NA())</f>
        <v>#N/A</v>
      </c>
      <c r="G184" s="258" t="e">
        <f>IF(ISNUMBER(Regressions!G194),ROUND(Regressions!G194, 1), NA())</f>
        <v>#N/A</v>
      </c>
      <c r="H184" s="371" t="e">
        <f>IF(ISNUMBER(Regressions!H194),ROUND(Regressions!H194, 1), NA())</f>
        <v>#N/A</v>
      </c>
      <c r="I184" s="259" t="e">
        <f>IF(ISNUMBER(Regressions!I194),ROUND(Regressions!I194, 1), NA())</f>
        <v>#N/A</v>
      </c>
      <c r="J184" s="372" t="e">
        <f>IF(ISNUMBER(Regressions!K194),ROUND(Regressions!K194, 1), NA())</f>
        <v>#N/A</v>
      </c>
      <c r="K184" s="370" t="e">
        <f>IF(ISNUMBER(Regressions!L194),ROUND(Regressions!L194, 1), NA())</f>
        <v>#N/A</v>
      </c>
      <c r="L184" s="260" t="e">
        <f>IF(ISNUMBER(Regressions!M194),ROUND(Regressions!M194, 1), NA())</f>
        <v>#N/A</v>
      </c>
      <c r="M184" s="371" t="e">
        <f>IF(ISNUMBER(Regressions!N194),ROUND(Regressions!N194, 1), NA())</f>
        <v>#N/A</v>
      </c>
      <c r="N184" s="259" t="e">
        <f>IF(ISNUMBER(Regressions!O194),ROUND(Regressions!O194, 1), NA())</f>
        <v>#N/A</v>
      </c>
      <c r="O184" s="372" t="e">
        <f>IF(ISNUMBER(Regressions!Q194),ROUND(Regressions!Q194, 1), NA())</f>
        <v>#N/A</v>
      </c>
      <c r="P184" s="370" t="e">
        <f>IF(ISNUMBER(Regressions!R194),ROUND(Regressions!R194, 1), NA())</f>
        <v>#N/A</v>
      </c>
      <c r="Q184" s="261" t="e">
        <f>IF(ISNUMBER(Regressions!S194),ROUND(Regressions!S194, 1), NA())</f>
        <v>#N/A</v>
      </c>
      <c r="R184" s="371" t="e">
        <f>IF(ISNUMBER(Regressions!T194),ROUND(Regressions!T194, 1), NA())</f>
        <v>#N/A</v>
      </c>
      <c r="S184" s="259" t="e">
        <f>IF(ISNUMBER(Regressions!U194),ROUND(Regressions!U194, 1), NA())</f>
        <v>#N/A</v>
      </c>
    </row>
    <row xmlns:x14ac="http://schemas.microsoft.com/office/spreadsheetml/2009/9/ac" r="185" hidden="true" x14ac:dyDescent="0.2">
      <c r="A185" s="366" t="str">
        <f>IF(ISBLANK(Regressions!A195), " ", Regressions!A195)</f>
        <v>Bhutan</v>
      </c>
      <c r="B185" s="367">
        <f>IF(ISBLANK(Regressions!B195), " ", Regressions!B195)</f>
        <v>2026</v>
      </c>
      <c r="C185" s="373" t="str">
        <f>IF(ISBLANK(Regressions!C195), " ", Regressions!C195)</f>
        <v>Secondary</v>
      </c>
      <c r="D185" s="369" t="str">
        <f>IF(ISBLANK(Regressions!D195), " ", Regressions!D195)</f>
        <v> </v>
      </c>
      <c r="E185" s="257" t="e">
        <f>IF(ISNUMBER(Regressions!E195),ROUND(Regressions!E195, 1), NA())</f>
        <v>#N/A</v>
      </c>
      <c r="F185" s="370" t="e">
        <f>IF(ISNUMBER(Regressions!F195),ROUND(Regressions!F195, 1), NA())</f>
        <v>#N/A</v>
      </c>
      <c r="G185" s="258" t="e">
        <f>IF(ISNUMBER(Regressions!G195),ROUND(Regressions!G195, 1), NA())</f>
        <v>#N/A</v>
      </c>
      <c r="H185" s="371" t="e">
        <f>IF(ISNUMBER(Regressions!H195),ROUND(Regressions!H195, 1), NA())</f>
        <v>#N/A</v>
      </c>
      <c r="I185" s="259" t="e">
        <f>IF(ISNUMBER(Regressions!I195),ROUND(Regressions!I195, 1), NA())</f>
        <v>#N/A</v>
      </c>
      <c r="J185" s="372" t="e">
        <f>IF(ISNUMBER(Regressions!K195),ROUND(Regressions!K195, 1), NA())</f>
        <v>#N/A</v>
      </c>
      <c r="K185" s="370" t="e">
        <f>IF(ISNUMBER(Regressions!L195),ROUND(Regressions!L195, 1), NA())</f>
        <v>#N/A</v>
      </c>
      <c r="L185" s="260" t="e">
        <f>IF(ISNUMBER(Regressions!M195),ROUND(Regressions!M195, 1), NA())</f>
        <v>#N/A</v>
      </c>
      <c r="M185" s="371" t="e">
        <f>IF(ISNUMBER(Regressions!N195),ROUND(Regressions!N195, 1), NA())</f>
        <v>#N/A</v>
      </c>
      <c r="N185" s="259" t="e">
        <f>IF(ISNUMBER(Regressions!O195),ROUND(Regressions!O195, 1), NA())</f>
        <v>#N/A</v>
      </c>
      <c r="O185" s="372" t="e">
        <f>IF(ISNUMBER(Regressions!Q195),ROUND(Regressions!Q195, 1), NA())</f>
        <v>#N/A</v>
      </c>
      <c r="P185" s="370" t="e">
        <f>IF(ISNUMBER(Regressions!R195),ROUND(Regressions!R195, 1), NA())</f>
        <v>#N/A</v>
      </c>
      <c r="Q185" s="261" t="e">
        <f>IF(ISNUMBER(Regressions!S195),ROUND(Regressions!S195, 1), NA())</f>
        <v>#N/A</v>
      </c>
      <c r="R185" s="371" t="e">
        <f>IF(ISNUMBER(Regressions!T195),ROUND(Regressions!T195, 1), NA())</f>
        <v>#N/A</v>
      </c>
      <c r="S185" s="259" t="e">
        <f>IF(ISNUMBER(Regressions!U195),ROUND(Regressions!U195, 1), NA())</f>
        <v>#N/A</v>
      </c>
    </row>
    <row xmlns:x14ac="http://schemas.microsoft.com/office/spreadsheetml/2009/9/ac" r="186" hidden="true" x14ac:dyDescent="0.2">
      <c r="A186" s="366" t="str">
        <f>IF(ISBLANK(Regressions!A196), " ", Regressions!A196)</f>
        <v>Bhutan</v>
      </c>
      <c r="B186" s="367">
        <f>IF(ISBLANK(Regressions!B196), " ", Regressions!B196)</f>
        <v>2027</v>
      </c>
      <c r="C186" s="373" t="str">
        <f>IF(ISBLANK(Regressions!C196), " ", Regressions!C196)</f>
        <v>Secondary</v>
      </c>
      <c r="D186" s="369" t="str">
        <f>IF(ISBLANK(Regressions!D196), " ", Regressions!D196)</f>
        <v> </v>
      </c>
      <c r="E186" s="257" t="e">
        <f>IF(ISNUMBER(Regressions!E196),ROUND(Regressions!E196, 1), NA())</f>
        <v>#N/A</v>
      </c>
      <c r="F186" s="370" t="e">
        <f>IF(ISNUMBER(Regressions!F196),ROUND(Regressions!F196, 1), NA())</f>
        <v>#N/A</v>
      </c>
      <c r="G186" s="258" t="e">
        <f>IF(ISNUMBER(Regressions!G196),ROUND(Regressions!G196, 1), NA())</f>
        <v>#N/A</v>
      </c>
      <c r="H186" s="371" t="e">
        <f>IF(ISNUMBER(Regressions!H196),ROUND(Regressions!H196, 1), NA())</f>
        <v>#N/A</v>
      </c>
      <c r="I186" s="259" t="e">
        <f>IF(ISNUMBER(Regressions!I196),ROUND(Regressions!I196, 1), NA())</f>
        <v>#N/A</v>
      </c>
      <c r="J186" s="372" t="e">
        <f>IF(ISNUMBER(Regressions!K196),ROUND(Regressions!K196, 1), NA())</f>
        <v>#N/A</v>
      </c>
      <c r="K186" s="370" t="e">
        <f>IF(ISNUMBER(Regressions!L196),ROUND(Regressions!L196, 1), NA())</f>
        <v>#N/A</v>
      </c>
      <c r="L186" s="260" t="e">
        <f>IF(ISNUMBER(Regressions!M196),ROUND(Regressions!M196, 1), NA())</f>
        <v>#N/A</v>
      </c>
      <c r="M186" s="371" t="e">
        <f>IF(ISNUMBER(Regressions!N196),ROUND(Regressions!N196, 1), NA())</f>
        <v>#N/A</v>
      </c>
      <c r="N186" s="259" t="e">
        <f>IF(ISNUMBER(Regressions!O196),ROUND(Regressions!O196, 1), NA())</f>
        <v>#N/A</v>
      </c>
      <c r="O186" s="372" t="e">
        <f>IF(ISNUMBER(Regressions!Q196),ROUND(Regressions!Q196, 1), NA())</f>
        <v>#N/A</v>
      </c>
      <c r="P186" s="370" t="e">
        <f>IF(ISNUMBER(Regressions!R196),ROUND(Regressions!R196, 1), NA())</f>
        <v>#N/A</v>
      </c>
      <c r="Q186" s="261" t="e">
        <f>IF(ISNUMBER(Regressions!S196),ROUND(Regressions!S196, 1), NA())</f>
        <v>#N/A</v>
      </c>
      <c r="R186" s="371" t="e">
        <f>IF(ISNUMBER(Regressions!T196),ROUND(Regressions!T196, 1), NA())</f>
        <v>#N/A</v>
      </c>
      <c r="S186" s="259" t="e">
        <f>IF(ISNUMBER(Regressions!U196),ROUND(Regressions!U196, 1), NA())</f>
        <v>#N/A</v>
      </c>
    </row>
    <row xmlns:x14ac="http://schemas.microsoft.com/office/spreadsheetml/2009/9/ac" r="187" hidden="true" x14ac:dyDescent="0.2">
      <c r="A187" s="366" t="str">
        <f>IF(ISBLANK(Regressions!A197), " ", Regressions!A197)</f>
        <v>Bhutan</v>
      </c>
      <c r="B187" s="367">
        <f>IF(ISBLANK(Regressions!B197), " ", Regressions!B197)</f>
        <v>2028</v>
      </c>
      <c r="C187" s="373" t="str">
        <f>IF(ISBLANK(Regressions!C197), " ", Regressions!C197)</f>
        <v>Secondary</v>
      </c>
      <c r="D187" s="369" t="str">
        <f>IF(ISBLANK(Regressions!D197), " ", Regressions!D197)</f>
        <v> </v>
      </c>
      <c r="E187" s="257" t="e">
        <f>IF(ISNUMBER(Regressions!E197),ROUND(Regressions!E197, 1), NA())</f>
        <v>#N/A</v>
      </c>
      <c r="F187" s="370" t="e">
        <f>IF(ISNUMBER(Regressions!F197),ROUND(Regressions!F197, 1), NA())</f>
        <v>#N/A</v>
      </c>
      <c r="G187" s="258" t="e">
        <f>IF(ISNUMBER(Regressions!G197),ROUND(Regressions!G197, 1), NA())</f>
        <v>#N/A</v>
      </c>
      <c r="H187" s="371" t="e">
        <f>IF(ISNUMBER(Regressions!H197),ROUND(Regressions!H197, 1), NA())</f>
        <v>#N/A</v>
      </c>
      <c r="I187" s="259" t="e">
        <f>IF(ISNUMBER(Regressions!I197),ROUND(Regressions!I197, 1), NA())</f>
        <v>#N/A</v>
      </c>
      <c r="J187" s="372" t="e">
        <f>IF(ISNUMBER(Regressions!K197),ROUND(Regressions!K197, 1), NA())</f>
        <v>#N/A</v>
      </c>
      <c r="K187" s="370" t="e">
        <f>IF(ISNUMBER(Regressions!L197),ROUND(Regressions!L197, 1), NA())</f>
        <v>#N/A</v>
      </c>
      <c r="L187" s="260" t="e">
        <f>IF(ISNUMBER(Regressions!M197),ROUND(Regressions!M197, 1), NA())</f>
        <v>#N/A</v>
      </c>
      <c r="M187" s="371" t="e">
        <f>IF(ISNUMBER(Regressions!N197),ROUND(Regressions!N197, 1), NA())</f>
        <v>#N/A</v>
      </c>
      <c r="N187" s="259" t="e">
        <f>IF(ISNUMBER(Regressions!O197),ROUND(Regressions!O197, 1), NA())</f>
        <v>#N/A</v>
      </c>
      <c r="O187" s="372" t="e">
        <f>IF(ISNUMBER(Regressions!Q197),ROUND(Regressions!Q197, 1), NA())</f>
        <v>#N/A</v>
      </c>
      <c r="P187" s="370" t="e">
        <f>IF(ISNUMBER(Regressions!R197),ROUND(Regressions!R197, 1), NA())</f>
        <v>#N/A</v>
      </c>
      <c r="Q187" s="261" t="e">
        <f>IF(ISNUMBER(Regressions!S197),ROUND(Regressions!S197, 1), NA())</f>
        <v>#N/A</v>
      </c>
      <c r="R187" s="371" t="e">
        <f>IF(ISNUMBER(Regressions!T197),ROUND(Regressions!T197, 1), NA())</f>
        <v>#N/A</v>
      </c>
      <c r="S187" s="259" t="e">
        <f>IF(ISNUMBER(Regressions!U197),ROUND(Regressions!U197, 1), NA())</f>
        <v>#N/A</v>
      </c>
    </row>
    <row xmlns:x14ac="http://schemas.microsoft.com/office/spreadsheetml/2009/9/ac" r="188" hidden="true" x14ac:dyDescent="0.2">
      <c r="A188" s="366" t="str">
        <f>IF(ISBLANK(Regressions!A198), " ", Regressions!A198)</f>
        <v>Bhutan</v>
      </c>
      <c r="B188" s="367">
        <f>IF(ISBLANK(Regressions!B198), " ", Regressions!B198)</f>
        <v>2029</v>
      </c>
      <c r="C188" s="373" t="str">
        <f>IF(ISBLANK(Regressions!C198), " ", Regressions!C198)</f>
        <v>Secondary</v>
      </c>
      <c r="D188" s="369" t="str">
        <f>IF(ISBLANK(Regressions!D198), " ", Regressions!D198)</f>
        <v> </v>
      </c>
      <c r="E188" s="257" t="e">
        <f>IF(ISNUMBER(Regressions!E198),ROUND(Regressions!E198, 1), NA())</f>
        <v>#N/A</v>
      </c>
      <c r="F188" s="370" t="e">
        <f>IF(ISNUMBER(Regressions!F198),ROUND(Regressions!F198, 1), NA())</f>
        <v>#N/A</v>
      </c>
      <c r="G188" s="258" t="e">
        <f>IF(ISNUMBER(Regressions!G198),ROUND(Regressions!G198, 1), NA())</f>
        <v>#N/A</v>
      </c>
      <c r="H188" s="371" t="e">
        <f>IF(ISNUMBER(Regressions!H198),ROUND(Regressions!H198, 1), NA())</f>
        <v>#N/A</v>
      </c>
      <c r="I188" s="259" t="e">
        <f>IF(ISNUMBER(Regressions!I198),ROUND(Regressions!I198, 1), NA())</f>
        <v>#N/A</v>
      </c>
      <c r="J188" s="372" t="e">
        <f>IF(ISNUMBER(Regressions!K198),ROUND(Regressions!K198, 1), NA())</f>
        <v>#N/A</v>
      </c>
      <c r="K188" s="370" t="e">
        <f>IF(ISNUMBER(Regressions!L198),ROUND(Regressions!L198, 1), NA())</f>
        <v>#N/A</v>
      </c>
      <c r="L188" s="260" t="e">
        <f>IF(ISNUMBER(Regressions!M198),ROUND(Regressions!M198, 1), NA())</f>
        <v>#N/A</v>
      </c>
      <c r="M188" s="371" t="e">
        <f>IF(ISNUMBER(Regressions!N198),ROUND(Regressions!N198, 1), NA())</f>
        <v>#N/A</v>
      </c>
      <c r="N188" s="259" t="e">
        <f>IF(ISNUMBER(Regressions!O198),ROUND(Regressions!O198, 1), NA())</f>
        <v>#N/A</v>
      </c>
      <c r="O188" s="372" t="e">
        <f>IF(ISNUMBER(Regressions!Q198),ROUND(Regressions!Q198, 1), NA())</f>
        <v>#N/A</v>
      </c>
      <c r="P188" s="370" t="e">
        <f>IF(ISNUMBER(Regressions!R198),ROUND(Regressions!R198, 1), NA())</f>
        <v>#N/A</v>
      </c>
      <c r="Q188" s="261" t="e">
        <f>IF(ISNUMBER(Regressions!S198),ROUND(Regressions!S198, 1), NA())</f>
        <v>#N/A</v>
      </c>
      <c r="R188" s="371" t="e">
        <f>IF(ISNUMBER(Regressions!T198),ROUND(Regressions!T198, 1), NA())</f>
        <v>#N/A</v>
      </c>
      <c r="S188" s="259" t="e">
        <f>IF(ISNUMBER(Regressions!U198),ROUND(Regressions!U198, 1), NA())</f>
        <v>#N/A</v>
      </c>
    </row>
    <row xmlns:x14ac="http://schemas.microsoft.com/office/spreadsheetml/2009/9/ac" r="189" hidden="true" x14ac:dyDescent="0.2">
      <c r="A189" s="366" t="str">
        <f>IF(ISBLANK(Regressions!A199), " ", Regressions!A199)</f>
        <v>Bhutan</v>
      </c>
      <c r="B189" s="367">
        <f>IF(ISBLANK(Regressions!B199), " ", Regressions!B199)</f>
        <v>2030</v>
      </c>
      <c r="C189" s="373" t="str">
        <f>IF(ISBLANK(Regressions!C199), " ", Regressions!C199)</f>
        <v>Secondary</v>
      </c>
      <c r="D189" s="369" t="str">
        <f>IF(ISBLANK(Regressions!D199), " ", Regressions!D199)</f>
        <v> </v>
      </c>
      <c r="E189" s="257" t="e">
        <f>IF(ISNUMBER(Regressions!E199),ROUND(Regressions!E199, 1), NA())</f>
        <v>#N/A</v>
      </c>
      <c r="F189" s="370" t="e">
        <f>IF(ISNUMBER(Regressions!F199),ROUND(Regressions!F199, 1), NA())</f>
        <v>#N/A</v>
      </c>
      <c r="G189" s="258" t="e">
        <f>IF(ISNUMBER(Regressions!G199),ROUND(Regressions!G199, 1), NA())</f>
        <v>#N/A</v>
      </c>
      <c r="H189" s="371" t="e">
        <f>IF(ISNUMBER(Regressions!H199),ROUND(Regressions!H199, 1), NA())</f>
        <v>#N/A</v>
      </c>
      <c r="I189" s="259" t="e">
        <f>IF(ISNUMBER(Regressions!I199),ROUND(Regressions!I199, 1), NA())</f>
        <v>#N/A</v>
      </c>
      <c r="J189" s="372" t="e">
        <f>IF(ISNUMBER(Regressions!K199),ROUND(Regressions!K199, 1), NA())</f>
        <v>#N/A</v>
      </c>
      <c r="K189" s="370" t="e">
        <f>IF(ISNUMBER(Regressions!L199),ROUND(Regressions!L199, 1), NA())</f>
        <v>#N/A</v>
      </c>
      <c r="L189" s="260" t="e">
        <f>IF(ISNUMBER(Regressions!M199),ROUND(Regressions!M199, 1), NA())</f>
        <v>#N/A</v>
      </c>
      <c r="M189" s="371" t="e">
        <f>IF(ISNUMBER(Regressions!N199),ROUND(Regressions!N199, 1), NA())</f>
        <v>#N/A</v>
      </c>
      <c r="N189" s="259" t="e">
        <f>IF(ISNUMBER(Regressions!O199),ROUND(Regressions!O199, 1), NA())</f>
        <v>#N/A</v>
      </c>
      <c r="O189" s="372" t="e">
        <f>IF(ISNUMBER(Regressions!Q199),ROUND(Regressions!Q199, 1), NA())</f>
        <v>#N/A</v>
      </c>
      <c r="P189" s="370" t="e">
        <f>IF(ISNUMBER(Regressions!R199),ROUND(Regressions!R199, 1), NA())</f>
        <v>#N/A</v>
      </c>
      <c r="Q189" s="261" t="e">
        <f>IF(ISNUMBER(Regressions!S199),ROUND(Regressions!S199, 1), NA())</f>
        <v>#N/A</v>
      </c>
      <c r="R189" s="371" t="e">
        <f>IF(ISNUMBER(Regressions!T199),ROUND(Regressions!T199, 1), NA())</f>
        <v>#N/A</v>
      </c>
      <c r="S189" s="259" t="e">
        <f>IF(ISNUMBER(Regressions!U199),ROUND(Regressions!U199, 1), NA())</f>
        <v>#N/A</v>
      </c>
    </row>
    <row xmlns:x14ac="http://schemas.microsoft.com/office/spreadsheetml/2009/9/ac" r="211" x14ac:dyDescent="0.2">
      <c r="A211" s="439"/>
      <c r="B211" s="440"/>
      <c r="C211" s="441"/>
      <c r="D211" s="427"/>
      <c r="E211" s="442"/>
      <c r="F211" s="442"/>
      <c r="G211" s="443"/>
      <c r="H211" s="442"/>
      <c r="I211" s="443"/>
      <c r="J211" s="444"/>
      <c r="K211" s="444"/>
      <c r="L211" s="442"/>
      <c r="M211" s="444"/>
      <c r="N211" s="445"/>
      <c r="O211" s="427"/>
      <c r="P211" s="427"/>
      <c r="Q211" s="427"/>
      <c r="R211" s="427"/>
      <c r="S211" s="427"/>
      <c r="T211" s="427"/>
      <c r="U211" s="427"/>
      <c r="V211" s="427"/>
      <c r="W211" s="427"/>
      <c r="X211" s="427"/>
      <c r="Y211" s="427"/>
      <c r="Z211" s="427"/>
      <c r="AA211" s="427"/>
      <c r="AB211" s="427"/>
      <c r="AC211" s="42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4" customWidth="true"/>
    <col min="23" max="26" width="3.875" style="53" customWidth="true"/>
    <col min="27" max="27" width="3.875" style="94" customWidth="true"/>
    <col min="28" max="31" width="3.875" style="53" customWidth="true"/>
    <col min="32" max="32" width="3.875" style="94" customWidth="true"/>
    <col min="33" max="36" width="3.875" style="53" customWidth="true"/>
    <col min="37" max="37" width="3.875" style="94" customWidth="true"/>
    <col min="38" max="41" width="3.875" style="53" customWidth="true"/>
    <col min="42" max="42" width="3.875" style="94" customWidth="true"/>
    <col min="43" max="46" width="3.875" style="53" customWidth="true"/>
    <col min="47" max="47" width="3.875" style="94"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62" t="s">
        <v>13</v>
      </c>
      <c r="E2" s="38"/>
      <c r="F2" s="38"/>
      <c r="G2" s="57"/>
      <c r="H2" s="38"/>
      <c r="I2" s="38"/>
      <c r="J2" s="57"/>
      <c r="K2" s="40"/>
      <c r="L2" s="40"/>
      <c r="M2" s="57"/>
      <c r="N2" s="40"/>
      <c r="O2" s="40"/>
      <c r="P2" s="57"/>
      <c r="Q2" s="40"/>
      <c r="R2" s="40"/>
      <c r="S2" s="57"/>
      <c r="T2" s="40"/>
      <c r="U2" s="40"/>
      <c r="V2" s="263"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31"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48" t="s">
        <v>25</v>
      </c>
      <c r="E4" s="264" t="s">
        <v>19</v>
      </c>
      <c r="F4" s="265" t="s">
        <v>278</v>
      </c>
      <c r="G4" s="148" t="s">
        <v>25</v>
      </c>
      <c r="H4" s="264" t="s">
        <v>19</v>
      </c>
      <c r="I4" s="265" t="s">
        <v>278</v>
      </c>
      <c r="J4" s="148" t="s">
        <v>25</v>
      </c>
      <c r="K4" s="264" t="s">
        <v>19</v>
      </c>
      <c r="L4" s="265" t="s">
        <v>278</v>
      </c>
      <c r="M4" s="148" t="s">
        <v>25</v>
      </c>
      <c r="N4" s="264" t="s">
        <v>19</v>
      </c>
      <c r="O4" s="265" t="s">
        <v>278</v>
      </c>
      <c r="P4" s="148" t="s">
        <v>25</v>
      </c>
      <c r="Q4" s="264" t="s">
        <v>19</v>
      </c>
      <c r="R4" s="265" t="s">
        <v>278</v>
      </c>
      <c r="S4" s="148" t="s">
        <v>25</v>
      </c>
      <c r="T4" s="264" t="s">
        <v>19</v>
      </c>
      <c r="U4" s="266" t="s">
        <v>278</v>
      </c>
      <c r="V4" s="152" t="s">
        <v>25</v>
      </c>
      <c r="W4" s="153" t="s">
        <v>19</v>
      </c>
      <c r="X4" s="153" t="s">
        <v>21</v>
      </c>
      <c r="Y4" s="153" t="s">
        <v>29</v>
      </c>
      <c r="Z4" s="155" t="s">
        <v>279</v>
      </c>
      <c r="AA4" s="152" t="s">
        <v>25</v>
      </c>
      <c r="AB4" s="153" t="s">
        <v>19</v>
      </c>
      <c r="AC4" s="153" t="s">
        <v>21</v>
      </c>
      <c r="AD4" s="153" t="s">
        <v>29</v>
      </c>
      <c r="AE4" s="155" t="s">
        <v>279</v>
      </c>
      <c r="AF4" s="152" t="s">
        <v>25</v>
      </c>
      <c r="AG4" s="153" t="s">
        <v>19</v>
      </c>
      <c r="AH4" s="153" t="s">
        <v>21</v>
      </c>
      <c r="AI4" s="153" t="s">
        <v>29</v>
      </c>
      <c r="AJ4" s="155" t="s">
        <v>279</v>
      </c>
      <c r="AK4" s="152" t="s">
        <v>25</v>
      </c>
      <c r="AL4" s="153" t="s">
        <v>19</v>
      </c>
      <c r="AM4" s="153" t="s">
        <v>21</v>
      </c>
      <c r="AN4" s="153" t="s">
        <v>29</v>
      </c>
      <c r="AO4" s="155" t="s">
        <v>279</v>
      </c>
      <c r="AP4" s="152" t="s">
        <v>25</v>
      </c>
      <c r="AQ4" s="153" t="s">
        <v>19</v>
      </c>
      <c r="AR4" s="153" t="s">
        <v>21</v>
      </c>
      <c r="AS4" s="153" t="s">
        <v>29</v>
      </c>
      <c r="AT4" s="155" t="s">
        <v>279</v>
      </c>
      <c r="AU4" s="152" t="s">
        <v>25</v>
      </c>
      <c r="AV4" s="153" t="s">
        <v>19</v>
      </c>
      <c r="AW4" s="153" t="s">
        <v>21</v>
      </c>
      <c r="AX4" s="153" t="s">
        <v>29</v>
      </c>
      <c r="AY4" s="156" t="s">
        <v>279</v>
      </c>
      <c r="AZ4" s="157" t="s">
        <v>125</v>
      </c>
      <c r="BA4" s="158" t="s">
        <v>124</v>
      </c>
      <c r="BB4" s="159" t="s">
        <v>280</v>
      </c>
      <c r="BC4" s="157" t="s">
        <v>125</v>
      </c>
      <c r="BD4" s="158" t="s">
        <v>124</v>
      </c>
      <c r="BE4" s="159" t="s">
        <v>280</v>
      </c>
      <c r="BF4" s="157" t="s">
        <v>125</v>
      </c>
      <c r="BG4" s="158" t="s">
        <v>124</v>
      </c>
      <c r="BH4" s="159" t="s">
        <v>280</v>
      </c>
      <c r="BI4" s="157" t="s">
        <v>125</v>
      </c>
      <c r="BJ4" s="158" t="s">
        <v>124</v>
      </c>
      <c r="BK4" s="159" t="s">
        <v>280</v>
      </c>
      <c r="BL4" s="157" t="s">
        <v>125</v>
      </c>
      <c r="BM4" s="158" t="s">
        <v>124</v>
      </c>
      <c r="BN4" s="159" t="s">
        <v>280</v>
      </c>
      <c r="BO4" s="157" t="s">
        <v>125</v>
      </c>
      <c r="BP4" s="158" t="s">
        <v>124</v>
      </c>
      <c r="BQ4" s="159" t="s">
        <v>280</v>
      </c>
      <c r="BS4" s="87" t="s">
        <v>25</v>
      </c>
      <c r="BT4" s="89" t="s">
        <v>19</v>
      </c>
      <c r="BU4" s="58" t="s">
        <v>38</v>
      </c>
      <c r="BV4" s="87" t="s">
        <v>25</v>
      </c>
      <c r="BW4" s="89" t="s">
        <v>19</v>
      </c>
      <c r="BX4" s="90" t="s">
        <v>104</v>
      </c>
      <c r="BY4" s="87" t="s">
        <v>25</v>
      </c>
      <c r="BZ4" s="89" t="s">
        <v>19</v>
      </c>
      <c r="CA4" s="51" t="s">
        <v>38</v>
      </c>
      <c r="CB4" s="87" t="s">
        <v>25</v>
      </c>
      <c r="CC4" s="89" t="s">
        <v>19</v>
      </c>
      <c r="CD4" s="58" t="s">
        <v>38</v>
      </c>
      <c r="CE4" s="87" t="s">
        <v>25</v>
      </c>
      <c r="CF4" s="89" t="s">
        <v>19</v>
      </c>
      <c r="CG4" s="90" t="s">
        <v>38</v>
      </c>
      <c r="CH4" s="87" t="s">
        <v>25</v>
      </c>
      <c r="CI4" s="89" t="s">
        <v>19</v>
      </c>
      <c r="CJ4" s="51" t="s">
        <v>38</v>
      </c>
      <c r="CK4" s="92" t="s">
        <v>25</v>
      </c>
      <c r="CL4" s="91" t="s">
        <v>19</v>
      </c>
      <c r="CM4" s="60" t="s">
        <v>53</v>
      </c>
      <c r="CN4" s="60" t="s">
        <v>58</v>
      </c>
      <c r="CO4" s="93" t="s">
        <v>110</v>
      </c>
      <c r="CP4" s="92" t="s">
        <v>25</v>
      </c>
      <c r="CQ4" s="91" t="s">
        <v>19</v>
      </c>
      <c r="CR4" s="52" t="s">
        <v>53</v>
      </c>
      <c r="CS4" s="52" t="s">
        <v>58</v>
      </c>
      <c r="CT4" s="60" t="s">
        <v>110</v>
      </c>
      <c r="CU4" s="92" t="s">
        <v>25</v>
      </c>
      <c r="CV4" s="91" t="s">
        <v>19</v>
      </c>
      <c r="CW4" s="60" t="s">
        <v>53</v>
      </c>
      <c r="CX4" s="60" t="s">
        <v>58</v>
      </c>
      <c r="CY4" s="93" t="s">
        <v>110</v>
      </c>
      <c r="CZ4" s="92" t="s">
        <v>25</v>
      </c>
      <c r="DA4" s="91" t="s">
        <v>19</v>
      </c>
      <c r="DB4" s="52" t="s">
        <v>53</v>
      </c>
      <c r="DC4" s="52" t="s">
        <v>58</v>
      </c>
      <c r="DD4" s="60" t="s">
        <v>110</v>
      </c>
      <c r="DE4" s="92" t="s">
        <v>25</v>
      </c>
      <c r="DF4" s="91" t="s">
        <v>19</v>
      </c>
      <c r="DG4" s="60" t="s">
        <v>53</v>
      </c>
      <c r="DH4" s="60" t="s">
        <v>58</v>
      </c>
      <c r="DI4" s="93" t="s">
        <v>110</v>
      </c>
      <c r="DJ4" s="92" t="s">
        <v>25</v>
      </c>
      <c r="DK4" s="91" t="s">
        <v>19</v>
      </c>
      <c r="DL4" s="52" t="s">
        <v>53</v>
      </c>
      <c r="DM4" s="52" t="s">
        <v>58</v>
      </c>
      <c r="DN4" s="60" t="s">
        <v>110</v>
      </c>
      <c r="DO4" s="49" t="s">
        <v>111</v>
      </c>
      <c r="DP4" s="59" t="s">
        <v>112</v>
      </c>
      <c r="DQ4" s="59" t="s">
        <v>113</v>
      </c>
      <c r="DR4" s="49" t="s">
        <v>111</v>
      </c>
      <c r="DS4" s="59" t="s">
        <v>112</v>
      </c>
      <c r="DT4" s="59" t="s">
        <v>113</v>
      </c>
      <c r="DU4" s="49" t="s">
        <v>111</v>
      </c>
      <c r="DV4" s="59" t="s">
        <v>112</v>
      </c>
      <c r="DW4" s="59" t="s">
        <v>113</v>
      </c>
      <c r="DX4" s="49" t="s">
        <v>111</v>
      </c>
      <c r="DY4" s="59" t="s">
        <v>112</v>
      </c>
      <c r="DZ4" s="59" t="s">
        <v>113</v>
      </c>
      <c r="EA4" s="49" t="s">
        <v>111</v>
      </c>
      <c r="EB4" s="59" t="s">
        <v>112</v>
      </c>
      <c r="EC4" s="59" t="s">
        <v>113</v>
      </c>
      <c r="ED4" s="49" t="s">
        <v>111</v>
      </c>
      <c r="EE4" s="59" t="s">
        <v>112</v>
      </c>
      <c r="EF4" s="59" t="s">
        <v>113</v>
      </c>
    </row>
    <row xmlns:x14ac="http://schemas.microsoft.com/office/spreadsheetml/2009/9/ac" r="5" ht="48" hidden="true" x14ac:dyDescent="0.2">
      <c r="A5" s="45" t="s">
        <v>39</v>
      </c>
      <c r="B5" s="45" t="s">
        <v>40</v>
      </c>
      <c r="C5" s="45" t="s">
        <v>41</v>
      </c>
      <c r="D5" s="148" t="s">
        <v>135</v>
      </c>
      <c r="E5" s="149" t="s">
        <v>42</v>
      </c>
      <c r="F5" s="150" t="s">
        <v>288</v>
      </c>
      <c r="G5" s="148" t="s">
        <v>136</v>
      </c>
      <c r="H5" s="149" t="s">
        <v>43</v>
      </c>
      <c r="I5" s="150" t="s">
        <v>289</v>
      </c>
      <c r="J5" s="148" t="s">
        <v>137</v>
      </c>
      <c r="K5" s="149" t="s">
        <v>44</v>
      </c>
      <c r="L5" s="150" t="s">
        <v>290</v>
      </c>
      <c r="M5" s="148" t="s">
        <v>138</v>
      </c>
      <c r="N5" s="149" t="s">
        <v>86</v>
      </c>
      <c r="O5" s="150" t="s">
        <v>291</v>
      </c>
      <c r="P5" s="148" t="s">
        <v>139</v>
      </c>
      <c r="Q5" s="149" t="s">
        <v>87</v>
      </c>
      <c r="R5" s="150" t="s">
        <v>292</v>
      </c>
      <c r="S5" s="148" t="s">
        <v>140</v>
      </c>
      <c r="T5" s="149" t="s">
        <v>88</v>
      </c>
      <c r="U5" s="151" t="s">
        <v>293</v>
      </c>
      <c r="V5" s="152" t="s">
        <v>129</v>
      </c>
      <c r="W5" s="153" t="s">
        <v>45</v>
      </c>
      <c r="X5" s="154" t="s">
        <v>65</v>
      </c>
      <c r="Y5" s="154" t="s">
        <v>66</v>
      </c>
      <c r="Z5" s="155" t="s">
        <v>294</v>
      </c>
      <c r="AA5" s="152" t="s">
        <v>130</v>
      </c>
      <c r="AB5" s="153" t="s">
        <v>46</v>
      </c>
      <c r="AC5" s="154" t="s">
        <v>67</v>
      </c>
      <c r="AD5" s="154" t="s">
        <v>68</v>
      </c>
      <c r="AE5" s="155" t="s">
        <v>295</v>
      </c>
      <c r="AF5" s="152" t="s">
        <v>131</v>
      </c>
      <c r="AG5" s="153" t="s">
        <v>47</v>
      </c>
      <c r="AH5" s="154" t="s">
        <v>69</v>
      </c>
      <c r="AI5" s="154" t="s">
        <v>70</v>
      </c>
      <c r="AJ5" s="155" t="s">
        <v>296</v>
      </c>
      <c r="AK5" s="152" t="s">
        <v>132</v>
      </c>
      <c r="AL5" s="153" t="s">
        <v>71</v>
      </c>
      <c r="AM5" s="154" t="s">
        <v>72</v>
      </c>
      <c r="AN5" s="154" t="s">
        <v>73</v>
      </c>
      <c r="AO5" s="155" t="s">
        <v>297</v>
      </c>
      <c r="AP5" s="152" t="s">
        <v>133</v>
      </c>
      <c r="AQ5" s="153" t="s">
        <v>74</v>
      </c>
      <c r="AR5" s="154" t="s">
        <v>75</v>
      </c>
      <c r="AS5" s="154" t="s">
        <v>76</v>
      </c>
      <c r="AT5" s="155" t="s">
        <v>298</v>
      </c>
      <c r="AU5" s="152" t="s">
        <v>134</v>
      </c>
      <c r="AV5" s="153" t="s">
        <v>77</v>
      </c>
      <c r="AW5" s="154" t="s">
        <v>78</v>
      </c>
      <c r="AX5" s="154" t="s">
        <v>79</v>
      </c>
      <c r="AY5" s="156" t="s">
        <v>299</v>
      </c>
      <c r="AZ5" s="157" t="s">
        <v>80</v>
      </c>
      <c r="BA5" s="158" t="s">
        <v>114</v>
      </c>
      <c r="BB5" s="159" t="s">
        <v>300</v>
      </c>
      <c r="BC5" s="157" t="s">
        <v>85</v>
      </c>
      <c r="BD5" s="158" t="s">
        <v>115</v>
      </c>
      <c r="BE5" s="159" t="s">
        <v>301</v>
      </c>
      <c r="BF5" s="157" t="s">
        <v>84</v>
      </c>
      <c r="BG5" s="158" t="s">
        <v>116</v>
      </c>
      <c r="BH5" s="159" t="s">
        <v>302</v>
      </c>
      <c r="BI5" s="157" t="s">
        <v>83</v>
      </c>
      <c r="BJ5" s="158" t="s">
        <v>117</v>
      </c>
      <c r="BK5" s="159" t="s">
        <v>303</v>
      </c>
      <c r="BL5" s="157" t="s">
        <v>82</v>
      </c>
      <c r="BM5" s="158" t="s">
        <v>118</v>
      </c>
      <c r="BN5" s="159" t="s">
        <v>304</v>
      </c>
      <c r="BO5" s="157" t="s">
        <v>81</v>
      </c>
      <c r="BP5" s="158" t="s">
        <v>119</v>
      </c>
      <c r="BQ5" s="159" t="s">
        <v>305</v>
      </c>
    </row>
    <row xmlns:x14ac="http://schemas.microsoft.com/office/spreadsheetml/2009/9/ac" r="6" x14ac:dyDescent="0.2">
      <c r="A6" s="38" t="str">
        <f>IF('Water Data'!$B$2="","",'Water Data'!$B$2)</f>
        <v>BTN_2008_EMIS</v>
      </c>
      <c r="B6" s="38" t="str">
        <f>+'Water Data'!C2</f>
        <v>EMIS</v>
      </c>
      <c r="C6" s="365">
        <f>+IF(ISNUMBER(VALUE(MID(A6,5,4))), VALUE(MID(A6, 5,4)),"")</f>
        <v>2008</v>
      </c>
      <c r="D6" s="99" t="e">
        <f>+IF(AND(ISTEXT('Water Data'!B2),BS6="Yes"),100-'Water Data'!D4,IF(AND(ISTEXT('Water Data'!B2),BS6="No",ISNUMBER('Water Data'!D4)),CONCATENATE("[",ROUND(100-'Water Data'!D4,0),"]"),NA()))</f>
        <v>#N/A</v>
      </c>
      <c r="E6" s="99">
        <f>+IF(AND(ISTEXT('Water Data'!B2),BT6="Yes"),'Water Data'!D6,IF(AND(ISTEXT('Water Data'!B2),BT6="No",ISNUMBER('Water Data'!D6)),CONCATENATE("[",ROUND('Water Data'!D6,0),"]"),NA()))</f>
        <v>90.7</v>
      </c>
      <c r="F6" s="99">
        <f>+IF(AND(ISTEXT('Water Data'!B2),BU6="Yes"),'Water Data'!D9,IF(AND(ISTEXT('Water Data'!B2),BU6="No",ISNUMBER('Water Data'!D9)),CONCATENATE("[",ROUND('Water Data'!D9,0),"]"),NA()))</f>
        <v>58.9</v>
      </c>
      <c r="G6" s="99" t="e">
        <f>+IF(AND(ISTEXT('Water Data'!B2),BV6="Yes"),100-'Water Data'!E4,IF(AND(ISTEXT('Water Data'!B2),BV6="No",ISNUMBER('Water Data'!E4)),CONCATENATE("[",ROUND(100-'Water Data'!E4,0),"]"),NA()))</f>
        <v>#N/A</v>
      </c>
      <c r="H6" s="99" t="e">
        <f>+IF(AND(ISTEXT('Water Data'!B2),BW6="Yes"),'Water Data'!E6,IF(AND(ISTEXT('Water Data'!B2),BW6="No",ISNUMBER('Water Data'!E6)),CONCATENATE("[",ROUND('Water Data'!E6,0),"]"),NA()))</f>
        <v>#N/A</v>
      </c>
      <c r="I6" s="99" t="e">
        <f>+IF(AND(ISTEXT('Water Data'!B2),BX6="Yes"),'Water Data'!E9,IF(AND(ISTEXT('Water Data'!B2),BX6="No",ISNUMBER('Water Data'!E9)),CONCATENATE("[",ROUND('Water Data'!E9,0),"]"),NA()))</f>
        <v>#N/A</v>
      </c>
      <c r="J6" s="99" t="e">
        <f>+IF(AND(ISTEXT('Water Data'!B2),BY6="Yes"),100-'Water Data'!F4,IF(AND(ISTEXT('Water Data'!B2),BY6="No",ISNUMBER('Water Data'!F4)),CONCATENATE("[",ROUND(100-'Water Data'!F4,0),"]"),NA()))</f>
        <v>#N/A</v>
      </c>
      <c r="K6" s="99" t="e">
        <f>+IF(AND(ISTEXT('Water Data'!B2),BZ6="Yes"),'Water Data'!F6,IF(AND(ISTEXT('Water Data'!B2),BZ6="No",ISNUMBER('Water Data'!F6)),CONCATENATE("[",ROUND('Water Data'!F6,0),"]"),NA()))</f>
        <v>#N/A</v>
      </c>
      <c r="L6" s="99" t="e">
        <f>+IF(AND(ISTEXT('Water Data'!B2),CA6="Yes"),'Water Data'!F9,IF(AND(ISTEXT('Water Data'!B2),CA6="No",ISNUMBER('Water Data'!F9)),CONCATENATE("[",ROUND('Water Data'!F9,0),"]"),NA()))</f>
        <v>#N/A</v>
      </c>
      <c r="M6" s="99" t="e">
        <f>+IF(AND(ISTEXT('Water Data'!B2),CB6="Yes"),100-'Water Data'!G4,IF(AND(ISTEXT('Water Data'!B2),CB6="No",ISNUMBER('Water Data'!G4)),CONCATENATE("[",ROUND(100-'Water Data'!G4,0),"]"),NA()))</f>
        <v>#N/A</v>
      </c>
      <c r="N6" s="99" t="e">
        <f>+IF(AND(ISTEXT('Water Data'!B2),CC6="Yes"),'Water Data'!G6,IF(AND(ISTEXT('Water Data'!B2),CC6="No",ISNUMBER('Water Data'!G6)),CONCATENATE("[",ROUND('Water Data'!G6,0),"]"),NA()))</f>
        <v>#N/A</v>
      </c>
      <c r="O6" s="99" t="e">
        <f>+IF(AND(ISTEXT('Water Data'!B2),CD6="Yes"),'Water Data'!G9,IF(AND(ISTEXT('Water Data'!B2),CD6="No",ISNUMBER('Water Data'!G9)),CONCATENATE("[",ROUND('Water Data'!G9,0),"]"),NA()))</f>
        <v>#N/A</v>
      </c>
      <c r="P6" s="99" t="e">
        <f>+IF(AND(ISTEXT('Water Data'!B2),CE6="Yes"),100-'Water Data'!H4,IF(AND(ISTEXT('Water Data'!B2),CE6="No",ISNUMBER('Water Data'!H4)),CONCATENATE("[",ROUND(100-'Water Data'!H4,0),"]"),NA()))</f>
        <v>#N/A</v>
      </c>
      <c r="Q6" s="99" t="e">
        <f>+IF(AND(ISTEXT('Water Data'!B2),CF6="Yes"),'Water Data'!H6,IF(AND(ISTEXT('Water Data'!B2),CF6="No",ISNUMBER('Water Data'!H6)),CONCATENATE("[",ROUND('Water Data'!H6,0),"]"),NA()))</f>
        <v>#N/A</v>
      </c>
      <c r="R6" s="99" t="e">
        <f>+IF(AND(ISTEXT('Water Data'!B2),CG6="Yes"),'Water Data'!H9,IF(AND(ISTEXT('Water Data'!B2),CG6="No",ISNUMBER('Water Data'!H9)),CONCATENATE("[",ROUND('Water Data'!H9,0),"]"),NA()))</f>
        <v>#N/A</v>
      </c>
      <c r="S6" s="99" t="e">
        <f>+IF(AND(ISTEXT('Water Data'!B2),CH6="Yes"),100-'Water Data'!I4,IF(AND(ISTEXT('Water Data'!B2),CH6="No",ISNUMBER('Water Data'!I4)),CONCATENATE("[",ROUND(100-'Water Data'!I4,0),"]"),NA()))</f>
        <v>#N/A</v>
      </c>
      <c r="T6" s="99" t="e">
        <f>+IF(AND(ISTEXT('Water Data'!B2),CI6="Yes"),'Water Data'!I6,IF(AND(ISTEXT('Water Data'!B2),CI6="No",ISNUMBER('Water Data'!I6)),CONCATENATE("[",ROUND('Water Data'!I6,0),"]"),NA()))</f>
        <v>#N/A</v>
      </c>
      <c r="U6" s="99" t="e">
        <f>+IF(AND(ISTEXT('Water Data'!B2),CJ6="Yes"),'Water Data'!I9,IF(AND(ISTEXT('Water Data'!B2),CJ6="No",ISNUMBER('Water Data'!I9)),CONCATENATE("[",ROUND('Water Data'!I9,0),"]"),NA()))</f>
        <v>#N/A</v>
      </c>
      <c r="V6" s="100" t="e">
        <f>+IF(AND(ISTEXT('Sanitation Data'!B2),CK6="Yes"),100-'Sanitation Data'!D4,IF(AND(ISTEXT('Sanitation Data'!B2),CK6="No",ISNUMBER('Sanitation Data'!D4)),CONCATENATE("[",ROUND(100-'Sanitation Data'!D4,0),"]"),NA()))</f>
        <v>#N/A</v>
      </c>
      <c r="W6" s="100" t="e">
        <f>+IF(AND(ISTEXT('Sanitation Data'!B2),CL6="Yes"),'Sanitation Data'!D6,IF(AND(ISTEXT('Sanitation Data'!B2),CL6="No",ISNUMBER('Sanitation Data'!D6)),CONCATENATE("[",ROUND('Sanitation Data'!D6,0),"]"),NA()))</f>
        <v>#N/A</v>
      </c>
      <c r="X6" s="100" t="e">
        <f>+IF(AND(ISTEXT('Sanitation Data'!B2),CM6="Yes"),'Sanitation Data'!D10,IF(AND(ISTEXT('Sanitation Data'!B2),CM6="No",ISNUMBER('Sanitation Data'!D10)),CONCATENATE("[",ROUND('Sanitation Data'!D10,0),"]"),NA()))</f>
        <v>#N/A</v>
      </c>
      <c r="Y6" s="100" t="e">
        <f>+IF(AND(ISTEXT('Sanitation Data'!B2),CN6="Yes"),'Sanitation Data'!D11,IF(AND(ISTEXT('Sanitation Data'!B2),CN6="No",ISNUMBER('Sanitation Data'!D11)),CONCATENATE("[",ROUND('Sanitation Data'!D11,0),"]"),NA()))</f>
        <v>#N/A</v>
      </c>
      <c r="Z6" s="100" t="e">
        <f>+IF(AND(ISTEXT('Sanitation Data'!B2),CO6="Yes"),'Sanitation Data'!D12,IF(AND(ISTEXT('Sanitation Data'!B2),CO6="No",ISNUMBER('Sanitation Data'!D12)),CONCATENATE("[",ROUND('Sanitation Data'!D12,0),"]"),NA()))</f>
        <v>#N/A</v>
      </c>
      <c r="AA6" s="100" t="e">
        <f>+IF(AND(ISTEXT('Sanitation Data'!B2),CP6="Yes"),100-'Sanitation Data'!E4,IF(AND(ISTEXT('Sanitation Data'!B2),CP6="No",ISNUMBER('Sanitation Data'!E4)),CONCATENATE("[",ROUND(100-'Sanitation Data'!E4,0),"]"),NA()))</f>
        <v>#N/A</v>
      </c>
      <c r="AB6" s="100" t="e">
        <f>+IF(AND(ISTEXT('Sanitation Data'!B2),CQ6="Yes"),'Sanitation Data'!E6,IF(AND(ISTEXT('Sanitation Data'!B2),CQ6="No",ISNUMBER('Sanitation Data'!E6)),CONCATENATE("[",ROUND('Sanitation Data'!E6,0),"]"),NA()))</f>
        <v>#N/A</v>
      </c>
      <c r="AC6" s="100" t="e">
        <f>+IF(AND(ISTEXT('Sanitation Data'!B2),CR6="Yes"),'Sanitation Data'!E10,IF(AND(ISTEXT('Sanitation Data'!B2),CR6="No",ISNUMBER('Sanitation Data'!E10)),CONCATENATE("[",ROUND('Sanitation Data'!E10,0),"]"),NA()))</f>
        <v>#N/A</v>
      </c>
      <c r="AD6" s="100" t="e">
        <f>+IF(AND(ISTEXT('Sanitation Data'!B2),CS6="Yes"),'Sanitation Data'!E11,IF(AND(ISTEXT('Sanitation Data'!B2),CS6="No",ISNUMBER('Sanitation Data'!E11)),CONCATENATE("[",ROUND('Sanitation Data'!E11,0),"]"),NA()))</f>
        <v>#N/A</v>
      </c>
      <c r="AE6" s="100" t="e">
        <f>+IF(AND(ISTEXT('Sanitation Data'!B2),CT6="Yes"),'Sanitation Data'!E12,IF(AND(ISTEXT('Sanitation Data'!B2),CT6="No",ISNUMBER('Sanitation Data'!E12)),CONCATENATE("[",ROUND('Sanitation Data'!E12,0),"]"),NA()))</f>
        <v>#N/A</v>
      </c>
      <c r="AF6" s="100" t="e">
        <f>+IF(AND(ISTEXT('Sanitation Data'!B2),CU6="Yes"),100-'Sanitation Data'!F4,IF(AND(ISTEXT('Sanitation Data'!B2),CU6="No",ISNUMBER('Sanitation Data'!F4)),CONCATENATE("[",ROUND(100-'Sanitation Data'!F4,0),"]"),NA()))</f>
        <v>#N/A</v>
      </c>
      <c r="AG6" s="100" t="e">
        <f>+IF(AND(ISTEXT('Sanitation Data'!B2),CV6="Yes"),'Sanitation Data'!F6,IF(AND(ISTEXT('Sanitation Data'!B2),CV6="No",ISNUMBER('Sanitation Data'!F6)),CONCATENATE("[",ROUND('Sanitation Data'!F6,0),"]"),NA()))</f>
        <v>#N/A</v>
      </c>
      <c r="AH6" s="100" t="e">
        <f>+IF(AND(ISTEXT('Sanitation Data'!B2),CW6="Yes"),'Sanitation Data'!F10,IF(AND(ISTEXT('Sanitation Data'!B2),CW6="No",ISNUMBER('Sanitation Data'!F10)),CONCATENATE("[",ROUND('Sanitation Data'!F10,0),"]"),NA()))</f>
        <v>#N/A</v>
      </c>
      <c r="AI6" s="100" t="e">
        <f>+IF(AND(ISTEXT('Sanitation Data'!B2),CX6="Yes"),'Sanitation Data'!F11,IF(AND(ISTEXT('Sanitation Data'!B2),CX6="No",ISNUMBER('Sanitation Data'!F11)),CONCATENATE("[",ROUND('Sanitation Data'!F11,0),"]"),NA()))</f>
        <v>#N/A</v>
      </c>
      <c r="AJ6" s="100" t="e">
        <f>+IF(AND(ISTEXT('Sanitation Data'!B2),CY6="Yes"),'Sanitation Data'!F12,IF(AND(ISTEXT('Sanitation Data'!B2),CY6="No",ISNUMBER('Sanitation Data'!F12)),CONCATENATE("[",ROUND('Sanitation Data'!F12,0),"]"),NA()))</f>
        <v>#N/A</v>
      </c>
      <c r="AK6" s="100" t="e">
        <f>+IF(AND(ISTEXT('Sanitation Data'!B2),CZ6="Yes"),100-'Sanitation Data'!G4,IF(AND(ISTEXT('Sanitation Data'!B2),CZ6="No",ISNUMBER('Sanitation Data'!G4)),CONCATENATE("[",ROUND(100-'Sanitation Data'!G4,0),"]"),NA()))</f>
        <v>#N/A</v>
      </c>
      <c r="AL6" s="100" t="e">
        <f>+IF(AND(ISTEXT('Sanitation Data'!B2),DA6="Yes"),'Sanitation Data'!G6,IF(AND(ISTEXT('Sanitation Data'!B2),DA6="No",ISNUMBER('Sanitation Data'!G6)),CONCATENATE("[",ROUND('Sanitation Data'!G6,0),"]"),NA()))</f>
        <v>#N/A</v>
      </c>
      <c r="AM6" s="100" t="e">
        <f>+IF(AND(ISTEXT('Sanitation Data'!B2),DB6="Yes"),'Sanitation Data'!G10,IF(AND(ISTEXT('Sanitation Data'!B2),DB6="No",ISNUMBER('Sanitation Data'!G10)),CONCATENATE("[",ROUND('Sanitation Data'!G10,0),"]"),NA()))</f>
        <v>#N/A</v>
      </c>
      <c r="AN6" s="100" t="e">
        <f>+IF(AND(ISTEXT('Sanitation Data'!B2),DC6="Yes"),'Sanitation Data'!G11,IF(AND(ISTEXT('Sanitation Data'!B2),DC6="No",ISNUMBER('Sanitation Data'!G11)),CONCATENATE("[",ROUND('Sanitation Data'!G11,0),"]"),NA()))</f>
        <v>#N/A</v>
      </c>
      <c r="AO6" s="100" t="e">
        <f>+IF(AND(ISTEXT('Sanitation Data'!B2),DD6="Yes"),'Sanitation Data'!G12,IF(AND(ISTEXT('Sanitation Data'!B2),DD6="No",ISNUMBER('Sanitation Data'!G12)),CONCATENATE("[",ROUND('Sanitation Data'!G12,0),"]"),NA()))</f>
        <v>#N/A</v>
      </c>
      <c r="AP6" s="100" t="e">
        <f>+IF(AND(ISTEXT('Sanitation Data'!B2),DE6="Yes"),100-'Sanitation Data'!H4,IF(AND(ISTEXT('Sanitation Data'!B2),DE6="No",ISNUMBER('Sanitation Data'!H4)),CONCATENATE("[",ROUND(100-'Sanitation Data'!H4,0),"]"),NA()))</f>
        <v>#N/A</v>
      </c>
      <c r="AQ6" s="100" t="e">
        <f>+IF(AND(ISTEXT('Sanitation Data'!B2),DF6="Yes"),'Sanitation Data'!H6,IF(AND(ISTEXT('Sanitation Data'!B2),DF6="No",ISTEXT('Sanitation Data'!H6)),CONCATENATE("[",ROUND('Sanitation Data'!H6,0),"]"),NA()))</f>
        <v>#N/A</v>
      </c>
      <c r="AR6" s="100" t="e">
        <f>+IF(AND(ISTEXT('Sanitation Data'!B2),DG6="Yes"),'Sanitation Data'!H10,IF(AND(ISTEXT('Sanitation Data'!B2),DG6="No",ISNUMBER('Sanitation Data'!H10)),CONCATENATE("[",ROUND('Sanitation Data'!H10,0),"]"),NA()))</f>
        <v>#N/A</v>
      </c>
      <c r="AS6" s="100" t="e">
        <f>+IF(AND(ISTEXT('Sanitation Data'!B2),DH6="Yes"),'Sanitation Data'!H11,IF(AND(ISTEXT('Sanitation Data'!B2),DH6="No",ISNUMBER('Sanitation Data'!H11)),CONCATENATE("[",ROUND('Sanitation Data'!H11,0),"]"),NA()))</f>
        <v>#N/A</v>
      </c>
      <c r="AT6" s="100" t="e">
        <f>+IF(AND(ISTEXT('Sanitation Data'!B2),DI6="Yes"),'Sanitation Data'!H12,IF(AND(ISTEXT('Sanitation Data'!B2),DI6="No",ISNUMBER('Sanitation Data'!H12)),CONCATENATE("[",ROUND('Sanitation Data'!H12,0),"]"),NA()))</f>
        <v>#N/A</v>
      </c>
      <c r="AU6" s="100" t="e">
        <f>+IF(AND(ISTEXT('Sanitation Data'!B2),DJ6="Yes"),100-'Sanitation Data'!I4,IF(AND(ISTEXT('Sanitation Data'!B2),DJ6="No",ISNUMBER('Sanitation Data'!I4)),CONCATENATE("[",ROUND(100-'Sanitation Data'!I4,0),"]"),NA()))</f>
        <v>#N/A</v>
      </c>
      <c r="AV6" s="100" t="e">
        <f>+IF(AND(ISTEXT('Sanitation Data'!B2),DK6="Yes"),'Sanitation Data'!I6,IF(AND(ISTEXT('Sanitation Data'!B2),DK6="No",ISNUMBER('Sanitation Data'!I6)),CONCATENATE("[",ROUND('Sanitation Data'!I6,0),"]"),NA()))</f>
        <v>#N/A</v>
      </c>
      <c r="AW6" s="100" t="e">
        <f>+IF(AND(ISTEXT('Sanitation Data'!B2),DL6="Yes"),'Sanitation Data'!I10,IF(AND(ISTEXT('Sanitation Data'!B2),DL6="No",ISNUMBER('Sanitation Data'!I10)),CONCATENATE("[",ROUND('Sanitation Data'!I10,0),"]"),NA()))</f>
        <v>#N/A</v>
      </c>
      <c r="AX6" s="100" t="e">
        <f>+IF(AND(ISTEXT('Sanitation Data'!B2),DM6="Yes"),'Sanitation Data'!I11,IF(AND(ISTEXT('Sanitation Data'!B2),DM6="No",ISNUMBER('Sanitation Data'!I11)),CONCATENATE("[",ROUND('Sanitation Data'!I11,0),"]"),NA()))</f>
        <v>#N/A</v>
      </c>
      <c r="AY6" s="100" t="e">
        <f>+IF(AND(ISTEXT('Sanitation Data'!B2),DN6="Yes"),'Sanitation Data'!I12,IF(AND(ISTEXT('Sanitation Data'!B2),DN6="No",ISNUMBER('Sanitation Data'!I12)),CONCATENATE("[",ROUND('Sanitation Data'!I12,0),"]"),NA()))</f>
        <v>#N/A</v>
      </c>
      <c r="AZ6" s="101" t="e">
        <f>+IF(AND(ISTEXT('Hygiene Data'!B2),DO6="Yes"),'Hygiene Data'!D5,IF(AND(ISTEXT('Hygiene Data'!B2),DO6="No",ISNUMBER('Hygiene Data'!D5)),CONCATENATE("[",ROUND('Hygiene Data'!D5,0),"]"),NA()))</f>
        <v>#N/A</v>
      </c>
      <c r="BA6" s="101" t="e">
        <f>+IF(AND(ISTEXT('Hygiene Data'!B2),DP6="Yes"),'Hygiene Data'!D7,IF(AND(ISTEXT('Hygiene Data'!B2),DP6="No",ISNUMBER('Hygiene Data'!D7)),CONCATENATE("[",ROUND('Hygiene Data'!D7,0),"]"),NA()))</f>
        <v>#N/A</v>
      </c>
      <c r="BB6" s="101" t="e">
        <f>+IF(AND(ISTEXT('Hygiene Data'!B2),DQ6="Yes"),'Hygiene Data'!D9,IF(AND(ISTEXT('Hygiene Data'!B2),DQ6="No",ISNUMBER('Hygiene Data'!D9)),CONCATENATE("[",ROUND('Hygiene Data'!D9,0),"]"),NA()))</f>
        <v>#N/A</v>
      </c>
      <c r="BC6" s="101" t="e">
        <f>+IF(AND(ISTEXT('Hygiene Data'!B2),DR6="Yes"),'Hygiene Data'!E5,IF(AND(ISTEXT('Hygiene Data'!B2),DR6="No",ISNUMBER('Hygiene Data'!E5)),CONCATENATE("[",ROUND('Hygiene Data'!E5,0),"]"),NA()))</f>
        <v>#N/A</v>
      </c>
      <c r="BD6" s="101" t="e">
        <f>+IF(AND(ISTEXT('Hygiene Data'!B2),DS6="Yes"),'Hygiene Data'!E7,IF(AND(ISTEXT('Hygiene Data'!B2),DS6="No",ISNUMBER('Hygiene Data'!E7)),CONCATENATE("[",ROUND('Hygiene Data'!E7,0),"]"),NA()))</f>
        <v>#N/A</v>
      </c>
      <c r="BE6" s="101" t="e">
        <f>+IF(AND(ISTEXT('Hygiene Data'!B2),DT6="Yes"),'Hygiene Data'!E9,IF(AND(ISTEXT('Hygiene Data'!B2),DT6="No",ISNUMBER('Hygiene Data'!E9)),CONCATENATE("[",ROUND('Hygiene Data'!E9,0),"]"),NA()))</f>
        <v>#N/A</v>
      </c>
      <c r="BF6" s="101" t="e">
        <f>+IF(AND(ISTEXT('Hygiene Data'!B2),DU6="Yes"),'Hygiene Data'!F5,IF(AND(ISTEXT('Hygiene Data'!B2),DU6="No",ISNUMBER('Hygiene Data'!F5)),CONCATENATE("[",ROUND('Hygiene Data'!F5,0),"]"),NA()))</f>
        <v>#N/A</v>
      </c>
      <c r="BG6" s="101" t="e">
        <f>+IF(AND(ISTEXT('Hygiene Data'!B2),DV6="Yes"),'Hygiene Data'!F7,IF(AND(ISTEXT('Hygiene Data'!B2),DV6="No",ISNUMBER('Hygiene Data'!F7)),CONCATENATE("[",ROUND('Hygiene Data'!F7,0),"]"),NA()))</f>
        <v>#N/A</v>
      </c>
      <c r="BH6" s="101" t="e">
        <f>+IF(AND(ISTEXT('Hygiene Data'!B2),DW6="Yes"),'Hygiene Data'!F9,IF(AND(ISTEXT('Hygiene Data'!B2),DW6="No",ISNUMBER('Hygiene Data'!F9)),CONCATENATE("[",ROUND('Hygiene Data'!F9,0),"]"),NA()))</f>
        <v>#N/A</v>
      </c>
      <c r="BI6" s="101" t="e">
        <f>+IF(AND(ISTEXT('Hygiene Data'!B2),DX6="Yes"),'Hygiene Data'!G5,IF(AND(ISTEXT('Hygiene Data'!B2),DX6="No",ISNUMBER('Hygiene Data'!G5)),CONCATENATE("[",ROUND('Hygiene Data'!G5,0),"]"),NA()))</f>
        <v>#N/A</v>
      </c>
      <c r="BJ6" s="101" t="e">
        <f>+IF(AND(ISTEXT('Hygiene Data'!B2),DY6="Yes"),'Hygiene Data'!G7,IF(AND(ISTEXT('Hygiene Data'!B2),DY6="No",ISNUMBER('Hygiene Data'!G7)),CONCATENATE("[",ROUND('Hygiene Data'!G7,0),"]"),NA()))</f>
        <v>#N/A</v>
      </c>
      <c r="BK6" s="101" t="e">
        <f>+IF(AND(ISTEXT('Hygiene Data'!B2),DZ6="Yes"),'Hygiene Data'!G9,IF(AND(ISTEXT('Hygiene Data'!B2),DZ6="No",ISNUMBER('Hygiene Data'!G9)),CONCATENATE("[",ROUND('Hygiene Data'!G9,0),"]"),NA()))</f>
        <v>#N/A</v>
      </c>
      <c r="BL6" s="101" t="e">
        <f>+IF(AND(ISTEXT('Hygiene Data'!B2),EA6="Yes"),'Hygiene Data'!H5,IF(AND(ISTEXT('Hygiene Data'!B2),EA6="No",ISNUMBER('Hygiene Data'!H5)),CONCATENATE("[",ROUND('Hygiene Data'!H5,0),"]"),NA()))</f>
        <v>#N/A</v>
      </c>
      <c r="BM6" s="101" t="e">
        <f>+IF(AND(ISTEXT('Hygiene Data'!B2),EB6="Yes"),'Hygiene Data'!H7,IF(AND(ISTEXT('Hygiene Data'!B2),EB6="No",ISNUMBER('Hygiene Data'!H7)),CONCATENATE("[",ROUND('Hygiene Data'!H7,0),"]"),NA()))</f>
        <v>#N/A</v>
      </c>
      <c r="BN6" s="101" t="e">
        <f>+IF(AND(ISTEXT('Hygiene Data'!B2),EC6="Yes"),'Hygiene Data'!H9,IF(AND(ISTEXT('Hygiene Data'!B2),EC6="No",ISNUMBER('Hygiene Data'!H9)),CONCATENATE("[",ROUND('Hygiene Data'!H9,0),"]"),NA()))</f>
        <v>#N/A</v>
      </c>
      <c r="BO6" s="101" t="e">
        <f>+IF(AND(ISTEXT('Hygiene Data'!B2),ED6="Yes"),'Hygiene Data'!I5,IF(AND(ISTEXT('Hygiene Data'!B2),ED6="No",ISNUMBER('Hygiene Data'!I5)),CONCATENATE("[",ROUND('Hygiene Data'!I5,0),"]"),NA()))</f>
        <v>#N/A</v>
      </c>
      <c r="BP6" s="101" t="e">
        <f>+IF(AND(ISTEXT('Hygiene Data'!B2),EE6="Yes"),'Hygiene Data'!I7,IF(AND(ISTEXT('Hygiene Data'!B2),EE6="No",ISNUMBER('Hygiene Data'!I7)),CONCATENATE("[",ROUND('Hygiene Data'!I7,0),"]"),NA()))</f>
        <v>#N/A</v>
      </c>
      <c r="BQ6" s="101" t="e">
        <f>+IF(AND(ISTEXT('Hygiene Data'!B2),EF6="Yes"),'Hygiene Data'!I9,IF(AND(ISTEXT('Hygiene Data'!B2),EF6="No",ISNUMBER('Hygiene Data'!I9)),CONCATENATE("[",ROUND('Hygiene Data'!I9,0),"]"),NA()))</f>
        <v>#N/A</v>
      </c>
      <c r="BR6" s="309"/>
      <c r="BS6" s="309">
        <f>+'Water Data'!D27</f>
        <v>0</v>
      </c>
      <c r="BT6" s="309" t="str">
        <f>+'Water Data'!D28</f>
        <v>Yes</v>
      </c>
      <c r="BU6" s="309" t="str">
        <f>+'Water Data'!D29</f>
        <v>Yes</v>
      </c>
      <c r="BV6" s="309">
        <f>+'Water Data'!E27</f>
        <v>0</v>
      </c>
      <c r="BW6" s="309">
        <f>+'Water Data'!E28</f>
        <v>0</v>
      </c>
      <c r="BX6" s="309">
        <f>+'Water Data'!E29</f>
        <v>0</v>
      </c>
      <c r="BY6" s="309">
        <f>+'Water Data'!F27</f>
        <v>0</v>
      </c>
      <c r="BZ6" s="309">
        <f>+'Water Data'!F28</f>
        <v>0</v>
      </c>
      <c r="CA6" s="309">
        <f>+'Water Data'!F29</f>
        <v>0</v>
      </c>
      <c r="CB6" s="309">
        <f>+'Water Data'!G27</f>
        <v>0</v>
      </c>
      <c r="CC6" s="309">
        <f>+'Water Data'!G28</f>
        <v>0</v>
      </c>
      <c r="CD6" s="309">
        <f>+'Water Data'!G29</f>
        <v>0</v>
      </c>
      <c r="CE6" s="309">
        <f>+'Water Data'!H27</f>
        <v>0</v>
      </c>
      <c r="CF6" s="309">
        <f>+'Water Data'!H28</f>
        <v>0</v>
      </c>
      <c r="CG6" s="309">
        <f>+'Water Data'!H29</f>
        <v>0</v>
      </c>
      <c r="CH6" s="309">
        <f>+'Water Data'!I27</f>
        <v>0</v>
      </c>
      <c r="CI6" s="309">
        <f>+'Water Data'!I28</f>
        <v>0</v>
      </c>
      <c r="CJ6" s="309">
        <f>+'Water Data'!I29</f>
        <v>0</v>
      </c>
      <c r="CK6" s="309">
        <f>+'Sanitation Data'!D28</f>
        <v>0</v>
      </c>
      <c r="CL6" s="309">
        <f>+'Sanitation Data'!D29</f>
        <v>0</v>
      </c>
      <c r="CM6" s="309">
        <f>+'Sanitation Data'!D30</f>
        <v>0</v>
      </c>
      <c r="CN6" s="309">
        <f>+'Sanitation Data'!D31</f>
        <v>0</v>
      </c>
      <c r="CO6" s="309">
        <f>+'Sanitation Data'!D32</f>
        <v>0</v>
      </c>
      <c r="CP6" s="309">
        <f>+'Sanitation Data'!E28</f>
        <v>0</v>
      </c>
      <c r="CQ6" s="309">
        <f>+'Sanitation Data'!E29</f>
        <v>0</v>
      </c>
      <c r="CR6" s="309">
        <f>+'Sanitation Data'!E30</f>
        <v>0</v>
      </c>
      <c r="CS6" s="309">
        <f>+'Sanitation Data'!E31</f>
        <v>0</v>
      </c>
      <c r="CT6" s="309">
        <f>+'Sanitation Data'!E32</f>
        <v>0</v>
      </c>
      <c r="CU6" s="309">
        <f>+'Sanitation Data'!F28</f>
        <v>0</v>
      </c>
      <c r="CV6" s="309">
        <f>+'Sanitation Data'!F29</f>
        <v>0</v>
      </c>
      <c r="CW6" s="309">
        <f>+'Sanitation Data'!F30</f>
        <v>0</v>
      </c>
      <c r="CX6" s="309">
        <f>+'Sanitation Data'!F31</f>
        <v>0</v>
      </c>
      <c r="CY6" s="309">
        <f>+'Sanitation Data'!F32</f>
        <v>0</v>
      </c>
      <c r="CZ6" s="309">
        <f>+'Sanitation Data'!G28</f>
        <v>0</v>
      </c>
      <c r="DA6" s="309">
        <f>+'Sanitation Data'!G29</f>
        <v>0</v>
      </c>
      <c r="DB6" s="309">
        <f>+'Sanitation Data'!G30</f>
        <v>0</v>
      </c>
      <c r="DC6" s="309">
        <f>+'Sanitation Data'!G31</f>
        <v>0</v>
      </c>
      <c r="DD6" s="309">
        <f>+'Sanitation Data'!G32</f>
        <v>0</v>
      </c>
      <c r="DE6" s="309">
        <f>+'Sanitation Data'!H28</f>
        <v>0</v>
      </c>
      <c r="DF6" s="309">
        <f>+'Sanitation Data'!H29</f>
        <v>0</v>
      </c>
      <c r="DG6" s="309">
        <f>+'Sanitation Data'!H30</f>
        <v>0</v>
      </c>
      <c r="DH6" s="309">
        <f>+'Sanitation Data'!H31</f>
        <v>0</v>
      </c>
      <c r="DI6" s="309">
        <f>+'Sanitation Data'!H32</f>
        <v>0</v>
      </c>
      <c r="DJ6" s="309">
        <f>+'Sanitation Data'!I28</f>
        <v>0</v>
      </c>
      <c r="DK6" s="309">
        <f>+'Sanitation Data'!I29</f>
        <v>0</v>
      </c>
      <c r="DL6" s="309">
        <f>+'Sanitation Data'!I30</f>
        <v>0</v>
      </c>
      <c r="DM6" s="309">
        <f>+'Sanitation Data'!I31</f>
        <v>0</v>
      </c>
      <c r="DN6" s="309">
        <f>+'Sanitation Data'!I32</f>
        <v>0</v>
      </c>
      <c r="DO6" s="309">
        <f>+'Hygiene Data'!D11</f>
        <v>0</v>
      </c>
      <c r="DP6" s="309">
        <f>+'Hygiene Data'!D12</f>
        <v>0</v>
      </c>
      <c r="DQ6" s="309">
        <f>+'Hygiene Data'!D13</f>
        <v>0</v>
      </c>
      <c r="DR6" s="309">
        <f>+'Hygiene Data'!E11</f>
        <v>0</v>
      </c>
      <c r="DS6" s="309">
        <f>+'Hygiene Data'!E12</f>
        <v>0</v>
      </c>
      <c r="DT6" s="309">
        <f>+'Hygiene Data'!E13</f>
        <v>0</v>
      </c>
      <c r="DU6" s="309">
        <f>+'Hygiene Data'!F11</f>
        <v>0</v>
      </c>
      <c r="DV6" s="309">
        <f>+'Hygiene Data'!F12</f>
        <v>0</v>
      </c>
      <c r="DW6" s="309">
        <f>+'Hygiene Data'!F13</f>
        <v>0</v>
      </c>
      <c r="DX6" s="309">
        <f>+'Hygiene Data'!G11</f>
        <v>0</v>
      </c>
      <c r="DY6" s="309">
        <f>+'Hygiene Data'!G12</f>
        <v>0</v>
      </c>
      <c r="DZ6" s="309">
        <f>+'Hygiene Data'!G13</f>
        <v>0</v>
      </c>
      <c r="EA6" s="309">
        <f>+'Hygiene Data'!H11</f>
        <v>0</v>
      </c>
      <c r="EB6" s="309">
        <f>+'Hygiene Data'!H12</f>
        <v>0</v>
      </c>
      <c r="EC6" s="309">
        <f>+'Hygiene Data'!H13</f>
        <v>0</v>
      </c>
      <c r="ED6" s="309">
        <f>+'Hygiene Data'!I11</f>
        <v>0</v>
      </c>
      <c r="EE6" s="309">
        <f>+'Hygiene Data'!I12</f>
        <v>0</v>
      </c>
      <c r="EF6" s="309">
        <f>+'Hygiene Data'!I13</f>
        <v>0</v>
      </c>
    </row>
    <row xmlns:x14ac="http://schemas.microsoft.com/office/spreadsheetml/2009/9/ac" r="7" x14ac:dyDescent="0.2">
      <c r="A7" s="38" t="str">
        <f ca="true">+IF(OFFSET('Water Data'!$B$2,0,10*ROW('Water Data'!E1))="","",OFFSET('Water Data'!$B$2,0,10*ROW('Water Data'!E1)))</f>
        <v>BTN_2009_EMIS</v>
      </c>
      <c r="B7" s="38" t="str">
        <f ca="true">+IF(OFFSET('Water Data'!$C$2,0,10*ROW('Water Data'!F1))="","",OFFSET('Water Data'!$C$2,0,10*ROW('Water Data'!F1)))</f>
        <v>EMIS</v>
      </c>
      <c r="C7" s="365">
        <f t="shared" ref="C7:C70" ca="true" si="0">+IF(ISNUMBER(VALUE(MID(A7,5,4))), VALUE(MID(A7, 5,4)),"")</f>
        <v>2009</v>
      </c>
      <c r="D7" s="99"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9">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83.5</v>
      </c>
      <c r="F7" s="99">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46.4</v>
      </c>
      <c r="G7" s="99"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9"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9"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9"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9"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9"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9"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9"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9"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9"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9"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9"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100"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100"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10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10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100"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100"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100"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10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10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100"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100"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100"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10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10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100"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10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10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10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10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10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100"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100"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10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10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100"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100"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100"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10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10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100"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1"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1"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1"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1"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1"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1"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1"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1"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1"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1"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1"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1"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1"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1"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1"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9"/>
      <c r="BS7" s="309" t="str">
        <f ca="true">+IF(OFFSET('Water Data'!$D$27,0,10*ROW('Water Data'!D1))="","",OFFSET('Water Data'!$D$27,0,10*ROW('Water Data'!D1)))</f>
        <v/>
      </c>
      <c r="BT7" s="309" t="str">
        <f ca="true">+IF(OFFSET('Water Data'!$D$28,0,10*ROW('Water Data'!D1))="","",OFFSET('Water Data'!$D$28,0,10*ROW('Water Data'!D1)))</f>
        <v>Yes</v>
      </c>
      <c r="BU7" s="309" t="str">
        <f ca="true">+IF(OFFSET('Water Data'!$D$29,0,10*ROW('Water Data'!D1))="","",OFFSET('Water Data'!$D$29,0,10*ROW('Water Data'!D1)))</f>
        <v>Yes</v>
      </c>
      <c r="BV7" s="309" t="str">
        <f ca="true">+IF(OFFSET('Water Data'!$E$27,0,10*ROW('Water Data'!E1))="","",OFFSET('Water Data'!$E$27,0,10*ROW('Water Data'!E1)))</f>
        <v/>
      </c>
      <c r="BW7" s="309" t="str">
        <f ca="true">+IF(OFFSET('Water Data'!$E$28,0,10*ROW('Water Data'!E1))="","",OFFSET('Water Data'!$E$28,0,10*ROW('Water Data'!E1)))</f>
        <v/>
      </c>
      <c r="BX7" s="309" t="str">
        <f ca="true">+IF(OFFSET('Water Data'!$E$29,0,10*ROW('Water Data'!E1))="","",OFFSET('Water Data'!$E$29,0,10*ROW('Water Data'!E1)))</f>
        <v/>
      </c>
      <c r="BY7" s="309" t="str">
        <f ca="true">+IF(OFFSET('Water Data'!$F$27,0,10*ROW('Water Data'!F1))="","",OFFSET('Water Data'!$F$27,0,10*ROW('Water Data'!F1)))</f>
        <v/>
      </c>
      <c r="BZ7" s="309" t="str">
        <f ca="true">+IF(OFFSET('Water Data'!$F$28,0,10*ROW('Water Data'!F1))="","",OFFSET('Water Data'!$F$28,0,10*ROW('Water Data'!F1)))</f>
        <v/>
      </c>
      <c r="CA7" s="309" t="str">
        <f ca="true">+IF(OFFSET('Water Data'!$F$29,0,10*ROW('Water Data'!F1))="","",OFFSET('Water Data'!$F$29,0,10*ROW('Water Data'!F1)))</f>
        <v/>
      </c>
      <c r="CB7" s="309" t="str">
        <f ca="true">+IF(OFFSET('Water Data'!$G$27,0,10*ROW('Water Data'!G1))="","",OFFSET('Water Data'!$G$27,0,10*ROW('Water Data'!G1)))</f>
        <v/>
      </c>
      <c r="CC7" s="309" t="str">
        <f ca="true">+IF(OFFSET('Water Data'!$G$28,0,10*ROW('Water Data'!G1))="","",OFFSET('Water Data'!$G$28,0,10*ROW('Water Data'!G1)))</f>
        <v/>
      </c>
      <c r="CD7" s="309" t="str">
        <f ca="true">+IF(OFFSET('Water Data'!$G$29,0,10*ROW('Water Data'!G1))="","",OFFSET('Water Data'!$G$29,0,10*ROW('Water Data'!G1)))</f>
        <v/>
      </c>
      <c r="CE7" s="309" t="str">
        <f ca="true">+IF(OFFSET('Water Data'!$H$27,0,10*ROW('Water Data'!H1))="","",OFFSET('Water Data'!$H$27,0,10*ROW('Water Data'!H1)))</f>
        <v/>
      </c>
      <c r="CF7" s="309" t="str">
        <f ca="true">+IF(OFFSET('Water Data'!$H$28,0,10*ROW('Water Data'!H1))="","",OFFSET('Water Data'!$H$28,0,10*ROW('Water Data'!H1)))</f>
        <v/>
      </c>
      <c r="CG7" s="309" t="str">
        <f ca="true">+IF(OFFSET('Water Data'!$H$29,0,10*ROW('Water Data'!H1))="","",OFFSET('Water Data'!$H$29,0,10*ROW('Water Data'!H1)))</f>
        <v/>
      </c>
      <c r="CH7" s="309" t="str">
        <f ca="true">+IF(OFFSET('Water Data'!$I$27,0,10*ROW('Water Data'!I1))="","",OFFSET('Water Data'!$I$27,0,10*ROW('Water Data'!I1)))</f>
        <v/>
      </c>
      <c r="CI7" s="309" t="str">
        <f ca="true">+IF(OFFSET('Water Data'!$I$28,0,10*ROW('Water Data'!I1))="","",OFFSET('Water Data'!$I$28,0,10*ROW('Water Data'!I1)))</f>
        <v/>
      </c>
      <c r="CJ7" s="309" t="str">
        <f ca="true">+IF(OFFSET('Water Data'!$I$29,0,10*ROW('Water Data'!I1))="","",OFFSET('Water Data'!$I$29,0,10*ROW('Water Data'!I1)))</f>
        <v/>
      </c>
      <c r="CK7" s="309" t="str">
        <f ca="true">+IF(OFFSET('Sanitation Data'!$D$28,0,10*ROW('Sanitation Data'!D1))="","",OFFSET('Sanitation Data'!$D$28,0,10*ROW('Sanitation Data'!D1)))</f>
        <v/>
      </c>
      <c r="CL7" s="309" t="str">
        <f ca="true">+IF(OFFSET('Sanitation Data'!$D$29,0,10*ROW('Sanitation Data'!D1))="","",OFFSET('Sanitation Data'!$D$29,0,10*ROW('Sanitation Data'!D1)))</f>
        <v/>
      </c>
      <c r="CM7" s="309" t="str">
        <f ca="true">+IF(OFFSET('Sanitation Data'!$D$30,0,10*ROW('Sanitation Data'!D1))="","",OFFSET('Sanitation Data'!$D$30,0,10*ROW('Sanitation Data'!D1)))</f>
        <v/>
      </c>
      <c r="CN7" s="309" t="str">
        <f ca="true">+IF(OFFSET('Sanitation Data'!$D$31,0,10*ROW('Sanitation Data'!D1))="","",OFFSET('Sanitation Data'!$D$31,0,10*ROW('Sanitation Data'!D1)))</f>
        <v/>
      </c>
      <c r="CO7" s="309" t="str">
        <f ca="true">+IF(OFFSET('Sanitation Data'!$D$32,0,10*ROW('Sanitation Data'!D1))="","",OFFSET('Sanitation Data'!$D$32,0,10*ROW('Sanitation Data'!D1)))</f>
        <v/>
      </c>
      <c r="CP7" s="309" t="str">
        <f ca="true">+IF(OFFSET('Sanitation Data'!$E$28,0,10*ROW('Sanitation Data'!E1))="","",OFFSET('Sanitation Data'!$E$28,0,10*ROW('Sanitation Data'!E1)))</f>
        <v/>
      </c>
      <c r="CQ7" s="309" t="str">
        <f ca="true">+IF(OFFSET('Sanitation Data'!$E$29,0,10*ROW('Sanitation Data'!E1))="","",OFFSET('Sanitation Data'!$E$29,0,10*ROW('Sanitation Data'!E1)))</f>
        <v/>
      </c>
      <c r="CR7" s="309" t="str">
        <f ca="true">+IF(OFFSET('Sanitation Data'!$E$30,0,10*ROW('Sanitation Data'!E1))="","",OFFSET('Sanitation Data'!$E$30,0,10*ROW('Sanitation Data'!E1)))</f>
        <v/>
      </c>
      <c r="CS7" s="309" t="str">
        <f ca="true">+IF(OFFSET('Sanitation Data'!$E$31,0,10*ROW('Sanitation Data'!E1))="","",OFFSET('Sanitation Data'!$E$31,0,10*ROW('Sanitation Data'!E1)))</f>
        <v/>
      </c>
      <c r="CT7" s="309" t="str">
        <f ca="true">+IF(OFFSET('Sanitation Data'!$E$32,0,10*ROW('Sanitation Data'!E1))="","",OFFSET('Sanitation Data'!$E$32,0,10*ROW('Sanitation Data'!E1)))</f>
        <v/>
      </c>
      <c r="CU7" s="309" t="str">
        <f ca="true">+IF(OFFSET('Sanitation Data'!$F$28,0,10*ROW('Sanitation Data'!F1))="","",OFFSET('Sanitation Data'!$F$28,0,10*ROW('Sanitation Data'!F1)))</f>
        <v/>
      </c>
      <c r="CV7" s="309" t="str">
        <f ca="true">+IF(OFFSET('Sanitation Data'!$F$29,0,10*ROW('Sanitation Data'!F1))="","",OFFSET('Sanitation Data'!$F$29,0,10*ROW('Sanitation Data'!F1)))</f>
        <v/>
      </c>
      <c r="CW7" s="309" t="str">
        <f ca="true">+IF(OFFSET('Sanitation Data'!$F$30,0,10*ROW('Sanitation Data'!F1))="","",OFFSET('Sanitation Data'!$F$30,0,10*ROW('Sanitation Data'!F1)))</f>
        <v/>
      </c>
      <c r="CX7" s="309" t="str">
        <f ca="true">+IF(OFFSET('Sanitation Data'!$F$31,0,10*ROW('Sanitation Data'!F1))="","",OFFSET('Sanitation Data'!$F$31,0,10*ROW('Sanitation Data'!F1)))</f>
        <v/>
      </c>
      <c r="CY7" s="309" t="str">
        <f ca="true">+IF(OFFSET('Sanitation Data'!$F$32,0,10*ROW('Sanitation Data'!F1))="","",OFFSET('Sanitation Data'!$F$32,0,10*ROW('Sanitation Data'!F1)))</f>
        <v/>
      </c>
      <c r="CZ7" s="309" t="str">
        <f ca="true">+IF(OFFSET('Sanitation Data'!$G$28,0,10*ROW('Sanitation Data'!G1))="","",OFFSET('Sanitation Data'!$G$28,0,10*ROW('Sanitation Data'!G1)))</f>
        <v/>
      </c>
      <c r="DA7" s="309" t="str">
        <f ca="true">+IF(OFFSET('Sanitation Data'!$G$29,0,10*ROW('Sanitation Data'!G1))="","",OFFSET('Sanitation Data'!$G$29,0,10*ROW('Sanitation Data'!G1)))</f>
        <v/>
      </c>
      <c r="DB7" s="309" t="str">
        <f ca="true">+IF(OFFSET('Sanitation Data'!$G$30,0,10*ROW('Sanitation Data'!G1))="","",OFFSET('Sanitation Data'!$G$30,0,10*ROW('Sanitation Data'!G1)))</f>
        <v/>
      </c>
      <c r="DC7" s="309" t="str">
        <f ca="true">+IF(OFFSET('Sanitation Data'!$G$31,0,10*ROW('Sanitation Data'!G1))="","",OFFSET('Sanitation Data'!$G$31,0,10*ROW('Sanitation Data'!G1)))</f>
        <v/>
      </c>
      <c r="DD7" s="309" t="str">
        <f ca="true">+IF(OFFSET('Sanitation Data'!$G$32,0,10*ROW('Sanitation Data'!G1))="","",OFFSET('Sanitation Data'!$G$32,0,10*ROW('Sanitation Data'!G1)))</f>
        <v/>
      </c>
      <c r="DE7" s="309" t="str">
        <f ca="true">+IF(OFFSET('Sanitation Data'!$H$28,0,10*ROW('Sanitation Data'!H1))="","",OFFSET('Sanitation Data'!$H$28,0,10*ROW('Sanitation Data'!H1)))</f>
        <v/>
      </c>
      <c r="DF7" s="309" t="str">
        <f ca="true">+IF(OFFSET('Sanitation Data'!$H$29,0,10*ROW('Sanitation Data'!H1))="","",OFFSET('Sanitation Data'!$H$29,0,10*ROW('Sanitation Data'!H1)))</f>
        <v/>
      </c>
      <c r="DG7" s="309" t="str">
        <f ca="true">+IF(OFFSET('Sanitation Data'!$H$30,0,10*ROW('Sanitation Data'!H1))="","",OFFSET('Sanitation Data'!$H$30,0,10*ROW('Sanitation Data'!H1)))</f>
        <v/>
      </c>
      <c r="DH7" s="309" t="str">
        <f ca="true">+IF(OFFSET('Sanitation Data'!$H$31,0,10*ROW('Sanitation Data'!H1))="","",OFFSET('Sanitation Data'!$H$31,0,10*ROW('Sanitation Data'!H1)))</f>
        <v/>
      </c>
      <c r="DI7" s="309" t="str">
        <f ca="true">+IF(OFFSET('Sanitation Data'!$H$32,0,10*ROW('Sanitation Data'!H1))="","",OFFSET('Sanitation Data'!$H$32,0,10*ROW('Sanitation Data'!H1)))</f>
        <v/>
      </c>
      <c r="DJ7" s="309" t="str">
        <f ca="true">+IF(OFFSET('Sanitation Data'!$I$28,0,10*ROW('Sanitation Data'!I1))="","",OFFSET('Sanitation Data'!$I$28,0,10*ROW('Sanitation Data'!I1)))</f>
        <v/>
      </c>
      <c r="DK7" s="309" t="str">
        <f ca="true">+IF(OFFSET('Sanitation Data'!$I$29,0,10*ROW('Sanitation Data'!I1))="","",OFFSET('Sanitation Data'!$I$29,0,10*ROW('Sanitation Data'!I1)))</f>
        <v/>
      </c>
      <c r="DL7" s="309" t="str">
        <f ca="true">+IF(OFFSET('Sanitation Data'!$I$30,0,10*ROW('Sanitation Data'!I1))="","",OFFSET('Sanitation Data'!$I$30,0,10*ROW('Sanitation Data'!I1)))</f>
        <v/>
      </c>
      <c r="DM7" s="309" t="str">
        <f ca="true">+IF(OFFSET('Sanitation Data'!$I$31,0,10*ROW('Sanitation Data'!I1))="","",OFFSET('Sanitation Data'!$I$31,0,10*ROW('Sanitation Data'!I1)))</f>
        <v/>
      </c>
      <c r="DN7" s="309" t="str">
        <f ca="true">+IF(OFFSET('Sanitation Data'!$I$32,0,10*ROW('Sanitation Data'!I1))="","",OFFSET('Sanitation Data'!$I$32,0,10*ROW('Sanitation Data'!I1)))</f>
        <v/>
      </c>
      <c r="DO7" s="309" t="str">
        <f ca="true">+IF(OFFSET('Hygiene Data'!$D$11,0,10*ROW('Hygiene Data'!D1))="","",OFFSET('Hygiene Data'!$D$11,0,10*ROW('Hygiene Data'!D1)))</f>
        <v/>
      </c>
      <c r="DP7" s="309" t="str">
        <f ca="true">+IF(OFFSET('Hygiene Data'!$D$12,0,10*ROW('Hygiene Data'!D1))="","",OFFSET('Hygiene Data'!$D$12,0,10*ROW('Hygiene Data'!D1)))</f>
        <v/>
      </c>
      <c r="DQ7" s="309" t="str">
        <f ca="true">+IF(OFFSET('Hygiene Data'!$D$13,0,10*ROW('Hygiene Data'!D1))="","",OFFSET('Hygiene Data'!$D$13,0,10*ROW('Hygiene Data'!D1)))</f>
        <v/>
      </c>
      <c r="DR7" s="309" t="str">
        <f ca="true">+IF(OFFSET('Hygiene Data'!$E$11,0,10*ROW('Hygiene Data'!E1))="","",OFFSET('Hygiene Data'!$E$11,0,10*ROW('Hygiene Data'!E1)))</f>
        <v/>
      </c>
      <c r="DS7" s="309" t="str">
        <f ca="true">+IF(OFFSET('Hygiene Data'!$E$12,0,10*ROW('Hygiene Data'!E1))="","",OFFSET('Hygiene Data'!$E$12,0,10*ROW('Hygiene Data'!E1)))</f>
        <v/>
      </c>
      <c r="DT7" s="309" t="str">
        <f ca="true">+IF(OFFSET('Hygiene Data'!$E$13,0,10*ROW('Hygiene Data'!E1))="","",OFFSET('Hygiene Data'!$E$13,0,10*ROW('Hygiene Data'!E1)))</f>
        <v/>
      </c>
      <c r="DU7" s="309" t="str">
        <f ca="true">+IF(OFFSET('Hygiene Data'!$F$11,0,10*ROW('Hygiene Data'!F1))="","",OFFSET('Hygiene Data'!$F$11,0,10*ROW('Hygiene Data'!F1)))</f>
        <v/>
      </c>
      <c r="DV7" s="309" t="str">
        <f ca="true">+IF(OFFSET('Hygiene Data'!$F$12,0,10*ROW('Hygiene Data'!F1))="","",OFFSET('Hygiene Data'!$F$12,0,10*ROW('Hygiene Data'!F1)))</f>
        <v/>
      </c>
      <c r="DW7" s="309" t="str">
        <f ca="true">+IF(OFFSET('Hygiene Data'!$F$13,0,10*ROW('Hygiene Data'!F1))="","",OFFSET('Hygiene Data'!$F$13,0,10*ROW('Hygiene Data'!F1)))</f>
        <v/>
      </c>
      <c r="DX7" s="309" t="str">
        <f ca="true">+IF(OFFSET('Hygiene Data'!$G$11,0,10*ROW('Hygiene Data'!G1))="","",OFFSET('Hygiene Data'!$G$11,0,10*ROW('Hygiene Data'!G1)))</f>
        <v/>
      </c>
      <c r="DY7" s="309" t="str">
        <f ca="true">+IF(OFFSET('Hygiene Data'!$G$12,0,10*ROW('Hygiene Data'!G1))="","",OFFSET('Hygiene Data'!$G$12,0,10*ROW('Hygiene Data'!G1)))</f>
        <v/>
      </c>
      <c r="DZ7" s="309" t="str">
        <f ca="true">+IF(OFFSET('Hygiene Data'!$G$13,0,10*ROW('Hygiene Data'!G1))="","",OFFSET('Hygiene Data'!$G$13,0,10*ROW('Hygiene Data'!G1)))</f>
        <v/>
      </c>
      <c r="EA7" s="309" t="str">
        <f ca="true">+IF(OFFSET('Hygiene Data'!$H$11,0,10*ROW('Hygiene Data'!H1))="","",OFFSET('Hygiene Data'!$H$11,0,10*ROW('Hygiene Data'!H1)))</f>
        <v/>
      </c>
      <c r="EB7" s="309" t="str">
        <f ca="true">+IF(OFFSET('Hygiene Data'!$H$12,0,10*ROW('Hygiene Data'!H1))="","",OFFSET('Hygiene Data'!$H$12,0,10*ROW('Hygiene Data'!H1)))</f>
        <v/>
      </c>
      <c r="EC7" s="309" t="str">
        <f ca="true">+IF(OFFSET('Hygiene Data'!$H$13,0,10*ROW('Hygiene Data'!H1))="","",OFFSET('Hygiene Data'!$H$13,0,10*ROW('Hygiene Data'!H1)))</f>
        <v/>
      </c>
      <c r="ED7" s="309" t="str">
        <f ca="true">+IF(OFFSET('Hygiene Data'!$I$11,0,10*ROW('Hygiene Data'!I1))="","",OFFSET('Hygiene Data'!$I$11,0,10*ROW('Hygiene Data'!I1)))</f>
        <v/>
      </c>
      <c r="EE7" s="309" t="str">
        <f ca="true">+IF(OFFSET('Hygiene Data'!$I$12,0,10*ROW('Hygiene Data'!I1))="","",OFFSET('Hygiene Data'!$I$12,0,10*ROW('Hygiene Data'!I1)))</f>
        <v/>
      </c>
      <c r="EF7" s="309"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BTN_2010_SUR</v>
      </c>
      <c r="B8" s="38" t="str">
        <f ca="true">+IF(OFFSET('Water Data'!$C$2,0,10*ROW('Water Data'!F2))="","",OFFSET('Water Data'!$C$2,0,10*ROW('Water Data'!F2)))</f>
        <v>Survey</v>
      </c>
      <c r="C8" s="365">
        <f t="shared" ca="true" si="0"/>
        <v>2010</v>
      </c>
      <c r="D8" s="99">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94</v>
      </c>
      <c r="E8" s="99"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[62]</v>
      </c>
      <c r="F8" s="99"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9">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98.734177215189874</v>
      </c>
      <c r="H8" s="99"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9">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91.404011461318049</v>
      </c>
      <c r="K8" s="99"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9">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91.884057971014499</v>
      </c>
      <c r="Q8" s="99"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9"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9">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97.53086419753086</v>
      </c>
      <c r="T8" s="99"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9"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100">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97</v>
      </c>
      <c r="W8" s="100"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[70]</v>
      </c>
      <c r="X8" s="100"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10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100"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[52]</v>
      </c>
      <c r="AA8" s="100">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100"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10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10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100"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100">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95.128939828080235</v>
      </c>
      <c r="AG8" s="100"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10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10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100"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10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10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10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10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10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100">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95.072463768115938</v>
      </c>
      <c r="AQ8" s="100"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100"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10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100"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100">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100"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100"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10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100"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1"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1" t="str">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[66]</v>
      </c>
      <c r="BB8" s="10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1"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1"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9"/>
      <c r="BS8" s="309" t="str">
        <f ca="true">+IF(OFFSET('Water Data'!$D$27,0,10*ROW('Water Data'!D2))="","",OFFSET('Water Data'!$D$27,0,10*ROW('Water Data'!D2)))</f>
        <v>Yes</v>
      </c>
      <c r="BT8" s="309" t="str">
        <f ca="true">+IF(OFFSET('Water Data'!$D$28,0,10*ROW('Water Data'!D2))="","",OFFSET('Water Data'!$D$28,0,10*ROW('Water Data'!D2)))</f>
        <v>No</v>
      </c>
      <c r="BU8" s="309" t="str">
        <f ca="true">+IF(OFFSET('Water Data'!$D$29,0,10*ROW('Water Data'!D2))="","",OFFSET('Water Data'!$D$29,0,10*ROW('Water Data'!D2)))</f>
        <v/>
      </c>
      <c r="BV8" s="309" t="str">
        <f ca="true">+IF(OFFSET('Water Data'!$E$27,0,10*ROW('Water Data'!E2))="","",OFFSET('Water Data'!$E$27,0,10*ROW('Water Data'!E2)))</f>
        <v>Yes</v>
      </c>
      <c r="BW8" s="309" t="str">
        <f ca="true">+IF(OFFSET('Water Data'!$E$28,0,10*ROW('Water Data'!E2))="","",OFFSET('Water Data'!$E$28,0,10*ROW('Water Data'!E2)))</f>
        <v/>
      </c>
      <c r="BX8" s="309" t="str">
        <f ca="true">+IF(OFFSET('Water Data'!$E$29,0,10*ROW('Water Data'!E2))="","",OFFSET('Water Data'!$E$29,0,10*ROW('Water Data'!E2)))</f>
        <v/>
      </c>
      <c r="BY8" s="309" t="str">
        <f ca="true">+IF(OFFSET('Water Data'!$F$27,0,10*ROW('Water Data'!F2))="","",OFFSET('Water Data'!$F$27,0,10*ROW('Water Data'!F2)))</f>
        <v>Yes</v>
      </c>
      <c r="BZ8" s="309" t="str">
        <f ca="true">+IF(OFFSET('Water Data'!$F$28,0,10*ROW('Water Data'!F2))="","",OFFSET('Water Data'!$F$28,0,10*ROW('Water Data'!F2)))</f>
        <v/>
      </c>
      <c r="CA8" s="309" t="str">
        <f ca="true">+IF(OFFSET('Water Data'!$F$29,0,10*ROW('Water Data'!F2))="","",OFFSET('Water Data'!$F$29,0,10*ROW('Water Data'!F2)))</f>
        <v/>
      </c>
      <c r="CB8" s="309" t="str">
        <f ca="true">+IF(OFFSET('Water Data'!$G$27,0,10*ROW('Water Data'!G2))="","",OFFSET('Water Data'!$G$27,0,10*ROW('Water Data'!G2)))</f>
        <v/>
      </c>
      <c r="CC8" s="309" t="str">
        <f ca="true">+IF(OFFSET('Water Data'!$G$28,0,10*ROW('Water Data'!G2))="","",OFFSET('Water Data'!$G$28,0,10*ROW('Water Data'!G2)))</f>
        <v/>
      </c>
      <c r="CD8" s="309" t="str">
        <f ca="true">+IF(OFFSET('Water Data'!$G$29,0,10*ROW('Water Data'!G2))="","",OFFSET('Water Data'!$G$29,0,10*ROW('Water Data'!G2)))</f>
        <v/>
      </c>
      <c r="CE8" s="309" t="str">
        <f ca="true">+IF(OFFSET('Water Data'!$H$27,0,10*ROW('Water Data'!H2))="","",OFFSET('Water Data'!$H$27,0,10*ROW('Water Data'!H2)))</f>
        <v>Yes</v>
      </c>
      <c r="CF8" s="309" t="str">
        <f ca="true">+IF(OFFSET('Water Data'!$H$28,0,10*ROW('Water Data'!H2))="","",OFFSET('Water Data'!$H$28,0,10*ROW('Water Data'!H2)))</f>
        <v/>
      </c>
      <c r="CG8" s="309" t="str">
        <f ca="true">+IF(OFFSET('Water Data'!$H$29,0,10*ROW('Water Data'!H2))="","",OFFSET('Water Data'!$H$29,0,10*ROW('Water Data'!H2)))</f>
        <v/>
      </c>
      <c r="CH8" s="309" t="str">
        <f ca="true">+IF(OFFSET('Water Data'!$I$27,0,10*ROW('Water Data'!I2))="","",OFFSET('Water Data'!$I$27,0,10*ROW('Water Data'!I2)))</f>
        <v>Yes</v>
      </c>
      <c r="CI8" s="309" t="str">
        <f ca="true">+IF(OFFSET('Water Data'!$I$28,0,10*ROW('Water Data'!I2))="","",OFFSET('Water Data'!$I$28,0,10*ROW('Water Data'!I2)))</f>
        <v/>
      </c>
      <c r="CJ8" s="309" t="str">
        <f ca="true">+IF(OFFSET('Water Data'!$I$29,0,10*ROW('Water Data'!I2))="","",OFFSET('Water Data'!$I$29,0,10*ROW('Water Data'!I2)))</f>
        <v/>
      </c>
      <c r="CK8" s="309" t="str">
        <f ca="true">+IF(OFFSET('Sanitation Data'!$D$28,0,10*ROW('Sanitation Data'!D2))="","",OFFSET('Sanitation Data'!$D$28,0,10*ROW('Sanitation Data'!D2)))</f>
        <v>Yes</v>
      </c>
      <c r="CL8" s="309" t="str">
        <f ca="true">+IF(OFFSET('Sanitation Data'!$D$29,0,10*ROW('Sanitation Data'!D2))="","",OFFSET('Sanitation Data'!$D$29,0,10*ROW('Sanitation Data'!D2)))</f>
        <v>No</v>
      </c>
      <c r="CM8" s="309" t="str">
        <f ca="true">+IF(OFFSET('Sanitation Data'!$D$30,0,10*ROW('Sanitation Data'!D2))="","",OFFSET('Sanitation Data'!$D$30,0,10*ROW('Sanitation Data'!D2)))</f>
        <v/>
      </c>
      <c r="CN8" s="309" t="str">
        <f ca="true">+IF(OFFSET('Sanitation Data'!$D$31,0,10*ROW('Sanitation Data'!D2))="","",OFFSET('Sanitation Data'!$D$31,0,10*ROW('Sanitation Data'!D2)))</f>
        <v/>
      </c>
      <c r="CO8" s="309" t="str">
        <f ca="true">+IF(OFFSET('Sanitation Data'!$D$32,0,10*ROW('Sanitation Data'!D2))="","",OFFSET('Sanitation Data'!$D$32,0,10*ROW('Sanitation Data'!D2)))</f>
        <v>No</v>
      </c>
      <c r="CP8" s="309" t="str">
        <f ca="true">+IF(OFFSET('Sanitation Data'!$E$28,0,10*ROW('Sanitation Data'!E2))="","",OFFSET('Sanitation Data'!$E$28,0,10*ROW('Sanitation Data'!E2)))</f>
        <v>Yes</v>
      </c>
      <c r="CQ8" s="309" t="str">
        <f ca="true">+IF(OFFSET('Sanitation Data'!$E$29,0,10*ROW('Sanitation Data'!E2))="","",OFFSET('Sanitation Data'!$E$29,0,10*ROW('Sanitation Data'!E2)))</f>
        <v/>
      </c>
      <c r="CR8" s="309" t="str">
        <f ca="true">+IF(OFFSET('Sanitation Data'!$E$30,0,10*ROW('Sanitation Data'!E2))="","",OFFSET('Sanitation Data'!$E$30,0,10*ROW('Sanitation Data'!E2)))</f>
        <v/>
      </c>
      <c r="CS8" s="309" t="str">
        <f ca="true">+IF(OFFSET('Sanitation Data'!$E$31,0,10*ROW('Sanitation Data'!E2))="","",OFFSET('Sanitation Data'!$E$31,0,10*ROW('Sanitation Data'!E2)))</f>
        <v/>
      </c>
      <c r="CT8" s="309" t="str">
        <f ca="true">+IF(OFFSET('Sanitation Data'!$E$32,0,10*ROW('Sanitation Data'!E2))="","",OFFSET('Sanitation Data'!$E$32,0,10*ROW('Sanitation Data'!E2)))</f>
        <v/>
      </c>
      <c r="CU8" s="309" t="str">
        <f ca="true">+IF(OFFSET('Sanitation Data'!$F$28,0,10*ROW('Sanitation Data'!F2))="","",OFFSET('Sanitation Data'!$F$28,0,10*ROW('Sanitation Data'!F2)))</f>
        <v>Yes</v>
      </c>
      <c r="CV8" s="309" t="str">
        <f ca="true">+IF(OFFSET('Sanitation Data'!$F$29,0,10*ROW('Sanitation Data'!F2))="","",OFFSET('Sanitation Data'!$F$29,0,10*ROW('Sanitation Data'!F2)))</f>
        <v/>
      </c>
      <c r="CW8" s="309" t="str">
        <f ca="true">+IF(OFFSET('Sanitation Data'!$F$30,0,10*ROW('Sanitation Data'!F2))="","",OFFSET('Sanitation Data'!$F$30,0,10*ROW('Sanitation Data'!F2)))</f>
        <v/>
      </c>
      <c r="CX8" s="309" t="str">
        <f ca="true">+IF(OFFSET('Sanitation Data'!$F$31,0,10*ROW('Sanitation Data'!F2))="","",OFFSET('Sanitation Data'!$F$31,0,10*ROW('Sanitation Data'!F2)))</f>
        <v/>
      </c>
      <c r="CY8" s="309" t="str">
        <f ca="true">+IF(OFFSET('Sanitation Data'!$F$32,0,10*ROW('Sanitation Data'!F2))="","",OFFSET('Sanitation Data'!$F$32,0,10*ROW('Sanitation Data'!F2)))</f>
        <v/>
      </c>
      <c r="CZ8" s="309" t="str">
        <f ca="true">+IF(OFFSET('Sanitation Data'!$G$28,0,10*ROW('Sanitation Data'!G2))="","",OFFSET('Sanitation Data'!$G$28,0,10*ROW('Sanitation Data'!G2)))</f>
        <v/>
      </c>
      <c r="DA8" s="309" t="str">
        <f ca="true">+IF(OFFSET('Sanitation Data'!$G$29,0,10*ROW('Sanitation Data'!G2))="","",OFFSET('Sanitation Data'!$G$29,0,10*ROW('Sanitation Data'!G2)))</f>
        <v/>
      </c>
      <c r="DB8" s="309" t="str">
        <f ca="true">+IF(OFFSET('Sanitation Data'!$G$30,0,10*ROW('Sanitation Data'!G2))="","",OFFSET('Sanitation Data'!$G$30,0,10*ROW('Sanitation Data'!G2)))</f>
        <v/>
      </c>
      <c r="DC8" s="309" t="str">
        <f ca="true">+IF(OFFSET('Sanitation Data'!$G$31,0,10*ROW('Sanitation Data'!G2))="","",OFFSET('Sanitation Data'!$G$31,0,10*ROW('Sanitation Data'!G2)))</f>
        <v/>
      </c>
      <c r="DD8" s="309" t="str">
        <f ca="true">+IF(OFFSET('Sanitation Data'!$G$32,0,10*ROW('Sanitation Data'!G2))="","",OFFSET('Sanitation Data'!$G$32,0,10*ROW('Sanitation Data'!G2)))</f>
        <v/>
      </c>
      <c r="DE8" s="309" t="str">
        <f ca="true">+IF(OFFSET('Sanitation Data'!$H$28,0,10*ROW('Sanitation Data'!H2))="","",OFFSET('Sanitation Data'!$H$28,0,10*ROW('Sanitation Data'!H2)))</f>
        <v>Yes</v>
      </c>
      <c r="DF8" s="309" t="str">
        <f ca="true">+IF(OFFSET('Sanitation Data'!$H$29,0,10*ROW('Sanitation Data'!H2))="","",OFFSET('Sanitation Data'!$H$29,0,10*ROW('Sanitation Data'!H2)))</f>
        <v/>
      </c>
      <c r="DG8" s="309" t="str">
        <f ca="true">+IF(OFFSET('Sanitation Data'!$H$30,0,10*ROW('Sanitation Data'!H2))="","",OFFSET('Sanitation Data'!$H$30,0,10*ROW('Sanitation Data'!H2)))</f>
        <v/>
      </c>
      <c r="DH8" s="309" t="str">
        <f ca="true">+IF(OFFSET('Sanitation Data'!$H$31,0,10*ROW('Sanitation Data'!H2))="","",OFFSET('Sanitation Data'!$H$31,0,10*ROW('Sanitation Data'!H2)))</f>
        <v/>
      </c>
      <c r="DI8" s="309" t="str">
        <f ca="true">+IF(OFFSET('Sanitation Data'!$H$32,0,10*ROW('Sanitation Data'!H2))="","",OFFSET('Sanitation Data'!$H$32,0,10*ROW('Sanitation Data'!H2)))</f>
        <v/>
      </c>
      <c r="DJ8" s="309" t="str">
        <f ca="true">+IF(OFFSET('Sanitation Data'!$I$28,0,10*ROW('Sanitation Data'!I2))="","",OFFSET('Sanitation Data'!$I$28,0,10*ROW('Sanitation Data'!I2)))</f>
        <v>Yes</v>
      </c>
      <c r="DK8" s="309" t="str">
        <f ca="true">+IF(OFFSET('Sanitation Data'!$I$29,0,10*ROW('Sanitation Data'!I2))="","",OFFSET('Sanitation Data'!$I$29,0,10*ROW('Sanitation Data'!I2)))</f>
        <v/>
      </c>
      <c r="DL8" s="309" t="str">
        <f ca="true">+IF(OFFSET('Sanitation Data'!$I$30,0,10*ROW('Sanitation Data'!I2))="","",OFFSET('Sanitation Data'!$I$30,0,10*ROW('Sanitation Data'!I2)))</f>
        <v/>
      </c>
      <c r="DM8" s="309" t="str">
        <f ca="true">+IF(OFFSET('Sanitation Data'!$I$31,0,10*ROW('Sanitation Data'!I2))="","",OFFSET('Sanitation Data'!$I$31,0,10*ROW('Sanitation Data'!I2)))</f>
        <v/>
      </c>
      <c r="DN8" s="309" t="str">
        <f ca="true">+IF(OFFSET('Sanitation Data'!$I$32,0,10*ROW('Sanitation Data'!I2))="","",OFFSET('Sanitation Data'!$I$32,0,10*ROW('Sanitation Data'!I2)))</f>
        <v/>
      </c>
      <c r="DO8" s="309" t="str">
        <f ca="true">+IF(OFFSET('Hygiene Data'!$D$11,0,10*ROW('Hygiene Data'!D2))="","",OFFSET('Hygiene Data'!$D$11,0,10*ROW('Hygiene Data'!D2)))</f>
        <v/>
      </c>
      <c r="DP8" s="309" t="str">
        <f ca="true">+IF(OFFSET('Hygiene Data'!$D$12,0,10*ROW('Hygiene Data'!D2))="","",OFFSET('Hygiene Data'!$D$12,0,10*ROW('Hygiene Data'!D2)))</f>
        <v>No</v>
      </c>
      <c r="DQ8" s="309" t="str">
        <f ca="true">+IF(OFFSET('Hygiene Data'!$D$13,0,10*ROW('Hygiene Data'!D2))="","",OFFSET('Hygiene Data'!$D$13,0,10*ROW('Hygiene Data'!D2)))</f>
        <v/>
      </c>
      <c r="DR8" s="309" t="str">
        <f ca="true">+IF(OFFSET('Hygiene Data'!$E$11,0,10*ROW('Hygiene Data'!E2))="","",OFFSET('Hygiene Data'!$E$11,0,10*ROW('Hygiene Data'!E2)))</f>
        <v/>
      </c>
      <c r="DS8" s="309" t="str">
        <f ca="true">+IF(OFFSET('Hygiene Data'!$E$12,0,10*ROW('Hygiene Data'!E2))="","",OFFSET('Hygiene Data'!$E$12,0,10*ROW('Hygiene Data'!E2)))</f>
        <v/>
      </c>
      <c r="DT8" s="309" t="str">
        <f ca="true">+IF(OFFSET('Hygiene Data'!$E$13,0,10*ROW('Hygiene Data'!E2))="","",OFFSET('Hygiene Data'!$E$13,0,10*ROW('Hygiene Data'!E2)))</f>
        <v/>
      </c>
      <c r="DU8" s="309" t="str">
        <f ca="true">+IF(OFFSET('Hygiene Data'!$F$11,0,10*ROW('Hygiene Data'!F2))="","",OFFSET('Hygiene Data'!$F$11,0,10*ROW('Hygiene Data'!F2)))</f>
        <v/>
      </c>
      <c r="DV8" s="309" t="str">
        <f ca="true">+IF(OFFSET('Hygiene Data'!$F$12,0,10*ROW('Hygiene Data'!F2))="","",OFFSET('Hygiene Data'!$F$12,0,10*ROW('Hygiene Data'!F2)))</f>
        <v/>
      </c>
      <c r="DW8" s="309" t="str">
        <f ca="true">+IF(OFFSET('Hygiene Data'!$F$13,0,10*ROW('Hygiene Data'!F2))="","",OFFSET('Hygiene Data'!$F$13,0,10*ROW('Hygiene Data'!F2)))</f>
        <v/>
      </c>
      <c r="DX8" s="309" t="str">
        <f ca="true">+IF(OFFSET('Hygiene Data'!$G$11,0,10*ROW('Hygiene Data'!G2))="","",OFFSET('Hygiene Data'!$G$11,0,10*ROW('Hygiene Data'!G2)))</f>
        <v/>
      </c>
      <c r="DY8" s="309" t="str">
        <f ca="true">+IF(OFFSET('Hygiene Data'!$G$12,0,10*ROW('Hygiene Data'!G2))="","",OFFSET('Hygiene Data'!$G$12,0,10*ROW('Hygiene Data'!G2)))</f>
        <v/>
      </c>
      <c r="DZ8" s="309" t="str">
        <f ca="true">+IF(OFFSET('Hygiene Data'!$G$13,0,10*ROW('Hygiene Data'!G2))="","",OFFSET('Hygiene Data'!$G$13,0,10*ROW('Hygiene Data'!G2)))</f>
        <v/>
      </c>
      <c r="EA8" s="309" t="str">
        <f ca="true">+IF(OFFSET('Hygiene Data'!$H$11,0,10*ROW('Hygiene Data'!H2))="","",OFFSET('Hygiene Data'!$H$11,0,10*ROW('Hygiene Data'!H2)))</f>
        <v/>
      </c>
      <c r="EB8" s="309" t="str">
        <f ca="true">+IF(OFFSET('Hygiene Data'!$H$12,0,10*ROW('Hygiene Data'!H2))="","",OFFSET('Hygiene Data'!$H$12,0,10*ROW('Hygiene Data'!H2)))</f>
        <v/>
      </c>
      <c r="EC8" s="309" t="str">
        <f ca="true">+IF(OFFSET('Hygiene Data'!$H$13,0,10*ROW('Hygiene Data'!H2))="","",OFFSET('Hygiene Data'!$H$13,0,10*ROW('Hygiene Data'!H2)))</f>
        <v/>
      </c>
      <c r="ED8" s="309" t="str">
        <f ca="true">+IF(OFFSET('Hygiene Data'!$I$11,0,10*ROW('Hygiene Data'!I2))="","",OFFSET('Hygiene Data'!$I$11,0,10*ROW('Hygiene Data'!I2)))</f>
        <v/>
      </c>
      <c r="EE8" s="309" t="str">
        <f ca="true">+IF(OFFSET('Hygiene Data'!$I$12,0,10*ROW('Hygiene Data'!I2))="","",OFFSET('Hygiene Data'!$I$12,0,10*ROW('Hygiene Data'!I2)))</f>
        <v/>
      </c>
      <c r="EF8" s="309"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BTN_2011_EMIS</v>
      </c>
      <c r="B9" s="38" t="str">
        <f ca="true">+IF(OFFSET('Water Data'!$C$2,0,10*ROW('Water Data'!F3))="","",OFFSET('Water Data'!$C$2,0,10*ROW('Water Data'!F3)))</f>
        <v>EMIS</v>
      </c>
      <c r="C9" s="365">
        <f t="shared" ca="true" si="0"/>
        <v>2011</v>
      </c>
      <c r="D9" s="99"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9">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88.9</v>
      </c>
      <c r="F9" s="99"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9"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9"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9"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9"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9"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9"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9"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9"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9"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9"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9"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9"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9"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9"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100"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100"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100"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10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100"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100"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100"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100"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10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100"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100"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100"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100"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10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100"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100"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100"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10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10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10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100"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100"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100"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10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100"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100"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100"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100"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10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100"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1"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101"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101"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1"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101"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101"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1"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101"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101"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1"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1"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1"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1"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1"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1"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1"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1"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9"/>
      <c r="BS9" s="309" t="str">
        <f ca="true">+IF(OFFSET('Water Data'!$D$27,0,10*ROW('Water Data'!D3))="","",OFFSET('Water Data'!$D$27,0,10*ROW('Water Data'!D3)))</f>
        <v/>
      </c>
      <c r="BT9" s="309" t="str">
        <f ca="true">+IF(OFFSET('Water Data'!$D$28,0,10*ROW('Water Data'!D3))="","",OFFSET('Water Data'!$D$28,0,10*ROW('Water Data'!D3)))</f>
        <v>Yes</v>
      </c>
      <c r="BU9" s="309" t="str">
        <f ca="true">+IF(OFFSET('Water Data'!$D$29,0,10*ROW('Water Data'!D3))="","",OFFSET('Water Data'!$D$29,0,10*ROW('Water Data'!D3)))</f>
        <v/>
      </c>
      <c r="BV9" s="309" t="str">
        <f ca="true">+IF(OFFSET('Water Data'!$E$27,0,10*ROW('Water Data'!E3))="","",OFFSET('Water Data'!$E$27,0,10*ROW('Water Data'!E3)))</f>
        <v/>
      </c>
      <c r="BW9" s="309" t="str">
        <f ca="true">+IF(OFFSET('Water Data'!$E$28,0,10*ROW('Water Data'!E3))="","",OFFSET('Water Data'!$E$28,0,10*ROW('Water Data'!E3)))</f>
        <v/>
      </c>
      <c r="BX9" s="309" t="str">
        <f ca="true">+IF(OFFSET('Water Data'!$E$29,0,10*ROW('Water Data'!E3))="","",OFFSET('Water Data'!$E$29,0,10*ROW('Water Data'!E3)))</f>
        <v/>
      </c>
      <c r="BY9" s="309" t="str">
        <f ca="true">+IF(OFFSET('Water Data'!$F$27,0,10*ROW('Water Data'!F3))="","",OFFSET('Water Data'!$F$27,0,10*ROW('Water Data'!F3)))</f>
        <v/>
      </c>
      <c r="BZ9" s="309" t="str">
        <f ca="true">+IF(OFFSET('Water Data'!$F$28,0,10*ROW('Water Data'!F3))="","",OFFSET('Water Data'!$F$28,0,10*ROW('Water Data'!F3)))</f>
        <v/>
      </c>
      <c r="CA9" s="309" t="str">
        <f ca="true">+IF(OFFSET('Water Data'!$F$29,0,10*ROW('Water Data'!F3))="","",OFFSET('Water Data'!$F$29,0,10*ROW('Water Data'!F3)))</f>
        <v/>
      </c>
      <c r="CB9" s="309" t="str">
        <f ca="true">+IF(OFFSET('Water Data'!$G$27,0,10*ROW('Water Data'!G3))="","",OFFSET('Water Data'!$G$27,0,10*ROW('Water Data'!G3)))</f>
        <v/>
      </c>
      <c r="CC9" s="309" t="str">
        <f ca="true">+IF(OFFSET('Water Data'!$G$28,0,10*ROW('Water Data'!G3))="","",OFFSET('Water Data'!$G$28,0,10*ROW('Water Data'!G3)))</f>
        <v/>
      </c>
      <c r="CD9" s="309" t="str">
        <f ca="true">+IF(OFFSET('Water Data'!$G$29,0,10*ROW('Water Data'!G3))="","",OFFSET('Water Data'!$G$29,0,10*ROW('Water Data'!G3)))</f>
        <v/>
      </c>
      <c r="CE9" s="309" t="str">
        <f ca="true">+IF(OFFSET('Water Data'!$H$27,0,10*ROW('Water Data'!H3))="","",OFFSET('Water Data'!$H$27,0,10*ROW('Water Data'!H3)))</f>
        <v/>
      </c>
      <c r="CF9" s="309" t="str">
        <f ca="true">+IF(OFFSET('Water Data'!$H$28,0,10*ROW('Water Data'!H3))="","",OFFSET('Water Data'!$H$28,0,10*ROW('Water Data'!H3)))</f>
        <v/>
      </c>
      <c r="CG9" s="309" t="str">
        <f ca="true">+IF(OFFSET('Water Data'!$H$29,0,10*ROW('Water Data'!H3))="","",OFFSET('Water Data'!$H$29,0,10*ROW('Water Data'!H3)))</f>
        <v/>
      </c>
      <c r="CH9" s="309" t="str">
        <f ca="true">+IF(OFFSET('Water Data'!$I$27,0,10*ROW('Water Data'!I3))="","",OFFSET('Water Data'!$I$27,0,10*ROW('Water Data'!I3)))</f>
        <v/>
      </c>
      <c r="CI9" s="309" t="str">
        <f ca="true">+IF(OFFSET('Water Data'!$I$28,0,10*ROW('Water Data'!I3))="","",OFFSET('Water Data'!$I$28,0,10*ROW('Water Data'!I3)))</f>
        <v/>
      </c>
      <c r="CJ9" s="309" t="str">
        <f ca="true">+IF(OFFSET('Water Data'!$I$29,0,10*ROW('Water Data'!I3))="","",OFFSET('Water Data'!$I$29,0,10*ROW('Water Data'!I3)))</f>
        <v/>
      </c>
      <c r="CK9" s="309" t="str">
        <f ca="true">+IF(OFFSET('Sanitation Data'!$D$28,0,10*ROW('Sanitation Data'!D3))="","",OFFSET('Sanitation Data'!$D$28,0,10*ROW('Sanitation Data'!D3)))</f>
        <v/>
      </c>
      <c r="CL9" s="309" t="str">
        <f ca="true">+IF(OFFSET('Sanitation Data'!$D$29,0,10*ROW('Sanitation Data'!D3))="","",OFFSET('Sanitation Data'!$D$29,0,10*ROW('Sanitation Data'!D3)))</f>
        <v/>
      </c>
      <c r="CM9" s="309" t="str">
        <f ca="true">+IF(OFFSET('Sanitation Data'!$D$30,0,10*ROW('Sanitation Data'!D3))="","",OFFSET('Sanitation Data'!$D$30,0,10*ROW('Sanitation Data'!D3)))</f>
        <v/>
      </c>
      <c r="CN9" s="309" t="str">
        <f ca="true">+IF(OFFSET('Sanitation Data'!$D$31,0,10*ROW('Sanitation Data'!D3))="","",OFFSET('Sanitation Data'!$D$31,0,10*ROW('Sanitation Data'!D3)))</f>
        <v/>
      </c>
      <c r="CO9" s="309" t="str">
        <f ca="true">+IF(OFFSET('Sanitation Data'!$D$32,0,10*ROW('Sanitation Data'!D3))="","",OFFSET('Sanitation Data'!$D$32,0,10*ROW('Sanitation Data'!D3)))</f>
        <v/>
      </c>
      <c r="CP9" s="309" t="str">
        <f ca="true">+IF(OFFSET('Sanitation Data'!$E$28,0,10*ROW('Sanitation Data'!E3))="","",OFFSET('Sanitation Data'!$E$28,0,10*ROW('Sanitation Data'!E3)))</f>
        <v/>
      </c>
      <c r="CQ9" s="309" t="str">
        <f ca="true">+IF(OFFSET('Sanitation Data'!$E$29,0,10*ROW('Sanitation Data'!E3))="","",OFFSET('Sanitation Data'!$E$29,0,10*ROW('Sanitation Data'!E3)))</f>
        <v/>
      </c>
      <c r="CR9" s="309" t="str">
        <f ca="true">+IF(OFFSET('Sanitation Data'!$E$30,0,10*ROW('Sanitation Data'!E3))="","",OFFSET('Sanitation Data'!$E$30,0,10*ROW('Sanitation Data'!E3)))</f>
        <v/>
      </c>
      <c r="CS9" s="309" t="str">
        <f ca="true">+IF(OFFSET('Sanitation Data'!$E$31,0,10*ROW('Sanitation Data'!E3))="","",OFFSET('Sanitation Data'!$E$31,0,10*ROW('Sanitation Data'!E3)))</f>
        <v/>
      </c>
      <c r="CT9" s="309" t="str">
        <f ca="true">+IF(OFFSET('Sanitation Data'!$E$32,0,10*ROW('Sanitation Data'!E3))="","",OFFSET('Sanitation Data'!$E$32,0,10*ROW('Sanitation Data'!E3)))</f>
        <v/>
      </c>
      <c r="CU9" s="309" t="str">
        <f ca="true">+IF(OFFSET('Sanitation Data'!$F$28,0,10*ROW('Sanitation Data'!F3))="","",OFFSET('Sanitation Data'!$F$28,0,10*ROW('Sanitation Data'!F3)))</f>
        <v/>
      </c>
      <c r="CV9" s="309" t="str">
        <f ca="true">+IF(OFFSET('Sanitation Data'!$F$29,0,10*ROW('Sanitation Data'!F3))="","",OFFSET('Sanitation Data'!$F$29,0,10*ROW('Sanitation Data'!F3)))</f>
        <v/>
      </c>
      <c r="CW9" s="309" t="str">
        <f ca="true">+IF(OFFSET('Sanitation Data'!$F$30,0,10*ROW('Sanitation Data'!F3))="","",OFFSET('Sanitation Data'!$F$30,0,10*ROW('Sanitation Data'!F3)))</f>
        <v/>
      </c>
      <c r="CX9" s="309" t="str">
        <f ca="true">+IF(OFFSET('Sanitation Data'!$F$31,0,10*ROW('Sanitation Data'!F3))="","",OFFSET('Sanitation Data'!$F$31,0,10*ROW('Sanitation Data'!F3)))</f>
        <v/>
      </c>
      <c r="CY9" s="309" t="str">
        <f ca="true">+IF(OFFSET('Sanitation Data'!$F$32,0,10*ROW('Sanitation Data'!F3))="","",OFFSET('Sanitation Data'!$F$32,0,10*ROW('Sanitation Data'!F3)))</f>
        <v/>
      </c>
      <c r="CZ9" s="309" t="str">
        <f ca="true">+IF(OFFSET('Sanitation Data'!$G$28,0,10*ROW('Sanitation Data'!G3))="","",OFFSET('Sanitation Data'!$G$28,0,10*ROW('Sanitation Data'!G3)))</f>
        <v/>
      </c>
      <c r="DA9" s="309" t="str">
        <f ca="true">+IF(OFFSET('Sanitation Data'!$G$29,0,10*ROW('Sanitation Data'!G3))="","",OFFSET('Sanitation Data'!$G$29,0,10*ROW('Sanitation Data'!G3)))</f>
        <v/>
      </c>
      <c r="DB9" s="309" t="str">
        <f ca="true">+IF(OFFSET('Sanitation Data'!$G$30,0,10*ROW('Sanitation Data'!G3))="","",OFFSET('Sanitation Data'!$G$30,0,10*ROW('Sanitation Data'!G3)))</f>
        <v/>
      </c>
      <c r="DC9" s="309" t="str">
        <f ca="true">+IF(OFFSET('Sanitation Data'!$G$31,0,10*ROW('Sanitation Data'!G3))="","",OFFSET('Sanitation Data'!$G$31,0,10*ROW('Sanitation Data'!G3)))</f>
        <v/>
      </c>
      <c r="DD9" s="309" t="str">
        <f ca="true">+IF(OFFSET('Sanitation Data'!$G$32,0,10*ROW('Sanitation Data'!G3))="","",OFFSET('Sanitation Data'!$G$32,0,10*ROW('Sanitation Data'!G3)))</f>
        <v/>
      </c>
      <c r="DE9" s="309" t="str">
        <f ca="true">+IF(OFFSET('Sanitation Data'!$H$28,0,10*ROW('Sanitation Data'!H3))="","",OFFSET('Sanitation Data'!$H$28,0,10*ROW('Sanitation Data'!H3)))</f>
        <v/>
      </c>
      <c r="DF9" s="309" t="str">
        <f ca="true">+IF(OFFSET('Sanitation Data'!$H$29,0,10*ROW('Sanitation Data'!H3))="","",OFFSET('Sanitation Data'!$H$29,0,10*ROW('Sanitation Data'!H3)))</f>
        <v/>
      </c>
      <c r="DG9" s="309" t="str">
        <f ca="true">+IF(OFFSET('Sanitation Data'!$H$30,0,10*ROW('Sanitation Data'!H3))="","",OFFSET('Sanitation Data'!$H$30,0,10*ROW('Sanitation Data'!H3)))</f>
        <v/>
      </c>
      <c r="DH9" s="309" t="str">
        <f ca="true">+IF(OFFSET('Sanitation Data'!$H$31,0,10*ROW('Sanitation Data'!H3))="","",OFFSET('Sanitation Data'!$H$31,0,10*ROW('Sanitation Data'!H3)))</f>
        <v/>
      </c>
      <c r="DI9" s="309" t="str">
        <f ca="true">+IF(OFFSET('Sanitation Data'!$H$32,0,10*ROW('Sanitation Data'!H3))="","",OFFSET('Sanitation Data'!$H$32,0,10*ROW('Sanitation Data'!H3)))</f>
        <v/>
      </c>
      <c r="DJ9" s="309" t="str">
        <f ca="true">+IF(OFFSET('Sanitation Data'!$I$28,0,10*ROW('Sanitation Data'!I3))="","",OFFSET('Sanitation Data'!$I$28,0,10*ROW('Sanitation Data'!I3)))</f>
        <v/>
      </c>
      <c r="DK9" s="309" t="str">
        <f ca="true">+IF(OFFSET('Sanitation Data'!$I$29,0,10*ROW('Sanitation Data'!I3))="","",OFFSET('Sanitation Data'!$I$29,0,10*ROW('Sanitation Data'!I3)))</f>
        <v/>
      </c>
      <c r="DL9" s="309" t="str">
        <f ca="true">+IF(OFFSET('Sanitation Data'!$I$30,0,10*ROW('Sanitation Data'!I3))="","",OFFSET('Sanitation Data'!$I$30,0,10*ROW('Sanitation Data'!I3)))</f>
        <v/>
      </c>
      <c r="DM9" s="309" t="str">
        <f ca="true">+IF(OFFSET('Sanitation Data'!$I$31,0,10*ROW('Sanitation Data'!I3))="","",OFFSET('Sanitation Data'!$I$31,0,10*ROW('Sanitation Data'!I3)))</f>
        <v/>
      </c>
      <c r="DN9" s="309" t="str">
        <f ca="true">+IF(OFFSET('Sanitation Data'!$I$32,0,10*ROW('Sanitation Data'!I3))="","",OFFSET('Sanitation Data'!$I$32,0,10*ROW('Sanitation Data'!I3)))</f>
        <v/>
      </c>
      <c r="DO9" s="309" t="str">
        <f ca="true">+IF(OFFSET('Hygiene Data'!$D$11,0,10*ROW('Hygiene Data'!D3))="","",OFFSET('Hygiene Data'!$D$11,0,10*ROW('Hygiene Data'!D3)))</f>
        <v/>
      </c>
      <c r="DP9" s="309" t="str">
        <f ca="true">+IF(OFFSET('Hygiene Data'!$D$12,0,10*ROW('Hygiene Data'!D3))="","",OFFSET('Hygiene Data'!$D$12,0,10*ROW('Hygiene Data'!D3)))</f>
        <v/>
      </c>
      <c r="DQ9" s="309" t="str">
        <f ca="true">+IF(OFFSET('Hygiene Data'!$D$13,0,10*ROW('Hygiene Data'!D3))="","",OFFSET('Hygiene Data'!$D$13,0,10*ROW('Hygiene Data'!D3)))</f>
        <v/>
      </c>
      <c r="DR9" s="309" t="str">
        <f ca="true">+IF(OFFSET('Hygiene Data'!$E$11,0,10*ROW('Hygiene Data'!E3))="","",OFFSET('Hygiene Data'!$E$11,0,10*ROW('Hygiene Data'!E3)))</f>
        <v/>
      </c>
      <c r="DS9" s="309" t="str">
        <f ca="true">+IF(OFFSET('Hygiene Data'!$E$12,0,10*ROW('Hygiene Data'!E3))="","",OFFSET('Hygiene Data'!$E$12,0,10*ROW('Hygiene Data'!E3)))</f>
        <v/>
      </c>
      <c r="DT9" s="309" t="str">
        <f ca="true">+IF(OFFSET('Hygiene Data'!$E$13,0,10*ROW('Hygiene Data'!E3))="","",OFFSET('Hygiene Data'!$E$13,0,10*ROW('Hygiene Data'!E3)))</f>
        <v/>
      </c>
      <c r="DU9" s="309" t="str">
        <f ca="true">+IF(OFFSET('Hygiene Data'!$F$11,0,10*ROW('Hygiene Data'!F3))="","",OFFSET('Hygiene Data'!$F$11,0,10*ROW('Hygiene Data'!F3)))</f>
        <v/>
      </c>
      <c r="DV9" s="309" t="str">
        <f ca="true">+IF(OFFSET('Hygiene Data'!$F$12,0,10*ROW('Hygiene Data'!F3))="","",OFFSET('Hygiene Data'!$F$12,0,10*ROW('Hygiene Data'!F3)))</f>
        <v/>
      </c>
      <c r="DW9" s="309" t="str">
        <f ca="true">+IF(OFFSET('Hygiene Data'!$F$13,0,10*ROW('Hygiene Data'!F3))="","",OFFSET('Hygiene Data'!$F$13,0,10*ROW('Hygiene Data'!F3)))</f>
        <v/>
      </c>
      <c r="DX9" s="309" t="str">
        <f ca="true">+IF(OFFSET('Hygiene Data'!$G$11,0,10*ROW('Hygiene Data'!G3))="","",OFFSET('Hygiene Data'!$G$11,0,10*ROW('Hygiene Data'!G3)))</f>
        <v/>
      </c>
      <c r="DY9" s="309" t="str">
        <f ca="true">+IF(OFFSET('Hygiene Data'!$G$12,0,10*ROW('Hygiene Data'!G3))="","",OFFSET('Hygiene Data'!$G$12,0,10*ROW('Hygiene Data'!G3)))</f>
        <v/>
      </c>
      <c r="DZ9" s="309" t="str">
        <f ca="true">+IF(OFFSET('Hygiene Data'!$G$13,0,10*ROW('Hygiene Data'!G3))="","",OFFSET('Hygiene Data'!$G$13,0,10*ROW('Hygiene Data'!G3)))</f>
        <v/>
      </c>
      <c r="EA9" s="309" t="str">
        <f ca="true">+IF(OFFSET('Hygiene Data'!$H$11,0,10*ROW('Hygiene Data'!H3))="","",OFFSET('Hygiene Data'!$H$11,0,10*ROW('Hygiene Data'!H3)))</f>
        <v/>
      </c>
      <c r="EB9" s="309" t="str">
        <f ca="true">+IF(OFFSET('Hygiene Data'!$H$12,0,10*ROW('Hygiene Data'!H3))="","",OFFSET('Hygiene Data'!$H$12,0,10*ROW('Hygiene Data'!H3)))</f>
        <v/>
      </c>
      <c r="EC9" s="309" t="str">
        <f ca="true">+IF(OFFSET('Hygiene Data'!$H$13,0,10*ROW('Hygiene Data'!H3))="","",OFFSET('Hygiene Data'!$H$13,0,10*ROW('Hygiene Data'!H3)))</f>
        <v/>
      </c>
      <c r="ED9" s="309" t="str">
        <f ca="true">+IF(OFFSET('Hygiene Data'!$I$11,0,10*ROW('Hygiene Data'!I3))="","",OFFSET('Hygiene Data'!$I$11,0,10*ROW('Hygiene Data'!I3)))</f>
        <v/>
      </c>
      <c r="EE9" s="309" t="str">
        <f ca="true">+IF(OFFSET('Hygiene Data'!$I$12,0,10*ROW('Hygiene Data'!I3))="","",OFFSET('Hygiene Data'!$I$12,0,10*ROW('Hygiene Data'!I3)))</f>
        <v/>
      </c>
      <c r="EF9" s="309"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BTN_2012_EMIS</v>
      </c>
      <c r="B10" s="38" t="str">
        <f ca="true">+IF(OFFSET('Water Data'!$C$2,0,10*ROW('Water Data'!F4))="","",OFFSET('Water Data'!$C$2,0,10*ROW('Water Data'!F4)))</f>
        <v>EMIS</v>
      </c>
      <c r="C10" s="365">
        <f t="shared" ca="true" si="0"/>
        <v>2012</v>
      </c>
      <c r="D10" s="99"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9">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89.6</v>
      </c>
      <c r="F10" s="99"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9"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9"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9"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9"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100"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100"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100"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10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100"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10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10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10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10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10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10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10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10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10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10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10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10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10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10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10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100"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100"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100"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10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100"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100"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10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10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10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100"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1"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1"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1"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1"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1"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9"/>
      <c r="BS10" s="309" t="str">
        <f ca="true">+IF(OFFSET('Water Data'!$D$27,0,10*ROW('Water Data'!D4))="","",OFFSET('Water Data'!$D$27,0,10*ROW('Water Data'!D4)))</f>
        <v/>
      </c>
      <c r="BT10" s="309" t="str">
        <f ca="true">+IF(OFFSET('Water Data'!$D$28,0,10*ROW('Water Data'!D4))="","",OFFSET('Water Data'!$D$28,0,10*ROW('Water Data'!D4)))</f>
        <v>Yes</v>
      </c>
      <c r="BU10" s="309" t="str">
        <f ca="true">+IF(OFFSET('Water Data'!$D$29,0,10*ROW('Water Data'!D4))="","",OFFSET('Water Data'!$D$29,0,10*ROW('Water Data'!D4)))</f>
        <v/>
      </c>
      <c r="BV10" s="309" t="str">
        <f ca="true">+IF(OFFSET('Water Data'!$E$27,0,10*ROW('Water Data'!E4))="","",OFFSET('Water Data'!$E$27,0,10*ROW('Water Data'!E4)))</f>
        <v/>
      </c>
      <c r="BW10" s="309" t="str">
        <f ca="true">+IF(OFFSET('Water Data'!$E$28,0,10*ROW('Water Data'!E4))="","",OFFSET('Water Data'!$E$28,0,10*ROW('Water Data'!E4)))</f>
        <v/>
      </c>
      <c r="BX10" s="309" t="str">
        <f ca="true">+IF(OFFSET('Water Data'!$E$29,0,10*ROW('Water Data'!E4))="","",OFFSET('Water Data'!$E$29,0,10*ROW('Water Data'!E4)))</f>
        <v/>
      </c>
      <c r="BY10" s="309" t="str">
        <f ca="true">+IF(OFFSET('Water Data'!$F$27,0,10*ROW('Water Data'!F4))="","",OFFSET('Water Data'!$F$27,0,10*ROW('Water Data'!F4)))</f>
        <v/>
      </c>
      <c r="BZ10" s="309" t="str">
        <f ca="true">+IF(OFFSET('Water Data'!$F$28,0,10*ROW('Water Data'!F4))="","",OFFSET('Water Data'!$F$28,0,10*ROW('Water Data'!F4)))</f>
        <v/>
      </c>
      <c r="CA10" s="309" t="str">
        <f ca="true">+IF(OFFSET('Water Data'!$F$29,0,10*ROW('Water Data'!F4))="","",OFFSET('Water Data'!$F$29,0,10*ROW('Water Data'!F4)))</f>
        <v/>
      </c>
      <c r="CB10" s="309" t="str">
        <f ca="true">+IF(OFFSET('Water Data'!$G$27,0,10*ROW('Water Data'!G4))="","",OFFSET('Water Data'!$G$27,0,10*ROW('Water Data'!G4)))</f>
        <v/>
      </c>
      <c r="CC10" s="309" t="str">
        <f ca="true">+IF(OFFSET('Water Data'!$G$28,0,10*ROW('Water Data'!G4))="","",OFFSET('Water Data'!$G$28,0,10*ROW('Water Data'!G4)))</f>
        <v/>
      </c>
      <c r="CD10" s="309" t="str">
        <f ca="true">+IF(OFFSET('Water Data'!$G$29,0,10*ROW('Water Data'!G4))="","",OFFSET('Water Data'!$G$29,0,10*ROW('Water Data'!G4)))</f>
        <v/>
      </c>
      <c r="CE10" s="309" t="str">
        <f ca="true">+IF(OFFSET('Water Data'!$H$27,0,10*ROW('Water Data'!H4))="","",OFFSET('Water Data'!$H$27,0,10*ROW('Water Data'!H4)))</f>
        <v/>
      </c>
      <c r="CF10" s="309" t="str">
        <f ca="true">+IF(OFFSET('Water Data'!$H$28,0,10*ROW('Water Data'!H4))="","",OFFSET('Water Data'!$H$28,0,10*ROW('Water Data'!H4)))</f>
        <v/>
      </c>
      <c r="CG10" s="309" t="str">
        <f ca="true">+IF(OFFSET('Water Data'!$H$29,0,10*ROW('Water Data'!H4))="","",OFFSET('Water Data'!$H$29,0,10*ROW('Water Data'!H4)))</f>
        <v/>
      </c>
      <c r="CH10" s="309" t="str">
        <f ca="true">+IF(OFFSET('Water Data'!$I$27,0,10*ROW('Water Data'!I4))="","",OFFSET('Water Data'!$I$27,0,10*ROW('Water Data'!I4)))</f>
        <v/>
      </c>
      <c r="CI10" s="309" t="str">
        <f ca="true">+IF(OFFSET('Water Data'!$I$28,0,10*ROW('Water Data'!I4))="","",OFFSET('Water Data'!$I$28,0,10*ROW('Water Data'!I4)))</f>
        <v/>
      </c>
      <c r="CJ10" s="309" t="str">
        <f ca="true">+IF(OFFSET('Water Data'!$I$29,0,10*ROW('Water Data'!I4))="","",OFFSET('Water Data'!$I$29,0,10*ROW('Water Data'!I4)))</f>
        <v/>
      </c>
      <c r="CK10" s="309" t="str">
        <f ca="true">+IF(OFFSET('Sanitation Data'!$D$28,0,10*ROW('Sanitation Data'!D4))="","",OFFSET('Sanitation Data'!$D$28,0,10*ROW('Sanitation Data'!D4)))</f>
        <v/>
      </c>
      <c r="CL10" s="309" t="str">
        <f ca="true">+IF(OFFSET('Sanitation Data'!$D$29,0,10*ROW('Sanitation Data'!D4))="","",OFFSET('Sanitation Data'!$D$29,0,10*ROW('Sanitation Data'!D4)))</f>
        <v/>
      </c>
      <c r="CM10" s="309" t="str">
        <f ca="true">+IF(OFFSET('Sanitation Data'!$D$30,0,10*ROW('Sanitation Data'!D4))="","",OFFSET('Sanitation Data'!$D$30,0,10*ROW('Sanitation Data'!D4)))</f>
        <v/>
      </c>
      <c r="CN10" s="309" t="str">
        <f ca="true">+IF(OFFSET('Sanitation Data'!$D$31,0,10*ROW('Sanitation Data'!D4))="","",OFFSET('Sanitation Data'!$D$31,0,10*ROW('Sanitation Data'!D4)))</f>
        <v/>
      </c>
      <c r="CO10" s="309" t="str">
        <f ca="true">+IF(OFFSET('Sanitation Data'!$D$32,0,10*ROW('Sanitation Data'!D4))="","",OFFSET('Sanitation Data'!$D$32,0,10*ROW('Sanitation Data'!D4)))</f>
        <v/>
      </c>
      <c r="CP10" s="309" t="str">
        <f ca="true">+IF(OFFSET('Sanitation Data'!$E$28,0,10*ROW('Sanitation Data'!E4))="","",OFFSET('Sanitation Data'!$E$28,0,10*ROW('Sanitation Data'!E4)))</f>
        <v/>
      </c>
      <c r="CQ10" s="309" t="str">
        <f ca="true">+IF(OFFSET('Sanitation Data'!$E$29,0,10*ROW('Sanitation Data'!E4))="","",OFFSET('Sanitation Data'!$E$29,0,10*ROW('Sanitation Data'!E4)))</f>
        <v/>
      </c>
      <c r="CR10" s="309" t="str">
        <f ca="true">+IF(OFFSET('Sanitation Data'!$E$30,0,10*ROW('Sanitation Data'!E4))="","",OFFSET('Sanitation Data'!$E$30,0,10*ROW('Sanitation Data'!E4)))</f>
        <v/>
      </c>
      <c r="CS10" s="309" t="str">
        <f ca="true">+IF(OFFSET('Sanitation Data'!$E$31,0,10*ROW('Sanitation Data'!E4))="","",OFFSET('Sanitation Data'!$E$31,0,10*ROW('Sanitation Data'!E4)))</f>
        <v/>
      </c>
      <c r="CT10" s="309" t="str">
        <f ca="true">+IF(OFFSET('Sanitation Data'!$E$32,0,10*ROW('Sanitation Data'!E4))="","",OFFSET('Sanitation Data'!$E$32,0,10*ROW('Sanitation Data'!E4)))</f>
        <v/>
      </c>
      <c r="CU10" s="309" t="str">
        <f ca="true">+IF(OFFSET('Sanitation Data'!$F$28,0,10*ROW('Sanitation Data'!F4))="","",OFFSET('Sanitation Data'!$F$28,0,10*ROW('Sanitation Data'!F4)))</f>
        <v/>
      </c>
      <c r="CV10" s="309" t="str">
        <f ca="true">+IF(OFFSET('Sanitation Data'!$F$29,0,10*ROW('Sanitation Data'!F4))="","",OFFSET('Sanitation Data'!$F$29,0,10*ROW('Sanitation Data'!F4)))</f>
        <v/>
      </c>
      <c r="CW10" s="309" t="str">
        <f ca="true">+IF(OFFSET('Sanitation Data'!$F$30,0,10*ROW('Sanitation Data'!F4))="","",OFFSET('Sanitation Data'!$F$30,0,10*ROW('Sanitation Data'!F4)))</f>
        <v/>
      </c>
      <c r="CX10" s="309" t="str">
        <f ca="true">+IF(OFFSET('Sanitation Data'!$F$31,0,10*ROW('Sanitation Data'!F4))="","",OFFSET('Sanitation Data'!$F$31,0,10*ROW('Sanitation Data'!F4)))</f>
        <v/>
      </c>
      <c r="CY10" s="309" t="str">
        <f ca="true">+IF(OFFSET('Sanitation Data'!$F$32,0,10*ROW('Sanitation Data'!F4))="","",OFFSET('Sanitation Data'!$F$32,0,10*ROW('Sanitation Data'!F4)))</f>
        <v/>
      </c>
      <c r="CZ10" s="309" t="str">
        <f ca="true">+IF(OFFSET('Sanitation Data'!$G$28,0,10*ROW('Sanitation Data'!G4))="","",OFFSET('Sanitation Data'!$G$28,0,10*ROW('Sanitation Data'!G4)))</f>
        <v/>
      </c>
      <c r="DA10" s="309" t="str">
        <f ca="true">+IF(OFFSET('Sanitation Data'!$G$29,0,10*ROW('Sanitation Data'!G4))="","",OFFSET('Sanitation Data'!$G$29,0,10*ROW('Sanitation Data'!G4)))</f>
        <v/>
      </c>
      <c r="DB10" s="309" t="str">
        <f ca="true">+IF(OFFSET('Sanitation Data'!$G$30,0,10*ROW('Sanitation Data'!G4))="","",OFFSET('Sanitation Data'!$G$30,0,10*ROW('Sanitation Data'!G4)))</f>
        <v/>
      </c>
      <c r="DC10" s="309" t="str">
        <f ca="true">+IF(OFFSET('Sanitation Data'!$G$31,0,10*ROW('Sanitation Data'!G4))="","",OFFSET('Sanitation Data'!$G$31,0,10*ROW('Sanitation Data'!G4)))</f>
        <v/>
      </c>
      <c r="DD10" s="309" t="str">
        <f ca="true">+IF(OFFSET('Sanitation Data'!$G$32,0,10*ROW('Sanitation Data'!G4))="","",OFFSET('Sanitation Data'!$G$32,0,10*ROW('Sanitation Data'!G4)))</f>
        <v/>
      </c>
      <c r="DE10" s="309" t="str">
        <f ca="true">+IF(OFFSET('Sanitation Data'!$H$28,0,10*ROW('Sanitation Data'!H4))="","",OFFSET('Sanitation Data'!$H$28,0,10*ROW('Sanitation Data'!H4)))</f>
        <v/>
      </c>
      <c r="DF10" s="309" t="str">
        <f ca="true">+IF(OFFSET('Sanitation Data'!$H$29,0,10*ROW('Sanitation Data'!H4))="","",OFFSET('Sanitation Data'!$H$29,0,10*ROW('Sanitation Data'!H4)))</f>
        <v/>
      </c>
      <c r="DG10" s="309" t="str">
        <f ca="true">+IF(OFFSET('Sanitation Data'!$H$30,0,10*ROW('Sanitation Data'!H4))="","",OFFSET('Sanitation Data'!$H$30,0,10*ROW('Sanitation Data'!H4)))</f>
        <v/>
      </c>
      <c r="DH10" s="309" t="str">
        <f ca="true">+IF(OFFSET('Sanitation Data'!$H$31,0,10*ROW('Sanitation Data'!H4))="","",OFFSET('Sanitation Data'!$H$31,0,10*ROW('Sanitation Data'!H4)))</f>
        <v/>
      </c>
      <c r="DI10" s="309" t="str">
        <f ca="true">+IF(OFFSET('Sanitation Data'!$H$32,0,10*ROW('Sanitation Data'!H4))="","",OFFSET('Sanitation Data'!$H$32,0,10*ROW('Sanitation Data'!H4)))</f>
        <v/>
      </c>
      <c r="DJ10" s="309" t="str">
        <f ca="true">+IF(OFFSET('Sanitation Data'!$I$28,0,10*ROW('Sanitation Data'!I4))="","",OFFSET('Sanitation Data'!$I$28,0,10*ROW('Sanitation Data'!I4)))</f>
        <v/>
      </c>
      <c r="DK10" s="309" t="str">
        <f ca="true">+IF(OFFSET('Sanitation Data'!$I$29,0,10*ROW('Sanitation Data'!I4))="","",OFFSET('Sanitation Data'!$I$29,0,10*ROW('Sanitation Data'!I4)))</f>
        <v/>
      </c>
      <c r="DL10" s="309" t="str">
        <f ca="true">+IF(OFFSET('Sanitation Data'!$I$30,0,10*ROW('Sanitation Data'!I4))="","",OFFSET('Sanitation Data'!$I$30,0,10*ROW('Sanitation Data'!I4)))</f>
        <v/>
      </c>
      <c r="DM10" s="309" t="str">
        <f ca="true">+IF(OFFSET('Sanitation Data'!$I$31,0,10*ROW('Sanitation Data'!I4))="","",OFFSET('Sanitation Data'!$I$31,0,10*ROW('Sanitation Data'!I4)))</f>
        <v/>
      </c>
      <c r="DN10" s="309" t="str">
        <f ca="true">+IF(OFFSET('Sanitation Data'!$I$32,0,10*ROW('Sanitation Data'!I4))="","",OFFSET('Sanitation Data'!$I$32,0,10*ROW('Sanitation Data'!I4)))</f>
        <v/>
      </c>
      <c r="DO10" s="309" t="str">
        <f ca="true">+IF(OFFSET('Hygiene Data'!$D$11,0,10*ROW('Hygiene Data'!D4))="","",OFFSET('Hygiene Data'!$D$11,0,10*ROW('Hygiene Data'!D4)))</f>
        <v/>
      </c>
      <c r="DP10" s="309" t="str">
        <f ca="true">+IF(OFFSET('Hygiene Data'!$D$12,0,10*ROW('Hygiene Data'!D4))="","",OFFSET('Hygiene Data'!$D$12,0,10*ROW('Hygiene Data'!D4)))</f>
        <v/>
      </c>
      <c r="DQ10" s="309" t="str">
        <f ca="true">+IF(OFFSET('Hygiene Data'!$D$13,0,10*ROW('Hygiene Data'!D4))="","",OFFSET('Hygiene Data'!$D$13,0,10*ROW('Hygiene Data'!D4)))</f>
        <v/>
      </c>
      <c r="DR10" s="309" t="str">
        <f ca="true">+IF(OFFSET('Hygiene Data'!$E$11,0,10*ROW('Hygiene Data'!E4))="","",OFFSET('Hygiene Data'!$E$11,0,10*ROW('Hygiene Data'!E4)))</f>
        <v/>
      </c>
      <c r="DS10" s="309" t="str">
        <f ca="true">+IF(OFFSET('Hygiene Data'!$E$12,0,10*ROW('Hygiene Data'!E4))="","",OFFSET('Hygiene Data'!$E$12,0,10*ROW('Hygiene Data'!E4)))</f>
        <v/>
      </c>
      <c r="DT10" s="309" t="str">
        <f ca="true">+IF(OFFSET('Hygiene Data'!$E$13,0,10*ROW('Hygiene Data'!E4))="","",OFFSET('Hygiene Data'!$E$13,0,10*ROW('Hygiene Data'!E4)))</f>
        <v/>
      </c>
      <c r="DU10" s="309" t="str">
        <f ca="true">+IF(OFFSET('Hygiene Data'!$F$11,0,10*ROW('Hygiene Data'!F4))="","",OFFSET('Hygiene Data'!$F$11,0,10*ROW('Hygiene Data'!F4)))</f>
        <v/>
      </c>
      <c r="DV10" s="309" t="str">
        <f ca="true">+IF(OFFSET('Hygiene Data'!$F$12,0,10*ROW('Hygiene Data'!F4))="","",OFFSET('Hygiene Data'!$F$12,0,10*ROW('Hygiene Data'!F4)))</f>
        <v/>
      </c>
      <c r="DW10" s="309" t="str">
        <f ca="true">+IF(OFFSET('Hygiene Data'!$F$13,0,10*ROW('Hygiene Data'!F4))="","",OFFSET('Hygiene Data'!$F$13,0,10*ROW('Hygiene Data'!F4)))</f>
        <v/>
      </c>
      <c r="DX10" s="309" t="str">
        <f ca="true">+IF(OFFSET('Hygiene Data'!$G$11,0,10*ROW('Hygiene Data'!G4))="","",OFFSET('Hygiene Data'!$G$11,0,10*ROW('Hygiene Data'!G4)))</f>
        <v/>
      </c>
      <c r="DY10" s="309" t="str">
        <f ca="true">+IF(OFFSET('Hygiene Data'!$G$12,0,10*ROW('Hygiene Data'!G4))="","",OFFSET('Hygiene Data'!$G$12,0,10*ROW('Hygiene Data'!G4)))</f>
        <v/>
      </c>
      <c r="DZ10" s="309" t="str">
        <f ca="true">+IF(OFFSET('Hygiene Data'!$G$13,0,10*ROW('Hygiene Data'!G4))="","",OFFSET('Hygiene Data'!$G$13,0,10*ROW('Hygiene Data'!G4)))</f>
        <v/>
      </c>
      <c r="EA10" s="309" t="str">
        <f ca="true">+IF(OFFSET('Hygiene Data'!$H$11,0,10*ROW('Hygiene Data'!H4))="","",OFFSET('Hygiene Data'!$H$11,0,10*ROW('Hygiene Data'!H4)))</f>
        <v/>
      </c>
      <c r="EB10" s="309" t="str">
        <f ca="true">+IF(OFFSET('Hygiene Data'!$H$12,0,10*ROW('Hygiene Data'!H4))="","",OFFSET('Hygiene Data'!$H$12,0,10*ROW('Hygiene Data'!H4)))</f>
        <v/>
      </c>
      <c r="EC10" s="309" t="str">
        <f ca="true">+IF(OFFSET('Hygiene Data'!$H$13,0,10*ROW('Hygiene Data'!H4))="","",OFFSET('Hygiene Data'!$H$13,0,10*ROW('Hygiene Data'!H4)))</f>
        <v/>
      </c>
      <c r="ED10" s="309" t="str">
        <f ca="true">+IF(OFFSET('Hygiene Data'!$I$11,0,10*ROW('Hygiene Data'!I4))="","",OFFSET('Hygiene Data'!$I$11,0,10*ROW('Hygiene Data'!I4)))</f>
        <v/>
      </c>
      <c r="EE10" s="309" t="str">
        <f ca="true">+IF(OFFSET('Hygiene Data'!$I$12,0,10*ROW('Hygiene Data'!I4))="","",OFFSET('Hygiene Data'!$I$12,0,10*ROW('Hygiene Data'!I4)))</f>
        <v/>
      </c>
      <c r="EF10" s="309"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BTN_2013_EMIS</v>
      </c>
      <c r="B11" s="38" t="str">
        <f ca="true">+IF(OFFSET('Water Data'!$C$2,0,10*ROW('Water Data'!F5))="","",OFFSET('Water Data'!$C$2,0,10*ROW('Water Data'!F5)))</f>
        <v>EMIS</v>
      </c>
      <c r="C11" s="365">
        <f t="shared" ca="true" si="0"/>
        <v>2013</v>
      </c>
      <c r="D11" s="99"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9">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89.9</v>
      </c>
      <c r="F11" s="99"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9"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9"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9"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9"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100"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100"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10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10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100"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10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10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10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10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10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10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10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10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10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10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10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10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10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10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10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100"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10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10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10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100"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100"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10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10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10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100"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1"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1"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1"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9"/>
      <c r="BS11" s="309" t="str">
        <f ca="true">+IF(OFFSET('Water Data'!$D$27,0,10*ROW('Water Data'!D5))="","",OFFSET('Water Data'!$D$27,0,10*ROW('Water Data'!D5)))</f>
        <v/>
      </c>
      <c r="BT11" s="309" t="str">
        <f ca="true">+IF(OFFSET('Water Data'!$D$28,0,10*ROW('Water Data'!D5))="","",OFFSET('Water Data'!$D$28,0,10*ROW('Water Data'!D5)))</f>
        <v>Yes</v>
      </c>
      <c r="BU11" s="309" t="str">
        <f ca="true">+IF(OFFSET('Water Data'!$D$29,0,10*ROW('Water Data'!D5))="","",OFFSET('Water Data'!$D$29,0,10*ROW('Water Data'!D5)))</f>
        <v/>
      </c>
      <c r="BV11" s="309" t="str">
        <f ca="true">+IF(OFFSET('Water Data'!$E$27,0,10*ROW('Water Data'!E5))="","",OFFSET('Water Data'!$E$27,0,10*ROW('Water Data'!E5)))</f>
        <v/>
      </c>
      <c r="BW11" s="309" t="str">
        <f ca="true">+IF(OFFSET('Water Data'!$E$28,0,10*ROW('Water Data'!E5))="","",OFFSET('Water Data'!$E$28,0,10*ROW('Water Data'!E5)))</f>
        <v/>
      </c>
      <c r="BX11" s="309" t="str">
        <f ca="true">+IF(OFFSET('Water Data'!$E$29,0,10*ROW('Water Data'!E5))="","",OFFSET('Water Data'!$E$29,0,10*ROW('Water Data'!E5)))</f>
        <v/>
      </c>
      <c r="BY11" s="309" t="str">
        <f ca="true">+IF(OFFSET('Water Data'!$F$27,0,10*ROW('Water Data'!F5))="","",OFFSET('Water Data'!$F$27,0,10*ROW('Water Data'!F5)))</f>
        <v/>
      </c>
      <c r="BZ11" s="309" t="str">
        <f ca="true">+IF(OFFSET('Water Data'!$F$28,0,10*ROW('Water Data'!F5))="","",OFFSET('Water Data'!$F$28,0,10*ROW('Water Data'!F5)))</f>
        <v/>
      </c>
      <c r="CA11" s="309" t="str">
        <f ca="true">+IF(OFFSET('Water Data'!$F$29,0,10*ROW('Water Data'!F5))="","",OFFSET('Water Data'!$F$29,0,10*ROW('Water Data'!F5)))</f>
        <v/>
      </c>
      <c r="CB11" s="309" t="str">
        <f ca="true">+IF(OFFSET('Water Data'!$G$27,0,10*ROW('Water Data'!G5))="","",OFFSET('Water Data'!$G$27,0,10*ROW('Water Data'!G5)))</f>
        <v/>
      </c>
      <c r="CC11" s="309" t="str">
        <f ca="true">+IF(OFFSET('Water Data'!$G$28,0,10*ROW('Water Data'!G5))="","",OFFSET('Water Data'!$G$28,0,10*ROW('Water Data'!G5)))</f>
        <v/>
      </c>
      <c r="CD11" s="309" t="str">
        <f ca="true">+IF(OFFSET('Water Data'!$G$29,0,10*ROW('Water Data'!G5))="","",OFFSET('Water Data'!$G$29,0,10*ROW('Water Data'!G5)))</f>
        <v/>
      </c>
      <c r="CE11" s="309" t="str">
        <f ca="true">+IF(OFFSET('Water Data'!$H$27,0,10*ROW('Water Data'!H5))="","",OFFSET('Water Data'!$H$27,0,10*ROW('Water Data'!H5)))</f>
        <v/>
      </c>
      <c r="CF11" s="309" t="str">
        <f ca="true">+IF(OFFSET('Water Data'!$H$28,0,10*ROW('Water Data'!H5))="","",OFFSET('Water Data'!$H$28,0,10*ROW('Water Data'!H5)))</f>
        <v/>
      </c>
      <c r="CG11" s="309" t="str">
        <f ca="true">+IF(OFFSET('Water Data'!$H$29,0,10*ROW('Water Data'!H5))="","",OFFSET('Water Data'!$H$29,0,10*ROW('Water Data'!H5)))</f>
        <v/>
      </c>
      <c r="CH11" s="309" t="str">
        <f ca="true">+IF(OFFSET('Water Data'!$I$27,0,10*ROW('Water Data'!I5))="","",OFFSET('Water Data'!$I$27,0,10*ROW('Water Data'!I5)))</f>
        <v/>
      </c>
      <c r="CI11" s="309" t="str">
        <f ca="true">+IF(OFFSET('Water Data'!$I$28,0,10*ROW('Water Data'!I5))="","",OFFSET('Water Data'!$I$28,0,10*ROW('Water Data'!I5)))</f>
        <v/>
      </c>
      <c r="CJ11" s="309" t="str">
        <f ca="true">+IF(OFFSET('Water Data'!$I$29,0,10*ROW('Water Data'!I5))="","",OFFSET('Water Data'!$I$29,0,10*ROW('Water Data'!I5)))</f>
        <v/>
      </c>
      <c r="CK11" s="309" t="str">
        <f ca="true">+IF(OFFSET('Sanitation Data'!$D$28,0,10*ROW('Sanitation Data'!D5))="","",OFFSET('Sanitation Data'!$D$28,0,10*ROW('Sanitation Data'!D5)))</f>
        <v/>
      </c>
      <c r="CL11" s="309" t="str">
        <f ca="true">+IF(OFFSET('Sanitation Data'!$D$29,0,10*ROW('Sanitation Data'!D5))="","",OFFSET('Sanitation Data'!$D$29,0,10*ROW('Sanitation Data'!D5)))</f>
        <v/>
      </c>
      <c r="CM11" s="309" t="str">
        <f ca="true">+IF(OFFSET('Sanitation Data'!$D$30,0,10*ROW('Sanitation Data'!D5))="","",OFFSET('Sanitation Data'!$D$30,0,10*ROW('Sanitation Data'!D5)))</f>
        <v/>
      </c>
      <c r="CN11" s="309" t="str">
        <f ca="true">+IF(OFFSET('Sanitation Data'!$D$31,0,10*ROW('Sanitation Data'!D5))="","",OFFSET('Sanitation Data'!$D$31,0,10*ROW('Sanitation Data'!D5)))</f>
        <v/>
      </c>
      <c r="CO11" s="309" t="str">
        <f ca="true">+IF(OFFSET('Sanitation Data'!$D$32,0,10*ROW('Sanitation Data'!D5))="","",OFFSET('Sanitation Data'!$D$32,0,10*ROW('Sanitation Data'!D5)))</f>
        <v/>
      </c>
      <c r="CP11" s="309" t="str">
        <f ca="true">+IF(OFFSET('Sanitation Data'!$E$28,0,10*ROW('Sanitation Data'!E5))="","",OFFSET('Sanitation Data'!$E$28,0,10*ROW('Sanitation Data'!E5)))</f>
        <v/>
      </c>
      <c r="CQ11" s="309" t="str">
        <f ca="true">+IF(OFFSET('Sanitation Data'!$E$29,0,10*ROW('Sanitation Data'!E5))="","",OFFSET('Sanitation Data'!$E$29,0,10*ROW('Sanitation Data'!E5)))</f>
        <v/>
      </c>
      <c r="CR11" s="309" t="str">
        <f ca="true">+IF(OFFSET('Sanitation Data'!$E$30,0,10*ROW('Sanitation Data'!E5))="","",OFFSET('Sanitation Data'!$E$30,0,10*ROW('Sanitation Data'!E5)))</f>
        <v/>
      </c>
      <c r="CS11" s="309" t="str">
        <f ca="true">+IF(OFFSET('Sanitation Data'!$E$31,0,10*ROW('Sanitation Data'!E5))="","",OFFSET('Sanitation Data'!$E$31,0,10*ROW('Sanitation Data'!E5)))</f>
        <v/>
      </c>
      <c r="CT11" s="309" t="str">
        <f ca="true">+IF(OFFSET('Sanitation Data'!$E$32,0,10*ROW('Sanitation Data'!E5))="","",OFFSET('Sanitation Data'!$E$32,0,10*ROW('Sanitation Data'!E5)))</f>
        <v/>
      </c>
      <c r="CU11" s="309" t="str">
        <f ca="true">+IF(OFFSET('Sanitation Data'!$F$28,0,10*ROW('Sanitation Data'!F5))="","",OFFSET('Sanitation Data'!$F$28,0,10*ROW('Sanitation Data'!F5)))</f>
        <v/>
      </c>
      <c r="CV11" s="309" t="str">
        <f ca="true">+IF(OFFSET('Sanitation Data'!$F$29,0,10*ROW('Sanitation Data'!F5))="","",OFFSET('Sanitation Data'!$F$29,0,10*ROW('Sanitation Data'!F5)))</f>
        <v/>
      </c>
      <c r="CW11" s="309" t="str">
        <f ca="true">+IF(OFFSET('Sanitation Data'!$F$30,0,10*ROW('Sanitation Data'!F5))="","",OFFSET('Sanitation Data'!$F$30,0,10*ROW('Sanitation Data'!F5)))</f>
        <v/>
      </c>
      <c r="CX11" s="309" t="str">
        <f ca="true">+IF(OFFSET('Sanitation Data'!$F$31,0,10*ROW('Sanitation Data'!F5))="","",OFFSET('Sanitation Data'!$F$31,0,10*ROW('Sanitation Data'!F5)))</f>
        <v/>
      </c>
      <c r="CY11" s="309" t="str">
        <f ca="true">+IF(OFFSET('Sanitation Data'!$F$32,0,10*ROW('Sanitation Data'!F5))="","",OFFSET('Sanitation Data'!$F$32,0,10*ROW('Sanitation Data'!F5)))</f>
        <v/>
      </c>
      <c r="CZ11" s="309" t="str">
        <f ca="true">+IF(OFFSET('Sanitation Data'!$G$28,0,10*ROW('Sanitation Data'!G5))="","",OFFSET('Sanitation Data'!$G$28,0,10*ROW('Sanitation Data'!G5)))</f>
        <v/>
      </c>
      <c r="DA11" s="309" t="str">
        <f ca="true">+IF(OFFSET('Sanitation Data'!$G$29,0,10*ROW('Sanitation Data'!G5))="","",OFFSET('Sanitation Data'!$G$29,0,10*ROW('Sanitation Data'!G5)))</f>
        <v/>
      </c>
      <c r="DB11" s="309" t="str">
        <f ca="true">+IF(OFFSET('Sanitation Data'!$G$30,0,10*ROW('Sanitation Data'!G5))="","",OFFSET('Sanitation Data'!$G$30,0,10*ROW('Sanitation Data'!G5)))</f>
        <v/>
      </c>
      <c r="DC11" s="309" t="str">
        <f ca="true">+IF(OFFSET('Sanitation Data'!$G$31,0,10*ROW('Sanitation Data'!G5))="","",OFFSET('Sanitation Data'!$G$31,0,10*ROW('Sanitation Data'!G5)))</f>
        <v/>
      </c>
      <c r="DD11" s="309" t="str">
        <f ca="true">+IF(OFFSET('Sanitation Data'!$G$32,0,10*ROW('Sanitation Data'!G5))="","",OFFSET('Sanitation Data'!$G$32,0,10*ROW('Sanitation Data'!G5)))</f>
        <v/>
      </c>
      <c r="DE11" s="309" t="str">
        <f ca="true">+IF(OFFSET('Sanitation Data'!$H$28,0,10*ROW('Sanitation Data'!H5))="","",OFFSET('Sanitation Data'!$H$28,0,10*ROW('Sanitation Data'!H5)))</f>
        <v/>
      </c>
      <c r="DF11" s="309" t="str">
        <f ca="true">+IF(OFFSET('Sanitation Data'!$H$29,0,10*ROW('Sanitation Data'!H5))="","",OFFSET('Sanitation Data'!$H$29,0,10*ROW('Sanitation Data'!H5)))</f>
        <v/>
      </c>
      <c r="DG11" s="309" t="str">
        <f ca="true">+IF(OFFSET('Sanitation Data'!$H$30,0,10*ROW('Sanitation Data'!H5))="","",OFFSET('Sanitation Data'!$H$30,0,10*ROW('Sanitation Data'!H5)))</f>
        <v/>
      </c>
      <c r="DH11" s="309" t="str">
        <f ca="true">+IF(OFFSET('Sanitation Data'!$H$31,0,10*ROW('Sanitation Data'!H5))="","",OFFSET('Sanitation Data'!$H$31,0,10*ROW('Sanitation Data'!H5)))</f>
        <v/>
      </c>
      <c r="DI11" s="309" t="str">
        <f ca="true">+IF(OFFSET('Sanitation Data'!$H$32,0,10*ROW('Sanitation Data'!H5))="","",OFFSET('Sanitation Data'!$H$32,0,10*ROW('Sanitation Data'!H5)))</f>
        <v/>
      </c>
      <c r="DJ11" s="309" t="str">
        <f ca="true">+IF(OFFSET('Sanitation Data'!$I$28,0,10*ROW('Sanitation Data'!I5))="","",OFFSET('Sanitation Data'!$I$28,0,10*ROW('Sanitation Data'!I5)))</f>
        <v/>
      </c>
      <c r="DK11" s="309" t="str">
        <f ca="true">+IF(OFFSET('Sanitation Data'!$I$29,0,10*ROW('Sanitation Data'!I5))="","",OFFSET('Sanitation Data'!$I$29,0,10*ROW('Sanitation Data'!I5)))</f>
        <v/>
      </c>
      <c r="DL11" s="309" t="str">
        <f ca="true">+IF(OFFSET('Sanitation Data'!$I$30,0,10*ROW('Sanitation Data'!I5))="","",OFFSET('Sanitation Data'!$I$30,0,10*ROW('Sanitation Data'!I5)))</f>
        <v/>
      </c>
      <c r="DM11" s="309" t="str">
        <f ca="true">+IF(OFFSET('Sanitation Data'!$I$31,0,10*ROW('Sanitation Data'!I5))="","",OFFSET('Sanitation Data'!$I$31,0,10*ROW('Sanitation Data'!I5)))</f>
        <v/>
      </c>
      <c r="DN11" s="309" t="str">
        <f ca="true">+IF(OFFSET('Sanitation Data'!$I$32,0,10*ROW('Sanitation Data'!I5))="","",OFFSET('Sanitation Data'!$I$32,0,10*ROW('Sanitation Data'!I5)))</f>
        <v/>
      </c>
      <c r="DO11" s="309" t="str">
        <f ca="true">+IF(OFFSET('Hygiene Data'!$D$11,0,10*ROW('Hygiene Data'!D5))="","",OFFSET('Hygiene Data'!$D$11,0,10*ROW('Hygiene Data'!D5)))</f>
        <v/>
      </c>
      <c r="DP11" s="309" t="str">
        <f ca="true">+IF(OFFSET('Hygiene Data'!$D$12,0,10*ROW('Hygiene Data'!D5))="","",OFFSET('Hygiene Data'!$D$12,0,10*ROW('Hygiene Data'!D5)))</f>
        <v/>
      </c>
      <c r="DQ11" s="309" t="str">
        <f ca="true">+IF(OFFSET('Hygiene Data'!$D$13,0,10*ROW('Hygiene Data'!D5))="","",OFFSET('Hygiene Data'!$D$13,0,10*ROW('Hygiene Data'!D5)))</f>
        <v/>
      </c>
      <c r="DR11" s="309" t="str">
        <f ca="true">+IF(OFFSET('Hygiene Data'!$E$11,0,10*ROW('Hygiene Data'!E5))="","",OFFSET('Hygiene Data'!$E$11,0,10*ROW('Hygiene Data'!E5)))</f>
        <v/>
      </c>
      <c r="DS11" s="309" t="str">
        <f ca="true">+IF(OFFSET('Hygiene Data'!$E$12,0,10*ROW('Hygiene Data'!E5))="","",OFFSET('Hygiene Data'!$E$12,0,10*ROW('Hygiene Data'!E5)))</f>
        <v/>
      </c>
      <c r="DT11" s="309" t="str">
        <f ca="true">+IF(OFFSET('Hygiene Data'!$E$13,0,10*ROW('Hygiene Data'!E5))="","",OFFSET('Hygiene Data'!$E$13,0,10*ROW('Hygiene Data'!E5)))</f>
        <v/>
      </c>
      <c r="DU11" s="309" t="str">
        <f ca="true">+IF(OFFSET('Hygiene Data'!$F$11,0,10*ROW('Hygiene Data'!F5))="","",OFFSET('Hygiene Data'!$F$11,0,10*ROW('Hygiene Data'!F5)))</f>
        <v/>
      </c>
      <c r="DV11" s="309" t="str">
        <f ca="true">+IF(OFFSET('Hygiene Data'!$F$12,0,10*ROW('Hygiene Data'!F5))="","",OFFSET('Hygiene Data'!$F$12,0,10*ROW('Hygiene Data'!F5)))</f>
        <v/>
      </c>
      <c r="DW11" s="309" t="str">
        <f ca="true">+IF(OFFSET('Hygiene Data'!$F$13,0,10*ROW('Hygiene Data'!F5))="","",OFFSET('Hygiene Data'!$F$13,0,10*ROW('Hygiene Data'!F5)))</f>
        <v/>
      </c>
      <c r="DX11" s="309" t="str">
        <f ca="true">+IF(OFFSET('Hygiene Data'!$G$11,0,10*ROW('Hygiene Data'!G5))="","",OFFSET('Hygiene Data'!$G$11,0,10*ROW('Hygiene Data'!G5)))</f>
        <v/>
      </c>
      <c r="DY11" s="309" t="str">
        <f ca="true">+IF(OFFSET('Hygiene Data'!$G$12,0,10*ROW('Hygiene Data'!G5))="","",OFFSET('Hygiene Data'!$G$12,0,10*ROW('Hygiene Data'!G5)))</f>
        <v/>
      </c>
      <c r="DZ11" s="309" t="str">
        <f ca="true">+IF(OFFSET('Hygiene Data'!$G$13,0,10*ROW('Hygiene Data'!G5))="","",OFFSET('Hygiene Data'!$G$13,0,10*ROW('Hygiene Data'!G5)))</f>
        <v/>
      </c>
      <c r="EA11" s="309" t="str">
        <f ca="true">+IF(OFFSET('Hygiene Data'!$H$11,0,10*ROW('Hygiene Data'!H5))="","",OFFSET('Hygiene Data'!$H$11,0,10*ROW('Hygiene Data'!H5)))</f>
        <v/>
      </c>
      <c r="EB11" s="309" t="str">
        <f ca="true">+IF(OFFSET('Hygiene Data'!$H$12,0,10*ROW('Hygiene Data'!H5))="","",OFFSET('Hygiene Data'!$H$12,0,10*ROW('Hygiene Data'!H5)))</f>
        <v/>
      </c>
      <c r="EC11" s="309" t="str">
        <f ca="true">+IF(OFFSET('Hygiene Data'!$H$13,0,10*ROW('Hygiene Data'!H5))="","",OFFSET('Hygiene Data'!$H$13,0,10*ROW('Hygiene Data'!H5)))</f>
        <v/>
      </c>
      <c r="ED11" s="309" t="str">
        <f ca="true">+IF(OFFSET('Hygiene Data'!$I$11,0,10*ROW('Hygiene Data'!I5))="","",OFFSET('Hygiene Data'!$I$11,0,10*ROW('Hygiene Data'!I5)))</f>
        <v/>
      </c>
      <c r="EE11" s="309" t="str">
        <f ca="true">+IF(OFFSET('Hygiene Data'!$I$12,0,10*ROW('Hygiene Data'!I5))="","",OFFSET('Hygiene Data'!$I$12,0,10*ROW('Hygiene Data'!I5)))</f>
        <v/>
      </c>
      <c r="EF11" s="309"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BTN_2013_SUR</v>
      </c>
      <c r="B12" s="38" t="str">
        <f ca="true">+IF(OFFSET('Water Data'!$C$2,0,10*ROW('Water Data'!F6))="","",OFFSET('Water Data'!$C$2,0,10*ROW('Water Data'!F6)))</f>
        <v>Survey</v>
      </c>
      <c r="C12" s="365">
        <f t="shared" ca="true" si="0"/>
        <v>2013</v>
      </c>
      <c r="D12" s="99"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9"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[91]</v>
      </c>
      <c r="F12" s="99"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[78]</v>
      </c>
      <c r="G12" s="99"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9"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9"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9"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9"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9"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9"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9"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9" t="str">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[90]</v>
      </c>
      <c r="R12" s="99"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9"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9" t="str">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[93]</v>
      </c>
      <c r="U12" s="99"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100" t="str">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100" t="str">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[90]</v>
      </c>
      <c r="X12" s="10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10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100"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[58]</v>
      </c>
      <c r="AA12" s="100"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100"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10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10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100"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100"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100"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10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10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100"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100"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100"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10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10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10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100"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100" t="str">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[91]</v>
      </c>
      <c r="AR12" s="10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10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100"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100" t="str">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[99]</v>
      </c>
      <c r="AV12" s="100" t="str">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[88]</v>
      </c>
      <c r="AW12" s="10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10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100"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1"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1"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101" t="str">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[55]</v>
      </c>
      <c r="BC12" s="101"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1"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1"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1"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1"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1"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1"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10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1"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9"/>
      <c r="BS12" s="309" t="str">
        <f ca="true">+IF(OFFSET('Water Data'!$D$27,0,10*ROW('Water Data'!D6))="","",OFFSET('Water Data'!$D$27,0,10*ROW('Water Data'!D6)))</f>
        <v/>
      </c>
      <c r="BT12" s="309" t="str">
        <f ca="true">+IF(OFFSET('Water Data'!$D$28,0,10*ROW('Water Data'!D6))="","",OFFSET('Water Data'!$D$28,0,10*ROW('Water Data'!D6)))</f>
        <v>No</v>
      </c>
      <c r="BU12" s="309" t="str">
        <f ca="true">+IF(OFFSET('Water Data'!$D$29,0,10*ROW('Water Data'!D6))="","",OFFSET('Water Data'!$D$29,0,10*ROW('Water Data'!D6)))</f>
        <v>No</v>
      </c>
      <c r="BV12" s="309" t="str">
        <f ca="true">+IF(OFFSET('Water Data'!$E$27,0,10*ROW('Water Data'!E6))="","",OFFSET('Water Data'!$E$27,0,10*ROW('Water Data'!E6)))</f>
        <v/>
      </c>
      <c r="BW12" s="309" t="str">
        <f ca="true">+IF(OFFSET('Water Data'!$E$28,0,10*ROW('Water Data'!E6))="","",OFFSET('Water Data'!$E$28,0,10*ROW('Water Data'!E6)))</f>
        <v/>
      </c>
      <c r="BX12" s="309" t="str">
        <f ca="true">+IF(OFFSET('Water Data'!$E$29,0,10*ROW('Water Data'!E6))="","",OFFSET('Water Data'!$E$29,0,10*ROW('Water Data'!E6)))</f>
        <v/>
      </c>
      <c r="BY12" s="309" t="str">
        <f ca="true">+IF(OFFSET('Water Data'!$F$27,0,10*ROW('Water Data'!F6))="","",OFFSET('Water Data'!$F$27,0,10*ROW('Water Data'!F6)))</f>
        <v/>
      </c>
      <c r="BZ12" s="309" t="str">
        <f ca="true">+IF(OFFSET('Water Data'!$F$28,0,10*ROW('Water Data'!F6))="","",OFFSET('Water Data'!$F$28,0,10*ROW('Water Data'!F6)))</f>
        <v/>
      </c>
      <c r="CA12" s="309" t="str">
        <f ca="true">+IF(OFFSET('Water Data'!$F$29,0,10*ROW('Water Data'!F6))="","",OFFSET('Water Data'!$F$29,0,10*ROW('Water Data'!F6)))</f>
        <v/>
      </c>
      <c r="CB12" s="309" t="str">
        <f ca="true">+IF(OFFSET('Water Data'!$G$27,0,10*ROW('Water Data'!G6))="","",OFFSET('Water Data'!$G$27,0,10*ROW('Water Data'!G6)))</f>
        <v/>
      </c>
      <c r="CC12" s="309" t="str">
        <f ca="true">+IF(OFFSET('Water Data'!$G$28,0,10*ROW('Water Data'!G6))="","",OFFSET('Water Data'!$G$28,0,10*ROW('Water Data'!G6)))</f>
        <v/>
      </c>
      <c r="CD12" s="309" t="str">
        <f ca="true">+IF(OFFSET('Water Data'!$G$29,0,10*ROW('Water Data'!G6))="","",OFFSET('Water Data'!$G$29,0,10*ROW('Water Data'!G6)))</f>
        <v/>
      </c>
      <c r="CE12" s="309" t="str">
        <f ca="true">+IF(OFFSET('Water Data'!$H$27,0,10*ROW('Water Data'!H6))="","",OFFSET('Water Data'!$H$27,0,10*ROW('Water Data'!H6)))</f>
        <v/>
      </c>
      <c r="CF12" s="309" t="str">
        <f ca="true">+IF(OFFSET('Water Data'!$H$28,0,10*ROW('Water Data'!H6))="","",OFFSET('Water Data'!$H$28,0,10*ROW('Water Data'!H6)))</f>
        <v>No</v>
      </c>
      <c r="CG12" s="309" t="str">
        <f ca="true">+IF(OFFSET('Water Data'!$H$29,0,10*ROW('Water Data'!H6))="","",OFFSET('Water Data'!$H$29,0,10*ROW('Water Data'!H6)))</f>
        <v/>
      </c>
      <c r="CH12" s="309" t="str">
        <f ca="true">+IF(OFFSET('Water Data'!$I$27,0,10*ROW('Water Data'!I6))="","",OFFSET('Water Data'!$I$27,0,10*ROW('Water Data'!I6)))</f>
        <v/>
      </c>
      <c r="CI12" s="309" t="str">
        <f ca="true">+IF(OFFSET('Water Data'!$I$28,0,10*ROW('Water Data'!I6))="","",OFFSET('Water Data'!$I$28,0,10*ROW('Water Data'!I6)))</f>
        <v>No</v>
      </c>
      <c r="CJ12" s="309" t="str">
        <f ca="true">+IF(OFFSET('Water Data'!$I$29,0,10*ROW('Water Data'!I6))="","",OFFSET('Water Data'!$I$29,0,10*ROW('Water Data'!I6)))</f>
        <v/>
      </c>
      <c r="CK12" s="309" t="str">
        <f ca="true">+IF(OFFSET('Sanitation Data'!$D$28,0,10*ROW('Sanitation Data'!D6))="","",OFFSET('Sanitation Data'!$D$28,0,10*ROW('Sanitation Data'!D6)))</f>
        <v>No</v>
      </c>
      <c r="CL12" s="309" t="str">
        <f ca="true">+IF(OFFSET('Sanitation Data'!$D$29,0,10*ROW('Sanitation Data'!D6))="","",OFFSET('Sanitation Data'!$D$29,0,10*ROW('Sanitation Data'!D6)))</f>
        <v>No</v>
      </c>
      <c r="CM12" s="309" t="str">
        <f ca="true">+IF(OFFSET('Sanitation Data'!$D$30,0,10*ROW('Sanitation Data'!D6))="","",OFFSET('Sanitation Data'!$D$30,0,10*ROW('Sanitation Data'!D6)))</f>
        <v/>
      </c>
      <c r="CN12" s="309" t="str">
        <f ca="true">+IF(OFFSET('Sanitation Data'!$D$31,0,10*ROW('Sanitation Data'!D6))="","",OFFSET('Sanitation Data'!$D$31,0,10*ROW('Sanitation Data'!D6)))</f>
        <v/>
      </c>
      <c r="CO12" s="309" t="str">
        <f ca="true">+IF(OFFSET('Sanitation Data'!$D$32,0,10*ROW('Sanitation Data'!D6))="","",OFFSET('Sanitation Data'!$D$32,0,10*ROW('Sanitation Data'!D6)))</f>
        <v>No</v>
      </c>
      <c r="CP12" s="309" t="str">
        <f ca="true">+IF(OFFSET('Sanitation Data'!$E$28,0,10*ROW('Sanitation Data'!E6))="","",OFFSET('Sanitation Data'!$E$28,0,10*ROW('Sanitation Data'!E6)))</f>
        <v/>
      </c>
      <c r="CQ12" s="309" t="str">
        <f ca="true">+IF(OFFSET('Sanitation Data'!$E$29,0,10*ROW('Sanitation Data'!E6))="","",OFFSET('Sanitation Data'!$E$29,0,10*ROW('Sanitation Data'!E6)))</f>
        <v/>
      </c>
      <c r="CR12" s="309" t="str">
        <f ca="true">+IF(OFFSET('Sanitation Data'!$E$30,0,10*ROW('Sanitation Data'!E6))="","",OFFSET('Sanitation Data'!$E$30,0,10*ROW('Sanitation Data'!E6)))</f>
        <v/>
      </c>
      <c r="CS12" s="309" t="str">
        <f ca="true">+IF(OFFSET('Sanitation Data'!$E$31,0,10*ROW('Sanitation Data'!E6))="","",OFFSET('Sanitation Data'!$E$31,0,10*ROW('Sanitation Data'!E6)))</f>
        <v/>
      </c>
      <c r="CT12" s="309" t="str">
        <f ca="true">+IF(OFFSET('Sanitation Data'!$E$32,0,10*ROW('Sanitation Data'!E6))="","",OFFSET('Sanitation Data'!$E$32,0,10*ROW('Sanitation Data'!E6)))</f>
        <v/>
      </c>
      <c r="CU12" s="309" t="str">
        <f ca="true">+IF(OFFSET('Sanitation Data'!$F$28,0,10*ROW('Sanitation Data'!F6))="","",OFFSET('Sanitation Data'!$F$28,0,10*ROW('Sanitation Data'!F6)))</f>
        <v/>
      </c>
      <c r="CV12" s="309" t="str">
        <f ca="true">+IF(OFFSET('Sanitation Data'!$F$29,0,10*ROW('Sanitation Data'!F6))="","",OFFSET('Sanitation Data'!$F$29,0,10*ROW('Sanitation Data'!F6)))</f>
        <v/>
      </c>
      <c r="CW12" s="309" t="str">
        <f ca="true">+IF(OFFSET('Sanitation Data'!$F$30,0,10*ROW('Sanitation Data'!F6))="","",OFFSET('Sanitation Data'!$F$30,0,10*ROW('Sanitation Data'!F6)))</f>
        <v/>
      </c>
      <c r="CX12" s="309" t="str">
        <f ca="true">+IF(OFFSET('Sanitation Data'!$F$31,0,10*ROW('Sanitation Data'!F6))="","",OFFSET('Sanitation Data'!$F$31,0,10*ROW('Sanitation Data'!F6)))</f>
        <v/>
      </c>
      <c r="CY12" s="309" t="str">
        <f ca="true">+IF(OFFSET('Sanitation Data'!$F$32,0,10*ROW('Sanitation Data'!F6))="","",OFFSET('Sanitation Data'!$F$32,0,10*ROW('Sanitation Data'!F6)))</f>
        <v/>
      </c>
      <c r="CZ12" s="309" t="str">
        <f ca="true">+IF(OFFSET('Sanitation Data'!$G$28,0,10*ROW('Sanitation Data'!G6))="","",OFFSET('Sanitation Data'!$G$28,0,10*ROW('Sanitation Data'!G6)))</f>
        <v/>
      </c>
      <c r="DA12" s="309" t="str">
        <f ca="true">+IF(OFFSET('Sanitation Data'!$G$29,0,10*ROW('Sanitation Data'!G6))="","",OFFSET('Sanitation Data'!$G$29,0,10*ROW('Sanitation Data'!G6)))</f>
        <v/>
      </c>
      <c r="DB12" s="309" t="str">
        <f ca="true">+IF(OFFSET('Sanitation Data'!$G$30,0,10*ROW('Sanitation Data'!G6))="","",OFFSET('Sanitation Data'!$G$30,0,10*ROW('Sanitation Data'!G6)))</f>
        <v/>
      </c>
      <c r="DC12" s="309" t="str">
        <f ca="true">+IF(OFFSET('Sanitation Data'!$G$31,0,10*ROW('Sanitation Data'!G6))="","",OFFSET('Sanitation Data'!$G$31,0,10*ROW('Sanitation Data'!G6)))</f>
        <v/>
      </c>
      <c r="DD12" s="309" t="str">
        <f ca="true">+IF(OFFSET('Sanitation Data'!$G$32,0,10*ROW('Sanitation Data'!G6))="","",OFFSET('Sanitation Data'!$G$32,0,10*ROW('Sanitation Data'!G6)))</f>
        <v/>
      </c>
      <c r="DE12" s="309" t="str">
        <f ca="true">+IF(OFFSET('Sanitation Data'!$H$28,0,10*ROW('Sanitation Data'!H6))="","",OFFSET('Sanitation Data'!$H$28,0,10*ROW('Sanitation Data'!H6)))</f>
        <v>No</v>
      </c>
      <c r="DF12" s="309" t="str">
        <f ca="true">+IF(OFFSET('Sanitation Data'!$H$29,0,10*ROW('Sanitation Data'!H6))="","",OFFSET('Sanitation Data'!$H$29,0,10*ROW('Sanitation Data'!H6)))</f>
        <v>No</v>
      </c>
      <c r="DG12" s="309" t="str">
        <f ca="true">+IF(OFFSET('Sanitation Data'!$H$30,0,10*ROW('Sanitation Data'!H6))="","",OFFSET('Sanitation Data'!$H$30,0,10*ROW('Sanitation Data'!H6)))</f>
        <v/>
      </c>
      <c r="DH12" s="309" t="str">
        <f ca="true">+IF(OFFSET('Sanitation Data'!$H$31,0,10*ROW('Sanitation Data'!H6))="","",OFFSET('Sanitation Data'!$H$31,0,10*ROW('Sanitation Data'!H6)))</f>
        <v/>
      </c>
      <c r="DI12" s="309" t="str">
        <f ca="true">+IF(OFFSET('Sanitation Data'!$H$32,0,10*ROW('Sanitation Data'!H6))="","",OFFSET('Sanitation Data'!$H$32,0,10*ROW('Sanitation Data'!H6)))</f>
        <v/>
      </c>
      <c r="DJ12" s="309" t="str">
        <f ca="true">+IF(OFFSET('Sanitation Data'!$I$28,0,10*ROW('Sanitation Data'!I6))="","",OFFSET('Sanitation Data'!$I$28,0,10*ROW('Sanitation Data'!I6)))</f>
        <v>No</v>
      </c>
      <c r="DK12" s="309" t="str">
        <f ca="true">+IF(OFFSET('Sanitation Data'!$I$29,0,10*ROW('Sanitation Data'!I6))="","",OFFSET('Sanitation Data'!$I$29,0,10*ROW('Sanitation Data'!I6)))</f>
        <v>No</v>
      </c>
      <c r="DL12" s="309" t="str">
        <f ca="true">+IF(OFFSET('Sanitation Data'!$I$30,0,10*ROW('Sanitation Data'!I6))="","",OFFSET('Sanitation Data'!$I$30,0,10*ROW('Sanitation Data'!I6)))</f>
        <v/>
      </c>
      <c r="DM12" s="309" t="str">
        <f ca="true">+IF(OFFSET('Sanitation Data'!$I$31,0,10*ROW('Sanitation Data'!I6))="","",OFFSET('Sanitation Data'!$I$31,0,10*ROW('Sanitation Data'!I6)))</f>
        <v/>
      </c>
      <c r="DN12" s="309" t="str">
        <f ca="true">+IF(OFFSET('Sanitation Data'!$I$32,0,10*ROW('Sanitation Data'!I6))="","",OFFSET('Sanitation Data'!$I$32,0,10*ROW('Sanitation Data'!I6)))</f>
        <v/>
      </c>
      <c r="DO12" s="309" t="str">
        <f ca="true">+IF(OFFSET('Hygiene Data'!$D$11,0,10*ROW('Hygiene Data'!D6))="","",OFFSET('Hygiene Data'!$D$11,0,10*ROW('Hygiene Data'!D6)))</f>
        <v/>
      </c>
      <c r="DP12" s="309" t="str">
        <f ca="true">+IF(OFFSET('Hygiene Data'!$D$12,0,10*ROW('Hygiene Data'!D6))="","",OFFSET('Hygiene Data'!$D$12,0,10*ROW('Hygiene Data'!D6)))</f>
        <v/>
      </c>
      <c r="DQ12" s="309" t="str">
        <f ca="true">+IF(OFFSET('Hygiene Data'!$D$13,0,10*ROW('Hygiene Data'!D6))="","",OFFSET('Hygiene Data'!$D$13,0,10*ROW('Hygiene Data'!D6)))</f>
        <v>No</v>
      </c>
      <c r="DR12" s="309" t="str">
        <f ca="true">+IF(OFFSET('Hygiene Data'!$E$11,0,10*ROW('Hygiene Data'!E6))="","",OFFSET('Hygiene Data'!$E$11,0,10*ROW('Hygiene Data'!E6)))</f>
        <v/>
      </c>
      <c r="DS12" s="309" t="str">
        <f ca="true">+IF(OFFSET('Hygiene Data'!$E$12,0,10*ROW('Hygiene Data'!E6))="","",OFFSET('Hygiene Data'!$E$12,0,10*ROW('Hygiene Data'!E6)))</f>
        <v/>
      </c>
      <c r="DT12" s="309" t="str">
        <f ca="true">+IF(OFFSET('Hygiene Data'!$E$13,0,10*ROW('Hygiene Data'!E6))="","",OFFSET('Hygiene Data'!$E$13,0,10*ROW('Hygiene Data'!E6)))</f>
        <v/>
      </c>
      <c r="DU12" s="309" t="str">
        <f ca="true">+IF(OFFSET('Hygiene Data'!$F$11,0,10*ROW('Hygiene Data'!F6))="","",OFFSET('Hygiene Data'!$F$11,0,10*ROW('Hygiene Data'!F6)))</f>
        <v/>
      </c>
      <c r="DV12" s="309" t="str">
        <f ca="true">+IF(OFFSET('Hygiene Data'!$F$12,0,10*ROW('Hygiene Data'!F6))="","",OFFSET('Hygiene Data'!$F$12,0,10*ROW('Hygiene Data'!F6)))</f>
        <v/>
      </c>
      <c r="DW12" s="309" t="str">
        <f ca="true">+IF(OFFSET('Hygiene Data'!$F$13,0,10*ROW('Hygiene Data'!F6))="","",OFFSET('Hygiene Data'!$F$13,0,10*ROW('Hygiene Data'!F6)))</f>
        <v/>
      </c>
      <c r="DX12" s="309" t="str">
        <f ca="true">+IF(OFFSET('Hygiene Data'!$G$11,0,10*ROW('Hygiene Data'!G6))="","",OFFSET('Hygiene Data'!$G$11,0,10*ROW('Hygiene Data'!G6)))</f>
        <v/>
      </c>
      <c r="DY12" s="309" t="str">
        <f ca="true">+IF(OFFSET('Hygiene Data'!$G$12,0,10*ROW('Hygiene Data'!G6))="","",OFFSET('Hygiene Data'!$G$12,0,10*ROW('Hygiene Data'!G6)))</f>
        <v/>
      </c>
      <c r="DZ12" s="309" t="str">
        <f ca="true">+IF(OFFSET('Hygiene Data'!$G$13,0,10*ROW('Hygiene Data'!G6))="","",OFFSET('Hygiene Data'!$G$13,0,10*ROW('Hygiene Data'!G6)))</f>
        <v/>
      </c>
      <c r="EA12" s="309" t="str">
        <f ca="true">+IF(OFFSET('Hygiene Data'!$H$11,0,10*ROW('Hygiene Data'!H6))="","",OFFSET('Hygiene Data'!$H$11,0,10*ROW('Hygiene Data'!H6)))</f>
        <v/>
      </c>
      <c r="EB12" s="309" t="str">
        <f ca="true">+IF(OFFSET('Hygiene Data'!$H$12,0,10*ROW('Hygiene Data'!H6))="","",OFFSET('Hygiene Data'!$H$12,0,10*ROW('Hygiene Data'!H6)))</f>
        <v/>
      </c>
      <c r="EC12" s="309" t="str">
        <f ca="true">+IF(OFFSET('Hygiene Data'!$H$13,0,10*ROW('Hygiene Data'!H6))="","",OFFSET('Hygiene Data'!$H$13,0,10*ROW('Hygiene Data'!H6)))</f>
        <v/>
      </c>
      <c r="ED12" s="309" t="str">
        <f ca="true">+IF(OFFSET('Hygiene Data'!$I$11,0,10*ROW('Hygiene Data'!I6))="","",OFFSET('Hygiene Data'!$I$11,0,10*ROW('Hygiene Data'!I6)))</f>
        <v/>
      </c>
      <c r="EE12" s="309" t="str">
        <f ca="true">+IF(OFFSET('Hygiene Data'!$I$12,0,10*ROW('Hygiene Data'!I6))="","",OFFSET('Hygiene Data'!$I$12,0,10*ROW('Hygiene Data'!I6)))</f>
        <v/>
      </c>
      <c r="EF12" s="309"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BTN_2014_EMIS</v>
      </c>
      <c r="B13" s="38" t="str">
        <f ca="true">+IF(OFFSET('Water Data'!$C$2,0,10*ROW('Water Data'!F7))="","",OFFSET('Water Data'!$C$2,0,10*ROW('Water Data'!F7)))</f>
        <v>EMIS</v>
      </c>
      <c r="C13" s="365">
        <f t="shared" ca="true" si="0"/>
        <v>2014</v>
      </c>
      <c r="D13" s="99">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9">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90</v>
      </c>
      <c r="F13" s="99">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58.5</v>
      </c>
      <c r="G13" s="9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9"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9"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9"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9"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9"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9"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100">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100">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87.5</v>
      </c>
      <c r="X13" s="100">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63</v>
      </c>
      <c r="Y13" s="10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100">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63</v>
      </c>
      <c r="AA13" s="10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10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10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10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10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10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10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10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10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10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10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10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10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10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10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100"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100"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10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10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100"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100"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100"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10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10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100"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1" t="str">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[99]</v>
      </c>
      <c r="BA13" s="101" t="str">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[64]</v>
      </c>
      <c r="BB13" s="101"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1"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1"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9"/>
      <c r="BS13" s="309" t="str">
        <f ca="true">+IF(OFFSET('Water Data'!$D$27,0,10*ROW('Water Data'!D7))="","",OFFSET('Water Data'!$D$27,0,10*ROW('Water Data'!D7)))</f>
        <v>Yes</v>
      </c>
      <c r="BT13" s="309" t="str">
        <f ca="true">+IF(OFFSET('Water Data'!$D$28,0,10*ROW('Water Data'!D7))="","",OFFSET('Water Data'!$D$28,0,10*ROW('Water Data'!D7)))</f>
        <v>Yes</v>
      </c>
      <c r="BU13" s="309" t="str">
        <f ca="true">+IF(OFFSET('Water Data'!$D$29,0,10*ROW('Water Data'!D7))="","",OFFSET('Water Data'!$D$29,0,10*ROW('Water Data'!D7)))</f>
        <v>Yes</v>
      </c>
      <c r="BV13" s="309" t="str">
        <f ca="true">+IF(OFFSET('Water Data'!$E$27,0,10*ROW('Water Data'!E7))="","",OFFSET('Water Data'!$E$27,0,10*ROW('Water Data'!E7)))</f>
        <v/>
      </c>
      <c r="BW13" s="309" t="str">
        <f ca="true">+IF(OFFSET('Water Data'!$E$28,0,10*ROW('Water Data'!E7))="","",OFFSET('Water Data'!$E$28,0,10*ROW('Water Data'!E7)))</f>
        <v/>
      </c>
      <c r="BX13" s="309" t="str">
        <f ca="true">+IF(OFFSET('Water Data'!$E$29,0,10*ROW('Water Data'!E7))="","",OFFSET('Water Data'!$E$29,0,10*ROW('Water Data'!E7)))</f>
        <v/>
      </c>
      <c r="BY13" s="309" t="str">
        <f ca="true">+IF(OFFSET('Water Data'!$F$27,0,10*ROW('Water Data'!F7))="","",OFFSET('Water Data'!$F$27,0,10*ROW('Water Data'!F7)))</f>
        <v/>
      </c>
      <c r="BZ13" s="309" t="str">
        <f ca="true">+IF(OFFSET('Water Data'!$F$28,0,10*ROW('Water Data'!F7))="","",OFFSET('Water Data'!$F$28,0,10*ROW('Water Data'!F7)))</f>
        <v/>
      </c>
      <c r="CA13" s="309" t="str">
        <f ca="true">+IF(OFFSET('Water Data'!$F$29,0,10*ROW('Water Data'!F7))="","",OFFSET('Water Data'!$F$29,0,10*ROW('Water Data'!F7)))</f>
        <v/>
      </c>
      <c r="CB13" s="309" t="str">
        <f ca="true">+IF(OFFSET('Water Data'!$G$27,0,10*ROW('Water Data'!G7))="","",OFFSET('Water Data'!$G$27,0,10*ROW('Water Data'!G7)))</f>
        <v/>
      </c>
      <c r="CC13" s="309" t="str">
        <f ca="true">+IF(OFFSET('Water Data'!$G$28,0,10*ROW('Water Data'!G7))="","",OFFSET('Water Data'!$G$28,0,10*ROW('Water Data'!G7)))</f>
        <v/>
      </c>
      <c r="CD13" s="309" t="str">
        <f ca="true">+IF(OFFSET('Water Data'!$G$29,0,10*ROW('Water Data'!G7))="","",OFFSET('Water Data'!$G$29,0,10*ROW('Water Data'!G7)))</f>
        <v/>
      </c>
      <c r="CE13" s="309" t="str">
        <f ca="true">+IF(OFFSET('Water Data'!$H$27,0,10*ROW('Water Data'!H7))="","",OFFSET('Water Data'!$H$27,0,10*ROW('Water Data'!H7)))</f>
        <v/>
      </c>
      <c r="CF13" s="309" t="str">
        <f ca="true">+IF(OFFSET('Water Data'!$H$28,0,10*ROW('Water Data'!H7))="","",OFFSET('Water Data'!$H$28,0,10*ROW('Water Data'!H7)))</f>
        <v/>
      </c>
      <c r="CG13" s="309" t="str">
        <f ca="true">+IF(OFFSET('Water Data'!$H$29,0,10*ROW('Water Data'!H7))="","",OFFSET('Water Data'!$H$29,0,10*ROW('Water Data'!H7)))</f>
        <v/>
      </c>
      <c r="CH13" s="309" t="str">
        <f ca="true">+IF(OFFSET('Water Data'!$I$27,0,10*ROW('Water Data'!I7))="","",OFFSET('Water Data'!$I$27,0,10*ROW('Water Data'!I7)))</f>
        <v/>
      </c>
      <c r="CI13" s="309" t="str">
        <f ca="true">+IF(OFFSET('Water Data'!$I$28,0,10*ROW('Water Data'!I7))="","",OFFSET('Water Data'!$I$28,0,10*ROW('Water Data'!I7)))</f>
        <v/>
      </c>
      <c r="CJ13" s="309" t="str">
        <f ca="true">+IF(OFFSET('Water Data'!$I$29,0,10*ROW('Water Data'!I7))="","",OFFSET('Water Data'!$I$29,0,10*ROW('Water Data'!I7)))</f>
        <v/>
      </c>
      <c r="CK13" s="309" t="str">
        <f ca="true">+IF(OFFSET('Sanitation Data'!$D$28,0,10*ROW('Sanitation Data'!D7))="","",OFFSET('Sanitation Data'!$D$28,0,10*ROW('Sanitation Data'!D7)))</f>
        <v>Yes</v>
      </c>
      <c r="CL13" s="309" t="str">
        <f ca="true">+IF(OFFSET('Sanitation Data'!$D$29,0,10*ROW('Sanitation Data'!D7))="","",OFFSET('Sanitation Data'!$D$29,0,10*ROW('Sanitation Data'!D7)))</f>
        <v>Yes</v>
      </c>
      <c r="CM13" s="309" t="str">
        <f ca="true">+IF(OFFSET('Sanitation Data'!$D$30,0,10*ROW('Sanitation Data'!D7))="","",OFFSET('Sanitation Data'!$D$30,0,10*ROW('Sanitation Data'!D7)))</f>
        <v>Yes</v>
      </c>
      <c r="CN13" s="309" t="str">
        <f ca="true">+IF(OFFSET('Sanitation Data'!$D$31,0,10*ROW('Sanitation Data'!D7))="","",OFFSET('Sanitation Data'!$D$31,0,10*ROW('Sanitation Data'!D7)))</f>
        <v/>
      </c>
      <c r="CO13" s="309" t="str">
        <f ca="true">+IF(OFFSET('Sanitation Data'!$D$32,0,10*ROW('Sanitation Data'!D7))="","",OFFSET('Sanitation Data'!$D$32,0,10*ROW('Sanitation Data'!D7)))</f>
        <v>Yes</v>
      </c>
      <c r="CP13" s="309" t="str">
        <f ca="true">+IF(OFFSET('Sanitation Data'!$E$28,0,10*ROW('Sanitation Data'!E7))="","",OFFSET('Sanitation Data'!$E$28,0,10*ROW('Sanitation Data'!E7)))</f>
        <v/>
      </c>
      <c r="CQ13" s="309" t="str">
        <f ca="true">+IF(OFFSET('Sanitation Data'!$E$29,0,10*ROW('Sanitation Data'!E7))="","",OFFSET('Sanitation Data'!$E$29,0,10*ROW('Sanitation Data'!E7)))</f>
        <v/>
      </c>
      <c r="CR13" s="309" t="str">
        <f ca="true">+IF(OFFSET('Sanitation Data'!$E$30,0,10*ROW('Sanitation Data'!E7))="","",OFFSET('Sanitation Data'!$E$30,0,10*ROW('Sanitation Data'!E7)))</f>
        <v/>
      </c>
      <c r="CS13" s="309" t="str">
        <f ca="true">+IF(OFFSET('Sanitation Data'!$E$31,0,10*ROW('Sanitation Data'!E7))="","",OFFSET('Sanitation Data'!$E$31,0,10*ROW('Sanitation Data'!E7)))</f>
        <v/>
      </c>
      <c r="CT13" s="309" t="str">
        <f ca="true">+IF(OFFSET('Sanitation Data'!$E$32,0,10*ROW('Sanitation Data'!E7))="","",OFFSET('Sanitation Data'!$E$32,0,10*ROW('Sanitation Data'!E7)))</f>
        <v/>
      </c>
      <c r="CU13" s="309" t="str">
        <f ca="true">+IF(OFFSET('Sanitation Data'!$F$28,0,10*ROW('Sanitation Data'!F7))="","",OFFSET('Sanitation Data'!$F$28,0,10*ROW('Sanitation Data'!F7)))</f>
        <v/>
      </c>
      <c r="CV13" s="309" t="str">
        <f ca="true">+IF(OFFSET('Sanitation Data'!$F$29,0,10*ROW('Sanitation Data'!F7))="","",OFFSET('Sanitation Data'!$F$29,0,10*ROW('Sanitation Data'!F7)))</f>
        <v/>
      </c>
      <c r="CW13" s="309" t="str">
        <f ca="true">+IF(OFFSET('Sanitation Data'!$F$30,0,10*ROW('Sanitation Data'!F7))="","",OFFSET('Sanitation Data'!$F$30,0,10*ROW('Sanitation Data'!F7)))</f>
        <v/>
      </c>
      <c r="CX13" s="309" t="str">
        <f ca="true">+IF(OFFSET('Sanitation Data'!$F$31,0,10*ROW('Sanitation Data'!F7))="","",OFFSET('Sanitation Data'!$F$31,0,10*ROW('Sanitation Data'!F7)))</f>
        <v/>
      </c>
      <c r="CY13" s="309" t="str">
        <f ca="true">+IF(OFFSET('Sanitation Data'!$F$32,0,10*ROW('Sanitation Data'!F7))="","",OFFSET('Sanitation Data'!$F$32,0,10*ROW('Sanitation Data'!F7)))</f>
        <v/>
      </c>
      <c r="CZ13" s="309" t="str">
        <f ca="true">+IF(OFFSET('Sanitation Data'!$G$28,0,10*ROW('Sanitation Data'!G7))="","",OFFSET('Sanitation Data'!$G$28,0,10*ROW('Sanitation Data'!G7)))</f>
        <v/>
      </c>
      <c r="DA13" s="309" t="str">
        <f ca="true">+IF(OFFSET('Sanitation Data'!$G$29,0,10*ROW('Sanitation Data'!G7))="","",OFFSET('Sanitation Data'!$G$29,0,10*ROW('Sanitation Data'!G7)))</f>
        <v/>
      </c>
      <c r="DB13" s="309" t="str">
        <f ca="true">+IF(OFFSET('Sanitation Data'!$G$30,0,10*ROW('Sanitation Data'!G7))="","",OFFSET('Sanitation Data'!$G$30,0,10*ROW('Sanitation Data'!G7)))</f>
        <v/>
      </c>
      <c r="DC13" s="309" t="str">
        <f ca="true">+IF(OFFSET('Sanitation Data'!$G$31,0,10*ROW('Sanitation Data'!G7))="","",OFFSET('Sanitation Data'!$G$31,0,10*ROW('Sanitation Data'!G7)))</f>
        <v/>
      </c>
      <c r="DD13" s="309" t="str">
        <f ca="true">+IF(OFFSET('Sanitation Data'!$G$32,0,10*ROW('Sanitation Data'!G7))="","",OFFSET('Sanitation Data'!$G$32,0,10*ROW('Sanitation Data'!G7)))</f>
        <v/>
      </c>
      <c r="DE13" s="309" t="str">
        <f ca="true">+IF(OFFSET('Sanitation Data'!$H$28,0,10*ROW('Sanitation Data'!H7))="","",OFFSET('Sanitation Data'!$H$28,0,10*ROW('Sanitation Data'!H7)))</f>
        <v/>
      </c>
      <c r="DF13" s="309" t="str">
        <f ca="true">+IF(OFFSET('Sanitation Data'!$H$29,0,10*ROW('Sanitation Data'!H7))="","",OFFSET('Sanitation Data'!$H$29,0,10*ROW('Sanitation Data'!H7)))</f>
        <v/>
      </c>
      <c r="DG13" s="309" t="str">
        <f ca="true">+IF(OFFSET('Sanitation Data'!$H$30,0,10*ROW('Sanitation Data'!H7))="","",OFFSET('Sanitation Data'!$H$30,0,10*ROW('Sanitation Data'!H7)))</f>
        <v/>
      </c>
      <c r="DH13" s="309" t="str">
        <f ca="true">+IF(OFFSET('Sanitation Data'!$H$31,0,10*ROW('Sanitation Data'!H7))="","",OFFSET('Sanitation Data'!$H$31,0,10*ROW('Sanitation Data'!H7)))</f>
        <v/>
      </c>
      <c r="DI13" s="309" t="str">
        <f ca="true">+IF(OFFSET('Sanitation Data'!$H$32,0,10*ROW('Sanitation Data'!H7))="","",OFFSET('Sanitation Data'!$H$32,0,10*ROW('Sanitation Data'!H7)))</f>
        <v/>
      </c>
      <c r="DJ13" s="309" t="str">
        <f ca="true">+IF(OFFSET('Sanitation Data'!$I$28,0,10*ROW('Sanitation Data'!I7))="","",OFFSET('Sanitation Data'!$I$28,0,10*ROW('Sanitation Data'!I7)))</f>
        <v/>
      </c>
      <c r="DK13" s="309" t="str">
        <f ca="true">+IF(OFFSET('Sanitation Data'!$I$29,0,10*ROW('Sanitation Data'!I7))="","",OFFSET('Sanitation Data'!$I$29,0,10*ROW('Sanitation Data'!I7)))</f>
        <v/>
      </c>
      <c r="DL13" s="309" t="str">
        <f ca="true">+IF(OFFSET('Sanitation Data'!$I$30,0,10*ROW('Sanitation Data'!I7))="","",OFFSET('Sanitation Data'!$I$30,0,10*ROW('Sanitation Data'!I7)))</f>
        <v/>
      </c>
      <c r="DM13" s="309" t="str">
        <f ca="true">+IF(OFFSET('Sanitation Data'!$I$31,0,10*ROW('Sanitation Data'!I7))="","",OFFSET('Sanitation Data'!$I$31,0,10*ROW('Sanitation Data'!I7)))</f>
        <v/>
      </c>
      <c r="DN13" s="309" t="str">
        <f ca="true">+IF(OFFSET('Sanitation Data'!$I$32,0,10*ROW('Sanitation Data'!I7))="","",OFFSET('Sanitation Data'!$I$32,0,10*ROW('Sanitation Data'!I7)))</f>
        <v/>
      </c>
      <c r="DO13" s="309" t="str">
        <f ca="true">+IF(OFFSET('Hygiene Data'!$D$11,0,10*ROW('Hygiene Data'!D7))="","",OFFSET('Hygiene Data'!$D$11,0,10*ROW('Hygiene Data'!D7)))</f>
        <v>No</v>
      </c>
      <c r="DP13" s="309" t="str">
        <f ca="true">+IF(OFFSET('Hygiene Data'!$D$12,0,10*ROW('Hygiene Data'!D7))="","",OFFSET('Hygiene Data'!$D$12,0,10*ROW('Hygiene Data'!D7)))</f>
        <v>No</v>
      </c>
      <c r="DQ13" s="309" t="str">
        <f ca="true">+IF(OFFSET('Hygiene Data'!$D$13,0,10*ROW('Hygiene Data'!D7))="","",OFFSET('Hygiene Data'!$D$13,0,10*ROW('Hygiene Data'!D7)))</f>
        <v/>
      </c>
      <c r="DR13" s="309" t="str">
        <f ca="true">+IF(OFFSET('Hygiene Data'!$E$11,0,10*ROW('Hygiene Data'!E7))="","",OFFSET('Hygiene Data'!$E$11,0,10*ROW('Hygiene Data'!E7)))</f>
        <v/>
      </c>
      <c r="DS13" s="309" t="str">
        <f ca="true">+IF(OFFSET('Hygiene Data'!$E$12,0,10*ROW('Hygiene Data'!E7))="","",OFFSET('Hygiene Data'!$E$12,0,10*ROW('Hygiene Data'!E7)))</f>
        <v/>
      </c>
      <c r="DT13" s="309" t="str">
        <f ca="true">+IF(OFFSET('Hygiene Data'!$E$13,0,10*ROW('Hygiene Data'!E7))="","",OFFSET('Hygiene Data'!$E$13,0,10*ROW('Hygiene Data'!E7)))</f>
        <v/>
      </c>
      <c r="DU13" s="309" t="str">
        <f ca="true">+IF(OFFSET('Hygiene Data'!$F$11,0,10*ROW('Hygiene Data'!F7))="","",OFFSET('Hygiene Data'!$F$11,0,10*ROW('Hygiene Data'!F7)))</f>
        <v/>
      </c>
      <c r="DV13" s="309" t="str">
        <f ca="true">+IF(OFFSET('Hygiene Data'!$F$12,0,10*ROW('Hygiene Data'!F7))="","",OFFSET('Hygiene Data'!$F$12,0,10*ROW('Hygiene Data'!F7)))</f>
        <v/>
      </c>
      <c r="DW13" s="309" t="str">
        <f ca="true">+IF(OFFSET('Hygiene Data'!$F$13,0,10*ROW('Hygiene Data'!F7))="","",OFFSET('Hygiene Data'!$F$13,0,10*ROW('Hygiene Data'!F7)))</f>
        <v/>
      </c>
      <c r="DX13" s="309" t="str">
        <f ca="true">+IF(OFFSET('Hygiene Data'!$G$11,0,10*ROW('Hygiene Data'!G7))="","",OFFSET('Hygiene Data'!$G$11,0,10*ROW('Hygiene Data'!G7)))</f>
        <v/>
      </c>
      <c r="DY13" s="309" t="str">
        <f ca="true">+IF(OFFSET('Hygiene Data'!$G$12,0,10*ROW('Hygiene Data'!G7))="","",OFFSET('Hygiene Data'!$G$12,0,10*ROW('Hygiene Data'!G7)))</f>
        <v/>
      </c>
      <c r="DZ13" s="309" t="str">
        <f ca="true">+IF(OFFSET('Hygiene Data'!$G$13,0,10*ROW('Hygiene Data'!G7))="","",OFFSET('Hygiene Data'!$G$13,0,10*ROW('Hygiene Data'!G7)))</f>
        <v/>
      </c>
      <c r="EA13" s="309" t="str">
        <f ca="true">+IF(OFFSET('Hygiene Data'!$H$11,0,10*ROW('Hygiene Data'!H7))="","",OFFSET('Hygiene Data'!$H$11,0,10*ROW('Hygiene Data'!H7)))</f>
        <v/>
      </c>
      <c r="EB13" s="309" t="str">
        <f ca="true">+IF(OFFSET('Hygiene Data'!$H$12,0,10*ROW('Hygiene Data'!H7))="","",OFFSET('Hygiene Data'!$H$12,0,10*ROW('Hygiene Data'!H7)))</f>
        <v/>
      </c>
      <c r="EC13" s="309" t="str">
        <f ca="true">+IF(OFFSET('Hygiene Data'!$H$13,0,10*ROW('Hygiene Data'!H7))="","",OFFSET('Hygiene Data'!$H$13,0,10*ROW('Hygiene Data'!H7)))</f>
        <v/>
      </c>
      <c r="ED13" s="309" t="str">
        <f ca="true">+IF(OFFSET('Hygiene Data'!$I$11,0,10*ROW('Hygiene Data'!I7))="","",OFFSET('Hygiene Data'!$I$11,0,10*ROW('Hygiene Data'!I7)))</f>
        <v/>
      </c>
      <c r="EE13" s="309" t="str">
        <f ca="true">+IF(OFFSET('Hygiene Data'!$I$12,0,10*ROW('Hygiene Data'!I7))="","",OFFSET('Hygiene Data'!$I$12,0,10*ROW('Hygiene Data'!I7)))</f>
        <v/>
      </c>
      <c r="EF13" s="309"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BTN_2014_SUR</v>
      </c>
      <c r="B14" s="38" t="str">
        <f ca="true">+IF(OFFSET('Water Data'!$C$2,0,10*ROW('Water Data'!F8))="","",OFFSET('Water Data'!$C$2,0,10*ROW('Water Data'!F8)))</f>
        <v>Survey</v>
      </c>
      <c r="C14" s="365">
        <f t="shared" ca="true" si="0"/>
        <v>2014</v>
      </c>
      <c r="D14" s="99" t="str">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9"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9"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[66]</v>
      </c>
      <c r="G14" s="9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9"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9"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9"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9"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9"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9"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9"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9"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100" t="str">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100" t="str">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[97]</v>
      </c>
      <c r="X14" s="100"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10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100"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[67]</v>
      </c>
      <c r="AA14" s="10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100"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100"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10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100"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10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100"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100"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10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100"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10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10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10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10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10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100"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100"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100"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10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100"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100"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100"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100"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10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100"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101" t="str">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[59]</v>
      </c>
      <c r="BA14" s="101"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1" t="str">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[49]</v>
      </c>
      <c r="BC14" s="10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1"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1"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1"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1"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9"/>
      <c r="BS14" s="309" t="str">
        <f ca="true">+IF(OFFSET('Water Data'!$D$27,0,10*ROW('Water Data'!D8))="","",OFFSET('Water Data'!$D$27,0,10*ROW('Water Data'!D8)))</f>
        <v>No</v>
      </c>
      <c r="BT14" s="309" t="str">
        <f ca="true">+IF(OFFSET('Water Data'!$D$28,0,10*ROW('Water Data'!D8))="","",OFFSET('Water Data'!$D$28,0,10*ROW('Water Data'!D8)))</f>
        <v/>
      </c>
      <c r="BU14" s="309" t="str">
        <f ca="true">+IF(OFFSET('Water Data'!$D$29,0,10*ROW('Water Data'!D8))="","",OFFSET('Water Data'!$D$29,0,10*ROW('Water Data'!D8)))</f>
        <v>No</v>
      </c>
      <c r="BV14" s="309" t="str">
        <f ca="true">+IF(OFFSET('Water Data'!$E$27,0,10*ROW('Water Data'!E8))="","",OFFSET('Water Data'!$E$27,0,10*ROW('Water Data'!E8)))</f>
        <v/>
      </c>
      <c r="BW14" s="309" t="str">
        <f ca="true">+IF(OFFSET('Water Data'!$E$28,0,10*ROW('Water Data'!E8))="","",OFFSET('Water Data'!$E$28,0,10*ROW('Water Data'!E8)))</f>
        <v/>
      </c>
      <c r="BX14" s="309" t="str">
        <f ca="true">+IF(OFFSET('Water Data'!$E$29,0,10*ROW('Water Data'!E8))="","",OFFSET('Water Data'!$E$29,0,10*ROW('Water Data'!E8)))</f>
        <v/>
      </c>
      <c r="BY14" s="309" t="str">
        <f ca="true">+IF(OFFSET('Water Data'!$F$27,0,10*ROW('Water Data'!F8))="","",OFFSET('Water Data'!$F$27,0,10*ROW('Water Data'!F8)))</f>
        <v/>
      </c>
      <c r="BZ14" s="309" t="str">
        <f ca="true">+IF(OFFSET('Water Data'!$F$28,0,10*ROW('Water Data'!F8))="","",OFFSET('Water Data'!$F$28,0,10*ROW('Water Data'!F8)))</f>
        <v/>
      </c>
      <c r="CA14" s="309" t="str">
        <f ca="true">+IF(OFFSET('Water Data'!$F$29,0,10*ROW('Water Data'!F8))="","",OFFSET('Water Data'!$F$29,0,10*ROW('Water Data'!F8)))</f>
        <v/>
      </c>
      <c r="CB14" s="309" t="str">
        <f ca="true">+IF(OFFSET('Water Data'!$G$27,0,10*ROW('Water Data'!G8))="","",OFFSET('Water Data'!$G$27,0,10*ROW('Water Data'!G8)))</f>
        <v/>
      </c>
      <c r="CC14" s="309" t="str">
        <f ca="true">+IF(OFFSET('Water Data'!$G$28,0,10*ROW('Water Data'!G8))="","",OFFSET('Water Data'!$G$28,0,10*ROW('Water Data'!G8)))</f>
        <v/>
      </c>
      <c r="CD14" s="309" t="str">
        <f ca="true">+IF(OFFSET('Water Data'!$G$29,0,10*ROW('Water Data'!G8))="","",OFFSET('Water Data'!$G$29,0,10*ROW('Water Data'!G8)))</f>
        <v/>
      </c>
      <c r="CE14" s="309" t="str">
        <f ca="true">+IF(OFFSET('Water Data'!$H$27,0,10*ROW('Water Data'!H8))="","",OFFSET('Water Data'!$H$27,0,10*ROW('Water Data'!H8)))</f>
        <v/>
      </c>
      <c r="CF14" s="309" t="str">
        <f ca="true">+IF(OFFSET('Water Data'!$H$28,0,10*ROW('Water Data'!H8))="","",OFFSET('Water Data'!$H$28,0,10*ROW('Water Data'!H8)))</f>
        <v/>
      </c>
      <c r="CG14" s="309" t="str">
        <f ca="true">+IF(OFFSET('Water Data'!$H$29,0,10*ROW('Water Data'!H8))="","",OFFSET('Water Data'!$H$29,0,10*ROW('Water Data'!H8)))</f>
        <v/>
      </c>
      <c r="CH14" s="309" t="str">
        <f ca="true">+IF(OFFSET('Water Data'!$I$27,0,10*ROW('Water Data'!I8))="","",OFFSET('Water Data'!$I$27,0,10*ROW('Water Data'!I8)))</f>
        <v/>
      </c>
      <c r="CI14" s="309" t="str">
        <f ca="true">+IF(OFFSET('Water Data'!$I$28,0,10*ROW('Water Data'!I8))="","",OFFSET('Water Data'!$I$28,0,10*ROW('Water Data'!I8)))</f>
        <v/>
      </c>
      <c r="CJ14" s="309" t="str">
        <f ca="true">+IF(OFFSET('Water Data'!$I$29,0,10*ROW('Water Data'!I8))="","",OFFSET('Water Data'!$I$29,0,10*ROW('Water Data'!I8)))</f>
        <v/>
      </c>
      <c r="CK14" s="309" t="str">
        <f ca="true">+IF(OFFSET('Sanitation Data'!$D$28,0,10*ROW('Sanitation Data'!D8))="","",OFFSET('Sanitation Data'!$D$28,0,10*ROW('Sanitation Data'!D8)))</f>
        <v>No</v>
      </c>
      <c r="CL14" s="309" t="str">
        <f ca="true">+IF(OFFSET('Sanitation Data'!$D$29,0,10*ROW('Sanitation Data'!D8))="","",OFFSET('Sanitation Data'!$D$29,0,10*ROW('Sanitation Data'!D8)))</f>
        <v>No</v>
      </c>
      <c r="CM14" s="309" t="str">
        <f ca="true">+IF(OFFSET('Sanitation Data'!$D$30,0,10*ROW('Sanitation Data'!D8))="","",OFFSET('Sanitation Data'!$D$30,0,10*ROW('Sanitation Data'!D8)))</f>
        <v/>
      </c>
      <c r="CN14" s="309" t="str">
        <f ca="true">+IF(OFFSET('Sanitation Data'!$D$31,0,10*ROW('Sanitation Data'!D8))="","",OFFSET('Sanitation Data'!$D$31,0,10*ROW('Sanitation Data'!D8)))</f>
        <v/>
      </c>
      <c r="CO14" s="309" t="str">
        <f ca="true">+IF(OFFSET('Sanitation Data'!$D$32,0,10*ROW('Sanitation Data'!D8))="","",OFFSET('Sanitation Data'!$D$32,0,10*ROW('Sanitation Data'!D8)))</f>
        <v>No</v>
      </c>
      <c r="CP14" s="309" t="str">
        <f ca="true">+IF(OFFSET('Sanitation Data'!$E$28,0,10*ROW('Sanitation Data'!E8))="","",OFFSET('Sanitation Data'!$E$28,0,10*ROW('Sanitation Data'!E8)))</f>
        <v/>
      </c>
      <c r="CQ14" s="309" t="str">
        <f ca="true">+IF(OFFSET('Sanitation Data'!$E$29,0,10*ROW('Sanitation Data'!E8))="","",OFFSET('Sanitation Data'!$E$29,0,10*ROW('Sanitation Data'!E8)))</f>
        <v/>
      </c>
      <c r="CR14" s="309" t="str">
        <f ca="true">+IF(OFFSET('Sanitation Data'!$E$30,0,10*ROW('Sanitation Data'!E8))="","",OFFSET('Sanitation Data'!$E$30,0,10*ROW('Sanitation Data'!E8)))</f>
        <v/>
      </c>
      <c r="CS14" s="309" t="str">
        <f ca="true">+IF(OFFSET('Sanitation Data'!$E$31,0,10*ROW('Sanitation Data'!E8))="","",OFFSET('Sanitation Data'!$E$31,0,10*ROW('Sanitation Data'!E8)))</f>
        <v/>
      </c>
      <c r="CT14" s="309" t="str">
        <f ca="true">+IF(OFFSET('Sanitation Data'!$E$32,0,10*ROW('Sanitation Data'!E8))="","",OFFSET('Sanitation Data'!$E$32,0,10*ROW('Sanitation Data'!E8)))</f>
        <v/>
      </c>
      <c r="CU14" s="309" t="str">
        <f ca="true">+IF(OFFSET('Sanitation Data'!$F$28,0,10*ROW('Sanitation Data'!F8))="","",OFFSET('Sanitation Data'!$F$28,0,10*ROW('Sanitation Data'!F8)))</f>
        <v/>
      </c>
      <c r="CV14" s="309" t="str">
        <f ca="true">+IF(OFFSET('Sanitation Data'!$F$29,0,10*ROW('Sanitation Data'!F8))="","",OFFSET('Sanitation Data'!$F$29,0,10*ROW('Sanitation Data'!F8)))</f>
        <v/>
      </c>
      <c r="CW14" s="309" t="str">
        <f ca="true">+IF(OFFSET('Sanitation Data'!$F$30,0,10*ROW('Sanitation Data'!F8))="","",OFFSET('Sanitation Data'!$F$30,0,10*ROW('Sanitation Data'!F8)))</f>
        <v/>
      </c>
      <c r="CX14" s="309" t="str">
        <f ca="true">+IF(OFFSET('Sanitation Data'!$F$31,0,10*ROW('Sanitation Data'!F8))="","",OFFSET('Sanitation Data'!$F$31,0,10*ROW('Sanitation Data'!F8)))</f>
        <v/>
      </c>
      <c r="CY14" s="309" t="str">
        <f ca="true">+IF(OFFSET('Sanitation Data'!$F$32,0,10*ROW('Sanitation Data'!F8))="","",OFFSET('Sanitation Data'!$F$32,0,10*ROW('Sanitation Data'!F8)))</f>
        <v/>
      </c>
      <c r="CZ14" s="309" t="str">
        <f ca="true">+IF(OFFSET('Sanitation Data'!$G$28,0,10*ROW('Sanitation Data'!G8))="","",OFFSET('Sanitation Data'!$G$28,0,10*ROW('Sanitation Data'!G8)))</f>
        <v/>
      </c>
      <c r="DA14" s="309" t="str">
        <f ca="true">+IF(OFFSET('Sanitation Data'!$G$29,0,10*ROW('Sanitation Data'!G8))="","",OFFSET('Sanitation Data'!$G$29,0,10*ROW('Sanitation Data'!G8)))</f>
        <v/>
      </c>
      <c r="DB14" s="309" t="str">
        <f ca="true">+IF(OFFSET('Sanitation Data'!$G$30,0,10*ROW('Sanitation Data'!G8))="","",OFFSET('Sanitation Data'!$G$30,0,10*ROW('Sanitation Data'!G8)))</f>
        <v/>
      </c>
      <c r="DC14" s="309" t="str">
        <f ca="true">+IF(OFFSET('Sanitation Data'!$G$31,0,10*ROW('Sanitation Data'!G8))="","",OFFSET('Sanitation Data'!$G$31,0,10*ROW('Sanitation Data'!G8)))</f>
        <v/>
      </c>
      <c r="DD14" s="309" t="str">
        <f ca="true">+IF(OFFSET('Sanitation Data'!$G$32,0,10*ROW('Sanitation Data'!G8))="","",OFFSET('Sanitation Data'!$G$32,0,10*ROW('Sanitation Data'!G8)))</f>
        <v/>
      </c>
      <c r="DE14" s="309" t="str">
        <f ca="true">+IF(OFFSET('Sanitation Data'!$H$28,0,10*ROW('Sanitation Data'!H8))="","",OFFSET('Sanitation Data'!$H$28,0,10*ROW('Sanitation Data'!H8)))</f>
        <v/>
      </c>
      <c r="DF14" s="309" t="str">
        <f ca="true">+IF(OFFSET('Sanitation Data'!$H$29,0,10*ROW('Sanitation Data'!H8))="","",OFFSET('Sanitation Data'!$H$29,0,10*ROW('Sanitation Data'!H8)))</f>
        <v/>
      </c>
      <c r="DG14" s="309" t="str">
        <f ca="true">+IF(OFFSET('Sanitation Data'!$H$30,0,10*ROW('Sanitation Data'!H8))="","",OFFSET('Sanitation Data'!$H$30,0,10*ROW('Sanitation Data'!H8)))</f>
        <v/>
      </c>
      <c r="DH14" s="309" t="str">
        <f ca="true">+IF(OFFSET('Sanitation Data'!$H$31,0,10*ROW('Sanitation Data'!H8))="","",OFFSET('Sanitation Data'!$H$31,0,10*ROW('Sanitation Data'!H8)))</f>
        <v/>
      </c>
      <c r="DI14" s="309" t="str">
        <f ca="true">+IF(OFFSET('Sanitation Data'!$H$32,0,10*ROW('Sanitation Data'!H8))="","",OFFSET('Sanitation Data'!$H$32,0,10*ROW('Sanitation Data'!H8)))</f>
        <v/>
      </c>
      <c r="DJ14" s="309" t="str">
        <f ca="true">+IF(OFFSET('Sanitation Data'!$I$28,0,10*ROW('Sanitation Data'!I8))="","",OFFSET('Sanitation Data'!$I$28,0,10*ROW('Sanitation Data'!I8)))</f>
        <v/>
      </c>
      <c r="DK14" s="309" t="str">
        <f ca="true">+IF(OFFSET('Sanitation Data'!$I$29,0,10*ROW('Sanitation Data'!I8))="","",OFFSET('Sanitation Data'!$I$29,0,10*ROW('Sanitation Data'!I8)))</f>
        <v/>
      </c>
      <c r="DL14" s="309" t="str">
        <f ca="true">+IF(OFFSET('Sanitation Data'!$I$30,0,10*ROW('Sanitation Data'!I8))="","",OFFSET('Sanitation Data'!$I$30,0,10*ROW('Sanitation Data'!I8)))</f>
        <v/>
      </c>
      <c r="DM14" s="309" t="str">
        <f ca="true">+IF(OFFSET('Sanitation Data'!$I$31,0,10*ROW('Sanitation Data'!I8))="","",OFFSET('Sanitation Data'!$I$31,0,10*ROW('Sanitation Data'!I8)))</f>
        <v/>
      </c>
      <c r="DN14" s="309" t="str">
        <f ca="true">+IF(OFFSET('Sanitation Data'!$I$32,0,10*ROW('Sanitation Data'!I8))="","",OFFSET('Sanitation Data'!$I$32,0,10*ROW('Sanitation Data'!I8)))</f>
        <v/>
      </c>
      <c r="DO14" s="309" t="str">
        <f ca="true">+IF(OFFSET('Hygiene Data'!$D$11,0,10*ROW('Hygiene Data'!D8))="","",OFFSET('Hygiene Data'!$D$11,0,10*ROW('Hygiene Data'!D8)))</f>
        <v>No</v>
      </c>
      <c r="DP14" s="309" t="str">
        <f ca="true">+IF(OFFSET('Hygiene Data'!$D$12,0,10*ROW('Hygiene Data'!D8))="","",OFFSET('Hygiene Data'!$D$12,0,10*ROW('Hygiene Data'!D8)))</f>
        <v/>
      </c>
      <c r="DQ14" s="309" t="str">
        <f ca="true">+IF(OFFSET('Hygiene Data'!$D$13,0,10*ROW('Hygiene Data'!D8))="","",OFFSET('Hygiene Data'!$D$13,0,10*ROW('Hygiene Data'!D8)))</f>
        <v>No</v>
      </c>
      <c r="DR14" s="309" t="str">
        <f ca="true">+IF(OFFSET('Hygiene Data'!$E$11,0,10*ROW('Hygiene Data'!E8))="","",OFFSET('Hygiene Data'!$E$11,0,10*ROW('Hygiene Data'!E8)))</f>
        <v/>
      </c>
      <c r="DS14" s="309" t="str">
        <f ca="true">+IF(OFFSET('Hygiene Data'!$E$12,0,10*ROW('Hygiene Data'!E8))="","",OFFSET('Hygiene Data'!$E$12,0,10*ROW('Hygiene Data'!E8)))</f>
        <v/>
      </c>
      <c r="DT14" s="309" t="str">
        <f ca="true">+IF(OFFSET('Hygiene Data'!$E$13,0,10*ROW('Hygiene Data'!E8))="","",OFFSET('Hygiene Data'!$E$13,0,10*ROW('Hygiene Data'!E8)))</f>
        <v/>
      </c>
      <c r="DU14" s="309" t="str">
        <f ca="true">+IF(OFFSET('Hygiene Data'!$F$11,0,10*ROW('Hygiene Data'!F8))="","",OFFSET('Hygiene Data'!$F$11,0,10*ROW('Hygiene Data'!F8)))</f>
        <v/>
      </c>
      <c r="DV14" s="309" t="str">
        <f ca="true">+IF(OFFSET('Hygiene Data'!$F$12,0,10*ROW('Hygiene Data'!F8))="","",OFFSET('Hygiene Data'!$F$12,0,10*ROW('Hygiene Data'!F8)))</f>
        <v/>
      </c>
      <c r="DW14" s="309" t="str">
        <f ca="true">+IF(OFFSET('Hygiene Data'!$F$13,0,10*ROW('Hygiene Data'!F8))="","",OFFSET('Hygiene Data'!$F$13,0,10*ROW('Hygiene Data'!F8)))</f>
        <v/>
      </c>
      <c r="DX14" s="309" t="str">
        <f ca="true">+IF(OFFSET('Hygiene Data'!$G$11,0,10*ROW('Hygiene Data'!G8))="","",OFFSET('Hygiene Data'!$G$11,0,10*ROW('Hygiene Data'!G8)))</f>
        <v/>
      </c>
      <c r="DY14" s="309" t="str">
        <f ca="true">+IF(OFFSET('Hygiene Data'!$G$12,0,10*ROW('Hygiene Data'!G8))="","",OFFSET('Hygiene Data'!$G$12,0,10*ROW('Hygiene Data'!G8)))</f>
        <v/>
      </c>
      <c r="DZ14" s="309" t="str">
        <f ca="true">+IF(OFFSET('Hygiene Data'!$G$13,0,10*ROW('Hygiene Data'!G8))="","",OFFSET('Hygiene Data'!$G$13,0,10*ROW('Hygiene Data'!G8)))</f>
        <v/>
      </c>
      <c r="EA14" s="309" t="str">
        <f ca="true">+IF(OFFSET('Hygiene Data'!$H$11,0,10*ROW('Hygiene Data'!H8))="","",OFFSET('Hygiene Data'!$H$11,0,10*ROW('Hygiene Data'!H8)))</f>
        <v/>
      </c>
      <c r="EB14" s="309" t="str">
        <f ca="true">+IF(OFFSET('Hygiene Data'!$H$12,0,10*ROW('Hygiene Data'!H8))="","",OFFSET('Hygiene Data'!$H$12,0,10*ROW('Hygiene Data'!H8)))</f>
        <v/>
      </c>
      <c r="EC14" s="309" t="str">
        <f ca="true">+IF(OFFSET('Hygiene Data'!$H$13,0,10*ROW('Hygiene Data'!H8))="","",OFFSET('Hygiene Data'!$H$13,0,10*ROW('Hygiene Data'!H8)))</f>
        <v/>
      </c>
      <c r="ED14" s="309" t="str">
        <f ca="true">+IF(OFFSET('Hygiene Data'!$I$11,0,10*ROW('Hygiene Data'!I8))="","",OFFSET('Hygiene Data'!$I$11,0,10*ROW('Hygiene Data'!I8)))</f>
        <v/>
      </c>
      <c r="EE14" s="309" t="str">
        <f ca="true">+IF(OFFSET('Hygiene Data'!$I$12,0,10*ROW('Hygiene Data'!I8))="","",OFFSET('Hygiene Data'!$I$12,0,10*ROW('Hygiene Data'!I8)))</f>
        <v/>
      </c>
      <c r="EF14" s="309"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BTN_2015_EMIS</v>
      </c>
      <c r="B15" s="38" t="str">
        <f ca="true">+IF(OFFSET('Water Data'!$C$2,0,10*ROW('Water Data'!F9))="","",OFFSET('Water Data'!$C$2,0,10*ROW('Water Data'!F9)))</f>
        <v>EMIS</v>
      </c>
      <c r="C15" s="365">
        <f t="shared" ca="true" si="0"/>
        <v>2015</v>
      </c>
      <c r="D15" s="99">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9">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92</v>
      </c>
      <c r="F15" s="99" t="str">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[78]</v>
      </c>
      <c r="G15" s="9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9"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9"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9"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9"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9"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9"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100">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100">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90.5</v>
      </c>
      <c r="X15" s="100">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84.165000000000006</v>
      </c>
      <c r="Y15" s="10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100">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84.165000000000006</v>
      </c>
      <c r="AA15" s="10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10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10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10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10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10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10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10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10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10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10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10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10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10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10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100"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10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10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10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100"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100"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10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10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10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100"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10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1"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1"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10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1"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1"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10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1"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1"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9"/>
      <c r="BS15" s="309" t="str">
        <f ca="true">+IF(OFFSET('Water Data'!$D$27,0,10*ROW('Water Data'!D9))="","",OFFSET('Water Data'!$D$27,0,10*ROW('Water Data'!D9)))</f>
        <v>Yes</v>
      </c>
      <c r="BT15" s="309" t="str">
        <f ca="true">+IF(OFFSET('Water Data'!$D$28,0,10*ROW('Water Data'!D9))="","",OFFSET('Water Data'!$D$28,0,10*ROW('Water Data'!D9)))</f>
        <v>Yes</v>
      </c>
      <c r="BU15" s="309" t="str">
        <f ca="true">+IF(OFFSET('Water Data'!$D$29,0,10*ROW('Water Data'!D9))="","",OFFSET('Water Data'!$D$29,0,10*ROW('Water Data'!D9)))</f>
        <v>No</v>
      </c>
      <c r="BV15" s="309" t="str">
        <f ca="true">+IF(OFFSET('Water Data'!$E$27,0,10*ROW('Water Data'!E9))="","",OFFSET('Water Data'!$E$27,0,10*ROW('Water Data'!E9)))</f>
        <v/>
      </c>
      <c r="BW15" s="309" t="str">
        <f ca="true">+IF(OFFSET('Water Data'!$E$28,0,10*ROW('Water Data'!E9))="","",OFFSET('Water Data'!$E$28,0,10*ROW('Water Data'!E9)))</f>
        <v/>
      </c>
      <c r="BX15" s="309" t="str">
        <f ca="true">+IF(OFFSET('Water Data'!$E$29,0,10*ROW('Water Data'!E9))="","",OFFSET('Water Data'!$E$29,0,10*ROW('Water Data'!E9)))</f>
        <v/>
      </c>
      <c r="BY15" s="309" t="str">
        <f ca="true">+IF(OFFSET('Water Data'!$F$27,0,10*ROW('Water Data'!F9))="","",OFFSET('Water Data'!$F$27,0,10*ROW('Water Data'!F9)))</f>
        <v/>
      </c>
      <c r="BZ15" s="309" t="str">
        <f ca="true">+IF(OFFSET('Water Data'!$F$28,0,10*ROW('Water Data'!F9))="","",OFFSET('Water Data'!$F$28,0,10*ROW('Water Data'!F9)))</f>
        <v/>
      </c>
      <c r="CA15" s="309" t="str">
        <f ca="true">+IF(OFFSET('Water Data'!$F$29,0,10*ROW('Water Data'!F9))="","",OFFSET('Water Data'!$F$29,0,10*ROW('Water Data'!F9)))</f>
        <v/>
      </c>
      <c r="CB15" s="309" t="str">
        <f ca="true">+IF(OFFSET('Water Data'!$G$27,0,10*ROW('Water Data'!G9))="","",OFFSET('Water Data'!$G$27,0,10*ROW('Water Data'!G9)))</f>
        <v/>
      </c>
      <c r="CC15" s="309" t="str">
        <f ca="true">+IF(OFFSET('Water Data'!$G$28,0,10*ROW('Water Data'!G9))="","",OFFSET('Water Data'!$G$28,0,10*ROW('Water Data'!G9)))</f>
        <v/>
      </c>
      <c r="CD15" s="309" t="str">
        <f ca="true">+IF(OFFSET('Water Data'!$G$29,0,10*ROW('Water Data'!G9))="","",OFFSET('Water Data'!$G$29,0,10*ROW('Water Data'!G9)))</f>
        <v/>
      </c>
      <c r="CE15" s="309" t="str">
        <f ca="true">+IF(OFFSET('Water Data'!$H$27,0,10*ROW('Water Data'!H9))="","",OFFSET('Water Data'!$H$27,0,10*ROW('Water Data'!H9)))</f>
        <v/>
      </c>
      <c r="CF15" s="309" t="str">
        <f ca="true">+IF(OFFSET('Water Data'!$H$28,0,10*ROW('Water Data'!H9))="","",OFFSET('Water Data'!$H$28,0,10*ROW('Water Data'!H9)))</f>
        <v/>
      </c>
      <c r="CG15" s="309" t="str">
        <f ca="true">+IF(OFFSET('Water Data'!$H$29,0,10*ROW('Water Data'!H9))="","",OFFSET('Water Data'!$H$29,0,10*ROW('Water Data'!H9)))</f>
        <v/>
      </c>
      <c r="CH15" s="309" t="str">
        <f ca="true">+IF(OFFSET('Water Data'!$I$27,0,10*ROW('Water Data'!I9))="","",OFFSET('Water Data'!$I$27,0,10*ROW('Water Data'!I9)))</f>
        <v/>
      </c>
      <c r="CI15" s="309" t="str">
        <f ca="true">+IF(OFFSET('Water Data'!$I$28,0,10*ROW('Water Data'!I9))="","",OFFSET('Water Data'!$I$28,0,10*ROW('Water Data'!I9)))</f>
        <v/>
      </c>
      <c r="CJ15" s="309" t="str">
        <f ca="true">+IF(OFFSET('Water Data'!$I$29,0,10*ROW('Water Data'!I9))="","",OFFSET('Water Data'!$I$29,0,10*ROW('Water Data'!I9)))</f>
        <v/>
      </c>
      <c r="CK15" s="309" t="str">
        <f ca="true">+IF(OFFSET('Sanitation Data'!$D$28,0,10*ROW('Sanitation Data'!D9))="","",OFFSET('Sanitation Data'!$D$28,0,10*ROW('Sanitation Data'!D9)))</f>
        <v>Yes</v>
      </c>
      <c r="CL15" s="309" t="str">
        <f ca="true">+IF(OFFSET('Sanitation Data'!$D$29,0,10*ROW('Sanitation Data'!D9))="","",OFFSET('Sanitation Data'!$D$29,0,10*ROW('Sanitation Data'!D9)))</f>
        <v>Yes</v>
      </c>
      <c r="CM15" s="309" t="str">
        <f ca="true">+IF(OFFSET('Sanitation Data'!$D$30,0,10*ROW('Sanitation Data'!D9))="","",OFFSET('Sanitation Data'!$D$30,0,10*ROW('Sanitation Data'!D9)))</f>
        <v>Yes</v>
      </c>
      <c r="CN15" s="309" t="str">
        <f ca="true">+IF(OFFSET('Sanitation Data'!$D$31,0,10*ROW('Sanitation Data'!D9))="","",OFFSET('Sanitation Data'!$D$31,0,10*ROW('Sanitation Data'!D9)))</f>
        <v/>
      </c>
      <c r="CO15" s="309" t="str">
        <f ca="true">+IF(OFFSET('Sanitation Data'!$D$32,0,10*ROW('Sanitation Data'!D9))="","",OFFSET('Sanitation Data'!$D$32,0,10*ROW('Sanitation Data'!D9)))</f>
        <v>Yes</v>
      </c>
      <c r="CP15" s="309" t="str">
        <f ca="true">+IF(OFFSET('Sanitation Data'!$E$28,0,10*ROW('Sanitation Data'!E9))="","",OFFSET('Sanitation Data'!$E$28,0,10*ROW('Sanitation Data'!E9)))</f>
        <v/>
      </c>
      <c r="CQ15" s="309" t="str">
        <f ca="true">+IF(OFFSET('Sanitation Data'!$E$29,0,10*ROW('Sanitation Data'!E9))="","",OFFSET('Sanitation Data'!$E$29,0,10*ROW('Sanitation Data'!E9)))</f>
        <v/>
      </c>
      <c r="CR15" s="309" t="str">
        <f ca="true">+IF(OFFSET('Sanitation Data'!$E$30,0,10*ROW('Sanitation Data'!E9))="","",OFFSET('Sanitation Data'!$E$30,0,10*ROW('Sanitation Data'!E9)))</f>
        <v/>
      </c>
      <c r="CS15" s="309" t="str">
        <f ca="true">+IF(OFFSET('Sanitation Data'!$E$31,0,10*ROW('Sanitation Data'!E9))="","",OFFSET('Sanitation Data'!$E$31,0,10*ROW('Sanitation Data'!E9)))</f>
        <v/>
      </c>
      <c r="CT15" s="309" t="str">
        <f ca="true">+IF(OFFSET('Sanitation Data'!$E$32,0,10*ROW('Sanitation Data'!E9))="","",OFFSET('Sanitation Data'!$E$32,0,10*ROW('Sanitation Data'!E9)))</f>
        <v/>
      </c>
      <c r="CU15" s="309" t="str">
        <f ca="true">+IF(OFFSET('Sanitation Data'!$F$28,0,10*ROW('Sanitation Data'!F9))="","",OFFSET('Sanitation Data'!$F$28,0,10*ROW('Sanitation Data'!F9)))</f>
        <v/>
      </c>
      <c r="CV15" s="309" t="str">
        <f ca="true">+IF(OFFSET('Sanitation Data'!$F$29,0,10*ROW('Sanitation Data'!F9))="","",OFFSET('Sanitation Data'!$F$29,0,10*ROW('Sanitation Data'!F9)))</f>
        <v/>
      </c>
      <c r="CW15" s="309" t="str">
        <f ca="true">+IF(OFFSET('Sanitation Data'!$F$30,0,10*ROW('Sanitation Data'!F9))="","",OFFSET('Sanitation Data'!$F$30,0,10*ROW('Sanitation Data'!F9)))</f>
        <v/>
      </c>
      <c r="CX15" s="309" t="str">
        <f ca="true">+IF(OFFSET('Sanitation Data'!$F$31,0,10*ROW('Sanitation Data'!F9))="","",OFFSET('Sanitation Data'!$F$31,0,10*ROW('Sanitation Data'!F9)))</f>
        <v/>
      </c>
      <c r="CY15" s="309" t="str">
        <f ca="true">+IF(OFFSET('Sanitation Data'!$F$32,0,10*ROW('Sanitation Data'!F9))="","",OFFSET('Sanitation Data'!$F$32,0,10*ROW('Sanitation Data'!F9)))</f>
        <v/>
      </c>
      <c r="CZ15" s="309" t="str">
        <f ca="true">+IF(OFFSET('Sanitation Data'!$G$28,0,10*ROW('Sanitation Data'!G9))="","",OFFSET('Sanitation Data'!$G$28,0,10*ROW('Sanitation Data'!G9)))</f>
        <v/>
      </c>
      <c r="DA15" s="309" t="str">
        <f ca="true">+IF(OFFSET('Sanitation Data'!$G$29,0,10*ROW('Sanitation Data'!G9))="","",OFFSET('Sanitation Data'!$G$29,0,10*ROW('Sanitation Data'!G9)))</f>
        <v/>
      </c>
      <c r="DB15" s="309" t="str">
        <f ca="true">+IF(OFFSET('Sanitation Data'!$G$30,0,10*ROW('Sanitation Data'!G9))="","",OFFSET('Sanitation Data'!$G$30,0,10*ROW('Sanitation Data'!G9)))</f>
        <v/>
      </c>
      <c r="DC15" s="309" t="str">
        <f ca="true">+IF(OFFSET('Sanitation Data'!$G$31,0,10*ROW('Sanitation Data'!G9))="","",OFFSET('Sanitation Data'!$G$31,0,10*ROW('Sanitation Data'!G9)))</f>
        <v/>
      </c>
      <c r="DD15" s="309" t="str">
        <f ca="true">+IF(OFFSET('Sanitation Data'!$G$32,0,10*ROW('Sanitation Data'!G9))="","",OFFSET('Sanitation Data'!$G$32,0,10*ROW('Sanitation Data'!G9)))</f>
        <v/>
      </c>
      <c r="DE15" s="309" t="str">
        <f ca="true">+IF(OFFSET('Sanitation Data'!$H$28,0,10*ROW('Sanitation Data'!H9))="","",OFFSET('Sanitation Data'!$H$28,0,10*ROW('Sanitation Data'!H9)))</f>
        <v/>
      </c>
      <c r="DF15" s="309" t="str">
        <f ca="true">+IF(OFFSET('Sanitation Data'!$H$29,0,10*ROW('Sanitation Data'!H9))="","",OFFSET('Sanitation Data'!$H$29,0,10*ROW('Sanitation Data'!H9)))</f>
        <v/>
      </c>
      <c r="DG15" s="309" t="str">
        <f ca="true">+IF(OFFSET('Sanitation Data'!$H$30,0,10*ROW('Sanitation Data'!H9))="","",OFFSET('Sanitation Data'!$H$30,0,10*ROW('Sanitation Data'!H9)))</f>
        <v/>
      </c>
      <c r="DH15" s="309" t="str">
        <f ca="true">+IF(OFFSET('Sanitation Data'!$H$31,0,10*ROW('Sanitation Data'!H9))="","",OFFSET('Sanitation Data'!$H$31,0,10*ROW('Sanitation Data'!H9)))</f>
        <v/>
      </c>
      <c r="DI15" s="309" t="str">
        <f ca="true">+IF(OFFSET('Sanitation Data'!$H$32,0,10*ROW('Sanitation Data'!H9))="","",OFFSET('Sanitation Data'!$H$32,0,10*ROW('Sanitation Data'!H9)))</f>
        <v/>
      </c>
      <c r="DJ15" s="309" t="str">
        <f ca="true">+IF(OFFSET('Sanitation Data'!$I$28,0,10*ROW('Sanitation Data'!I9))="","",OFFSET('Sanitation Data'!$I$28,0,10*ROW('Sanitation Data'!I9)))</f>
        <v/>
      </c>
      <c r="DK15" s="309" t="str">
        <f ca="true">+IF(OFFSET('Sanitation Data'!$I$29,0,10*ROW('Sanitation Data'!I9))="","",OFFSET('Sanitation Data'!$I$29,0,10*ROW('Sanitation Data'!I9)))</f>
        <v/>
      </c>
      <c r="DL15" s="309" t="str">
        <f ca="true">+IF(OFFSET('Sanitation Data'!$I$30,0,10*ROW('Sanitation Data'!I9))="","",OFFSET('Sanitation Data'!$I$30,0,10*ROW('Sanitation Data'!I9)))</f>
        <v/>
      </c>
      <c r="DM15" s="309" t="str">
        <f ca="true">+IF(OFFSET('Sanitation Data'!$I$31,0,10*ROW('Sanitation Data'!I9))="","",OFFSET('Sanitation Data'!$I$31,0,10*ROW('Sanitation Data'!I9)))</f>
        <v/>
      </c>
      <c r="DN15" s="309" t="str">
        <f ca="true">+IF(OFFSET('Sanitation Data'!$I$32,0,10*ROW('Sanitation Data'!I9))="","",OFFSET('Sanitation Data'!$I$32,0,10*ROW('Sanitation Data'!I9)))</f>
        <v/>
      </c>
      <c r="DO15" s="309" t="str">
        <f ca="true">+IF(OFFSET('Hygiene Data'!$D$11,0,10*ROW('Hygiene Data'!D9))="","",OFFSET('Hygiene Data'!$D$11,0,10*ROW('Hygiene Data'!D9)))</f>
        <v/>
      </c>
      <c r="DP15" s="309" t="str">
        <f ca="true">+IF(OFFSET('Hygiene Data'!$D$12,0,10*ROW('Hygiene Data'!D9))="","",OFFSET('Hygiene Data'!$D$12,0,10*ROW('Hygiene Data'!D9)))</f>
        <v/>
      </c>
      <c r="DQ15" s="309" t="str">
        <f ca="true">+IF(OFFSET('Hygiene Data'!$D$13,0,10*ROW('Hygiene Data'!D9))="","",OFFSET('Hygiene Data'!$D$13,0,10*ROW('Hygiene Data'!D9)))</f>
        <v/>
      </c>
      <c r="DR15" s="309" t="str">
        <f ca="true">+IF(OFFSET('Hygiene Data'!$E$11,0,10*ROW('Hygiene Data'!E9))="","",OFFSET('Hygiene Data'!$E$11,0,10*ROW('Hygiene Data'!E9)))</f>
        <v/>
      </c>
      <c r="DS15" s="309" t="str">
        <f ca="true">+IF(OFFSET('Hygiene Data'!$E$12,0,10*ROW('Hygiene Data'!E9))="","",OFFSET('Hygiene Data'!$E$12,0,10*ROW('Hygiene Data'!E9)))</f>
        <v/>
      </c>
      <c r="DT15" s="309" t="str">
        <f ca="true">+IF(OFFSET('Hygiene Data'!$E$13,0,10*ROW('Hygiene Data'!E9))="","",OFFSET('Hygiene Data'!$E$13,0,10*ROW('Hygiene Data'!E9)))</f>
        <v/>
      </c>
      <c r="DU15" s="309" t="str">
        <f ca="true">+IF(OFFSET('Hygiene Data'!$F$11,0,10*ROW('Hygiene Data'!F9))="","",OFFSET('Hygiene Data'!$F$11,0,10*ROW('Hygiene Data'!F9)))</f>
        <v/>
      </c>
      <c r="DV15" s="309" t="str">
        <f ca="true">+IF(OFFSET('Hygiene Data'!$F$12,0,10*ROW('Hygiene Data'!F9))="","",OFFSET('Hygiene Data'!$F$12,0,10*ROW('Hygiene Data'!F9)))</f>
        <v/>
      </c>
      <c r="DW15" s="309" t="str">
        <f ca="true">+IF(OFFSET('Hygiene Data'!$F$13,0,10*ROW('Hygiene Data'!F9))="","",OFFSET('Hygiene Data'!$F$13,0,10*ROW('Hygiene Data'!F9)))</f>
        <v/>
      </c>
      <c r="DX15" s="309" t="str">
        <f ca="true">+IF(OFFSET('Hygiene Data'!$G$11,0,10*ROW('Hygiene Data'!G9))="","",OFFSET('Hygiene Data'!$G$11,0,10*ROW('Hygiene Data'!G9)))</f>
        <v/>
      </c>
      <c r="DY15" s="309" t="str">
        <f ca="true">+IF(OFFSET('Hygiene Data'!$G$12,0,10*ROW('Hygiene Data'!G9))="","",OFFSET('Hygiene Data'!$G$12,0,10*ROW('Hygiene Data'!G9)))</f>
        <v/>
      </c>
      <c r="DZ15" s="309" t="str">
        <f ca="true">+IF(OFFSET('Hygiene Data'!$G$13,0,10*ROW('Hygiene Data'!G9))="","",OFFSET('Hygiene Data'!$G$13,0,10*ROW('Hygiene Data'!G9)))</f>
        <v/>
      </c>
      <c r="EA15" s="309" t="str">
        <f ca="true">+IF(OFFSET('Hygiene Data'!$H$11,0,10*ROW('Hygiene Data'!H9))="","",OFFSET('Hygiene Data'!$H$11,0,10*ROW('Hygiene Data'!H9)))</f>
        <v/>
      </c>
      <c r="EB15" s="309" t="str">
        <f ca="true">+IF(OFFSET('Hygiene Data'!$H$12,0,10*ROW('Hygiene Data'!H9))="","",OFFSET('Hygiene Data'!$H$12,0,10*ROW('Hygiene Data'!H9)))</f>
        <v/>
      </c>
      <c r="EC15" s="309" t="str">
        <f ca="true">+IF(OFFSET('Hygiene Data'!$H$13,0,10*ROW('Hygiene Data'!H9))="","",OFFSET('Hygiene Data'!$H$13,0,10*ROW('Hygiene Data'!H9)))</f>
        <v/>
      </c>
      <c r="ED15" s="309" t="str">
        <f ca="true">+IF(OFFSET('Hygiene Data'!$I$11,0,10*ROW('Hygiene Data'!I9))="","",OFFSET('Hygiene Data'!$I$11,0,10*ROW('Hygiene Data'!I9)))</f>
        <v/>
      </c>
      <c r="EE15" s="309" t="str">
        <f ca="true">+IF(OFFSET('Hygiene Data'!$I$12,0,10*ROW('Hygiene Data'!I9))="","",OFFSET('Hygiene Data'!$I$12,0,10*ROW('Hygiene Data'!I9)))</f>
        <v/>
      </c>
      <c r="EF15" s="309"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BTN_2015_UIS</v>
      </c>
      <c r="B16" s="38" t="str">
        <f ca="true">+IF(OFFSET('Water Data'!$C$2,0,10*ROW('Water Data'!F10))="","",OFFSET('Water Data'!$C$2,0,10*ROW('Water Data'!F10)))</f>
        <v>Other</v>
      </c>
      <c r="C16" s="365">
        <f t="shared" ca="true" si="0"/>
        <v>2015</v>
      </c>
      <c r="D16" s="99"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9"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9"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9"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9"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9"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9"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9"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9"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9"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9"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100"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10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10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10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100"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100"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10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10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10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10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100"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10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10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10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10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10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10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10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10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10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100"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10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10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10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100"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100"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10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10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10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100"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1"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1">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85.23</v>
      </c>
      <c r="BB16" s="10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1"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1"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1">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84.59</v>
      </c>
      <c r="BN16" s="10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1">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86.02</v>
      </c>
      <c r="BQ16" s="10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9"/>
      <c r="BS16" s="309" t="str">
        <f ca="true">+IF(OFFSET('Water Data'!$D$27,0,10*ROW('Water Data'!D10))="","",OFFSET('Water Data'!$D$27,0,10*ROW('Water Data'!D10)))</f>
        <v/>
      </c>
      <c r="BT16" s="309" t="str">
        <f ca="true">+IF(OFFSET('Water Data'!$D$28,0,10*ROW('Water Data'!D10))="","",OFFSET('Water Data'!$D$28,0,10*ROW('Water Data'!D10)))</f>
        <v/>
      </c>
      <c r="BU16" s="309" t="str">
        <f ca="true">+IF(OFFSET('Water Data'!$D$29,0,10*ROW('Water Data'!D10))="","",OFFSET('Water Data'!$D$29,0,10*ROW('Water Data'!D10)))</f>
        <v/>
      </c>
      <c r="BV16" s="309" t="str">
        <f ca="true">+IF(OFFSET('Water Data'!$E$27,0,10*ROW('Water Data'!E10))="","",OFFSET('Water Data'!$E$27,0,10*ROW('Water Data'!E10)))</f>
        <v/>
      </c>
      <c r="BW16" s="309" t="str">
        <f ca="true">+IF(OFFSET('Water Data'!$E$28,0,10*ROW('Water Data'!E10))="","",OFFSET('Water Data'!$E$28,0,10*ROW('Water Data'!E10)))</f>
        <v/>
      </c>
      <c r="BX16" s="309" t="str">
        <f ca="true">+IF(OFFSET('Water Data'!$E$29,0,10*ROW('Water Data'!E10))="","",OFFSET('Water Data'!$E$29,0,10*ROW('Water Data'!E10)))</f>
        <v/>
      </c>
      <c r="BY16" s="309" t="str">
        <f ca="true">+IF(OFFSET('Water Data'!$F$27,0,10*ROW('Water Data'!F10))="","",OFFSET('Water Data'!$F$27,0,10*ROW('Water Data'!F10)))</f>
        <v/>
      </c>
      <c r="BZ16" s="309" t="str">
        <f ca="true">+IF(OFFSET('Water Data'!$F$28,0,10*ROW('Water Data'!F10))="","",OFFSET('Water Data'!$F$28,0,10*ROW('Water Data'!F10)))</f>
        <v/>
      </c>
      <c r="CA16" s="309" t="str">
        <f ca="true">+IF(OFFSET('Water Data'!$F$29,0,10*ROW('Water Data'!F10))="","",OFFSET('Water Data'!$F$29,0,10*ROW('Water Data'!F10)))</f>
        <v/>
      </c>
      <c r="CB16" s="309" t="str">
        <f ca="true">+IF(OFFSET('Water Data'!$G$27,0,10*ROW('Water Data'!G10))="","",OFFSET('Water Data'!$G$27,0,10*ROW('Water Data'!G10)))</f>
        <v/>
      </c>
      <c r="CC16" s="309" t="str">
        <f ca="true">+IF(OFFSET('Water Data'!$G$28,0,10*ROW('Water Data'!G10))="","",OFFSET('Water Data'!$G$28,0,10*ROW('Water Data'!G10)))</f>
        <v/>
      </c>
      <c r="CD16" s="309" t="str">
        <f ca="true">+IF(OFFSET('Water Data'!$G$29,0,10*ROW('Water Data'!G10))="","",OFFSET('Water Data'!$G$29,0,10*ROW('Water Data'!G10)))</f>
        <v/>
      </c>
      <c r="CE16" s="309" t="str">
        <f ca="true">+IF(OFFSET('Water Data'!$H$27,0,10*ROW('Water Data'!H10))="","",OFFSET('Water Data'!$H$27,0,10*ROW('Water Data'!H10)))</f>
        <v/>
      </c>
      <c r="CF16" s="309" t="str">
        <f ca="true">+IF(OFFSET('Water Data'!$H$28,0,10*ROW('Water Data'!H10))="","",OFFSET('Water Data'!$H$28,0,10*ROW('Water Data'!H10)))</f>
        <v/>
      </c>
      <c r="CG16" s="309" t="str">
        <f ca="true">+IF(OFFSET('Water Data'!$H$29,0,10*ROW('Water Data'!H10))="","",OFFSET('Water Data'!$H$29,0,10*ROW('Water Data'!H10)))</f>
        <v/>
      </c>
      <c r="CH16" s="309" t="str">
        <f ca="true">+IF(OFFSET('Water Data'!$I$27,0,10*ROW('Water Data'!I10))="","",OFFSET('Water Data'!$I$27,0,10*ROW('Water Data'!I10)))</f>
        <v/>
      </c>
      <c r="CI16" s="309" t="str">
        <f ca="true">+IF(OFFSET('Water Data'!$I$28,0,10*ROW('Water Data'!I10))="","",OFFSET('Water Data'!$I$28,0,10*ROW('Water Data'!I10)))</f>
        <v/>
      </c>
      <c r="CJ16" s="309" t="str">
        <f ca="true">+IF(OFFSET('Water Data'!$I$29,0,10*ROW('Water Data'!I10))="","",OFFSET('Water Data'!$I$29,0,10*ROW('Water Data'!I10)))</f>
        <v/>
      </c>
      <c r="CK16" s="309" t="str">
        <f ca="true">+IF(OFFSET('Sanitation Data'!$D$28,0,10*ROW('Sanitation Data'!D10))="","",OFFSET('Sanitation Data'!$D$28,0,10*ROW('Sanitation Data'!D10)))</f>
        <v/>
      </c>
      <c r="CL16" s="309" t="str">
        <f ca="true">+IF(OFFSET('Sanitation Data'!$D$29,0,10*ROW('Sanitation Data'!D10))="","",OFFSET('Sanitation Data'!$D$29,0,10*ROW('Sanitation Data'!D10)))</f>
        <v/>
      </c>
      <c r="CM16" s="309" t="str">
        <f ca="true">+IF(OFFSET('Sanitation Data'!$D$30,0,10*ROW('Sanitation Data'!D10))="","",OFFSET('Sanitation Data'!$D$30,0,10*ROW('Sanitation Data'!D10)))</f>
        <v/>
      </c>
      <c r="CN16" s="309" t="str">
        <f ca="true">+IF(OFFSET('Sanitation Data'!$D$31,0,10*ROW('Sanitation Data'!D10))="","",OFFSET('Sanitation Data'!$D$31,0,10*ROW('Sanitation Data'!D10)))</f>
        <v/>
      </c>
      <c r="CO16" s="309" t="str">
        <f ca="true">+IF(OFFSET('Sanitation Data'!$D$32,0,10*ROW('Sanitation Data'!D10))="","",OFFSET('Sanitation Data'!$D$32,0,10*ROW('Sanitation Data'!D10)))</f>
        <v/>
      </c>
      <c r="CP16" s="309" t="str">
        <f ca="true">+IF(OFFSET('Sanitation Data'!$E$28,0,10*ROW('Sanitation Data'!E10))="","",OFFSET('Sanitation Data'!$E$28,0,10*ROW('Sanitation Data'!E10)))</f>
        <v/>
      </c>
      <c r="CQ16" s="309" t="str">
        <f ca="true">+IF(OFFSET('Sanitation Data'!$E$29,0,10*ROW('Sanitation Data'!E10))="","",OFFSET('Sanitation Data'!$E$29,0,10*ROW('Sanitation Data'!E10)))</f>
        <v/>
      </c>
      <c r="CR16" s="309" t="str">
        <f ca="true">+IF(OFFSET('Sanitation Data'!$E$30,0,10*ROW('Sanitation Data'!E10))="","",OFFSET('Sanitation Data'!$E$30,0,10*ROW('Sanitation Data'!E10)))</f>
        <v/>
      </c>
      <c r="CS16" s="309" t="str">
        <f ca="true">+IF(OFFSET('Sanitation Data'!$E$31,0,10*ROW('Sanitation Data'!E10))="","",OFFSET('Sanitation Data'!$E$31,0,10*ROW('Sanitation Data'!E10)))</f>
        <v/>
      </c>
      <c r="CT16" s="309" t="str">
        <f ca="true">+IF(OFFSET('Sanitation Data'!$E$32,0,10*ROW('Sanitation Data'!E10))="","",OFFSET('Sanitation Data'!$E$32,0,10*ROW('Sanitation Data'!E10)))</f>
        <v/>
      </c>
      <c r="CU16" s="309" t="str">
        <f ca="true">+IF(OFFSET('Sanitation Data'!$F$28,0,10*ROW('Sanitation Data'!F10))="","",OFFSET('Sanitation Data'!$F$28,0,10*ROW('Sanitation Data'!F10)))</f>
        <v/>
      </c>
      <c r="CV16" s="309" t="str">
        <f ca="true">+IF(OFFSET('Sanitation Data'!$F$29,0,10*ROW('Sanitation Data'!F10))="","",OFFSET('Sanitation Data'!$F$29,0,10*ROW('Sanitation Data'!F10)))</f>
        <v/>
      </c>
      <c r="CW16" s="309" t="str">
        <f ca="true">+IF(OFFSET('Sanitation Data'!$F$30,0,10*ROW('Sanitation Data'!F10))="","",OFFSET('Sanitation Data'!$F$30,0,10*ROW('Sanitation Data'!F10)))</f>
        <v/>
      </c>
      <c r="CX16" s="309" t="str">
        <f ca="true">+IF(OFFSET('Sanitation Data'!$F$31,0,10*ROW('Sanitation Data'!F10))="","",OFFSET('Sanitation Data'!$F$31,0,10*ROW('Sanitation Data'!F10)))</f>
        <v/>
      </c>
      <c r="CY16" s="309" t="str">
        <f ca="true">+IF(OFFSET('Sanitation Data'!$F$32,0,10*ROW('Sanitation Data'!F10))="","",OFFSET('Sanitation Data'!$F$32,0,10*ROW('Sanitation Data'!F10)))</f>
        <v/>
      </c>
      <c r="CZ16" s="309" t="str">
        <f ca="true">+IF(OFFSET('Sanitation Data'!$G$28,0,10*ROW('Sanitation Data'!G10))="","",OFFSET('Sanitation Data'!$G$28,0,10*ROW('Sanitation Data'!G10)))</f>
        <v/>
      </c>
      <c r="DA16" s="309" t="str">
        <f ca="true">+IF(OFFSET('Sanitation Data'!$G$29,0,10*ROW('Sanitation Data'!G10))="","",OFFSET('Sanitation Data'!$G$29,0,10*ROW('Sanitation Data'!G10)))</f>
        <v/>
      </c>
      <c r="DB16" s="309" t="str">
        <f ca="true">+IF(OFFSET('Sanitation Data'!$G$30,0,10*ROW('Sanitation Data'!G10))="","",OFFSET('Sanitation Data'!$G$30,0,10*ROW('Sanitation Data'!G10)))</f>
        <v/>
      </c>
      <c r="DC16" s="309" t="str">
        <f ca="true">+IF(OFFSET('Sanitation Data'!$G$31,0,10*ROW('Sanitation Data'!G10))="","",OFFSET('Sanitation Data'!$G$31,0,10*ROW('Sanitation Data'!G10)))</f>
        <v/>
      </c>
      <c r="DD16" s="309" t="str">
        <f ca="true">+IF(OFFSET('Sanitation Data'!$G$32,0,10*ROW('Sanitation Data'!G10))="","",OFFSET('Sanitation Data'!$G$32,0,10*ROW('Sanitation Data'!G10)))</f>
        <v/>
      </c>
      <c r="DE16" s="309" t="str">
        <f ca="true">+IF(OFFSET('Sanitation Data'!$H$28,0,10*ROW('Sanitation Data'!H10))="","",OFFSET('Sanitation Data'!$H$28,0,10*ROW('Sanitation Data'!H10)))</f>
        <v/>
      </c>
      <c r="DF16" s="309" t="str">
        <f ca="true">+IF(OFFSET('Sanitation Data'!$H$29,0,10*ROW('Sanitation Data'!H10))="","",OFFSET('Sanitation Data'!$H$29,0,10*ROW('Sanitation Data'!H10)))</f>
        <v/>
      </c>
      <c r="DG16" s="309" t="str">
        <f ca="true">+IF(OFFSET('Sanitation Data'!$H$30,0,10*ROW('Sanitation Data'!H10))="","",OFFSET('Sanitation Data'!$H$30,0,10*ROW('Sanitation Data'!H10)))</f>
        <v/>
      </c>
      <c r="DH16" s="309" t="str">
        <f ca="true">+IF(OFFSET('Sanitation Data'!$H$31,0,10*ROW('Sanitation Data'!H10))="","",OFFSET('Sanitation Data'!$H$31,0,10*ROW('Sanitation Data'!H10)))</f>
        <v/>
      </c>
      <c r="DI16" s="309" t="str">
        <f ca="true">+IF(OFFSET('Sanitation Data'!$H$32,0,10*ROW('Sanitation Data'!H10))="","",OFFSET('Sanitation Data'!$H$32,0,10*ROW('Sanitation Data'!H10)))</f>
        <v/>
      </c>
      <c r="DJ16" s="309" t="str">
        <f ca="true">+IF(OFFSET('Sanitation Data'!$I$28,0,10*ROW('Sanitation Data'!I10))="","",OFFSET('Sanitation Data'!$I$28,0,10*ROW('Sanitation Data'!I10)))</f>
        <v/>
      </c>
      <c r="DK16" s="309" t="str">
        <f ca="true">+IF(OFFSET('Sanitation Data'!$I$29,0,10*ROW('Sanitation Data'!I10))="","",OFFSET('Sanitation Data'!$I$29,0,10*ROW('Sanitation Data'!I10)))</f>
        <v/>
      </c>
      <c r="DL16" s="309" t="str">
        <f ca="true">+IF(OFFSET('Sanitation Data'!$I$30,0,10*ROW('Sanitation Data'!I10))="","",OFFSET('Sanitation Data'!$I$30,0,10*ROW('Sanitation Data'!I10)))</f>
        <v/>
      </c>
      <c r="DM16" s="309" t="str">
        <f ca="true">+IF(OFFSET('Sanitation Data'!$I$31,0,10*ROW('Sanitation Data'!I10))="","",OFFSET('Sanitation Data'!$I$31,0,10*ROW('Sanitation Data'!I10)))</f>
        <v/>
      </c>
      <c r="DN16" s="309" t="str">
        <f ca="true">+IF(OFFSET('Sanitation Data'!$I$32,0,10*ROW('Sanitation Data'!I10))="","",OFFSET('Sanitation Data'!$I$32,0,10*ROW('Sanitation Data'!I10)))</f>
        <v/>
      </c>
      <c r="DO16" s="309" t="str">
        <f ca="true">+IF(OFFSET('Hygiene Data'!$D$11,0,10*ROW('Hygiene Data'!D10))="","",OFFSET('Hygiene Data'!$D$11,0,10*ROW('Hygiene Data'!D10)))</f>
        <v/>
      </c>
      <c r="DP16" s="309" t="str">
        <f ca="true">+IF(OFFSET('Hygiene Data'!$D$12,0,10*ROW('Hygiene Data'!D10))="","",OFFSET('Hygiene Data'!$D$12,0,10*ROW('Hygiene Data'!D10)))</f>
        <v>Yes</v>
      </c>
      <c r="DQ16" s="309" t="str">
        <f ca="true">+IF(OFFSET('Hygiene Data'!$D$13,0,10*ROW('Hygiene Data'!D10))="","",OFFSET('Hygiene Data'!$D$13,0,10*ROW('Hygiene Data'!D10)))</f>
        <v/>
      </c>
      <c r="DR16" s="309" t="str">
        <f ca="true">+IF(OFFSET('Hygiene Data'!$E$11,0,10*ROW('Hygiene Data'!E10))="","",OFFSET('Hygiene Data'!$E$11,0,10*ROW('Hygiene Data'!E10)))</f>
        <v/>
      </c>
      <c r="DS16" s="309" t="str">
        <f ca="true">+IF(OFFSET('Hygiene Data'!$E$12,0,10*ROW('Hygiene Data'!E10))="","",OFFSET('Hygiene Data'!$E$12,0,10*ROW('Hygiene Data'!E10)))</f>
        <v/>
      </c>
      <c r="DT16" s="309" t="str">
        <f ca="true">+IF(OFFSET('Hygiene Data'!$E$13,0,10*ROW('Hygiene Data'!E10))="","",OFFSET('Hygiene Data'!$E$13,0,10*ROW('Hygiene Data'!E10)))</f>
        <v/>
      </c>
      <c r="DU16" s="309" t="str">
        <f ca="true">+IF(OFFSET('Hygiene Data'!$F$11,0,10*ROW('Hygiene Data'!F10))="","",OFFSET('Hygiene Data'!$F$11,0,10*ROW('Hygiene Data'!F10)))</f>
        <v/>
      </c>
      <c r="DV16" s="309" t="str">
        <f ca="true">+IF(OFFSET('Hygiene Data'!$F$12,0,10*ROW('Hygiene Data'!F10))="","",OFFSET('Hygiene Data'!$F$12,0,10*ROW('Hygiene Data'!F10)))</f>
        <v/>
      </c>
      <c r="DW16" s="309" t="str">
        <f ca="true">+IF(OFFSET('Hygiene Data'!$F$13,0,10*ROW('Hygiene Data'!F10))="","",OFFSET('Hygiene Data'!$F$13,0,10*ROW('Hygiene Data'!F10)))</f>
        <v/>
      </c>
      <c r="DX16" s="309" t="str">
        <f ca="true">+IF(OFFSET('Hygiene Data'!$G$11,0,10*ROW('Hygiene Data'!G10))="","",OFFSET('Hygiene Data'!$G$11,0,10*ROW('Hygiene Data'!G10)))</f>
        <v/>
      </c>
      <c r="DY16" s="309" t="str">
        <f ca="true">+IF(OFFSET('Hygiene Data'!$G$12,0,10*ROW('Hygiene Data'!G10))="","",OFFSET('Hygiene Data'!$G$12,0,10*ROW('Hygiene Data'!G10)))</f>
        <v/>
      </c>
      <c r="DZ16" s="309" t="str">
        <f ca="true">+IF(OFFSET('Hygiene Data'!$G$13,0,10*ROW('Hygiene Data'!G10))="","",OFFSET('Hygiene Data'!$G$13,0,10*ROW('Hygiene Data'!G10)))</f>
        <v/>
      </c>
      <c r="EA16" s="309" t="str">
        <f ca="true">+IF(OFFSET('Hygiene Data'!$H$11,0,10*ROW('Hygiene Data'!H10))="","",OFFSET('Hygiene Data'!$H$11,0,10*ROW('Hygiene Data'!H10)))</f>
        <v/>
      </c>
      <c r="EB16" s="309" t="str">
        <f ca="true">+IF(OFFSET('Hygiene Data'!$H$12,0,10*ROW('Hygiene Data'!H10))="","",OFFSET('Hygiene Data'!$H$12,0,10*ROW('Hygiene Data'!H10)))</f>
        <v>Yes</v>
      </c>
      <c r="EC16" s="309" t="str">
        <f ca="true">+IF(OFFSET('Hygiene Data'!$H$13,0,10*ROW('Hygiene Data'!H10))="","",OFFSET('Hygiene Data'!$H$13,0,10*ROW('Hygiene Data'!H10)))</f>
        <v/>
      </c>
      <c r="ED16" s="309" t="str">
        <f ca="true">+IF(OFFSET('Hygiene Data'!$I$11,0,10*ROW('Hygiene Data'!I10))="","",OFFSET('Hygiene Data'!$I$11,0,10*ROW('Hygiene Data'!I10)))</f>
        <v/>
      </c>
      <c r="EE16" s="309" t="str">
        <f ca="true">+IF(OFFSET('Hygiene Data'!$I$12,0,10*ROW('Hygiene Data'!I10))="","",OFFSET('Hygiene Data'!$I$12,0,10*ROW('Hygiene Data'!I10)))</f>
        <v>Yes</v>
      </c>
      <c r="EF16" s="309"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BTN_2016_EMIS</v>
      </c>
      <c r="B17" s="38" t="str">
        <f ca="true">+IF(OFFSET('Water Data'!$C$2,0,10*ROW('Water Data'!F11))="","",OFFSET('Water Data'!$C$2,0,10*ROW('Water Data'!F11)))</f>
        <v>EMIS</v>
      </c>
      <c r="C17" s="365">
        <f t="shared" ca="true" si="0"/>
        <v>2016</v>
      </c>
      <c r="D17" s="99">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9">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89.984825493171471</v>
      </c>
      <c r="F17" s="99">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59.8</v>
      </c>
      <c r="G17" s="99"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9"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9"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9"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9"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9"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9">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9">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88.962472406181007</v>
      </c>
      <c r="R17" s="99">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58.290728476821194</v>
      </c>
      <c r="S17" s="99">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9">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92.233009708737868</v>
      </c>
      <c r="U17" s="99">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63.088349514563113</v>
      </c>
      <c r="V17" s="100">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99.241274658573602</v>
      </c>
      <c r="W17" s="100">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91.5781487101669</v>
      </c>
      <c r="X17" s="100">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82.39757207890743</v>
      </c>
      <c r="Y17" s="10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100">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81.031866464339913</v>
      </c>
      <c r="AA17" s="100"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100"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10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10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100"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100"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100"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10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10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100"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10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10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10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10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10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100">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99.116997792494487</v>
      </c>
      <c r="AQ17" s="100">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89.072847682119203</v>
      </c>
      <c r="AR17" s="100">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77.262693156732894</v>
      </c>
      <c r="AS17" s="10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100">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75.496688741721854</v>
      </c>
      <c r="AU17" s="100">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99.514563106796118</v>
      </c>
      <c r="AV17" s="100">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97.087378640776677</v>
      </c>
      <c r="AW17" s="100">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93.689320388349515</v>
      </c>
      <c r="AX17" s="10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100">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93.203883495145632</v>
      </c>
      <c r="AZ17" s="101">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97.116843702579672</v>
      </c>
      <c r="BA17" s="101">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84.2185128983308</v>
      </c>
      <c r="BB17" s="101"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1"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1"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1"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1"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101"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101"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10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1">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96.688741721854313</v>
      </c>
      <c r="BM17" s="101">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83.222958057395147</v>
      </c>
      <c r="BN17" s="101"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1">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98.05825242718447</v>
      </c>
      <c r="BP17" s="101">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86.893203883495147</v>
      </c>
      <c r="BQ17" s="101"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9"/>
      <c r="BS17" s="309" t="str">
        <f ca="true">+IF(OFFSET('Water Data'!$D$27,0,10*ROW('Water Data'!D11))="","",OFFSET('Water Data'!$D$27,0,10*ROW('Water Data'!D11)))</f>
        <v>Yes</v>
      </c>
      <c r="BT17" s="309" t="str">
        <f ca="true">+IF(OFFSET('Water Data'!$D$28,0,10*ROW('Water Data'!D11))="","",OFFSET('Water Data'!$D$28,0,10*ROW('Water Data'!D11)))</f>
        <v>Yes</v>
      </c>
      <c r="BU17" s="309" t="str">
        <f ca="true">+IF(OFFSET('Water Data'!$D$29,0,10*ROW('Water Data'!D11))="","",OFFSET('Water Data'!$D$29,0,10*ROW('Water Data'!D11)))</f>
        <v>Yes</v>
      </c>
      <c r="BV17" s="309" t="str">
        <f ca="true">+IF(OFFSET('Water Data'!$E$27,0,10*ROW('Water Data'!E11))="","",OFFSET('Water Data'!$E$27,0,10*ROW('Water Data'!E11)))</f>
        <v/>
      </c>
      <c r="BW17" s="309" t="str">
        <f ca="true">+IF(OFFSET('Water Data'!$E$28,0,10*ROW('Water Data'!E11))="","",OFFSET('Water Data'!$E$28,0,10*ROW('Water Data'!E11)))</f>
        <v/>
      </c>
      <c r="BX17" s="309" t="str">
        <f ca="true">+IF(OFFSET('Water Data'!$E$29,0,10*ROW('Water Data'!E11))="","",OFFSET('Water Data'!$E$29,0,10*ROW('Water Data'!E11)))</f>
        <v/>
      </c>
      <c r="BY17" s="309" t="str">
        <f ca="true">+IF(OFFSET('Water Data'!$F$27,0,10*ROW('Water Data'!F11))="","",OFFSET('Water Data'!$F$27,0,10*ROW('Water Data'!F11)))</f>
        <v/>
      </c>
      <c r="BZ17" s="309" t="str">
        <f ca="true">+IF(OFFSET('Water Data'!$F$28,0,10*ROW('Water Data'!F11))="","",OFFSET('Water Data'!$F$28,0,10*ROW('Water Data'!F11)))</f>
        <v/>
      </c>
      <c r="CA17" s="309" t="str">
        <f ca="true">+IF(OFFSET('Water Data'!$F$29,0,10*ROW('Water Data'!F11))="","",OFFSET('Water Data'!$F$29,0,10*ROW('Water Data'!F11)))</f>
        <v/>
      </c>
      <c r="CB17" s="309" t="str">
        <f ca="true">+IF(OFFSET('Water Data'!$G$27,0,10*ROW('Water Data'!G11))="","",OFFSET('Water Data'!$G$27,0,10*ROW('Water Data'!G11)))</f>
        <v/>
      </c>
      <c r="CC17" s="309" t="str">
        <f ca="true">+IF(OFFSET('Water Data'!$G$28,0,10*ROW('Water Data'!G11))="","",OFFSET('Water Data'!$G$28,0,10*ROW('Water Data'!G11)))</f>
        <v/>
      </c>
      <c r="CD17" s="309" t="str">
        <f ca="true">+IF(OFFSET('Water Data'!$G$29,0,10*ROW('Water Data'!G11))="","",OFFSET('Water Data'!$G$29,0,10*ROW('Water Data'!G11)))</f>
        <v/>
      </c>
      <c r="CE17" s="309" t="str">
        <f ca="true">+IF(OFFSET('Water Data'!$H$27,0,10*ROW('Water Data'!H11))="","",OFFSET('Water Data'!$H$27,0,10*ROW('Water Data'!H11)))</f>
        <v>Yes</v>
      </c>
      <c r="CF17" s="309" t="str">
        <f ca="true">+IF(OFFSET('Water Data'!$H$28,0,10*ROW('Water Data'!H11))="","",OFFSET('Water Data'!$H$28,0,10*ROW('Water Data'!H11)))</f>
        <v>Yes</v>
      </c>
      <c r="CG17" s="309" t="str">
        <f ca="true">+IF(OFFSET('Water Data'!$H$29,0,10*ROW('Water Data'!H11))="","",OFFSET('Water Data'!$H$29,0,10*ROW('Water Data'!H11)))</f>
        <v>Yes</v>
      </c>
      <c r="CH17" s="309" t="str">
        <f ca="true">+IF(OFFSET('Water Data'!$I$27,0,10*ROW('Water Data'!I11))="","",OFFSET('Water Data'!$I$27,0,10*ROW('Water Data'!I11)))</f>
        <v>Yes</v>
      </c>
      <c r="CI17" s="309" t="str">
        <f ca="true">+IF(OFFSET('Water Data'!$I$28,0,10*ROW('Water Data'!I11))="","",OFFSET('Water Data'!$I$28,0,10*ROW('Water Data'!I11)))</f>
        <v>Yes</v>
      </c>
      <c r="CJ17" s="309" t="str">
        <f ca="true">+IF(OFFSET('Water Data'!$I$29,0,10*ROW('Water Data'!I11))="","",OFFSET('Water Data'!$I$29,0,10*ROW('Water Data'!I11)))</f>
        <v>Yes</v>
      </c>
      <c r="CK17" s="309" t="str">
        <f ca="true">+IF(OFFSET('Sanitation Data'!$D$28,0,10*ROW('Sanitation Data'!D11))="","",OFFSET('Sanitation Data'!$D$28,0,10*ROW('Sanitation Data'!D11)))</f>
        <v>Yes</v>
      </c>
      <c r="CL17" s="309" t="str">
        <f ca="true">+IF(OFFSET('Sanitation Data'!$D$29,0,10*ROW('Sanitation Data'!D11))="","",OFFSET('Sanitation Data'!$D$29,0,10*ROW('Sanitation Data'!D11)))</f>
        <v>Yes</v>
      </c>
      <c r="CM17" s="309" t="str">
        <f ca="true">+IF(OFFSET('Sanitation Data'!$D$30,0,10*ROW('Sanitation Data'!D11))="","",OFFSET('Sanitation Data'!$D$30,0,10*ROW('Sanitation Data'!D11)))</f>
        <v>Yes</v>
      </c>
      <c r="CN17" s="309" t="str">
        <f ca="true">+IF(OFFSET('Sanitation Data'!$D$31,0,10*ROW('Sanitation Data'!D11))="","",OFFSET('Sanitation Data'!$D$31,0,10*ROW('Sanitation Data'!D11)))</f>
        <v/>
      </c>
      <c r="CO17" s="309" t="str">
        <f ca="true">+IF(OFFSET('Sanitation Data'!$D$32,0,10*ROW('Sanitation Data'!D11))="","",OFFSET('Sanitation Data'!$D$32,0,10*ROW('Sanitation Data'!D11)))</f>
        <v>Yes</v>
      </c>
      <c r="CP17" s="309" t="str">
        <f ca="true">+IF(OFFSET('Sanitation Data'!$E$28,0,10*ROW('Sanitation Data'!E11))="","",OFFSET('Sanitation Data'!$E$28,0,10*ROW('Sanitation Data'!E11)))</f>
        <v/>
      </c>
      <c r="CQ17" s="309" t="str">
        <f ca="true">+IF(OFFSET('Sanitation Data'!$E$29,0,10*ROW('Sanitation Data'!E11))="","",OFFSET('Sanitation Data'!$E$29,0,10*ROW('Sanitation Data'!E11)))</f>
        <v/>
      </c>
      <c r="CR17" s="309" t="str">
        <f ca="true">+IF(OFFSET('Sanitation Data'!$E$30,0,10*ROW('Sanitation Data'!E11))="","",OFFSET('Sanitation Data'!$E$30,0,10*ROW('Sanitation Data'!E11)))</f>
        <v/>
      </c>
      <c r="CS17" s="309" t="str">
        <f ca="true">+IF(OFFSET('Sanitation Data'!$E$31,0,10*ROW('Sanitation Data'!E11))="","",OFFSET('Sanitation Data'!$E$31,0,10*ROW('Sanitation Data'!E11)))</f>
        <v/>
      </c>
      <c r="CT17" s="309" t="str">
        <f ca="true">+IF(OFFSET('Sanitation Data'!$E$32,0,10*ROW('Sanitation Data'!E11))="","",OFFSET('Sanitation Data'!$E$32,0,10*ROW('Sanitation Data'!E11)))</f>
        <v/>
      </c>
      <c r="CU17" s="309" t="str">
        <f ca="true">+IF(OFFSET('Sanitation Data'!$F$28,0,10*ROW('Sanitation Data'!F11))="","",OFFSET('Sanitation Data'!$F$28,0,10*ROW('Sanitation Data'!F11)))</f>
        <v/>
      </c>
      <c r="CV17" s="309" t="str">
        <f ca="true">+IF(OFFSET('Sanitation Data'!$F$29,0,10*ROW('Sanitation Data'!F11))="","",OFFSET('Sanitation Data'!$F$29,0,10*ROW('Sanitation Data'!F11)))</f>
        <v/>
      </c>
      <c r="CW17" s="309" t="str">
        <f ca="true">+IF(OFFSET('Sanitation Data'!$F$30,0,10*ROW('Sanitation Data'!F11))="","",OFFSET('Sanitation Data'!$F$30,0,10*ROW('Sanitation Data'!F11)))</f>
        <v/>
      </c>
      <c r="CX17" s="309" t="str">
        <f ca="true">+IF(OFFSET('Sanitation Data'!$F$31,0,10*ROW('Sanitation Data'!F11))="","",OFFSET('Sanitation Data'!$F$31,0,10*ROW('Sanitation Data'!F11)))</f>
        <v/>
      </c>
      <c r="CY17" s="309" t="str">
        <f ca="true">+IF(OFFSET('Sanitation Data'!$F$32,0,10*ROW('Sanitation Data'!F11))="","",OFFSET('Sanitation Data'!$F$32,0,10*ROW('Sanitation Data'!F11)))</f>
        <v/>
      </c>
      <c r="CZ17" s="309" t="str">
        <f ca="true">+IF(OFFSET('Sanitation Data'!$G$28,0,10*ROW('Sanitation Data'!G11))="","",OFFSET('Sanitation Data'!$G$28,0,10*ROW('Sanitation Data'!G11)))</f>
        <v/>
      </c>
      <c r="DA17" s="309" t="str">
        <f ca="true">+IF(OFFSET('Sanitation Data'!$G$29,0,10*ROW('Sanitation Data'!G11))="","",OFFSET('Sanitation Data'!$G$29,0,10*ROW('Sanitation Data'!G11)))</f>
        <v/>
      </c>
      <c r="DB17" s="309" t="str">
        <f ca="true">+IF(OFFSET('Sanitation Data'!$G$30,0,10*ROW('Sanitation Data'!G11))="","",OFFSET('Sanitation Data'!$G$30,0,10*ROW('Sanitation Data'!G11)))</f>
        <v/>
      </c>
      <c r="DC17" s="309" t="str">
        <f ca="true">+IF(OFFSET('Sanitation Data'!$G$31,0,10*ROW('Sanitation Data'!G11))="","",OFFSET('Sanitation Data'!$G$31,0,10*ROW('Sanitation Data'!G11)))</f>
        <v/>
      </c>
      <c r="DD17" s="309" t="str">
        <f ca="true">+IF(OFFSET('Sanitation Data'!$G$32,0,10*ROW('Sanitation Data'!G11))="","",OFFSET('Sanitation Data'!$G$32,0,10*ROW('Sanitation Data'!G11)))</f>
        <v/>
      </c>
      <c r="DE17" s="309" t="str">
        <f ca="true">+IF(OFFSET('Sanitation Data'!$H$28,0,10*ROW('Sanitation Data'!H11))="","",OFFSET('Sanitation Data'!$H$28,0,10*ROW('Sanitation Data'!H11)))</f>
        <v>Yes</v>
      </c>
      <c r="DF17" s="309" t="str">
        <f ca="true">+IF(OFFSET('Sanitation Data'!$H$29,0,10*ROW('Sanitation Data'!H11))="","",OFFSET('Sanitation Data'!$H$29,0,10*ROW('Sanitation Data'!H11)))</f>
        <v>Yes</v>
      </c>
      <c r="DG17" s="309" t="str">
        <f ca="true">+IF(OFFSET('Sanitation Data'!$H$30,0,10*ROW('Sanitation Data'!H11))="","",OFFSET('Sanitation Data'!$H$30,0,10*ROW('Sanitation Data'!H11)))</f>
        <v>Yes</v>
      </c>
      <c r="DH17" s="309" t="str">
        <f ca="true">+IF(OFFSET('Sanitation Data'!$H$31,0,10*ROW('Sanitation Data'!H11))="","",OFFSET('Sanitation Data'!$H$31,0,10*ROW('Sanitation Data'!H11)))</f>
        <v/>
      </c>
      <c r="DI17" s="309" t="str">
        <f ca="true">+IF(OFFSET('Sanitation Data'!$H$32,0,10*ROW('Sanitation Data'!H11))="","",OFFSET('Sanitation Data'!$H$32,0,10*ROW('Sanitation Data'!H11)))</f>
        <v>Yes</v>
      </c>
      <c r="DJ17" s="309" t="str">
        <f ca="true">+IF(OFFSET('Sanitation Data'!$I$28,0,10*ROW('Sanitation Data'!I11))="","",OFFSET('Sanitation Data'!$I$28,0,10*ROW('Sanitation Data'!I11)))</f>
        <v>Yes</v>
      </c>
      <c r="DK17" s="309" t="str">
        <f ca="true">+IF(OFFSET('Sanitation Data'!$I$29,0,10*ROW('Sanitation Data'!I11))="","",OFFSET('Sanitation Data'!$I$29,0,10*ROW('Sanitation Data'!I11)))</f>
        <v>Yes</v>
      </c>
      <c r="DL17" s="309" t="str">
        <f ca="true">+IF(OFFSET('Sanitation Data'!$I$30,0,10*ROW('Sanitation Data'!I11))="","",OFFSET('Sanitation Data'!$I$30,0,10*ROW('Sanitation Data'!I11)))</f>
        <v>Yes</v>
      </c>
      <c r="DM17" s="309" t="str">
        <f ca="true">+IF(OFFSET('Sanitation Data'!$I$31,0,10*ROW('Sanitation Data'!I11))="","",OFFSET('Sanitation Data'!$I$31,0,10*ROW('Sanitation Data'!I11)))</f>
        <v/>
      </c>
      <c r="DN17" s="309" t="str">
        <f ca="true">+IF(OFFSET('Sanitation Data'!$I$32,0,10*ROW('Sanitation Data'!I11))="","",OFFSET('Sanitation Data'!$I$32,0,10*ROW('Sanitation Data'!I11)))</f>
        <v>Yes</v>
      </c>
      <c r="DO17" s="309" t="str">
        <f ca="true">+IF(OFFSET('Hygiene Data'!$D$11,0,10*ROW('Hygiene Data'!D11))="","",OFFSET('Hygiene Data'!$D$11,0,10*ROW('Hygiene Data'!D11)))</f>
        <v>Yes</v>
      </c>
      <c r="DP17" s="309" t="str">
        <f ca="true">+IF(OFFSET('Hygiene Data'!$D$12,0,10*ROW('Hygiene Data'!D11))="","",OFFSET('Hygiene Data'!$D$12,0,10*ROW('Hygiene Data'!D11)))</f>
        <v>Yes</v>
      </c>
      <c r="DQ17" s="309" t="str">
        <f ca="true">+IF(OFFSET('Hygiene Data'!$D$13,0,10*ROW('Hygiene Data'!D11))="","",OFFSET('Hygiene Data'!$D$13,0,10*ROW('Hygiene Data'!D11)))</f>
        <v/>
      </c>
      <c r="DR17" s="309" t="str">
        <f ca="true">+IF(OFFSET('Hygiene Data'!$E$11,0,10*ROW('Hygiene Data'!E11))="","",OFFSET('Hygiene Data'!$E$11,0,10*ROW('Hygiene Data'!E11)))</f>
        <v/>
      </c>
      <c r="DS17" s="309" t="str">
        <f ca="true">+IF(OFFSET('Hygiene Data'!$E$12,0,10*ROW('Hygiene Data'!E11))="","",OFFSET('Hygiene Data'!$E$12,0,10*ROW('Hygiene Data'!E11)))</f>
        <v/>
      </c>
      <c r="DT17" s="309" t="str">
        <f ca="true">+IF(OFFSET('Hygiene Data'!$E$13,0,10*ROW('Hygiene Data'!E11))="","",OFFSET('Hygiene Data'!$E$13,0,10*ROW('Hygiene Data'!E11)))</f>
        <v/>
      </c>
      <c r="DU17" s="309" t="str">
        <f ca="true">+IF(OFFSET('Hygiene Data'!$F$11,0,10*ROW('Hygiene Data'!F11))="","",OFFSET('Hygiene Data'!$F$11,0,10*ROW('Hygiene Data'!F11)))</f>
        <v/>
      </c>
      <c r="DV17" s="309" t="str">
        <f ca="true">+IF(OFFSET('Hygiene Data'!$F$12,0,10*ROW('Hygiene Data'!F11))="","",OFFSET('Hygiene Data'!$F$12,0,10*ROW('Hygiene Data'!F11)))</f>
        <v/>
      </c>
      <c r="DW17" s="309" t="str">
        <f ca="true">+IF(OFFSET('Hygiene Data'!$F$13,0,10*ROW('Hygiene Data'!F11))="","",OFFSET('Hygiene Data'!$F$13,0,10*ROW('Hygiene Data'!F11)))</f>
        <v/>
      </c>
      <c r="DX17" s="309" t="str">
        <f ca="true">+IF(OFFSET('Hygiene Data'!$G$11,0,10*ROW('Hygiene Data'!G11))="","",OFFSET('Hygiene Data'!$G$11,0,10*ROW('Hygiene Data'!G11)))</f>
        <v/>
      </c>
      <c r="DY17" s="309" t="str">
        <f ca="true">+IF(OFFSET('Hygiene Data'!$G$12,0,10*ROW('Hygiene Data'!G11))="","",OFFSET('Hygiene Data'!$G$12,0,10*ROW('Hygiene Data'!G11)))</f>
        <v/>
      </c>
      <c r="DZ17" s="309" t="str">
        <f ca="true">+IF(OFFSET('Hygiene Data'!$G$13,0,10*ROW('Hygiene Data'!G11))="","",OFFSET('Hygiene Data'!$G$13,0,10*ROW('Hygiene Data'!G11)))</f>
        <v/>
      </c>
      <c r="EA17" s="309" t="str">
        <f ca="true">+IF(OFFSET('Hygiene Data'!$H$11,0,10*ROW('Hygiene Data'!H11))="","",OFFSET('Hygiene Data'!$H$11,0,10*ROW('Hygiene Data'!H11)))</f>
        <v>Yes</v>
      </c>
      <c r="EB17" s="309" t="str">
        <f ca="true">+IF(OFFSET('Hygiene Data'!$H$12,0,10*ROW('Hygiene Data'!H11))="","",OFFSET('Hygiene Data'!$H$12,0,10*ROW('Hygiene Data'!H11)))</f>
        <v>Yes</v>
      </c>
      <c r="EC17" s="309" t="str">
        <f ca="true">+IF(OFFSET('Hygiene Data'!$H$13,0,10*ROW('Hygiene Data'!H11))="","",OFFSET('Hygiene Data'!$H$13,0,10*ROW('Hygiene Data'!H11)))</f>
        <v/>
      </c>
      <c r="ED17" s="309" t="str">
        <f ca="true">+IF(OFFSET('Hygiene Data'!$I$11,0,10*ROW('Hygiene Data'!I11))="","",OFFSET('Hygiene Data'!$I$11,0,10*ROW('Hygiene Data'!I11)))</f>
        <v>Yes</v>
      </c>
      <c r="EE17" s="309" t="str">
        <f ca="true">+IF(OFFSET('Hygiene Data'!$I$12,0,10*ROW('Hygiene Data'!I11))="","",OFFSET('Hygiene Data'!$I$12,0,10*ROW('Hygiene Data'!I11)))</f>
        <v>Yes</v>
      </c>
      <c r="EF17" s="309"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BTN_2017_EMIS</v>
      </c>
      <c r="B18" s="38" t="str">
        <f ca="true">+IF(OFFSET('Water Data'!$C$2,0,10*ROW('Water Data'!F12))="","",OFFSET('Water Data'!$C$2,0,10*ROW('Water Data'!F12)))</f>
        <v>EMIS</v>
      </c>
      <c r="C18" s="365">
        <f t="shared" ca="true" si="0"/>
        <v>2017</v>
      </c>
      <c r="D18" s="99">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93.9</v>
      </c>
      <c r="E18" s="99">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86.6</v>
      </c>
      <c r="F18" s="99">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62.64</v>
      </c>
      <c r="G18" s="9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9"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9"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9"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9"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9"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100">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99</v>
      </c>
      <c r="W18" s="100">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85.5</v>
      </c>
      <c r="X18" s="100">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80.62</v>
      </c>
      <c r="Y18" s="10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100">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80.05</v>
      </c>
      <c r="AA18" s="10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10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10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10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10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10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10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10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10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10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10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100"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10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10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10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100"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100"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10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10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10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100"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10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10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10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10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1">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79.989999999999995</v>
      </c>
      <c r="BB18" s="10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1">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80</v>
      </c>
      <c r="BN18" s="10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1">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79.98</v>
      </c>
      <c r="BQ18" s="10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9"/>
      <c r="BS18" s="309" t="str">
        <f ca="true">+IF(OFFSET('Water Data'!$D$27,0,10*ROW('Water Data'!D12))="","",OFFSET('Water Data'!$D$27,0,10*ROW('Water Data'!D12)))</f>
        <v>Yes</v>
      </c>
      <c r="BT18" s="309" t="str">
        <f ca="true">+IF(OFFSET('Water Data'!$D$28,0,10*ROW('Water Data'!D12))="","",OFFSET('Water Data'!$D$28,0,10*ROW('Water Data'!D12)))</f>
        <v>Yes</v>
      </c>
      <c r="BU18" s="309" t="str">
        <f ca="true">+IF(OFFSET('Water Data'!$D$29,0,10*ROW('Water Data'!D12))="","",OFFSET('Water Data'!$D$29,0,10*ROW('Water Data'!D12)))</f>
        <v>Yes</v>
      </c>
      <c r="BV18" s="309" t="str">
        <f ca="true">+IF(OFFSET('Water Data'!$E$27,0,10*ROW('Water Data'!E12))="","",OFFSET('Water Data'!$E$27,0,10*ROW('Water Data'!E12)))</f>
        <v/>
      </c>
      <c r="BW18" s="309" t="str">
        <f ca="true">+IF(OFFSET('Water Data'!$E$28,0,10*ROW('Water Data'!E12))="","",OFFSET('Water Data'!$E$28,0,10*ROW('Water Data'!E12)))</f>
        <v/>
      </c>
      <c r="BX18" s="309" t="str">
        <f ca="true">+IF(OFFSET('Water Data'!$E$29,0,10*ROW('Water Data'!E12))="","",OFFSET('Water Data'!$E$29,0,10*ROW('Water Data'!E12)))</f>
        <v/>
      </c>
      <c r="BY18" s="309" t="str">
        <f ca="true">+IF(OFFSET('Water Data'!$F$27,0,10*ROW('Water Data'!F12))="","",OFFSET('Water Data'!$F$27,0,10*ROW('Water Data'!F12)))</f>
        <v/>
      </c>
      <c r="BZ18" s="309" t="str">
        <f ca="true">+IF(OFFSET('Water Data'!$F$28,0,10*ROW('Water Data'!F12))="","",OFFSET('Water Data'!$F$28,0,10*ROW('Water Data'!F12)))</f>
        <v/>
      </c>
      <c r="CA18" s="309" t="str">
        <f ca="true">+IF(OFFSET('Water Data'!$F$29,0,10*ROW('Water Data'!F12))="","",OFFSET('Water Data'!$F$29,0,10*ROW('Water Data'!F12)))</f>
        <v/>
      </c>
      <c r="CB18" s="309" t="str">
        <f ca="true">+IF(OFFSET('Water Data'!$G$27,0,10*ROW('Water Data'!G12))="","",OFFSET('Water Data'!$G$27,0,10*ROW('Water Data'!G12)))</f>
        <v/>
      </c>
      <c r="CC18" s="309" t="str">
        <f ca="true">+IF(OFFSET('Water Data'!$G$28,0,10*ROW('Water Data'!G12))="","",OFFSET('Water Data'!$G$28,0,10*ROW('Water Data'!G12)))</f>
        <v/>
      </c>
      <c r="CD18" s="309" t="str">
        <f ca="true">+IF(OFFSET('Water Data'!$G$29,0,10*ROW('Water Data'!G12))="","",OFFSET('Water Data'!$G$29,0,10*ROW('Water Data'!G12)))</f>
        <v/>
      </c>
      <c r="CE18" s="309" t="str">
        <f ca="true">+IF(OFFSET('Water Data'!$H$27,0,10*ROW('Water Data'!H12))="","",OFFSET('Water Data'!$H$27,0,10*ROW('Water Data'!H12)))</f>
        <v/>
      </c>
      <c r="CF18" s="309" t="str">
        <f ca="true">+IF(OFFSET('Water Data'!$H$28,0,10*ROW('Water Data'!H12))="","",OFFSET('Water Data'!$H$28,0,10*ROW('Water Data'!H12)))</f>
        <v/>
      </c>
      <c r="CG18" s="309" t="str">
        <f ca="true">+IF(OFFSET('Water Data'!$H$29,0,10*ROW('Water Data'!H12))="","",OFFSET('Water Data'!$H$29,0,10*ROW('Water Data'!H12)))</f>
        <v/>
      </c>
      <c r="CH18" s="309" t="str">
        <f ca="true">+IF(OFFSET('Water Data'!$I$27,0,10*ROW('Water Data'!I12))="","",OFFSET('Water Data'!$I$27,0,10*ROW('Water Data'!I12)))</f>
        <v/>
      </c>
      <c r="CI18" s="309" t="str">
        <f ca="true">+IF(OFFSET('Water Data'!$I$28,0,10*ROW('Water Data'!I12))="","",OFFSET('Water Data'!$I$28,0,10*ROW('Water Data'!I12)))</f>
        <v/>
      </c>
      <c r="CJ18" s="309" t="str">
        <f ca="true">+IF(OFFSET('Water Data'!$I$29,0,10*ROW('Water Data'!I12))="","",OFFSET('Water Data'!$I$29,0,10*ROW('Water Data'!I12)))</f>
        <v/>
      </c>
      <c r="CK18" s="309" t="str">
        <f ca="true">+IF(OFFSET('Sanitation Data'!$D$28,0,10*ROW('Sanitation Data'!D12))="","",OFFSET('Sanitation Data'!$D$28,0,10*ROW('Sanitation Data'!D12)))</f>
        <v>Yes</v>
      </c>
      <c r="CL18" s="309" t="str">
        <f ca="true">+IF(OFFSET('Sanitation Data'!$D$29,0,10*ROW('Sanitation Data'!D12))="","",OFFSET('Sanitation Data'!$D$29,0,10*ROW('Sanitation Data'!D12)))</f>
        <v>Yes</v>
      </c>
      <c r="CM18" s="309" t="str">
        <f ca="true">+IF(OFFSET('Sanitation Data'!$D$30,0,10*ROW('Sanitation Data'!D12))="","",OFFSET('Sanitation Data'!$D$30,0,10*ROW('Sanitation Data'!D12)))</f>
        <v>Yes</v>
      </c>
      <c r="CN18" s="309" t="str">
        <f ca="true">+IF(OFFSET('Sanitation Data'!$D$31,0,10*ROW('Sanitation Data'!D12))="","",OFFSET('Sanitation Data'!$D$31,0,10*ROW('Sanitation Data'!D12)))</f>
        <v/>
      </c>
      <c r="CO18" s="309" t="str">
        <f ca="true">+IF(OFFSET('Sanitation Data'!$D$32,0,10*ROW('Sanitation Data'!D12))="","",OFFSET('Sanitation Data'!$D$32,0,10*ROW('Sanitation Data'!D12)))</f>
        <v>Yes</v>
      </c>
      <c r="CP18" s="309" t="str">
        <f ca="true">+IF(OFFSET('Sanitation Data'!$E$28,0,10*ROW('Sanitation Data'!E12))="","",OFFSET('Sanitation Data'!$E$28,0,10*ROW('Sanitation Data'!E12)))</f>
        <v/>
      </c>
      <c r="CQ18" s="309" t="str">
        <f ca="true">+IF(OFFSET('Sanitation Data'!$E$29,0,10*ROW('Sanitation Data'!E12))="","",OFFSET('Sanitation Data'!$E$29,0,10*ROW('Sanitation Data'!E12)))</f>
        <v/>
      </c>
      <c r="CR18" s="309" t="str">
        <f ca="true">+IF(OFFSET('Sanitation Data'!$E$30,0,10*ROW('Sanitation Data'!E12))="","",OFFSET('Sanitation Data'!$E$30,0,10*ROW('Sanitation Data'!E12)))</f>
        <v/>
      </c>
      <c r="CS18" s="309" t="str">
        <f ca="true">+IF(OFFSET('Sanitation Data'!$E$31,0,10*ROW('Sanitation Data'!E12))="","",OFFSET('Sanitation Data'!$E$31,0,10*ROW('Sanitation Data'!E12)))</f>
        <v/>
      </c>
      <c r="CT18" s="309" t="str">
        <f ca="true">+IF(OFFSET('Sanitation Data'!$E$32,0,10*ROW('Sanitation Data'!E12))="","",OFFSET('Sanitation Data'!$E$32,0,10*ROW('Sanitation Data'!E12)))</f>
        <v/>
      </c>
      <c r="CU18" s="309" t="str">
        <f ca="true">+IF(OFFSET('Sanitation Data'!$F$28,0,10*ROW('Sanitation Data'!F12))="","",OFFSET('Sanitation Data'!$F$28,0,10*ROW('Sanitation Data'!F12)))</f>
        <v/>
      </c>
      <c r="CV18" s="309" t="str">
        <f ca="true">+IF(OFFSET('Sanitation Data'!$F$29,0,10*ROW('Sanitation Data'!F12))="","",OFFSET('Sanitation Data'!$F$29,0,10*ROW('Sanitation Data'!F12)))</f>
        <v/>
      </c>
      <c r="CW18" s="309" t="str">
        <f ca="true">+IF(OFFSET('Sanitation Data'!$F$30,0,10*ROW('Sanitation Data'!F12))="","",OFFSET('Sanitation Data'!$F$30,0,10*ROW('Sanitation Data'!F12)))</f>
        <v/>
      </c>
      <c r="CX18" s="309" t="str">
        <f ca="true">+IF(OFFSET('Sanitation Data'!$F$31,0,10*ROW('Sanitation Data'!F12))="","",OFFSET('Sanitation Data'!$F$31,0,10*ROW('Sanitation Data'!F12)))</f>
        <v/>
      </c>
      <c r="CY18" s="309" t="str">
        <f ca="true">+IF(OFFSET('Sanitation Data'!$F$32,0,10*ROW('Sanitation Data'!F12))="","",OFFSET('Sanitation Data'!$F$32,0,10*ROW('Sanitation Data'!F12)))</f>
        <v/>
      </c>
      <c r="CZ18" s="309" t="str">
        <f ca="true">+IF(OFFSET('Sanitation Data'!$G$28,0,10*ROW('Sanitation Data'!G12))="","",OFFSET('Sanitation Data'!$G$28,0,10*ROW('Sanitation Data'!G12)))</f>
        <v/>
      </c>
      <c r="DA18" s="309" t="str">
        <f ca="true">+IF(OFFSET('Sanitation Data'!$G$29,0,10*ROW('Sanitation Data'!G12))="","",OFFSET('Sanitation Data'!$G$29,0,10*ROW('Sanitation Data'!G12)))</f>
        <v/>
      </c>
      <c r="DB18" s="309" t="str">
        <f ca="true">+IF(OFFSET('Sanitation Data'!$G$30,0,10*ROW('Sanitation Data'!G12))="","",OFFSET('Sanitation Data'!$G$30,0,10*ROW('Sanitation Data'!G12)))</f>
        <v/>
      </c>
      <c r="DC18" s="309" t="str">
        <f ca="true">+IF(OFFSET('Sanitation Data'!$G$31,0,10*ROW('Sanitation Data'!G12))="","",OFFSET('Sanitation Data'!$G$31,0,10*ROW('Sanitation Data'!G12)))</f>
        <v/>
      </c>
      <c r="DD18" s="309" t="str">
        <f ca="true">+IF(OFFSET('Sanitation Data'!$G$32,0,10*ROW('Sanitation Data'!G12))="","",OFFSET('Sanitation Data'!$G$32,0,10*ROW('Sanitation Data'!G12)))</f>
        <v/>
      </c>
      <c r="DE18" s="309" t="str">
        <f ca="true">+IF(OFFSET('Sanitation Data'!$H$28,0,10*ROW('Sanitation Data'!H12))="","",OFFSET('Sanitation Data'!$H$28,0,10*ROW('Sanitation Data'!H12)))</f>
        <v/>
      </c>
      <c r="DF18" s="309" t="str">
        <f ca="true">+IF(OFFSET('Sanitation Data'!$H$29,0,10*ROW('Sanitation Data'!H12))="","",OFFSET('Sanitation Data'!$H$29,0,10*ROW('Sanitation Data'!H12)))</f>
        <v/>
      </c>
      <c r="DG18" s="309" t="str">
        <f ca="true">+IF(OFFSET('Sanitation Data'!$H$30,0,10*ROW('Sanitation Data'!H12))="","",OFFSET('Sanitation Data'!$H$30,0,10*ROW('Sanitation Data'!H12)))</f>
        <v/>
      </c>
      <c r="DH18" s="309" t="str">
        <f ca="true">+IF(OFFSET('Sanitation Data'!$H$31,0,10*ROW('Sanitation Data'!H12))="","",OFFSET('Sanitation Data'!$H$31,0,10*ROW('Sanitation Data'!H12)))</f>
        <v/>
      </c>
      <c r="DI18" s="309" t="str">
        <f ca="true">+IF(OFFSET('Sanitation Data'!$H$32,0,10*ROW('Sanitation Data'!H12))="","",OFFSET('Sanitation Data'!$H$32,0,10*ROW('Sanitation Data'!H12)))</f>
        <v/>
      </c>
      <c r="DJ18" s="309" t="str">
        <f ca="true">+IF(OFFSET('Sanitation Data'!$I$28,0,10*ROW('Sanitation Data'!I12))="","",OFFSET('Sanitation Data'!$I$28,0,10*ROW('Sanitation Data'!I12)))</f>
        <v/>
      </c>
      <c r="DK18" s="309" t="str">
        <f ca="true">+IF(OFFSET('Sanitation Data'!$I$29,0,10*ROW('Sanitation Data'!I12))="","",OFFSET('Sanitation Data'!$I$29,0,10*ROW('Sanitation Data'!I12)))</f>
        <v/>
      </c>
      <c r="DL18" s="309" t="str">
        <f ca="true">+IF(OFFSET('Sanitation Data'!$I$30,0,10*ROW('Sanitation Data'!I12))="","",OFFSET('Sanitation Data'!$I$30,0,10*ROW('Sanitation Data'!I12)))</f>
        <v/>
      </c>
      <c r="DM18" s="309" t="str">
        <f ca="true">+IF(OFFSET('Sanitation Data'!$I$31,0,10*ROW('Sanitation Data'!I12))="","",OFFSET('Sanitation Data'!$I$31,0,10*ROW('Sanitation Data'!I12)))</f>
        <v/>
      </c>
      <c r="DN18" s="309" t="str">
        <f ca="true">+IF(OFFSET('Sanitation Data'!$I$32,0,10*ROW('Sanitation Data'!I12))="","",OFFSET('Sanitation Data'!$I$32,0,10*ROW('Sanitation Data'!I12)))</f>
        <v/>
      </c>
      <c r="DO18" s="309" t="str">
        <f ca="true">+IF(OFFSET('Hygiene Data'!$D$11,0,10*ROW('Hygiene Data'!D12))="","",OFFSET('Hygiene Data'!$D$11,0,10*ROW('Hygiene Data'!D12)))</f>
        <v/>
      </c>
      <c r="DP18" s="309" t="str">
        <f ca="true">+IF(OFFSET('Hygiene Data'!$D$12,0,10*ROW('Hygiene Data'!D12))="","",OFFSET('Hygiene Data'!$D$12,0,10*ROW('Hygiene Data'!D12)))</f>
        <v>Yes</v>
      </c>
      <c r="DQ18" s="309" t="str">
        <f ca="true">+IF(OFFSET('Hygiene Data'!$D$13,0,10*ROW('Hygiene Data'!D12))="","",OFFSET('Hygiene Data'!$D$13,0,10*ROW('Hygiene Data'!D12)))</f>
        <v/>
      </c>
      <c r="DR18" s="309" t="str">
        <f ca="true">+IF(OFFSET('Hygiene Data'!$E$11,0,10*ROW('Hygiene Data'!E12))="","",OFFSET('Hygiene Data'!$E$11,0,10*ROW('Hygiene Data'!E12)))</f>
        <v/>
      </c>
      <c r="DS18" s="309" t="str">
        <f ca="true">+IF(OFFSET('Hygiene Data'!$E$12,0,10*ROW('Hygiene Data'!E12))="","",OFFSET('Hygiene Data'!$E$12,0,10*ROW('Hygiene Data'!E12)))</f>
        <v/>
      </c>
      <c r="DT18" s="309" t="str">
        <f ca="true">+IF(OFFSET('Hygiene Data'!$E$13,0,10*ROW('Hygiene Data'!E12))="","",OFFSET('Hygiene Data'!$E$13,0,10*ROW('Hygiene Data'!E12)))</f>
        <v/>
      </c>
      <c r="DU18" s="309" t="str">
        <f ca="true">+IF(OFFSET('Hygiene Data'!$F$11,0,10*ROW('Hygiene Data'!F12))="","",OFFSET('Hygiene Data'!$F$11,0,10*ROW('Hygiene Data'!F12)))</f>
        <v/>
      </c>
      <c r="DV18" s="309" t="str">
        <f ca="true">+IF(OFFSET('Hygiene Data'!$F$12,0,10*ROW('Hygiene Data'!F12))="","",OFFSET('Hygiene Data'!$F$12,0,10*ROW('Hygiene Data'!F12)))</f>
        <v/>
      </c>
      <c r="DW18" s="309" t="str">
        <f ca="true">+IF(OFFSET('Hygiene Data'!$F$13,0,10*ROW('Hygiene Data'!F12))="","",OFFSET('Hygiene Data'!$F$13,0,10*ROW('Hygiene Data'!F12)))</f>
        <v/>
      </c>
      <c r="DX18" s="309" t="str">
        <f ca="true">+IF(OFFSET('Hygiene Data'!$G$11,0,10*ROW('Hygiene Data'!G12))="","",OFFSET('Hygiene Data'!$G$11,0,10*ROW('Hygiene Data'!G12)))</f>
        <v/>
      </c>
      <c r="DY18" s="309" t="str">
        <f ca="true">+IF(OFFSET('Hygiene Data'!$G$12,0,10*ROW('Hygiene Data'!G12))="","",OFFSET('Hygiene Data'!$G$12,0,10*ROW('Hygiene Data'!G12)))</f>
        <v/>
      </c>
      <c r="DZ18" s="309" t="str">
        <f ca="true">+IF(OFFSET('Hygiene Data'!$G$13,0,10*ROW('Hygiene Data'!G12))="","",OFFSET('Hygiene Data'!$G$13,0,10*ROW('Hygiene Data'!G12)))</f>
        <v/>
      </c>
      <c r="EA18" s="309" t="str">
        <f ca="true">+IF(OFFSET('Hygiene Data'!$H$11,0,10*ROW('Hygiene Data'!H12))="","",OFFSET('Hygiene Data'!$H$11,0,10*ROW('Hygiene Data'!H12)))</f>
        <v/>
      </c>
      <c r="EB18" s="309" t="str">
        <f ca="true">+IF(OFFSET('Hygiene Data'!$H$12,0,10*ROW('Hygiene Data'!H12))="","",OFFSET('Hygiene Data'!$H$12,0,10*ROW('Hygiene Data'!H12)))</f>
        <v>Yes</v>
      </c>
      <c r="EC18" s="309" t="str">
        <f ca="true">+IF(OFFSET('Hygiene Data'!$H$13,0,10*ROW('Hygiene Data'!H12))="","",OFFSET('Hygiene Data'!$H$13,0,10*ROW('Hygiene Data'!H12)))</f>
        <v/>
      </c>
      <c r="ED18" s="309" t="str">
        <f ca="true">+IF(OFFSET('Hygiene Data'!$I$11,0,10*ROW('Hygiene Data'!I12))="","",OFFSET('Hygiene Data'!$I$11,0,10*ROW('Hygiene Data'!I12)))</f>
        <v/>
      </c>
      <c r="EE18" s="309" t="str">
        <f ca="true">+IF(OFFSET('Hygiene Data'!$I$12,0,10*ROW('Hygiene Data'!I12))="","",OFFSET('Hygiene Data'!$I$12,0,10*ROW('Hygiene Data'!I12)))</f>
        <v>Yes</v>
      </c>
      <c r="EF18" s="309"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BTN_2018_EMIS</v>
      </c>
      <c r="B19" s="38" t="str">
        <f ca="true">+IF(OFFSET('Water Data'!$C$2,0,10*ROW('Water Data'!F13))="","",OFFSET('Water Data'!$C$2,0,10*ROW('Water Data'!F13)))</f>
        <v>EMIS</v>
      </c>
      <c r="C19" s="365">
        <f t="shared" ca="true" si="0"/>
        <v>2018</v>
      </c>
      <c r="D19" s="99">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94.4</v>
      </c>
      <c r="E19" s="99">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86.9</v>
      </c>
      <c r="F19" s="99">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65.06</v>
      </c>
      <c r="G19" s="9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9"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9"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100">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99.5</v>
      </c>
      <c r="W19" s="100">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90.3</v>
      </c>
      <c r="X19" s="100">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80.959999999999994</v>
      </c>
      <c r="Y19" s="10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100">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79.819999999999993</v>
      </c>
      <c r="AA19" s="10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10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10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10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10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10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10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10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10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10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10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10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10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10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10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10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100" t="str">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[11]</v>
      </c>
      <c r="AR19" s="10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10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10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10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100" t="str">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[6]</v>
      </c>
      <c r="AW19" s="10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10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10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1">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81.96</v>
      </c>
      <c r="BB19" s="10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1">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81</v>
      </c>
      <c r="BN19" s="10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1">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83.41</v>
      </c>
      <c r="BQ19" s="10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9"/>
      <c r="BS19" s="309" t="str">
        <f ca="true">+IF(OFFSET('Water Data'!$D$27,0,10*ROW('Water Data'!D13))="","",OFFSET('Water Data'!$D$27,0,10*ROW('Water Data'!D13)))</f>
        <v>Yes</v>
      </c>
      <c r="BT19" s="309" t="str">
        <f ca="true">+IF(OFFSET('Water Data'!$D$28,0,10*ROW('Water Data'!D13))="","",OFFSET('Water Data'!$D$28,0,10*ROW('Water Data'!D13)))</f>
        <v>Yes</v>
      </c>
      <c r="BU19" s="309" t="str">
        <f ca="true">+IF(OFFSET('Water Data'!$D$29,0,10*ROW('Water Data'!D13))="","",OFFSET('Water Data'!$D$29,0,10*ROW('Water Data'!D13)))</f>
        <v>Yes</v>
      </c>
      <c r="BV19" s="309" t="str">
        <f ca="true">+IF(OFFSET('Water Data'!$E$27,0,10*ROW('Water Data'!E13))="","",OFFSET('Water Data'!$E$27,0,10*ROW('Water Data'!E13)))</f>
        <v/>
      </c>
      <c r="BW19" s="309" t="str">
        <f ca="true">+IF(OFFSET('Water Data'!$E$28,0,10*ROW('Water Data'!E13))="","",OFFSET('Water Data'!$E$28,0,10*ROW('Water Data'!E13)))</f>
        <v/>
      </c>
      <c r="BX19" s="309" t="str">
        <f ca="true">+IF(OFFSET('Water Data'!$E$29,0,10*ROW('Water Data'!E13))="","",OFFSET('Water Data'!$E$29,0,10*ROW('Water Data'!E13)))</f>
        <v/>
      </c>
      <c r="BY19" s="309" t="str">
        <f ca="true">+IF(OFFSET('Water Data'!$F$27,0,10*ROW('Water Data'!F13))="","",OFFSET('Water Data'!$F$27,0,10*ROW('Water Data'!F13)))</f>
        <v/>
      </c>
      <c r="BZ19" s="309" t="str">
        <f ca="true">+IF(OFFSET('Water Data'!$F$28,0,10*ROW('Water Data'!F13))="","",OFFSET('Water Data'!$F$28,0,10*ROW('Water Data'!F13)))</f>
        <v/>
      </c>
      <c r="CA19" s="309" t="str">
        <f ca="true">+IF(OFFSET('Water Data'!$F$29,0,10*ROW('Water Data'!F13))="","",OFFSET('Water Data'!$F$29,0,10*ROW('Water Data'!F13)))</f>
        <v/>
      </c>
      <c r="CB19" s="309" t="str">
        <f ca="true">+IF(OFFSET('Water Data'!$G$27,0,10*ROW('Water Data'!G13))="","",OFFSET('Water Data'!$G$27,0,10*ROW('Water Data'!G13)))</f>
        <v/>
      </c>
      <c r="CC19" s="309" t="str">
        <f ca="true">+IF(OFFSET('Water Data'!$G$28,0,10*ROW('Water Data'!G13))="","",OFFSET('Water Data'!$G$28,0,10*ROW('Water Data'!G13)))</f>
        <v/>
      </c>
      <c r="CD19" s="309" t="str">
        <f ca="true">+IF(OFFSET('Water Data'!$G$29,0,10*ROW('Water Data'!G13))="","",OFFSET('Water Data'!$G$29,0,10*ROW('Water Data'!G13)))</f>
        <v/>
      </c>
      <c r="CE19" s="309" t="str">
        <f ca="true">+IF(OFFSET('Water Data'!$H$27,0,10*ROW('Water Data'!H13))="","",OFFSET('Water Data'!$H$27,0,10*ROW('Water Data'!H13)))</f>
        <v/>
      </c>
      <c r="CF19" s="309" t="str">
        <f ca="true">+IF(OFFSET('Water Data'!$H$28,0,10*ROW('Water Data'!H13))="","",OFFSET('Water Data'!$H$28,0,10*ROW('Water Data'!H13)))</f>
        <v/>
      </c>
      <c r="CG19" s="309" t="str">
        <f ca="true">+IF(OFFSET('Water Data'!$H$29,0,10*ROW('Water Data'!H13))="","",OFFSET('Water Data'!$H$29,0,10*ROW('Water Data'!H13)))</f>
        <v/>
      </c>
      <c r="CH19" s="309" t="str">
        <f ca="true">+IF(OFFSET('Water Data'!$I$27,0,10*ROW('Water Data'!I13))="","",OFFSET('Water Data'!$I$27,0,10*ROW('Water Data'!I13)))</f>
        <v/>
      </c>
      <c r="CI19" s="309" t="str">
        <f ca="true">+IF(OFFSET('Water Data'!$I$28,0,10*ROW('Water Data'!I13))="","",OFFSET('Water Data'!$I$28,0,10*ROW('Water Data'!I13)))</f>
        <v/>
      </c>
      <c r="CJ19" s="309" t="str">
        <f ca="true">+IF(OFFSET('Water Data'!$I$29,0,10*ROW('Water Data'!I13))="","",OFFSET('Water Data'!$I$29,0,10*ROW('Water Data'!I13)))</f>
        <v/>
      </c>
      <c r="CK19" s="309" t="str">
        <f ca="true">+IF(OFFSET('Sanitation Data'!$D$28,0,10*ROW('Sanitation Data'!D13))="","",OFFSET('Sanitation Data'!$D$28,0,10*ROW('Sanitation Data'!D13)))</f>
        <v>Yes</v>
      </c>
      <c r="CL19" s="309" t="str">
        <f ca="true">+IF(OFFSET('Sanitation Data'!$D$29,0,10*ROW('Sanitation Data'!D13))="","",OFFSET('Sanitation Data'!$D$29,0,10*ROW('Sanitation Data'!D13)))</f>
        <v>Yes</v>
      </c>
      <c r="CM19" s="309" t="str">
        <f ca="true">+IF(OFFSET('Sanitation Data'!$D$30,0,10*ROW('Sanitation Data'!D13))="","",OFFSET('Sanitation Data'!$D$30,0,10*ROW('Sanitation Data'!D13)))</f>
        <v>Yes</v>
      </c>
      <c r="CN19" s="309" t="str">
        <f ca="true">+IF(OFFSET('Sanitation Data'!$D$31,0,10*ROW('Sanitation Data'!D13))="","",OFFSET('Sanitation Data'!$D$31,0,10*ROW('Sanitation Data'!D13)))</f>
        <v/>
      </c>
      <c r="CO19" s="309" t="str">
        <f ca="true">+IF(OFFSET('Sanitation Data'!$D$32,0,10*ROW('Sanitation Data'!D13))="","",OFFSET('Sanitation Data'!$D$32,0,10*ROW('Sanitation Data'!D13)))</f>
        <v>Yes</v>
      </c>
      <c r="CP19" s="309" t="str">
        <f ca="true">+IF(OFFSET('Sanitation Data'!$E$28,0,10*ROW('Sanitation Data'!E13))="","",OFFSET('Sanitation Data'!$E$28,0,10*ROW('Sanitation Data'!E13)))</f>
        <v/>
      </c>
      <c r="CQ19" s="309" t="str">
        <f ca="true">+IF(OFFSET('Sanitation Data'!$E$29,0,10*ROW('Sanitation Data'!E13))="","",OFFSET('Sanitation Data'!$E$29,0,10*ROW('Sanitation Data'!E13)))</f>
        <v/>
      </c>
      <c r="CR19" s="309" t="str">
        <f ca="true">+IF(OFFSET('Sanitation Data'!$E$30,0,10*ROW('Sanitation Data'!E13))="","",OFFSET('Sanitation Data'!$E$30,0,10*ROW('Sanitation Data'!E13)))</f>
        <v/>
      </c>
      <c r="CS19" s="309" t="str">
        <f ca="true">+IF(OFFSET('Sanitation Data'!$E$31,0,10*ROW('Sanitation Data'!E13))="","",OFFSET('Sanitation Data'!$E$31,0,10*ROW('Sanitation Data'!E13)))</f>
        <v/>
      </c>
      <c r="CT19" s="309" t="str">
        <f ca="true">+IF(OFFSET('Sanitation Data'!$E$32,0,10*ROW('Sanitation Data'!E13))="","",OFFSET('Sanitation Data'!$E$32,0,10*ROW('Sanitation Data'!E13)))</f>
        <v/>
      </c>
      <c r="CU19" s="309" t="str">
        <f ca="true">+IF(OFFSET('Sanitation Data'!$F$28,0,10*ROW('Sanitation Data'!F13))="","",OFFSET('Sanitation Data'!$F$28,0,10*ROW('Sanitation Data'!F13)))</f>
        <v/>
      </c>
      <c r="CV19" s="309" t="str">
        <f ca="true">+IF(OFFSET('Sanitation Data'!$F$29,0,10*ROW('Sanitation Data'!F13))="","",OFFSET('Sanitation Data'!$F$29,0,10*ROW('Sanitation Data'!F13)))</f>
        <v/>
      </c>
      <c r="CW19" s="309" t="str">
        <f ca="true">+IF(OFFSET('Sanitation Data'!$F$30,0,10*ROW('Sanitation Data'!F13))="","",OFFSET('Sanitation Data'!$F$30,0,10*ROW('Sanitation Data'!F13)))</f>
        <v/>
      </c>
      <c r="CX19" s="309" t="str">
        <f ca="true">+IF(OFFSET('Sanitation Data'!$F$31,0,10*ROW('Sanitation Data'!F13))="","",OFFSET('Sanitation Data'!$F$31,0,10*ROW('Sanitation Data'!F13)))</f>
        <v/>
      </c>
      <c r="CY19" s="309" t="str">
        <f ca="true">+IF(OFFSET('Sanitation Data'!$F$32,0,10*ROW('Sanitation Data'!F13))="","",OFFSET('Sanitation Data'!$F$32,0,10*ROW('Sanitation Data'!F13)))</f>
        <v/>
      </c>
      <c r="CZ19" s="309" t="str">
        <f ca="true">+IF(OFFSET('Sanitation Data'!$G$28,0,10*ROW('Sanitation Data'!G13))="","",OFFSET('Sanitation Data'!$G$28,0,10*ROW('Sanitation Data'!G13)))</f>
        <v/>
      </c>
      <c r="DA19" s="309" t="str">
        <f ca="true">+IF(OFFSET('Sanitation Data'!$G$29,0,10*ROW('Sanitation Data'!G13))="","",OFFSET('Sanitation Data'!$G$29,0,10*ROW('Sanitation Data'!G13)))</f>
        <v/>
      </c>
      <c r="DB19" s="309" t="str">
        <f ca="true">+IF(OFFSET('Sanitation Data'!$G$30,0,10*ROW('Sanitation Data'!G13))="","",OFFSET('Sanitation Data'!$G$30,0,10*ROW('Sanitation Data'!G13)))</f>
        <v/>
      </c>
      <c r="DC19" s="309" t="str">
        <f ca="true">+IF(OFFSET('Sanitation Data'!$G$31,0,10*ROW('Sanitation Data'!G13))="","",OFFSET('Sanitation Data'!$G$31,0,10*ROW('Sanitation Data'!G13)))</f>
        <v/>
      </c>
      <c r="DD19" s="309" t="str">
        <f ca="true">+IF(OFFSET('Sanitation Data'!$G$32,0,10*ROW('Sanitation Data'!G13))="","",OFFSET('Sanitation Data'!$G$32,0,10*ROW('Sanitation Data'!G13)))</f>
        <v/>
      </c>
      <c r="DE19" s="309" t="str">
        <f ca="true">+IF(OFFSET('Sanitation Data'!$H$28,0,10*ROW('Sanitation Data'!H13))="","",OFFSET('Sanitation Data'!$H$28,0,10*ROW('Sanitation Data'!H13)))</f>
        <v/>
      </c>
      <c r="DF19" s="309" t="str">
        <f ca="true">+IF(OFFSET('Sanitation Data'!$H$29,0,10*ROW('Sanitation Data'!H13))="","",OFFSET('Sanitation Data'!$H$29,0,10*ROW('Sanitation Data'!H13)))</f>
        <v>No</v>
      </c>
      <c r="DG19" s="309" t="str">
        <f ca="true">+IF(OFFSET('Sanitation Data'!$H$30,0,10*ROW('Sanitation Data'!H13))="","",OFFSET('Sanitation Data'!$H$30,0,10*ROW('Sanitation Data'!H13)))</f>
        <v/>
      </c>
      <c r="DH19" s="309" t="str">
        <f ca="true">+IF(OFFSET('Sanitation Data'!$H$31,0,10*ROW('Sanitation Data'!H13))="","",OFFSET('Sanitation Data'!$H$31,0,10*ROW('Sanitation Data'!H13)))</f>
        <v/>
      </c>
      <c r="DI19" s="309" t="str">
        <f ca="true">+IF(OFFSET('Sanitation Data'!$H$32,0,10*ROW('Sanitation Data'!H13))="","",OFFSET('Sanitation Data'!$H$32,0,10*ROW('Sanitation Data'!H13)))</f>
        <v/>
      </c>
      <c r="DJ19" s="309" t="str">
        <f ca="true">+IF(OFFSET('Sanitation Data'!$I$28,0,10*ROW('Sanitation Data'!I13))="","",OFFSET('Sanitation Data'!$I$28,0,10*ROW('Sanitation Data'!I13)))</f>
        <v/>
      </c>
      <c r="DK19" s="309" t="str">
        <f ca="true">+IF(OFFSET('Sanitation Data'!$I$29,0,10*ROW('Sanitation Data'!I13))="","",OFFSET('Sanitation Data'!$I$29,0,10*ROW('Sanitation Data'!I13)))</f>
        <v>No</v>
      </c>
      <c r="DL19" s="309" t="str">
        <f ca="true">+IF(OFFSET('Sanitation Data'!$I$30,0,10*ROW('Sanitation Data'!I13))="","",OFFSET('Sanitation Data'!$I$30,0,10*ROW('Sanitation Data'!I13)))</f>
        <v/>
      </c>
      <c r="DM19" s="309" t="str">
        <f ca="true">+IF(OFFSET('Sanitation Data'!$I$31,0,10*ROW('Sanitation Data'!I13))="","",OFFSET('Sanitation Data'!$I$31,0,10*ROW('Sanitation Data'!I13)))</f>
        <v/>
      </c>
      <c r="DN19" s="309" t="str">
        <f ca="true">+IF(OFFSET('Sanitation Data'!$I$32,0,10*ROW('Sanitation Data'!I13))="","",OFFSET('Sanitation Data'!$I$32,0,10*ROW('Sanitation Data'!I13)))</f>
        <v/>
      </c>
      <c r="DO19" s="309" t="str">
        <f ca="true">+IF(OFFSET('Hygiene Data'!$D$11,0,10*ROW('Hygiene Data'!D13))="","",OFFSET('Hygiene Data'!$D$11,0,10*ROW('Hygiene Data'!D13)))</f>
        <v/>
      </c>
      <c r="DP19" s="309" t="str">
        <f ca="true">+IF(OFFSET('Hygiene Data'!$D$12,0,10*ROW('Hygiene Data'!D13))="","",OFFSET('Hygiene Data'!$D$12,0,10*ROW('Hygiene Data'!D13)))</f>
        <v>Yes</v>
      </c>
      <c r="DQ19" s="309" t="str">
        <f ca="true">+IF(OFFSET('Hygiene Data'!$D$13,0,10*ROW('Hygiene Data'!D13))="","",OFFSET('Hygiene Data'!$D$13,0,10*ROW('Hygiene Data'!D13)))</f>
        <v/>
      </c>
      <c r="DR19" s="309" t="str">
        <f ca="true">+IF(OFFSET('Hygiene Data'!$E$11,0,10*ROW('Hygiene Data'!E13))="","",OFFSET('Hygiene Data'!$E$11,0,10*ROW('Hygiene Data'!E13)))</f>
        <v/>
      </c>
      <c r="DS19" s="309" t="str">
        <f ca="true">+IF(OFFSET('Hygiene Data'!$E$12,0,10*ROW('Hygiene Data'!E13))="","",OFFSET('Hygiene Data'!$E$12,0,10*ROW('Hygiene Data'!E13)))</f>
        <v/>
      </c>
      <c r="DT19" s="309" t="str">
        <f ca="true">+IF(OFFSET('Hygiene Data'!$E$13,0,10*ROW('Hygiene Data'!E13))="","",OFFSET('Hygiene Data'!$E$13,0,10*ROW('Hygiene Data'!E13)))</f>
        <v/>
      </c>
      <c r="DU19" s="309" t="str">
        <f ca="true">+IF(OFFSET('Hygiene Data'!$F$11,0,10*ROW('Hygiene Data'!F13))="","",OFFSET('Hygiene Data'!$F$11,0,10*ROW('Hygiene Data'!F13)))</f>
        <v/>
      </c>
      <c r="DV19" s="309" t="str">
        <f ca="true">+IF(OFFSET('Hygiene Data'!$F$12,0,10*ROW('Hygiene Data'!F13))="","",OFFSET('Hygiene Data'!$F$12,0,10*ROW('Hygiene Data'!F13)))</f>
        <v/>
      </c>
      <c r="DW19" s="309" t="str">
        <f ca="true">+IF(OFFSET('Hygiene Data'!$F$13,0,10*ROW('Hygiene Data'!F13))="","",OFFSET('Hygiene Data'!$F$13,0,10*ROW('Hygiene Data'!F13)))</f>
        <v/>
      </c>
      <c r="DX19" s="309" t="str">
        <f ca="true">+IF(OFFSET('Hygiene Data'!$G$11,0,10*ROW('Hygiene Data'!G13))="","",OFFSET('Hygiene Data'!$G$11,0,10*ROW('Hygiene Data'!G13)))</f>
        <v/>
      </c>
      <c r="DY19" s="309" t="str">
        <f ca="true">+IF(OFFSET('Hygiene Data'!$G$12,0,10*ROW('Hygiene Data'!G13))="","",OFFSET('Hygiene Data'!$G$12,0,10*ROW('Hygiene Data'!G13)))</f>
        <v/>
      </c>
      <c r="DZ19" s="309" t="str">
        <f ca="true">+IF(OFFSET('Hygiene Data'!$G$13,0,10*ROW('Hygiene Data'!G13))="","",OFFSET('Hygiene Data'!$G$13,0,10*ROW('Hygiene Data'!G13)))</f>
        <v/>
      </c>
      <c r="EA19" s="309" t="str">
        <f ca="true">+IF(OFFSET('Hygiene Data'!$H$11,0,10*ROW('Hygiene Data'!H13))="","",OFFSET('Hygiene Data'!$H$11,0,10*ROW('Hygiene Data'!H13)))</f>
        <v/>
      </c>
      <c r="EB19" s="309" t="str">
        <f ca="true">+IF(OFFSET('Hygiene Data'!$H$12,0,10*ROW('Hygiene Data'!H13))="","",OFFSET('Hygiene Data'!$H$12,0,10*ROW('Hygiene Data'!H13)))</f>
        <v>Yes</v>
      </c>
      <c r="EC19" s="309" t="str">
        <f ca="true">+IF(OFFSET('Hygiene Data'!$H$13,0,10*ROW('Hygiene Data'!H13))="","",OFFSET('Hygiene Data'!$H$13,0,10*ROW('Hygiene Data'!H13)))</f>
        <v/>
      </c>
      <c r="ED19" s="309" t="str">
        <f ca="true">+IF(OFFSET('Hygiene Data'!$I$11,0,10*ROW('Hygiene Data'!I13))="","",OFFSET('Hygiene Data'!$I$11,0,10*ROW('Hygiene Data'!I13)))</f>
        <v/>
      </c>
      <c r="EE19" s="309" t="str">
        <f ca="true">+IF(OFFSET('Hygiene Data'!$I$12,0,10*ROW('Hygiene Data'!I13))="","",OFFSET('Hygiene Data'!$I$12,0,10*ROW('Hygiene Data'!I13)))</f>
        <v>Yes</v>
      </c>
      <c r="EF19" s="309"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BTN_2018_UIS</v>
      </c>
      <c r="B20" s="38" t="str">
        <f ca="true">+IF(OFFSET('Water Data'!$C$2,0,10*ROW('Water Data'!F14))="","",OFFSET('Water Data'!$C$2,0,10*ROW('Water Data'!F14)))</f>
        <v>Other</v>
      </c>
      <c r="C20" s="365">
        <f t="shared" ca="true" si="0"/>
        <v>2018</v>
      </c>
      <c r="D20" s="99"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9"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9" t="str">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[86]</v>
      </c>
      <c r="G20" s="9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9"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9"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9" t="str">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[86]</v>
      </c>
      <c r="S20" s="99"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9"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9" t="str">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[87]</v>
      </c>
      <c r="V20" s="100"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100"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10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10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10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10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10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10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10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10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10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10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10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10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10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10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10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10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10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10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100"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10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10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10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10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100"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10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10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10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10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1" t="str">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[81]</v>
      </c>
      <c r="BB20" s="10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1" t="str">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[81]</v>
      </c>
      <c r="BN20" s="10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1" t="str">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[82]</v>
      </c>
      <c r="BQ20" s="10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9"/>
      <c r="BS20" s="309" t="str">
        <f ca="true">+IF(OFFSET('Water Data'!$D$27,0,10*ROW('Water Data'!D14))="","",OFFSET('Water Data'!$D$27,0,10*ROW('Water Data'!D14)))</f>
        <v/>
      </c>
      <c r="BT20" s="309" t="str">
        <f ca="true">+IF(OFFSET('Water Data'!$D$28,0,10*ROW('Water Data'!D14))="","",OFFSET('Water Data'!$D$28,0,10*ROW('Water Data'!D14)))</f>
        <v/>
      </c>
      <c r="BU20" s="309" t="str">
        <f ca="true">+IF(OFFSET('Water Data'!$D$29,0,10*ROW('Water Data'!D14))="","",OFFSET('Water Data'!$D$29,0,10*ROW('Water Data'!D14)))</f>
        <v>No</v>
      </c>
      <c r="BV20" s="309" t="str">
        <f ca="true">+IF(OFFSET('Water Data'!$E$27,0,10*ROW('Water Data'!E14))="","",OFFSET('Water Data'!$E$27,0,10*ROW('Water Data'!E14)))</f>
        <v/>
      </c>
      <c r="BW20" s="309" t="str">
        <f ca="true">+IF(OFFSET('Water Data'!$E$28,0,10*ROW('Water Data'!E14))="","",OFFSET('Water Data'!$E$28,0,10*ROW('Water Data'!E14)))</f>
        <v/>
      </c>
      <c r="BX20" s="309" t="str">
        <f ca="true">+IF(OFFSET('Water Data'!$E$29,0,10*ROW('Water Data'!E14))="","",OFFSET('Water Data'!$E$29,0,10*ROW('Water Data'!E14)))</f>
        <v/>
      </c>
      <c r="BY20" s="309" t="str">
        <f ca="true">+IF(OFFSET('Water Data'!$F$27,0,10*ROW('Water Data'!F14))="","",OFFSET('Water Data'!$F$27,0,10*ROW('Water Data'!F14)))</f>
        <v/>
      </c>
      <c r="BZ20" s="309" t="str">
        <f ca="true">+IF(OFFSET('Water Data'!$F$28,0,10*ROW('Water Data'!F14))="","",OFFSET('Water Data'!$F$28,0,10*ROW('Water Data'!F14)))</f>
        <v/>
      </c>
      <c r="CA20" s="309" t="str">
        <f ca="true">+IF(OFFSET('Water Data'!$F$29,0,10*ROW('Water Data'!F14))="","",OFFSET('Water Data'!$F$29,0,10*ROW('Water Data'!F14)))</f>
        <v/>
      </c>
      <c r="CB20" s="309" t="str">
        <f ca="true">+IF(OFFSET('Water Data'!$G$27,0,10*ROW('Water Data'!G14))="","",OFFSET('Water Data'!$G$27,0,10*ROW('Water Data'!G14)))</f>
        <v/>
      </c>
      <c r="CC20" s="309" t="str">
        <f ca="true">+IF(OFFSET('Water Data'!$G$28,0,10*ROW('Water Data'!G14))="","",OFFSET('Water Data'!$G$28,0,10*ROW('Water Data'!G14)))</f>
        <v/>
      </c>
      <c r="CD20" s="309" t="str">
        <f ca="true">+IF(OFFSET('Water Data'!$G$29,0,10*ROW('Water Data'!G14))="","",OFFSET('Water Data'!$G$29,0,10*ROW('Water Data'!G14)))</f>
        <v/>
      </c>
      <c r="CE20" s="309" t="str">
        <f ca="true">+IF(OFFSET('Water Data'!$H$27,0,10*ROW('Water Data'!H14))="","",OFFSET('Water Data'!$H$27,0,10*ROW('Water Data'!H14)))</f>
        <v/>
      </c>
      <c r="CF20" s="309" t="str">
        <f ca="true">+IF(OFFSET('Water Data'!$H$28,0,10*ROW('Water Data'!H14))="","",OFFSET('Water Data'!$H$28,0,10*ROW('Water Data'!H14)))</f>
        <v/>
      </c>
      <c r="CG20" s="309" t="str">
        <f ca="true">+IF(OFFSET('Water Data'!$H$29,0,10*ROW('Water Data'!H14))="","",OFFSET('Water Data'!$H$29,0,10*ROW('Water Data'!H14)))</f>
        <v>No</v>
      </c>
      <c r="CH20" s="309" t="str">
        <f ca="true">+IF(OFFSET('Water Data'!$I$27,0,10*ROW('Water Data'!I14))="","",OFFSET('Water Data'!$I$27,0,10*ROW('Water Data'!I14)))</f>
        <v/>
      </c>
      <c r="CI20" s="309" t="str">
        <f ca="true">+IF(OFFSET('Water Data'!$I$28,0,10*ROW('Water Data'!I14))="","",OFFSET('Water Data'!$I$28,0,10*ROW('Water Data'!I14)))</f>
        <v/>
      </c>
      <c r="CJ20" s="309" t="str">
        <f ca="true">+IF(OFFSET('Water Data'!$I$29,0,10*ROW('Water Data'!I14))="","",OFFSET('Water Data'!$I$29,0,10*ROW('Water Data'!I14)))</f>
        <v>No</v>
      </c>
      <c r="CK20" s="309" t="str">
        <f ca="true">+IF(OFFSET('Sanitation Data'!$D$28,0,10*ROW('Sanitation Data'!D14))="","",OFFSET('Sanitation Data'!$D$28,0,10*ROW('Sanitation Data'!D14)))</f>
        <v/>
      </c>
      <c r="CL20" s="309" t="str">
        <f ca="true">+IF(OFFSET('Sanitation Data'!$D$29,0,10*ROW('Sanitation Data'!D14))="","",OFFSET('Sanitation Data'!$D$29,0,10*ROW('Sanitation Data'!D14)))</f>
        <v/>
      </c>
      <c r="CM20" s="309" t="str">
        <f ca="true">+IF(OFFSET('Sanitation Data'!$D$30,0,10*ROW('Sanitation Data'!D14))="","",OFFSET('Sanitation Data'!$D$30,0,10*ROW('Sanitation Data'!D14)))</f>
        <v/>
      </c>
      <c r="CN20" s="309" t="str">
        <f ca="true">+IF(OFFSET('Sanitation Data'!$D$31,0,10*ROW('Sanitation Data'!D14))="","",OFFSET('Sanitation Data'!$D$31,0,10*ROW('Sanitation Data'!D14)))</f>
        <v/>
      </c>
      <c r="CO20" s="309" t="str">
        <f ca="true">+IF(OFFSET('Sanitation Data'!$D$32,0,10*ROW('Sanitation Data'!D14))="","",OFFSET('Sanitation Data'!$D$32,0,10*ROW('Sanitation Data'!D14)))</f>
        <v/>
      </c>
      <c r="CP20" s="309" t="str">
        <f ca="true">+IF(OFFSET('Sanitation Data'!$E$28,0,10*ROW('Sanitation Data'!E14))="","",OFFSET('Sanitation Data'!$E$28,0,10*ROW('Sanitation Data'!E14)))</f>
        <v/>
      </c>
      <c r="CQ20" s="309" t="str">
        <f ca="true">+IF(OFFSET('Sanitation Data'!$E$29,0,10*ROW('Sanitation Data'!E14))="","",OFFSET('Sanitation Data'!$E$29,0,10*ROW('Sanitation Data'!E14)))</f>
        <v/>
      </c>
      <c r="CR20" s="309" t="str">
        <f ca="true">+IF(OFFSET('Sanitation Data'!$E$30,0,10*ROW('Sanitation Data'!E14))="","",OFFSET('Sanitation Data'!$E$30,0,10*ROW('Sanitation Data'!E14)))</f>
        <v/>
      </c>
      <c r="CS20" s="309" t="str">
        <f ca="true">+IF(OFFSET('Sanitation Data'!$E$31,0,10*ROW('Sanitation Data'!E14))="","",OFFSET('Sanitation Data'!$E$31,0,10*ROW('Sanitation Data'!E14)))</f>
        <v/>
      </c>
      <c r="CT20" s="309" t="str">
        <f ca="true">+IF(OFFSET('Sanitation Data'!$E$32,0,10*ROW('Sanitation Data'!E14))="","",OFFSET('Sanitation Data'!$E$32,0,10*ROW('Sanitation Data'!E14)))</f>
        <v/>
      </c>
      <c r="CU20" s="309" t="str">
        <f ca="true">+IF(OFFSET('Sanitation Data'!$F$28,0,10*ROW('Sanitation Data'!F14))="","",OFFSET('Sanitation Data'!$F$28,0,10*ROW('Sanitation Data'!F14)))</f>
        <v/>
      </c>
      <c r="CV20" s="309" t="str">
        <f ca="true">+IF(OFFSET('Sanitation Data'!$F$29,0,10*ROW('Sanitation Data'!F14))="","",OFFSET('Sanitation Data'!$F$29,0,10*ROW('Sanitation Data'!F14)))</f>
        <v/>
      </c>
      <c r="CW20" s="309" t="str">
        <f ca="true">+IF(OFFSET('Sanitation Data'!$F$30,0,10*ROW('Sanitation Data'!F14))="","",OFFSET('Sanitation Data'!$F$30,0,10*ROW('Sanitation Data'!F14)))</f>
        <v/>
      </c>
      <c r="CX20" s="309" t="str">
        <f ca="true">+IF(OFFSET('Sanitation Data'!$F$31,0,10*ROW('Sanitation Data'!F14))="","",OFFSET('Sanitation Data'!$F$31,0,10*ROW('Sanitation Data'!F14)))</f>
        <v/>
      </c>
      <c r="CY20" s="309" t="str">
        <f ca="true">+IF(OFFSET('Sanitation Data'!$F$32,0,10*ROW('Sanitation Data'!F14))="","",OFFSET('Sanitation Data'!$F$32,0,10*ROW('Sanitation Data'!F14)))</f>
        <v/>
      </c>
      <c r="CZ20" s="309" t="str">
        <f ca="true">+IF(OFFSET('Sanitation Data'!$G$28,0,10*ROW('Sanitation Data'!G14))="","",OFFSET('Sanitation Data'!$G$28,0,10*ROW('Sanitation Data'!G14)))</f>
        <v/>
      </c>
      <c r="DA20" s="309" t="str">
        <f ca="true">+IF(OFFSET('Sanitation Data'!$G$29,0,10*ROW('Sanitation Data'!G14))="","",OFFSET('Sanitation Data'!$G$29,0,10*ROW('Sanitation Data'!G14)))</f>
        <v/>
      </c>
      <c r="DB20" s="309" t="str">
        <f ca="true">+IF(OFFSET('Sanitation Data'!$G$30,0,10*ROW('Sanitation Data'!G14))="","",OFFSET('Sanitation Data'!$G$30,0,10*ROW('Sanitation Data'!G14)))</f>
        <v/>
      </c>
      <c r="DC20" s="309" t="str">
        <f ca="true">+IF(OFFSET('Sanitation Data'!$G$31,0,10*ROW('Sanitation Data'!G14))="","",OFFSET('Sanitation Data'!$G$31,0,10*ROW('Sanitation Data'!G14)))</f>
        <v/>
      </c>
      <c r="DD20" s="309" t="str">
        <f ca="true">+IF(OFFSET('Sanitation Data'!$G$32,0,10*ROW('Sanitation Data'!G14))="","",OFFSET('Sanitation Data'!$G$32,0,10*ROW('Sanitation Data'!G14)))</f>
        <v/>
      </c>
      <c r="DE20" s="309" t="str">
        <f ca="true">+IF(OFFSET('Sanitation Data'!$H$28,0,10*ROW('Sanitation Data'!H14))="","",OFFSET('Sanitation Data'!$H$28,0,10*ROW('Sanitation Data'!H14)))</f>
        <v/>
      </c>
      <c r="DF20" s="309" t="str">
        <f ca="true">+IF(OFFSET('Sanitation Data'!$H$29,0,10*ROW('Sanitation Data'!H14))="","",OFFSET('Sanitation Data'!$H$29,0,10*ROW('Sanitation Data'!H14)))</f>
        <v/>
      </c>
      <c r="DG20" s="309" t="str">
        <f ca="true">+IF(OFFSET('Sanitation Data'!$H$30,0,10*ROW('Sanitation Data'!H14))="","",OFFSET('Sanitation Data'!$H$30,0,10*ROW('Sanitation Data'!H14)))</f>
        <v/>
      </c>
      <c r="DH20" s="309" t="str">
        <f ca="true">+IF(OFFSET('Sanitation Data'!$H$31,0,10*ROW('Sanitation Data'!H14))="","",OFFSET('Sanitation Data'!$H$31,0,10*ROW('Sanitation Data'!H14)))</f>
        <v/>
      </c>
      <c r="DI20" s="309" t="str">
        <f ca="true">+IF(OFFSET('Sanitation Data'!$H$32,0,10*ROW('Sanitation Data'!H14))="","",OFFSET('Sanitation Data'!$H$32,0,10*ROW('Sanitation Data'!H14)))</f>
        <v/>
      </c>
      <c r="DJ20" s="309" t="str">
        <f ca="true">+IF(OFFSET('Sanitation Data'!$I$28,0,10*ROW('Sanitation Data'!I14))="","",OFFSET('Sanitation Data'!$I$28,0,10*ROW('Sanitation Data'!I14)))</f>
        <v/>
      </c>
      <c r="DK20" s="309" t="str">
        <f ca="true">+IF(OFFSET('Sanitation Data'!$I$29,0,10*ROW('Sanitation Data'!I14))="","",OFFSET('Sanitation Data'!$I$29,0,10*ROW('Sanitation Data'!I14)))</f>
        <v/>
      </c>
      <c r="DL20" s="309" t="str">
        <f ca="true">+IF(OFFSET('Sanitation Data'!$I$30,0,10*ROW('Sanitation Data'!I14))="","",OFFSET('Sanitation Data'!$I$30,0,10*ROW('Sanitation Data'!I14)))</f>
        <v/>
      </c>
      <c r="DM20" s="309" t="str">
        <f ca="true">+IF(OFFSET('Sanitation Data'!$I$31,0,10*ROW('Sanitation Data'!I14))="","",OFFSET('Sanitation Data'!$I$31,0,10*ROW('Sanitation Data'!I14)))</f>
        <v/>
      </c>
      <c r="DN20" s="309" t="str">
        <f ca="true">+IF(OFFSET('Sanitation Data'!$I$32,0,10*ROW('Sanitation Data'!I14))="","",OFFSET('Sanitation Data'!$I$32,0,10*ROW('Sanitation Data'!I14)))</f>
        <v/>
      </c>
      <c r="DO20" s="309" t="str">
        <f ca="true">+IF(OFFSET('Hygiene Data'!$D$11,0,10*ROW('Hygiene Data'!D14))="","",OFFSET('Hygiene Data'!$D$11,0,10*ROW('Hygiene Data'!D14)))</f>
        <v/>
      </c>
      <c r="DP20" s="309" t="str">
        <f ca="true">+IF(OFFSET('Hygiene Data'!$D$12,0,10*ROW('Hygiene Data'!D14))="","",OFFSET('Hygiene Data'!$D$12,0,10*ROW('Hygiene Data'!D14)))</f>
        <v>No</v>
      </c>
      <c r="DQ20" s="309" t="str">
        <f ca="true">+IF(OFFSET('Hygiene Data'!$D$13,0,10*ROW('Hygiene Data'!D14))="","",OFFSET('Hygiene Data'!$D$13,0,10*ROW('Hygiene Data'!D14)))</f>
        <v/>
      </c>
      <c r="DR20" s="309" t="str">
        <f ca="true">+IF(OFFSET('Hygiene Data'!$E$11,0,10*ROW('Hygiene Data'!E14))="","",OFFSET('Hygiene Data'!$E$11,0,10*ROW('Hygiene Data'!E14)))</f>
        <v/>
      </c>
      <c r="DS20" s="309" t="str">
        <f ca="true">+IF(OFFSET('Hygiene Data'!$E$12,0,10*ROW('Hygiene Data'!E14))="","",OFFSET('Hygiene Data'!$E$12,0,10*ROW('Hygiene Data'!E14)))</f>
        <v/>
      </c>
      <c r="DT20" s="309" t="str">
        <f ca="true">+IF(OFFSET('Hygiene Data'!$E$13,0,10*ROW('Hygiene Data'!E14))="","",OFFSET('Hygiene Data'!$E$13,0,10*ROW('Hygiene Data'!E14)))</f>
        <v/>
      </c>
      <c r="DU20" s="309" t="str">
        <f ca="true">+IF(OFFSET('Hygiene Data'!$F$11,0,10*ROW('Hygiene Data'!F14))="","",OFFSET('Hygiene Data'!$F$11,0,10*ROW('Hygiene Data'!F14)))</f>
        <v/>
      </c>
      <c r="DV20" s="309" t="str">
        <f ca="true">+IF(OFFSET('Hygiene Data'!$F$12,0,10*ROW('Hygiene Data'!F14))="","",OFFSET('Hygiene Data'!$F$12,0,10*ROW('Hygiene Data'!F14)))</f>
        <v/>
      </c>
      <c r="DW20" s="309" t="str">
        <f ca="true">+IF(OFFSET('Hygiene Data'!$F$13,0,10*ROW('Hygiene Data'!F14))="","",OFFSET('Hygiene Data'!$F$13,0,10*ROW('Hygiene Data'!F14)))</f>
        <v/>
      </c>
      <c r="DX20" s="309" t="str">
        <f ca="true">+IF(OFFSET('Hygiene Data'!$G$11,0,10*ROW('Hygiene Data'!G14))="","",OFFSET('Hygiene Data'!$G$11,0,10*ROW('Hygiene Data'!G14)))</f>
        <v/>
      </c>
      <c r="DY20" s="309" t="str">
        <f ca="true">+IF(OFFSET('Hygiene Data'!$G$12,0,10*ROW('Hygiene Data'!G14))="","",OFFSET('Hygiene Data'!$G$12,0,10*ROW('Hygiene Data'!G14)))</f>
        <v/>
      </c>
      <c r="DZ20" s="309" t="str">
        <f ca="true">+IF(OFFSET('Hygiene Data'!$G$13,0,10*ROW('Hygiene Data'!G14))="","",OFFSET('Hygiene Data'!$G$13,0,10*ROW('Hygiene Data'!G14)))</f>
        <v/>
      </c>
      <c r="EA20" s="309" t="str">
        <f ca="true">+IF(OFFSET('Hygiene Data'!$H$11,0,10*ROW('Hygiene Data'!H14))="","",OFFSET('Hygiene Data'!$H$11,0,10*ROW('Hygiene Data'!H14)))</f>
        <v/>
      </c>
      <c r="EB20" s="309" t="str">
        <f ca="true">+IF(OFFSET('Hygiene Data'!$H$12,0,10*ROW('Hygiene Data'!H14))="","",OFFSET('Hygiene Data'!$H$12,0,10*ROW('Hygiene Data'!H14)))</f>
        <v>No</v>
      </c>
      <c r="EC20" s="309" t="str">
        <f ca="true">+IF(OFFSET('Hygiene Data'!$H$13,0,10*ROW('Hygiene Data'!H14))="","",OFFSET('Hygiene Data'!$H$13,0,10*ROW('Hygiene Data'!H14)))</f>
        <v/>
      </c>
      <c r="ED20" s="309" t="str">
        <f ca="true">+IF(OFFSET('Hygiene Data'!$I$11,0,10*ROW('Hygiene Data'!I14))="","",OFFSET('Hygiene Data'!$I$11,0,10*ROW('Hygiene Data'!I14)))</f>
        <v/>
      </c>
      <c r="EE20" s="309" t="str">
        <f ca="true">+IF(OFFSET('Hygiene Data'!$I$12,0,10*ROW('Hygiene Data'!I14))="","",OFFSET('Hygiene Data'!$I$12,0,10*ROW('Hygiene Data'!I14)))</f>
        <v>No</v>
      </c>
      <c r="EF20" s="309"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BTN_2019_EMIS</v>
      </c>
      <c r="B21" s="38" t="str">
        <f ca="true">+IF(OFFSET('Water Data'!$C$2,0,10*ROW('Water Data'!F15))="","",OFFSET('Water Data'!$C$2,0,10*ROW('Water Data'!F15)))</f>
        <v>EMIS</v>
      </c>
      <c r="C21" s="365">
        <f t="shared" ca="true" si="0"/>
        <v>2019</v>
      </c>
      <c r="D21" s="99">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100</v>
      </c>
      <c r="E21" s="99">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93.1</v>
      </c>
      <c r="F21" s="99">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60.925644823788552</v>
      </c>
      <c r="G21" s="9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9"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9"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9"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9"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100">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98.3</v>
      </c>
      <c r="W21" s="100">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87.199999999999989</v>
      </c>
      <c r="X21" s="100">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62.153099337748337</v>
      </c>
      <c r="Y21" s="10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100">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61.096496649006617</v>
      </c>
      <c r="AA21" s="10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10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10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10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10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10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10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10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10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10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10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10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10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10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10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100"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10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10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10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100"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100"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10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10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10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100"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1">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76.096578366445911</v>
      </c>
      <c r="BB21" s="10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1">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71.599999999999994</v>
      </c>
      <c r="BK21" s="10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1">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79.2</v>
      </c>
      <c r="BN21" s="10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1">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78.040654205607467</v>
      </c>
      <c r="BQ21" s="10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9"/>
      <c r="BS21" s="309" t="str">
        <f ca="true">+IF(OFFSET('Water Data'!$D$27,0,10*ROW('Water Data'!D15))="","",OFFSET('Water Data'!$D$27,0,10*ROW('Water Data'!D15)))</f>
        <v>Yes</v>
      </c>
      <c r="BT21" s="309" t="str">
        <f ca="true">+IF(OFFSET('Water Data'!$D$28,0,10*ROW('Water Data'!D15))="","",OFFSET('Water Data'!$D$28,0,10*ROW('Water Data'!D15)))</f>
        <v>Yes</v>
      </c>
      <c r="BU21" s="309" t="str">
        <f ca="true">+IF(OFFSET('Water Data'!$D$29,0,10*ROW('Water Data'!D15))="","",OFFSET('Water Data'!$D$29,0,10*ROW('Water Data'!D15)))</f>
        <v>Yes</v>
      </c>
      <c r="BV21" s="309" t="str">
        <f ca="true">+IF(OFFSET('Water Data'!$E$27,0,10*ROW('Water Data'!E15))="","",OFFSET('Water Data'!$E$27,0,10*ROW('Water Data'!E15)))</f>
        <v/>
      </c>
      <c r="BW21" s="309" t="str">
        <f ca="true">+IF(OFFSET('Water Data'!$E$28,0,10*ROW('Water Data'!E15))="","",OFFSET('Water Data'!$E$28,0,10*ROW('Water Data'!E15)))</f>
        <v/>
      </c>
      <c r="BX21" s="309" t="str">
        <f ca="true">+IF(OFFSET('Water Data'!$E$29,0,10*ROW('Water Data'!E15))="","",OFFSET('Water Data'!$E$29,0,10*ROW('Water Data'!E15)))</f>
        <v/>
      </c>
      <c r="BY21" s="309" t="str">
        <f ca="true">+IF(OFFSET('Water Data'!$F$27,0,10*ROW('Water Data'!F15))="","",OFFSET('Water Data'!$F$27,0,10*ROW('Water Data'!F15)))</f>
        <v/>
      </c>
      <c r="BZ21" s="309" t="str">
        <f ca="true">+IF(OFFSET('Water Data'!$F$28,0,10*ROW('Water Data'!F15))="","",OFFSET('Water Data'!$F$28,0,10*ROW('Water Data'!F15)))</f>
        <v/>
      </c>
      <c r="CA21" s="309" t="str">
        <f ca="true">+IF(OFFSET('Water Data'!$F$29,0,10*ROW('Water Data'!F15))="","",OFFSET('Water Data'!$F$29,0,10*ROW('Water Data'!F15)))</f>
        <v/>
      </c>
      <c r="CB21" s="309" t="str">
        <f ca="true">+IF(OFFSET('Water Data'!$G$27,0,10*ROW('Water Data'!G15))="","",OFFSET('Water Data'!$G$27,0,10*ROW('Water Data'!G15)))</f>
        <v/>
      </c>
      <c r="CC21" s="309" t="str">
        <f ca="true">+IF(OFFSET('Water Data'!$G$28,0,10*ROW('Water Data'!G15))="","",OFFSET('Water Data'!$G$28,0,10*ROW('Water Data'!G15)))</f>
        <v/>
      </c>
      <c r="CD21" s="309" t="str">
        <f ca="true">+IF(OFFSET('Water Data'!$G$29,0,10*ROW('Water Data'!G15))="","",OFFSET('Water Data'!$G$29,0,10*ROW('Water Data'!G15)))</f>
        <v/>
      </c>
      <c r="CE21" s="309" t="str">
        <f ca="true">+IF(OFFSET('Water Data'!$H$27,0,10*ROW('Water Data'!H15))="","",OFFSET('Water Data'!$H$27,0,10*ROW('Water Data'!H15)))</f>
        <v/>
      </c>
      <c r="CF21" s="309" t="str">
        <f ca="true">+IF(OFFSET('Water Data'!$H$28,0,10*ROW('Water Data'!H15))="","",OFFSET('Water Data'!$H$28,0,10*ROW('Water Data'!H15)))</f>
        <v/>
      </c>
      <c r="CG21" s="309" t="str">
        <f ca="true">+IF(OFFSET('Water Data'!$H$29,0,10*ROW('Water Data'!H15))="","",OFFSET('Water Data'!$H$29,0,10*ROW('Water Data'!H15)))</f>
        <v/>
      </c>
      <c r="CH21" s="309" t="str">
        <f ca="true">+IF(OFFSET('Water Data'!$I$27,0,10*ROW('Water Data'!I15))="","",OFFSET('Water Data'!$I$27,0,10*ROW('Water Data'!I15)))</f>
        <v/>
      </c>
      <c r="CI21" s="309" t="str">
        <f ca="true">+IF(OFFSET('Water Data'!$I$28,0,10*ROW('Water Data'!I15))="","",OFFSET('Water Data'!$I$28,0,10*ROW('Water Data'!I15)))</f>
        <v/>
      </c>
      <c r="CJ21" s="309" t="str">
        <f ca="true">+IF(OFFSET('Water Data'!$I$29,0,10*ROW('Water Data'!I15))="","",OFFSET('Water Data'!$I$29,0,10*ROW('Water Data'!I15)))</f>
        <v/>
      </c>
      <c r="CK21" s="309" t="str">
        <f ca="true">+IF(OFFSET('Sanitation Data'!$D$28,0,10*ROW('Sanitation Data'!D15))="","",OFFSET('Sanitation Data'!$D$28,0,10*ROW('Sanitation Data'!D15)))</f>
        <v>Yes</v>
      </c>
      <c r="CL21" s="309" t="str">
        <f ca="true">+IF(OFFSET('Sanitation Data'!$D$29,0,10*ROW('Sanitation Data'!D15))="","",OFFSET('Sanitation Data'!$D$29,0,10*ROW('Sanitation Data'!D15)))</f>
        <v>Yes</v>
      </c>
      <c r="CM21" s="309" t="str">
        <f ca="true">+IF(OFFSET('Sanitation Data'!$D$30,0,10*ROW('Sanitation Data'!D15))="","",OFFSET('Sanitation Data'!$D$30,0,10*ROW('Sanitation Data'!D15)))</f>
        <v>Yes</v>
      </c>
      <c r="CN21" s="309" t="str">
        <f ca="true">+IF(OFFSET('Sanitation Data'!$D$31,0,10*ROW('Sanitation Data'!D15))="","",OFFSET('Sanitation Data'!$D$31,0,10*ROW('Sanitation Data'!D15)))</f>
        <v/>
      </c>
      <c r="CO21" s="309" t="str">
        <f ca="true">+IF(OFFSET('Sanitation Data'!$D$32,0,10*ROW('Sanitation Data'!D15))="","",OFFSET('Sanitation Data'!$D$32,0,10*ROW('Sanitation Data'!D15)))</f>
        <v>Yes</v>
      </c>
      <c r="CP21" s="309" t="str">
        <f ca="true">+IF(OFFSET('Sanitation Data'!$E$28,0,10*ROW('Sanitation Data'!E15))="","",OFFSET('Sanitation Data'!$E$28,0,10*ROW('Sanitation Data'!E15)))</f>
        <v/>
      </c>
      <c r="CQ21" s="309" t="str">
        <f ca="true">+IF(OFFSET('Sanitation Data'!$E$29,0,10*ROW('Sanitation Data'!E15))="","",OFFSET('Sanitation Data'!$E$29,0,10*ROW('Sanitation Data'!E15)))</f>
        <v/>
      </c>
      <c r="CR21" s="309" t="str">
        <f ca="true">+IF(OFFSET('Sanitation Data'!$E$30,0,10*ROW('Sanitation Data'!E15))="","",OFFSET('Sanitation Data'!$E$30,0,10*ROW('Sanitation Data'!E15)))</f>
        <v/>
      </c>
      <c r="CS21" s="309" t="str">
        <f ca="true">+IF(OFFSET('Sanitation Data'!$E$31,0,10*ROW('Sanitation Data'!E15))="","",OFFSET('Sanitation Data'!$E$31,0,10*ROW('Sanitation Data'!E15)))</f>
        <v/>
      </c>
      <c r="CT21" s="309" t="str">
        <f ca="true">+IF(OFFSET('Sanitation Data'!$E$32,0,10*ROW('Sanitation Data'!E15))="","",OFFSET('Sanitation Data'!$E$32,0,10*ROW('Sanitation Data'!E15)))</f>
        <v/>
      </c>
      <c r="CU21" s="309" t="str">
        <f ca="true">+IF(OFFSET('Sanitation Data'!$F$28,0,10*ROW('Sanitation Data'!F15))="","",OFFSET('Sanitation Data'!$F$28,0,10*ROW('Sanitation Data'!F15)))</f>
        <v/>
      </c>
      <c r="CV21" s="309" t="str">
        <f ca="true">+IF(OFFSET('Sanitation Data'!$F$29,0,10*ROW('Sanitation Data'!F15))="","",OFFSET('Sanitation Data'!$F$29,0,10*ROW('Sanitation Data'!F15)))</f>
        <v/>
      </c>
      <c r="CW21" s="309" t="str">
        <f ca="true">+IF(OFFSET('Sanitation Data'!$F$30,0,10*ROW('Sanitation Data'!F15))="","",OFFSET('Sanitation Data'!$F$30,0,10*ROW('Sanitation Data'!F15)))</f>
        <v/>
      </c>
      <c r="CX21" s="309" t="str">
        <f ca="true">+IF(OFFSET('Sanitation Data'!$F$31,0,10*ROW('Sanitation Data'!F15))="","",OFFSET('Sanitation Data'!$F$31,0,10*ROW('Sanitation Data'!F15)))</f>
        <v/>
      </c>
      <c r="CY21" s="309" t="str">
        <f ca="true">+IF(OFFSET('Sanitation Data'!$F$32,0,10*ROW('Sanitation Data'!F15))="","",OFFSET('Sanitation Data'!$F$32,0,10*ROW('Sanitation Data'!F15)))</f>
        <v/>
      </c>
      <c r="CZ21" s="309" t="str">
        <f ca="true">+IF(OFFSET('Sanitation Data'!$G$28,0,10*ROW('Sanitation Data'!G15))="","",OFFSET('Sanitation Data'!$G$28,0,10*ROW('Sanitation Data'!G15)))</f>
        <v/>
      </c>
      <c r="DA21" s="309" t="str">
        <f ca="true">+IF(OFFSET('Sanitation Data'!$G$29,0,10*ROW('Sanitation Data'!G15))="","",OFFSET('Sanitation Data'!$G$29,0,10*ROW('Sanitation Data'!G15)))</f>
        <v/>
      </c>
      <c r="DB21" s="309" t="str">
        <f ca="true">+IF(OFFSET('Sanitation Data'!$G$30,0,10*ROW('Sanitation Data'!G15))="","",OFFSET('Sanitation Data'!$G$30,0,10*ROW('Sanitation Data'!G15)))</f>
        <v/>
      </c>
      <c r="DC21" s="309" t="str">
        <f ca="true">+IF(OFFSET('Sanitation Data'!$G$31,0,10*ROW('Sanitation Data'!G15))="","",OFFSET('Sanitation Data'!$G$31,0,10*ROW('Sanitation Data'!G15)))</f>
        <v/>
      </c>
      <c r="DD21" s="309" t="str">
        <f ca="true">+IF(OFFSET('Sanitation Data'!$G$32,0,10*ROW('Sanitation Data'!G15))="","",OFFSET('Sanitation Data'!$G$32,0,10*ROW('Sanitation Data'!G15)))</f>
        <v/>
      </c>
      <c r="DE21" s="309" t="str">
        <f ca="true">+IF(OFFSET('Sanitation Data'!$H$28,0,10*ROW('Sanitation Data'!H15))="","",OFFSET('Sanitation Data'!$H$28,0,10*ROW('Sanitation Data'!H15)))</f>
        <v/>
      </c>
      <c r="DF21" s="309" t="str">
        <f ca="true">+IF(OFFSET('Sanitation Data'!$H$29,0,10*ROW('Sanitation Data'!H15))="","",OFFSET('Sanitation Data'!$H$29,0,10*ROW('Sanitation Data'!H15)))</f>
        <v/>
      </c>
      <c r="DG21" s="309" t="str">
        <f ca="true">+IF(OFFSET('Sanitation Data'!$H$30,0,10*ROW('Sanitation Data'!H15))="","",OFFSET('Sanitation Data'!$H$30,0,10*ROW('Sanitation Data'!H15)))</f>
        <v/>
      </c>
      <c r="DH21" s="309" t="str">
        <f ca="true">+IF(OFFSET('Sanitation Data'!$H$31,0,10*ROW('Sanitation Data'!H15))="","",OFFSET('Sanitation Data'!$H$31,0,10*ROW('Sanitation Data'!H15)))</f>
        <v/>
      </c>
      <c r="DI21" s="309" t="str">
        <f ca="true">+IF(OFFSET('Sanitation Data'!$H$32,0,10*ROW('Sanitation Data'!H15))="","",OFFSET('Sanitation Data'!$H$32,0,10*ROW('Sanitation Data'!H15)))</f>
        <v/>
      </c>
      <c r="DJ21" s="309" t="str">
        <f ca="true">+IF(OFFSET('Sanitation Data'!$I$28,0,10*ROW('Sanitation Data'!I15))="","",OFFSET('Sanitation Data'!$I$28,0,10*ROW('Sanitation Data'!I15)))</f>
        <v/>
      </c>
      <c r="DK21" s="309" t="str">
        <f ca="true">+IF(OFFSET('Sanitation Data'!$I$29,0,10*ROW('Sanitation Data'!I15))="","",OFFSET('Sanitation Data'!$I$29,0,10*ROW('Sanitation Data'!I15)))</f>
        <v/>
      </c>
      <c r="DL21" s="309" t="str">
        <f ca="true">+IF(OFFSET('Sanitation Data'!$I$30,0,10*ROW('Sanitation Data'!I15))="","",OFFSET('Sanitation Data'!$I$30,0,10*ROW('Sanitation Data'!I15)))</f>
        <v/>
      </c>
      <c r="DM21" s="309" t="str">
        <f ca="true">+IF(OFFSET('Sanitation Data'!$I$31,0,10*ROW('Sanitation Data'!I15))="","",OFFSET('Sanitation Data'!$I$31,0,10*ROW('Sanitation Data'!I15)))</f>
        <v/>
      </c>
      <c r="DN21" s="309" t="str">
        <f ca="true">+IF(OFFSET('Sanitation Data'!$I$32,0,10*ROW('Sanitation Data'!I15))="","",OFFSET('Sanitation Data'!$I$32,0,10*ROW('Sanitation Data'!I15)))</f>
        <v/>
      </c>
      <c r="DO21" s="309" t="str">
        <f ca="true">+IF(OFFSET('Hygiene Data'!$D$11,0,10*ROW('Hygiene Data'!D15))="","",OFFSET('Hygiene Data'!$D$11,0,10*ROW('Hygiene Data'!D15)))</f>
        <v/>
      </c>
      <c r="DP21" s="309" t="str">
        <f ca="true">+IF(OFFSET('Hygiene Data'!$D$12,0,10*ROW('Hygiene Data'!D15))="","",OFFSET('Hygiene Data'!$D$12,0,10*ROW('Hygiene Data'!D15)))</f>
        <v>Yes</v>
      </c>
      <c r="DQ21" s="309" t="str">
        <f ca="true">+IF(OFFSET('Hygiene Data'!$D$13,0,10*ROW('Hygiene Data'!D15))="","",OFFSET('Hygiene Data'!$D$13,0,10*ROW('Hygiene Data'!D15)))</f>
        <v/>
      </c>
      <c r="DR21" s="309" t="str">
        <f ca="true">+IF(OFFSET('Hygiene Data'!$E$11,0,10*ROW('Hygiene Data'!E15))="","",OFFSET('Hygiene Data'!$E$11,0,10*ROW('Hygiene Data'!E15)))</f>
        <v/>
      </c>
      <c r="DS21" s="309" t="str">
        <f ca="true">+IF(OFFSET('Hygiene Data'!$E$12,0,10*ROW('Hygiene Data'!E15))="","",OFFSET('Hygiene Data'!$E$12,0,10*ROW('Hygiene Data'!E15)))</f>
        <v/>
      </c>
      <c r="DT21" s="309" t="str">
        <f ca="true">+IF(OFFSET('Hygiene Data'!$E$13,0,10*ROW('Hygiene Data'!E15))="","",OFFSET('Hygiene Data'!$E$13,0,10*ROW('Hygiene Data'!E15)))</f>
        <v/>
      </c>
      <c r="DU21" s="309" t="str">
        <f ca="true">+IF(OFFSET('Hygiene Data'!$F$11,0,10*ROW('Hygiene Data'!F15))="","",OFFSET('Hygiene Data'!$F$11,0,10*ROW('Hygiene Data'!F15)))</f>
        <v/>
      </c>
      <c r="DV21" s="309" t="str">
        <f ca="true">+IF(OFFSET('Hygiene Data'!$F$12,0,10*ROW('Hygiene Data'!F15))="","",OFFSET('Hygiene Data'!$F$12,0,10*ROW('Hygiene Data'!F15)))</f>
        <v/>
      </c>
      <c r="DW21" s="309" t="str">
        <f ca="true">+IF(OFFSET('Hygiene Data'!$F$13,0,10*ROW('Hygiene Data'!F15))="","",OFFSET('Hygiene Data'!$F$13,0,10*ROW('Hygiene Data'!F15)))</f>
        <v/>
      </c>
      <c r="DX21" s="309" t="str">
        <f ca="true">+IF(OFFSET('Hygiene Data'!$G$11,0,10*ROW('Hygiene Data'!G15))="","",OFFSET('Hygiene Data'!$G$11,0,10*ROW('Hygiene Data'!G15)))</f>
        <v/>
      </c>
      <c r="DY21" s="309" t="str">
        <f ca="true">+IF(OFFSET('Hygiene Data'!$G$12,0,10*ROW('Hygiene Data'!G15))="","",OFFSET('Hygiene Data'!$G$12,0,10*ROW('Hygiene Data'!G15)))</f>
        <v>Yes</v>
      </c>
      <c r="DZ21" s="309" t="str">
        <f ca="true">+IF(OFFSET('Hygiene Data'!$G$13,0,10*ROW('Hygiene Data'!G15))="","",OFFSET('Hygiene Data'!$G$13,0,10*ROW('Hygiene Data'!G15)))</f>
        <v/>
      </c>
      <c r="EA21" s="309" t="str">
        <f ca="true">+IF(OFFSET('Hygiene Data'!$H$11,0,10*ROW('Hygiene Data'!H15))="","",OFFSET('Hygiene Data'!$H$11,0,10*ROW('Hygiene Data'!H15)))</f>
        <v/>
      </c>
      <c r="EB21" s="309" t="str">
        <f ca="true">+IF(OFFSET('Hygiene Data'!$H$12,0,10*ROW('Hygiene Data'!H15))="","",OFFSET('Hygiene Data'!$H$12,0,10*ROW('Hygiene Data'!H15)))</f>
        <v>Yes</v>
      </c>
      <c r="EC21" s="309" t="str">
        <f ca="true">+IF(OFFSET('Hygiene Data'!$H$13,0,10*ROW('Hygiene Data'!H15))="","",OFFSET('Hygiene Data'!$H$13,0,10*ROW('Hygiene Data'!H15)))</f>
        <v/>
      </c>
      <c r="ED21" s="309" t="str">
        <f ca="true">+IF(OFFSET('Hygiene Data'!$I$11,0,10*ROW('Hygiene Data'!I15))="","",OFFSET('Hygiene Data'!$I$11,0,10*ROW('Hygiene Data'!I15)))</f>
        <v/>
      </c>
      <c r="EE21" s="309" t="str">
        <f ca="true">+IF(OFFSET('Hygiene Data'!$I$12,0,10*ROW('Hygiene Data'!I15))="","",OFFSET('Hygiene Data'!$I$12,0,10*ROW('Hygiene Data'!I15)))</f>
        <v>Yes</v>
      </c>
      <c r="EF21" s="309"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BTN_2019_UIS</v>
      </c>
      <c r="B22" s="38" t="str">
        <f ca="true">+IF(OFFSET('Water Data'!$C$2,0,10*ROW('Water Data'!F16))="","",OFFSET('Water Data'!$C$2,0,10*ROW('Water Data'!F16)))</f>
        <v>Other</v>
      </c>
      <c r="C22" s="365">
        <f t="shared" ca="true" si="0"/>
        <v>2019</v>
      </c>
      <c r="D22" s="99"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9"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9" t="str">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[85]</v>
      </c>
      <c r="G22" s="9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9"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9"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9" t="str">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[85]</v>
      </c>
      <c r="S22" s="99"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9"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9" t="str">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[85]</v>
      </c>
      <c r="V22" s="100"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10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10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10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100"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10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10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10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10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10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10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10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10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10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10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10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10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10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10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10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100"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10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10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10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100"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100"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10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10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10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100"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1" t="str">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[79]</v>
      </c>
      <c r="BB22" s="10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1" t="str">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[79]</v>
      </c>
      <c r="BN22" s="10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1" t="str">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[79]</v>
      </c>
      <c r="BQ22" s="10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9"/>
      <c r="BS22" s="309" t="str">
        <f ca="true">+IF(OFFSET('Water Data'!$D$27,0,10*ROW('Water Data'!D16))="","",OFFSET('Water Data'!$D$27,0,10*ROW('Water Data'!D16)))</f>
        <v/>
      </c>
      <c r="BT22" s="309" t="str">
        <f ca="true">+IF(OFFSET('Water Data'!$D$28,0,10*ROW('Water Data'!D16))="","",OFFSET('Water Data'!$D$28,0,10*ROW('Water Data'!D16)))</f>
        <v/>
      </c>
      <c r="BU22" s="309" t="str">
        <f ca="true">+IF(OFFSET('Water Data'!$D$29,0,10*ROW('Water Data'!D16))="","",OFFSET('Water Data'!$D$29,0,10*ROW('Water Data'!D16)))</f>
        <v>No</v>
      </c>
      <c r="BV22" s="309" t="str">
        <f ca="true">+IF(OFFSET('Water Data'!$E$27,0,10*ROW('Water Data'!E16))="","",OFFSET('Water Data'!$E$27,0,10*ROW('Water Data'!E16)))</f>
        <v/>
      </c>
      <c r="BW22" s="309" t="str">
        <f ca="true">+IF(OFFSET('Water Data'!$E$28,0,10*ROW('Water Data'!E16))="","",OFFSET('Water Data'!$E$28,0,10*ROW('Water Data'!E16)))</f>
        <v/>
      </c>
      <c r="BX22" s="309" t="str">
        <f ca="true">+IF(OFFSET('Water Data'!$E$29,0,10*ROW('Water Data'!E16))="","",OFFSET('Water Data'!$E$29,0,10*ROW('Water Data'!E16)))</f>
        <v/>
      </c>
      <c r="BY22" s="309" t="str">
        <f ca="true">+IF(OFFSET('Water Data'!$F$27,0,10*ROW('Water Data'!F16))="","",OFFSET('Water Data'!$F$27,0,10*ROW('Water Data'!F16)))</f>
        <v/>
      </c>
      <c r="BZ22" s="309" t="str">
        <f ca="true">+IF(OFFSET('Water Data'!$F$28,0,10*ROW('Water Data'!F16))="","",OFFSET('Water Data'!$F$28,0,10*ROW('Water Data'!F16)))</f>
        <v/>
      </c>
      <c r="CA22" s="309" t="str">
        <f ca="true">+IF(OFFSET('Water Data'!$F$29,0,10*ROW('Water Data'!F16))="","",OFFSET('Water Data'!$F$29,0,10*ROW('Water Data'!F16)))</f>
        <v/>
      </c>
      <c r="CB22" s="309" t="str">
        <f ca="true">+IF(OFFSET('Water Data'!$G$27,0,10*ROW('Water Data'!G16))="","",OFFSET('Water Data'!$G$27,0,10*ROW('Water Data'!G16)))</f>
        <v/>
      </c>
      <c r="CC22" s="309" t="str">
        <f ca="true">+IF(OFFSET('Water Data'!$G$28,0,10*ROW('Water Data'!G16))="","",OFFSET('Water Data'!$G$28,0,10*ROW('Water Data'!G16)))</f>
        <v/>
      </c>
      <c r="CD22" s="309" t="str">
        <f ca="true">+IF(OFFSET('Water Data'!$G$29,0,10*ROW('Water Data'!G16))="","",OFFSET('Water Data'!$G$29,0,10*ROW('Water Data'!G16)))</f>
        <v/>
      </c>
      <c r="CE22" s="309" t="str">
        <f ca="true">+IF(OFFSET('Water Data'!$H$27,0,10*ROW('Water Data'!H16))="","",OFFSET('Water Data'!$H$27,0,10*ROW('Water Data'!H16)))</f>
        <v/>
      </c>
      <c r="CF22" s="309" t="str">
        <f ca="true">+IF(OFFSET('Water Data'!$H$28,0,10*ROW('Water Data'!H16))="","",OFFSET('Water Data'!$H$28,0,10*ROW('Water Data'!H16)))</f>
        <v/>
      </c>
      <c r="CG22" s="309" t="str">
        <f ca="true">+IF(OFFSET('Water Data'!$H$29,0,10*ROW('Water Data'!H16))="","",OFFSET('Water Data'!$H$29,0,10*ROW('Water Data'!H16)))</f>
        <v>No</v>
      </c>
      <c r="CH22" s="309" t="str">
        <f ca="true">+IF(OFFSET('Water Data'!$I$27,0,10*ROW('Water Data'!I16))="","",OFFSET('Water Data'!$I$27,0,10*ROW('Water Data'!I16)))</f>
        <v/>
      </c>
      <c r="CI22" s="309" t="str">
        <f ca="true">+IF(OFFSET('Water Data'!$I$28,0,10*ROW('Water Data'!I16))="","",OFFSET('Water Data'!$I$28,0,10*ROW('Water Data'!I16)))</f>
        <v/>
      </c>
      <c r="CJ22" s="309" t="str">
        <f ca="true">+IF(OFFSET('Water Data'!$I$29,0,10*ROW('Water Data'!I16))="","",OFFSET('Water Data'!$I$29,0,10*ROW('Water Data'!I16)))</f>
        <v>No</v>
      </c>
      <c r="CK22" s="309" t="str">
        <f ca="true">+IF(OFFSET('Sanitation Data'!$D$28,0,10*ROW('Sanitation Data'!D16))="","",OFFSET('Sanitation Data'!$D$28,0,10*ROW('Sanitation Data'!D16)))</f>
        <v/>
      </c>
      <c r="CL22" s="309" t="str">
        <f ca="true">+IF(OFFSET('Sanitation Data'!$D$29,0,10*ROW('Sanitation Data'!D16))="","",OFFSET('Sanitation Data'!$D$29,0,10*ROW('Sanitation Data'!D16)))</f>
        <v/>
      </c>
      <c r="CM22" s="309" t="str">
        <f ca="true">+IF(OFFSET('Sanitation Data'!$D$30,0,10*ROW('Sanitation Data'!D16))="","",OFFSET('Sanitation Data'!$D$30,0,10*ROW('Sanitation Data'!D16)))</f>
        <v/>
      </c>
      <c r="CN22" s="309" t="str">
        <f ca="true">+IF(OFFSET('Sanitation Data'!$D$31,0,10*ROW('Sanitation Data'!D16))="","",OFFSET('Sanitation Data'!$D$31,0,10*ROW('Sanitation Data'!D16)))</f>
        <v/>
      </c>
      <c r="CO22" s="309" t="str">
        <f ca="true">+IF(OFFSET('Sanitation Data'!$D$32,0,10*ROW('Sanitation Data'!D16))="","",OFFSET('Sanitation Data'!$D$32,0,10*ROW('Sanitation Data'!D16)))</f>
        <v/>
      </c>
      <c r="CP22" s="309" t="str">
        <f ca="true">+IF(OFFSET('Sanitation Data'!$E$28,0,10*ROW('Sanitation Data'!E16))="","",OFFSET('Sanitation Data'!$E$28,0,10*ROW('Sanitation Data'!E16)))</f>
        <v/>
      </c>
      <c r="CQ22" s="309" t="str">
        <f ca="true">+IF(OFFSET('Sanitation Data'!$E$29,0,10*ROW('Sanitation Data'!E16))="","",OFFSET('Sanitation Data'!$E$29,0,10*ROW('Sanitation Data'!E16)))</f>
        <v/>
      </c>
      <c r="CR22" s="309" t="str">
        <f ca="true">+IF(OFFSET('Sanitation Data'!$E$30,0,10*ROW('Sanitation Data'!E16))="","",OFFSET('Sanitation Data'!$E$30,0,10*ROW('Sanitation Data'!E16)))</f>
        <v/>
      </c>
      <c r="CS22" s="309" t="str">
        <f ca="true">+IF(OFFSET('Sanitation Data'!$E$31,0,10*ROW('Sanitation Data'!E16))="","",OFFSET('Sanitation Data'!$E$31,0,10*ROW('Sanitation Data'!E16)))</f>
        <v/>
      </c>
      <c r="CT22" s="309" t="str">
        <f ca="true">+IF(OFFSET('Sanitation Data'!$E$32,0,10*ROW('Sanitation Data'!E16))="","",OFFSET('Sanitation Data'!$E$32,0,10*ROW('Sanitation Data'!E16)))</f>
        <v/>
      </c>
      <c r="CU22" s="309" t="str">
        <f ca="true">+IF(OFFSET('Sanitation Data'!$F$28,0,10*ROW('Sanitation Data'!F16))="","",OFFSET('Sanitation Data'!$F$28,0,10*ROW('Sanitation Data'!F16)))</f>
        <v/>
      </c>
      <c r="CV22" s="309" t="str">
        <f ca="true">+IF(OFFSET('Sanitation Data'!$F$29,0,10*ROW('Sanitation Data'!F16))="","",OFFSET('Sanitation Data'!$F$29,0,10*ROW('Sanitation Data'!F16)))</f>
        <v/>
      </c>
      <c r="CW22" s="309" t="str">
        <f ca="true">+IF(OFFSET('Sanitation Data'!$F$30,0,10*ROW('Sanitation Data'!F16))="","",OFFSET('Sanitation Data'!$F$30,0,10*ROW('Sanitation Data'!F16)))</f>
        <v/>
      </c>
      <c r="CX22" s="309" t="str">
        <f ca="true">+IF(OFFSET('Sanitation Data'!$F$31,0,10*ROW('Sanitation Data'!F16))="","",OFFSET('Sanitation Data'!$F$31,0,10*ROW('Sanitation Data'!F16)))</f>
        <v/>
      </c>
      <c r="CY22" s="309" t="str">
        <f ca="true">+IF(OFFSET('Sanitation Data'!$F$32,0,10*ROW('Sanitation Data'!F16))="","",OFFSET('Sanitation Data'!$F$32,0,10*ROW('Sanitation Data'!F16)))</f>
        <v/>
      </c>
      <c r="CZ22" s="309" t="str">
        <f ca="true">+IF(OFFSET('Sanitation Data'!$G$28,0,10*ROW('Sanitation Data'!G16))="","",OFFSET('Sanitation Data'!$G$28,0,10*ROW('Sanitation Data'!G16)))</f>
        <v/>
      </c>
      <c r="DA22" s="309" t="str">
        <f ca="true">+IF(OFFSET('Sanitation Data'!$G$29,0,10*ROW('Sanitation Data'!G16))="","",OFFSET('Sanitation Data'!$G$29,0,10*ROW('Sanitation Data'!G16)))</f>
        <v/>
      </c>
      <c r="DB22" s="309" t="str">
        <f ca="true">+IF(OFFSET('Sanitation Data'!$G$30,0,10*ROW('Sanitation Data'!G16))="","",OFFSET('Sanitation Data'!$G$30,0,10*ROW('Sanitation Data'!G16)))</f>
        <v/>
      </c>
      <c r="DC22" s="309" t="str">
        <f ca="true">+IF(OFFSET('Sanitation Data'!$G$31,0,10*ROW('Sanitation Data'!G16))="","",OFFSET('Sanitation Data'!$G$31,0,10*ROW('Sanitation Data'!G16)))</f>
        <v/>
      </c>
      <c r="DD22" s="309" t="str">
        <f ca="true">+IF(OFFSET('Sanitation Data'!$G$32,0,10*ROW('Sanitation Data'!G16))="","",OFFSET('Sanitation Data'!$G$32,0,10*ROW('Sanitation Data'!G16)))</f>
        <v/>
      </c>
      <c r="DE22" s="309" t="str">
        <f ca="true">+IF(OFFSET('Sanitation Data'!$H$28,0,10*ROW('Sanitation Data'!H16))="","",OFFSET('Sanitation Data'!$H$28,0,10*ROW('Sanitation Data'!H16)))</f>
        <v/>
      </c>
      <c r="DF22" s="309" t="str">
        <f ca="true">+IF(OFFSET('Sanitation Data'!$H$29,0,10*ROW('Sanitation Data'!H16))="","",OFFSET('Sanitation Data'!$H$29,0,10*ROW('Sanitation Data'!H16)))</f>
        <v/>
      </c>
      <c r="DG22" s="309" t="str">
        <f ca="true">+IF(OFFSET('Sanitation Data'!$H$30,0,10*ROW('Sanitation Data'!H16))="","",OFFSET('Sanitation Data'!$H$30,0,10*ROW('Sanitation Data'!H16)))</f>
        <v/>
      </c>
      <c r="DH22" s="309" t="str">
        <f ca="true">+IF(OFFSET('Sanitation Data'!$H$31,0,10*ROW('Sanitation Data'!H16))="","",OFFSET('Sanitation Data'!$H$31,0,10*ROW('Sanitation Data'!H16)))</f>
        <v/>
      </c>
      <c r="DI22" s="309" t="str">
        <f ca="true">+IF(OFFSET('Sanitation Data'!$H$32,0,10*ROW('Sanitation Data'!H16))="","",OFFSET('Sanitation Data'!$H$32,0,10*ROW('Sanitation Data'!H16)))</f>
        <v/>
      </c>
      <c r="DJ22" s="309" t="str">
        <f ca="true">+IF(OFFSET('Sanitation Data'!$I$28,0,10*ROW('Sanitation Data'!I16))="","",OFFSET('Sanitation Data'!$I$28,0,10*ROW('Sanitation Data'!I16)))</f>
        <v/>
      </c>
      <c r="DK22" s="309" t="str">
        <f ca="true">+IF(OFFSET('Sanitation Data'!$I$29,0,10*ROW('Sanitation Data'!I16))="","",OFFSET('Sanitation Data'!$I$29,0,10*ROW('Sanitation Data'!I16)))</f>
        <v/>
      </c>
      <c r="DL22" s="309" t="str">
        <f ca="true">+IF(OFFSET('Sanitation Data'!$I$30,0,10*ROW('Sanitation Data'!I16))="","",OFFSET('Sanitation Data'!$I$30,0,10*ROW('Sanitation Data'!I16)))</f>
        <v/>
      </c>
      <c r="DM22" s="309" t="str">
        <f ca="true">+IF(OFFSET('Sanitation Data'!$I$31,0,10*ROW('Sanitation Data'!I16))="","",OFFSET('Sanitation Data'!$I$31,0,10*ROW('Sanitation Data'!I16)))</f>
        <v/>
      </c>
      <c r="DN22" s="309" t="str">
        <f ca="true">+IF(OFFSET('Sanitation Data'!$I$32,0,10*ROW('Sanitation Data'!I16))="","",OFFSET('Sanitation Data'!$I$32,0,10*ROW('Sanitation Data'!I16)))</f>
        <v/>
      </c>
      <c r="DO22" s="309" t="str">
        <f ca="true">+IF(OFFSET('Hygiene Data'!$D$11,0,10*ROW('Hygiene Data'!D16))="","",OFFSET('Hygiene Data'!$D$11,0,10*ROW('Hygiene Data'!D16)))</f>
        <v/>
      </c>
      <c r="DP22" s="309" t="str">
        <f ca="true">+IF(OFFSET('Hygiene Data'!$D$12,0,10*ROW('Hygiene Data'!D16))="","",OFFSET('Hygiene Data'!$D$12,0,10*ROW('Hygiene Data'!D16)))</f>
        <v>No</v>
      </c>
      <c r="DQ22" s="309" t="str">
        <f ca="true">+IF(OFFSET('Hygiene Data'!$D$13,0,10*ROW('Hygiene Data'!D16))="","",OFFSET('Hygiene Data'!$D$13,0,10*ROW('Hygiene Data'!D16)))</f>
        <v/>
      </c>
      <c r="DR22" s="309" t="str">
        <f ca="true">+IF(OFFSET('Hygiene Data'!$E$11,0,10*ROW('Hygiene Data'!E16))="","",OFFSET('Hygiene Data'!$E$11,0,10*ROW('Hygiene Data'!E16)))</f>
        <v/>
      </c>
      <c r="DS22" s="309" t="str">
        <f ca="true">+IF(OFFSET('Hygiene Data'!$E$12,0,10*ROW('Hygiene Data'!E16))="","",OFFSET('Hygiene Data'!$E$12,0,10*ROW('Hygiene Data'!E16)))</f>
        <v/>
      </c>
      <c r="DT22" s="309" t="str">
        <f ca="true">+IF(OFFSET('Hygiene Data'!$E$13,0,10*ROW('Hygiene Data'!E16))="","",OFFSET('Hygiene Data'!$E$13,0,10*ROW('Hygiene Data'!E16)))</f>
        <v/>
      </c>
      <c r="DU22" s="309" t="str">
        <f ca="true">+IF(OFFSET('Hygiene Data'!$F$11,0,10*ROW('Hygiene Data'!F16))="","",OFFSET('Hygiene Data'!$F$11,0,10*ROW('Hygiene Data'!F16)))</f>
        <v/>
      </c>
      <c r="DV22" s="309" t="str">
        <f ca="true">+IF(OFFSET('Hygiene Data'!$F$12,0,10*ROW('Hygiene Data'!F16))="","",OFFSET('Hygiene Data'!$F$12,0,10*ROW('Hygiene Data'!F16)))</f>
        <v/>
      </c>
      <c r="DW22" s="309" t="str">
        <f ca="true">+IF(OFFSET('Hygiene Data'!$F$13,0,10*ROW('Hygiene Data'!F16))="","",OFFSET('Hygiene Data'!$F$13,0,10*ROW('Hygiene Data'!F16)))</f>
        <v/>
      </c>
      <c r="DX22" s="309" t="str">
        <f ca="true">+IF(OFFSET('Hygiene Data'!$G$11,0,10*ROW('Hygiene Data'!G16))="","",OFFSET('Hygiene Data'!$G$11,0,10*ROW('Hygiene Data'!G16)))</f>
        <v/>
      </c>
      <c r="DY22" s="309" t="str">
        <f ca="true">+IF(OFFSET('Hygiene Data'!$G$12,0,10*ROW('Hygiene Data'!G16))="","",OFFSET('Hygiene Data'!$G$12,0,10*ROW('Hygiene Data'!G16)))</f>
        <v/>
      </c>
      <c r="DZ22" s="309" t="str">
        <f ca="true">+IF(OFFSET('Hygiene Data'!$G$13,0,10*ROW('Hygiene Data'!G16))="","",OFFSET('Hygiene Data'!$G$13,0,10*ROW('Hygiene Data'!G16)))</f>
        <v/>
      </c>
      <c r="EA22" s="309" t="str">
        <f ca="true">+IF(OFFSET('Hygiene Data'!$H$11,0,10*ROW('Hygiene Data'!H16))="","",OFFSET('Hygiene Data'!$H$11,0,10*ROW('Hygiene Data'!H16)))</f>
        <v/>
      </c>
      <c r="EB22" s="309" t="str">
        <f ca="true">+IF(OFFSET('Hygiene Data'!$H$12,0,10*ROW('Hygiene Data'!H16))="","",OFFSET('Hygiene Data'!$H$12,0,10*ROW('Hygiene Data'!H16)))</f>
        <v>No</v>
      </c>
      <c r="EC22" s="309" t="str">
        <f ca="true">+IF(OFFSET('Hygiene Data'!$H$13,0,10*ROW('Hygiene Data'!H16))="","",OFFSET('Hygiene Data'!$H$13,0,10*ROW('Hygiene Data'!H16)))</f>
        <v/>
      </c>
      <c r="ED22" s="309" t="str">
        <f ca="true">+IF(OFFSET('Hygiene Data'!$I$11,0,10*ROW('Hygiene Data'!I16))="","",OFFSET('Hygiene Data'!$I$11,0,10*ROW('Hygiene Data'!I16)))</f>
        <v/>
      </c>
      <c r="EE22" s="309" t="str">
        <f ca="true">+IF(OFFSET('Hygiene Data'!$I$12,0,10*ROW('Hygiene Data'!I16))="","",OFFSET('Hygiene Data'!$I$12,0,10*ROW('Hygiene Data'!I16)))</f>
        <v>No</v>
      </c>
      <c r="EF22" s="309"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BTN_2020_EMIS</v>
      </c>
      <c r="B23" s="38" t="str">
        <f ca="true">+IF(OFFSET('Water Data'!$C$2,0,10*ROW('Water Data'!F17))="","",OFFSET('Water Data'!$C$2,0,10*ROW('Water Data'!F17)))</f>
        <v>EMIS</v>
      </c>
      <c r="C23" s="365">
        <f t="shared" ca="true" si="0"/>
        <v>2020</v>
      </c>
      <c r="D23" s="99">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100</v>
      </c>
      <c r="E23" s="99">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93.5</v>
      </c>
      <c r="F23" s="99">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62.210243190661487</v>
      </c>
      <c r="G23" s="9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9"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9"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9"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9"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100">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100</v>
      </c>
      <c r="W23" s="100">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88.45</v>
      </c>
      <c r="X23" s="100">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80.305286527237342</v>
      </c>
      <c r="Y23" s="10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100">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80.305286527237342</v>
      </c>
      <c r="AA23" s="10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100"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10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10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10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10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100"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10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10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10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10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10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10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10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10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10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100"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10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10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10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10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100"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10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10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10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1"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1">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69.064105058365755</v>
      </c>
      <c r="BB23" s="10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1">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63.5</v>
      </c>
      <c r="BK23" s="10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1"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1">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74.099999999999994</v>
      </c>
      <c r="BN23" s="10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1"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1">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74.427570093457945</v>
      </c>
      <c r="BQ23" s="10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9"/>
      <c r="BS23" s="309" t="str">
        <f ca="true">+IF(OFFSET('Water Data'!$D$27,0,10*ROW('Water Data'!D17))="","",OFFSET('Water Data'!$D$27,0,10*ROW('Water Data'!D17)))</f>
        <v>Yes</v>
      </c>
      <c r="BT23" s="309" t="str">
        <f ca="true">+IF(OFFSET('Water Data'!$D$28,0,10*ROW('Water Data'!D17))="","",OFFSET('Water Data'!$D$28,0,10*ROW('Water Data'!D17)))</f>
        <v>Yes</v>
      </c>
      <c r="BU23" s="309" t="str">
        <f ca="true">+IF(OFFSET('Water Data'!$D$29,0,10*ROW('Water Data'!D17))="","",OFFSET('Water Data'!$D$29,0,10*ROW('Water Data'!D17)))</f>
        <v>Yes</v>
      </c>
      <c r="BV23" s="309" t="str">
        <f ca="true">+IF(OFFSET('Water Data'!$E$27,0,10*ROW('Water Data'!E17))="","",OFFSET('Water Data'!$E$27,0,10*ROW('Water Data'!E17)))</f>
        <v/>
      </c>
      <c r="BW23" s="309" t="str">
        <f ca="true">+IF(OFFSET('Water Data'!$E$28,0,10*ROW('Water Data'!E17))="","",OFFSET('Water Data'!$E$28,0,10*ROW('Water Data'!E17)))</f>
        <v/>
      </c>
      <c r="BX23" s="309" t="str">
        <f ca="true">+IF(OFFSET('Water Data'!$E$29,0,10*ROW('Water Data'!E17))="","",OFFSET('Water Data'!$E$29,0,10*ROW('Water Data'!E17)))</f>
        <v/>
      </c>
      <c r="BY23" s="309" t="str">
        <f ca="true">+IF(OFFSET('Water Data'!$F$27,0,10*ROW('Water Data'!F17))="","",OFFSET('Water Data'!$F$27,0,10*ROW('Water Data'!F17)))</f>
        <v/>
      </c>
      <c r="BZ23" s="309" t="str">
        <f ca="true">+IF(OFFSET('Water Data'!$F$28,0,10*ROW('Water Data'!F17))="","",OFFSET('Water Data'!$F$28,0,10*ROW('Water Data'!F17)))</f>
        <v/>
      </c>
      <c r="CA23" s="309" t="str">
        <f ca="true">+IF(OFFSET('Water Data'!$F$29,0,10*ROW('Water Data'!F17))="","",OFFSET('Water Data'!$F$29,0,10*ROW('Water Data'!F17)))</f>
        <v/>
      </c>
      <c r="CB23" s="309" t="str">
        <f ca="true">+IF(OFFSET('Water Data'!$G$27,0,10*ROW('Water Data'!G17))="","",OFFSET('Water Data'!$G$27,0,10*ROW('Water Data'!G17)))</f>
        <v/>
      </c>
      <c r="CC23" s="309" t="str">
        <f ca="true">+IF(OFFSET('Water Data'!$G$28,0,10*ROW('Water Data'!G17))="","",OFFSET('Water Data'!$G$28,0,10*ROW('Water Data'!G17)))</f>
        <v/>
      </c>
      <c r="CD23" s="309" t="str">
        <f ca="true">+IF(OFFSET('Water Data'!$G$29,0,10*ROW('Water Data'!G17))="","",OFFSET('Water Data'!$G$29,0,10*ROW('Water Data'!G17)))</f>
        <v/>
      </c>
      <c r="CE23" s="309" t="str">
        <f ca="true">+IF(OFFSET('Water Data'!$H$27,0,10*ROW('Water Data'!H17))="","",OFFSET('Water Data'!$H$27,0,10*ROW('Water Data'!H17)))</f>
        <v/>
      </c>
      <c r="CF23" s="309" t="str">
        <f ca="true">+IF(OFFSET('Water Data'!$H$28,0,10*ROW('Water Data'!H17))="","",OFFSET('Water Data'!$H$28,0,10*ROW('Water Data'!H17)))</f>
        <v/>
      </c>
      <c r="CG23" s="309" t="str">
        <f ca="true">+IF(OFFSET('Water Data'!$H$29,0,10*ROW('Water Data'!H17))="","",OFFSET('Water Data'!$H$29,0,10*ROW('Water Data'!H17)))</f>
        <v/>
      </c>
      <c r="CH23" s="309" t="str">
        <f ca="true">+IF(OFFSET('Water Data'!$I$27,0,10*ROW('Water Data'!I17))="","",OFFSET('Water Data'!$I$27,0,10*ROW('Water Data'!I17)))</f>
        <v/>
      </c>
      <c r="CI23" s="309" t="str">
        <f ca="true">+IF(OFFSET('Water Data'!$I$28,0,10*ROW('Water Data'!I17))="","",OFFSET('Water Data'!$I$28,0,10*ROW('Water Data'!I17)))</f>
        <v/>
      </c>
      <c r="CJ23" s="309" t="str">
        <f ca="true">+IF(OFFSET('Water Data'!$I$29,0,10*ROW('Water Data'!I17))="","",OFFSET('Water Data'!$I$29,0,10*ROW('Water Data'!I17)))</f>
        <v/>
      </c>
      <c r="CK23" s="309" t="str">
        <f ca="true">+IF(OFFSET('Sanitation Data'!$D$28,0,10*ROW('Sanitation Data'!D17))="","",OFFSET('Sanitation Data'!$D$28,0,10*ROW('Sanitation Data'!D17)))</f>
        <v>Yes</v>
      </c>
      <c r="CL23" s="309" t="str">
        <f ca="true">+IF(OFFSET('Sanitation Data'!$D$29,0,10*ROW('Sanitation Data'!D17))="","",OFFSET('Sanitation Data'!$D$29,0,10*ROW('Sanitation Data'!D17)))</f>
        <v>Yes</v>
      </c>
      <c r="CM23" s="309" t="str">
        <f ca="true">+IF(OFFSET('Sanitation Data'!$D$30,0,10*ROW('Sanitation Data'!D17))="","",OFFSET('Sanitation Data'!$D$30,0,10*ROW('Sanitation Data'!D17)))</f>
        <v>Yes</v>
      </c>
      <c r="CN23" s="309" t="str">
        <f ca="true">+IF(OFFSET('Sanitation Data'!$D$31,0,10*ROW('Sanitation Data'!D17))="","",OFFSET('Sanitation Data'!$D$31,0,10*ROW('Sanitation Data'!D17)))</f>
        <v/>
      </c>
      <c r="CO23" s="309" t="str">
        <f ca="true">+IF(OFFSET('Sanitation Data'!$D$32,0,10*ROW('Sanitation Data'!D17))="","",OFFSET('Sanitation Data'!$D$32,0,10*ROW('Sanitation Data'!D17)))</f>
        <v>Yes</v>
      </c>
      <c r="CP23" s="309" t="str">
        <f ca="true">+IF(OFFSET('Sanitation Data'!$E$28,0,10*ROW('Sanitation Data'!E17))="","",OFFSET('Sanitation Data'!$E$28,0,10*ROW('Sanitation Data'!E17)))</f>
        <v/>
      </c>
      <c r="CQ23" s="309" t="str">
        <f ca="true">+IF(OFFSET('Sanitation Data'!$E$29,0,10*ROW('Sanitation Data'!E17))="","",OFFSET('Sanitation Data'!$E$29,0,10*ROW('Sanitation Data'!E17)))</f>
        <v/>
      </c>
      <c r="CR23" s="309" t="str">
        <f ca="true">+IF(OFFSET('Sanitation Data'!$E$30,0,10*ROW('Sanitation Data'!E17))="","",OFFSET('Sanitation Data'!$E$30,0,10*ROW('Sanitation Data'!E17)))</f>
        <v/>
      </c>
      <c r="CS23" s="309" t="str">
        <f ca="true">+IF(OFFSET('Sanitation Data'!$E$31,0,10*ROW('Sanitation Data'!E17))="","",OFFSET('Sanitation Data'!$E$31,0,10*ROW('Sanitation Data'!E17)))</f>
        <v/>
      </c>
      <c r="CT23" s="309" t="str">
        <f ca="true">+IF(OFFSET('Sanitation Data'!$E$32,0,10*ROW('Sanitation Data'!E17))="","",OFFSET('Sanitation Data'!$E$32,0,10*ROW('Sanitation Data'!E17)))</f>
        <v/>
      </c>
      <c r="CU23" s="309" t="str">
        <f ca="true">+IF(OFFSET('Sanitation Data'!$F$28,0,10*ROW('Sanitation Data'!F17))="","",OFFSET('Sanitation Data'!$F$28,0,10*ROW('Sanitation Data'!F17)))</f>
        <v/>
      </c>
      <c r="CV23" s="309" t="str">
        <f ca="true">+IF(OFFSET('Sanitation Data'!$F$29,0,10*ROW('Sanitation Data'!F17))="","",OFFSET('Sanitation Data'!$F$29,0,10*ROW('Sanitation Data'!F17)))</f>
        <v/>
      </c>
      <c r="CW23" s="309" t="str">
        <f ca="true">+IF(OFFSET('Sanitation Data'!$F$30,0,10*ROW('Sanitation Data'!F17))="","",OFFSET('Sanitation Data'!$F$30,0,10*ROW('Sanitation Data'!F17)))</f>
        <v/>
      </c>
      <c r="CX23" s="309" t="str">
        <f ca="true">+IF(OFFSET('Sanitation Data'!$F$31,0,10*ROW('Sanitation Data'!F17))="","",OFFSET('Sanitation Data'!$F$31,0,10*ROW('Sanitation Data'!F17)))</f>
        <v/>
      </c>
      <c r="CY23" s="309" t="str">
        <f ca="true">+IF(OFFSET('Sanitation Data'!$F$32,0,10*ROW('Sanitation Data'!F17))="","",OFFSET('Sanitation Data'!$F$32,0,10*ROW('Sanitation Data'!F17)))</f>
        <v/>
      </c>
      <c r="CZ23" s="309" t="str">
        <f ca="true">+IF(OFFSET('Sanitation Data'!$G$28,0,10*ROW('Sanitation Data'!G17))="","",OFFSET('Sanitation Data'!$G$28,0,10*ROW('Sanitation Data'!G17)))</f>
        <v/>
      </c>
      <c r="DA23" s="309" t="str">
        <f ca="true">+IF(OFFSET('Sanitation Data'!$G$29,0,10*ROW('Sanitation Data'!G17))="","",OFFSET('Sanitation Data'!$G$29,0,10*ROW('Sanitation Data'!G17)))</f>
        <v/>
      </c>
      <c r="DB23" s="309" t="str">
        <f ca="true">+IF(OFFSET('Sanitation Data'!$G$30,0,10*ROW('Sanitation Data'!G17))="","",OFFSET('Sanitation Data'!$G$30,0,10*ROW('Sanitation Data'!G17)))</f>
        <v/>
      </c>
      <c r="DC23" s="309" t="str">
        <f ca="true">+IF(OFFSET('Sanitation Data'!$G$31,0,10*ROW('Sanitation Data'!G17))="","",OFFSET('Sanitation Data'!$G$31,0,10*ROW('Sanitation Data'!G17)))</f>
        <v/>
      </c>
      <c r="DD23" s="309" t="str">
        <f ca="true">+IF(OFFSET('Sanitation Data'!$G$32,0,10*ROW('Sanitation Data'!G17))="","",OFFSET('Sanitation Data'!$G$32,0,10*ROW('Sanitation Data'!G17)))</f>
        <v/>
      </c>
      <c r="DE23" s="309" t="str">
        <f ca="true">+IF(OFFSET('Sanitation Data'!$H$28,0,10*ROW('Sanitation Data'!H17))="","",OFFSET('Sanitation Data'!$H$28,0,10*ROW('Sanitation Data'!H17)))</f>
        <v/>
      </c>
      <c r="DF23" s="309" t="str">
        <f ca="true">+IF(OFFSET('Sanitation Data'!$H$29,0,10*ROW('Sanitation Data'!H17))="","",OFFSET('Sanitation Data'!$H$29,0,10*ROW('Sanitation Data'!H17)))</f>
        <v/>
      </c>
      <c r="DG23" s="309" t="str">
        <f ca="true">+IF(OFFSET('Sanitation Data'!$H$30,0,10*ROW('Sanitation Data'!H17))="","",OFFSET('Sanitation Data'!$H$30,0,10*ROW('Sanitation Data'!H17)))</f>
        <v/>
      </c>
      <c r="DH23" s="309" t="str">
        <f ca="true">+IF(OFFSET('Sanitation Data'!$H$31,0,10*ROW('Sanitation Data'!H17))="","",OFFSET('Sanitation Data'!$H$31,0,10*ROW('Sanitation Data'!H17)))</f>
        <v/>
      </c>
      <c r="DI23" s="309" t="str">
        <f ca="true">+IF(OFFSET('Sanitation Data'!$H$32,0,10*ROW('Sanitation Data'!H17))="","",OFFSET('Sanitation Data'!$H$32,0,10*ROW('Sanitation Data'!H17)))</f>
        <v/>
      </c>
      <c r="DJ23" s="309" t="str">
        <f ca="true">+IF(OFFSET('Sanitation Data'!$I$28,0,10*ROW('Sanitation Data'!I17))="","",OFFSET('Sanitation Data'!$I$28,0,10*ROW('Sanitation Data'!I17)))</f>
        <v/>
      </c>
      <c r="DK23" s="309" t="str">
        <f ca="true">+IF(OFFSET('Sanitation Data'!$I$29,0,10*ROW('Sanitation Data'!I17))="","",OFFSET('Sanitation Data'!$I$29,0,10*ROW('Sanitation Data'!I17)))</f>
        <v/>
      </c>
      <c r="DL23" s="309" t="str">
        <f ca="true">+IF(OFFSET('Sanitation Data'!$I$30,0,10*ROW('Sanitation Data'!I17))="","",OFFSET('Sanitation Data'!$I$30,0,10*ROW('Sanitation Data'!I17)))</f>
        <v/>
      </c>
      <c r="DM23" s="309" t="str">
        <f ca="true">+IF(OFFSET('Sanitation Data'!$I$31,0,10*ROW('Sanitation Data'!I17))="","",OFFSET('Sanitation Data'!$I$31,0,10*ROW('Sanitation Data'!I17)))</f>
        <v/>
      </c>
      <c r="DN23" s="309" t="str">
        <f ca="true">+IF(OFFSET('Sanitation Data'!$I$32,0,10*ROW('Sanitation Data'!I17))="","",OFFSET('Sanitation Data'!$I$32,0,10*ROW('Sanitation Data'!I17)))</f>
        <v/>
      </c>
      <c r="DO23" s="309" t="str">
        <f ca="true">+IF(OFFSET('Hygiene Data'!$D$11,0,10*ROW('Hygiene Data'!D17))="","",OFFSET('Hygiene Data'!$D$11,0,10*ROW('Hygiene Data'!D17)))</f>
        <v/>
      </c>
      <c r="DP23" s="309" t="str">
        <f ca="true">+IF(OFFSET('Hygiene Data'!$D$12,0,10*ROW('Hygiene Data'!D17))="","",OFFSET('Hygiene Data'!$D$12,0,10*ROW('Hygiene Data'!D17)))</f>
        <v>Yes</v>
      </c>
      <c r="DQ23" s="309" t="str">
        <f ca="true">+IF(OFFSET('Hygiene Data'!$D$13,0,10*ROW('Hygiene Data'!D17))="","",OFFSET('Hygiene Data'!$D$13,0,10*ROW('Hygiene Data'!D17)))</f>
        <v/>
      </c>
      <c r="DR23" s="309" t="str">
        <f ca="true">+IF(OFFSET('Hygiene Data'!$E$11,0,10*ROW('Hygiene Data'!E17))="","",OFFSET('Hygiene Data'!$E$11,0,10*ROW('Hygiene Data'!E17)))</f>
        <v/>
      </c>
      <c r="DS23" s="309" t="str">
        <f ca="true">+IF(OFFSET('Hygiene Data'!$E$12,0,10*ROW('Hygiene Data'!E17))="","",OFFSET('Hygiene Data'!$E$12,0,10*ROW('Hygiene Data'!E17)))</f>
        <v/>
      </c>
      <c r="DT23" s="309" t="str">
        <f ca="true">+IF(OFFSET('Hygiene Data'!$E$13,0,10*ROW('Hygiene Data'!E17))="","",OFFSET('Hygiene Data'!$E$13,0,10*ROW('Hygiene Data'!E17)))</f>
        <v/>
      </c>
      <c r="DU23" s="309" t="str">
        <f ca="true">+IF(OFFSET('Hygiene Data'!$F$11,0,10*ROW('Hygiene Data'!F17))="","",OFFSET('Hygiene Data'!$F$11,0,10*ROW('Hygiene Data'!F17)))</f>
        <v/>
      </c>
      <c r="DV23" s="309" t="str">
        <f ca="true">+IF(OFFSET('Hygiene Data'!$F$12,0,10*ROW('Hygiene Data'!F17))="","",OFFSET('Hygiene Data'!$F$12,0,10*ROW('Hygiene Data'!F17)))</f>
        <v/>
      </c>
      <c r="DW23" s="309" t="str">
        <f ca="true">+IF(OFFSET('Hygiene Data'!$F$13,0,10*ROW('Hygiene Data'!F17))="","",OFFSET('Hygiene Data'!$F$13,0,10*ROW('Hygiene Data'!F17)))</f>
        <v/>
      </c>
      <c r="DX23" s="309" t="str">
        <f ca="true">+IF(OFFSET('Hygiene Data'!$G$11,0,10*ROW('Hygiene Data'!G17))="","",OFFSET('Hygiene Data'!$G$11,0,10*ROW('Hygiene Data'!G17)))</f>
        <v/>
      </c>
      <c r="DY23" s="309" t="str">
        <f ca="true">+IF(OFFSET('Hygiene Data'!$G$12,0,10*ROW('Hygiene Data'!G17))="","",OFFSET('Hygiene Data'!$G$12,0,10*ROW('Hygiene Data'!G17)))</f>
        <v>Yes</v>
      </c>
      <c r="DZ23" s="309" t="str">
        <f ca="true">+IF(OFFSET('Hygiene Data'!$G$13,0,10*ROW('Hygiene Data'!G17))="","",OFFSET('Hygiene Data'!$G$13,0,10*ROW('Hygiene Data'!G17)))</f>
        <v/>
      </c>
      <c r="EA23" s="309" t="str">
        <f ca="true">+IF(OFFSET('Hygiene Data'!$H$11,0,10*ROW('Hygiene Data'!H17))="","",OFFSET('Hygiene Data'!$H$11,0,10*ROW('Hygiene Data'!H17)))</f>
        <v/>
      </c>
      <c r="EB23" s="309" t="str">
        <f ca="true">+IF(OFFSET('Hygiene Data'!$H$12,0,10*ROW('Hygiene Data'!H17))="","",OFFSET('Hygiene Data'!$H$12,0,10*ROW('Hygiene Data'!H17)))</f>
        <v>Yes</v>
      </c>
      <c r="EC23" s="309" t="str">
        <f ca="true">+IF(OFFSET('Hygiene Data'!$H$13,0,10*ROW('Hygiene Data'!H17))="","",OFFSET('Hygiene Data'!$H$13,0,10*ROW('Hygiene Data'!H17)))</f>
        <v/>
      </c>
      <c r="ED23" s="309" t="str">
        <f ca="true">+IF(OFFSET('Hygiene Data'!$I$11,0,10*ROW('Hygiene Data'!I17))="","",OFFSET('Hygiene Data'!$I$11,0,10*ROW('Hygiene Data'!I17)))</f>
        <v/>
      </c>
      <c r="EE23" s="309" t="str">
        <f ca="true">+IF(OFFSET('Hygiene Data'!$I$12,0,10*ROW('Hygiene Data'!I17))="","",OFFSET('Hygiene Data'!$I$12,0,10*ROW('Hygiene Data'!I17)))</f>
        <v>Yes</v>
      </c>
      <c r="EF23" s="309"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BTN_2020_UIS</v>
      </c>
      <c r="B24" s="38" t="str">
        <f ca="true">+IF(OFFSET('Water Data'!$C$2,0,10*ROW('Water Data'!F18))="","",OFFSET('Water Data'!$C$2,0,10*ROW('Water Data'!F18)))</f>
        <v>Other</v>
      </c>
      <c r="C24" s="365">
        <f t="shared" ca="true" si="0"/>
        <v>2020</v>
      </c>
      <c r="D24" s="9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9"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9" t="str">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[82]</v>
      </c>
      <c r="G24" s="9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9"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9" t="str">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[80]</v>
      </c>
      <c r="S24" s="9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9"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9" t="str">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[85]</v>
      </c>
      <c r="V24" s="100"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100"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10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10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10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10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10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10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10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10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10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10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10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10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10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10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10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10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10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10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100"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100"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10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10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10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100"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100"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10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10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10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1" t="str">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[73]</v>
      </c>
      <c r="BB24" s="10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1" t="str">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[74]</v>
      </c>
      <c r="BN24" s="10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1" t="str">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[71]</v>
      </c>
      <c r="BQ24" s="10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9"/>
      <c r="BS24" s="309" t="str">
        <f ca="true">+IF(OFFSET('Water Data'!$D$27,0,10*ROW('Water Data'!D18))="","",OFFSET('Water Data'!$D$27,0,10*ROW('Water Data'!D18)))</f>
        <v/>
      </c>
      <c r="BT24" s="309" t="str">
        <f ca="true">+IF(OFFSET('Water Data'!$D$28,0,10*ROW('Water Data'!D18))="","",OFFSET('Water Data'!$D$28,0,10*ROW('Water Data'!D18)))</f>
        <v/>
      </c>
      <c r="BU24" s="309" t="str">
        <f ca="true">+IF(OFFSET('Water Data'!$D$29,0,10*ROW('Water Data'!D18))="","",OFFSET('Water Data'!$D$29,0,10*ROW('Water Data'!D18)))</f>
        <v>No</v>
      </c>
      <c r="BV24" s="309" t="str">
        <f ca="true">+IF(OFFSET('Water Data'!$E$27,0,10*ROW('Water Data'!E18))="","",OFFSET('Water Data'!$E$27,0,10*ROW('Water Data'!E18)))</f>
        <v/>
      </c>
      <c r="BW24" s="309" t="str">
        <f ca="true">+IF(OFFSET('Water Data'!$E$28,0,10*ROW('Water Data'!E18))="","",OFFSET('Water Data'!$E$28,0,10*ROW('Water Data'!E18)))</f>
        <v/>
      </c>
      <c r="BX24" s="309" t="str">
        <f ca="true">+IF(OFFSET('Water Data'!$E$29,0,10*ROW('Water Data'!E18))="","",OFFSET('Water Data'!$E$29,0,10*ROW('Water Data'!E18)))</f>
        <v/>
      </c>
      <c r="BY24" s="309" t="str">
        <f ca="true">+IF(OFFSET('Water Data'!$F$27,0,10*ROW('Water Data'!F18))="","",OFFSET('Water Data'!$F$27,0,10*ROW('Water Data'!F18)))</f>
        <v/>
      </c>
      <c r="BZ24" s="309" t="str">
        <f ca="true">+IF(OFFSET('Water Data'!$F$28,0,10*ROW('Water Data'!F18))="","",OFFSET('Water Data'!$F$28,0,10*ROW('Water Data'!F18)))</f>
        <v/>
      </c>
      <c r="CA24" s="309" t="str">
        <f ca="true">+IF(OFFSET('Water Data'!$F$29,0,10*ROW('Water Data'!F18))="","",OFFSET('Water Data'!$F$29,0,10*ROW('Water Data'!F18)))</f>
        <v/>
      </c>
      <c r="CB24" s="309" t="str">
        <f ca="true">+IF(OFFSET('Water Data'!$G$27,0,10*ROW('Water Data'!G18))="","",OFFSET('Water Data'!$G$27,0,10*ROW('Water Data'!G18)))</f>
        <v/>
      </c>
      <c r="CC24" s="309" t="str">
        <f ca="true">+IF(OFFSET('Water Data'!$G$28,0,10*ROW('Water Data'!G18))="","",OFFSET('Water Data'!$G$28,0,10*ROW('Water Data'!G18)))</f>
        <v/>
      </c>
      <c r="CD24" s="309" t="str">
        <f ca="true">+IF(OFFSET('Water Data'!$G$29,0,10*ROW('Water Data'!G18))="","",OFFSET('Water Data'!$G$29,0,10*ROW('Water Data'!G18)))</f>
        <v/>
      </c>
      <c r="CE24" s="309" t="str">
        <f ca="true">+IF(OFFSET('Water Data'!$H$27,0,10*ROW('Water Data'!H18))="","",OFFSET('Water Data'!$H$27,0,10*ROW('Water Data'!H18)))</f>
        <v/>
      </c>
      <c r="CF24" s="309" t="str">
        <f ca="true">+IF(OFFSET('Water Data'!$H$28,0,10*ROW('Water Data'!H18))="","",OFFSET('Water Data'!$H$28,0,10*ROW('Water Data'!H18)))</f>
        <v/>
      </c>
      <c r="CG24" s="309" t="str">
        <f ca="true">+IF(OFFSET('Water Data'!$H$29,0,10*ROW('Water Data'!H18))="","",OFFSET('Water Data'!$H$29,0,10*ROW('Water Data'!H18)))</f>
        <v>No</v>
      </c>
      <c r="CH24" s="309" t="str">
        <f ca="true">+IF(OFFSET('Water Data'!$I$27,0,10*ROW('Water Data'!I18))="","",OFFSET('Water Data'!$I$27,0,10*ROW('Water Data'!I18)))</f>
        <v/>
      </c>
      <c r="CI24" s="309" t="str">
        <f ca="true">+IF(OFFSET('Water Data'!$I$28,0,10*ROW('Water Data'!I18))="","",OFFSET('Water Data'!$I$28,0,10*ROW('Water Data'!I18)))</f>
        <v/>
      </c>
      <c r="CJ24" s="309" t="str">
        <f ca="true">+IF(OFFSET('Water Data'!$I$29,0,10*ROW('Water Data'!I18))="","",OFFSET('Water Data'!$I$29,0,10*ROW('Water Data'!I18)))</f>
        <v>No</v>
      </c>
      <c r="CK24" s="309" t="str">
        <f ca="true">+IF(OFFSET('Sanitation Data'!$D$28,0,10*ROW('Sanitation Data'!D18))="","",OFFSET('Sanitation Data'!$D$28,0,10*ROW('Sanitation Data'!D18)))</f>
        <v/>
      </c>
      <c r="CL24" s="309" t="str">
        <f ca="true">+IF(OFFSET('Sanitation Data'!$D$29,0,10*ROW('Sanitation Data'!D18))="","",OFFSET('Sanitation Data'!$D$29,0,10*ROW('Sanitation Data'!D18)))</f>
        <v/>
      </c>
      <c r="CM24" s="309" t="str">
        <f ca="true">+IF(OFFSET('Sanitation Data'!$D$30,0,10*ROW('Sanitation Data'!D18))="","",OFFSET('Sanitation Data'!$D$30,0,10*ROW('Sanitation Data'!D18)))</f>
        <v/>
      </c>
      <c r="CN24" s="309" t="str">
        <f ca="true">+IF(OFFSET('Sanitation Data'!$D$31,0,10*ROW('Sanitation Data'!D18))="","",OFFSET('Sanitation Data'!$D$31,0,10*ROW('Sanitation Data'!D18)))</f>
        <v/>
      </c>
      <c r="CO24" s="309" t="str">
        <f ca="true">+IF(OFFSET('Sanitation Data'!$D$32,0,10*ROW('Sanitation Data'!D18))="","",OFFSET('Sanitation Data'!$D$32,0,10*ROW('Sanitation Data'!D18)))</f>
        <v/>
      </c>
      <c r="CP24" s="309" t="str">
        <f ca="true">+IF(OFFSET('Sanitation Data'!$E$28,0,10*ROW('Sanitation Data'!E18))="","",OFFSET('Sanitation Data'!$E$28,0,10*ROW('Sanitation Data'!E18)))</f>
        <v/>
      </c>
      <c r="CQ24" s="309" t="str">
        <f ca="true">+IF(OFFSET('Sanitation Data'!$E$29,0,10*ROW('Sanitation Data'!E18))="","",OFFSET('Sanitation Data'!$E$29,0,10*ROW('Sanitation Data'!E18)))</f>
        <v/>
      </c>
      <c r="CR24" s="309" t="str">
        <f ca="true">+IF(OFFSET('Sanitation Data'!$E$30,0,10*ROW('Sanitation Data'!E18))="","",OFFSET('Sanitation Data'!$E$30,0,10*ROW('Sanitation Data'!E18)))</f>
        <v/>
      </c>
      <c r="CS24" s="309" t="str">
        <f ca="true">+IF(OFFSET('Sanitation Data'!$E$31,0,10*ROW('Sanitation Data'!E18))="","",OFFSET('Sanitation Data'!$E$31,0,10*ROW('Sanitation Data'!E18)))</f>
        <v/>
      </c>
      <c r="CT24" s="309" t="str">
        <f ca="true">+IF(OFFSET('Sanitation Data'!$E$32,0,10*ROW('Sanitation Data'!E18))="","",OFFSET('Sanitation Data'!$E$32,0,10*ROW('Sanitation Data'!E18)))</f>
        <v/>
      </c>
      <c r="CU24" s="309" t="str">
        <f ca="true">+IF(OFFSET('Sanitation Data'!$F$28,0,10*ROW('Sanitation Data'!F18))="","",OFFSET('Sanitation Data'!$F$28,0,10*ROW('Sanitation Data'!F18)))</f>
        <v/>
      </c>
      <c r="CV24" s="309" t="str">
        <f ca="true">+IF(OFFSET('Sanitation Data'!$F$29,0,10*ROW('Sanitation Data'!F18))="","",OFFSET('Sanitation Data'!$F$29,0,10*ROW('Sanitation Data'!F18)))</f>
        <v/>
      </c>
      <c r="CW24" s="309" t="str">
        <f ca="true">+IF(OFFSET('Sanitation Data'!$F$30,0,10*ROW('Sanitation Data'!F18))="","",OFFSET('Sanitation Data'!$F$30,0,10*ROW('Sanitation Data'!F18)))</f>
        <v/>
      </c>
      <c r="CX24" s="309" t="str">
        <f ca="true">+IF(OFFSET('Sanitation Data'!$F$31,0,10*ROW('Sanitation Data'!F18))="","",OFFSET('Sanitation Data'!$F$31,0,10*ROW('Sanitation Data'!F18)))</f>
        <v/>
      </c>
      <c r="CY24" s="309" t="str">
        <f ca="true">+IF(OFFSET('Sanitation Data'!$F$32,0,10*ROW('Sanitation Data'!F18))="","",OFFSET('Sanitation Data'!$F$32,0,10*ROW('Sanitation Data'!F18)))</f>
        <v/>
      </c>
      <c r="CZ24" s="309" t="str">
        <f ca="true">+IF(OFFSET('Sanitation Data'!$G$28,0,10*ROW('Sanitation Data'!G18))="","",OFFSET('Sanitation Data'!$G$28,0,10*ROW('Sanitation Data'!G18)))</f>
        <v/>
      </c>
      <c r="DA24" s="309" t="str">
        <f ca="true">+IF(OFFSET('Sanitation Data'!$G$29,0,10*ROW('Sanitation Data'!G18))="","",OFFSET('Sanitation Data'!$G$29,0,10*ROW('Sanitation Data'!G18)))</f>
        <v/>
      </c>
      <c r="DB24" s="309" t="str">
        <f ca="true">+IF(OFFSET('Sanitation Data'!$G$30,0,10*ROW('Sanitation Data'!G18))="","",OFFSET('Sanitation Data'!$G$30,0,10*ROW('Sanitation Data'!G18)))</f>
        <v/>
      </c>
      <c r="DC24" s="309" t="str">
        <f ca="true">+IF(OFFSET('Sanitation Data'!$G$31,0,10*ROW('Sanitation Data'!G18))="","",OFFSET('Sanitation Data'!$G$31,0,10*ROW('Sanitation Data'!G18)))</f>
        <v/>
      </c>
      <c r="DD24" s="309" t="str">
        <f ca="true">+IF(OFFSET('Sanitation Data'!$G$32,0,10*ROW('Sanitation Data'!G18))="","",OFFSET('Sanitation Data'!$G$32,0,10*ROW('Sanitation Data'!G18)))</f>
        <v/>
      </c>
      <c r="DE24" s="309" t="str">
        <f ca="true">+IF(OFFSET('Sanitation Data'!$H$28,0,10*ROW('Sanitation Data'!H18))="","",OFFSET('Sanitation Data'!$H$28,0,10*ROW('Sanitation Data'!H18)))</f>
        <v/>
      </c>
      <c r="DF24" s="309" t="str">
        <f ca="true">+IF(OFFSET('Sanitation Data'!$H$29,0,10*ROW('Sanitation Data'!H18))="","",OFFSET('Sanitation Data'!$H$29,0,10*ROW('Sanitation Data'!H18)))</f>
        <v/>
      </c>
      <c r="DG24" s="309" t="str">
        <f ca="true">+IF(OFFSET('Sanitation Data'!$H$30,0,10*ROW('Sanitation Data'!H18))="","",OFFSET('Sanitation Data'!$H$30,0,10*ROW('Sanitation Data'!H18)))</f>
        <v/>
      </c>
      <c r="DH24" s="309" t="str">
        <f ca="true">+IF(OFFSET('Sanitation Data'!$H$31,0,10*ROW('Sanitation Data'!H18))="","",OFFSET('Sanitation Data'!$H$31,0,10*ROW('Sanitation Data'!H18)))</f>
        <v/>
      </c>
      <c r="DI24" s="309" t="str">
        <f ca="true">+IF(OFFSET('Sanitation Data'!$H$32,0,10*ROW('Sanitation Data'!H18))="","",OFFSET('Sanitation Data'!$H$32,0,10*ROW('Sanitation Data'!H18)))</f>
        <v/>
      </c>
      <c r="DJ24" s="309" t="str">
        <f ca="true">+IF(OFFSET('Sanitation Data'!$I$28,0,10*ROW('Sanitation Data'!I18))="","",OFFSET('Sanitation Data'!$I$28,0,10*ROW('Sanitation Data'!I18)))</f>
        <v/>
      </c>
      <c r="DK24" s="309" t="str">
        <f ca="true">+IF(OFFSET('Sanitation Data'!$I$29,0,10*ROW('Sanitation Data'!I18))="","",OFFSET('Sanitation Data'!$I$29,0,10*ROW('Sanitation Data'!I18)))</f>
        <v/>
      </c>
      <c r="DL24" s="309" t="str">
        <f ca="true">+IF(OFFSET('Sanitation Data'!$I$30,0,10*ROW('Sanitation Data'!I18))="","",OFFSET('Sanitation Data'!$I$30,0,10*ROW('Sanitation Data'!I18)))</f>
        <v/>
      </c>
      <c r="DM24" s="309" t="str">
        <f ca="true">+IF(OFFSET('Sanitation Data'!$I$31,0,10*ROW('Sanitation Data'!I18))="","",OFFSET('Sanitation Data'!$I$31,0,10*ROW('Sanitation Data'!I18)))</f>
        <v/>
      </c>
      <c r="DN24" s="309" t="str">
        <f ca="true">+IF(OFFSET('Sanitation Data'!$I$32,0,10*ROW('Sanitation Data'!I18))="","",OFFSET('Sanitation Data'!$I$32,0,10*ROW('Sanitation Data'!I18)))</f>
        <v/>
      </c>
      <c r="DO24" s="309" t="str">
        <f ca="true">+IF(OFFSET('Hygiene Data'!$D$11,0,10*ROW('Hygiene Data'!D18))="","",OFFSET('Hygiene Data'!$D$11,0,10*ROW('Hygiene Data'!D18)))</f>
        <v/>
      </c>
      <c r="DP24" s="309" t="str">
        <f ca="true">+IF(OFFSET('Hygiene Data'!$D$12,0,10*ROW('Hygiene Data'!D18))="","",OFFSET('Hygiene Data'!$D$12,0,10*ROW('Hygiene Data'!D18)))</f>
        <v>No</v>
      </c>
      <c r="DQ24" s="309" t="str">
        <f ca="true">+IF(OFFSET('Hygiene Data'!$D$13,0,10*ROW('Hygiene Data'!D18))="","",OFFSET('Hygiene Data'!$D$13,0,10*ROW('Hygiene Data'!D18)))</f>
        <v/>
      </c>
      <c r="DR24" s="309" t="str">
        <f ca="true">+IF(OFFSET('Hygiene Data'!$E$11,0,10*ROW('Hygiene Data'!E18))="","",OFFSET('Hygiene Data'!$E$11,0,10*ROW('Hygiene Data'!E18)))</f>
        <v/>
      </c>
      <c r="DS24" s="309" t="str">
        <f ca="true">+IF(OFFSET('Hygiene Data'!$E$12,0,10*ROW('Hygiene Data'!E18))="","",OFFSET('Hygiene Data'!$E$12,0,10*ROW('Hygiene Data'!E18)))</f>
        <v/>
      </c>
      <c r="DT24" s="309" t="str">
        <f ca="true">+IF(OFFSET('Hygiene Data'!$E$13,0,10*ROW('Hygiene Data'!E18))="","",OFFSET('Hygiene Data'!$E$13,0,10*ROW('Hygiene Data'!E18)))</f>
        <v/>
      </c>
      <c r="DU24" s="309" t="str">
        <f ca="true">+IF(OFFSET('Hygiene Data'!$F$11,0,10*ROW('Hygiene Data'!F18))="","",OFFSET('Hygiene Data'!$F$11,0,10*ROW('Hygiene Data'!F18)))</f>
        <v/>
      </c>
      <c r="DV24" s="309" t="str">
        <f ca="true">+IF(OFFSET('Hygiene Data'!$F$12,0,10*ROW('Hygiene Data'!F18))="","",OFFSET('Hygiene Data'!$F$12,0,10*ROW('Hygiene Data'!F18)))</f>
        <v/>
      </c>
      <c r="DW24" s="309" t="str">
        <f ca="true">+IF(OFFSET('Hygiene Data'!$F$13,0,10*ROW('Hygiene Data'!F18))="","",OFFSET('Hygiene Data'!$F$13,0,10*ROW('Hygiene Data'!F18)))</f>
        <v/>
      </c>
      <c r="DX24" s="309" t="str">
        <f ca="true">+IF(OFFSET('Hygiene Data'!$G$11,0,10*ROW('Hygiene Data'!G18))="","",OFFSET('Hygiene Data'!$G$11,0,10*ROW('Hygiene Data'!G18)))</f>
        <v/>
      </c>
      <c r="DY24" s="309" t="str">
        <f ca="true">+IF(OFFSET('Hygiene Data'!$G$12,0,10*ROW('Hygiene Data'!G18))="","",OFFSET('Hygiene Data'!$G$12,0,10*ROW('Hygiene Data'!G18)))</f>
        <v/>
      </c>
      <c r="DZ24" s="309" t="str">
        <f ca="true">+IF(OFFSET('Hygiene Data'!$G$13,0,10*ROW('Hygiene Data'!G18))="","",OFFSET('Hygiene Data'!$G$13,0,10*ROW('Hygiene Data'!G18)))</f>
        <v/>
      </c>
      <c r="EA24" s="309" t="str">
        <f ca="true">+IF(OFFSET('Hygiene Data'!$H$11,0,10*ROW('Hygiene Data'!H18))="","",OFFSET('Hygiene Data'!$H$11,0,10*ROW('Hygiene Data'!H18)))</f>
        <v/>
      </c>
      <c r="EB24" s="309" t="str">
        <f ca="true">+IF(OFFSET('Hygiene Data'!$H$12,0,10*ROW('Hygiene Data'!H18))="","",OFFSET('Hygiene Data'!$H$12,0,10*ROW('Hygiene Data'!H18)))</f>
        <v>No</v>
      </c>
      <c r="EC24" s="309" t="str">
        <f ca="true">+IF(OFFSET('Hygiene Data'!$H$13,0,10*ROW('Hygiene Data'!H18))="","",OFFSET('Hygiene Data'!$H$13,0,10*ROW('Hygiene Data'!H18)))</f>
        <v/>
      </c>
      <c r="ED24" s="309" t="str">
        <f ca="true">+IF(OFFSET('Hygiene Data'!$I$11,0,10*ROW('Hygiene Data'!I18))="","",OFFSET('Hygiene Data'!$I$11,0,10*ROW('Hygiene Data'!I18)))</f>
        <v/>
      </c>
      <c r="EE24" s="309" t="str">
        <f ca="true">+IF(OFFSET('Hygiene Data'!$I$12,0,10*ROW('Hygiene Data'!I18))="","",OFFSET('Hygiene Data'!$I$12,0,10*ROW('Hygiene Data'!I18)))</f>
        <v>No</v>
      </c>
      <c r="EF24" s="309"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BTN_2021_UIS</v>
      </c>
      <c r="B25" s="38" t="str">
        <f ca="true">+IF(OFFSET('Water Data'!$C$2,0,10*ROW('Water Data'!F19))="","",OFFSET('Water Data'!$C$2,0,10*ROW('Water Data'!F19)))</f>
        <v>Other</v>
      </c>
      <c r="C25" s="365">
        <f t="shared" ca="true" si="0"/>
        <v>2021</v>
      </c>
      <c r="D25" s="99"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9"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9" t="str">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[74]</v>
      </c>
      <c r="G25" s="9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9"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9"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9" t="str">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[71]</v>
      </c>
      <c r="S25" s="99"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9"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9" t="str">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[77]</v>
      </c>
      <c r="V25" s="100"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10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10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10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100"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10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10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10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10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10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10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10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10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10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10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10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10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10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10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10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100"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10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10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10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100"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100"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10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10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10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100"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1"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1"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1"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9"/>
      <c r="BS25" s="309" t="str">
        <f ca="true">+IF(OFFSET('Water Data'!$D$27,0,10*ROW('Water Data'!D19))="","",OFFSET('Water Data'!$D$27,0,10*ROW('Water Data'!D19)))</f>
        <v/>
      </c>
      <c r="BT25" s="309" t="str">
        <f ca="true">+IF(OFFSET('Water Data'!$D$28,0,10*ROW('Water Data'!D19))="","",OFFSET('Water Data'!$D$28,0,10*ROW('Water Data'!D19)))</f>
        <v/>
      </c>
      <c r="BU25" s="309" t="str">
        <f ca="true">+IF(OFFSET('Water Data'!$D$29,0,10*ROW('Water Data'!D19))="","",OFFSET('Water Data'!$D$29,0,10*ROW('Water Data'!D19)))</f>
        <v>No</v>
      </c>
      <c r="BV25" s="309" t="str">
        <f ca="true">+IF(OFFSET('Water Data'!$E$27,0,10*ROW('Water Data'!E19))="","",OFFSET('Water Data'!$E$27,0,10*ROW('Water Data'!E19)))</f>
        <v/>
      </c>
      <c r="BW25" s="309" t="str">
        <f ca="true">+IF(OFFSET('Water Data'!$E$28,0,10*ROW('Water Data'!E19))="","",OFFSET('Water Data'!$E$28,0,10*ROW('Water Data'!E19)))</f>
        <v/>
      </c>
      <c r="BX25" s="309" t="str">
        <f ca="true">+IF(OFFSET('Water Data'!$E$29,0,10*ROW('Water Data'!E19))="","",OFFSET('Water Data'!$E$29,0,10*ROW('Water Data'!E19)))</f>
        <v/>
      </c>
      <c r="BY25" s="309" t="str">
        <f ca="true">+IF(OFFSET('Water Data'!$F$27,0,10*ROW('Water Data'!F19))="","",OFFSET('Water Data'!$F$27,0,10*ROW('Water Data'!F19)))</f>
        <v/>
      </c>
      <c r="BZ25" s="309" t="str">
        <f ca="true">+IF(OFFSET('Water Data'!$F$28,0,10*ROW('Water Data'!F19))="","",OFFSET('Water Data'!$F$28,0,10*ROW('Water Data'!F19)))</f>
        <v/>
      </c>
      <c r="CA25" s="309" t="str">
        <f ca="true">+IF(OFFSET('Water Data'!$F$29,0,10*ROW('Water Data'!F19))="","",OFFSET('Water Data'!$F$29,0,10*ROW('Water Data'!F19)))</f>
        <v/>
      </c>
      <c r="CB25" s="309" t="str">
        <f ca="true">+IF(OFFSET('Water Data'!$G$27,0,10*ROW('Water Data'!G19))="","",OFFSET('Water Data'!$G$27,0,10*ROW('Water Data'!G19)))</f>
        <v/>
      </c>
      <c r="CC25" s="309" t="str">
        <f ca="true">+IF(OFFSET('Water Data'!$G$28,0,10*ROW('Water Data'!G19))="","",OFFSET('Water Data'!$G$28,0,10*ROW('Water Data'!G19)))</f>
        <v/>
      </c>
      <c r="CD25" s="309" t="str">
        <f ca="true">+IF(OFFSET('Water Data'!$G$29,0,10*ROW('Water Data'!G19))="","",OFFSET('Water Data'!$G$29,0,10*ROW('Water Data'!G19)))</f>
        <v/>
      </c>
      <c r="CE25" s="309" t="str">
        <f ca="true">+IF(OFFSET('Water Data'!$H$27,0,10*ROW('Water Data'!H19))="","",OFFSET('Water Data'!$H$27,0,10*ROW('Water Data'!H19)))</f>
        <v/>
      </c>
      <c r="CF25" s="309" t="str">
        <f ca="true">+IF(OFFSET('Water Data'!$H$28,0,10*ROW('Water Data'!H19))="","",OFFSET('Water Data'!$H$28,0,10*ROW('Water Data'!H19)))</f>
        <v/>
      </c>
      <c r="CG25" s="309" t="str">
        <f ca="true">+IF(OFFSET('Water Data'!$H$29,0,10*ROW('Water Data'!H19))="","",OFFSET('Water Data'!$H$29,0,10*ROW('Water Data'!H19)))</f>
        <v>No</v>
      </c>
      <c r="CH25" s="309" t="str">
        <f ca="true">+IF(OFFSET('Water Data'!$I$27,0,10*ROW('Water Data'!I19))="","",OFFSET('Water Data'!$I$27,0,10*ROW('Water Data'!I19)))</f>
        <v/>
      </c>
      <c r="CI25" s="309" t="str">
        <f ca="true">+IF(OFFSET('Water Data'!$I$28,0,10*ROW('Water Data'!I19))="","",OFFSET('Water Data'!$I$28,0,10*ROW('Water Data'!I19)))</f>
        <v/>
      </c>
      <c r="CJ25" s="309" t="str">
        <f ca="true">+IF(OFFSET('Water Data'!$I$29,0,10*ROW('Water Data'!I19))="","",OFFSET('Water Data'!$I$29,0,10*ROW('Water Data'!I19)))</f>
        <v>No</v>
      </c>
      <c r="CK25" s="309" t="str">
        <f ca="true">+IF(OFFSET('Sanitation Data'!$D$28,0,10*ROW('Sanitation Data'!D19))="","",OFFSET('Sanitation Data'!$D$28,0,10*ROW('Sanitation Data'!D19)))</f>
        <v/>
      </c>
      <c r="CL25" s="309" t="str">
        <f ca="true">+IF(OFFSET('Sanitation Data'!$D$29,0,10*ROW('Sanitation Data'!D19))="","",OFFSET('Sanitation Data'!$D$29,0,10*ROW('Sanitation Data'!D19)))</f>
        <v/>
      </c>
      <c r="CM25" s="309" t="str">
        <f ca="true">+IF(OFFSET('Sanitation Data'!$D$30,0,10*ROW('Sanitation Data'!D19))="","",OFFSET('Sanitation Data'!$D$30,0,10*ROW('Sanitation Data'!D19)))</f>
        <v/>
      </c>
      <c r="CN25" s="309" t="str">
        <f ca="true">+IF(OFFSET('Sanitation Data'!$D$31,0,10*ROW('Sanitation Data'!D19))="","",OFFSET('Sanitation Data'!$D$31,0,10*ROW('Sanitation Data'!D19)))</f>
        <v/>
      </c>
      <c r="CO25" s="309" t="str">
        <f ca="true">+IF(OFFSET('Sanitation Data'!$D$32,0,10*ROW('Sanitation Data'!D19))="","",OFFSET('Sanitation Data'!$D$32,0,10*ROW('Sanitation Data'!D19)))</f>
        <v/>
      </c>
      <c r="CP25" s="309" t="str">
        <f ca="true">+IF(OFFSET('Sanitation Data'!$E$28,0,10*ROW('Sanitation Data'!E19))="","",OFFSET('Sanitation Data'!$E$28,0,10*ROW('Sanitation Data'!E19)))</f>
        <v/>
      </c>
      <c r="CQ25" s="309" t="str">
        <f ca="true">+IF(OFFSET('Sanitation Data'!$E$29,0,10*ROW('Sanitation Data'!E19))="","",OFFSET('Sanitation Data'!$E$29,0,10*ROW('Sanitation Data'!E19)))</f>
        <v/>
      </c>
      <c r="CR25" s="309" t="str">
        <f ca="true">+IF(OFFSET('Sanitation Data'!$E$30,0,10*ROW('Sanitation Data'!E19))="","",OFFSET('Sanitation Data'!$E$30,0,10*ROW('Sanitation Data'!E19)))</f>
        <v/>
      </c>
      <c r="CS25" s="309" t="str">
        <f ca="true">+IF(OFFSET('Sanitation Data'!$E$31,0,10*ROW('Sanitation Data'!E19))="","",OFFSET('Sanitation Data'!$E$31,0,10*ROW('Sanitation Data'!E19)))</f>
        <v/>
      </c>
      <c r="CT25" s="309" t="str">
        <f ca="true">+IF(OFFSET('Sanitation Data'!$E$32,0,10*ROW('Sanitation Data'!E19))="","",OFFSET('Sanitation Data'!$E$32,0,10*ROW('Sanitation Data'!E19)))</f>
        <v/>
      </c>
      <c r="CU25" s="309" t="str">
        <f ca="true">+IF(OFFSET('Sanitation Data'!$F$28,0,10*ROW('Sanitation Data'!F19))="","",OFFSET('Sanitation Data'!$F$28,0,10*ROW('Sanitation Data'!F19)))</f>
        <v/>
      </c>
      <c r="CV25" s="309" t="str">
        <f ca="true">+IF(OFFSET('Sanitation Data'!$F$29,0,10*ROW('Sanitation Data'!F19))="","",OFFSET('Sanitation Data'!$F$29,0,10*ROW('Sanitation Data'!F19)))</f>
        <v/>
      </c>
      <c r="CW25" s="309" t="str">
        <f ca="true">+IF(OFFSET('Sanitation Data'!$F$30,0,10*ROW('Sanitation Data'!F19))="","",OFFSET('Sanitation Data'!$F$30,0,10*ROW('Sanitation Data'!F19)))</f>
        <v/>
      </c>
      <c r="CX25" s="309" t="str">
        <f ca="true">+IF(OFFSET('Sanitation Data'!$F$31,0,10*ROW('Sanitation Data'!F19))="","",OFFSET('Sanitation Data'!$F$31,0,10*ROW('Sanitation Data'!F19)))</f>
        <v/>
      </c>
      <c r="CY25" s="309" t="str">
        <f ca="true">+IF(OFFSET('Sanitation Data'!$F$32,0,10*ROW('Sanitation Data'!F19))="","",OFFSET('Sanitation Data'!$F$32,0,10*ROW('Sanitation Data'!F19)))</f>
        <v/>
      </c>
      <c r="CZ25" s="309" t="str">
        <f ca="true">+IF(OFFSET('Sanitation Data'!$G$28,0,10*ROW('Sanitation Data'!G19))="","",OFFSET('Sanitation Data'!$G$28,0,10*ROW('Sanitation Data'!G19)))</f>
        <v/>
      </c>
      <c r="DA25" s="309" t="str">
        <f ca="true">+IF(OFFSET('Sanitation Data'!$G$29,0,10*ROW('Sanitation Data'!G19))="","",OFFSET('Sanitation Data'!$G$29,0,10*ROW('Sanitation Data'!G19)))</f>
        <v/>
      </c>
      <c r="DB25" s="309" t="str">
        <f ca="true">+IF(OFFSET('Sanitation Data'!$G$30,0,10*ROW('Sanitation Data'!G19))="","",OFFSET('Sanitation Data'!$G$30,0,10*ROW('Sanitation Data'!G19)))</f>
        <v/>
      </c>
      <c r="DC25" s="309" t="str">
        <f ca="true">+IF(OFFSET('Sanitation Data'!$G$31,0,10*ROW('Sanitation Data'!G19))="","",OFFSET('Sanitation Data'!$G$31,0,10*ROW('Sanitation Data'!G19)))</f>
        <v/>
      </c>
      <c r="DD25" s="309" t="str">
        <f ca="true">+IF(OFFSET('Sanitation Data'!$G$32,0,10*ROW('Sanitation Data'!G19))="","",OFFSET('Sanitation Data'!$G$32,0,10*ROW('Sanitation Data'!G19)))</f>
        <v/>
      </c>
      <c r="DE25" s="309" t="str">
        <f ca="true">+IF(OFFSET('Sanitation Data'!$H$28,0,10*ROW('Sanitation Data'!H19))="","",OFFSET('Sanitation Data'!$H$28,0,10*ROW('Sanitation Data'!H19)))</f>
        <v/>
      </c>
      <c r="DF25" s="309" t="str">
        <f ca="true">+IF(OFFSET('Sanitation Data'!$H$29,0,10*ROW('Sanitation Data'!H19))="","",OFFSET('Sanitation Data'!$H$29,0,10*ROW('Sanitation Data'!H19)))</f>
        <v/>
      </c>
      <c r="DG25" s="309" t="str">
        <f ca="true">+IF(OFFSET('Sanitation Data'!$H$30,0,10*ROW('Sanitation Data'!H19))="","",OFFSET('Sanitation Data'!$H$30,0,10*ROW('Sanitation Data'!H19)))</f>
        <v/>
      </c>
      <c r="DH25" s="309" t="str">
        <f ca="true">+IF(OFFSET('Sanitation Data'!$H$31,0,10*ROW('Sanitation Data'!H19))="","",OFFSET('Sanitation Data'!$H$31,0,10*ROW('Sanitation Data'!H19)))</f>
        <v/>
      </c>
      <c r="DI25" s="309" t="str">
        <f ca="true">+IF(OFFSET('Sanitation Data'!$H$32,0,10*ROW('Sanitation Data'!H19))="","",OFFSET('Sanitation Data'!$H$32,0,10*ROW('Sanitation Data'!H19)))</f>
        <v/>
      </c>
      <c r="DJ25" s="309" t="str">
        <f ca="true">+IF(OFFSET('Sanitation Data'!$I$28,0,10*ROW('Sanitation Data'!I19))="","",OFFSET('Sanitation Data'!$I$28,0,10*ROW('Sanitation Data'!I19)))</f>
        <v/>
      </c>
      <c r="DK25" s="309" t="str">
        <f ca="true">+IF(OFFSET('Sanitation Data'!$I$29,0,10*ROW('Sanitation Data'!I19))="","",OFFSET('Sanitation Data'!$I$29,0,10*ROW('Sanitation Data'!I19)))</f>
        <v/>
      </c>
      <c r="DL25" s="309" t="str">
        <f ca="true">+IF(OFFSET('Sanitation Data'!$I$30,0,10*ROW('Sanitation Data'!I19))="","",OFFSET('Sanitation Data'!$I$30,0,10*ROW('Sanitation Data'!I19)))</f>
        <v/>
      </c>
      <c r="DM25" s="309" t="str">
        <f ca="true">+IF(OFFSET('Sanitation Data'!$I$31,0,10*ROW('Sanitation Data'!I19))="","",OFFSET('Sanitation Data'!$I$31,0,10*ROW('Sanitation Data'!I19)))</f>
        <v/>
      </c>
      <c r="DN25" s="309" t="str">
        <f ca="true">+IF(OFFSET('Sanitation Data'!$I$32,0,10*ROW('Sanitation Data'!I19))="","",OFFSET('Sanitation Data'!$I$32,0,10*ROW('Sanitation Data'!I19)))</f>
        <v/>
      </c>
      <c r="DO25" s="309" t="str">
        <f ca="true">+IF(OFFSET('Hygiene Data'!$D$11,0,10*ROW('Hygiene Data'!D19))="","",OFFSET('Hygiene Data'!$D$11,0,10*ROW('Hygiene Data'!D19)))</f>
        <v/>
      </c>
      <c r="DP25" s="309" t="str">
        <f ca="true">+IF(OFFSET('Hygiene Data'!$D$12,0,10*ROW('Hygiene Data'!D19))="","",OFFSET('Hygiene Data'!$D$12,0,10*ROW('Hygiene Data'!D19)))</f>
        <v/>
      </c>
      <c r="DQ25" s="309" t="str">
        <f ca="true">+IF(OFFSET('Hygiene Data'!$D$13,0,10*ROW('Hygiene Data'!D19))="","",OFFSET('Hygiene Data'!$D$13,0,10*ROW('Hygiene Data'!D19)))</f>
        <v/>
      </c>
      <c r="DR25" s="309" t="str">
        <f ca="true">+IF(OFFSET('Hygiene Data'!$E$11,0,10*ROW('Hygiene Data'!E19))="","",OFFSET('Hygiene Data'!$E$11,0,10*ROW('Hygiene Data'!E19)))</f>
        <v/>
      </c>
      <c r="DS25" s="309" t="str">
        <f ca="true">+IF(OFFSET('Hygiene Data'!$E$12,0,10*ROW('Hygiene Data'!E19))="","",OFFSET('Hygiene Data'!$E$12,0,10*ROW('Hygiene Data'!E19)))</f>
        <v/>
      </c>
      <c r="DT25" s="309" t="str">
        <f ca="true">+IF(OFFSET('Hygiene Data'!$E$13,0,10*ROW('Hygiene Data'!E19))="","",OFFSET('Hygiene Data'!$E$13,0,10*ROW('Hygiene Data'!E19)))</f>
        <v/>
      </c>
      <c r="DU25" s="309" t="str">
        <f ca="true">+IF(OFFSET('Hygiene Data'!$F$11,0,10*ROW('Hygiene Data'!F19))="","",OFFSET('Hygiene Data'!$F$11,0,10*ROW('Hygiene Data'!F19)))</f>
        <v/>
      </c>
      <c r="DV25" s="309" t="str">
        <f ca="true">+IF(OFFSET('Hygiene Data'!$F$12,0,10*ROW('Hygiene Data'!F19))="","",OFFSET('Hygiene Data'!$F$12,0,10*ROW('Hygiene Data'!F19)))</f>
        <v/>
      </c>
      <c r="DW25" s="309" t="str">
        <f ca="true">+IF(OFFSET('Hygiene Data'!$F$13,0,10*ROW('Hygiene Data'!F19))="","",OFFSET('Hygiene Data'!$F$13,0,10*ROW('Hygiene Data'!F19)))</f>
        <v/>
      </c>
      <c r="DX25" s="309" t="str">
        <f ca="true">+IF(OFFSET('Hygiene Data'!$G$11,0,10*ROW('Hygiene Data'!G19))="","",OFFSET('Hygiene Data'!$G$11,0,10*ROW('Hygiene Data'!G19)))</f>
        <v/>
      </c>
      <c r="DY25" s="309" t="str">
        <f ca="true">+IF(OFFSET('Hygiene Data'!$G$12,0,10*ROW('Hygiene Data'!G19))="","",OFFSET('Hygiene Data'!$G$12,0,10*ROW('Hygiene Data'!G19)))</f>
        <v/>
      </c>
      <c r="DZ25" s="309" t="str">
        <f ca="true">+IF(OFFSET('Hygiene Data'!$G$13,0,10*ROW('Hygiene Data'!G19))="","",OFFSET('Hygiene Data'!$G$13,0,10*ROW('Hygiene Data'!G19)))</f>
        <v/>
      </c>
      <c r="EA25" s="309" t="str">
        <f ca="true">+IF(OFFSET('Hygiene Data'!$H$11,0,10*ROW('Hygiene Data'!H19))="","",OFFSET('Hygiene Data'!$H$11,0,10*ROW('Hygiene Data'!H19)))</f>
        <v/>
      </c>
      <c r="EB25" s="309" t="str">
        <f ca="true">+IF(OFFSET('Hygiene Data'!$H$12,0,10*ROW('Hygiene Data'!H19))="","",OFFSET('Hygiene Data'!$H$12,0,10*ROW('Hygiene Data'!H19)))</f>
        <v/>
      </c>
      <c r="EC25" s="309" t="str">
        <f ca="true">+IF(OFFSET('Hygiene Data'!$H$13,0,10*ROW('Hygiene Data'!H19))="","",OFFSET('Hygiene Data'!$H$13,0,10*ROW('Hygiene Data'!H19)))</f>
        <v/>
      </c>
      <c r="ED25" s="309" t="str">
        <f ca="true">+IF(OFFSET('Hygiene Data'!$I$11,0,10*ROW('Hygiene Data'!I19))="","",OFFSET('Hygiene Data'!$I$11,0,10*ROW('Hygiene Data'!I19)))</f>
        <v/>
      </c>
      <c r="EE25" s="309" t="str">
        <f ca="true">+IF(OFFSET('Hygiene Data'!$I$12,0,10*ROW('Hygiene Data'!I19))="","",OFFSET('Hygiene Data'!$I$12,0,10*ROW('Hygiene Data'!I19)))</f>
        <v/>
      </c>
      <c r="EF25" s="309"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BTN_2021_EMIS</v>
      </c>
      <c r="B26" s="38" t="str">
        <f ca="true">+IF(OFFSET('Water Data'!$C$2,0,10*ROW('Water Data'!F20))="","",OFFSET('Water Data'!$C$2,0,10*ROW('Water Data'!F20)))</f>
        <v>EMIS</v>
      </c>
      <c r="C26" s="365">
        <f t="shared" ca="true" si="0"/>
        <v>2021</v>
      </c>
      <c r="D26" s="99">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100</v>
      </c>
      <c r="E26" s="99">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91.899999999999991</v>
      </c>
      <c r="F26" s="99">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64.229199756097557</v>
      </c>
      <c r="G26" s="9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9"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9"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100">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100</v>
      </c>
      <c r="W26" s="100">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99</v>
      </c>
      <c r="X26" s="100">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94.586918048780475</v>
      </c>
      <c r="Y26" s="10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100">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94.586918048780475</v>
      </c>
      <c r="AA26" s="10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10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10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10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10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10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10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10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10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10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10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10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10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10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10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100"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10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10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10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100"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100"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10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10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10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100"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1">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64.749268292682927</v>
      </c>
      <c r="BB26" s="10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1">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62.9</v>
      </c>
      <c r="BK26" s="10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1">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65.599999999999994</v>
      </c>
      <c r="BN26" s="10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1">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67.426168224299076</v>
      </c>
      <c r="BQ26" s="10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9"/>
      <c r="BS26" s="309" t="str">
        <f ca="true">+IF(OFFSET('Water Data'!$D$27,0,10*ROW('Water Data'!D20))="","",OFFSET('Water Data'!$D$27,0,10*ROW('Water Data'!D20)))</f>
        <v>Yes</v>
      </c>
      <c r="BT26" s="309" t="str">
        <f ca="true">+IF(OFFSET('Water Data'!$D$28,0,10*ROW('Water Data'!D20))="","",OFFSET('Water Data'!$D$28,0,10*ROW('Water Data'!D20)))</f>
        <v>Yes</v>
      </c>
      <c r="BU26" s="309" t="str">
        <f ca="true">+IF(OFFSET('Water Data'!$D$29,0,10*ROW('Water Data'!D20))="","",OFFSET('Water Data'!$D$29,0,10*ROW('Water Data'!D20)))</f>
        <v>Yes</v>
      </c>
      <c r="BV26" s="309" t="str">
        <f ca="true">+IF(OFFSET('Water Data'!$E$27,0,10*ROW('Water Data'!E20))="","",OFFSET('Water Data'!$E$27,0,10*ROW('Water Data'!E20)))</f>
        <v/>
      </c>
      <c r="BW26" s="309" t="str">
        <f ca="true">+IF(OFFSET('Water Data'!$E$28,0,10*ROW('Water Data'!E20))="","",OFFSET('Water Data'!$E$28,0,10*ROW('Water Data'!E20)))</f>
        <v/>
      </c>
      <c r="BX26" s="309" t="str">
        <f ca="true">+IF(OFFSET('Water Data'!$E$29,0,10*ROW('Water Data'!E20))="","",OFFSET('Water Data'!$E$29,0,10*ROW('Water Data'!E20)))</f>
        <v/>
      </c>
      <c r="BY26" s="309" t="str">
        <f ca="true">+IF(OFFSET('Water Data'!$F$27,0,10*ROW('Water Data'!F20))="","",OFFSET('Water Data'!$F$27,0,10*ROW('Water Data'!F20)))</f>
        <v/>
      </c>
      <c r="BZ26" s="309" t="str">
        <f ca="true">+IF(OFFSET('Water Data'!$F$28,0,10*ROW('Water Data'!F20))="","",OFFSET('Water Data'!$F$28,0,10*ROW('Water Data'!F20)))</f>
        <v/>
      </c>
      <c r="CA26" s="309" t="str">
        <f ca="true">+IF(OFFSET('Water Data'!$F$29,0,10*ROW('Water Data'!F20))="","",OFFSET('Water Data'!$F$29,0,10*ROW('Water Data'!F20)))</f>
        <v/>
      </c>
      <c r="CB26" s="309" t="str">
        <f ca="true">+IF(OFFSET('Water Data'!$G$27,0,10*ROW('Water Data'!G20))="","",OFFSET('Water Data'!$G$27,0,10*ROW('Water Data'!G20)))</f>
        <v/>
      </c>
      <c r="CC26" s="309" t="str">
        <f ca="true">+IF(OFFSET('Water Data'!$G$28,0,10*ROW('Water Data'!G20))="","",OFFSET('Water Data'!$G$28,0,10*ROW('Water Data'!G20)))</f>
        <v/>
      </c>
      <c r="CD26" s="309" t="str">
        <f ca="true">+IF(OFFSET('Water Data'!$G$29,0,10*ROW('Water Data'!G20))="","",OFFSET('Water Data'!$G$29,0,10*ROW('Water Data'!G20)))</f>
        <v/>
      </c>
      <c r="CE26" s="309" t="str">
        <f ca="true">+IF(OFFSET('Water Data'!$H$27,0,10*ROW('Water Data'!H20))="","",OFFSET('Water Data'!$H$27,0,10*ROW('Water Data'!H20)))</f>
        <v/>
      </c>
      <c r="CF26" s="309" t="str">
        <f ca="true">+IF(OFFSET('Water Data'!$H$28,0,10*ROW('Water Data'!H20))="","",OFFSET('Water Data'!$H$28,0,10*ROW('Water Data'!H20)))</f>
        <v/>
      </c>
      <c r="CG26" s="309" t="str">
        <f ca="true">+IF(OFFSET('Water Data'!$H$29,0,10*ROW('Water Data'!H20))="","",OFFSET('Water Data'!$H$29,0,10*ROW('Water Data'!H20)))</f>
        <v/>
      </c>
      <c r="CH26" s="309" t="str">
        <f ca="true">+IF(OFFSET('Water Data'!$I$27,0,10*ROW('Water Data'!I20))="","",OFFSET('Water Data'!$I$27,0,10*ROW('Water Data'!I20)))</f>
        <v/>
      </c>
      <c r="CI26" s="309" t="str">
        <f ca="true">+IF(OFFSET('Water Data'!$I$28,0,10*ROW('Water Data'!I20))="","",OFFSET('Water Data'!$I$28,0,10*ROW('Water Data'!I20)))</f>
        <v/>
      </c>
      <c r="CJ26" s="309" t="str">
        <f ca="true">+IF(OFFSET('Water Data'!$I$29,0,10*ROW('Water Data'!I20))="","",OFFSET('Water Data'!$I$29,0,10*ROW('Water Data'!I20)))</f>
        <v/>
      </c>
      <c r="CK26" s="309" t="str">
        <f ca="true">+IF(OFFSET('Sanitation Data'!$D$28,0,10*ROW('Sanitation Data'!D20))="","",OFFSET('Sanitation Data'!$D$28,0,10*ROW('Sanitation Data'!D20)))</f>
        <v>Yes</v>
      </c>
      <c r="CL26" s="309" t="str">
        <f ca="true">+IF(OFFSET('Sanitation Data'!$D$29,0,10*ROW('Sanitation Data'!D20))="","",OFFSET('Sanitation Data'!$D$29,0,10*ROW('Sanitation Data'!D20)))</f>
        <v>Yes</v>
      </c>
      <c r="CM26" s="309" t="str">
        <f ca="true">+IF(OFFSET('Sanitation Data'!$D$30,0,10*ROW('Sanitation Data'!D20))="","",OFFSET('Sanitation Data'!$D$30,0,10*ROW('Sanitation Data'!D20)))</f>
        <v>Yes</v>
      </c>
      <c r="CN26" s="309" t="str">
        <f ca="true">+IF(OFFSET('Sanitation Data'!$D$31,0,10*ROW('Sanitation Data'!D20))="","",OFFSET('Sanitation Data'!$D$31,0,10*ROW('Sanitation Data'!D20)))</f>
        <v/>
      </c>
      <c r="CO26" s="309" t="str">
        <f ca="true">+IF(OFFSET('Sanitation Data'!$D$32,0,10*ROW('Sanitation Data'!D20))="","",OFFSET('Sanitation Data'!$D$32,0,10*ROW('Sanitation Data'!D20)))</f>
        <v>Yes</v>
      </c>
      <c r="CP26" s="309" t="str">
        <f ca="true">+IF(OFFSET('Sanitation Data'!$E$28,0,10*ROW('Sanitation Data'!E20))="","",OFFSET('Sanitation Data'!$E$28,0,10*ROW('Sanitation Data'!E20)))</f>
        <v/>
      </c>
      <c r="CQ26" s="309" t="str">
        <f ca="true">+IF(OFFSET('Sanitation Data'!$E$29,0,10*ROW('Sanitation Data'!E20))="","",OFFSET('Sanitation Data'!$E$29,0,10*ROW('Sanitation Data'!E20)))</f>
        <v/>
      </c>
      <c r="CR26" s="309" t="str">
        <f ca="true">+IF(OFFSET('Sanitation Data'!$E$30,0,10*ROW('Sanitation Data'!E20))="","",OFFSET('Sanitation Data'!$E$30,0,10*ROW('Sanitation Data'!E20)))</f>
        <v/>
      </c>
      <c r="CS26" s="309" t="str">
        <f ca="true">+IF(OFFSET('Sanitation Data'!$E$31,0,10*ROW('Sanitation Data'!E20))="","",OFFSET('Sanitation Data'!$E$31,0,10*ROW('Sanitation Data'!E20)))</f>
        <v/>
      </c>
      <c r="CT26" s="309" t="str">
        <f ca="true">+IF(OFFSET('Sanitation Data'!$E$32,0,10*ROW('Sanitation Data'!E20))="","",OFFSET('Sanitation Data'!$E$32,0,10*ROW('Sanitation Data'!E20)))</f>
        <v/>
      </c>
      <c r="CU26" s="309" t="str">
        <f ca="true">+IF(OFFSET('Sanitation Data'!$F$28,0,10*ROW('Sanitation Data'!F20))="","",OFFSET('Sanitation Data'!$F$28,0,10*ROW('Sanitation Data'!F20)))</f>
        <v/>
      </c>
      <c r="CV26" s="309" t="str">
        <f ca="true">+IF(OFFSET('Sanitation Data'!$F$29,0,10*ROW('Sanitation Data'!F20))="","",OFFSET('Sanitation Data'!$F$29,0,10*ROW('Sanitation Data'!F20)))</f>
        <v/>
      </c>
      <c r="CW26" s="309" t="str">
        <f ca="true">+IF(OFFSET('Sanitation Data'!$F$30,0,10*ROW('Sanitation Data'!F20))="","",OFFSET('Sanitation Data'!$F$30,0,10*ROW('Sanitation Data'!F20)))</f>
        <v/>
      </c>
      <c r="CX26" s="309" t="str">
        <f ca="true">+IF(OFFSET('Sanitation Data'!$F$31,0,10*ROW('Sanitation Data'!F20))="","",OFFSET('Sanitation Data'!$F$31,0,10*ROW('Sanitation Data'!F20)))</f>
        <v/>
      </c>
      <c r="CY26" s="309" t="str">
        <f ca="true">+IF(OFFSET('Sanitation Data'!$F$32,0,10*ROW('Sanitation Data'!F20))="","",OFFSET('Sanitation Data'!$F$32,0,10*ROW('Sanitation Data'!F20)))</f>
        <v/>
      </c>
      <c r="CZ26" s="309" t="str">
        <f ca="true">+IF(OFFSET('Sanitation Data'!$G$28,0,10*ROW('Sanitation Data'!G20))="","",OFFSET('Sanitation Data'!$G$28,0,10*ROW('Sanitation Data'!G20)))</f>
        <v/>
      </c>
      <c r="DA26" s="309" t="str">
        <f ca="true">+IF(OFFSET('Sanitation Data'!$G$29,0,10*ROW('Sanitation Data'!G20))="","",OFFSET('Sanitation Data'!$G$29,0,10*ROW('Sanitation Data'!G20)))</f>
        <v/>
      </c>
      <c r="DB26" s="309" t="str">
        <f ca="true">+IF(OFFSET('Sanitation Data'!$G$30,0,10*ROW('Sanitation Data'!G20))="","",OFFSET('Sanitation Data'!$G$30,0,10*ROW('Sanitation Data'!G20)))</f>
        <v/>
      </c>
      <c r="DC26" s="309" t="str">
        <f ca="true">+IF(OFFSET('Sanitation Data'!$G$31,0,10*ROW('Sanitation Data'!G20))="","",OFFSET('Sanitation Data'!$G$31,0,10*ROW('Sanitation Data'!G20)))</f>
        <v/>
      </c>
      <c r="DD26" s="309" t="str">
        <f ca="true">+IF(OFFSET('Sanitation Data'!$G$32,0,10*ROW('Sanitation Data'!G20))="","",OFFSET('Sanitation Data'!$G$32,0,10*ROW('Sanitation Data'!G20)))</f>
        <v/>
      </c>
      <c r="DE26" s="309" t="str">
        <f ca="true">+IF(OFFSET('Sanitation Data'!$H$28,0,10*ROW('Sanitation Data'!H20))="","",OFFSET('Sanitation Data'!$H$28,0,10*ROW('Sanitation Data'!H20)))</f>
        <v/>
      </c>
      <c r="DF26" s="309" t="str">
        <f ca="true">+IF(OFFSET('Sanitation Data'!$H$29,0,10*ROW('Sanitation Data'!H20))="","",OFFSET('Sanitation Data'!$H$29,0,10*ROW('Sanitation Data'!H20)))</f>
        <v/>
      </c>
      <c r="DG26" s="309" t="str">
        <f ca="true">+IF(OFFSET('Sanitation Data'!$H$30,0,10*ROW('Sanitation Data'!H20))="","",OFFSET('Sanitation Data'!$H$30,0,10*ROW('Sanitation Data'!H20)))</f>
        <v/>
      </c>
      <c r="DH26" s="309" t="str">
        <f ca="true">+IF(OFFSET('Sanitation Data'!$H$31,0,10*ROW('Sanitation Data'!H20))="","",OFFSET('Sanitation Data'!$H$31,0,10*ROW('Sanitation Data'!H20)))</f>
        <v/>
      </c>
      <c r="DI26" s="309" t="str">
        <f ca="true">+IF(OFFSET('Sanitation Data'!$H$32,0,10*ROW('Sanitation Data'!H20))="","",OFFSET('Sanitation Data'!$H$32,0,10*ROW('Sanitation Data'!H20)))</f>
        <v/>
      </c>
      <c r="DJ26" s="309" t="str">
        <f ca="true">+IF(OFFSET('Sanitation Data'!$I$28,0,10*ROW('Sanitation Data'!I20))="","",OFFSET('Sanitation Data'!$I$28,0,10*ROW('Sanitation Data'!I20)))</f>
        <v/>
      </c>
      <c r="DK26" s="309" t="str">
        <f ca="true">+IF(OFFSET('Sanitation Data'!$I$29,0,10*ROW('Sanitation Data'!I20))="","",OFFSET('Sanitation Data'!$I$29,0,10*ROW('Sanitation Data'!I20)))</f>
        <v/>
      </c>
      <c r="DL26" s="309" t="str">
        <f ca="true">+IF(OFFSET('Sanitation Data'!$I$30,0,10*ROW('Sanitation Data'!I20))="","",OFFSET('Sanitation Data'!$I$30,0,10*ROW('Sanitation Data'!I20)))</f>
        <v/>
      </c>
      <c r="DM26" s="309" t="str">
        <f ca="true">+IF(OFFSET('Sanitation Data'!$I$31,0,10*ROW('Sanitation Data'!I20))="","",OFFSET('Sanitation Data'!$I$31,0,10*ROW('Sanitation Data'!I20)))</f>
        <v/>
      </c>
      <c r="DN26" s="309" t="str">
        <f ca="true">+IF(OFFSET('Sanitation Data'!$I$32,0,10*ROW('Sanitation Data'!I20))="","",OFFSET('Sanitation Data'!$I$32,0,10*ROW('Sanitation Data'!I20)))</f>
        <v/>
      </c>
      <c r="DO26" s="309" t="str">
        <f ca="true">+IF(OFFSET('Hygiene Data'!$D$11,0,10*ROW('Hygiene Data'!D20))="","",OFFSET('Hygiene Data'!$D$11,0,10*ROW('Hygiene Data'!D20)))</f>
        <v/>
      </c>
      <c r="DP26" s="309" t="str">
        <f ca="true">+IF(OFFSET('Hygiene Data'!$D$12,0,10*ROW('Hygiene Data'!D20))="","",OFFSET('Hygiene Data'!$D$12,0,10*ROW('Hygiene Data'!D20)))</f>
        <v>Yes</v>
      </c>
      <c r="DQ26" s="309" t="str">
        <f ca="true">+IF(OFFSET('Hygiene Data'!$D$13,0,10*ROW('Hygiene Data'!D20))="","",OFFSET('Hygiene Data'!$D$13,0,10*ROW('Hygiene Data'!D20)))</f>
        <v/>
      </c>
      <c r="DR26" s="309" t="str">
        <f ca="true">+IF(OFFSET('Hygiene Data'!$E$11,0,10*ROW('Hygiene Data'!E20))="","",OFFSET('Hygiene Data'!$E$11,0,10*ROW('Hygiene Data'!E20)))</f>
        <v/>
      </c>
      <c r="DS26" s="309" t="str">
        <f ca="true">+IF(OFFSET('Hygiene Data'!$E$12,0,10*ROW('Hygiene Data'!E20))="","",OFFSET('Hygiene Data'!$E$12,0,10*ROW('Hygiene Data'!E20)))</f>
        <v/>
      </c>
      <c r="DT26" s="309" t="str">
        <f ca="true">+IF(OFFSET('Hygiene Data'!$E$13,0,10*ROW('Hygiene Data'!E20))="","",OFFSET('Hygiene Data'!$E$13,0,10*ROW('Hygiene Data'!E20)))</f>
        <v/>
      </c>
      <c r="DU26" s="309" t="str">
        <f ca="true">+IF(OFFSET('Hygiene Data'!$F$11,0,10*ROW('Hygiene Data'!F20))="","",OFFSET('Hygiene Data'!$F$11,0,10*ROW('Hygiene Data'!F20)))</f>
        <v/>
      </c>
      <c r="DV26" s="309" t="str">
        <f ca="true">+IF(OFFSET('Hygiene Data'!$F$12,0,10*ROW('Hygiene Data'!F20))="","",OFFSET('Hygiene Data'!$F$12,0,10*ROW('Hygiene Data'!F20)))</f>
        <v/>
      </c>
      <c r="DW26" s="309" t="str">
        <f ca="true">+IF(OFFSET('Hygiene Data'!$F$13,0,10*ROW('Hygiene Data'!F20))="","",OFFSET('Hygiene Data'!$F$13,0,10*ROW('Hygiene Data'!F20)))</f>
        <v/>
      </c>
      <c r="DX26" s="309" t="str">
        <f ca="true">+IF(OFFSET('Hygiene Data'!$G$11,0,10*ROW('Hygiene Data'!G20))="","",OFFSET('Hygiene Data'!$G$11,0,10*ROW('Hygiene Data'!G20)))</f>
        <v/>
      </c>
      <c r="DY26" s="309" t="str">
        <f ca="true">+IF(OFFSET('Hygiene Data'!$G$12,0,10*ROW('Hygiene Data'!G20))="","",OFFSET('Hygiene Data'!$G$12,0,10*ROW('Hygiene Data'!G20)))</f>
        <v>Yes</v>
      </c>
      <c r="DZ26" s="309" t="str">
        <f ca="true">+IF(OFFSET('Hygiene Data'!$G$13,0,10*ROW('Hygiene Data'!G20))="","",OFFSET('Hygiene Data'!$G$13,0,10*ROW('Hygiene Data'!G20)))</f>
        <v/>
      </c>
      <c r="EA26" s="309" t="str">
        <f ca="true">+IF(OFFSET('Hygiene Data'!$H$11,0,10*ROW('Hygiene Data'!H20))="","",OFFSET('Hygiene Data'!$H$11,0,10*ROW('Hygiene Data'!H20)))</f>
        <v/>
      </c>
      <c r="EB26" s="309" t="str">
        <f ca="true">+IF(OFFSET('Hygiene Data'!$H$12,0,10*ROW('Hygiene Data'!H20))="","",OFFSET('Hygiene Data'!$H$12,0,10*ROW('Hygiene Data'!H20)))</f>
        <v>Yes</v>
      </c>
      <c r="EC26" s="309" t="str">
        <f ca="true">+IF(OFFSET('Hygiene Data'!$H$13,0,10*ROW('Hygiene Data'!H20))="","",OFFSET('Hygiene Data'!$H$13,0,10*ROW('Hygiene Data'!H20)))</f>
        <v/>
      </c>
      <c r="ED26" s="309" t="str">
        <f ca="true">+IF(OFFSET('Hygiene Data'!$I$11,0,10*ROW('Hygiene Data'!I20))="","",OFFSET('Hygiene Data'!$I$11,0,10*ROW('Hygiene Data'!I20)))</f>
        <v/>
      </c>
      <c r="EE26" s="309" t="str">
        <f ca="true">+IF(OFFSET('Hygiene Data'!$I$12,0,10*ROW('Hygiene Data'!I20))="","",OFFSET('Hygiene Data'!$I$12,0,10*ROW('Hygiene Data'!I20)))</f>
        <v>Yes</v>
      </c>
      <c r="EF26" s="309"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BTN_2022_EMIS</v>
      </c>
      <c r="B27" s="38" t="str">
        <f ca="true">+IF(OFFSET('Water Data'!$C$2,0,10*ROW('Water Data'!F21))="","",OFFSET('Water Data'!$C$2,0,10*ROW('Water Data'!F21)))</f>
        <v>EMIS</v>
      </c>
      <c r="C27" s="365">
        <f t="shared" ca="true" si="0"/>
        <v>2022</v>
      </c>
      <c r="D27" s="99">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100</v>
      </c>
      <c r="E27" s="99">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90.750000000000014</v>
      </c>
      <c r="F27" s="99">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64.336448149951323</v>
      </c>
      <c r="G27" s="9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9"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9"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9"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9"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100">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100</v>
      </c>
      <c r="W27" s="100">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99.2</v>
      </c>
      <c r="X27" s="100">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79.822686567164183</v>
      </c>
      <c r="Y27" s="10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100">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79.822686567164183</v>
      </c>
      <c r="AA27" s="10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10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10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10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10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10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10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10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10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10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10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10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10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10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10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100"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100"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10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10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10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100"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100"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10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10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10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1"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101"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1"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10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1"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101"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1"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101"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101"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1"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9"/>
      <c r="BS27" s="309" t="str">
        <f ca="true">+IF(OFFSET('Water Data'!$D$27,0,10*ROW('Water Data'!D21))="","",OFFSET('Water Data'!$D$27,0,10*ROW('Water Data'!D21)))</f>
        <v>Yes</v>
      </c>
      <c r="BT27" s="309" t="str">
        <f ca="true">+IF(OFFSET('Water Data'!$D$28,0,10*ROW('Water Data'!D21))="","",OFFSET('Water Data'!$D$28,0,10*ROW('Water Data'!D21)))</f>
        <v>Yes</v>
      </c>
      <c r="BU27" s="309" t="str">
        <f ca="true">+IF(OFFSET('Water Data'!$D$29,0,10*ROW('Water Data'!D21))="","",OFFSET('Water Data'!$D$29,0,10*ROW('Water Data'!D21)))</f>
        <v>Yes</v>
      </c>
      <c r="BV27" s="309" t="str">
        <f ca="true">+IF(OFFSET('Water Data'!$E$27,0,10*ROW('Water Data'!E21))="","",OFFSET('Water Data'!$E$27,0,10*ROW('Water Data'!E21)))</f>
        <v/>
      </c>
      <c r="BW27" s="309" t="str">
        <f ca="true">+IF(OFFSET('Water Data'!$E$28,0,10*ROW('Water Data'!E21))="","",OFFSET('Water Data'!$E$28,0,10*ROW('Water Data'!E21)))</f>
        <v/>
      </c>
      <c r="BX27" s="309" t="str">
        <f ca="true">+IF(OFFSET('Water Data'!$E$29,0,10*ROW('Water Data'!E21))="","",OFFSET('Water Data'!$E$29,0,10*ROW('Water Data'!E21)))</f>
        <v/>
      </c>
      <c r="BY27" s="309" t="str">
        <f ca="true">+IF(OFFSET('Water Data'!$F$27,0,10*ROW('Water Data'!F21))="","",OFFSET('Water Data'!$F$27,0,10*ROW('Water Data'!F21)))</f>
        <v/>
      </c>
      <c r="BZ27" s="309" t="str">
        <f ca="true">+IF(OFFSET('Water Data'!$F$28,0,10*ROW('Water Data'!F21))="","",OFFSET('Water Data'!$F$28,0,10*ROW('Water Data'!F21)))</f>
        <v/>
      </c>
      <c r="CA27" s="309" t="str">
        <f ca="true">+IF(OFFSET('Water Data'!$F$29,0,10*ROW('Water Data'!F21))="","",OFFSET('Water Data'!$F$29,0,10*ROW('Water Data'!F21)))</f>
        <v/>
      </c>
      <c r="CB27" s="309" t="str">
        <f ca="true">+IF(OFFSET('Water Data'!$G$27,0,10*ROW('Water Data'!G21))="","",OFFSET('Water Data'!$G$27,0,10*ROW('Water Data'!G21)))</f>
        <v/>
      </c>
      <c r="CC27" s="309" t="str">
        <f ca="true">+IF(OFFSET('Water Data'!$G$28,0,10*ROW('Water Data'!G21))="","",OFFSET('Water Data'!$G$28,0,10*ROW('Water Data'!G21)))</f>
        <v/>
      </c>
      <c r="CD27" s="309" t="str">
        <f ca="true">+IF(OFFSET('Water Data'!$G$29,0,10*ROW('Water Data'!G21))="","",OFFSET('Water Data'!$G$29,0,10*ROW('Water Data'!G21)))</f>
        <v/>
      </c>
      <c r="CE27" s="309" t="str">
        <f ca="true">+IF(OFFSET('Water Data'!$H$27,0,10*ROW('Water Data'!H21))="","",OFFSET('Water Data'!$H$27,0,10*ROW('Water Data'!H21)))</f>
        <v/>
      </c>
      <c r="CF27" s="309" t="str">
        <f ca="true">+IF(OFFSET('Water Data'!$H$28,0,10*ROW('Water Data'!H21))="","",OFFSET('Water Data'!$H$28,0,10*ROW('Water Data'!H21)))</f>
        <v/>
      </c>
      <c r="CG27" s="309" t="str">
        <f ca="true">+IF(OFFSET('Water Data'!$H$29,0,10*ROW('Water Data'!H21))="","",OFFSET('Water Data'!$H$29,0,10*ROW('Water Data'!H21)))</f>
        <v/>
      </c>
      <c r="CH27" s="309" t="str">
        <f ca="true">+IF(OFFSET('Water Data'!$I$27,0,10*ROW('Water Data'!I21))="","",OFFSET('Water Data'!$I$27,0,10*ROW('Water Data'!I21)))</f>
        <v/>
      </c>
      <c r="CI27" s="309" t="str">
        <f ca="true">+IF(OFFSET('Water Data'!$I$28,0,10*ROW('Water Data'!I21))="","",OFFSET('Water Data'!$I$28,0,10*ROW('Water Data'!I21)))</f>
        <v/>
      </c>
      <c r="CJ27" s="309" t="str">
        <f ca="true">+IF(OFFSET('Water Data'!$I$29,0,10*ROW('Water Data'!I21))="","",OFFSET('Water Data'!$I$29,0,10*ROW('Water Data'!I21)))</f>
        <v/>
      </c>
      <c r="CK27" s="309" t="str">
        <f ca="true">+IF(OFFSET('Sanitation Data'!$D$28,0,10*ROW('Sanitation Data'!D21))="","",OFFSET('Sanitation Data'!$D$28,0,10*ROW('Sanitation Data'!D21)))</f>
        <v>Yes</v>
      </c>
      <c r="CL27" s="309" t="str">
        <f ca="true">+IF(OFFSET('Sanitation Data'!$D$29,0,10*ROW('Sanitation Data'!D21))="","",OFFSET('Sanitation Data'!$D$29,0,10*ROW('Sanitation Data'!D21)))</f>
        <v>Yes</v>
      </c>
      <c r="CM27" s="309" t="str">
        <f ca="true">+IF(OFFSET('Sanitation Data'!$D$30,0,10*ROW('Sanitation Data'!D21))="","",OFFSET('Sanitation Data'!$D$30,0,10*ROW('Sanitation Data'!D21)))</f>
        <v>Yes</v>
      </c>
      <c r="CN27" s="309" t="str">
        <f ca="true">+IF(OFFSET('Sanitation Data'!$D$31,0,10*ROW('Sanitation Data'!D21))="","",OFFSET('Sanitation Data'!$D$31,0,10*ROW('Sanitation Data'!D21)))</f>
        <v/>
      </c>
      <c r="CO27" s="309" t="str">
        <f ca="true">+IF(OFFSET('Sanitation Data'!$D$32,0,10*ROW('Sanitation Data'!D21))="","",OFFSET('Sanitation Data'!$D$32,0,10*ROW('Sanitation Data'!D21)))</f>
        <v>Yes</v>
      </c>
      <c r="CP27" s="309" t="str">
        <f ca="true">+IF(OFFSET('Sanitation Data'!$E$28,0,10*ROW('Sanitation Data'!E21))="","",OFFSET('Sanitation Data'!$E$28,0,10*ROW('Sanitation Data'!E21)))</f>
        <v/>
      </c>
      <c r="CQ27" s="309" t="str">
        <f ca="true">+IF(OFFSET('Sanitation Data'!$E$29,0,10*ROW('Sanitation Data'!E21))="","",OFFSET('Sanitation Data'!$E$29,0,10*ROW('Sanitation Data'!E21)))</f>
        <v/>
      </c>
      <c r="CR27" s="309" t="str">
        <f ca="true">+IF(OFFSET('Sanitation Data'!$E$30,0,10*ROW('Sanitation Data'!E21))="","",OFFSET('Sanitation Data'!$E$30,0,10*ROW('Sanitation Data'!E21)))</f>
        <v/>
      </c>
      <c r="CS27" s="309" t="str">
        <f ca="true">+IF(OFFSET('Sanitation Data'!$E$31,0,10*ROW('Sanitation Data'!E21))="","",OFFSET('Sanitation Data'!$E$31,0,10*ROW('Sanitation Data'!E21)))</f>
        <v/>
      </c>
      <c r="CT27" s="309" t="str">
        <f ca="true">+IF(OFFSET('Sanitation Data'!$E$32,0,10*ROW('Sanitation Data'!E21))="","",OFFSET('Sanitation Data'!$E$32,0,10*ROW('Sanitation Data'!E21)))</f>
        <v/>
      </c>
      <c r="CU27" s="309" t="str">
        <f ca="true">+IF(OFFSET('Sanitation Data'!$F$28,0,10*ROW('Sanitation Data'!F21))="","",OFFSET('Sanitation Data'!$F$28,0,10*ROW('Sanitation Data'!F21)))</f>
        <v/>
      </c>
      <c r="CV27" s="309" t="str">
        <f ca="true">+IF(OFFSET('Sanitation Data'!$F$29,0,10*ROW('Sanitation Data'!F21))="","",OFFSET('Sanitation Data'!$F$29,0,10*ROW('Sanitation Data'!F21)))</f>
        <v/>
      </c>
      <c r="CW27" s="309" t="str">
        <f ca="true">+IF(OFFSET('Sanitation Data'!$F$30,0,10*ROW('Sanitation Data'!F21))="","",OFFSET('Sanitation Data'!$F$30,0,10*ROW('Sanitation Data'!F21)))</f>
        <v/>
      </c>
      <c r="CX27" s="309" t="str">
        <f ca="true">+IF(OFFSET('Sanitation Data'!$F$31,0,10*ROW('Sanitation Data'!F21))="","",OFFSET('Sanitation Data'!$F$31,0,10*ROW('Sanitation Data'!F21)))</f>
        <v/>
      </c>
      <c r="CY27" s="309" t="str">
        <f ca="true">+IF(OFFSET('Sanitation Data'!$F$32,0,10*ROW('Sanitation Data'!F21))="","",OFFSET('Sanitation Data'!$F$32,0,10*ROW('Sanitation Data'!F21)))</f>
        <v/>
      </c>
      <c r="CZ27" s="309" t="str">
        <f ca="true">+IF(OFFSET('Sanitation Data'!$G$28,0,10*ROW('Sanitation Data'!G21))="","",OFFSET('Sanitation Data'!$G$28,0,10*ROW('Sanitation Data'!G21)))</f>
        <v/>
      </c>
      <c r="DA27" s="309" t="str">
        <f ca="true">+IF(OFFSET('Sanitation Data'!$G$29,0,10*ROW('Sanitation Data'!G21))="","",OFFSET('Sanitation Data'!$G$29,0,10*ROW('Sanitation Data'!G21)))</f>
        <v/>
      </c>
      <c r="DB27" s="309" t="str">
        <f ca="true">+IF(OFFSET('Sanitation Data'!$G$30,0,10*ROW('Sanitation Data'!G21))="","",OFFSET('Sanitation Data'!$G$30,0,10*ROW('Sanitation Data'!G21)))</f>
        <v/>
      </c>
      <c r="DC27" s="309" t="str">
        <f ca="true">+IF(OFFSET('Sanitation Data'!$G$31,0,10*ROW('Sanitation Data'!G21))="","",OFFSET('Sanitation Data'!$G$31,0,10*ROW('Sanitation Data'!G21)))</f>
        <v/>
      </c>
      <c r="DD27" s="309" t="str">
        <f ca="true">+IF(OFFSET('Sanitation Data'!$G$32,0,10*ROW('Sanitation Data'!G21))="","",OFFSET('Sanitation Data'!$G$32,0,10*ROW('Sanitation Data'!G21)))</f>
        <v/>
      </c>
      <c r="DE27" s="309" t="str">
        <f ca="true">+IF(OFFSET('Sanitation Data'!$H$28,0,10*ROW('Sanitation Data'!H21))="","",OFFSET('Sanitation Data'!$H$28,0,10*ROW('Sanitation Data'!H21)))</f>
        <v/>
      </c>
      <c r="DF27" s="309" t="str">
        <f ca="true">+IF(OFFSET('Sanitation Data'!$H$29,0,10*ROW('Sanitation Data'!H21))="","",OFFSET('Sanitation Data'!$H$29,0,10*ROW('Sanitation Data'!H21)))</f>
        <v/>
      </c>
      <c r="DG27" s="309" t="str">
        <f ca="true">+IF(OFFSET('Sanitation Data'!$H$30,0,10*ROW('Sanitation Data'!H21))="","",OFFSET('Sanitation Data'!$H$30,0,10*ROW('Sanitation Data'!H21)))</f>
        <v/>
      </c>
      <c r="DH27" s="309" t="str">
        <f ca="true">+IF(OFFSET('Sanitation Data'!$H$31,0,10*ROW('Sanitation Data'!H21))="","",OFFSET('Sanitation Data'!$H$31,0,10*ROW('Sanitation Data'!H21)))</f>
        <v/>
      </c>
      <c r="DI27" s="309" t="str">
        <f ca="true">+IF(OFFSET('Sanitation Data'!$H$32,0,10*ROW('Sanitation Data'!H21))="","",OFFSET('Sanitation Data'!$H$32,0,10*ROW('Sanitation Data'!H21)))</f>
        <v/>
      </c>
      <c r="DJ27" s="309" t="str">
        <f ca="true">+IF(OFFSET('Sanitation Data'!$I$28,0,10*ROW('Sanitation Data'!I21))="","",OFFSET('Sanitation Data'!$I$28,0,10*ROW('Sanitation Data'!I21)))</f>
        <v/>
      </c>
      <c r="DK27" s="309" t="str">
        <f ca="true">+IF(OFFSET('Sanitation Data'!$I$29,0,10*ROW('Sanitation Data'!I21))="","",OFFSET('Sanitation Data'!$I$29,0,10*ROW('Sanitation Data'!I21)))</f>
        <v/>
      </c>
      <c r="DL27" s="309" t="str">
        <f ca="true">+IF(OFFSET('Sanitation Data'!$I$30,0,10*ROW('Sanitation Data'!I21))="","",OFFSET('Sanitation Data'!$I$30,0,10*ROW('Sanitation Data'!I21)))</f>
        <v/>
      </c>
      <c r="DM27" s="309" t="str">
        <f ca="true">+IF(OFFSET('Sanitation Data'!$I$31,0,10*ROW('Sanitation Data'!I21))="","",OFFSET('Sanitation Data'!$I$31,0,10*ROW('Sanitation Data'!I21)))</f>
        <v/>
      </c>
      <c r="DN27" s="309" t="str">
        <f ca="true">+IF(OFFSET('Sanitation Data'!$I$32,0,10*ROW('Sanitation Data'!I21))="","",OFFSET('Sanitation Data'!$I$32,0,10*ROW('Sanitation Data'!I21)))</f>
        <v/>
      </c>
      <c r="DO27" s="309" t="str">
        <f ca="true">+IF(OFFSET('Hygiene Data'!$D$11,0,10*ROW('Hygiene Data'!D21))="","",OFFSET('Hygiene Data'!$D$11,0,10*ROW('Hygiene Data'!D21)))</f>
        <v/>
      </c>
      <c r="DP27" s="309" t="str">
        <f ca="true">+IF(OFFSET('Hygiene Data'!$D$12,0,10*ROW('Hygiene Data'!D21))="","",OFFSET('Hygiene Data'!$D$12,0,10*ROW('Hygiene Data'!D21)))</f>
        <v/>
      </c>
      <c r="DQ27" s="309" t="str">
        <f ca="true">+IF(OFFSET('Hygiene Data'!$D$13,0,10*ROW('Hygiene Data'!D21))="","",OFFSET('Hygiene Data'!$D$13,0,10*ROW('Hygiene Data'!D21)))</f>
        <v/>
      </c>
      <c r="DR27" s="309" t="str">
        <f ca="true">+IF(OFFSET('Hygiene Data'!$E$11,0,10*ROW('Hygiene Data'!E21))="","",OFFSET('Hygiene Data'!$E$11,0,10*ROW('Hygiene Data'!E21)))</f>
        <v/>
      </c>
      <c r="DS27" s="309" t="str">
        <f ca="true">+IF(OFFSET('Hygiene Data'!$E$12,0,10*ROW('Hygiene Data'!E21))="","",OFFSET('Hygiene Data'!$E$12,0,10*ROW('Hygiene Data'!E21)))</f>
        <v/>
      </c>
      <c r="DT27" s="309" t="str">
        <f ca="true">+IF(OFFSET('Hygiene Data'!$E$13,0,10*ROW('Hygiene Data'!E21))="","",OFFSET('Hygiene Data'!$E$13,0,10*ROW('Hygiene Data'!E21)))</f>
        <v/>
      </c>
      <c r="DU27" s="309" t="str">
        <f ca="true">+IF(OFFSET('Hygiene Data'!$F$11,0,10*ROW('Hygiene Data'!F21))="","",OFFSET('Hygiene Data'!$F$11,0,10*ROW('Hygiene Data'!F21)))</f>
        <v/>
      </c>
      <c r="DV27" s="309" t="str">
        <f ca="true">+IF(OFFSET('Hygiene Data'!$F$12,0,10*ROW('Hygiene Data'!F21))="","",OFFSET('Hygiene Data'!$F$12,0,10*ROW('Hygiene Data'!F21)))</f>
        <v/>
      </c>
      <c r="DW27" s="309" t="str">
        <f ca="true">+IF(OFFSET('Hygiene Data'!$F$13,0,10*ROW('Hygiene Data'!F21))="","",OFFSET('Hygiene Data'!$F$13,0,10*ROW('Hygiene Data'!F21)))</f>
        <v/>
      </c>
      <c r="DX27" s="309" t="str">
        <f ca="true">+IF(OFFSET('Hygiene Data'!$G$11,0,10*ROW('Hygiene Data'!G21))="","",OFFSET('Hygiene Data'!$G$11,0,10*ROW('Hygiene Data'!G21)))</f>
        <v/>
      </c>
      <c r="DY27" s="309" t="str">
        <f ca="true">+IF(OFFSET('Hygiene Data'!$G$12,0,10*ROW('Hygiene Data'!G21))="","",OFFSET('Hygiene Data'!$G$12,0,10*ROW('Hygiene Data'!G21)))</f>
        <v/>
      </c>
      <c r="DZ27" s="309" t="str">
        <f ca="true">+IF(OFFSET('Hygiene Data'!$G$13,0,10*ROW('Hygiene Data'!G21))="","",OFFSET('Hygiene Data'!$G$13,0,10*ROW('Hygiene Data'!G21)))</f>
        <v/>
      </c>
      <c r="EA27" s="309" t="str">
        <f ca="true">+IF(OFFSET('Hygiene Data'!$H$11,0,10*ROW('Hygiene Data'!H21))="","",OFFSET('Hygiene Data'!$H$11,0,10*ROW('Hygiene Data'!H21)))</f>
        <v/>
      </c>
      <c r="EB27" s="309" t="str">
        <f ca="true">+IF(OFFSET('Hygiene Data'!$H$12,0,10*ROW('Hygiene Data'!H21))="","",OFFSET('Hygiene Data'!$H$12,0,10*ROW('Hygiene Data'!H21)))</f>
        <v/>
      </c>
      <c r="EC27" s="309" t="str">
        <f ca="true">+IF(OFFSET('Hygiene Data'!$H$13,0,10*ROW('Hygiene Data'!H21))="","",OFFSET('Hygiene Data'!$H$13,0,10*ROW('Hygiene Data'!H21)))</f>
        <v/>
      </c>
      <c r="ED27" s="309" t="str">
        <f ca="true">+IF(OFFSET('Hygiene Data'!$I$11,0,10*ROW('Hygiene Data'!I21))="","",OFFSET('Hygiene Data'!$I$11,0,10*ROW('Hygiene Data'!I21)))</f>
        <v/>
      </c>
      <c r="EE27" s="309" t="str">
        <f ca="true">+IF(OFFSET('Hygiene Data'!$I$12,0,10*ROW('Hygiene Data'!I21))="","",OFFSET('Hygiene Data'!$I$12,0,10*ROW('Hygiene Data'!I21)))</f>
        <v/>
      </c>
      <c r="EF27" s="309" t="str">
        <f ca="true">+IF(OFFSET('Hygiene Data'!$I$13,0,10*ROW('Hygiene Data'!I21))="","",OFFSET('Hygiene Data'!$I$13,0,10*ROW('Hygiene Data'!I21)))</f>
        <v/>
      </c>
    </row>
    <row xmlns:x14ac="http://schemas.microsoft.com/office/spreadsheetml/2009/9/ac" r="28" x14ac:dyDescent="0.2">
      <c r="A28" s="38" t="str">
        <f ca="true">+IF(OFFSET('Water Data'!$B$2,0,10*ROW('Water Data'!E22))="","",OFFSET('Water Data'!$B$2,0,10*ROW('Water Data'!E22)))</f>
        <v>BTN_2022_UIS</v>
      </c>
      <c r="B28" s="38" t="str">
        <f ca="true">+IF(OFFSET('Water Data'!$C$2,0,10*ROW('Water Data'!F22))="","",OFFSET('Water Data'!$C$2,0,10*ROW('Water Data'!F22)))</f>
        <v>Other</v>
      </c>
      <c r="C28" s="365">
        <f t="shared" ca="true" si="0"/>
        <v>2022</v>
      </c>
      <c r="D28" s="99"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9"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9" t="str">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[99]</v>
      </c>
      <c r="G28" s="9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9"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9"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9" t="str">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[99]</v>
      </c>
      <c r="S28" s="99"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9"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9" t="str">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[99]</v>
      </c>
      <c r="V28" s="10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100"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10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10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10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10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10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10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10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10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10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10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10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10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10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10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10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10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10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10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10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100"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10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10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10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10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100"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10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10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10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1"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101"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1" t="str">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[90]</v>
      </c>
      <c r="BC28" s="10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1"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1"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1" t="str">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[92]</v>
      </c>
      <c r="BO28" s="101"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1"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1" t="str">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[87]</v>
      </c>
      <c r="BR28" s="309"/>
      <c r="BS28" s="309" t="str">
        <f ca="true">+IF(OFFSET('Water Data'!$D$27,0,10*ROW('Water Data'!D22))="","",OFFSET('Water Data'!$D$27,0,10*ROW('Water Data'!D22)))</f>
        <v/>
      </c>
      <c r="BT28" s="309" t="str">
        <f ca="true">+IF(OFFSET('Water Data'!$D$28,0,10*ROW('Water Data'!D22))="","",OFFSET('Water Data'!$D$28,0,10*ROW('Water Data'!D22)))</f>
        <v/>
      </c>
      <c r="BU28" s="309" t="str">
        <f ca="true">+IF(OFFSET('Water Data'!$D$29,0,10*ROW('Water Data'!D22))="","",OFFSET('Water Data'!$D$29,0,10*ROW('Water Data'!D22)))</f>
        <v>No</v>
      </c>
      <c r="BV28" s="309" t="str">
        <f ca="true">+IF(OFFSET('Water Data'!$E$27,0,10*ROW('Water Data'!E22))="","",OFFSET('Water Data'!$E$27,0,10*ROW('Water Data'!E22)))</f>
        <v/>
      </c>
      <c r="BW28" s="309" t="str">
        <f ca="true">+IF(OFFSET('Water Data'!$E$28,0,10*ROW('Water Data'!E22))="","",OFFSET('Water Data'!$E$28,0,10*ROW('Water Data'!E22)))</f>
        <v/>
      </c>
      <c r="BX28" s="309" t="str">
        <f ca="true">+IF(OFFSET('Water Data'!$E$29,0,10*ROW('Water Data'!E22))="","",OFFSET('Water Data'!$E$29,0,10*ROW('Water Data'!E22)))</f>
        <v/>
      </c>
      <c r="BY28" s="309" t="str">
        <f ca="true">+IF(OFFSET('Water Data'!$F$27,0,10*ROW('Water Data'!F22))="","",OFFSET('Water Data'!$F$27,0,10*ROW('Water Data'!F22)))</f>
        <v/>
      </c>
      <c r="BZ28" s="309" t="str">
        <f ca="true">+IF(OFFSET('Water Data'!$F$28,0,10*ROW('Water Data'!F22))="","",OFFSET('Water Data'!$F$28,0,10*ROW('Water Data'!F22)))</f>
        <v/>
      </c>
      <c r="CA28" s="309" t="str">
        <f ca="true">+IF(OFFSET('Water Data'!$F$29,0,10*ROW('Water Data'!F22))="","",OFFSET('Water Data'!$F$29,0,10*ROW('Water Data'!F22)))</f>
        <v/>
      </c>
      <c r="CB28" s="309" t="str">
        <f ca="true">+IF(OFFSET('Water Data'!$G$27,0,10*ROW('Water Data'!G22))="","",OFFSET('Water Data'!$G$27,0,10*ROW('Water Data'!G22)))</f>
        <v/>
      </c>
      <c r="CC28" s="309" t="str">
        <f ca="true">+IF(OFFSET('Water Data'!$G$28,0,10*ROW('Water Data'!G22))="","",OFFSET('Water Data'!$G$28,0,10*ROW('Water Data'!G22)))</f>
        <v/>
      </c>
      <c r="CD28" s="309" t="str">
        <f ca="true">+IF(OFFSET('Water Data'!$G$29,0,10*ROW('Water Data'!G22))="","",OFFSET('Water Data'!$G$29,0,10*ROW('Water Data'!G22)))</f>
        <v/>
      </c>
      <c r="CE28" s="309" t="str">
        <f ca="true">+IF(OFFSET('Water Data'!$H$27,0,10*ROW('Water Data'!H22))="","",OFFSET('Water Data'!$H$27,0,10*ROW('Water Data'!H22)))</f>
        <v/>
      </c>
      <c r="CF28" s="309" t="str">
        <f ca="true">+IF(OFFSET('Water Data'!$H$28,0,10*ROW('Water Data'!H22))="","",OFFSET('Water Data'!$H$28,0,10*ROW('Water Data'!H22)))</f>
        <v/>
      </c>
      <c r="CG28" s="309" t="str">
        <f ca="true">+IF(OFFSET('Water Data'!$H$29,0,10*ROW('Water Data'!H22))="","",OFFSET('Water Data'!$H$29,0,10*ROW('Water Data'!H22)))</f>
        <v>No</v>
      </c>
      <c r="CH28" s="309" t="str">
        <f ca="true">+IF(OFFSET('Water Data'!$I$27,0,10*ROW('Water Data'!I22))="","",OFFSET('Water Data'!$I$27,0,10*ROW('Water Data'!I22)))</f>
        <v/>
      </c>
      <c r="CI28" s="309" t="str">
        <f ca="true">+IF(OFFSET('Water Data'!$I$28,0,10*ROW('Water Data'!I22))="","",OFFSET('Water Data'!$I$28,0,10*ROW('Water Data'!I22)))</f>
        <v/>
      </c>
      <c r="CJ28" s="309" t="str">
        <f ca="true">+IF(OFFSET('Water Data'!$I$29,0,10*ROW('Water Data'!I22))="","",OFFSET('Water Data'!$I$29,0,10*ROW('Water Data'!I22)))</f>
        <v>No</v>
      </c>
      <c r="CK28" s="309" t="str">
        <f ca="true">+IF(OFFSET('Sanitation Data'!$D$28,0,10*ROW('Sanitation Data'!D22))="","",OFFSET('Sanitation Data'!$D$28,0,10*ROW('Sanitation Data'!D22)))</f>
        <v/>
      </c>
      <c r="CL28" s="309" t="str">
        <f ca="true">+IF(OFFSET('Sanitation Data'!$D$29,0,10*ROW('Sanitation Data'!D22))="","",OFFSET('Sanitation Data'!$D$29,0,10*ROW('Sanitation Data'!D22)))</f>
        <v/>
      </c>
      <c r="CM28" s="309" t="str">
        <f ca="true">+IF(OFFSET('Sanitation Data'!$D$30,0,10*ROW('Sanitation Data'!D22))="","",OFFSET('Sanitation Data'!$D$30,0,10*ROW('Sanitation Data'!D22)))</f>
        <v/>
      </c>
      <c r="CN28" s="309" t="str">
        <f ca="true">+IF(OFFSET('Sanitation Data'!$D$31,0,10*ROW('Sanitation Data'!D22))="","",OFFSET('Sanitation Data'!$D$31,0,10*ROW('Sanitation Data'!D22)))</f>
        <v/>
      </c>
      <c r="CO28" s="309" t="str">
        <f ca="true">+IF(OFFSET('Sanitation Data'!$D$32,0,10*ROW('Sanitation Data'!D22))="","",OFFSET('Sanitation Data'!$D$32,0,10*ROW('Sanitation Data'!D22)))</f>
        <v/>
      </c>
      <c r="CP28" s="309" t="str">
        <f ca="true">+IF(OFFSET('Sanitation Data'!$E$28,0,10*ROW('Sanitation Data'!E22))="","",OFFSET('Sanitation Data'!$E$28,0,10*ROW('Sanitation Data'!E22)))</f>
        <v/>
      </c>
      <c r="CQ28" s="309" t="str">
        <f ca="true">+IF(OFFSET('Sanitation Data'!$E$29,0,10*ROW('Sanitation Data'!E22))="","",OFFSET('Sanitation Data'!$E$29,0,10*ROW('Sanitation Data'!E22)))</f>
        <v/>
      </c>
      <c r="CR28" s="309" t="str">
        <f ca="true">+IF(OFFSET('Sanitation Data'!$E$30,0,10*ROW('Sanitation Data'!E22))="","",OFFSET('Sanitation Data'!$E$30,0,10*ROW('Sanitation Data'!E22)))</f>
        <v/>
      </c>
      <c r="CS28" s="309" t="str">
        <f ca="true">+IF(OFFSET('Sanitation Data'!$E$31,0,10*ROW('Sanitation Data'!E22))="","",OFFSET('Sanitation Data'!$E$31,0,10*ROW('Sanitation Data'!E22)))</f>
        <v/>
      </c>
      <c r="CT28" s="309" t="str">
        <f ca="true">+IF(OFFSET('Sanitation Data'!$E$32,0,10*ROW('Sanitation Data'!E22))="","",OFFSET('Sanitation Data'!$E$32,0,10*ROW('Sanitation Data'!E22)))</f>
        <v/>
      </c>
      <c r="CU28" s="309" t="str">
        <f ca="true">+IF(OFFSET('Sanitation Data'!$F$28,0,10*ROW('Sanitation Data'!F22))="","",OFFSET('Sanitation Data'!$F$28,0,10*ROW('Sanitation Data'!F22)))</f>
        <v/>
      </c>
      <c r="CV28" s="309" t="str">
        <f ca="true">+IF(OFFSET('Sanitation Data'!$F$29,0,10*ROW('Sanitation Data'!F22))="","",OFFSET('Sanitation Data'!$F$29,0,10*ROW('Sanitation Data'!F22)))</f>
        <v/>
      </c>
      <c r="CW28" s="309" t="str">
        <f ca="true">+IF(OFFSET('Sanitation Data'!$F$30,0,10*ROW('Sanitation Data'!F22))="","",OFFSET('Sanitation Data'!$F$30,0,10*ROW('Sanitation Data'!F22)))</f>
        <v/>
      </c>
      <c r="CX28" s="309" t="str">
        <f ca="true">+IF(OFFSET('Sanitation Data'!$F$31,0,10*ROW('Sanitation Data'!F22))="","",OFFSET('Sanitation Data'!$F$31,0,10*ROW('Sanitation Data'!F22)))</f>
        <v/>
      </c>
      <c r="CY28" s="309" t="str">
        <f ca="true">+IF(OFFSET('Sanitation Data'!$F$32,0,10*ROW('Sanitation Data'!F22))="","",OFFSET('Sanitation Data'!$F$32,0,10*ROW('Sanitation Data'!F22)))</f>
        <v/>
      </c>
      <c r="CZ28" s="309" t="str">
        <f ca="true">+IF(OFFSET('Sanitation Data'!$G$28,0,10*ROW('Sanitation Data'!G22))="","",OFFSET('Sanitation Data'!$G$28,0,10*ROW('Sanitation Data'!G22)))</f>
        <v/>
      </c>
      <c r="DA28" s="309" t="str">
        <f ca="true">+IF(OFFSET('Sanitation Data'!$G$29,0,10*ROW('Sanitation Data'!G22))="","",OFFSET('Sanitation Data'!$G$29,0,10*ROW('Sanitation Data'!G22)))</f>
        <v/>
      </c>
      <c r="DB28" s="309" t="str">
        <f ca="true">+IF(OFFSET('Sanitation Data'!$G$30,0,10*ROW('Sanitation Data'!G22))="","",OFFSET('Sanitation Data'!$G$30,0,10*ROW('Sanitation Data'!G22)))</f>
        <v/>
      </c>
      <c r="DC28" s="309" t="str">
        <f ca="true">+IF(OFFSET('Sanitation Data'!$G$31,0,10*ROW('Sanitation Data'!G22))="","",OFFSET('Sanitation Data'!$G$31,0,10*ROW('Sanitation Data'!G22)))</f>
        <v/>
      </c>
      <c r="DD28" s="309" t="str">
        <f ca="true">+IF(OFFSET('Sanitation Data'!$G$32,0,10*ROW('Sanitation Data'!G22))="","",OFFSET('Sanitation Data'!$G$32,0,10*ROW('Sanitation Data'!G22)))</f>
        <v/>
      </c>
      <c r="DE28" s="309" t="str">
        <f ca="true">+IF(OFFSET('Sanitation Data'!$H$28,0,10*ROW('Sanitation Data'!H22))="","",OFFSET('Sanitation Data'!$H$28,0,10*ROW('Sanitation Data'!H22)))</f>
        <v/>
      </c>
      <c r="DF28" s="309" t="str">
        <f ca="true">+IF(OFFSET('Sanitation Data'!$H$29,0,10*ROW('Sanitation Data'!H22))="","",OFFSET('Sanitation Data'!$H$29,0,10*ROW('Sanitation Data'!H22)))</f>
        <v/>
      </c>
      <c r="DG28" s="309" t="str">
        <f ca="true">+IF(OFFSET('Sanitation Data'!$H$30,0,10*ROW('Sanitation Data'!H22))="","",OFFSET('Sanitation Data'!$H$30,0,10*ROW('Sanitation Data'!H22)))</f>
        <v/>
      </c>
      <c r="DH28" s="309" t="str">
        <f ca="true">+IF(OFFSET('Sanitation Data'!$H$31,0,10*ROW('Sanitation Data'!H22))="","",OFFSET('Sanitation Data'!$H$31,0,10*ROW('Sanitation Data'!H22)))</f>
        <v/>
      </c>
      <c r="DI28" s="309" t="str">
        <f ca="true">+IF(OFFSET('Sanitation Data'!$H$32,0,10*ROW('Sanitation Data'!H22))="","",OFFSET('Sanitation Data'!$H$32,0,10*ROW('Sanitation Data'!H22)))</f>
        <v/>
      </c>
      <c r="DJ28" s="309" t="str">
        <f ca="true">+IF(OFFSET('Sanitation Data'!$I$28,0,10*ROW('Sanitation Data'!I22))="","",OFFSET('Sanitation Data'!$I$28,0,10*ROW('Sanitation Data'!I22)))</f>
        <v/>
      </c>
      <c r="DK28" s="309" t="str">
        <f ca="true">+IF(OFFSET('Sanitation Data'!$I$29,0,10*ROW('Sanitation Data'!I22))="","",OFFSET('Sanitation Data'!$I$29,0,10*ROW('Sanitation Data'!I22)))</f>
        <v/>
      </c>
      <c r="DL28" s="309" t="str">
        <f ca="true">+IF(OFFSET('Sanitation Data'!$I$30,0,10*ROW('Sanitation Data'!I22))="","",OFFSET('Sanitation Data'!$I$30,0,10*ROW('Sanitation Data'!I22)))</f>
        <v/>
      </c>
      <c r="DM28" s="309" t="str">
        <f ca="true">+IF(OFFSET('Sanitation Data'!$I$31,0,10*ROW('Sanitation Data'!I22))="","",OFFSET('Sanitation Data'!$I$31,0,10*ROW('Sanitation Data'!I22)))</f>
        <v/>
      </c>
      <c r="DN28" s="309" t="str">
        <f ca="true">+IF(OFFSET('Sanitation Data'!$I$32,0,10*ROW('Sanitation Data'!I22))="","",OFFSET('Sanitation Data'!$I$32,0,10*ROW('Sanitation Data'!I22)))</f>
        <v/>
      </c>
      <c r="DO28" s="309" t="str">
        <f ca="true">+IF(OFFSET('Hygiene Data'!$D$11,0,10*ROW('Hygiene Data'!D22))="","",OFFSET('Hygiene Data'!$D$11,0,10*ROW('Hygiene Data'!D22)))</f>
        <v/>
      </c>
      <c r="DP28" s="309" t="str">
        <f ca="true">+IF(OFFSET('Hygiene Data'!$D$12,0,10*ROW('Hygiene Data'!D22))="","",OFFSET('Hygiene Data'!$D$12,0,10*ROW('Hygiene Data'!D22)))</f>
        <v/>
      </c>
      <c r="DQ28" s="309" t="str">
        <f ca="true">+IF(OFFSET('Hygiene Data'!$D$13,0,10*ROW('Hygiene Data'!D22))="","",OFFSET('Hygiene Data'!$D$13,0,10*ROW('Hygiene Data'!D22)))</f>
        <v>No</v>
      </c>
      <c r="DR28" s="309" t="str">
        <f ca="true">+IF(OFFSET('Hygiene Data'!$E$11,0,10*ROW('Hygiene Data'!E22))="","",OFFSET('Hygiene Data'!$E$11,0,10*ROW('Hygiene Data'!E22)))</f>
        <v/>
      </c>
      <c r="DS28" s="309" t="str">
        <f ca="true">+IF(OFFSET('Hygiene Data'!$E$12,0,10*ROW('Hygiene Data'!E22))="","",OFFSET('Hygiene Data'!$E$12,0,10*ROW('Hygiene Data'!E22)))</f>
        <v/>
      </c>
      <c r="DT28" s="309" t="str">
        <f ca="true">+IF(OFFSET('Hygiene Data'!$E$13,0,10*ROW('Hygiene Data'!E22))="","",OFFSET('Hygiene Data'!$E$13,0,10*ROW('Hygiene Data'!E22)))</f>
        <v/>
      </c>
      <c r="DU28" s="309" t="str">
        <f ca="true">+IF(OFFSET('Hygiene Data'!$F$11,0,10*ROW('Hygiene Data'!F22))="","",OFFSET('Hygiene Data'!$F$11,0,10*ROW('Hygiene Data'!F22)))</f>
        <v/>
      </c>
      <c r="DV28" s="309" t="str">
        <f ca="true">+IF(OFFSET('Hygiene Data'!$F$12,0,10*ROW('Hygiene Data'!F22))="","",OFFSET('Hygiene Data'!$F$12,0,10*ROW('Hygiene Data'!F22)))</f>
        <v/>
      </c>
      <c r="DW28" s="309" t="str">
        <f ca="true">+IF(OFFSET('Hygiene Data'!$F$13,0,10*ROW('Hygiene Data'!F22))="","",OFFSET('Hygiene Data'!$F$13,0,10*ROW('Hygiene Data'!F22)))</f>
        <v/>
      </c>
      <c r="DX28" s="309" t="str">
        <f ca="true">+IF(OFFSET('Hygiene Data'!$G$11,0,10*ROW('Hygiene Data'!G22))="","",OFFSET('Hygiene Data'!$G$11,0,10*ROW('Hygiene Data'!G22)))</f>
        <v/>
      </c>
      <c r="DY28" s="309" t="str">
        <f ca="true">+IF(OFFSET('Hygiene Data'!$G$12,0,10*ROW('Hygiene Data'!G22))="","",OFFSET('Hygiene Data'!$G$12,0,10*ROW('Hygiene Data'!G22)))</f>
        <v/>
      </c>
      <c r="DZ28" s="309" t="str">
        <f ca="true">+IF(OFFSET('Hygiene Data'!$G$13,0,10*ROW('Hygiene Data'!G22))="","",OFFSET('Hygiene Data'!$G$13,0,10*ROW('Hygiene Data'!G22)))</f>
        <v/>
      </c>
      <c r="EA28" s="309" t="str">
        <f ca="true">+IF(OFFSET('Hygiene Data'!$H$11,0,10*ROW('Hygiene Data'!H22))="","",OFFSET('Hygiene Data'!$H$11,0,10*ROW('Hygiene Data'!H22)))</f>
        <v/>
      </c>
      <c r="EB28" s="309" t="str">
        <f ca="true">+IF(OFFSET('Hygiene Data'!$H$12,0,10*ROW('Hygiene Data'!H22))="","",OFFSET('Hygiene Data'!$H$12,0,10*ROW('Hygiene Data'!H22)))</f>
        <v/>
      </c>
      <c r="EC28" s="309" t="str">
        <f ca="true">+IF(OFFSET('Hygiene Data'!$H$13,0,10*ROW('Hygiene Data'!H22))="","",OFFSET('Hygiene Data'!$H$13,0,10*ROW('Hygiene Data'!H22)))</f>
        <v>No</v>
      </c>
      <c r="ED28" s="309" t="str">
        <f ca="true">+IF(OFFSET('Hygiene Data'!$I$11,0,10*ROW('Hygiene Data'!I22))="","",OFFSET('Hygiene Data'!$I$11,0,10*ROW('Hygiene Data'!I22)))</f>
        <v/>
      </c>
      <c r="EE28" s="309" t="str">
        <f ca="true">+IF(OFFSET('Hygiene Data'!$I$12,0,10*ROW('Hygiene Data'!I22))="","",OFFSET('Hygiene Data'!$I$12,0,10*ROW('Hygiene Data'!I22)))</f>
        <v/>
      </c>
      <c r="EF28" s="309" t="str">
        <f ca="true">+IF(OFFSET('Hygiene Data'!$I$13,0,10*ROW('Hygiene Data'!I22))="","",OFFSET('Hygiene Data'!$I$13,0,10*ROW('Hygiene Data'!I22)))</f>
        <v>No</v>
      </c>
    </row>
    <row xmlns:x14ac="http://schemas.microsoft.com/office/spreadsheetml/2009/9/ac" r="29" x14ac:dyDescent="0.2">
      <c r="A29" s="38" t="str">
        <f ca="true">+IF(OFFSET('Water Data'!$B$2,0,10*ROW('Water Data'!E23))="","",OFFSET('Water Data'!$B$2,0,10*ROW('Water Data'!E23)))</f>
        <v>BTN_2023_EMIS</v>
      </c>
      <c r="B29" s="38" t="str">
        <f ca="true">+IF(OFFSET('Water Data'!$C$2,0,10*ROW('Water Data'!F23))="","",OFFSET('Water Data'!$C$2,0,10*ROW('Water Data'!F23)))</f>
        <v>EMIS</v>
      </c>
      <c r="C29" s="365">
        <f t="shared" ca="true" si="0"/>
        <v>2023</v>
      </c>
      <c r="D29" s="99">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100</v>
      </c>
      <c r="E29" s="99">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90.200000000000017</v>
      </c>
      <c r="F29" s="99">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62.32415862726409</v>
      </c>
      <c r="G29" s="9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9"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9"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9"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9"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9"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9"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100">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100</v>
      </c>
      <c r="W29" s="100">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99</v>
      </c>
      <c r="X29" s="100">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94.461303435114502</v>
      </c>
      <c r="Y29" s="10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100">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94.461303435114502</v>
      </c>
      <c r="AA29" s="10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10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10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10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10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10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10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10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10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10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10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10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10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10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10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100"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100"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10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10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100"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100"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100"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10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10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100"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101"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101"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101"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10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1"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101"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101"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101"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101"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101"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9"/>
      <c r="BS29" s="309" t="str">
        <f ca="true">+IF(OFFSET('Water Data'!$D$27,0,10*ROW('Water Data'!D23))="","",OFFSET('Water Data'!$D$27,0,10*ROW('Water Data'!D23)))</f>
        <v>Yes</v>
      </c>
      <c r="BT29" s="309" t="str">
        <f ca="true">+IF(OFFSET('Water Data'!$D$28,0,10*ROW('Water Data'!D23))="","",OFFSET('Water Data'!$D$28,0,10*ROW('Water Data'!D23)))</f>
        <v>Yes</v>
      </c>
      <c r="BU29" s="309" t="str">
        <f ca="true">+IF(OFFSET('Water Data'!$D$29,0,10*ROW('Water Data'!D23))="","",OFFSET('Water Data'!$D$29,0,10*ROW('Water Data'!D23)))</f>
        <v>Yes</v>
      </c>
      <c r="BV29" s="309" t="str">
        <f ca="true">+IF(OFFSET('Water Data'!$E$27,0,10*ROW('Water Data'!E23))="","",OFFSET('Water Data'!$E$27,0,10*ROW('Water Data'!E23)))</f>
        <v/>
      </c>
      <c r="BW29" s="309" t="str">
        <f ca="true">+IF(OFFSET('Water Data'!$E$28,0,10*ROW('Water Data'!E23))="","",OFFSET('Water Data'!$E$28,0,10*ROW('Water Data'!E23)))</f>
        <v/>
      </c>
      <c r="BX29" s="309" t="str">
        <f ca="true">+IF(OFFSET('Water Data'!$E$29,0,10*ROW('Water Data'!E23))="","",OFFSET('Water Data'!$E$29,0,10*ROW('Water Data'!E23)))</f>
        <v/>
      </c>
      <c r="BY29" s="309" t="str">
        <f ca="true">+IF(OFFSET('Water Data'!$F$27,0,10*ROW('Water Data'!F23))="","",OFFSET('Water Data'!$F$27,0,10*ROW('Water Data'!F23)))</f>
        <v/>
      </c>
      <c r="BZ29" s="309" t="str">
        <f ca="true">+IF(OFFSET('Water Data'!$F$28,0,10*ROW('Water Data'!F23))="","",OFFSET('Water Data'!$F$28,0,10*ROW('Water Data'!F23)))</f>
        <v/>
      </c>
      <c r="CA29" s="309" t="str">
        <f ca="true">+IF(OFFSET('Water Data'!$F$29,0,10*ROW('Water Data'!F23))="","",OFFSET('Water Data'!$F$29,0,10*ROW('Water Data'!F23)))</f>
        <v/>
      </c>
      <c r="CB29" s="309" t="str">
        <f ca="true">+IF(OFFSET('Water Data'!$G$27,0,10*ROW('Water Data'!G23))="","",OFFSET('Water Data'!$G$27,0,10*ROW('Water Data'!G23)))</f>
        <v/>
      </c>
      <c r="CC29" s="309" t="str">
        <f ca="true">+IF(OFFSET('Water Data'!$G$28,0,10*ROW('Water Data'!G23))="","",OFFSET('Water Data'!$G$28,0,10*ROW('Water Data'!G23)))</f>
        <v/>
      </c>
      <c r="CD29" s="309" t="str">
        <f ca="true">+IF(OFFSET('Water Data'!$G$29,0,10*ROW('Water Data'!G23))="","",OFFSET('Water Data'!$G$29,0,10*ROW('Water Data'!G23)))</f>
        <v/>
      </c>
      <c r="CE29" s="309" t="str">
        <f ca="true">+IF(OFFSET('Water Data'!$H$27,0,10*ROW('Water Data'!H23))="","",OFFSET('Water Data'!$H$27,0,10*ROW('Water Data'!H23)))</f>
        <v/>
      </c>
      <c r="CF29" s="309" t="str">
        <f ca="true">+IF(OFFSET('Water Data'!$H$28,0,10*ROW('Water Data'!H23))="","",OFFSET('Water Data'!$H$28,0,10*ROW('Water Data'!H23)))</f>
        <v/>
      </c>
      <c r="CG29" s="309" t="str">
        <f ca="true">+IF(OFFSET('Water Data'!$H$29,0,10*ROW('Water Data'!H23))="","",OFFSET('Water Data'!$H$29,0,10*ROW('Water Data'!H23)))</f>
        <v/>
      </c>
      <c r="CH29" s="309" t="str">
        <f ca="true">+IF(OFFSET('Water Data'!$I$27,0,10*ROW('Water Data'!I23))="","",OFFSET('Water Data'!$I$27,0,10*ROW('Water Data'!I23)))</f>
        <v/>
      </c>
      <c r="CI29" s="309" t="str">
        <f ca="true">+IF(OFFSET('Water Data'!$I$28,0,10*ROW('Water Data'!I23))="","",OFFSET('Water Data'!$I$28,0,10*ROW('Water Data'!I23)))</f>
        <v/>
      </c>
      <c r="CJ29" s="309" t="str">
        <f ca="true">+IF(OFFSET('Water Data'!$I$29,0,10*ROW('Water Data'!I23))="","",OFFSET('Water Data'!$I$29,0,10*ROW('Water Data'!I23)))</f>
        <v/>
      </c>
      <c r="CK29" s="309" t="str">
        <f ca="true">+IF(OFFSET('Sanitation Data'!$D$28,0,10*ROW('Sanitation Data'!D23))="","",OFFSET('Sanitation Data'!$D$28,0,10*ROW('Sanitation Data'!D23)))</f>
        <v>Yes</v>
      </c>
      <c r="CL29" s="309" t="str">
        <f ca="true">+IF(OFFSET('Sanitation Data'!$D$29,0,10*ROW('Sanitation Data'!D23))="","",OFFSET('Sanitation Data'!$D$29,0,10*ROW('Sanitation Data'!D23)))</f>
        <v>Yes</v>
      </c>
      <c r="CM29" s="309" t="str">
        <f ca="true">+IF(OFFSET('Sanitation Data'!$D$30,0,10*ROW('Sanitation Data'!D23))="","",OFFSET('Sanitation Data'!$D$30,0,10*ROW('Sanitation Data'!D23)))</f>
        <v>Yes</v>
      </c>
      <c r="CN29" s="309" t="str">
        <f ca="true">+IF(OFFSET('Sanitation Data'!$D$31,0,10*ROW('Sanitation Data'!D23))="","",OFFSET('Sanitation Data'!$D$31,0,10*ROW('Sanitation Data'!D23)))</f>
        <v/>
      </c>
      <c r="CO29" s="309" t="str">
        <f ca="true">+IF(OFFSET('Sanitation Data'!$D$32,0,10*ROW('Sanitation Data'!D23))="","",OFFSET('Sanitation Data'!$D$32,0,10*ROW('Sanitation Data'!D23)))</f>
        <v>Yes</v>
      </c>
      <c r="CP29" s="309" t="str">
        <f ca="true">+IF(OFFSET('Sanitation Data'!$E$28,0,10*ROW('Sanitation Data'!E23))="","",OFFSET('Sanitation Data'!$E$28,0,10*ROW('Sanitation Data'!E23)))</f>
        <v/>
      </c>
      <c r="CQ29" s="309" t="str">
        <f ca="true">+IF(OFFSET('Sanitation Data'!$E$29,0,10*ROW('Sanitation Data'!E23))="","",OFFSET('Sanitation Data'!$E$29,0,10*ROW('Sanitation Data'!E23)))</f>
        <v/>
      </c>
      <c r="CR29" s="309" t="str">
        <f ca="true">+IF(OFFSET('Sanitation Data'!$E$30,0,10*ROW('Sanitation Data'!E23))="","",OFFSET('Sanitation Data'!$E$30,0,10*ROW('Sanitation Data'!E23)))</f>
        <v/>
      </c>
      <c r="CS29" s="309" t="str">
        <f ca="true">+IF(OFFSET('Sanitation Data'!$E$31,0,10*ROW('Sanitation Data'!E23))="","",OFFSET('Sanitation Data'!$E$31,0,10*ROW('Sanitation Data'!E23)))</f>
        <v/>
      </c>
      <c r="CT29" s="309" t="str">
        <f ca="true">+IF(OFFSET('Sanitation Data'!$E$32,0,10*ROW('Sanitation Data'!E23))="","",OFFSET('Sanitation Data'!$E$32,0,10*ROW('Sanitation Data'!E23)))</f>
        <v/>
      </c>
      <c r="CU29" s="309" t="str">
        <f ca="true">+IF(OFFSET('Sanitation Data'!$F$28,0,10*ROW('Sanitation Data'!F23))="","",OFFSET('Sanitation Data'!$F$28,0,10*ROW('Sanitation Data'!F23)))</f>
        <v/>
      </c>
      <c r="CV29" s="309" t="str">
        <f ca="true">+IF(OFFSET('Sanitation Data'!$F$29,0,10*ROW('Sanitation Data'!F23))="","",OFFSET('Sanitation Data'!$F$29,0,10*ROW('Sanitation Data'!F23)))</f>
        <v/>
      </c>
      <c r="CW29" s="309" t="str">
        <f ca="true">+IF(OFFSET('Sanitation Data'!$F$30,0,10*ROW('Sanitation Data'!F23))="","",OFFSET('Sanitation Data'!$F$30,0,10*ROW('Sanitation Data'!F23)))</f>
        <v/>
      </c>
      <c r="CX29" s="309" t="str">
        <f ca="true">+IF(OFFSET('Sanitation Data'!$F$31,0,10*ROW('Sanitation Data'!F23))="","",OFFSET('Sanitation Data'!$F$31,0,10*ROW('Sanitation Data'!F23)))</f>
        <v/>
      </c>
      <c r="CY29" s="309" t="str">
        <f ca="true">+IF(OFFSET('Sanitation Data'!$F$32,0,10*ROW('Sanitation Data'!F23))="","",OFFSET('Sanitation Data'!$F$32,0,10*ROW('Sanitation Data'!F23)))</f>
        <v/>
      </c>
      <c r="CZ29" s="309" t="str">
        <f ca="true">+IF(OFFSET('Sanitation Data'!$G$28,0,10*ROW('Sanitation Data'!G23))="","",OFFSET('Sanitation Data'!$G$28,0,10*ROW('Sanitation Data'!G23)))</f>
        <v/>
      </c>
      <c r="DA29" s="309" t="str">
        <f ca="true">+IF(OFFSET('Sanitation Data'!$G$29,0,10*ROW('Sanitation Data'!G23))="","",OFFSET('Sanitation Data'!$G$29,0,10*ROW('Sanitation Data'!G23)))</f>
        <v/>
      </c>
      <c r="DB29" s="309" t="str">
        <f ca="true">+IF(OFFSET('Sanitation Data'!$G$30,0,10*ROW('Sanitation Data'!G23))="","",OFFSET('Sanitation Data'!$G$30,0,10*ROW('Sanitation Data'!G23)))</f>
        <v/>
      </c>
      <c r="DC29" s="309" t="str">
        <f ca="true">+IF(OFFSET('Sanitation Data'!$G$31,0,10*ROW('Sanitation Data'!G23))="","",OFFSET('Sanitation Data'!$G$31,0,10*ROW('Sanitation Data'!G23)))</f>
        <v/>
      </c>
      <c r="DD29" s="309" t="str">
        <f ca="true">+IF(OFFSET('Sanitation Data'!$G$32,0,10*ROW('Sanitation Data'!G23))="","",OFFSET('Sanitation Data'!$G$32,0,10*ROW('Sanitation Data'!G23)))</f>
        <v/>
      </c>
      <c r="DE29" s="309" t="str">
        <f ca="true">+IF(OFFSET('Sanitation Data'!$H$28,0,10*ROW('Sanitation Data'!H23))="","",OFFSET('Sanitation Data'!$H$28,0,10*ROW('Sanitation Data'!H23)))</f>
        <v/>
      </c>
      <c r="DF29" s="309" t="str">
        <f ca="true">+IF(OFFSET('Sanitation Data'!$H$29,0,10*ROW('Sanitation Data'!H23))="","",OFFSET('Sanitation Data'!$H$29,0,10*ROW('Sanitation Data'!H23)))</f>
        <v/>
      </c>
      <c r="DG29" s="309" t="str">
        <f ca="true">+IF(OFFSET('Sanitation Data'!$H$30,0,10*ROW('Sanitation Data'!H23))="","",OFFSET('Sanitation Data'!$H$30,0,10*ROW('Sanitation Data'!H23)))</f>
        <v/>
      </c>
      <c r="DH29" s="309" t="str">
        <f ca="true">+IF(OFFSET('Sanitation Data'!$H$31,0,10*ROW('Sanitation Data'!H23))="","",OFFSET('Sanitation Data'!$H$31,0,10*ROW('Sanitation Data'!H23)))</f>
        <v/>
      </c>
      <c r="DI29" s="309" t="str">
        <f ca="true">+IF(OFFSET('Sanitation Data'!$H$32,0,10*ROW('Sanitation Data'!H23))="","",OFFSET('Sanitation Data'!$H$32,0,10*ROW('Sanitation Data'!H23)))</f>
        <v/>
      </c>
      <c r="DJ29" s="309" t="str">
        <f ca="true">+IF(OFFSET('Sanitation Data'!$I$28,0,10*ROW('Sanitation Data'!I23))="","",OFFSET('Sanitation Data'!$I$28,0,10*ROW('Sanitation Data'!I23)))</f>
        <v/>
      </c>
      <c r="DK29" s="309" t="str">
        <f ca="true">+IF(OFFSET('Sanitation Data'!$I$29,0,10*ROW('Sanitation Data'!I23))="","",OFFSET('Sanitation Data'!$I$29,0,10*ROW('Sanitation Data'!I23)))</f>
        <v/>
      </c>
      <c r="DL29" s="309" t="str">
        <f ca="true">+IF(OFFSET('Sanitation Data'!$I$30,0,10*ROW('Sanitation Data'!I23))="","",OFFSET('Sanitation Data'!$I$30,0,10*ROW('Sanitation Data'!I23)))</f>
        <v/>
      </c>
      <c r="DM29" s="309" t="str">
        <f ca="true">+IF(OFFSET('Sanitation Data'!$I$31,0,10*ROW('Sanitation Data'!I23))="","",OFFSET('Sanitation Data'!$I$31,0,10*ROW('Sanitation Data'!I23)))</f>
        <v/>
      </c>
      <c r="DN29" s="309" t="str">
        <f ca="true">+IF(OFFSET('Sanitation Data'!$I$32,0,10*ROW('Sanitation Data'!I23))="","",OFFSET('Sanitation Data'!$I$32,0,10*ROW('Sanitation Data'!I23)))</f>
        <v/>
      </c>
      <c r="DO29" s="309" t="str">
        <f ca="true">+IF(OFFSET('Hygiene Data'!$D$11,0,10*ROW('Hygiene Data'!D23))="","",OFFSET('Hygiene Data'!$D$11,0,10*ROW('Hygiene Data'!D23)))</f>
        <v/>
      </c>
      <c r="DP29" s="309" t="str">
        <f ca="true">+IF(OFFSET('Hygiene Data'!$D$12,0,10*ROW('Hygiene Data'!D23))="","",OFFSET('Hygiene Data'!$D$12,0,10*ROW('Hygiene Data'!D23)))</f>
        <v/>
      </c>
      <c r="DQ29" s="309" t="str">
        <f ca="true">+IF(OFFSET('Hygiene Data'!$D$13,0,10*ROW('Hygiene Data'!D23))="","",OFFSET('Hygiene Data'!$D$13,0,10*ROW('Hygiene Data'!D23)))</f>
        <v/>
      </c>
      <c r="DR29" s="309" t="str">
        <f ca="true">+IF(OFFSET('Hygiene Data'!$E$11,0,10*ROW('Hygiene Data'!E23))="","",OFFSET('Hygiene Data'!$E$11,0,10*ROW('Hygiene Data'!E23)))</f>
        <v/>
      </c>
      <c r="DS29" s="309" t="str">
        <f ca="true">+IF(OFFSET('Hygiene Data'!$E$12,0,10*ROW('Hygiene Data'!E23))="","",OFFSET('Hygiene Data'!$E$12,0,10*ROW('Hygiene Data'!E23)))</f>
        <v/>
      </c>
      <c r="DT29" s="309" t="str">
        <f ca="true">+IF(OFFSET('Hygiene Data'!$E$13,0,10*ROW('Hygiene Data'!E23))="","",OFFSET('Hygiene Data'!$E$13,0,10*ROW('Hygiene Data'!E23)))</f>
        <v/>
      </c>
      <c r="DU29" s="309" t="str">
        <f ca="true">+IF(OFFSET('Hygiene Data'!$F$11,0,10*ROW('Hygiene Data'!F23))="","",OFFSET('Hygiene Data'!$F$11,0,10*ROW('Hygiene Data'!F23)))</f>
        <v/>
      </c>
      <c r="DV29" s="309" t="str">
        <f ca="true">+IF(OFFSET('Hygiene Data'!$F$12,0,10*ROW('Hygiene Data'!F23))="","",OFFSET('Hygiene Data'!$F$12,0,10*ROW('Hygiene Data'!F23)))</f>
        <v/>
      </c>
      <c r="DW29" s="309" t="str">
        <f ca="true">+IF(OFFSET('Hygiene Data'!$F$13,0,10*ROW('Hygiene Data'!F23))="","",OFFSET('Hygiene Data'!$F$13,0,10*ROW('Hygiene Data'!F23)))</f>
        <v/>
      </c>
      <c r="DX29" s="309" t="str">
        <f ca="true">+IF(OFFSET('Hygiene Data'!$G$11,0,10*ROW('Hygiene Data'!G23))="","",OFFSET('Hygiene Data'!$G$11,0,10*ROW('Hygiene Data'!G23)))</f>
        <v/>
      </c>
      <c r="DY29" s="309" t="str">
        <f ca="true">+IF(OFFSET('Hygiene Data'!$G$12,0,10*ROW('Hygiene Data'!G23))="","",OFFSET('Hygiene Data'!$G$12,0,10*ROW('Hygiene Data'!G23)))</f>
        <v/>
      </c>
      <c r="DZ29" s="309" t="str">
        <f ca="true">+IF(OFFSET('Hygiene Data'!$G$13,0,10*ROW('Hygiene Data'!G23))="","",OFFSET('Hygiene Data'!$G$13,0,10*ROW('Hygiene Data'!G23)))</f>
        <v/>
      </c>
      <c r="EA29" s="309" t="str">
        <f ca="true">+IF(OFFSET('Hygiene Data'!$H$11,0,10*ROW('Hygiene Data'!H23))="","",OFFSET('Hygiene Data'!$H$11,0,10*ROW('Hygiene Data'!H23)))</f>
        <v/>
      </c>
      <c r="EB29" s="309" t="str">
        <f ca="true">+IF(OFFSET('Hygiene Data'!$H$12,0,10*ROW('Hygiene Data'!H23))="","",OFFSET('Hygiene Data'!$H$12,0,10*ROW('Hygiene Data'!H23)))</f>
        <v/>
      </c>
      <c r="EC29" s="309" t="str">
        <f ca="true">+IF(OFFSET('Hygiene Data'!$H$13,0,10*ROW('Hygiene Data'!H23))="","",OFFSET('Hygiene Data'!$H$13,0,10*ROW('Hygiene Data'!H23)))</f>
        <v/>
      </c>
      <c r="ED29" s="309" t="str">
        <f ca="true">+IF(OFFSET('Hygiene Data'!$I$11,0,10*ROW('Hygiene Data'!I23))="","",OFFSET('Hygiene Data'!$I$11,0,10*ROW('Hygiene Data'!I23)))</f>
        <v/>
      </c>
      <c r="EE29" s="309" t="str">
        <f ca="true">+IF(OFFSET('Hygiene Data'!$I$12,0,10*ROW('Hygiene Data'!I23))="","",OFFSET('Hygiene Data'!$I$12,0,10*ROW('Hygiene Data'!I23)))</f>
        <v/>
      </c>
      <c r="EF29" s="309" t="str">
        <f ca="true">+IF(OFFSET('Hygiene Data'!$I$13,0,10*ROW('Hygiene Data'!I23))="","",OFFSET('Hygiene Data'!$I$13,0,10*ROW('Hygiene Data'!I23)))</f>
        <v/>
      </c>
    </row>
    <row xmlns:x14ac="http://schemas.microsoft.com/office/spreadsheetml/2009/9/ac" r="30" x14ac:dyDescent="0.2">
      <c r="A30" s="38" t="str">
        <f ca="true">+IF(OFFSET('Water Data'!$B$2,0,10*ROW('Water Data'!E24))="","",OFFSET('Water Data'!$B$2,0,10*ROW('Water Data'!E24)))</f>
        <v/>
      </c>
      <c r="B30" s="38" t="str">
        <f ca="true">+IF(OFFSET('Water Data'!$C$2,0,10*ROW('Water Data'!F24))="","",OFFSET('Water Data'!$C$2,0,10*ROW('Water Data'!F24)))</f>
        <v/>
      </c>
      <c r="C30" s="365" t="str">
        <f t="shared" ca="true" si="0"/>
        <v/>
      </c>
      <c r="D30" s="99"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9"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9"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9"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9"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9"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9"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9"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9"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10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100"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10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10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10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10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10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10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10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10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100"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100"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100"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100"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100"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10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10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10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10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10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10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100"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10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10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10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10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100"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10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10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10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1"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1"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101"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101"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10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1"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1"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9"/>
      <c r="BS30" s="309" t="str">
        <f ca="true">+IF(OFFSET('Water Data'!$D$27,0,10*ROW('Water Data'!D24))="","",OFFSET('Water Data'!$D$27,0,10*ROW('Water Data'!D24)))</f>
        <v/>
      </c>
      <c r="BT30" s="309" t="str">
        <f ca="true">+IF(OFFSET('Water Data'!$D$28,0,10*ROW('Water Data'!D24))="","",OFFSET('Water Data'!$D$28,0,10*ROW('Water Data'!D24)))</f>
        <v/>
      </c>
      <c r="BU30" s="309" t="str">
        <f ca="true">+IF(OFFSET('Water Data'!$D$29,0,10*ROW('Water Data'!D24))="","",OFFSET('Water Data'!$D$29,0,10*ROW('Water Data'!D24)))</f>
        <v/>
      </c>
      <c r="BV30" s="309" t="str">
        <f ca="true">+IF(OFFSET('Water Data'!$E$27,0,10*ROW('Water Data'!E24))="","",OFFSET('Water Data'!$E$27,0,10*ROW('Water Data'!E24)))</f>
        <v/>
      </c>
      <c r="BW30" s="309" t="str">
        <f ca="true">+IF(OFFSET('Water Data'!$E$28,0,10*ROW('Water Data'!E24))="","",OFFSET('Water Data'!$E$28,0,10*ROW('Water Data'!E24)))</f>
        <v/>
      </c>
      <c r="BX30" s="309" t="str">
        <f ca="true">+IF(OFFSET('Water Data'!$E$29,0,10*ROW('Water Data'!E24))="","",OFFSET('Water Data'!$E$29,0,10*ROW('Water Data'!E24)))</f>
        <v/>
      </c>
      <c r="BY30" s="309" t="str">
        <f ca="true">+IF(OFFSET('Water Data'!$F$27,0,10*ROW('Water Data'!F24))="","",OFFSET('Water Data'!$F$27,0,10*ROW('Water Data'!F24)))</f>
        <v/>
      </c>
      <c r="BZ30" s="309" t="str">
        <f ca="true">+IF(OFFSET('Water Data'!$F$28,0,10*ROW('Water Data'!F24))="","",OFFSET('Water Data'!$F$28,0,10*ROW('Water Data'!F24)))</f>
        <v/>
      </c>
      <c r="CA30" s="309" t="str">
        <f ca="true">+IF(OFFSET('Water Data'!$F$29,0,10*ROW('Water Data'!F24))="","",OFFSET('Water Data'!$F$29,0,10*ROW('Water Data'!F24)))</f>
        <v/>
      </c>
      <c r="CB30" s="309" t="str">
        <f ca="true">+IF(OFFSET('Water Data'!$G$27,0,10*ROW('Water Data'!G24))="","",OFFSET('Water Data'!$G$27,0,10*ROW('Water Data'!G24)))</f>
        <v/>
      </c>
      <c r="CC30" s="309" t="str">
        <f ca="true">+IF(OFFSET('Water Data'!$G$28,0,10*ROW('Water Data'!G24))="","",OFFSET('Water Data'!$G$28,0,10*ROW('Water Data'!G24)))</f>
        <v/>
      </c>
      <c r="CD30" s="309" t="str">
        <f ca="true">+IF(OFFSET('Water Data'!$G$29,0,10*ROW('Water Data'!G24))="","",OFFSET('Water Data'!$G$29,0,10*ROW('Water Data'!G24)))</f>
        <v/>
      </c>
      <c r="CE30" s="309" t="str">
        <f ca="true">+IF(OFFSET('Water Data'!$H$27,0,10*ROW('Water Data'!H24))="","",OFFSET('Water Data'!$H$27,0,10*ROW('Water Data'!H24)))</f>
        <v/>
      </c>
      <c r="CF30" s="309" t="str">
        <f ca="true">+IF(OFFSET('Water Data'!$H$28,0,10*ROW('Water Data'!H24))="","",OFFSET('Water Data'!$H$28,0,10*ROW('Water Data'!H24)))</f>
        <v/>
      </c>
      <c r="CG30" s="309" t="str">
        <f ca="true">+IF(OFFSET('Water Data'!$H$29,0,10*ROW('Water Data'!H24))="","",OFFSET('Water Data'!$H$29,0,10*ROW('Water Data'!H24)))</f>
        <v/>
      </c>
      <c r="CH30" s="309" t="str">
        <f ca="true">+IF(OFFSET('Water Data'!$I$27,0,10*ROW('Water Data'!I24))="","",OFFSET('Water Data'!$I$27,0,10*ROW('Water Data'!I24)))</f>
        <v/>
      </c>
      <c r="CI30" s="309" t="str">
        <f ca="true">+IF(OFFSET('Water Data'!$I$28,0,10*ROW('Water Data'!I24))="","",OFFSET('Water Data'!$I$28,0,10*ROW('Water Data'!I24)))</f>
        <v/>
      </c>
      <c r="CJ30" s="309" t="str">
        <f ca="true">+IF(OFFSET('Water Data'!$I$29,0,10*ROW('Water Data'!I24))="","",OFFSET('Water Data'!$I$29,0,10*ROW('Water Data'!I24)))</f>
        <v/>
      </c>
      <c r="CK30" s="309" t="str">
        <f ca="true">+IF(OFFSET('Sanitation Data'!$D$28,0,10*ROW('Sanitation Data'!D24))="","",OFFSET('Sanitation Data'!$D$28,0,10*ROW('Sanitation Data'!D24)))</f>
        <v/>
      </c>
      <c r="CL30" s="309" t="str">
        <f ca="true">+IF(OFFSET('Sanitation Data'!$D$29,0,10*ROW('Sanitation Data'!D24))="","",OFFSET('Sanitation Data'!$D$29,0,10*ROW('Sanitation Data'!D24)))</f>
        <v/>
      </c>
      <c r="CM30" s="309" t="str">
        <f ca="true">+IF(OFFSET('Sanitation Data'!$D$30,0,10*ROW('Sanitation Data'!D24))="","",OFFSET('Sanitation Data'!$D$30,0,10*ROW('Sanitation Data'!D24)))</f>
        <v/>
      </c>
      <c r="CN30" s="309" t="str">
        <f ca="true">+IF(OFFSET('Sanitation Data'!$D$31,0,10*ROW('Sanitation Data'!D24))="","",OFFSET('Sanitation Data'!$D$31,0,10*ROW('Sanitation Data'!D24)))</f>
        <v/>
      </c>
      <c r="CO30" s="309" t="str">
        <f ca="true">+IF(OFFSET('Sanitation Data'!$D$32,0,10*ROW('Sanitation Data'!D24))="","",OFFSET('Sanitation Data'!$D$32,0,10*ROW('Sanitation Data'!D24)))</f>
        <v/>
      </c>
      <c r="CP30" s="309" t="str">
        <f ca="true">+IF(OFFSET('Sanitation Data'!$E$28,0,10*ROW('Sanitation Data'!E24))="","",OFFSET('Sanitation Data'!$E$28,0,10*ROW('Sanitation Data'!E24)))</f>
        <v/>
      </c>
      <c r="CQ30" s="309" t="str">
        <f ca="true">+IF(OFFSET('Sanitation Data'!$E$29,0,10*ROW('Sanitation Data'!E24))="","",OFFSET('Sanitation Data'!$E$29,0,10*ROW('Sanitation Data'!E24)))</f>
        <v/>
      </c>
      <c r="CR30" s="309" t="str">
        <f ca="true">+IF(OFFSET('Sanitation Data'!$E$30,0,10*ROW('Sanitation Data'!E24))="","",OFFSET('Sanitation Data'!$E$30,0,10*ROW('Sanitation Data'!E24)))</f>
        <v/>
      </c>
      <c r="CS30" s="309" t="str">
        <f ca="true">+IF(OFFSET('Sanitation Data'!$E$31,0,10*ROW('Sanitation Data'!E24))="","",OFFSET('Sanitation Data'!$E$31,0,10*ROW('Sanitation Data'!E24)))</f>
        <v/>
      </c>
      <c r="CT30" s="309" t="str">
        <f ca="true">+IF(OFFSET('Sanitation Data'!$E$32,0,10*ROW('Sanitation Data'!E24))="","",OFFSET('Sanitation Data'!$E$32,0,10*ROW('Sanitation Data'!E24)))</f>
        <v/>
      </c>
      <c r="CU30" s="309" t="str">
        <f ca="true">+IF(OFFSET('Sanitation Data'!$F$28,0,10*ROW('Sanitation Data'!F24))="","",OFFSET('Sanitation Data'!$F$28,0,10*ROW('Sanitation Data'!F24)))</f>
        <v/>
      </c>
      <c r="CV30" s="309" t="str">
        <f ca="true">+IF(OFFSET('Sanitation Data'!$F$29,0,10*ROW('Sanitation Data'!F24))="","",OFFSET('Sanitation Data'!$F$29,0,10*ROW('Sanitation Data'!F24)))</f>
        <v/>
      </c>
      <c r="CW30" s="309" t="str">
        <f ca="true">+IF(OFFSET('Sanitation Data'!$F$30,0,10*ROW('Sanitation Data'!F24))="","",OFFSET('Sanitation Data'!$F$30,0,10*ROW('Sanitation Data'!F24)))</f>
        <v/>
      </c>
      <c r="CX30" s="309" t="str">
        <f ca="true">+IF(OFFSET('Sanitation Data'!$F$31,0,10*ROW('Sanitation Data'!F24))="","",OFFSET('Sanitation Data'!$F$31,0,10*ROW('Sanitation Data'!F24)))</f>
        <v/>
      </c>
      <c r="CY30" s="309" t="str">
        <f ca="true">+IF(OFFSET('Sanitation Data'!$F$32,0,10*ROW('Sanitation Data'!F24))="","",OFFSET('Sanitation Data'!$F$32,0,10*ROW('Sanitation Data'!F24)))</f>
        <v/>
      </c>
      <c r="CZ30" s="309" t="str">
        <f ca="true">+IF(OFFSET('Sanitation Data'!$G$28,0,10*ROW('Sanitation Data'!G24))="","",OFFSET('Sanitation Data'!$G$28,0,10*ROW('Sanitation Data'!G24)))</f>
        <v/>
      </c>
      <c r="DA30" s="309" t="str">
        <f ca="true">+IF(OFFSET('Sanitation Data'!$G$29,0,10*ROW('Sanitation Data'!G24))="","",OFFSET('Sanitation Data'!$G$29,0,10*ROW('Sanitation Data'!G24)))</f>
        <v/>
      </c>
      <c r="DB30" s="309" t="str">
        <f ca="true">+IF(OFFSET('Sanitation Data'!$G$30,0,10*ROW('Sanitation Data'!G24))="","",OFFSET('Sanitation Data'!$G$30,0,10*ROW('Sanitation Data'!G24)))</f>
        <v/>
      </c>
      <c r="DC30" s="309" t="str">
        <f ca="true">+IF(OFFSET('Sanitation Data'!$G$31,0,10*ROW('Sanitation Data'!G24))="","",OFFSET('Sanitation Data'!$G$31,0,10*ROW('Sanitation Data'!G24)))</f>
        <v/>
      </c>
      <c r="DD30" s="309" t="str">
        <f ca="true">+IF(OFFSET('Sanitation Data'!$G$32,0,10*ROW('Sanitation Data'!G24))="","",OFFSET('Sanitation Data'!$G$32,0,10*ROW('Sanitation Data'!G24)))</f>
        <v/>
      </c>
      <c r="DE30" s="309" t="str">
        <f ca="true">+IF(OFFSET('Sanitation Data'!$H$28,0,10*ROW('Sanitation Data'!H24))="","",OFFSET('Sanitation Data'!$H$28,0,10*ROW('Sanitation Data'!H24)))</f>
        <v/>
      </c>
      <c r="DF30" s="309" t="str">
        <f ca="true">+IF(OFFSET('Sanitation Data'!$H$29,0,10*ROW('Sanitation Data'!H24))="","",OFFSET('Sanitation Data'!$H$29,0,10*ROW('Sanitation Data'!H24)))</f>
        <v/>
      </c>
      <c r="DG30" s="309" t="str">
        <f ca="true">+IF(OFFSET('Sanitation Data'!$H$30,0,10*ROW('Sanitation Data'!H24))="","",OFFSET('Sanitation Data'!$H$30,0,10*ROW('Sanitation Data'!H24)))</f>
        <v/>
      </c>
      <c r="DH30" s="309" t="str">
        <f ca="true">+IF(OFFSET('Sanitation Data'!$H$31,0,10*ROW('Sanitation Data'!H24))="","",OFFSET('Sanitation Data'!$H$31,0,10*ROW('Sanitation Data'!H24)))</f>
        <v/>
      </c>
      <c r="DI30" s="309" t="str">
        <f ca="true">+IF(OFFSET('Sanitation Data'!$H$32,0,10*ROW('Sanitation Data'!H24))="","",OFFSET('Sanitation Data'!$H$32,0,10*ROW('Sanitation Data'!H24)))</f>
        <v/>
      </c>
      <c r="DJ30" s="309" t="str">
        <f ca="true">+IF(OFFSET('Sanitation Data'!$I$28,0,10*ROW('Sanitation Data'!I24))="","",OFFSET('Sanitation Data'!$I$28,0,10*ROW('Sanitation Data'!I24)))</f>
        <v/>
      </c>
      <c r="DK30" s="309" t="str">
        <f ca="true">+IF(OFFSET('Sanitation Data'!$I$29,0,10*ROW('Sanitation Data'!I24))="","",OFFSET('Sanitation Data'!$I$29,0,10*ROW('Sanitation Data'!I24)))</f>
        <v/>
      </c>
      <c r="DL30" s="309" t="str">
        <f ca="true">+IF(OFFSET('Sanitation Data'!$I$30,0,10*ROW('Sanitation Data'!I24))="","",OFFSET('Sanitation Data'!$I$30,0,10*ROW('Sanitation Data'!I24)))</f>
        <v/>
      </c>
      <c r="DM30" s="309" t="str">
        <f ca="true">+IF(OFFSET('Sanitation Data'!$I$31,0,10*ROW('Sanitation Data'!I24))="","",OFFSET('Sanitation Data'!$I$31,0,10*ROW('Sanitation Data'!I24)))</f>
        <v/>
      </c>
      <c r="DN30" s="309" t="str">
        <f ca="true">+IF(OFFSET('Sanitation Data'!$I$32,0,10*ROW('Sanitation Data'!I24))="","",OFFSET('Sanitation Data'!$I$32,0,10*ROW('Sanitation Data'!I24)))</f>
        <v/>
      </c>
      <c r="DO30" s="309" t="str">
        <f ca="true">+IF(OFFSET('Hygiene Data'!$D$11,0,10*ROW('Hygiene Data'!D24))="","",OFFSET('Hygiene Data'!$D$11,0,10*ROW('Hygiene Data'!D24)))</f>
        <v/>
      </c>
      <c r="DP30" s="309" t="str">
        <f ca="true">+IF(OFFSET('Hygiene Data'!$D$12,0,10*ROW('Hygiene Data'!D24))="","",OFFSET('Hygiene Data'!$D$12,0,10*ROW('Hygiene Data'!D24)))</f>
        <v/>
      </c>
      <c r="DQ30" s="309" t="str">
        <f ca="true">+IF(OFFSET('Hygiene Data'!$D$13,0,10*ROW('Hygiene Data'!D24))="","",OFFSET('Hygiene Data'!$D$13,0,10*ROW('Hygiene Data'!D24)))</f>
        <v/>
      </c>
      <c r="DR30" s="309" t="str">
        <f ca="true">+IF(OFFSET('Hygiene Data'!$E$11,0,10*ROW('Hygiene Data'!E24))="","",OFFSET('Hygiene Data'!$E$11,0,10*ROW('Hygiene Data'!E24)))</f>
        <v/>
      </c>
      <c r="DS30" s="309" t="str">
        <f ca="true">+IF(OFFSET('Hygiene Data'!$E$12,0,10*ROW('Hygiene Data'!E24))="","",OFFSET('Hygiene Data'!$E$12,0,10*ROW('Hygiene Data'!E24)))</f>
        <v/>
      </c>
      <c r="DT30" s="309" t="str">
        <f ca="true">+IF(OFFSET('Hygiene Data'!$E$13,0,10*ROW('Hygiene Data'!E24))="","",OFFSET('Hygiene Data'!$E$13,0,10*ROW('Hygiene Data'!E24)))</f>
        <v/>
      </c>
      <c r="DU30" s="309" t="str">
        <f ca="true">+IF(OFFSET('Hygiene Data'!$F$11,0,10*ROW('Hygiene Data'!F24))="","",OFFSET('Hygiene Data'!$F$11,0,10*ROW('Hygiene Data'!F24)))</f>
        <v/>
      </c>
      <c r="DV30" s="309" t="str">
        <f ca="true">+IF(OFFSET('Hygiene Data'!$F$12,0,10*ROW('Hygiene Data'!F24))="","",OFFSET('Hygiene Data'!$F$12,0,10*ROW('Hygiene Data'!F24)))</f>
        <v/>
      </c>
      <c r="DW30" s="309" t="str">
        <f ca="true">+IF(OFFSET('Hygiene Data'!$F$13,0,10*ROW('Hygiene Data'!F24))="","",OFFSET('Hygiene Data'!$F$13,0,10*ROW('Hygiene Data'!F24)))</f>
        <v/>
      </c>
      <c r="DX30" s="309" t="str">
        <f ca="true">+IF(OFFSET('Hygiene Data'!$G$11,0,10*ROW('Hygiene Data'!G24))="","",OFFSET('Hygiene Data'!$G$11,0,10*ROW('Hygiene Data'!G24)))</f>
        <v/>
      </c>
      <c r="DY30" s="309" t="str">
        <f ca="true">+IF(OFFSET('Hygiene Data'!$G$12,0,10*ROW('Hygiene Data'!G24))="","",OFFSET('Hygiene Data'!$G$12,0,10*ROW('Hygiene Data'!G24)))</f>
        <v/>
      </c>
      <c r="DZ30" s="309" t="str">
        <f ca="true">+IF(OFFSET('Hygiene Data'!$G$13,0,10*ROW('Hygiene Data'!G24))="","",OFFSET('Hygiene Data'!$G$13,0,10*ROW('Hygiene Data'!G24)))</f>
        <v/>
      </c>
      <c r="EA30" s="309" t="str">
        <f ca="true">+IF(OFFSET('Hygiene Data'!$H$11,0,10*ROW('Hygiene Data'!H24))="","",OFFSET('Hygiene Data'!$H$11,0,10*ROW('Hygiene Data'!H24)))</f>
        <v/>
      </c>
      <c r="EB30" s="309" t="str">
        <f ca="true">+IF(OFFSET('Hygiene Data'!$H$12,0,10*ROW('Hygiene Data'!H24))="","",OFFSET('Hygiene Data'!$H$12,0,10*ROW('Hygiene Data'!H24)))</f>
        <v/>
      </c>
      <c r="EC30" s="309" t="str">
        <f ca="true">+IF(OFFSET('Hygiene Data'!$H$13,0,10*ROW('Hygiene Data'!H24))="","",OFFSET('Hygiene Data'!$H$13,0,10*ROW('Hygiene Data'!H24)))</f>
        <v/>
      </c>
      <c r="ED30" s="309" t="str">
        <f ca="true">+IF(OFFSET('Hygiene Data'!$I$11,0,10*ROW('Hygiene Data'!I24))="","",OFFSET('Hygiene Data'!$I$11,0,10*ROW('Hygiene Data'!I24)))</f>
        <v/>
      </c>
      <c r="EE30" s="309" t="str">
        <f ca="true">+IF(OFFSET('Hygiene Data'!$I$12,0,10*ROW('Hygiene Data'!I24))="","",OFFSET('Hygiene Data'!$I$12,0,10*ROW('Hygiene Data'!I24)))</f>
        <v/>
      </c>
      <c r="EF30" s="309"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
      </c>
      <c r="B31" s="38" t="str">
        <f ca="true">+IF(OFFSET('Water Data'!$C$2,0,10*ROW('Water Data'!F25))="","",OFFSET('Water Data'!$C$2,0,10*ROW('Water Data'!F25)))</f>
        <v/>
      </c>
      <c r="C31" s="365" t="str">
        <f t="shared" ca="true" si="0"/>
        <v/>
      </c>
      <c r="D31" s="99"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9"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9"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9"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9"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9"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10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100"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10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10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10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10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10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10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10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10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10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10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10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10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10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10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10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10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10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10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10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100"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10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10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10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10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100"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10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10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10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1"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1"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10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1"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1"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10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1"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1"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9"/>
      <c r="BS31" s="309" t="str">
        <f ca="true">+IF(OFFSET('Water Data'!$D$27,0,10*ROW('Water Data'!D25))="","",OFFSET('Water Data'!$D$27,0,10*ROW('Water Data'!D25)))</f>
        <v/>
      </c>
      <c r="BT31" s="309" t="str">
        <f ca="true">+IF(OFFSET('Water Data'!$D$28,0,10*ROW('Water Data'!D25))="","",OFFSET('Water Data'!$D$28,0,10*ROW('Water Data'!D25)))</f>
        <v/>
      </c>
      <c r="BU31" s="309" t="str">
        <f ca="true">+IF(OFFSET('Water Data'!$D$29,0,10*ROW('Water Data'!D25))="","",OFFSET('Water Data'!$D$29,0,10*ROW('Water Data'!D25)))</f>
        <v/>
      </c>
      <c r="BV31" s="309" t="str">
        <f ca="true">+IF(OFFSET('Water Data'!$E$27,0,10*ROW('Water Data'!E25))="","",OFFSET('Water Data'!$E$27,0,10*ROW('Water Data'!E25)))</f>
        <v/>
      </c>
      <c r="BW31" s="309" t="str">
        <f ca="true">+IF(OFFSET('Water Data'!$E$28,0,10*ROW('Water Data'!E25))="","",OFFSET('Water Data'!$E$28,0,10*ROW('Water Data'!E25)))</f>
        <v/>
      </c>
      <c r="BX31" s="309" t="str">
        <f ca="true">+IF(OFFSET('Water Data'!$E$29,0,10*ROW('Water Data'!E25))="","",OFFSET('Water Data'!$E$29,0,10*ROW('Water Data'!E25)))</f>
        <v/>
      </c>
      <c r="BY31" s="309" t="str">
        <f ca="true">+IF(OFFSET('Water Data'!$F$27,0,10*ROW('Water Data'!F25))="","",OFFSET('Water Data'!$F$27,0,10*ROW('Water Data'!F25)))</f>
        <v/>
      </c>
      <c r="BZ31" s="309" t="str">
        <f ca="true">+IF(OFFSET('Water Data'!$F$28,0,10*ROW('Water Data'!F25))="","",OFFSET('Water Data'!$F$28,0,10*ROW('Water Data'!F25)))</f>
        <v/>
      </c>
      <c r="CA31" s="309" t="str">
        <f ca="true">+IF(OFFSET('Water Data'!$F$29,0,10*ROW('Water Data'!F25))="","",OFFSET('Water Data'!$F$29,0,10*ROW('Water Data'!F25)))</f>
        <v/>
      </c>
      <c r="CB31" s="309" t="str">
        <f ca="true">+IF(OFFSET('Water Data'!$G$27,0,10*ROW('Water Data'!G25))="","",OFFSET('Water Data'!$G$27,0,10*ROW('Water Data'!G25)))</f>
        <v/>
      </c>
      <c r="CC31" s="309" t="str">
        <f ca="true">+IF(OFFSET('Water Data'!$G$28,0,10*ROW('Water Data'!G25))="","",OFFSET('Water Data'!$G$28,0,10*ROW('Water Data'!G25)))</f>
        <v/>
      </c>
      <c r="CD31" s="309" t="str">
        <f ca="true">+IF(OFFSET('Water Data'!$G$29,0,10*ROW('Water Data'!G25))="","",OFFSET('Water Data'!$G$29,0,10*ROW('Water Data'!G25)))</f>
        <v/>
      </c>
      <c r="CE31" s="309" t="str">
        <f ca="true">+IF(OFFSET('Water Data'!$H$27,0,10*ROW('Water Data'!H25))="","",OFFSET('Water Data'!$H$27,0,10*ROW('Water Data'!H25)))</f>
        <v/>
      </c>
      <c r="CF31" s="309" t="str">
        <f ca="true">+IF(OFFSET('Water Data'!$H$28,0,10*ROW('Water Data'!H25))="","",OFFSET('Water Data'!$H$28,0,10*ROW('Water Data'!H25)))</f>
        <v/>
      </c>
      <c r="CG31" s="309" t="str">
        <f ca="true">+IF(OFFSET('Water Data'!$H$29,0,10*ROW('Water Data'!H25))="","",OFFSET('Water Data'!$H$29,0,10*ROW('Water Data'!H25)))</f>
        <v/>
      </c>
      <c r="CH31" s="309" t="str">
        <f ca="true">+IF(OFFSET('Water Data'!$I$27,0,10*ROW('Water Data'!I25))="","",OFFSET('Water Data'!$I$27,0,10*ROW('Water Data'!I25)))</f>
        <v/>
      </c>
      <c r="CI31" s="309" t="str">
        <f ca="true">+IF(OFFSET('Water Data'!$I$28,0,10*ROW('Water Data'!I25))="","",OFFSET('Water Data'!$I$28,0,10*ROW('Water Data'!I25)))</f>
        <v/>
      </c>
      <c r="CJ31" s="309" t="str">
        <f ca="true">+IF(OFFSET('Water Data'!$I$29,0,10*ROW('Water Data'!I25))="","",OFFSET('Water Data'!$I$29,0,10*ROW('Water Data'!I25)))</f>
        <v/>
      </c>
      <c r="CK31" s="309" t="str">
        <f ca="true">+IF(OFFSET('Sanitation Data'!$D$28,0,10*ROW('Sanitation Data'!D25))="","",OFFSET('Sanitation Data'!$D$28,0,10*ROW('Sanitation Data'!D25)))</f>
        <v/>
      </c>
      <c r="CL31" s="309" t="str">
        <f ca="true">+IF(OFFSET('Sanitation Data'!$D$29,0,10*ROW('Sanitation Data'!D25))="","",OFFSET('Sanitation Data'!$D$29,0,10*ROW('Sanitation Data'!D25)))</f>
        <v/>
      </c>
      <c r="CM31" s="309" t="str">
        <f ca="true">+IF(OFFSET('Sanitation Data'!$D$30,0,10*ROW('Sanitation Data'!D25))="","",OFFSET('Sanitation Data'!$D$30,0,10*ROW('Sanitation Data'!D25)))</f>
        <v/>
      </c>
      <c r="CN31" s="309" t="str">
        <f ca="true">+IF(OFFSET('Sanitation Data'!$D$31,0,10*ROW('Sanitation Data'!D25))="","",OFFSET('Sanitation Data'!$D$31,0,10*ROW('Sanitation Data'!D25)))</f>
        <v/>
      </c>
      <c r="CO31" s="309" t="str">
        <f ca="true">+IF(OFFSET('Sanitation Data'!$D$32,0,10*ROW('Sanitation Data'!D25))="","",OFFSET('Sanitation Data'!$D$32,0,10*ROW('Sanitation Data'!D25)))</f>
        <v/>
      </c>
      <c r="CP31" s="309" t="str">
        <f ca="true">+IF(OFFSET('Sanitation Data'!$E$28,0,10*ROW('Sanitation Data'!E25))="","",OFFSET('Sanitation Data'!$E$28,0,10*ROW('Sanitation Data'!E25)))</f>
        <v/>
      </c>
      <c r="CQ31" s="309" t="str">
        <f ca="true">+IF(OFFSET('Sanitation Data'!$E$29,0,10*ROW('Sanitation Data'!E25))="","",OFFSET('Sanitation Data'!$E$29,0,10*ROW('Sanitation Data'!E25)))</f>
        <v/>
      </c>
      <c r="CR31" s="309" t="str">
        <f ca="true">+IF(OFFSET('Sanitation Data'!$E$30,0,10*ROW('Sanitation Data'!E25))="","",OFFSET('Sanitation Data'!$E$30,0,10*ROW('Sanitation Data'!E25)))</f>
        <v/>
      </c>
      <c r="CS31" s="309" t="str">
        <f ca="true">+IF(OFFSET('Sanitation Data'!$E$31,0,10*ROW('Sanitation Data'!E25))="","",OFFSET('Sanitation Data'!$E$31,0,10*ROW('Sanitation Data'!E25)))</f>
        <v/>
      </c>
      <c r="CT31" s="309" t="str">
        <f ca="true">+IF(OFFSET('Sanitation Data'!$E$32,0,10*ROW('Sanitation Data'!E25))="","",OFFSET('Sanitation Data'!$E$32,0,10*ROW('Sanitation Data'!E25)))</f>
        <v/>
      </c>
      <c r="CU31" s="309" t="str">
        <f ca="true">+IF(OFFSET('Sanitation Data'!$F$28,0,10*ROW('Sanitation Data'!F25))="","",OFFSET('Sanitation Data'!$F$28,0,10*ROW('Sanitation Data'!F25)))</f>
        <v/>
      </c>
      <c r="CV31" s="309" t="str">
        <f ca="true">+IF(OFFSET('Sanitation Data'!$F$29,0,10*ROW('Sanitation Data'!F25))="","",OFFSET('Sanitation Data'!$F$29,0,10*ROW('Sanitation Data'!F25)))</f>
        <v/>
      </c>
      <c r="CW31" s="309" t="str">
        <f ca="true">+IF(OFFSET('Sanitation Data'!$F$30,0,10*ROW('Sanitation Data'!F25))="","",OFFSET('Sanitation Data'!$F$30,0,10*ROW('Sanitation Data'!F25)))</f>
        <v/>
      </c>
      <c r="CX31" s="309" t="str">
        <f ca="true">+IF(OFFSET('Sanitation Data'!$F$31,0,10*ROW('Sanitation Data'!F25))="","",OFFSET('Sanitation Data'!$F$31,0,10*ROW('Sanitation Data'!F25)))</f>
        <v/>
      </c>
      <c r="CY31" s="309" t="str">
        <f ca="true">+IF(OFFSET('Sanitation Data'!$F$32,0,10*ROW('Sanitation Data'!F25))="","",OFFSET('Sanitation Data'!$F$32,0,10*ROW('Sanitation Data'!F25)))</f>
        <v/>
      </c>
      <c r="CZ31" s="309" t="str">
        <f ca="true">+IF(OFFSET('Sanitation Data'!$G$28,0,10*ROW('Sanitation Data'!G25))="","",OFFSET('Sanitation Data'!$G$28,0,10*ROW('Sanitation Data'!G25)))</f>
        <v/>
      </c>
      <c r="DA31" s="309" t="str">
        <f ca="true">+IF(OFFSET('Sanitation Data'!$G$29,0,10*ROW('Sanitation Data'!G25))="","",OFFSET('Sanitation Data'!$G$29,0,10*ROW('Sanitation Data'!G25)))</f>
        <v/>
      </c>
      <c r="DB31" s="309" t="str">
        <f ca="true">+IF(OFFSET('Sanitation Data'!$G$30,0,10*ROW('Sanitation Data'!G25))="","",OFFSET('Sanitation Data'!$G$30,0,10*ROW('Sanitation Data'!G25)))</f>
        <v/>
      </c>
      <c r="DC31" s="309" t="str">
        <f ca="true">+IF(OFFSET('Sanitation Data'!$G$31,0,10*ROW('Sanitation Data'!G25))="","",OFFSET('Sanitation Data'!$G$31,0,10*ROW('Sanitation Data'!G25)))</f>
        <v/>
      </c>
      <c r="DD31" s="309" t="str">
        <f ca="true">+IF(OFFSET('Sanitation Data'!$G$32,0,10*ROW('Sanitation Data'!G25))="","",OFFSET('Sanitation Data'!$G$32,0,10*ROW('Sanitation Data'!G25)))</f>
        <v/>
      </c>
      <c r="DE31" s="309" t="str">
        <f ca="true">+IF(OFFSET('Sanitation Data'!$H$28,0,10*ROW('Sanitation Data'!H25))="","",OFFSET('Sanitation Data'!$H$28,0,10*ROW('Sanitation Data'!H25)))</f>
        <v/>
      </c>
      <c r="DF31" s="309" t="str">
        <f ca="true">+IF(OFFSET('Sanitation Data'!$H$29,0,10*ROW('Sanitation Data'!H25))="","",OFFSET('Sanitation Data'!$H$29,0,10*ROW('Sanitation Data'!H25)))</f>
        <v/>
      </c>
      <c r="DG31" s="309" t="str">
        <f ca="true">+IF(OFFSET('Sanitation Data'!$H$30,0,10*ROW('Sanitation Data'!H25))="","",OFFSET('Sanitation Data'!$H$30,0,10*ROW('Sanitation Data'!H25)))</f>
        <v/>
      </c>
      <c r="DH31" s="309" t="str">
        <f ca="true">+IF(OFFSET('Sanitation Data'!$H$31,0,10*ROW('Sanitation Data'!H25))="","",OFFSET('Sanitation Data'!$H$31,0,10*ROW('Sanitation Data'!H25)))</f>
        <v/>
      </c>
      <c r="DI31" s="309" t="str">
        <f ca="true">+IF(OFFSET('Sanitation Data'!$H$32,0,10*ROW('Sanitation Data'!H25))="","",OFFSET('Sanitation Data'!$H$32,0,10*ROW('Sanitation Data'!H25)))</f>
        <v/>
      </c>
      <c r="DJ31" s="309" t="str">
        <f ca="true">+IF(OFFSET('Sanitation Data'!$I$28,0,10*ROW('Sanitation Data'!I25))="","",OFFSET('Sanitation Data'!$I$28,0,10*ROW('Sanitation Data'!I25)))</f>
        <v/>
      </c>
      <c r="DK31" s="309" t="str">
        <f ca="true">+IF(OFFSET('Sanitation Data'!$I$29,0,10*ROW('Sanitation Data'!I25))="","",OFFSET('Sanitation Data'!$I$29,0,10*ROW('Sanitation Data'!I25)))</f>
        <v/>
      </c>
      <c r="DL31" s="309" t="str">
        <f ca="true">+IF(OFFSET('Sanitation Data'!$I$30,0,10*ROW('Sanitation Data'!I25))="","",OFFSET('Sanitation Data'!$I$30,0,10*ROW('Sanitation Data'!I25)))</f>
        <v/>
      </c>
      <c r="DM31" s="309" t="str">
        <f ca="true">+IF(OFFSET('Sanitation Data'!$I$31,0,10*ROW('Sanitation Data'!I25))="","",OFFSET('Sanitation Data'!$I$31,0,10*ROW('Sanitation Data'!I25)))</f>
        <v/>
      </c>
      <c r="DN31" s="309" t="str">
        <f ca="true">+IF(OFFSET('Sanitation Data'!$I$32,0,10*ROW('Sanitation Data'!I25))="","",OFFSET('Sanitation Data'!$I$32,0,10*ROW('Sanitation Data'!I25)))</f>
        <v/>
      </c>
      <c r="DO31" s="309" t="str">
        <f ca="true">+IF(OFFSET('Hygiene Data'!$D$11,0,10*ROW('Hygiene Data'!D25))="","",OFFSET('Hygiene Data'!$D$11,0,10*ROW('Hygiene Data'!D25)))</f>
        <v/>
      </c>
      <c r="DP31" s="309" t="str">
        <f ca="true">+IF(OFFSET('Hygiene Data'!$D$12,0,10*ROW('Hygiene Data'!D25))="","",OFFSET('Hygiene Data'!$D$12,0,10*ROW('Hygiene Data'!D25)))</f>
        <v/>
      </c>
      <c r="DQ31" s="309" t="str">
        <f ca="true">+IF(OFFSET('Hygiene Data'!$D$13,0,10*ROW('Hygiene Data'!D25))="","",OFFSET('Hygiene Data'!$D$13,0,10*ROW('Hygiene Data'!D25)))</f>
        <v/>
      </c>
      <c r="DR31" s="309" t="str">
        <f ca="true">+IF(OFFSET('Hygiene Data'!$E$11,0,10*ROW('Hygiene Data'!E25))="","",OFFSET('Hygiene Data'!$E$11,0,10*ROW('Hygiene Data'!E25)))</f>
        <v/>
      </c>
      <c r="DS31" s="309" t="str">
        <f ca="true">+IF(OFFSET('Hygiene Data'!$E$12,0,10*ROW('Hygiene Data'!E25))="","",OFFSET('Hygiene Data'!$E$12,0,10*ROW('Hygiene Data'!E25)))</f>
        <v/>
      </c>
      <c r="DT31" s="309" t="str">
        <f ca="true">+IF(OFFSET('Hygiene Data'!$E$13,0,10*ROW('Hygiene Data'!E25))="","",OFFSET('Hygiene Data'!$E$13,0,10*ROW('Hygiene Data'!E25)))</f>
        <v/>
      </c>
      <c r="DU31" s="309" t="str">
        <f ca="true">+IF(OFFSET('Hygiene Data'!$F$11,0,10*ROW('Hygiene Data'!F25))="","",OFFSET('Hygiene Data'!$F$11,0,10*ROW('Hygiene Data'!F25)))</f>
        <v/>
      </c>
      <c r="DV31" s="309" t="str">
        <f ca="true">+IF(OFFSET('Hygiene Data'!$F$12,0,10*ROW('Hygiene Data'!F25))="","",OFFSET('Hygiene Data'!$F$12,0,10*ROW('Hygiene Data'!F25)))</f>
        <v/>
      </c>
      <c r="DW31" s="309" t="str">
        <f ca="true">+IF(OFFSET('Hygiene Data'!$F$13,0,10*ROW('Hygiene Data'!F25))="","",OFFSET('Hygiene Data'!$F$13,0,10*ROW('Hygiene Data'!F25)))</f>
        <v/>
      </c>
      <c r="DX31" s="309" t="str">
        <f ca="true">+IF(OFFSET('Hygiene Data'!$G$11,0,10*ROW('Hygiene Data'!G25))="","",OFFSET('Hygiene Data'!$G$11,0,10*ROW('Hygiene Data'!G25)))</f>
        <v/>
      </c>
      <c r="DY31" s="309" t="str">
        <f ca="true">+IF(OFFSET('Hygiene Data'!$G$12,0,10*ROW('Hygiene Data'!G25))="","",OFFSET('Hygiene Data'!$G$12,0,10*ROW('Hygiene Data'!G25)))</f>
        <v/>
      </c>
      <c r="DZ31" s="309" t="str">
        <f ca="true">+IF(OFFSET('Hygiene Data'!$G$13,0,10*ROW('Hygiene Data'!G25))="","",OFFSET('Hygiene Data'!$G$13,0,10*ROW('Hygiene Data'!G25)))</f>
        <v/>
      </c>
      <c r="EA31" s="309" t="str">
        <f ca="true">+IF(OFFSET('Hygiene Data'!$H$11,0,10*ROW('Hygiene Data'!H25))="","",OFFSET('Hygiene Data'!$H$11,0,10*ROW('Hygiene Data'!H25)))</f>
        <v/>
      </c>
      <c r="EB31" s="309" t="str">
        <f ca="true">+IF(OFFSET('Hygiene Data'!$H$12,0,10*ROW('Hygiene Data'!H25))="","",OFFSET('Hygiene Data'!$H$12,0,10*ROW('Hygiene Data'!H25)))</f>
        <v/>
      </c>
      <c r="EC31" s="309" t="str">
        <f ca="true">+IF(OFFSET('Hygiene Data'!$H$13,0,10*ROW('Hygiene Data'!H25))="","",OFFSET('Hygiene Data'!$H$13,0,10*ROW('Hygiene Data'!H25)))</f>
        <v/>
      </c>
      <c r="ED31" s="309" t="str">
        <f ca="true">+IF(OFFSET('Hygiene Data'!$I$11,0,10*ROW('Hygiene Data'!I25))="","",OFFSET('Hygiene Data'!$I$11,0,10*ROW('Hygiene Data'!I25)))</f>
        <v/>
      </c>
      <c r="EE31" s="309" t="str">
        <f ca="true">+IF(OFFSET('Hygiene Data'!$I$12,0,10*ROW('Hygiene Data'!I25))="","",OFFSET('Hygiene Data'!$I$12,0,10*ROW('Hygiene Data'!I25)))</f>
        <v/>
      </c>
      <c r="EF31" s="309" t="str">
        <f ca="true">+IF(OFFSET('Hygiene Data'!$I$13,0,10*ROW('Hygiene Data'!I25))="","",OFFSET('Hygiene Data'!$I$13,0,10*ROW('Hygiene Data'!I25)))</f>
        <v/>
      </c>
    </row>
    <row xmlns:x14ac="http://schemas.microsoft.com/office/spreadsheetml/2009/9/ac" r="32" x14ac:dyDescent="0.2">
      <c r="A32" s="38" t="str">
        <f ca="true">+IF(OFFSET('Water Data'!$B$2,0,10*ROW('Water Data'!E26))="","",OFFSET('Water Data'!$B$2,0,10*ROW('Water Data'!E26)))</f>
        <v/>
      </c>
      <c r="B32" s="38" t="str">
        <f ca="true">+IF(OFFSET('Water Data'!$C$2,0,10*ROW('Water Data'!F26))="","",OFFSET('Water Data'!$C$2,0,10*ROW('Water Data'!F26)))</f>
        <v/>
      </c>
      <c r="C32" s="365" t="str">
        <f t="shared" ca="true" si="0"/>
        <v/>
      </c>
      <c r="D32" s="9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9"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9"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9"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10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10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10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10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10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10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10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10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10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10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10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10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10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10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10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10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10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10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10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10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10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10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10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10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10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10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10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10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10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10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1"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10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1"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10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1"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9"/>
      <c r="BS32" s="309" t="str">
        <f ca="true">+IF(OFFSET('Water Data'!$D$27,0,10*ROW('Water Data'!D26))="","",OFFSET('Water Data'!$D$27,0,10*ROW('Water Data'!D26)))</f>
        <v/>
      </c>
      <c r="BT32" s="309" t="str">
        <f ca="true">+IF(OFFSET('Water Data'!$D$28,0,10*ROW('Water Data'!D26))="","",OFFSET('Water Data'!$D$28,0,10*ROW('Water Data'!D26)))</f>
        <v/>
      </c>
      <c r="BU32" s="309" t="str">
        <f ca="true">+IF(OFFSET('Water Data'!$D$29,0,10*ROW('Water Data'!D26))="","",OFFSET('Water Data'!$D$29,0,10*ROW('Water Data'!D26)))</f>
        <v/>
      </c>
      <c r="BV32" s="309" t="str">
        <f ca="true">+IF(OFFSET('Water Data'!$E$27,0,10*ROW('Water Data'!E26))="","",OFFSET('Water Data'!$E$27,0,10*ROW('Water Data'!E26)))</f>
        <v/>
      </c>
      <c r="BW32" s="309" t="str">
        <f ca="true">+IF(OFFSET('Water Data'!$E$28,0,10*ROW('Water Data'!E26))="","",OFFSET('Water Data'!$E$28,0,10*ROW('Water Data'!E26)))</f>
        <v/>
      </c>
      <c r="BX32" s="309" t="str">
        <f ca="true">+IF(OFFSET('Water Data'!$E$29,0,10*ROW('Water Data'!E26))="","",OFFSET('Water Data'!$E$29,0,10*ROW('Water Data'!E26)))</f>
        <v/>
      </c>
      <c r="BY32" s="309" t="str">
        <f ca="true">+IF(OFFSET('Water Data'!$F$27,0,10*ROW('Water Data'!F26))="","",OFFSET('Water Data'!$F$27,0,10*ROW('Water Data'!F26)))</f>
        <v/>
      </c>
      <c r="BZ32" s="309" t="str">
        <f ca="true">+IF(OFFSET('Water Data'!$F$28,0,10*ROW('Water Data'!F26))="","",OFFSET('Water Data'!$F$28,0,10*ROW('Water Data'!F26)))</f>
        <v/>
      </c>
      <c r="CA32" s="309" t="str">
        <f ca="true">+IF(OFFSET('Water Data'!$F$29,0,10*ROW('Water Data'!F26))="","",OFFSET('Water Data'!$F$29,0,10*ROW('Water Data'!F26)))</f>
        <v/>
      </c>
      <c r="CB32" s="309" t="str">
        <f ca="true">+IF(OFFSET('Water Data'!$G$27,0,10*ROW('Water Data'!G26))="","",OFFSET('Water Data'!$G$27,0,10*ROW('Water Data'!G26)))</f>
        <v/>
      </c>
      <c r="CC32" s="309" t="str">
        <f ca="true">+IF(OFFSET('Water Data'!$G$28,0,10*ROW('Water Data'!G26))="","",OFFSET('Water Data'!$G$28,0,10*ROW('Water Data'!G26)))</f>
        <v/>
      </c>
      <c r="CD32" s="309" t="str">
        <f ca="true">+IF(OFFSET('Water Data'!$G$29,0,10*ROW('Water Data'!G26))="","",OFFSET('Water Data'!$G$29,0,10*ROW('Water Data'!G26)))</f>
        <v/>
      </c>
      <c r="CE32" s="309" t="str">
        <f ca="true">+IF(OFFSET('Water Data'!$H$27,0,10*ROW('Water Data'!H26))="","",OFFSET('Water Data'!$H$27,0,10*ROW('Water Data'!H26)))</f>
        <v/>
      </c>
      <c r="CF32" s="309" t="str">
        <f ca="true">+IF(OFFSET('Water Data'!$H$28,0,10*ROW('Water Data'!H26))="","",OFFSET('Water Data'!$H$28,0,10*ROW('Water Data'!H26)))</f>
        <v/>
      </c>
      <c r="CG32" s="309" t="str">
        <f ca="true">+IF(OFFSET('Water Data'!$H$29,0,10*ROW('Water Data'!H26))="","",OFFSET('Water Data'!$H$29,0,10*ROW('Water Data'!H26)))</f>
        <v/>
      </c>
      <c r="CH32" s="309" t="str">
        <f ca="true">+IF(OFFSET('Water Data'!$I$27,0,10*ROW('Water Data'!I26))="","",OFFSET('Water Data'!$I$27,0,10*ROW('Water Data'!I26)))</f>
        <v/>
      </c>
      <c r="CI32" s="309" t="str">
        <f ca="true">+IF(OFFSET('Water Data'!$I$28,0,10*ROW('Water Data'!I26))="","",OFFSET('Water Data'!$I$28,0,10*ROW('Water Data'!I26)))</f>
        <v/>
      </c>
      <c r="CJ32" s="309" t="str">
        <f ca="true">+IF(OFFSET('Water Data'!$I$29,0,10*ROW('Water Data'!I26))="","",OFFSET('Water Data'!$I$29,0,10*ROW('Water Data'!I26)))</f>
        <v/>
      </c>
      <c r="CK32" s="309" t="str">
        <f ca="true">+IF(OFFSET('Sanitation Data'!$D$28,0,10*ROW('Sanitation Data'!D26))="","",OFFSET('Sanitation Data'!$D$28,0,10*ROW('Sanitation Data'!D26)))</f>
        <v/>
      </c>
      <c r="CL32" s="309" t="str">
        <f ca="true">+IF(OFFSET('Sanitation Data'!$D$29,0,10*ROW('Sanitation Data'!D26))="","",OFFSET('Sanitation Data'!$D$29,0,10*ROW('Sanitation Data'!D26)))</f>
        <v/>
      </c>
      <c r="CM32" s="309" t="str">
        <f ca="true">+IF(OFFSET('Sanitation Data'!$D$30,0,10*ROW('Sanitation Data'!D26))="","",OFFSET('Sanitation Data'!$D$30,0,10*ROW('Sanitation Data'!D26)))</f>
        <v/>
      </c>
      <c r="CN32" s="309" t="str">
        <f ca="true">+IF(OFFSET('Sanitation Data'!$D$31,0,10*ROW('Sanitation Data'!D26))="","",OFFSET('Sanitation Data'!$D$31,0,10*ROW('Sanitation Data'!D26)))</f>
        <v/>
      </c>
      <c r="CO32" s="309" t="str">
        <f ca="true">+IF(OFFSET('Sanitation Data'!$D$32,0,10*ROW('Sanitation Data'!D26))="","",OFFSET('Sanitation Data'!$D$32,0,10*ROW('Sanitation Data'!D26)))</f>
        <v/>
      </c>
      <c r="CP32" s="309" t="str">
        <f ca="true">+IF(OFFSET('Sanitation Data'!$E$28,0,10*ROW('Sanitation Data'!E26))="","",OFFSET('Sanitation Data'!$E$28,0,10*ROW('Sanitation Data'!E26)))</f>
        <v/>
      </c>
      <c r="CQ32" s="309" t="str">
        <f ca="true">+IF(OFFSET('Sanitation Data'!$E$29,0,10*ROW('Sanitation Data'!E26))="","",OFFSET('Sanitation Data'!$E$29,0,10*ROW('Sanitation Data'!E26)))</f>
        <v/>
      </c>
      <c r="CR32" s="309" t="str">
        <f ca="true">+IF(OFFSET('Sanitation Data'!$E$30,0,10*ROW('Sanitation Data'!E26))="","",OFFSET('Sanitation Data'!$E$30,0,10*ROW('Sanitation Data'!E26)))</f>
        <v/>
      </c>
      <c r="CS32" s="309" t="str">
        <f ca="true">+IF(OFFSET('Sanitation Data'!$E$31,0,10*ROW('Sanitation Data'!E26))="","",OFFSET('Sanitation Data'!$E$31,0,10*ROW('Sanitation Data'!E26)))</f>
        <v/>
      </c>
      <c r="CT32" s="309" t="str">
        <f ca="true">+IF(OFFSET('Sanitation Data'!$E$32,0,10*ROW('Sanitation Data'!E26))="","",OFFSET('Sanitation Data'!$E$32,0,10*ROW('Sanitation Data'!E26)))</f>
        <v/>
      </c>
      <c r="CU32" s="309" t="str">
        <f ca="true">+IF(OFFSET('Sanitation Data'!$F$28,0,10*ROW('Sanitation Data'!F26))="","",OFFSET('Sanitation Data'!$F$28,0,10*ROW('Sanitation Data'!F26)))</f>
        <v/>
      </c>
      <c r="CV32" s="309" t="str">
        <f ca="true">+IF(OFFSET('Sanitation Data'!$F$29,0,10*ROW('Sanitation Data'!F26))="","",OFFSET('Sanitation Data'!$F$29,0,10*ROW('Sanitation Data'!F26)))</f>
        <v/>
      </c>
      <c r="CW32" s="309" t="str">
        <f ca="true">+IF(OFFSET('Sanitation Data'!$F$30,0,10*ROW('Sanitation Data'!F26))="","",OFFSET('Sanitation Data'!$F$30,0,10*ROW('Sanitation Data'!F26)))</f>
        <v/>
      </c>
      <c r="CX32" s="309" t="str">
        <f ca="true">+IF(OFFSET('Sanitation Data'!$F$31,0,10*ROW('Sanitation Data'!F26))="","",OFFSET('Sanitation Data'!$F$31,0,10*ROW('Sanitation Data'!F26)))</f>
        <v/>
      </c>
      <c r="CY32" s="309" t="str">
        <f ca="true">+IF(OFFSET('Sanitation Data'!$F$32,0,10*ROW('Sanitation Data'!F26))="","",OFFSET('Sanitation Data'!$F$32,0,10*ROW('Sanitation Data'!F26)))</f>
        <v/>
      </c>
      <c r="CZ32" s="309" t="str">
        <f ca="true">+IF(OFFSET('Sanitation Data'!$G$28,0,10*ROW('Sanitation Data'!G26))="","",OFFSET('Sanitation Data'!$G$28,0,10*ROW('Sanitation Data'!G26)))</f>
        <v/>
      </c>
      <c r="DA32" s="309" t="str">
        <f ca="true">+IF(OFFSET('Sanitation Data'!$G$29,0,10*ROW('Sanitation Data'!G26))="","",OFFSET('Sanitation Data'!$G$29,0,10*ROW('Sanitation Data'!G26)))</f>
        <v/>
      </c>
      <c r="DB32" s="309" t="str">
        <f ca="true">+IF(OFFSET('Sanitation Data'!$G$30,0,10*ROW('Sanitation Data'!G26))="","",OFFSET('Sanitation Data'!$G$30,0,10*ROW('Sanitation Data'!G26)))</f>
        <v/>
      </c>
      <c r="DC32" s="309" t="str">
        <f ca="true">+IF(OFFSET('Sanitation Data'!$G$31,0,10*ROW('Sanitation Data'!G26))="","",OFFSET('Sanitation Data'!$G$31,0,10*ROW('Sanitation Data'!G26)))</f>
        <v/>
      </c>
      <c r="DD32" s="309" t="str">
        <f ca="true">+IF(OFFSET('Sanitation Data'!$G$32,0,10*ROW('Sanitation Data'!G26))="","",OFFSET('Sanitation Data'!$G$32,0,10*ROW('Sanitation Data'!G26)))</f>
        <v/>
      </c>
      <c r="DE32" s="309" t="str">
        <f ca="true">+IF(OFFSET('Sanitation Data'!$H$28,0,10*ROW('Sanitation Data'!H26))="","",OFFSET('Sanitation Data'!$H$28,0,10*ROW('Sanitation Data'!H26)))</f>
        <v/>
      </c>
      <c r="DF32" s="309" t="str">
        <f ca="true">+IF(OFFSET('Sanitation Data'!$H$29,0,10*ROW('Sanitation Data'!H26))="","",OFFSET('Sanitation Data'!$H$29,0,10*ROW('Sanitation Data'!H26)))</f>
        <v/>
      </c>
      <c r="DG32" s="309" t="str">
        <f ca="true">+IF(OFFSET('Sanitation Data'!$H$30,0,10*ROW('Sanitation Data'!H26))="","",OFFSET('Sanitation Data'!$H$30,0,10*ROW('Sanitation Data'!H26)))</f>
        <v/>
      </c>
      <c r="DH32" s="309" t="str">
        <f ca="true">+IF(OFFSET('Sanitation Data'!$H$31,0,10*ROW('Sanitation Data'!H26))="","",OFFSET('Sanitation Data'!$H$31,0,10*ROW('Sanitation Data'!H26)))</f>
        <v/>
      </c>
      <c r="DI32" s="309" t="str">
        <f ca="true">+IF(OFFSET('Sanitation Data'!$H$32,0,10*ROW('Sanitation Data'!H26))="","",OFFSET('Sanitation Data'!$H$32,0,10*ROW('Sanitation Data'!H26)))</f>
        <v/>
      </c>
      <c r="DJ32" s="309" t="str">
        <f ca="true">+IF(OFFSET('Sanitation Data'!$I$28,0,10*ROW('Sanitation Data'!I26))="","",OFFSET('Sanitation Data'!$I$28,0,10*ROW('Sanitation Data'!I26)))</f>
        <v/>
      </c>
      <c r="DK32" s="309" t="str">
        <f ca="true">+IF(OFFSET('Sanitation Data'!$I$29,0,10*ROW('Sanitation Data'!I26))="","",OFFSET('Sanitation Data'!$I$29,0,10*ROW('Sanitation Data'!I26)))</f>
        <v/>
      </c>
      <c r="DL32" s="309" t="str">
        <f ca="true">+IF(OFFSET('Sanitation Data'!$I$30,0,10*ROW('Sanitation Data'!I26))="","",OFFSET('Sanitation Data'!$I$30,0,10*ROW('Sanitation Data'!I26)))</f>
        <v/>
      </c>
      <c r="DM32" s="309" t="str">
        <f ca="true">+IF(OFFSET('Sanitation Data'!$I$31,0,10*ROW('Sanitation Data'!I26))="","",OFFSET('Sanitation Data'!$I$31,0,10*ROW('Sanitation Data'!I26)))</f>
        <v/>
      </c>
      <c r="DN32" s="309" t="str">
        <f ca="true">+IF(OFFSET('Sanitation Data'!$I$32,0,10*ROW('Sanitation Data'!I26))="","",OFFSET('Sanitation Data'!$I$32,0,10*ROW('Sanitation Data'!I26)))</f>
        <v/>
      </c>
      <c r="DO32" s="309" t="str">
        <f ca="true">+IF(OFFSET('Hygiene Data'!$D$11,0,10*ROW('Hygiene Data'!D26))="","",OFFSET('Hygiene Data'!$D$11,0,10*ROW('Hygiene Data'!D26)))</f>
        <v/>
      </c>
      <c r="DP32" s="309" t="str">
        <f ca="true">+IF(OFFSET('Hygiene Data'!$D$12,0,10*ROW('Hygiene Data'!D26))="","",OFFSET('Hygiene Data'!$D$12,0,10*ROW('Hygiene Data'!D26)))</f>
        <v/>
      </c>
      <c r="DQ32" s="309" t="str">
        <f ca="true">+IF(OFFSET('Hygiene Data'!$D$13,0,10*ROW('Hygiene Data'!D26))="","",OFFSET('Hygiene Data'!$D$13,0,10*ROW('Hygiene Data'!D26)))</f>
        <v/>
      </c>
      <c r="DR32" s="309" t="str">
        <f ca="true">+IF(OFFSET('Hygiene Data'!$E$11,0,10*ROW('Hygiene Data'!E26))="","",OFFSET('Hygiene Data'!$E$11,0,10*ROW('Hygiene Data'!E26)))</f>
        <v/>
      </c>
      <c r="DS32" s="309" t="str">
        <f ca="true">+IF(OFFSET('Hygiene Data'!$E$12,0,10*ROW('Hygiene Data'!E26))="","",OFFSET('Hygiene Data'!$E$12,0,10*ROW('Hygiene Data'!E26)))</f>
        <v/>
      </c>
      <c r="DT32" s="309" t="str">
        <f ca="true">+IF(OFFSET('Hygiene Data'!$E$13,0,10*ROW('Hygiene Data'!E26))="","",OFFSET('Hygiene Data'!$E$13,0,10*ROW('Hygiene Data'!E26)))</f>
        <v/>
      </c>
      <c r="DU32" s="309" t="str">
        <f ca="true">+IF(OFFSET('Hygiene Data'!$F$11,0,10*ROW('Hygiene Data'!F26))="","",OFFSET('Hygiene Data'!$F$11,0,10*ROW('Hygiene Data'!F26)))</f>
        <v/>
      </c>
      <c r="DV32" s="309" t="str">
        <f ca="true">+IF(OFFSET('Hygiene Data'!$F$12,0,10*ROW('Hygiene Data'!F26))="","",OFFSET('Hygiene Data'!$F$12,0,10*ROW('Hygiene Data'!F26)))</f>
        <v/>
      </c>
      <c r="DW32" s="309" t="str">
        <f ca="true">+IF(OFFSET('Hygiene Data'!$F$13,0,10*ROW('Hygiene Data'!F26))="","",OFFSET('Hygiene Data'!$F$13,0,10*ROW('Hygiene Data'!F26)))</f>
        <v/>
      </c>
      <c r="DX32" s="309" t="str">
        <f ca="true">+IF(OFFSET('Hygiene Data'!$G$11,0,10*ROW('Hygiene Data'!G26))="","",OFFSET('Hygiene Data'!$G$11,0,10*ROW('Hygiene Data'!G26)))</f>
        <v/>
      </c>
      <c r="DY32" s="309" t="str">
        <f ca="true">+IF(OFFSET('Hygiene Data'!$G$12,0,10*ROW('Hygiene Data'!G26))="","",OFFSET('Hygiene Data'!$G$12,0,10*ROW('Hygiene Data'!G26)))</f>
        <v/>
      </c>
      <c r="DZ32" s="309" t="str">
        <f ca="true">+IF(OFFSET('Hygiene Data'!$G$13,0,10*ROW('Hygiene Data'!G26))="","",OFFSET('Hygiene Data'!$G$13,0,10*ROW('Hygiene Data'!G26)))</f>
        <v/>
      </c>
      <c r="EA32" s="309" t="str">
        <f ca="true">+IF(OFFSET('Hygiene Data'!$H$11,0,10*ROW('Hygiene Data'!H26))="","",OFFSET('Hygiene Data'!$H$11,0,10*ROW('Hygiene Data'!H26)))</f>
        <v/>
      </c>
      <c r="EB32" s="309" t="str">
        <f ca="true">+IF(OFFSET('Hygiene Data'!$H$12,0,10*ROW('Hygiene Data'!H26))="","",OFFSET('Hygiene Data'!$H$12,0,10*ROW('Hygiene Data'!H26)))</f>
        <v/>
      </c>
      <c r="EC32" s="309" t="str">
        <f ca="true">+IF(OFFSET('Hygiene Data'!$H$13,0,10*ROW('Hygiene Data'!H26))="","",OFFSET('Hygiene Data'!$H$13,0,10*ROW('Hygiene Data'!H26)))</f>
        <v/>
      </c>
      <c r="ED32" s="309" t="str">
        <f ca="true">+IF(OFFSET('Hygiene Data'!$I$11,0,10*ROW('Hygiene Data'!I26))="","",OFFSET('Hygiene Data'!$I$11,0,10*ROW('Hygiene Data'!I26)))</f>
        <v/>
      </c>
      <c r="EE32" s="309" t="str">
        <f ca="true">+IF(OFFSET('Hygiene Data'!$I$12,0,10*ROW('Hygiene Data'!I26))="","",OFFSET('Hygiene Data'!$I$12,0,10*ROW('Hygiene Data'!I26)))</f>
        <v/>
      </c>
      <c r="EF32" s="309" t="str">
        <f ca="true">+IF(OFFSET('Hygiene Data'!$I$13,0,10*ROW('Hygiene Data'!I26))="","",OFFSET('Hygiene Data'!$I$13,0,10*ROW('Hygiene Data'!I26)))</f>
        <v/>
      </c>
    </row>
    <row xmlns:x14ac="http://schemas.microsoft.com/office/spreadsheetml/2009/9/ac" r="33" x14ac:dyDescent="0.2">
      <c r="A33" s="38" t="str">
        <f ca="true">+IF(OFFSET('Water Data'!$B$2,0,10*ROW('Water Data'!E27))="","",OFFSET('Water Data'!$B$2,0,10*ROW('Water Data'!E27)))</f>
        <v/>
      </c>
      <c r="B33" s="38" t="str">
        <f ca="true">+IF(OFFSET('Water Data'!$C$2,0,10*ROW('Water Data'!F27))="","",OFFSET('Water Data'!$C$2,0,10*ROW('Water Data'!F27)))</f>
        <v/>
      </c>
      <c r="C33" s="365" t="str">
        <f t="shared" ca="true" si="0"/>
        <v/>
      </c>
      <c r="D33" s="99"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9"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9"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9"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9"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9"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9"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9"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9"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10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100"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100"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10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10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10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10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10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10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10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10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10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10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10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10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10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10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10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10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10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10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100"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100"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10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10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10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100"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100"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10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10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1"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101"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10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1"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101"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10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1"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101"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10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9"/>
      <c r="BS33" s="309" t="str">
        <f ca="true">+IF(OFFSET('Water Data'!$D$27,0,10*ROW('Water Data'!D27))="","",OFFSET('Water Data'!$D$27,0,10*ROW('Water Data'!D27)))</f>
        <v/>
      </c>
      <c r="BT33" s="309" t="str">
        <f ca="true">+IF(OFFSET('Water Data'!$D$28,0,10*ROW('Water Data'!D27))="","",OFFSET('Water Data'!$D$28,0,10*ROW('Water Data'!D27)))</f>
        <v/>
      </c>
      <c r="BU33" s="309" t="str">
        <f ca="true">+IF(OFFSET('Water Data'!$D$29,0,10*ROW('Water Data'!D27))="","",OFFSET('Water Data'!$D$29,0,10*ROW('Water Data'!D27)))</f>
        <v/>
      </c>
      <c r="BV33" s="309" t="str">
        <f ca="true">+IF(OFFSET('Water Data'!$E$27,0,10*ROW('Water Data'!E27))="","",OFFSET('Water Data'!$E$27,0,10*ROW('Water Data'!E27)))</f>
        <v/>
      </c>
      <c r="BW33" s="309" t="str">
        <f ca="true">+IF(OFFSET('Water Data'!$E$28,0,10*ROW('Water Data'!E27))="","",OFFSET('Water Data'!$E$28,0,10*ROW('Water Data'!E27)))</f>
        <v/>
      </c>
      <c r="BX33" s="309" t="str">
        <f ca="true">+IF(OFFSET('Water Data'!$E$29,0,10*ROW('Water Data'!E27))="","",OFFSET('Water Data'!$E$29,0,10*ROW('Water Data'!E27)))</f>
        <v/>
      </c>
      <c r="BY33" s="309" t="str">
        <f ca="true">+IF(OFFSET('Water Data'!$F$27,0,10*ROW('Water Data'!F27))="","",OFFSET('Water Data'!$F$27,0,10*ROW('Water Data'!F27)))</f>
        <v/>
      </c>
      <c r="BZ33" s="309" t="str">
        <f ca="true">+IF(OFFSET('Water Data'!$F$28,0,10*ROW('Water Data'!F27))="","",OFFSET('Water Data'!$F$28,0,10*ROW('Water Data'!F27)))</f>
        <v/>
      </c>
      <c r="CA33" s="309" t="str">
        <f ca="true">+IF(OFFSET('Water Data'!$F$29,0,10*ROW('Water Data'!F27))="","",OFFSET('Water Data'!$F$29,0,10*ROW('Water Data'!F27)))</f>
        <v/>
      </c>
      <c r="CB33" s="309" t="str">
        <f ca="true">+IF(OFFSET('Water Data'!$G$27,0,10*ROW('Water Data'!G27))="","",OFFSET('Water Data'!$G$27,0,10*ROW('Water Data'!G27)))</f>
        <v/>
      </c>
      <c r="CC33" s="309" t="str">
        <f ca="true">+IF(OFFSET('Water Data'!$G$28,0,10*ROW('Water Data'!G27))="","",OFFSET('Water Data'!$G$28,0,10*ROW('Water Data'!G27)))</f>
        <v/>
      </c>
      <c r="CD33" s="309" t="str">
        <f ca="true">+IF(OFFSET('Water Data'!$G$29,0,10*ROW('Water Data'!G27))="","",OFFSET('Water Data'!$G$29,0,10*ROW('Water Data'!G27)))</f>
        <v/>
      </c>
      <c r="CE33" s="309" t="str">
        <f ca="true">+IF(OFFSET('Water Data'!$H$27,0,10*ROW('Water Data'!H27))="","",OFFSET('Water Data'!$H$27,0,10*ROW('Water Data'!H27)))</f>
        <v/>
      </c>
      <c r="CF33" s="309" t="str">
        <f ca="true">+IF(OFFSET('Water Data'!$H$28,0,10*ROW('Water Data'!H27))="","",OFFSET('Water Data'!$H$28,0,10*ROW('Water Data'!H27)))</f>
        <v/>
      </c>
      <c r="CG33" s="309" t="str">
        <f ca="true">+IF(OFFSET('Water Data'!$H$29,0,10*ROW('Water Data'!H27))="","",OFFSET('Water Data'!$H$29,0,10*ROW('Water Data'!H27)))</f>
        <v/>
      </c>
      <c r="CH33" s="309" t="str">
        <f ca="true">+IF(OFFSET('Water Data'!$I$27,0,10*ROW('Water Data'!I27))="","",OFFSET('Water Data'!$I$27,0,10*ROW('Water Data'!I27)))</f>
        <v/>
      </c>
      <c r="CI33" s="309" t="str">
        <f ca="true">+IF(OFFSET('Water Data'!$I$28,0,10*ROW('Water Data'!I27))="","",OFFSET('Water Data'!$I$28,0,10*ROW('Water Data'!I27)))</f>
        <v/>
      </c>
      <c r="CJ33" s="309" t="str">
        <f ca="true">+IF(OFFSET('Water Data'!$I$29,0,10*ROW('Water Data'!I27))="","",OFFSET('Water Data'!$I$29,0,10*ROW('Water Data'!I27)))</f>
        <v/>
      </c>
      <c r="CK33" s="309" t="str">
        <f ca="true">+IF(OFFSET('Sanitation Data'!$D$28,0,10*ROW('Sanitation Data'!D27))="","",OFFSET('Sanitation Data'!$D$28,0,10*ROW('Sanitation Data'!D27)))</f>
        <v/>
      </c>
      <c r="CL33" s="309" t="str">
        <f ca="true">+IF(OFFSET('Sanitation Data'!$D$29,0,10*ROW('Sanitation Data'!D27))="","",OFFSET('Sanitation Data'!$D$29,0,10*ROW('Sanitation Data'!D27)))</f>
        <v/>
      </c>
      <c r="CM33" s="309" t="str">
        <f ca="true">+IF(OFFSET('Sanitation Data'!$D$30,0,10*ROW('Sanitation Data'!D27))="","",OFFSET('Sanitation Data'!$D$30,0,10*ROW('Sanitation Data'!D27)))</f>
        <v/>
      </c>
      <c r="CN33" s="309" t="str">
        <f ca="true">+IF(OFFSET('Sanitation Data'!$D$31,0,10*ROW('Sanitation Data'!D27))="","",OFFSET('Sanitation Data'!$D$31,0,10*ROW('Sanitation Data'!D27)))</f>
        <v/>
      </c>
      <c r="CO33" s="309" t="str">
        <f ca="true">+IF(OFFSET('Sanitation Data'!$D$32,0,10*ROW('Sanitation Data'!D27))="","",OFFSET('Sanitation Data'!$D$32,0,10*ROW('Sanitation Data'!D27)))</f>
        <v/>
      </c>
      <c r="CP33" s="309" t="str">
        <f ca="true">+IF(OFFSET('Sanitation Data'!$E$28,0,10*ROW('Sanitation Data'!E27))="","",OFFSET('Sanitation Data'!$E$28,0,10*ROW('Sanitation Data'!E27)))</f>
        <v/>
      </c>
      <c r="CQ33" s="309" t="str">
        <f ca="true">+IF(OFFSET('Sanitation Data'!$E$29,0,10*ROW('Sanitation Data'!E27))="","",OFFSET('Sanitation Data'!$E$29,0,10*ROW('Sanitation Data'!E27)))</f>
        <v/>
      </c>
      <c r="CR33" s="309" t="str">
        <f ca="true">+IF(OFFSET('Sanitation Data'!$E$30,0,10*ROW('Sanitation Data'!E27))="","",OFFSET('Sanitation Data'!$E$30,0,10*ROW('Sanitation Data'!E27)))</f>
        <v/>
      </c>
      <c r="CS33" s="309" t="str">
        <f ca="true">+IF(OFFSET('Sanitation Data'!$E$31,0,10*ROW('Sanitation Data'!E27))="","",OFFSET('Sanitation Data'!$E$31,0,10*ROW('Sanitation Data'!E27)))</f>
        <v/>
      </c>
      <c r="CT33" s="309" t="str">
        <f ca="true">+IF(OFFSET('Sanitation Data'!$E$32,0,10*ROW('Sanitation Data'!E27))="","",OFFSET('Sanitation Data'!$E$32,0,10*ROW('Sanitation Data'!E27)))</f>
        <v/>
      </c>
      <c r="CU33" s="309" t="str">
        <f ca="true">+IF(OFFSET('Sanitation Data'!$F$28,0,10*ROW('Sanitation Data'!F27))="","",OFFSET('Sanitation Data'!$F$28,0,10*ROW('Sanitation Data'!F27)))</f>
        <v/>
      </c>
      <c r="CV33" s="309" t="str">
        <f ca="true">+IF(OFFSET('Sanitation Data'!$F$29,0,10*ROW('Sanitation Data'!F27))="","",OFFSET('Sanitation Data'!$F$29,0,10*ROW('Sanitation Data'!F27)))</f>
        <v/>
      </c>
      <c r="CW33" s="309" t="str">
        <f ca="true">+IF(OFFSET('Sanitation Data'!$F$30,0,10*ROW('Sanitation Data'!F27))="","",OFFSET('Sanitation Data'!$F$30,0,10*ROW('Sanitation Data'!F27)))</f>
        <v/>
      </c>
      <c r="CX33" s="309" t="str">
        <f ca="true">+IF(OFFSET('Sanitation Data'!$F$31,0,10*ROW('Sanitation Data'!F27))="","",OFFSET('Sanitation Data'!$F$31,0,10*ROW('Sanitation Data'!F27)))</f>
        <v/>
      </c>
      <c r="CY33" s="309" t="str">
        <f ca="true">+IF(OFFSET('Sanitation Data'!$F$32,0,10*ROW('Sanitation Data'!F27))="","",OFFSET('Sanitation Data'!$F$32,0,10*ROW('Sanitation Data'!F27)))</f>
        <v/>
      </c>
      <c r="CZ33" s="309" t="str">
        <f ca="true">+IF(OFFSET('Sanitation Data'!$G$28,0,10*ROW('Sanitation Data'!G27))="","",OFFSET('Sanitation Data'!$G$28,0,10*ROW('Sanitation Data'!G27)))</f>
        <v/>
      </c>
      <c r="DA33" s="309" t="str">
        <f ca="true">+IF(OFFSET('Sanitation Data'!$G$29,0,10*ROW('Sanitation Data'!G27))="","",OFFSET('Sanitation Data'!$G$29,0,10*ROW('Sanitation Data'!G27)))</f>
        <v/>
      </c>
      <c r="DB33" s="309" t="str">
        <f ca="true">+IF(OFFSET('Sanitation Data'!$G$30,0,10*ROW('Sanitation Data'!G27))="","",OFFSET('Sanitation Data'!$G$30,0,10*ROW('Sanitation Data'!G27)))</f>
        <v/>
      </c>
      <c r="DC33" s="309" t="str">
        <f ca="true">+IF(OFFSET('Sanitation Data'!$G$31,0,10*ROW('Sanitation Data'!G27))="","",OFFSET('Sanitation Data'!$G$31,0,10*ROW('Sanitation Data'!G27)))</f>
        <v/>
      </c>
      <c r="DD33" s="309" t="str">
        <f ca="true">+IF(OFFSET('Sanitation Data'!$G$32,0,10*ROW('Sanitation Data'!G27))="","",OFFSET('Sanitation Data'!$G$32,0,10*ROW('Sanitation Data'!G27)))</f>
        <v/>
      </c>
      <c r="DE33" s="309" t="str">
        <f ca="true">+IF(OFFSET('Sanitation Data'!$H$28,0,10*ROW('Sanitation Data'!H27))="","",OFFSET('Sanitation Data'!$H$28,0,10*ROW('Sanitation Data'!H27)))</f>
        <v/>
      </c>
      <c r="DF33" s="309" t="str">
        <f ca="true">+IF(OFFSET('Sanitation Data'!$H$29,0,10*ROW('Sanitation Data'!H27))="","",OFFSET('Sanitation Data'!$H$29,0,10*ROW('Sanitation Data'!H27)))</f>
        <v/>
      </c>
      <c r="DG33" s="309" t="str">
        <f ca="true">+IF(OFFSET('Sanitation Data'!$H$30,0,10*ROW('Sanitation Data'!H27))="","",OFFSET('Sanitation Data'!$H$30,0,10*ROW('Sanitation Data'!H27)))</f>
        <v/>
      </c>
      <c r="DH33" s="309" t="str">
        <f ca="true">+IF(OFFSET('Sanitation Data'!$H$31,0,10*ROW('Sanitation Data'!H27))="","",OFFSET('Sanitation Data'!$H$31,0,10*ROW('Sanitation Data'!H27)))</f>
        <v/>
      </c>
      <c r="DI33" s="309" t="str">
        <f ca="true">+IF(OFFSET('Sanitation Data'!$H$32,0,10*ROW('Sanitation Data'!H27))="","",OFFSET('Sanitation Data'!$H$32,0,10*ROW('Sanitation Data'!H27)))</f>
        <v/>
      </c>
      <c r="DJ33" s="309" t="str">
        <f ca="true">+IF(OFFSET('Sanitation Data'!$I$28,0,10*ROW('Sanitation Data'!I27))="","",OFFSET('Sanitation Data'!$I$28,0,10*ROW('Sanitation Data'!I27)))</f>
        <v/>
      </c>
      <c r="DK33" s="309" t="str">
        <f ca="true">+IF(OFFSET('Sanitation Data'!$I$29,0,10*ROW('Sanitation Data'!I27))="","",OFFSET('Sanitation Data'!$I$29,0,10*ROW('Sanitation Data'!I27)))</f>
        <v/>
      </c>
      <c r="DL33" s="309" t="str">
        <f ca="true">+IF(OFFSET('Sanitation Data'!$I$30,0,10*ROW('Sanitation Data'!I27))="","",OFFSET('Sanitation Data'!$I$30,0,10*ROW('Sanitation Data'!I27)))</f>
        <v/>
      </c>
      <c r="DM33" s="309" t="str">
        <f ca="true">+IF(OFFSET('Sanitation Data'!$I$31,0,10*ROW('Sanitation Data'!I27))="","",OFFSET('Sanitation Data'!$I$31,0,10*ROW('Sanitation Data'!I27)))</f>
        <v/>
      </c>
      <c r="DN33" s="309" t="str">
        <f ca="true">+IF(OFFSET('Sanitation Data'!$I$32,0,10*ROW('Sanitation Data'!I27))="","",OFFSET('Sanitation Data'!$I$32,0,10*ROW('Sanitation Data'!I27)))</f>
        <v/>
      </c>
      <c r="DO33" s="309" t="str">
        <f ca="true">+IF(OFFSET('Hygiene Data'!$D$11,0,10*ROW('Hygiene Data'!D27))="","",OFFSET('Hygiene Data'!$D$11,0,10*ROW('Hygiene Data'!D27)))</f>
        <v/>
      </c>
      <c r="DP33" s="309" t="str">
        <f ca="true">+IF(OFFSET('Hygiene Data'!$D$12,0,10*ROW('Hygiene Data'!D27))="","",OFFSET('Hygiene Data'!$D$12,0,10*ROW('Hygiene Data'!D27)))</f>
        <v/>
      </c>
      <c r="DQ33" s="309" t="str">
        <f ca="true">+IF(OFFSET('Hygiene Data'!$D$13,0,10*ROW('Hygiene Data'!D27))="","",OFFSET('Hygiene Data'!$D$13,0,10*ROW('Hygiene Data'!D27)))</f>
        <v/>
      </c>
      <c r="DR33" s="309" t="str">
        <f ca="true">+IF(OFFSET('Hygiene Data'!$E$11,0,10*ROW('Hygiene Data'!E27))="","",OFFSET('Hygiene Data'!$E$11,0,10*ROW('Hygiene Data'!E27)))</f>
        <v/>
      </c>
      <c r="DS33" s="309" t="str">
        <f ca="true">+IF(OFFSET('Hygiene Data'!$E$12,0,10*ROW('Hygiene Data'!E27))="","",OFFSET('Hygiene Data'!$E$12,0,10*ROW('Hygiene Data'!E27)))</f>
        <v/>
      </c>
      <c r="DT33" s="309" t="str">
        <f ca="true">+IF(OFFSET('Hygiene Data'!$E$13,0,10*ROW('Hygiene Data'!E27))="","",OFFSET('Hygiene Data'!$E$13,0,10*ROW('Hygiene Data'!E27)))</f>
        <v/>
      </c>
      <c r="DU33" s="309" t="str">
        <f ca="true">+IF(OFFSET('Hygiene Data'!$F$11,0,10*ROW('Hygiene Data'!F27))="","",OFFSET('Hygiene Data'!$F$11,0,10*ROW('Hygiene Data'!F27)))</f>
        <v/>
      </c>
      <c r="DV33" s="309" t="str">
        <f ca="true">+IF(OFFSET('Hygiene Data'!$F$12,0,10*ROW('Hygiene Data'!F27))="","",OFFSET('Hygiene Data'!$F$12,0,10*ROW('Hygiene Data'!F27)))</f>
        <v/>
      </c>
      <c r="DW33" s="309" t="str">
        <f ca="true">+IF(OFFSET('Hygiene Data'!$F$13,0,10*ROW('Hygiene Data'!F27))="","",OFFSET('Hygiene Data'!$F$13,0,10*ROW('Hygiene Data'!F27)))</f>
        <v/>
      </c>
      <c r="DX33" s="309" t="str">
        <f ca="true">+IF(OFFSET('Hygiene Data'!$G$11,0,10*ROW('Hygiene Data'!G27))="","",OFFSET('Hygiene Data'!$G$11,0,10*ROW('Hygiene Data'!G27)))</f>
        <v/>
      </c>
      <c r="DY33" s="309" t="str">
        <f ca="true">+IF(OFFSET('Hygiene Data'!$G$12,0,10*ROW('Hygiene Data'!G27))="","",OFFSET('Hygiene Data'!$G$12,0,10*ROW('Hygiene Data'!G27)))</f>
        <v/>
      </c>
      <c r="DZ33" s="309" t="str">
        <f ca="true">+IF(OFFSET('Hygiene Data'!$G$13,0,10*ROW('Hygiene Data'!G27))="","",OFFSET('Hygiene Data'!$G$13,0,10*ROW('Hygiene Data'!G27)))</f>
        <v/>
      </c>
      <c r="EA33" s="309" t="str">
        <f ca="true">+IF(OFFSET('Hygiene Data'!$H$11,0,10*ROW('Hygiene Data'!H27))="","",OFFSET('Hygiene Data'!$H$11,0,10*ROW('Hygiene Data'!H27)))</f>
        <v/>
      </c>
      <c r="EB33" s="309" t="str">
        <f ca="true">+IF(OFFSET('Hygiene Data'!$H$12,0,10*ROW('Hygiene Data'!H27))="","",OFFSET('Hygiene Data'!$H$12,0,10*ROW('Hygiene Data'!H27)))</f>
        <v/>
      </c>
      <c r="EC33" s="309" t="str">
        <f ca="true">+IF(OFFSET('Hygiene Data'!$H$13,0,10*ROW('Hygiene Data'!H27))="","",OFFSET('Hygiene Data'!$H$13,0,10*ROW('Hygiene Data'!H27)))</f>
        <v/>
      </c>
      <c r="ED33" s="309" t="str">
        <f ca="true">+IF(OFFSET('Hygiene Data'!$I$11,0,10*ROW('Hygiene Data'!I27))="","",OFFSET('Hygiene Data'!$I$11,0,10*ROW('Hygiene Data'!I27)))</f>
        <v/>
      </c>
      <c r="EE33" s="309" t="str">
        <f ca="true">+IF(OFFSET('Hygiene Data'!$I$12,0,10*ROW('Hygiene Data'!I27))="","",OFFSET('Hygiene Data'!$I$12,0,10*ROW('Hygiene Data'!I27)))</f>
        <v/>
      </c>
      <c r="EF33" s="309"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65" t="str">
        <f t="shared" ca="true" si="0"/>
        <v/>
      </c>
      <c r="D34" s="9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10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10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10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10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10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10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10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10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10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10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10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10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10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10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10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10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10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10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10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10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10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10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10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10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10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10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10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10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10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10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9"/>
      <c r="BS34" s="309" t="str">
        <f ca="true">+IF(OFFSET('Water Data'!$D$27,0,10*ROW('Water Data'!D28))="","",OFFSET('Water Data'!$D$27,0,10*ROW('Water Data'!D28)))</f>
        <v/>
      </c>
      <c r="BT34" s="309" t="str">
        <f ca="true">+IF(OFFSET('Water Data'!$D$28,0,10*ROW('Water Data'!D28))="","",OFFSET('Water Data'!$D$28,0,10*ROW('Water Data'!D28)))</f>
        <v/>
      </c>
      <c r="BU34" s="309" t="str">
        <f ca="true">+IF(OFFSET('Water Data'!$D$29,0,10*ROW('Water Data'!D28))="","",OFFSET('Water Data'!$D$29,0,10*ROW('Water Data'!D28)))</f>
        <v/>
      </c>
      <c r="BV34" s="309" t="str">
        <f ca="true">+IF(OFFSET('Water Data'!$E$27,0,10*ROW('Water Data'!E28))="","",OFFSET('Water Data'!$E$27,0,10*ROW('Water Data'!E28)))</f>
        <v/>
      </c>
      <c r="BW34" s="309" t="str">
        <f ca="true">+IF(OFFSET('Water Data'!$E$28,0,10*ROW('Water Data'!E28))="","",OFFSET('Water Data'!$E$28,0,10*ROW('Water Data'!E28)))</f>
        <v/>
      </c>
      <c r="BX34" s="309" t="str">
        <f ca="true">+IF(OFFSET('Water Data'!$E$29,0,10*ROW('Water Data'!E28))="","",OFFSET('Water Data'!$E$29,0,10*ROW('Water Data'!E28)))</f>
        <v/>
      </c>
      <c r="BY34" s="309" t="str">
        <f ca="true">+IF(OFFSET('Water Data'!$F$27,0,10*ROW('Water Data'!F28))="","",OFFSET('Water Data'!$F$27,0,10*ROW('Water Data'!F28)))</f>
        <v/>
      </c>
      <c r="BZ34" s="309" t="str">
        <f ca="true">+IF(OFFSET('Water Data'!$F$28,0,10*ROW('Water Data'!F28))="","",OFFSET('Water Data'!$F$28,0,10*ROW('Water Data'!F28)))</f>
        <v/>
      </c>
      <c r="CA34" s="309" t="str">
        <f ca="true">+IF(OFFSET('Water Data'!$F$29,0,10*ROW('Water Data'!F28))="","",OFFSET('Water Data'!$F$29,0,10*ROW('Water Data'!F28)))</f>
        <v/>
      </c>
      <c r="CB34" s="309" t="str">
        <f ca="true">+IF(OFFSET('Water Data'!$G$27,0,10*ROW('Water Data'!G28))="","",OFFSET('Water Data'!$G$27,0,10*ROW('Water Data'!G28)))</f>
        <v/>
      </c>
      <c r="CC34" s="309" t="str">
        <f ca="true">+IF(OFFSET('Water Data'!$G$28,0,10*ROW('Water Data'!G28))="","",OFFSET('Water Data'!$G$28,0,10*ROW('Water Data'!G28)))</f>
        <v/>
      </c>
      <c r="CD34" s="309" t="str">
        <f ca="true">+IF(OFFSET('Water Data'!$G$29,0,10*ROW('Water Data'!G28))="","",OFFSET('Water Data'!$G$29,0,10*ROW('Water Data'!G28)))</f>
        <v/>
      </c>
      <c r="CE34" s="309" t="str">
        <f ca="true">+IF(OFFSET('Water Data'!$H$27,0,10*ROW('Water Data'!H28))="","",OFFSET('Water Data'!$H$27,0,10*ROW('Water Data'!H28)))</f>
        <v/>
      </c>
      <c r="CF34" s="309" t="str">
        <f ca="true">+IF(OFFSET('Water Data'!$H$28,0,10*ROW('Water Data'!H28))="","",OFFSET('Water Data'!$H$28,0,10*ROW('Water Data'!H28)))</f>
        <v/>
      </c>
      <c r="CG34" s="309" t="str">
        <f ca="true">+IF(OFFSET('Water Data'!$H$29,0,10*ROW('Water Data'!H28))="","",OFFSET('Water Data'!$H$29,0,10*ROW('Water Data'!H28)))</f>
        <v/>
      </c>
      <c r="CH34" s="309" t="str">
        <f ca="true">+IF(OFFSET('Water Data'!$I$27,0,10*ROW('Water Data'!I28))="","",OFFSET('Water Data'!$I$27,0,10*ROW('Water Data'!I28)))</f>
        <v/>
      </c>
      <c r="CI34" s="309" t="str">
        <f ca="true">+IF(OFFSET('Water Data'!$I$28,0,10*ROW('Water Data'!I28))="","",OFFSET('Water Data'!$I$28,0,10*ROW('Water Data'!I28)))</f>
        <v/>
      </c>
      <c r="CJ34" s="309" t="str">
        <f ca="true">+IF(OFFSET('Water Data'!$I$29,0,10*ROW('Water Data'!I28))="","",OFFSET('Water Data'!$I$29,0,10*ROW('Water Data'!I28)))</f>
        <v/>
      </c>
      <c r="CK34" s="309" t="str">
        <f ca="true">+IF(OFFSET('Sanitation Data'!$D$28,0,10*ROW('Sanitation Data'!D28))="","",OFFSET('Sanitation Data'!$D$28,0,10*ROW('Sanitation Data'!D28)))</f>
        <v/>
      </c>
      <c r="CL34" s="309" t="str">
        <f ca="true">+IF(OFFSET('Sanitation Data'!$D$29,0,10*ROW('Sanitation Data'!D28))="","",OFFSET('Sanitation Data'!$D$29,0,10*ROW('Sanitation Data'!D28)))</f>
        <v/>
      </c>
      <c r="CM34" s="309" t="str">
        <f ca="true">+IF(OFFSET('Sanitation Data'!$D$30,0,10*ROW('Sanitation Data'!D28))="","",OFFSET('Sanitation Data'!$D$30,0,10*ROW('Sanitation Data'!D28)))</f>
        <v/>
      </c>
      <c r="CN34" s="309" t="str">
        <f ca="true">+IF(OFFSET('Sanitation Data'!$D$31,0,10*ROW('Sanitation Data'!D28))="","",OFFSET('Sanitation Data'!$D$31,0,10*ROW('Sanitation Data'!D28)))</f>
        <v/>
      </c>
      <c r="CO34" s="309" t="str">
        <f ca="true">+IF(OFFSET('Sanitation Data'!$D$32,0,10*ROW('Sanitation Data'!D28))="","",OFFSET('Sanitation Data'!$D$32,0,10*ROW('Sanitation Data'!D28)))</f>
        <v/>
      </c>
      <c r="CP34" s="309" t="str">
        <f ca="true">+IF(OFFSET('Sanitation Data'!$E$28,0,10*ROW('Sanitation Data'!E28))="","",OFFSET('Sanitation Data'!$E$28,0,10*ROW('Sanitation Data'!E28)))</f>
        <v/>
      </c>
      <c r="CQ34" s="309" t="str">
        <f ca="true">+IF(OFFSET('Sanitation Data'!$E$29,0,10*ROW('Sanitation Data'!E28))="","",OFFSET('Sanitation Data'!$E$29,0,10*ROW('Sanitation Data'!E28)))</f>
        <v/>
      </c>
      <c r="CR34" s="309" t="str">
        <f ca="true">+IF(OFFSET('Sanitation Data'!$E$30,0,10*ROW('Sanitation Data'!E28))="","",OFFSET('Sanitation Data'!$E$30,0,10*ROW('Sanitation Data'!E28)))</f>
        <v/>
      </c>
      <c r="CS34" s="309" t="str">
        <f ca="true">+IF(OFFSET('Sanitation Data'!$E$31,0,10*ROW('Sanitation Data'!E28))="","",OFFSET('Sanitation Data'!$E$31,0,10*ROW('Sanitation Data'!E28)))</f>
        <v/>
      </c>
      <c r="CT34" s="309" t="str">
        <f ca="true">+IF(OFFSET('Sanitation Data'!$E$32,0,10*ROW('Sanitation Data'!E28))="","",OFFSET('Sanitation Data'!$E$32,0,10*ROW('Sanitation Data'!E28)))</f>
        <v/>
      </c>
      <c r="CU34" s="309" t="str">
        <f ca="true">+IF(OFFSET('Sanitation Data'!$F$28,0,10*ROW('Sanitation Data'!F28))="","",OFFSET('Sanitation Data'!$F$28,0,10*ROW('Sanitation Data'!F28)))</f>
        <v/>
      </c>
      <c r="CV34" s="309" t="str">
        <f ca="true">+IF(OFFSET('Sanitation Data'!$F$29,0,10*ROW('Sanitation Data'!F28))="","",OFFSET('Sanitation Data'!$F$29,0,10*ROW('Sanitation Data'!F28)))</f>
        <v/>
      </c>
      <c r="CW34" s="309" t="str">
        <f ca="true">+IF(OFFSET('Sanitation Data'!$F$30,0,10*ROW('Sanitation Data'!F28))="","",OFFSET('Sanitation Data'!$F$30,0,10*ROW('Sanitation Data'!F28)))</f>
        <v/>
      </c>
      <c r="CX34" s="309" t="str">
        <f ca="true">+IF(OFFSET('Sanitation Data'!$F$31,0,10*ROW('Sanitation Data'!F28))="","",OFFSET('Sanitation Data'!$F$31,0,10*ROW('Sanitation Data'!F28)))</f>
        <v/>
      </c>
      <c r="CY34" s="309" t="str">
        <f ca="true">+IF(OFFSET('Sanitation Data'!$F$32,0,10*ROW('Sanitation Data'!F28))="","",OFFSET('Sanitation Data'!$F$32,0,10*ROW('Sanitation Data'!F28)))</f>
        <v/>
      </c>
      <c r="CZ34" s="309" t="str">
        <f ca="true">+IF(OFFSET('Sanitation Data'!$G$28,0,10*ROW('Sanitation Data'!G28))="","",OFFSET('Sanitation Data'!$G$28,0,10*ROW('Sanitation Data'!G28)))</f>
        <v/>
      </c>
      <c r="DA34" s="309" t="str">
        <f ca="true">+IF(OFFSET('Sanitation Data'!$G$29,0,10*ROW('Sanitation Data'!G28))="","",OFFSET('Sanitation Data'!$G$29,0,10*ROW('Sanitation Data'!G28)))</f>
        <v/>
      </c>
      <c r="DB34" s="309" t="str">
        <f ca="true">+IF(OFFSET('Sanitation Data'!$G$30,0,10*ROW('Sanitation Data'!G28))="","",OFFSET('Sanitation Data'!$G$30,0,10*ROW('Sanitation Data'!G28)))</f>
        <v/>
      </c>
      <c r="DC34" s="309" t="str">
        <f ca="true">+IF(OFFSET('Sanitation Data'!$G$31,0,10*ROW('Sanitation Data'!G28))="","",OFFSET('Sanitation Data'!$G$31,0,10*ROW('Sanitation Data'!G28)))</f>
        <v/>
      </c>
      <c r="DD34" s="309" t="str">
        <f ca="true">+IF(OFFSET('Sanitation Data'!$G$32,0,10*ROW('Sanitation Data'!G28))="","",OFFSET('Sanitation Data'!$G$32,0,10*ROW('Sanitation Data'!G28)))</f>
        <v/>
      </c>
      <c r="DE34" s="309" t="str">
        <f ca="true">+IF(OFFSET('Sanitation Data'!$H$28,0,10*ROW('Sanitation Data'!H28))="","",OFFSET('Sanitation Data'!$H$28,0,10*ROW('Sanitation Data'!H28)))</f>
        <v/>
      </c>
      <c r="DF34" s="309" t="str">
        <f ca="true">+IF(OFFSET('Sanitation Data'!$H$29,0,10*ROW('Sanitation Data'!H28))="","",OFFSET('Sanitation Data'!$H$29,0,10*ROW('Sanitation Data'!H28)))</f>
        <v/>
      </c>
      <c r="DG34" s="309" t="str">
        <f ca="true">+IF(OFFSET('Sanitation Data'!$H$30,0,10*ROW('Sanitation Data'!H28))="","",OFFSET('Sanitation Data'!$H$30,0,10*ROW('Sanitation Data'!H28)))</f>
        <v/>
      </c>
      <c r="DH34" s="309" t="str">
        <f ca="true">+IF(OFFSET('Sanitation Data'!$H$31,0,10*ROW('Sanitation Data'!H28))="","",OFFSET('Sanitation Data'!$H$31,0,10*ROW('Sanitation Data'!H28)))</f>
        <v/>
      </c>
      <c r="DI34" s="309" t="str">
        <f ca="true">+IF(OFFSET('Sanitation Data'!$H$32,0,10*ROW('Sanitation Data'!H28))="","",OFFSET('Sanitation Data'!$H$32,0,10*ROW('Sanitation Data'!H28)))</f>
        <v/>
      </c>
      <c r="DJ34" s="309" t="str">
        <f ca="true">+IF(OFFSET('Sanitation Data'!$I$28,0,10*ROW('Sanitation Data'!I28))="","",OFFSET('Sanitation Data'!$I$28,0,10*ROW('Sanitation Data'!I28)))</f>
        <v/>
      </c>
      <c r="DK34" s="309" t="str">
        <f ca="true">+IF(OFFSET('Sanitation Data'!$I$29,0,10*ROW('Sanitation Data'!I28))="","",OFFSET('Sanitation Data'!$I$29,0,10*ROW('Sanitation Data'!I28)))</f>
        <v/>
      </c>
      <c r="DL34" s="309" t="str">
        <f ca="true">+IF(OFFSET('Sanitation Data'!$I$30,0,10*ROW('Sanitation Data'!I28))="","",OFFSET('Sanitation Data'!$I$30,0,10*ROW('Sanitation Data'!I28)))</f>
        <v/>
      </c>
      <c r="DM34" s="309" t="str">
        <f ca="true">+IF(OFFSET('Sanitation Data'!$I$31,0,10*ROW('Sanitation Data'!I28))="","",OFFSET('Sanitation Data'!$I$31,0,10*ROW('Sanitation Data'!I28)))</f>
        <v/>
      </c>
      <c r="DN34" s="309" t="str">
        <f ca="true">+IF(OFFSET('Sanitation Data'!$I$32,0,10*ROW('Sanitation Data'!I28))="","",OFFSET('Sanitation Data'!$I$32,0,10*ROW('Sanitation Data'!I28)))</f>
        <v/>
      </c>
      <c r="DO34" s="309" t="str">
        <f ca="true">+IF(OFFSET('Hygiene Data'!$D$11,0,10*ROW('Hygiene Data'!D28))="","",OFFSET('Hygiene Data'!$D$11,0,10*ROW('Hygiene Data'!D28)))</f>
        <v/>
      </c>
      <c r="DP34" s="309" t="str">
        <f ca="true">+IF(OFFSET('Hygiene Data'!$D$12,0,10*ROW('Hygiene Data'!D28))="","",OFFSET('Hygiene Data'!$D$12,0,10*ROW('Hygiene Data'!D28)))</f>
        <v/>
      </c>
      <c r="DQ34" s="309" t="str">
        <f ca="true">+IF(OFFSET('Hygiene Data'!$D$13,0,10*ROW('Hygiene Data'!D28))="","",OFFSET('Hygiene Data'!$D$13,0,10*ROW('Hygiene Data'!D28)))</f>
        <v/>
      </c>
      <c r="DR34" s="309" t="str">
        <f ca="true">+IF(OFFSET('Hygiene Data'!$E$11,0,10*ROW('Hygiene Data'!E28))="","",OFFSET('Hygiene Data'!$E$11,0,10*ROW('Hygiene Data'!E28)))</f>
        <v/>
      </c>
      <c r="DS34" s="309" t="str">
        <f ca="true">+IF(OFFSET('Hygiene Data'!$E$12,0,10*ROW('Hygiene Data'!E28))="","",OFFSET('Hygiene Data'!$E$12,0,10*ROW('Hygiene Data'!E28)))</f>
        <v/>
      </c>
      <c r="DT34" s="309" t="str">
        <f ca="true">+IF(OFFSET('Hygiene Data'!$E$13,0,10*ROW('Hygiene Data'!E28))="","",OFFSET('Hygiene Data'!$E$13,0,10*ROW('Hygiene Data'!E28)))</f>
        <v/>
      </c>
      <c r="DU34" s="309" t="str">
        <f ca="true">+IF(OFFSET('Hygiene Data'!$F$11,0,10*ROW('Hygiene Data'!F28))="","",OFFSET('Hygiene Data'!$F$11,0,10*ROW('Hygiene Data'!F28)))</f>
        <v/>
      </c>
      <c r="DV34" s="309" t="str">
        <f ca="true">+IF(OFFSET('Hygiene Data'!$F$12,0,10*ROW('Hygiene Data'!F28))="","",OFFSET('Hygiene Data'!$F$12,0,10*ROW('Hygiene Data'!F28)))</f>
        <v/>
      </c>
      <c r="DW34" s="309" t="str">
        <f ca="true">+IF(OFFSET('Hygiene Data'!$F$13,0,10*ROW('Hygiene Data'!F28))="","",OFFSET('Hygiene Data'!$F$13,0,10*ROW('Hygiene Data'!F28)))</f>
        <v/>
      </c>
      <c r="DX34" s="309" t="str">
        <f ca="true">+IF(OFFSET('Hygiene Data'!$G$11,0,10*ROW('Hygiene Data'!G28))="","",OFFSET('Hygiene Data'!$G$11,0,10*ROW('Hygiene Data'!G28)))</f>
        <v/>
      </c>
      <c r="DY34" s="309" t="str">
        <f ca="true">+IF(OFFSET('Hygiene Data'!$G$12,0,10*ROW('Hygiene Data'!G28))="","",OFFSET('Hygiene Data'!$G$12,0,10*ROW('Hygiene Data'!G28)))</f>
        <v/>
      </c>
      <c r="DZ34" s="309" t="str">
        <f ca="true">+IF(OFFSET('Hygiene Data'!$G$13,0,10*ROW('Hygiene Data'!G28))="","",OFFSET('Hygiene Data'!$G$13,0,10*ROW('Hygiene Data'!G28)))</f>
        <v/>
      </c>
      <c r="EA34" s="309" t="str">
        <f ca="true">+IF(OFFSET('Hygiene Data'!$H$11,0,10*ROW('Hygiene Data'!H28))="","",OFFSET('Hygiene Data'!$H$11,0,10*ROW('Hygiene Data'!H28)))</f>
        <v/>
      </c>
      <c r="EB34" s="309" t="str">
        <f ca="true">+IF(OFFSET('Hygiene Data'!$H$12,0,10*ROW('Hygiene Data'!H28))="","",OFFSET('Hygiene Data'!$H$12,0,10*ROW('Hygiene Data'!H28)))</f>
        <v/>
      </c>
      <c r="EC34" s="309" t="str">
        <f ca="true">+IF(OFFSET('Hygiene Data'!$H$13,0,10*ROW('Hygiene Data'!H28))="","",OFFSET('Hygiene Data'!$H$13,0,10*ROW('Hygiene Data'!H28)))</f>
        <v/>
      </c>
      <c r="ED34" s="309" t="str">
        <f ca="true">+IF(OFFSET('Hygiene Data'!$I$11,0,10*ROW('Hygiene Data'!I28))="","",OFFSET('Hygiene Data'!$I$11,0,10*ROW('Hygiene Data'!I28)))</f>
        <v/>
      </c>
      <c r="EE34" s="309" t="str">
        <f ca="true">+IF(OFFSET('Hygiene Data'!$I$12,0,10*ROW('Hygiene Data'!I28))="","",OFFSET('Hygiene Data'!$I$12,0,10*ROW('Hygiene Data'!I28)))</f>
        <v/>
      </c>
      <c r="EF34" s="309"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65" t="str">
        <f t="shared" ca="true" si="0"/>
        <v/>
      </c>
      <c r="D35" s="9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10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10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10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10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10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10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10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10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10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10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10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10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10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10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10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10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10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10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10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10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10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10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10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10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10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10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10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10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10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10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9"/>
      <c r="BS35" s="309" t="str">
        <f ca="true">+IF(OFFSET('Water Data'!$D$27,0,10*ROW('Water Data'!D29))="","",OFFSET('Water Data'!$D$27,0,10*ROW('Water Data'!D29)))</f>
        <v/>
      </c>
      <c r="BT35" s="309" t="str">
        <f ca="true">+IF(OFFSET('Water Data'!$D$28,0,10*ROW('Water Data'!D29))="","",OFFSET('Water Data'!$D$28,0,10*ROW('Water Data'!D29)))</f>
        <v/>
      </c>
      <c r="BU35" s="309" t="str">
        <f ca="true">+IF(OFFSET('Water Data'!$D$29,0,10*ROW('Water Data'!D29))="","",OFFSET('Water Data'!$D$29,0,10*ROW('Water Data'!D29)))</f>
        <v/>
      </c>
      <c r="BV35" s="309" t="str">
        <f ca="true">+IF(OFFSET('Water Data'!$E$27,0,10*ROW('Water Data'!E29))="","",OFFSET('Water Data'!$E$27,0,10*ROW('Water Data'!E29)))</f>
        <v/>
      </c>
      <c r="BW35" s="309" t="str">
        <f ca="true">+IF(OFFSET('Water Data'!$E$28,0,10*ROW('Water Data'!E29))="","",OFFSET('Water Data'!$E$28,0,10*ROW('Water Data'!E29)))</f>
        <v/>
      </c>
      <c r="BX35" s="309" t="str">
        <f ca="true">+IF(OFFSET('Water Data'!$E$29,0,10*ROW('Water Data'!E29))="","",OFFSET('Water Data'!$E$29,0,10*ROW('Water Data'!E29)))</f>
        <v/>
      </c>
      <c r="BY35" s="309" t="str">
        <f ca="true">+IF(OFFSET('Water Data'!$F$27,0,10*ROW('Water Data'!F29))="","",OFFSET('Water Data'!$F$27,0,10*ROW('Water Data'!F29)))</f>
        <v/>
      </c>
      <c r="BZ35" s="309" t="str">
        <f ca="true">+IF(OFFSET('Water Data'!$F$28,0,10*ROW('Water Data'!F29))="","",OFFSET('Water Data'!$F$28,0,10*ROW('Water Data'!F29)))</f>
        <v/>
      </c>
      <c r="CA35" s="309" t="str">
        <f ca="true">+IF(OFFSET('Water Data'!$F$29,0,10*ROW('Water Data'!F29))="","",OFFSET('Water Data'!$F$29,0,10*ROW('Water Data'!F29)))</f>
        <v/>
      </c>
      <c r="CB35" s="309" t="str">
        <f ca="true">+IF(OFFSET('Water Data'!$G$27,0,10*ROW('Water Data'!G29))="","",OFFSET('Water Data'!$G$27,0,10*ROW('Water Data'!G29)))</f>
        <v/>
      </c>
      <c r="CC35" s="309" t="str">
        <f ca="true">+IF(OFFSET('Water Data'!$G$28,0,10*ROW('Water Data'!G29))="","",OFFSET('Water Data'!$G$28,0,10*ROW('Water Data'!G29)))</f>
        <v/>
      </c>
      <c r="CD35" s="309" t="str">
        <f ca="true">+IF(OFFSET('Water Data'!$G$29,0,10*ROW('Water Data'!G29))="","",OFFSET('Water Data'!$G$29,0,10*ROW('Water Data'!G29)))</f>
        <v/>
      </c>
      <c r="CE35" s="309" t="str">
        <f ca="true">+IF(OFFSET('Water Data'!$H$27,0,10*ROW('Water Data'!H29))="","",OFFSET('Water Data'!$H$27,0,10*ROW('Water Data'!H29)))</f>
        <v/>
      </c>
      <c r="CF35" s="309" t="str">
        <f ca="true">+IF(OFFSET('Water Data'!$H$28,0,10*ROW('Water Data'!H29))="","",OFFSET('Water Data'!$H$28,0,10*ROW('Water Data'!H29)))</f>
        <v/>
      </c>
      <c r="CG35" s="309" t="str">
        <f ca="true">+IF(OFFSET('Water Data'!$H$29,0,10*ROW('Water Data'!H29))="","",OFFSET('Water Data'!$H$29,0,10*ROW('Water Data'!H29)))</f>
        <v/>
      </c>
      <c r="CH35" s="309" t="str">
        <f ca="true">+IF(OFFSET('Water Data'!$I$27,0,10*ROW('Water Data'!I29))="","",OFFSET('Water Data'!$I$27,0,10*ROW('Water Data'!I29)))</f>
        <v/>
      </c>
      <c r="CI35" s="309" t="str">
        <f ca="true">+IF(OFFSET('Water Data'!$I$28,0,10*ROW('Water Data'!I29))="","",OFFSET('Water Data'!$I$28,0,10*ROW('Water Data'!I29)))</f>
        <v/>
      </c>
      <c r="CJ35" s="309" t="str">
        <f ca="true">+IF(OFFSET('Water Data'!$I$29,0,10*ROW('Water Data'!I29))="","",OFFSET('Water Data'!$I$29,0,10*ROW('Water Data'!I29)))</f>
        <v/>
      </c>
      <c r="CK35" s="309" t="str">
        <f ca="true">+IF(OFFSET('Sanitation Data'!$D$28,0,10*ROW('Sanitation Data'!D29))="","",OFFSET('Sanitation Data'!$D$28,0,10*ROW('Sanitation Data'!D29)))</f>
        <v/>
      </c>
      <c r="CL35" s="309" t="str">
        <f ca="true">+IF(OFFSET('Sanitation Data'!$D$29,0,10*ROW('Sanitation Data'!D29))="","",OFFSET('Sanitation Data'!$D$29,0,10*ROW('Sanitation Data'!D29)))</f>
        <v/>
      </c>
      <c r="CM35" s="309" t="str">
        <f ca="true">+IF(OFFSET('Sanitation Data'!$D$30,0,10*ROW('Sanitation Data'!D29))="","",OFFSET('Sanitation Data'!$D$30,0,10*ROW('Sanitation Data'!D29)))</f>
        <v/>
      </c>
      <c r="CN35" s="309" t="str">
        <f ca="true">+IF(OFFSET('Sanitation Data'!$D$31,0,10*ROW('Sanitation Data'!D29))="","",OFFSET('Sanitation Data'!$D$31,0,10*ROW('Sanitation Data'!D29)))</f>
        <v/>
      </c>
      <c r="CO35" s="309" t="str">
        <f ca="true">+IF(OFFSET('Sanitation Data'!$D$32,0,10*ROW('Sanitation Data'!D29))="","",OFFSET('Sanitation Data'!$D$32,0,10*ROW('Sanitation Data'!D29)))</f>
        <v/>
      </c>
      <c r="CP35" s="309" t="str">
        <f ca="true">+IF(OFFSET('Sanitation Data'!$E$28,0,10*ROW('Sanitation Data'!E29))="","",OFFSET('Sanitation Data'!$E$28,0,10*ROW('Sanitation Data'!E29)))</f>
        <v/>
      </c>
      <c r="CQ35" s="309" t="str">
        <f ca="true">+IF(OFFSET('Sanitation Data'!$E$29,0,10*ROW('Sanitation Data'!E29))="","",OFFSET('Sanitation Data'!$E$29,0,10*ROW('Sanitation Data'!E29)))</f>
        <v/>
      </c>
      <c r="CR35" s="309" t="str">
        <f ca="true">+IF(OFFSET('Sanitation Data'!$E$30,0,10*ROW('Sanitation Data'!E29))="","",OFFSET('Sanitation Data'!$E$30,0,10*ROW('Sanitation Data'!E29)))</f>
        <v/>
      </c>
      <c r="CS35" s="309" t="str">
        <f ca="true">+IF(OFFSET('Sanitation Data'!$E$31,0,10*ROW('Sanitation Data'!E29))="","",OFFSET('Sanitation Data'!$E$31,0,10*ROW('Sanitation Data'!E29)))</f>
        <v/>
      </c>
      <c r="CT35" s="309" t="str">
        <f ca="true">+IF(OFFSET('Sanitation Data'!$E$32,0,10*ROW('Sanitation Data'!E29))="","",OFFSET('Sanitation Data'!$E$32,0,10*ROW('Sanitation Data'!E29)))</f>
        <v/>
      </c>
      <c r="CU35" s="309" t="str">
        <f ca="true">+IF(OFFSET('Sanitation Data'!$F$28,0,10*ROW('Sanitation Data'!F29))="","",OFFSET('Sanitation Data'!$F$28,0,10*ROW('Sanitation Data'!F29)))</f>
        <v/>
      </c>
      <c r="CV35" s="309" t="str">
        <f ca="true">+IF(OFFSET('Sanitation Data'!$F$29,0,10*ROW('Sanitation Data'!F29))="","",OFFSET('Sanitation Data'!$F$29,0,10*ROW('Sanitation Data'!F29)))</f>
        <v/>
      </c>
      <c r="CW35" s="309" t="str">
        <f ca="true">+IF(OFFSET('Sanitation Data'!$F$30,0,10*ROW('Sanitation Data'!F29))="","",OFFSET('Sanitation Data'!$F$30,0,10*ROW('Sanitation Data'!F29)))</f>
        <v/>
      </c>
      <c r="CX35" s="309" t="str">
        <f ca="true">+IF(OFFSET('Sanitation Data'!$F$31,0,10*ROW('Sanitation Data'!F29))="","",OFFSET('Sanitation Data'!$F$31,0,10*ROW('Sanitation Data'!F29)))</f>
        <v/>
      </c>
      <c r="CY35" s="309" t="str">
        <f ca="true">+IF(OFFSET('Sanitation Data'!$F$32,0,10*ROW('Sanitation Data'!F29))="","",OFFSET('Sanitation Data'!$F$32,0,10*ROW('Sanitation Data'!F29)))</f>
        <v/>
      </c>
      <c r="CZ35" s="309" t="str">
        <f ca="true">+IF(OFFSET('Sanitation Data'!$G$28,0,10*ROW('Sanitation Data'!G29))="","",OFFSET('Sanitation Data'!$G$28,0,10*ROW('Sanitation Data'!G29)))</f>
        <v/>
      </c>
      <c r="DA35" s="309" t="str">
        <f ca="true">+IF(OFFSET('Sanitation Data'!$G$29,0,10*ROW('Sanitation Data'!G29))="","",OFFSET('Sanitation Data'!$G$29,0,10*ROW('Sanitation Data'!G29)))</f>
        <v/>
      </c>
      <c r="DB35" s="309" t="str">
        <f ca="true">+IF(OFFSET('Sanitation Data'!$G$30,0,10*ROW('Sanitation Data'!G29))="","",OFFSET('Sanitation Data'!$G$30,0,10*ROW('Sanitation Data'!G29)))</f>
        <v/>
      </c>
      <c r="DC35" s="309" t="str">
        <f ca="true">+IF(OFFSET('Sanitation Data'!$G$31,0,10*ROW('Sanitation Data'!G29))="","",OFFSET('Sanitation Data'!$G$31,0,10*ROW('Sanitation Data'!G29)))</f>
        <v/>
      </c>
      <c r="DD35" s="309" t="str">
        <f ca="true">+IF(OFFSET('Sanitation Data'!$G$32,0,10*ROW('Sanitation Data'!G29))="","",OFFSET('Sanitation Data'!$G$32,0,10*ROW('Sanitation Data'!G29)))</f>
        <v/>
      </c>
      <c r="DE35" s="309" t="str">
        <f ca="true">+IF(OFFSET('Sanitation Data'!$H$28,0,10*ROW('Sanitation Data'!H29))="","",OFFSET('Sanitation Data'!$H$28,0,10*ROW('Sanitation Data'!H29)))</f>
        <v/>
      </c>
      <c r="DF35" s="309" t="str">
        <f ca="true">+IF(OFFSET('Sanitation Data'!$H$29,0,10*ROW('Sanitation Data'!H29))="","",OFFSET('Sanitation Data'!$H$29,0,10*ROW('Sanitation Data'!H29)))</f>
        <v/>
      </c>
      <c r="DG35" s="309" t="str">
        <f ca="true">+IF(OFFSET('Sanitation Data'!$H$30,0,10*ROW('Sanitation Data'!H29))="","",OFFSET('Sanitation Data'!$H$30,0,10*ROW('Sanitation Data'!H29)))</f>
        <v/>
      </c>
      <c r="DH35" s="309" t="str">
        <f ca="true">+IF(OFFSET('Sanitation Data'!$H$31,0,10*ROW('Sanitation Data'!H29))="","",OFFSET('Sanitation Data'!$H$31,0,10*ROW('Sanitation Data'!H29)))</f>
        <v/>
      </c>
      <c r="DI35" s="309" t="str">
        <f ca="true">+IF(OFFSET('Sanitation Data'!$H$32,0,10*ROW('Sanitation Data'!H29))="","",OFFSET('Sanitation Data'!$H$32,0,10*ROW('Sanitation Data'!H29)))</f>
        <v/>
      </c>
      <c r="DJ35" s="309" t="str">
        <f ca="true">+IF(OFFSET('Sanitation Data'!$I$28,0,10*ROW('Sanitation Data'!I29))="","",OFFSET('Sanitation Data'!$I$28,0,10*ROW('Sanitation Data'!I29)))</f>
        <v/>
      </c>
      <c r="DK35" s="309" t="str">
        <f ca="true">+IF(OFFSET('Sanitation Data'!$I$29,0,10*ROW('Sanitation Data'!I29))="","",OFFSET('Sanitation Data'!$I$29,0,10*ROW('Sanitation Data'!I29)))</f>
        <v/>
      </c>
      <c r="DL35" s="309" t="str">
        <f ca="true">+IF(OFFSET('Sanitation Data'!$I$30,0,10*ROW('Sanitation Data'!I29))="","",OFFSET('Sanitation Data'!$I$30,0,10*ROW('Sanitation Data'!I29)))</f>
        <v/>
      </c>
      <c r="DM35" s="309" t="str">
        <f ca="true">+IF(OFFSET('Sanitation Data'!$I$31,0,10*ROW('Sanitation Data'!I29))="","",OFFSET('Sanitation Data'!$I$31,0,10*ROW('Sanitation Data'!I29)))</f>
        <v/>
      </c>
      <c r="DN35" s="309" t="str">
        <f ca="true">+IF(OFFSET('Sanitation Data'!$I$32,0,10*ROW('Sanitation Data'!I29))="","",OFFSET('Sanitation Data'!$I$32,0,10*ROW('Sanitation Data'!I29)))</f>
        <v/>
      </c>
      <c r="DO35" s="309" t="str">
        <f ca="true">+IF(OFFSET('Hygiene Data'!$D$11,0,10*ROW('Hygiene Data'!D29))="","",OFFSET('Hygiene Data'!$D$11,0,10*ROW('Hygiene Data'!D29)))</f>
        <v/>
      </c>
      <c r="DP35" s="309" t="str">
        <f ca="true">+IF(OFFSET('Hygiene Data'!$D$12,0,10*ROW('Hygiene Data'!D29))="","",OFFSET('Hygiene Data'!$D$12,0,10*ROW('Hygiene Data'!D29)))</f>
        <v/>
      </c>
      <c r="DQ35" s="309" t="str">
        <f ca="true">+IF(OFFSET('Hygiene Data'!$D$13,0,10*ROW('Hygiene Data'!D29))="","",OFFSET('Hygiene Data'!$D$13,0,10*ROW('Hygiene Data'!D29)))</f>
        <v/>
      </c>
      <c r="DR35" s="309" t="str">
        <f ca="true">+IF(OFFSET('Hygiene Data'!$E$11,0,10*ROW('Hygiene Data'!E29))="","",OFFSET('Hygiene Data'!$E$11,0,10*ROW('Hygiene Data'!E29)))</f>
        <v/>
      </c>
      <c r="DS35" s="309" t="str">
        <f ca="true">+IF(OFFSET('Hygiene Data'!$E$12,0,10*ROW('Hygiene Data'!E29))="","",OFFSET('Hygiene Data'!$E$12,0,10*ROW('Hygiene Data'!E29)))</f>
        <v/>
      </c>
      <c r="DT35" s="309" t="str">
        <f ca="true">+IF(OFFSET('Hygiene Data'!$E$13,0,10*ROW('Hygiene Data'!E29))="","",OFFSET('Hygiene Data'!$E$13,0,10*ROW('Hygiene Data'!E29)))</f>
        <v/>
      </c>
      <c r="DU35" s="309" t="str">
        <f ca="true">+IF(OFFSET('Hygiene Data'!$F$11,0,10*ROW('Hygiene Data'!F29))="","",OFFSET('Hygiene Data'!$F$11,0,10*ROW('Hygiene Data'!F29)))</f>
        <v/>
      </c>
      <c r="DV35" s="309" t="str">
        <f ca="true">+IF(OFFSET('Hygiene Data'!$F$12,0,10*ROW('Hygiene Data'!F29))="","",OFFSET('Hygiene Data'!$F$12,0,10*ROW('Hygiene Data'!F29)))</f>
        <v/>
      </c>
      <c r="DW35" s="309" t="str">
        <f ca="true">+IF(OFFSET('Hygiene Data'!$F$13,0,10*ROW('Hygiene Data'!F29))="","",OFFSET('Hygiene Data'!$F$13,0,10*ROW('Hygiene Data'!F29)))</f>
        <v/>
      </c>
      <c r="DX35" s="309" t="str">
        <f ca="true">+IF(OFFSET('Hygiene Data'!$G$11,0,10*ROW('Hygiene Data'!G29))="","",OFFSET('Hygiene Data'!$G$11,0,10*ROW('Hygiene Data'!G29)))</f>
        <v/>
      </c>
      <c r="DY35" s="309" t="str">
        <f ca="true">+IF(OFFSET('Hygiene Data'!$G$12,0,10*ROW('Hygiene Data'!G29))="","",OFFSET('Hygiene Data'!$G$12,0,10*ROW('Hygiene Data'!G29)))</f>
        <v/>
      </c>
      <c r="DZ35" s="309" t="str">
        <f ca="true">+IF(OFFSET('Hygiene Data'!$G$13,0,10*ROW('Hygiene Data'!G29))="","",OFFSET('Hygiene Data'!$G$13,0,10*ROW('Hygiene Data'!G29)))</f>
        <v/>
      </c>
      <c r="EA35" s="309" t="str">
        <f ca="true">+IF(OFFSET('Hygiene Data'!$H$11,0,10*ROW('Hygiene Data'!H29))="","",OFFSET('Hygiene Data'!$H$11,0,10*ROW('Hygiene Data'!H29)))</f>
        <v/>
      </c>
      <c r="EB35" s="309" t="str">
        <f ca="true">+IF(OFFSET('Hygiene Data'!$H$12,0,10*ROW('Hygiene Data'!H29))="","",OFFSET('Hygiene Data'!$H$12,0,10*ROW('Hygiene Data'!H29)))</f>
        <v/>
      </c>
      <c r="EC35" s="309" t="str">
        <f ca="true">+IF(OFFSET('Hygiene Data'!$H$13,0,10*ROW('Hygiene Data'!H29))="","",OFFSET('Hygiene Data'!$H$13,0,10*ROW('Hygiene Data'!H29)))</f>
        <v/>
      </c>
      <c r="ED35" s="309" t="str">
        <f ca="true">+IF(OFFSET('Hygiene Data'!$I$11,0,10*ROW('Hygiene Data'!I29))="","",OFFSET('Hygiene Data'!$I$11,0,10*ROW('Hygiene Data'!I29)))</f>
        <v/>
      </c>
      <c r="EE35" s="309" t="str">
        <f ca="true">+IF(OFFSET('Hygiene Data'!$I$12,0,10*ROW('Hygiene Data'!I29))="","",OFFSET('Hygiene Data'!$I$12,0,10*ROW('Hygiene Data'!I29)))</f>
        <v/>
      </c>
      <c r="EF35" s="309"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65" t="str">
        <f t="shared" ca="true" si="0"/>
        <v/>
      </c>
      <c r="D36" s="9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10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10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10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10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10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10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10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10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10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10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10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10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10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10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10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10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10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10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10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10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10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10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10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10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10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10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10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10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10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10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9"/>
      <c r="BS36" s="309" t="str">
        <f ca="true">+IF(OFFSET('Water Data'!$D$27,0,10*ROW('Water Data'!D30))="","",OFFSET('Water Data'!$D$27,0,10*ROW('Water Data'!D30)))</f>
        <v/>
      </c>
      <c r="BT36" s="309" t="str">
        <f ca="true">+IF(OFFSET('Water Data'!$D$28,0,10*ROW('Water Data'!D30))="","",OFFSET('Water Data'!$D$28,0,10*ROW('Water Data'!D30)))</f>
        <v/>
      </c>
      <c r="BU36" s="309" t="str">
        <f ca="true">+IF(OFFSET('Water Data'!$D$29,0,10*ROW('Water Data'!D30))="","",OFFSET('Water Data'!$D$29,0,10*ROW('Water Data'!D30)))</f>
        <v/>
      </c>
      <c r="BV36" s="309" t="str">
        <f ca="true">+IF(OFFSET('Water Data'!$E$27,0,10*ROW('Water Data'!E30))="","",OFFSET('Water Data'!$E$27,0,10*ROW('Water Data'!E30)))</f>
        <v/>
      </c>
      <c r="BW36" s="309" t="str">
        <f ca="true">+IF(OFFSET('Water Data'!$E$28,0,10*ROW('Water Data'!E30))="","",OFFSET('Water Data'!$E$28,0,10*ROW('Water Data'!E30)))</f>
        <v/>
      </c>
      <c r="BX36" s="309" t="str">
        <f ca="true">+IF(OFFSET('Water Data'!$E$29,0,10*ROW('Water Data'!E30))="","",OFFSET('Water Data'!$E$29,0,10*ROW('Water Data'!E30)))</f>
        <v/>
      </c>
      <c r="BY36" s="309" t="str">
        <f ca="true">+IF(OFFSET('Water Data'!$F$27,0,10*ROW('Water Data'!F30))="","",OFFSET('Water Data'!$F$27,0,10*ROW('Water Data'!F30)))</f>
        <v/>
      </c>
      <c r="BZ36" s="309" t="str">
        <f ca="true">+IF(OFFSET('Water Data'!$F$28,0,10*ROW('Water Data'!F30))="","",OFFSET('Water Data'!$F$28,0,10*ROW('Water Data'!F30)))</f>
        <v/>
      </c>
      <c r="CA36" s="309" t="str">
        <f ca="true">+IF(OFFSET('Water Data'!$F$29,0,10*ROW('Water Data'!F30))="","",OFFSET('Water Data'!$F$29,0,10*ROW('Water Data'!F30)))</f>
        <v/>
      </c>
      <c r="CB36" s="309" t="str">
        <f ca="true">+IF(OFFSET('Water Data'!$G$27,0,10*ROW('Water Data'!G30))="","",OFFSET('Water Data'!$G$27,0,10*ROW('Water Data'!G30)))</f>
        <v/>
      </c>
      <c r="CC36" s="309" t="str">
        <f ca="true">+IF(OFFSET('Water Data'!$G$28,0,10*ROW('Water Data'!G30))="","",OFFSET('Water Data'!$G$28,0,10*ROW('Water Data'!G30)))</f>
        <v/>
      </c>
      <c r="CD36" s="309" t="str">
        <f ca="true">+IF(OFFSET('Water Data'!$G$29,0,10*ROW('Water Data'!G30))="","",OFFSET('Water Data'!$G$29,0,10*ROW('Water Data'!G30)))</f>
        <v/>
      </c>
      <c r="CE36" s="309" t="str">
        <f ca="true">+IF(OFFSET('Water Data'!$H$27,0,10*ROW('Water Data'!H30))="","",OFFSET('Water Data'!$H$27,0,10*ROW('Water Data'!H30)))</f>
        <v/>
      </c>
      <c r="CF36" s="309" t="str">
        <f ca="true">+IF(OFFSET('Water Data'!$H$28,0,10*ROW('Water Data'!H30))="","",OFFSET('Water Data'!$H$28,0,10*ROW('Water Data'!H30)))</f>
        <v/>
      </c>
      <c r="CG36" s="309" t="str">
        <f ca="true">+IF(OFFSET('Water Data'!$H$29,0,10*ROW('Water Data'!H30))="","",OFFSET('Water Data'!$H$29,0,10*ROW('Water Data'!H30)))</f>
        <v/>
      </c>
      <c r="CH36" s="309" t="str">
        <f ca="true">+IF(OFFSET('Water Data'!$I$27,0,10*ROW('Water Data'!I30))="","",OFFSET('Water Data'!$I$27,0,10*ROW('Water Data'!I30)))</f>
        <v/>
      </c>
      <c r="CI36" s="309" t="str">
        <f ca="true">+IF(OFFSET('Water Data'!$I$28,0,10*ROW('Water Data'!I30))="","",OFFSET('Water Data'!$I$28,0,10*ROW('Water Data'!I30)))</f>
        <v/>
      </c>
      <c r="CJ36" s="309" t="str">
        <f ca="true">+IF(OFFSET('Water Data'!$I$29,0,10*ROW('Water Data'!I30))="","",OFFSET('Water Data'!$I$29,0,10*ROW('Water Data'!I30)))</f>
        <v/>
      </c>
      <c r="CK36" s="309" t="str">
        <f ca="true">+IF(OFFSET('Sanitation Data'!$D$28,0,10*ROW('Sanitation Data'!D30))="","",OFFSET('Sanitation Data'!$D$28,0,10*ROW('Sanitation Data'!D30)))</f>
        <v/>
      </c>
      <c r="CL36" s="309" t="str">
        <f ca="true">+IF(OFFSET('Sanitation Data'!$D$29,0,10*ROW('Sanitation Data'!D30))="","",OFFSET('Sanitation Data'!$D$29,0,10*ROW('Sanitation Data'!D30)))</f>
        <v/>
      </c>
      <c r="CM36" s="309" t="str">
        <f ca="true">+IF(OFFSET('Sanitation Data'!$D$30,0,10*ROW('Sanitation Data'!D30))="","",OFFSET('Sanitation Data'!$D$30,0,10*ROW('Sanitation Data'!D30)))</f>
        <v/>
      </c>
      <c r="CN36" s="309" t="str">
        <f ca="true">+IF(OFFSET('Sanitation Data'!$D$31,0,10*ROW('Sanitation Data'!D30))="","",OFFSET('Sanitation Data'!$D$31,0,10*ROW('Sanitation Data'!D30)))</f>
        <v/>
      </c>
      <c r="CO36" s="309" t="str">
        <f ca="true">+IF(OFFSET('Sanitation Data'!$D$32,0,10*ROW('Sanitation Data'!D30))="","",OFFSET('Sanitation Data'!$D$32,0,10*ROW('Sanitation Data'!D30)))</f>
        <v/>
      </c>
      <c r="CP36" s="309" t="str">
        <f ca="true">+IF(OFFSET('Sanitation Data'!$E$28,0,10*ROW('Sanitation Data'!E30))="","",OFFSET('Sanitation Data'!$E$28,0,10*ROW('Sanitation Data'!E30)))</f>
        <v/>
      </c>
      <c r="CQ36" s="309" t="str">
        <f ca="true">+IF(OFFSET('Sanitation Data'!$E$29,0,10*ROW('Sanitation Data'!E30))="","",OFFSET('Sanitation Data'!$E$29,0,10*ROW('Sanitation Data'!E30)))</f>
        <v/>
      </c>
      <c r="CR36" s="309" t="str">
        <f ca="true">+IF(OFFSET('Sanitation Data'!$E$30,0,10*ROW('Sanitation Data'!E30))="","",OFFSET('Sanitation Data'!$E$30,0,10*ROW('Sanitation Data'!E30)))</f>
        <v/>
      </c>
      <c r="CS36" s="309" t="str">
        <f ca="true">+IF(OFFSET('Sanitation Data'!$E$31,0,10*ROW('Sanitation Data'!E30))="","",OFFSET('Sanitation Data'!$E$31,0,10*ROW('Sanitation Data'!E30)))</f>
        <v/>
      </c>
      <c r="CT36" s="309" t="str">
        <f ca="true">+IF(OFFSET('Sanitation Data'!$E$32,0,10*ROW('Sanitation Data'!E30))="","",OFFSET('Sanitation Data'!$E$32,0,10*ROW('Sanitation Data'!E30)))</f>
        <v/>
      </c>
      <c r="CU36" s="309" t="str">
        <f ca="true">+IF(OFFSET('Sanitation Data'!$F$28,0,10*ROW('Sanitation Data'!F30))="","",OFFSET('Sanitation Data'!$F$28,0,10*ROW('Sanitation Data'!F30)))</f>
        <v/>
      </c>
      <c r="CV36" s="309" t="str">
        <f ca="true">+IF(OFFSET('Sanitation Data'!$F$29,0,10*ROW('Sanitation Data'!F30))="","",OFFSET('Sanitation Data'!$F$29,0,10*ROW('Sanitation Data'!F30)))</f>
        <v/>
      </c>
      <c r="CW36" s="309" t="str">
        <f ca="true">+IF(OFFSET('Sanitation Data'!$F$30,0,10*ROW('Sanitation Data'!F30))="","",OFFSET('Sanitation Data'!$F$30,0,10*ROW('Sanitation Data'!F30)))</f>
        <v/>
      </c>
      <c r="CX36" s="309" t="str">
        <f ca="true">+IF(OFFSET('Sanitation Data'!$F$31,0,10*ROW('Sanitation Data'!F30))="","",OFFSET('Sanitation Data'!$F$31,0,10*ROW('Sanitation Data'!F30)))</f>
        <v/>
      </c>
      <c r="CY36" s="309" t="str">
        <f ca="true">+IF(OFFSET('Sanitation Data'!$F$32,0,10*ROW('Sanitation Data'!F30))="","",OFFSET('Sanitation Data'!$F$32,0,10*ROW('Sanitation Data'!F30)))</f>
        <v/>
      </c>
      <c r="CZ36" s="309" t="str">
        <f ca="true">+IF(OFFSET('Sanitation Data'!$G$28,0,10*ROW('Sanitation Data'!G30))="","",OFFSET('Sanitation Data'!$G$28,0,10*ROW('Sanitation Data'!G30)))</f>
        <v/>
      </c>
      <c r="DA36" s="309" t="str">
        <f ca="true">+IF(OFFSET('Sanitation Data'!$G$29,0,10*ROW('Sanitation Data'!G30))="","",OFFSET('Sanitation Data'!$G$29,0,10*ROW('Sanitation Data'!G30)))</f>
        <v/>
      </c>
      <c r="DB36" s="309" t="str">
        <f ca="true">+IF(OFFSET('Sanitation Data'!$G$30,0,10*ROW('Sanitation Data'!G30))="","",OFFSET('Sanitation Data'!$G$30,0,10*ROW('Sanitation Data'!G30)))</f>
        <v/>
      </c>
      <c r="DC36" s="309" t="str">
        <f ca="true">+IF(OFFSET('Sanitation Data'!$G$31,0,10*ROW('Sanitation Data'!G30))="","",OFFSET('Sanitation Data'!$G$31,0,10*ROW('Sanitation Data'!G30)))</f>
        <v/>
      </c>
      <c r="DD36" s="309" t="str">
        <f ca="true">+IF(OFFSET('Sanitation Data'!$G$32,0,10*ROW('Sanitation Data'!G30))="","",OFFSET('Sanitation Data'!$G$32,0,10*ROW('Sanitation Data'!G30)))</f>
        <v/>
      </c>
      <c r="DE36" s="309" t="str">
        <f ca="true">+IF(OFFSET('Sanitation Data'!$H$28,0,10*ROW('Sanitation Data'!H30))="","",OFFSET('Sanitation Data'!$H$28,0,10*ROW('Sanitation Data'!H30)))</f>
        <v/>
      </c>
      <c r="DF36" s="309" t="str">
        <f ca="true">+IF(OFFSET('Sanitation Data'!$H$29,0,10*ROW('Sanitation Data'!H30))="","",OFFSET('Sanitation Data'!$H$29,0,10*ROW('Sanitation Data'!H30)))</f>
        <v/>
      </c>
      <c r="DG36" s="309" t="str">
        <f ca="true">+IF(OFFSET('Sanitation Data'!$H$30,0,10*ROW('Sanitation Data'!H30))="","",OFFSET('Sanitation Data'!$H$30,0,10*ROW('Sanitation Data'!H30)))</f>
        <v/>
      </c>
      <c r="DH36" s="309" t="str">
        <f ca="true">+IF(OFFSET('Sanitation Data'!$H$31,0,10*ROW('Sanitation Data'!H30))="","",OFFSET('Sanitation Data'!$H$31,0,10*ROW('Sanitation Data'!H30)))</f>
        <v/>
      </c>
      <c r="DI36" s="309" t="str">
        <f ca="true">+IF(OFFSET('Sanitation Data'!$H$32,0,10*ROW('Sanitation Data'!H30))="","",OFFSET('Sanitation Data'!$H$32,0,10*ROW('Sanitation Data'!H30)))</f>
        <v/>
      </c>
      <c r="DJ36" s="309" t="str">
        <f ca="true">+IF(OFFSET('Sanitation Data'!$I$28,0,10*ROW('Sanitation Data'!I30))="","",OFFSET('Sanitation Data'!$I$28,0,10*ROW('Sanitation Data'!I30)))</f>
        <v/>
      </c>
      <c r="DK36" s="309" t="str">
        <f ca="true">+IF(OFFSET('Sanitation Data'!$I$29,0,10*ROW('Sanitation Data'!I30))="","",OFFSET('Sanitation Data'!$I$29,0,10*ROW('Sanitation Data'!I30)))</f>
        <v/>
      </c>
      <c r="DL36" s="309" t="str">
        <f ca="true">+IF(OFFSET('Sanitation Data'!$I$30,0,10*ROW('Sanitation Data'!I30))="","",OFFSET('Sanitation Data'!$I$30,0,10*ROW('Sanitation Data'!I30)))</f>
        <v/>
      </c>
      <c r="DM36" s="309" t="str">
        <f ca="true">+IF(OFFSET('Sanitation Data'!$I$31,0,10*ROW('Sanitation Data'!I30))="","",OFFSET('Sanitation Data'!$I$31,0,10*ROW('Sanitation Data'!I30)))</f>
        <v/>
      </c>
      <c r="DN36" s="309" t="str">
        <f ca="true">+IF(OFFSET('Sanitation Data'!$I$32,0,10*ROW('Sanitation Data'!I30))="","",OFFSET('Sanitation Data'!$I$32,0,10*ROW('Sanitation Data'!I30)))</f>
        <v/>
      </c>
      <c r="DO36" s="309" t="str">
        <f ca="true">+IF(OFFSET('Hygiene Data'!$D$11,0,10*ROW('Hygiene Data'!D30))="","",OFFSET('Hygiene Data'!$D$11,0,10*ROW('Hygiene Data'!D30)))</f>
        <v/>
      </c>
      <c r="DP36" s="309" t="str">
        <f ca="true">+IF(OFFSET('Hygiene Data'!$D$12,0,10*ROW('Hygiene Data'!D30))="","",OFFSET('Hygiene Data'!$D$12,0,10*ROW('Hygiene Data'!D30)))</f>
        <v/>
      </c>
      <c r="DQ36" s="309" t="str">
        <f ca="true">+IF(OFFSET('Hygiene Data'!$D$13,0,10*ROW('Hygiene Data'!D30))="","",OFFSET('Hygiene Data'!$D$13,0,10*ROW('Hygiene Data'!D30)))</f>
        <v/>
      </c>
      <c r="DR36" s="309" t="str">
        <f ca="true">+IF(OFFSET('Hygiene Data'!$E$11,0,10*ROW('Hygiene Data'!E30))="","",OFFSET('Hygiene Data'!$E$11,0,10*ROW('Hygiene Data'!E30)))</f>
        <v/>
      </c>
      <c r="DS36" s="309" t="str">
        <f ca="true">+IF(OFFSET('Hygiene Data'!$E$12,0,10*ROW('Hygiene Data'!E30))="","",OFFSET('Hygiene Data'!$E$12,0,10*ROW('Hygiene Data'!E30)))</f>
        <v/>
      </c>
      <c r="DT36" s="309" t="str">
        <f ca="true">+IF(OFFSET('Hygiene Data'!$E$13,0,10*ROW('Hygiene Data'!E30))="","",OFFSET('Hygiene Data'!$E$13,0,10*ROW('Hygiene Data'!E30)))</f>
        <v/>
      </c>
      <c r="DU36" s="309" t="str">
        <f ca="true">+IF(OFFSET('Hygiene Data'!$F$11,0,10*ROW('Hygiene Data'!F30))="","",OFFSET('Hygiene Data'!$F$11,0,10*ROW('Hygiene Data'!F30)))</f>
        <v/>
      </c>
      <c r="DV36" s="309" t="str">
        <f ca="true">+IF(OFFSET('Hygiene Data'!$F$12,0,10*ROW('Hygiene Data'!F30))="","",OFFSET('Hygiene Data'!$F$12,0,10*ROW('Hygiene Data'!F30)))</f>
        <v/>
      </c>
      <c r="DW36" s="309" t="str">
        <f ca="true">+IF(OFFSET('Hygiene Data'!$F$13,0,10*ROW('Hygiene Data'!F30))="","",OFFSET('Hygiene Data'!$F$13,0,10*ROW('Hygiene Data'!F30)))</f>
        <v/>
      </c>
      <c r="DX36" s="309" t="str">
        <f ca="true">+IF(OFFSET('Hygiene Data'!$G$11,0,10*ROW('Hygiene Data'!G30))="","",OFFSET('Hygiene Data'!$G$11,0,10*ROW('Hygiene Data'!G30)))</f>
        <v/>
      </c>
      <c r="DY36" s="309" t="str">
        <f ca="true">+IF(OFFSET('Hygiene Data'!$G$12,0,10*ROW('Hygiene Data'!G30))="","",OFFSET('Hygiene Data'!$G$12,0,10*ROW('Hygiene Data'!G30)))</f>
        <v/>
      </c>
      <c r="DZ36" s="309" t="str">
        <f ca="true">+IF(OFFSET('Hygiene Data'!$G$13,0,10*ROW('Hygiene Data'!G30))="","",OFFSET('Hygiene Data'!$G$13,0,10*ROW('Hygiene Data'!G30)))</f>
        <v/>
      </c>
      <c r="EA36" s="309" t="str">
        <f ca="true">+IF(OFFSET('Hygiene Data'!$H$11,0,10*ROW('Hygiene Data'!H30))="","",OFFSET('Hygiene Data'!$H$11,0,10*ROW('Hygiene Data'!H30)))</f>
        <v/>
      </c>
      <c r="EB36" s="309" t="str">
        <f ca="true">+IF(OFFSET('Hygiene Data'!$H$12,0,10*ROW('Hygiene Data'!H30))="","",OFFSET('Hygiene Data'!$H$12,0,10*ROW('Hygiene Data'!H30)))</f>
        <v/>
      </c>
      <c r="EC36" s="309" t="str">
        <f ca="true">+IF(OFFSET('Hygiene Data'!$H$13,0,10*ROW('Hygiene Data'!H30))="","",OFFSET('Hygiene Data'!$H$13,0,10*ROW('Hygiene Data'!H30)))</f>
        <v/>
      </c>
      <c r="ED36" s="309" t="str">
        <f ca="true">+IF(OFFSET('Hygiene Data'!$I$11,0,10*ROW('Hygiene Data'!I30))="","",OFFSET('Hygiene Data'!$I$11,0,10*ROW('Hygiene Data'!I30)))</f>
        <v/>
      </c>
      <c r="EE36" s="309" t="str">
        <f ca="true">+IF(OFFSET('Hygiene Data'!$I$12,0,10*ROW('Hygiene Data'!I30))="","",OFFSET('Hygiene Data'!$I$12,0,10*ROW('Hygiene Data'!I30)))</f>
        <v/>
      </c>
      <c r="EF36" s="309"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65" t="str">
        <f t="shared" ca="true" si="0"/>
        <v/>
      </c>
      <c r="D37" s="9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10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10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10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10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10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10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10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10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10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10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10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10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10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10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10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10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10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10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10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10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10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10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10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10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10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10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10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10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10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10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9"/>
      <c r="BS37" s="309" t="str">
        <f ca="true">+IF(OFFSET('Water Data'!$D$27,0,10*ROW('Water Data'!D31))="","",OFFSET('Water Data'!$D$27,0,10*ROW('Water Data'!D31)))</f>
        <v/>
      </c>
      <c r="BT37" s="309" t="str">
        <f ca="true">+IF(OFFSET('Water Data'!$D$28,0,10*ROW('Water Data'!D31))="","",OFFSET('Water Data'!$D$28,0,10*ROW('Water Data'!D31)))</f>
        <v/>
      </c>
      <c r="BU37" s="309" t="str">
        <f ca="true">+IF(OFFSET('Water Data'!$D$29,0,10*ROW('Water Data'!D31))="","",OFFSET('Water Data'!$D$29,0,10*ROW('Water Data'!D31)))</f>
        <v/>
      </c>
      <c r="BV37" s="309" t="str">
        <f ca="true">+IF(OFFSET('Water Data'!$E$27,0,10*ROW('Water Data'!E31))="","",OFFSET('Water Data'!$E$27,0,10*ROW('Water Data'!E31)))</f>
        <v/>
      </c>
      <c r="BW37" s="309" t="str">
        <f ca="true">+IF(OFFSET('Water Data'!$E$28,0,10*ROW('Water Data'!E31))="","",OFFSET('Water Data'!$E$28,0,10*ROW('Water Data'!E31)))</f>
        <v/>
      </c>
      <c r="BX37" s="309" t="str">
        <f ca="true">+IF(OFFSET('Water Data'!$E$29,0,10*ROW('Water Data'!E31))="","",OFFSET('Water Data'!$E$29,0,10*ROW('Water Data'!E31)))</f>
        <v/>
      </c>
      <c r="BY37" s="309" t="str">
        <f ca="true">+IF(OFFSET('Water Data'!$F$27,0,10*ROW('Water Data'!F31))="","",OFFSET('Water Data'!$F$27,0,10*ROW('Water Data'!F31)))</f>
        <v/>
      </c>
      <c r="BZ37" s="309" t="str">
        <f ca="true">+IF(OFFSET('Water Data'!$F$28,0,10*ROW('Water Data'!F31))="","",OFFSET('Water Data'!$F$28,0,10*ROW('Water Data'!F31)))</f>
        <v/>
      </c>
      <c r="CA37" s="309" t="str">
        <f ca="true">+IF(OFFSET('Water Data'!$F$29,0,10*ROW('Water Data'!F31))="","",OFFSET('Water Data'!$F$29,0,10*ROW('Water Data'!F31)))</f>
        <v/>
      </c>
      <c r="CB37" s="309" t="str">
        <f ca="true">+IF(OFFSET('Water Data'!$G$27,0,10*ROW('Water Data'!G31))="","",OFFSET('Water Data'!$G$27,0,10*ROW('Water Data'!G31)))</f>
        <v/>
      </c>
      <c r="CC37" s="309" t="str">
        <f ca="true">+IF(OFFSET('Water Data'!$G$28,0,10*ROW('Water Data'!G31))="","",OFFSET('Water Data'!$G$28,0,10*ROW('Water Data'!G31)))</f>
        <v/>
      </c>
      <c r="CD37" s="309" t="str">
        <f ca="true">+IF(OFFSET('Water Data'!$G$29,0,10*ROW('Water Data'!G31))="","",OFFSET('Water Data'!$G$29,0,10*ROW('Water Data'!G31)))</f>
        <v/>
      </c>
      <c r="CE37" s="309" t="str">
        <f ca="true">+IF(OFFSET('Water Data'!$H$27,0,10*ROW('Water Data'!H31))="","",OFFSET('Water Data'!$H$27,0,10*ROW('Water Data'!H31)))</f>
        <v/>
      </c>
      <c r="CF37" s="309" t="str">
        <f ca="true">+IF(OFFSET('Water Data'!$H$28,0,10*ROW('Water Data'!H31))="","",OFFSET('Water Data'!$H$28,0,10*ROW('Water Data'!H31)))</f>
        <v/>
      </c>
      <c r="CG37" s="309" t="str">
        <f ca="true">+IF(OFFSET('Water Data'!$H$29,0,10*ROW('Water Data'!H31))="","",OFFSET('Water Data'!$H$29,0,10*ROW('Water Data'!H31)))</f>
        <v/>
      </c>
      <c r="CH37" s="309" t="str">
        <f ca="true">+IF(OFFSET('Water Data'!$I$27,0,10*ROW('Water Data'!I31))="","",OFFSET('Water Data'!$I$27,0,10*ROW('Water Data'!I31)))</f>
        <v/>
      </c>
      <c r="CI37" s="309" t="str">
        <f ca="true">+IF(OFFSET('Water Data'!$I$28,0,10*ROW('Water Data'!I31))="","",OFFSET('Water Data'!$I$28,0,10*ROW('Water Data'!I31)))</f>
        <v/>
      </c>
      <c r="CJ37" s="309" t="str">
        <f ca="true">+IF(OFFSET('Water Data'!$I$29,0,10*ROW('Water Data'!I31))="","",OFFSET('Water Data'!$I$29,0,10*ROW('Water Data'!I31)))</f>
        <v/>
      </c>
      <c r="CK37" s="309" t="str">
        <f ca="true">+IF(OFFSET('Sanitation Data'!$D$28,0,10*ROW('Sanitation Data'!D31))="","",OFFSET('Sanitation Data'!$D$28,0,10*ROW('Sanitation Data'!D31)))</f>
        <v/>
      </c>
      <c r="CL37" s="309" t="str">
        <f ca="true">+IF(OFFSET('Sanitation Data'!$D$29,0,10*ROW('Sanitation Data'!D31))="","",OFFSET('Sanitation Data'!$D$29,0,10*ROW('Sanitation Data'!D31)))</f>
        <v/>
      </c>
      <c r="CM37" s="309" t="str">
        <f ca="true">+IF(OFFSET('Sanitation Data'!$D$30,0,10*ROW('Sanitation Data'!D31))="","",OFFSET('Sanitation Data'!$D$30,0,10*ROW('Sanitation Data'!D31)))</f>
        <v/>
      </c>
      <c r="CN37" s="309" t="str">
        <f ca="true">+IF(OFFSET('Sanitation Data'!$D$31,0,10*ROW('Sanitation Data'!D31))="","",OFFSET('Sanitation Data'!$D$31,0,10*ROW('Sanitation Data'!D31)))</f>
        <v/>
      </c>
      <c r="CO37" s="309" t="str">
        <f ca="true">+IF(OFFSET('Sanitation Data'!$D$32,0,10*ROW('Sanitation Data'!D31))="","",OFFSET('Sanitation Data'!$D$32,0,10*ROW('Sanitation Data'!D31)))</f>
        <v/>
      </c>
      <c r="CP37" s="309" t="str">
        <f ca="true">+IF(OFFSET('Sanitation Data'!$E$28,0,10*ROW('Sanitation Data'!E31))="","",OFFSET('Sanitation Data'!$E$28,0,10*ROW('Sanitation Data'!E31)))</f>
        <v/>
      </c>
      <c r="CQ37" s="309" t="str">
        <f ca="true">+IF(OFFSET('Sanitation Data'!$E$29,0,10*ROW('Sanitation Data'!E31))="","",OFFSET('Sanitation Data'!$E$29,0,10*ROW('Sanitation Data'!E31)))</f>
        <v/>
      </c>
      <c r="CR37" s="309" t="str">
        <f ca="true">+IF(OFFSET('Sanitation Data'!$E$30,0,10*ROW('Sanitation Data'!E31))="","",OFFSET('Sanitation Data'!$E$30,0,10*ROW('Sanitation Data'!E31)))</f>
        <v/>
      </c>
      <c r="CS37" s="309" t="str">
        <f ca="true">+IF(OFFSET('Sanitation Data'!$E$31,0,10*ROW('Sanitation Data'!E31))="","",OFFSET('Sanitation Data'!$E$31,0,10*ROW('Sanitation Data'!E31)))</f>
        <v/>
      </c>
      <c r="CT37" s="309" t="str">
        <f ca="true">+IF(OFFSET('Sanitation Data'!$E$32,0,10*ROW('Sanitation Data'!E31))="","",OFFSET('Sanitation Data'!$E$32,0,10*ROW('Sanitation Data'!E31)))</f>
        <v/>
      </c>
      <c r="CU37" s="309" t="str">
        <f ca="true">+IF(OFFSET('Sanitation Data'!$F$28,0,10*ROW('Sanitation Data'!F31))="","",OFFSET('Sanitation Data'!$F$28,0,10*ROW('Sanitation Data'!F31)))</f>
        <v/>
      </c>
      <c r="CV37" s="309" t="str">
        <f ca="true">+IF(OFFSET('Sanitation Data'!$F$29,0,10*ROW('Sanitation Data'!F31))="","",OFFSET('Sanitation Data'!$F$29,0,10*ROW('Sanitation Data'!F31)))</f>
        <v/>
      </c>
      <c r="CW37" s="309" t="str">
        <f ca="true">+IF(OFFSET('Sanitation Data'!$F$30,0,10*ROW('Sanitation Data'!F31))="","",OFFSET('Sanitation Data'!$F$30,0,10*ROW('Sanitation Data'!F31)))</f>
        <v/>
      </c>
      <c r="CX37" s="309" t="str">
        <f ca="true">+IF(OFFSET('Sanitation Data'!$F$31,0,10*ROW('Sanitation Data'!F31))="","",OFFSET('Sanitation Data'!$F$31,0,10*ROW('Sanitation Data'!F31)))</f>
        <v/>
      </c>
      <c r="CY37" s="309" t="str">
        <f ca="true">+IF(OFFSET('Sanitation Data'!$F$32,0,10*ROW('Sanitation Data'!F31))="","",OFFSET('Sanitation Data'!$F$32,0,10*ROW('Sanitation Data'!F31)))</f>
        <v/>
      </c>
      <c r="CZ37" s="309" t="str">
        <f ca="true">+IF(OFFSET('Sanitation Data'!$G$28,0,10*ROW('Sanitation Data'!G31))="","",OFFSET('Sanitation Data'!$G$28,0,10*ROW('Sanitation Data'!G31)))</f>
        <v/>
      </c>
      <c r="DA37" s="309" t="str">
        <f ca="true">+IF(OFFSET('Sanitation Data'!$G$29,0,10*ROW('Sanitation Data'!G31))="","",OFFSET('Sanitation Data'!$G$29,0,10*ROW('Sanitation Data'!G31)))</f>
        <v/>
      </c>
      <c r="DB37" s="309" t="str">
        <f ca="true">+IF(OFFSET('Sanitation Data'!$G$30,0,10*ROW('Sanitation Data'!G31))="","",OFFSET('Sanitation Data'!$G$30,0,10*ROW('Sanitation Data'!G31)))</f>
        <v/>
      </c>
      <c r="DC37" s="309" t="str">
        <f ca="true">+IF(OFFSET('Sanitation Data'!$G$31,0,10*ROW('Sanitation Data'!G31))="","",OFFSET('Sanitation Data'!$G$31,0,10*ROW('Sanitation Data'!G31)))</f>
        <v/>
      </c>
      <c r="DD37" s="309" t="str">
        <f ca="true">+IF(OFFSET('Sanitation Data'!$G$32,0,10*ROW('Sanitation Data'!G31))="","",OFFSET('Sanitation Data'!$G$32,0,10*ROW('Sanitation Data'!G31)))</f>
        <v/>
      </c>
      <c r="DE37" s="309" t="str">
        <f ca="true">+IF(OFFSET('Sanitation Data'!$H$28,0,10*ROW('Sanitation Data'!H31))="","",OFFSET('Sanitation Data'!$H$28,0,10*ROW('Sanitation Data'!H31)))</f>
        <v/>
      </c>
      <c r="DF37" s="309" t="str">
        <f ca="true">+IF(OFFSET('Sanitation Data'!$H$29,0,10*ROW('Sanitation Data'!H31))="","",OFFSET('Sanitation Data'!$H$29,0,10*ROW('Sanitation Data'!H31)))</f>
        <v/>
      </c>
      <c r="DG37" s="309" t="str">
        <f ca="true">+IF(OFFSET('Sanitation Data'!$H$30,0,10*ROW('Sanitation Data'!H31))="","",OFFSET('Sanitation Data'!$H$30,0,10*ROW('Sanitation Data'!H31)))</f>
        <v/>
      </c>
      <c r="DH37" s="309" t="str">
        <f ca="true">+IF(OFFSET('Sanitation Data'!$H$31,0,10*ROW('Sanitation Data'!H31))="","",OFFSET('Sanitation Data'!$H$31,0,10*ROW('Sanitation Data'!H31)))</f>
        <v/>
      </c>
      <c r="DI37" s="309" t="str">
        <f ca="true">+IF(OFFSET('Sanitation Data'!$H$32,0,10*ROW('Sanitation Data'!H31))="","",OFFSET('Sanitation Data'!$H$32,0,10*ROW('Sanitation Data'!H31)))</f>
        <v/>
      </c>
      <c r="DJ37" s="309" t="str">
        <f ca="true">+IF(OFFSET('Sanitation Data'!$I$28,0,10*ROW('Sanitation Data'!I31))="","",OFFSET('Sanitation Data'!$I$28,0,10*ROW('Sanitation Data'!I31)))</f>
        <v/>
      </c>
      <c r="DK37" s="309" t="str">
        <f ca="true">+IF(OFFSET('Sanitation Data'!$I$29,0,10*ROW('Sanitation Data'!I31))="","",OFFSET('Sanitation Data'!$I$29,0,10*ROW('Sanitation Data'!I31)))</f>
        <v/>
      </c>
      <c r="DL37" s="309" t="str">
        <f ca="true">+IF(OFFSET('Sanitation Data'!$I$30,0,10*ROW('Sanitation Data'!I31))="","",OFFSET('Sanitation Data'!$I$30,0,10*ROW('Sanitation Data'!I31)))</f>
        <v/>
      </c>
      <c r="DM37" s="309" t="str">
        <f ca="true">+IF(OFFSET('Sanitation Data'!$I$31,0,10*ROW('Sanitation Data'!I31))="","",OFFSET('Sanitation Data'!$I$31,0,10*ROW('Sanitation Data'!I31)))</f>
        <v/>
      </c>
      <c r="DN37" s="309" t="str">
        <f ca="true">+IF(OFFSET('Sanitation Data'!$I$32,0,10*ROW('Sanitation Data'!I31))="","",OFFSET('Sanitation Data'!$I$32,0,10*ROW('Sanitation Data'!I31)))</f>
        <v/>
      </c>
      <c r="DO37" s="309" t="str">
        <f ca="true">+IF(OFFSET('Hygiene Data'!$D$11,0,10*ROW('Hygiene Data'!D31))="","",OFFSET('Hygiene Data'!$D$11,0,10*ROW('Hygiene Data'!D31)))</f>
        <v/>
      </c>
      <c r="DP37" s="309" t="str">
        <f ca="true">+IF(OFFSET('Hygiene Data'!$D$12,0,10*ROW('Hygiene Data'!D31))="","",OFFSET('Hygiene Data'!$D$12,0,10*ROW('Hygiene Data'!D31)))</f>
        <v/>
      </c>
      <c r="DQ37" s="309" t="str">
        <f ca="true">+IF(OFFSET('Hygiene Data'!$D$13,0,10*ROW('Hygiene Data'!D31))="","",OFFSET('Hygiene Data'!$D$13,0,10*ROW('Hygiene Data'!D31)))</f>
        <v/>
      </c>
      <c r="DR37" s="309" t="str">
        <f ca="true">+IF(OFFSET('Hygiene Data'!$E$11,0,10*ROW('Hygiene Data'!E31))="","",OFFSET('Hygiene Data'!$E$11,0,10*ROW('Hygiene Data'!E31)))</f>
        <v/>
      </c>
      <c r="DS37" s="309" t="str">
        <f ca="true">+IF(OFFSET('Hygiene Data'!$E$12,0,10*ROW('Hygiene Data'!E31))="","",OFFSET('Hygiene Data'!$E$12,0,10*ROW('Hygiene Data'!E31)))</f>
        <v/>
      </c>
      <c r="DT37" s="309" t="str">
        <f ca="true">+IF(OFFSET('Hygiene Data'!$E$13,0,10*ROW('Hygiene Data'!E31))="","",OFFSET('Hygiene Data'!$E$13,0,10*ROW('Hygiene Data'!E31)))</f>
        <v/>
      </c>
      <c r="DU37" s="309" t="str">
        <f ca="true">+IF(OFFSET('Hygiene Data'!$F$11,0,10*ROW('Hygiene Data'!F31))="","",OFFSET('Hygiene Data'!$F$11,0,10*ROW('Hygiene Data'!F31)))</f>
        <v/>
      </c>
      <c r="DV37" s="309" t="str">
        <f ca="true">+IF(OFFSET('Hygiene Data'!$F$12,0,10*ROW('Hygiene Data'!F31))="","",OFFSET('Hygiene Data'!$F$12,0,10*ROW('Hygiene Data'!F31)))</f>
        <v/>
      </c>
      <c r="DW37" s="309" t="str">
        <f ca="true">+IF(OFFSET('Hygiene Data'!$F$13,0,10*ROW('Hygiene Data'!F31))="","",OFFSET('Hygiene Data'!$F$13,0,10*ROW('Hygiene Data'!F31)))</f>
        <v/>
      </c>
      <c r="DX37" s="309" t="str">
        <f ca="true">+IF(OFFSET('Hygiene Data'!$G$11,0,10*ROW('Hygiene Data'!G31))="","",OFFSET('Hygiene Data'!$G$11,0,10*ROW('Hygiene Data'!G31)))</f>
        <v/>
      </c>
      <c r="DY37" s="309" t="str">
        <f ca="true">+IF(OFFSET('Hygiene Data'!$G$12,0,10*ROW('Hygiene Data'!G31))="","",OFFSET('Hygiene Data'!$G$12,0,10*ROW('Hygiene Data'!G31)))</f>
        <v/>
      </c>
      <c r="DZ37" s="309" t="str">
        <f ca="true">+IF(OFFSET('Hygiene Data'!$G$13,0,10*ROW('Hygiene Data'!G31))="","",OFFSET('Hygiene Data'!$G$13,0,10*ROW('Hygiene Data'!G31)))</f>
        <v/>
      </c>
      <c r="EA37" s="309" t="str">
        <f ca="true">+IF(OFFSET('Hygiene Data'!$H$11,0,10*ROW('Hygiene Data'!H31))="","",OFFSET('Hygiene Data'!$H$11,0,10*ROW('Hygiene Data'!H31)))</f>
        <v/>
      </c>
      <c r="EB37" s="309" t="str">
        <f ca="true">+IF(OFFSET('Hygiene Data'!$H$12,0,10*ROW('Hygiene Data'!H31))="","",OFFSET('Hygiene Data'!$H$12,0,10*ROW('Hygiene Data'!H31)))</f>
        <v/>
      </c>
      <c r="EC37" s="309" t="str">
        <f ca="true">+IF(OFFSET('Hygiene Data'!$H$13,0,10*ROW('Hygiene Data'!H31))="","",OFFSET('Hygiene Data'!$H$13,0,10*ROW('Hygiene Data'!H31)))</f>
        <v/>
      </c>
      <c r="ED37" s="309" t="str">
        <f ca="true">+IF(OFFSET('Hygiene Data'!$I$11,0,10*ROW('Hygiene Data'!I31))="","",OFFSET('Hygiene Data'!$I$11,0,10*ROW('Hygiene Data'!I31)))</f>
        <v/>
      </c>
      <c r="EE37" s="309" t="str">
        <f ca="true">+IF(OFFSET('Hygiene Data'!$I$12,0,10*ROW('Hygiene Data'!I31))="","",OFFSET('Hygiene Data'!$I$12,0,10*ROW('Hygiene Data'!I31)))</f>
        <v/>
      </c>
      <c r="EF37" s="309"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65" t="str">
        <f t="shared" ca="true" si="0"/>
        <v/>
      </c>
      <c r="D38" s="9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10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10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10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10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10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10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10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10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10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10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10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10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10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10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10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10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10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10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10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10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10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10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10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10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10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10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10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10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10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10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9"/>
      <c r="BS38" s="309" t="str">
        <f ca="true">+IF(OFFSET('Water Data'!$D$27,0,10*ROW('Water Data'!D32))="","",OFFSET('Water Data'!$D$27,0,10*ROW('Water Data'!D32)))</f>
        <v/>
      </c>
      <c r="BT38" s="309" t="str">
        <f ca="true">+IF(OFFSET('Water Data'!$D$28,0,10*ROW('Water Data'!D32))="","",OFFSET('Water Data'!$D$28,0,10*ROW('Water Data'!D32)))</f>
        <v/>
      </c>
      <c r="BU38" s="309" t="str">
        <f ca="true">+IF(OFFSET('Water Data'!$D$29,0,10*ROW('Water Data'!D32))="","",OFFSET('Water Data'!$D$29,0,10*ROW('Water Data'!D32)))</f>
        <v/>
      </c>
      <c r="BV38" s="309" t="str">
        <f ca="true">+IF(OFFSET('Water Data'!$E$27,0,10*ROW('Water Data'!E32))="","",OFFSET('Water Data'!$E$27,0,10*ROW('Water Data'!E32)))</f>
        <v/>
      </c>
      <c r="BW38" s="309" t="str">
        <f ca="true">+IF(OFFSET('Water Data'!$E$28,0,10*ROW('Water Data'!E32))="","",OFFSET('Water Data'!$E$28,0,10*ROW('Water Data'!E32)))</f>
        <v/>
      </c>
      <c r="BX38" s="309" t="str">
        <f ca="true">+IF(OFFSET('Water Data'!$E$29,0,10*ROW('Water Data'!E32))="","",OFFSET('Water Data'!$E$29,0,10*ROW('Water Data'!E32)))</f>
        <v/>
      </c>
      <c r="BY38" s="309" t="str">
        <f ca="true">+IF(OFFSET('Water Data'!$F$27,0,10*ROW('Water Data'!F32))="","",OFFSET('Water Data'!$F$27,0,10*ROW('Water Data'!F32)))</f>
        <v/>
      </c>
      <c r="BZ38" s="309" t="str">
        <f ca="true">+IF(OFFSET('Water Data'!$F$28,0,10*ROW('Water Data'!F32))="","",OFFSET('Water Data'!$F$28,0,10*ROW('Water Data'!F32)))</f>
        <v/>
      </c>
      <c r="CA38" s="309" t="str">
        <f ca="true">+IF(OFFSET('Water Data'!$F$29,0,10*ROW('Water Data'!F32))="","",OFFSET('Water Data'!$F$29,0,10*ROW('Water Data'!F32)))</f>
        <v/>
      </c>
      <c r="CB38" s="309" t="str">
        <f ca="true">+IF(OFFSET('Water Data'!$G$27,0,10*ROW('Water Data'!G32))="","",OFFSET('Water Data'!$G$27,0,10*ROW('Water Data'!G32)))</f>
        <v/>
      </c>
      <c r="CC38" s="309" t="str">
        <f ca="true">+IF(OFFSET('Water Data'!$G$28,0,10*ROW('Water Data'!G32))="","",OFFSET('Water Data'!$G$28,0,10*ROW('Water Data'!G32)))</f>
        <v/>
      </c>
      <c r="CD38" s="309" t="str">
        <f ca="true">+IF(OFFSET('Water Data'!$G$29,0,10*ROW('Water Data'!G32))="","",OFFSET('Water Data'!$G$29,0,10*ROW('Water Data'!G32)))</f>
        <v/>
      </c>
      <c r="CE38" s="309" t="str">
        <f ca="true">+IF(OFFSET('Water Data'!$H$27,0,10*ROW('Water Data'!H32))="","",OFFSET('Water Data'!$H$27,0,10*ROW('Water Data'!H32)))</f>
        <v/>
      </c>
      <c r="CF38" s="309" t="str">
        <f ca="true">+IF(OFFSET('Water Data'!$H$28,0,10*ROW('Water Data'!H32))="","",OFFSET('Water Data'!$H$28,0,10*ROW('Water Data'!H32)))</f>
        <v/>
      </c>
      <c r="CG38" s="309" t="str">
        <f ca="true">+IF(OFFSET('Water Data'!$H$29,0,10*ROW('Water Data'!H32))="","",OFFSET('Water Data'!$H$29,0,10*ROW('Water Data'!H32)))</f>
        <v/>
      </c>
      <c r="CH38" s="309" t="str">
        <f ca="true">+IF(OFFSET('Water Data'!$I$27,0,10*ROW('Water Data'!I32))="","",OFFSET('Water Data'!$I$27,0,10*ROW('Water Data'!I32)))</f>
        <v/>
      </c>
      <c r="CI38" s="309" t="str">
        <f ca="true">+IF(OFFSET('Water Data'!$I$28,0,10*ROW('Water Data'!I32))="","",OFFSET('Water Data'!$I$28,0,10*ROW('Water Data'!I32)))</f>
        <v/>
      </c>
      <c r="CJ38" s="309" t="str">
        <f ca="true">+IF(OFFSET('Water Data'!$I$29,0,10*ROW('Water Data'!I32))="","",OFFSET('Water Data'!$I$29,0,10*ROW('Water Data'!I32)))</f>
        <v/>
      </c>
      <c r="CK38" s="309" t="str">
        <f ca="true">+IF(OFFSET('Sanitation Data'!$D$28,0,10*ROW('Sanitation Data'!D32))="","",OFFSET('Sanitation Data'!$D$28,0,10*ROW('Sanitation Data'!D32)))</f>
        <v/>
      </c>
      <c r="CL38" s="309" t="str">
        <f ca="true">+IF(OFFSET('Sanitation Data'!$D$29,0,10*ROW('Sanitation Data'!D32))="","",OFFSET('Sanitation Data'!$D$29,0,10*ROW('Sanitation Data'!D32)))</f>
        <v/>
      </c>
      <c r="CM38" s="309" t="str">
        <f ca="true">+IF(OFFSET('Sanitation Data'!$D$30,0,10*ROW('Sanitation Data'!D32))="","",OFFSET('Sanitation Data'!$D$30,0,10*ROW('Sanitation Data'!D32)))</f>
        <v/>
      </c>
      <c r="CN38" s="309" t="str">
        <f ca="true">+IF(OFFSET('Sanitation Data'!$D$31,0,10*ROW('Sanitation Data'!D32))="","",OFFSET('Sanitation Data'!$D$31,0,10*ROW('Sanitation Data'!D32)))</f>
        <v/>
      </c>
      <c r="CO38" s="309" t="str">
        <f ca="true">+IF(OFFSET('Sanitation Data'!$D$32,0,10*ROW('Sanitation Data'!D32))="","",OFFSET('Sanitation Data'!$D$32,0,10*ROW('Sanitation Data'!D32)))</f>
        <v/>
      </c>
      <c r="CP38" s="309" t="str">
        <f ca="true">+IF(OFFSET('Sanitation Data'!$E$28,0,10*ROW('Sanitation Data'!E32))="","",OFFSET('Sanitation Data'!$E$28,0,10*ROW('Sanitation Data'!E32)))</f>
        <v/>
      </c>
      <c r="CQ38" s="309" t="str">
        <f ca="true">+IF(OFFSET('Sanitation Data'!$E$29,0,10*ROW('Sanitation Data'!E32))="","",OFFSET('Sanitation Data'!$E$29,0,10*ROW('Sanitation Data'!E32)))</f>
        <v/>
      </c>
      <c r="CR38" s="309" t="str">
        <f ca="true">+IF(OFFSET('Sanitation Data'!$E$30,0,10*ROW('Sanitation Data'!E32))="","",OFFSET('Sanitation Data'!$E$30,0,10*ROW('Sanitation Data'!E32)))</f>
        <v/>
      </c>
      <c r="CS38" s="309" t="str">
        <f ca="true">+IF(OFFSET('Sanitation Data'!$E$31,0,10*ROW('Sanitation Data'!E32))="","",OFFSET('Sanitation Data'!$E$31,0,10*ROW('Sanitation Data'!E32)))</f>
        <v/>
      </c>
      <c r="CT38" s="309" t="str">
        <f ca="true">+IF(OFFSET('Sanitation Data'!$E$32,0,10*ROW('Sanitation Data'!E32))="","",OFFSET('Sanitation Data'!$E$32,0,10*ROW('Sanitation Data'!E32)))</f>
        <v/>
      </c>
      <c r="CU38" s="309" t="str">
        <f ca="true">+IF(OFFSET('Sanitation Data'!$F$28,0,10*ROW('Sanitation Data'!F32))="","",OFFSET('Sanitation Data'!$F$28,0,10*ROW('Sanitation Data'!F32)))</f>
        <v/>
      </c>
      <c r="CV38" s="309" t="str">
        <f ca="true">+IF(OFFSET('Sanitation Data'!$F$29,0,10*ROW('Sanitation Data'!F32))="","",OFFSET('Sanitation Data'!$F$29,0,10*ROW('Sanitation Data'!F32)))</f>
        <v/>
      </c>
      <c r="CW38" s="309" t="str">
        <f ca="true">+IF(OFFSET('Sanitation Data'!$F$30,0,10*ROW('Sanitation Data'!F32))="","",OFFSET('Sanitation Data'!$F$30,0,10*ROW('Sanitation Data'!F32)))</f>
        <v/>
      </c>
      <c r="CX38" s="309" t="str">
        <f ca="true">+IF(OFFSET('Sanitation Data'!$F$31,0,10*ROW('Sanitation Data'!F32))="","",OFFSET('Sanitation Data'!$F$31,0,10*ROW('Sanitation Data'!F32)))</f>
        <v/>
      </c>
      <c r="CY38" s="309" t="str">
        <f ca="true">+IF(OFFSET('Sanitation Data'!$F$32,0,10*ROW('Sanitation Data'!F32))="","",OFFSET('Sanitation Data'!$F$32,0,10*ROW('Sanitation Data'!F32)))</f>
        <v/>
      </c>
      <c r="CZ38" s="309" t="str">
        <f ca="true">+IF(OFFSET('Sanitation Data'!$G$28,0,10*ROW('Sanitation Data'!G32))="","",OFFSET('Sanitation Data'!$G$28,0,10*ROW('Sanitation Data'!G32)))</f>
        <v/>
      </c>
      <c r="DA38" s="309" t="str">
        <f ca="true">+IF(OFFSET('Sanitation Data'!$G$29,0,10*ROW('Sanitation Data'!G32))="","",OFFSET('Sanitation Data'!$G$29,0,10*ROW('Sanitation Data'!G32)))</f>
        <v/>
      </c>
      <c r="DB38" s="309" t="str">
        <f ca="true">+IF(OFFSET('Sanitation Data'!$G$30,0,10*ROW('Sanitation Data'!G32))="","",OFFSET('Sanitation Data'!$G$30,0,10*ROW('Sanitation Data'!G32)))</f>
        <v/>
      </c>
      <c r="DC38" s="309" t="str">
        <f ca="true">+IF(OFFSET('Sanitation Data'!$G$31,0,10*ROW('Sanitation Data'!G32))="","",OFFSET('Sanitation Data'!$G$31,0,10*ROW('Sanitation Data'!G32)))</f>
        <v/>
      </c>
      <c r="DD38" s="309" t="str">
        <f ca="true">+IF(OFFSET('Sanitation Data'!$G$32,0,10*ROW('Sanitation Data'!G32))="","",OFFSET('Sanitation Data'!$G$32,0,10*ROW('Sanitation Data'!G32)))</f>
        <v/>
      </c>
      <c r="DE38" s="309" t="str">
        <f ca="true">+IF(OFFSET('Sanitation Data'!$H$28,0,10*ROW('Sanitation Data'!H32))="","",OFFSET('Sanitation Data'!$H$28,0,10*ROW('Sanitation Data'!H32)))</f>
        <v/>
      </c>
      <c r="DF38" s="309" t="str">
        <f ca="true">+IF(OFFSET('Sanitation Data'!$H$29,0,10*ROW('Sanitation Data'!H32))="","",OFFSET('Sanitation Data'!$H$29,0,10*ROW('Sanitation Data'!H32)))</f>
        <v/>
      </c>
      <c r="DG38" s="309" t="str">
        <f ca="true">+IF(OFFSET('Sanitation Data'!$H$30,0,10*ROW('Sanitation Data'!H32))="","",OFFSET('Sanitation Data'!$H$30,0,10*ROW('Sanitation Data'!H32)))</f>
        <v/>
      </c>
      <c r="DH38" s="309" t="str">
        <f ca="true">+IF(OFFSET('Sanitation Data'!$H$31,0,10*ROW('Sanitation Data'!H32))="","",OFFSET('Sanitation Data'!$H$31,0,10*ROW('Sanitation Data'!H32)))</f>
        <v/>
      </c>
      <c r="DI38" s="309" t="str">
        <f ca="true">+IF(OFFSET('Sanitation Data'!$H$32,0,10*ROW('Sanitation Data'!H32))="","",OFFSET('Sanitation Data'!$H$32,0,10*ROW('Sanitation Data'!H32)))</f>
        <v/>
      </c>
      <c r="DJ38" s="309" t="str">
        <f ca="true">+IF(OFFSET('Sanitation Data'!$I$28,0,10*ROW('Sanitation Data'!I32))="","",OFFSET('Sanitation Data'!$I$28,0,10*ROW('Sanitation Data'!I32)))</f>
        <v/>
      </c>
      <c r="DK38" s="309" t="str">
        <f ca="true">+IF(OFFSET('Sanitation Data'!$I$29,0,10*ROW('Sanitation Data'!I32))="","",OFFSET('Sanitation Data'!$I$29,0,10*ROW('Sanitation Data'!I32)))</f>
        <v/>
      </c>
      <c r="DL38" s="309" t="str">
        <f ca="true">+IF(OFFSET('Sanitation Data'!$I$30,0,10*ROW('Sanitation Data'!I32))="","",OFFSET('Sanitation Data'!$I$30,0,10*ROW('Sanitation Data'!I32)))</f>
        <v/>
      </c>
      <c r="DM38" s="309" t="str">
        <f ca="true">+IF(OFFSET('Sanitation Data'!$I$31,0,10*ROW('Sanitation Data'!I32))="","",OFFSET('Sanitation Data'!$I$31,0,10*ROW('Sanitation Data'!I32)))</f>
        <v/>
      </c>
      <c r="DN38" s="309" t="str">
        <f ca="true">+IF(OFFSET('Sanitation Data'!$I$32,0,10*ROW('Sanitation Data'!I32))="","",OFFSET('Sanitation Data'!$I$32,0,10*ROW('Sanitation Data'!I32)))</f>
        <v/>
      </c>
      <c r="DO38" s="309" t="str">
        <f ca="true">+IF(OFFSET('Hygiene Data'!$D$11,0,10*ROW('Hygiene Data'!D32))="","",OFFSET('Hygiene Data'!$D$11,0,10*ROW('Hygiene Data'!D32)))</f>
        <v/>
      </c>
      <c r="DP38" s="309" t="str">
        <f ca="true">+IF(OFFSET('Hygiene Data'!$D$12,0,10*ROW('Hygiene Data'!D32))="","",OFFSET('Hygiene Data'!$D$12,0,10*ROW('Hygiene Data'!D32)))</f>
        <v/>
      </c>
      <c r="DQ38" s="309" t="str">
        <f ca="true">+IF(OFFSET('Hygiene Data'!$D$13,0,10*ROW('Hygiene Data'!D32))="","",OFFSET('Hygiene Data'!$D$13,0,10*ROW('Hygiene Data'!D32)))</f>
        <v/>
      </c>
      <c r="DR38" s="309" t="str">
        <f ca="true">+IF(OFFSET('Hygiene Data'!$E$11,0,10*ROW('Hygiene Data'!E32))="","",OFFSET('Hygiene Data'!$E$11,0,10*ROW('Hygiene Data'!E32)))</f>
        <v/>
      </c>
      <c r="DS38" s="309" t="str">
        <f ca="true">+IF(OFFSET('Hygiene Data'!$E$12,0,10*ROW('Hygiene Data'!E32))="","",OFFSET('Hygiene Data'!$E$12,0,10*ROW('Hygiene Data'!E32)))</f>
        <v/>
      </c>
      <c r="DT38" s="309" t="str">
        <f ca="true">+IF(OFFSET('Hygiene Data'!$E$13,0,10*ROW('Hygiene Data'!E32))="","",OFFSET('Hygiene Data'!$E$13,0,10*ROW('Hygiene Data'!E32)))</f>
        <v/>
      </c>
      <c r="DU38" s="309" t="str">
        <f ca="true">+IF(OFFSET('Hygiene Data'!$F$11,0,10*ROW('Hygiene Data'!F32))="","",OFFSET('Hygiene Data'!$F$11,0,10*ROW('Hygiene Data'!F32)))</f>
        <v/>
      </c>
      <c r="DV38" s="309" t="str">
        <f ca="true">+IF(OFFSET('Hygiene Data'!$F$12,0,10*ROW('Hygiene Data'!F32))="","",OFFSET('Hygiene Data'!$F$12,0,10*ROW('Hygiene Data'!F32)))</f>
        <v/>
      </c>
      <c r="DW38" s="309" t="str">
        <f ca="true">+IF(OFFSET('Hygiene Data'!$F$13,0,10*ROW('Hygiene Data'!F32))="","",OFFSET('Hygiene Data'!$F$13,0,10*ROW('Hygiene Data'!F32)))</f>
        <v/>
      </c>
      <c r="DX38" s="309" t="str">
        <f ca="true">+IF(OFFSET('Hygiene Data'!$G$11,0,10*ROW('Hygiene Data'!G32))="","",OFFSET('Hygiene Data'!$G$11,0,10*ROW('Hygiene Data'!G32)))</f>
        <v/>
      </c>
      <c r="DY38" s="309" t="str">
        <f ca="true">+IF(OFFSET('Hygiene Data'!$G$12,0,10*ROW('Hygiene Data'!G32))="","",OFFSET('Hygiene Data'!$G$12,0,10*ROW('Hygiene Data'!G32)))</f>
        <v/>
      </c>
      <c r="DZ38" s="309" t="str">
        <f ca="true">+IF(OFFSET('Hygiene Data'!$G$13,0,10*ROW('Hygiene Data'!G32))="","",OFFSET('Hygiene Data'!$G$13,0,10*ROW('Hygiene Data'!G32)))</f>
        <v/>
      </c>
      <c r="EA38" s="309" t="str">
        <f ca="true">+IF(OFFSET('Hygiene Data'!$H$11,0,10*ROW('Hygiene Data'!H32))="","",OFFSET('Hygiene Data'!$H$11,0,10*ROW('Hygiene Data'!H32)))</f>
        <v/>
      </c>
      <c r="EB38" s="309" t="str">
        <f ca="true">+IF(OFFSET('Hygiene Data'!$H$12,0,10*ROW('Hygiene Data'!H32))="","",OFFSET('Hygiene Data'!$H$12,0,10*ROW('Hygiene Data'!H32)))</f>
        <v/>
      </c>
      <c r="EC38" s="309" t="str">
        <f ca="true">+IF(OFFSET('Hygiene Data'!$H$13,0,10*ROW('Hygiene Data'!H32))="","",OFFSET('Hygiene Data'!$H$13,0,10*ROW('Hygiene Data'!H32)))</f>
        <v/>
      </c>
      <c r="ED38" s="309" t="str">
        <f ca="true">+IF(OFFSET('Hygiene Data'!$I$11,0,10*ROW('Hygiene Data'!I32))="","",OFFSET('Hygiene Data'!$I$11,0,10*ROW('Hygiene Data'!I32)))</f>
        <v/>
      </c>
      <c r="EE38" s="309" t="str">
        <f ca="true">+IF(OFFSET('Hygiene Data'!$I$12,0,10*ROW('Hygiene Data'!I32))="","",OFFSET('Hygiene Data'!$I$12,0,10*ROW('Hygiene Data'!I32)))</f>
        <v/>
      </c>
      <c r="EF38" s="309"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65" t="str">
        <f t="shared" ca="true" si="0"/>
        <v/>
      </c>
      <c r="D39" s="9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10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10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10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10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10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10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10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10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10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10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10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10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10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10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10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10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10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10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10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10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10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10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10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10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10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10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10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10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10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10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9"/>
      <c r="BS39" s="309" t="str">
        <f ca="true">+IF(OFFSET('Water Data'!$D$27,0,10*ROW('Water Data'!D33))="","",OFFSET('Water Data'!$D$27,0,10*ROW('Water Data'!D33)))</f>
        <v/>
      </c>
      <c r="BT39" s="309" t="str">
        <f ca="true">+IF(OFFSET('Water Data'!$D$28,0,10*ROW('Water Data'!D33))="","",OFFSET('Water Data'!$D$28,0,10*ROW('Water Data'!D33)))</f>
        <v/>
      </c>
      <c r="BU39" s="309" t="str">
        <f ca="true">+IF(OFFSET('Water Data'!$D$29,0,10*ROW('Water Data'!D33))="","",OFFSET('Water Data'!$D$29,0,10*ROW('Water Data'!D33)))</f>
        <v/>
      </c>
      <c r="BV39" s="309" t="str">
        <f ca="true">+IF(OFFSET('Water Data'!$E$27,0,10*ROW('Water Data'!E33))="","",OFFSET('Water Data'!$E$27,0,10*ROW('Water Data'!E33)))</f>
        <v/>
      </c>
      <c r="BW39" s="309" t="str">
        <f ca="true">+IF(OFFSET('Water Data'!$E$28,0,10*ROW('Water Data'!E33))="","",OFFSET('Water Data'!$E$28,0,10*ROW('Water Data'!E33)))</f>
        <v/>
      </c>
      <c r="BX39" s="309" t="str">
        <f ca="true">+IF(OFFSET('Water Data'!$E$29,0,10*ROW('Water Data'!E33))="","",OFFSET('Water Data'!$E$29,0,10*ROW('Water Data'!E33)))</f>
        <v/>
      </c>
      <c r="BY39" s="309" t="str">
        <f ca="true">+IF(OFFSET('Water Data'!$F$27,0,10*ROW('Water Data'!F33))="","",OFFSET('Water Data'!$F$27,0,10*ROW('Water Data'!F33)))</f>
        <v/>
      </c>
      <c r="BZ39" s="309" t="str">
        <f ca="true">+IF(OFFSET('Water Data'!$F$28,0,10*ROW('Water Data'!F33))="","",OFFSET('Water Data'!$F$28,0,10*ROW('Water Data'!F33)))</f>
        <v/>
      </c>
      <c r="CA39" s="309" t="str">
        <f ca="true">+IF(OFFSET('Water Data'!$F$29,0,10*ROW('Water Data'!F33))="","",OFFSET('Water Data'!$F$29,0,10*ROW('Water Data'!F33)))</f>
        <v/>
      </c>
      <c r="CB39" s="309" t="str">
        <f ca="true">+IF(OFFSET('Water Data'!$G$27,0,10*ROW('Water Data'!G33))="","",OFFSET('Water Data'!$G$27,0,10*ROW('Water Data'!G33)))</f>
        <v/>
      </c>
      <c r="CC39" s="309" t="str">
        <f ca="true">+IF(OFFSET('Water Data'!$G$28,0,10*ROW('Water Data'!G33))="","",OFFSET('Water Data'!$G$28,0,10*ROW('Water Data'!G33)))</f>
        <v/>
      </c>
      <c r="CD39" s="309" t="str">
        <f ca="true">+IF(OFFSET('Water Data'!$G$29,0,10*ROW('Water Data'!G33))="","",OFFSET('Water Data'!$G$29,0,10*ROW('Water Data'!G33)))</f>
        <v/>
      </c>
      <c r="CE39" s="309" t="str">
        <f ca="true">+IF(OFFSET('Water Data'!$H$27,0,10*ROW('Water Data'!H33))="","",OFFSET('Water Data'!$H$27,0,10*ROW('Water Data'!H33)))</f>
        <v/>
      </c>
      <c r="CF39" s="309" t="str">
        <f ca="true">+IF(OFFSET('Water Data'!$H$28,0,10*ROW('Water Data'!H33))="","",OFFSET('Water Data'!$H$28,0,10*ROW('Water Data'!H33)))</f>
        <v/>
      </c>
      <c r="CG39" s="309" t="str">
        <f ca="true">+IF(OFFSET('Water Data'!$H$29,0,10*ROW('Water Data'!H33))="","",OFFSET('Water Data'!$H$29,0,10*ROW('Water Data'!H33)))</f>
        <v/>
      </c>
      <c r="CH39" s="309" t="str">
        <f ca="true">+IF(OFFSET('Water Data'!$I$27,0,10*ROW('Water Data'!I33))="","",OFFSET('Water Data'!$I$27,0,10*ROW('Water Data'!I33)))</f>
        <v/>
      </c>
      <c r="CI39" s="309" t="str">
        <f ca="true">+IF(OFFSET('Water Data'!$I$28,0,10*ROW('Water Data'!I33))="","",OFFSET('Water Data'!$I$28,0,10*ROW('Water Data'!I33)))</f>
        <v/>
      </c>
      <c r="CJ39" s="309" t="str">
        <f ca="true">+IF(OFFSET('Water Data'!$I$29,0,10*ROW('Water Data'!I33))="","",OFFSET('Water Data'!$I$29,0,10*ROW('Water Data'!I33)))</f>
        <v/>
      </c>
      <c r="CK39" s="309" t="str">
        <f ca="true">+IF(OFFSET('Sanitation Data'!$D$28,0,10*ROW('Sanitation Data'!D33))="","",OFFSET('Sanitation Data'!$D$28,0,10*ROW('Sanitation Data'!D33)))</f>
        <v/>
      </c>
      <c r="CL39" s="309" t="str">
        <f ca="true">+IF(OFFSET('Sanitation Data'!$D$29,0,10*ROW('Sanitation Data'!D33))="","",OFFSET('Sanitation Data'!$D$29,0,10*ROW('Sanitation Data'!D33)))</f>
        <v/>
      </c>
      <c r="CM39" s="309" t="str">
        <f ca="true">+IF(OFFSET('Sanitation Data'!$D$30,0,10*ROW('Sanitation Data'!D33))="","",OFFSET('Sanitation Data'!$D$30,0,10*ROW('Sanitation Data'!D33)))</f>
        <v/>
      </c>
      <c r="CN39" s="309" t="str">
        <f ca="true">+IF(OFFSET('Sanitation Data'!$D$31,0,10*ROW('Sanitation Data'!D33))="","",OFFSET('Sanitation Data'!$D$31,0,10*ROW('Sanitation Data'!D33)))</f>
        <v/>
      </c>
      <c r="CO39" s="309" t="str">
        <f ca="true">+IF(OFFSET('Sanitation Data'!$D$32,0,10*ROW('Sanitation Data'!D33))="","",OFFSET('Sanitation Data'!$D$32,0,10*ROW('Sanitation Data'!D33)))</f>
        <v/>
      </c>
      <c r="CP39" s="309" t="str">
        <f ca="true">+IF(OFFSET('Sanitation Data'!$E$28,0,10*ROW('Sanitation Data'!E33))="","",OFFSET('Sanitation Data'!$E$28,0,10*ROW('Sanitation Data'!E33)))</f>
        <v/>
      </c>
      <c r="CQ39" s="309" t="str">
        <f ca="true">+IF(OFFSET('Sanitation Data'!$E$29,0,10*ROW('Sanitation Data'!E33))="","",OFFSET('Sanitation Data'!$E$29,0,10*ROW('Sanitation Data'!E33)))</f>
        <v/>
      </c>
      <c r="CR39" s="309" t="str">
        <f ca="true">+IF(OFFSET('Sanitation Data'!$E$30,0,10*ROW('Sanitation Data'!E33))="","",OFFSET('Sanitation Data'!$E$30,0,10*ROW('Sanitation Data'!E33)))</f>
        <v/>
      </c>
      <c r="CS39" s="309" t="str">
        <f ca="true">+IF(OFFSET('Sanitation Data'!$E$31,0,10*ROW('Sanitation Data'!E33))="","",OFFSET('Sanitation Data'!$E$31,0,10*ROW('Sanitation Data'!E33)))</f>
        <v/>
      </c>
      <c r="CT39" s="309" t="str">
        <f ca="true">+IF(OFFSET('Sanitation Data'!$E$32,0,10*ROW('Sanitation Data'!E33))="","",OFFSET('Sanitation Data'!$E$32,0,10*ROW('Sanitation Data'!E33)))</f>
        <v/>
      </c>
      <c r="CU39" s="309" t="str">
        <f ca="true">+IF(OFFSET('Sanitation Data'!$F$28,0,10*ROW('Sanitation Data'!F33))="","",OFFSET('Sanitation Data'!$F$28,0,10*ROW('Sanitation Data'!F33)))</f>
        <v/>
      </c>
      <c r="CV39" s="309" t="str">
        <f ca="true">+IF(OFFSET('Sanitation Data'!$F$29,0,10*ROW('Sanitation Data'!F33))="","",OFFSET('Sanitation Data'!$F$29,0,10*ROW('Sanitation Data'!F33)))</f>
        <v/>
      </c>
      <c r="CW39" s="309" t="str">
        <f ca="true">+IF(OFFSET('Sanitation Data'!$F$30,0,10*ROW('Sanitation Data'!F33))="","",OFFSET('Sanitation Data'!$F$30,0,10*ROW('Sanitation Data'!F33)))</f>
        <v/>
      </c>
      <c r="CX39" s="309" t="str">
        <f ca="true">+IF(OFFSET('Sanitation Data'!$F$31,0,10*ROW('Sanitation Data'!F33))="","",OFFSET('Sanitation Data'!$F$31,0,10*ROW('Sanitation Data'!F33)))</f>
        <v/>
      </c>
      <c r="CY39" s="309" t="str">
        <f ca="true">+IF(OFFSET('Sanitation Data'!$F$32,0,10*ROW('Sanitation Data'!F33))="","",OFFSET('Sanitation Data'!$F$32,0,10*ROW('Sanitation Data'!F33)))</f>
        <v/>
      </c>
      <c r="CZ39" s="309" t="str">
        <f ca="true">+IF(OFFSET('Sanitation Data'!$G$28,0,10*ROW('Sanitation Data'!G33))="","",OFFSET('Sanitation Data'!$G$28,0,10*ROW('Sanitation Data'!G33)))</f>
        <v/>
      </c>
      <c r="DA39" s="309" t="str">
        <f ca="true">+IF(OFFSET('Sanitation Data'!$G$29,0,10*ROW('Sanitation Data'!G33))="","",OFFSET('Sanitation Data'!$G$29,0,10*ROW('Sanitation Data'!G33)))</f>
        <v/>
      </c>
      <c r="DB39" s="309" t="str">
        <f ca="true">+IF(OFFSET('Sanitation Data'!$G$30,0,10*ROW('Sanitation Data'!G33))="","",OFFSET('Sanitation Data'!$G$30,0,10*ROW('Sanitation Data'!G33)))</f>
        <v/>
      </c>
      <c r="DC39" s="309" t="str">
        <f ca="true">+IF(OFFSET('Sanitation Data'!$G$31,0,10*ROW('Sanitation Data'!G33))="","",OFFSET('Sanitation Data'!$G$31,0,10*ROW('Sanitation Data'!G33)))</f>
        <v/>
      </c>
      <c r="DD39" s="309" t="str">
        <f ca="true">+IF(OFFSET('Sanitation Data'!$G$32,0,10*ROW('Sanitation Data'!G33))="","",OFFSET('Sanitation Data'!$G$32,0,10*ROW('Sanitation Data'!G33)))</f>
        <v/>
      </c>
      <c r="DE39" s="309" t="str">
        <f ca="true">+IF(OFFSET('Sanitation Data'!$H$28,0,10*ROW('Sanitation Data'!H33))="","",OFFSET('Sanitation Data'!$H$28,0,10*ROW('Sanitation Data'!H33)))</f>
        <v/>
      </c>
      <c r="DF39" s="309" t="str">
        <f ca="true">+IF(OFFSET('Sanitation Data'!$H$29,0,10*ROW('Sanitation Data'!H33))="","",OFFSET('Sanitation Data'!$H$29,0,10*ROW('Sanitation Data'!H33)))</f>
        <v/>
      </c>
      <c r="DG39" s="309" t="str">
        <f ca="true">+IF(OFFSET('Sanitation Data'!$H$30,0,10*ROW('Sanitation Data'!H33))="","",OFFSET('Sanitation Data'!$H$30,0,10*ROW('Sanitation Data'!H33)))</f>
        <v/>
      </c>
      <c r="DH39" s="309" t="str">
        <f ca="true">+IF(OFFSET('Sanitation Data'!$H$31,0,10*ROW('Sanitation Data'!H33))="","",OFFSET('Sanitation Data'!$H$31,0,10*ROW('Sanitation Data'!H33)))</f>
        <v/>
      </c>
      <c r="DI39" s="309" t="str">
        <f ca="true">+IF(OFFSET('Sanitation Data'!$H$32,0,10*ROW('Sanitation Data'!H33))="","",OFFSET('Sanitation Data'!$H$32,0,10*ROW('Sanitation Data'!H33)))</f>
        <v/>
      </c>
      <c r="DJ39" s="309" t="str">
        <f ca="true">+IF(OFFSET('Sanitation Data'!$I$28,0,10*ROW('Sanitation Data'!I33))="","",OFFSET('Sanitation Data'!$I$28,0,10*ROW('Sanitation Data'!I33)))</f>
        <v/>
      </c>
      <c r="DK39" s="309" t="str">
        <f ca="true">+IF(OFFSET('Sanitation Data'!$I$29,0,10*ROW('Sanitation Data'!I33))="","",OFFSET('Sanitation Data'!$I$29,0,10*ROW('Sanitation Data'!I33)))</f>
        <v/>
      </c>
      <c r="DL39" s="309" t="str">
        <f ca="true">+IF(OFFSET('Sanitation Data'!$I$30,0,10*ROW('Sanitation Data'!I33))="","",OFFSET('Sanitation Data'!$I$30,0,10*ROW('Sanitation Data'!I33)))</f>
        <v/>
      </c>
      <c r="DM39" s="309" t="str">
        <f ca="true">+IF(OFFSET('Sanitation Data'!$I$31,0,10*ROW('Sanitation Data'!I33))="","",OFFSET('Sanitation Data'!$I$31,0,10*ROW('Sanitation Data'!I33)))</f>
        <v/>
      </c>
      <c r="DN39" s="309" t="str">
        <f ca="true">+IF(OFFSET('Sanitation Data'!$I$32,0,10*ROW('Sanitation Data'!I33))="","",OFFSET('Sanitation Data'!$I$32,0,10*ROW('Sanitation Data'!I33)))</f>
        <v/>
      </c>
      <c r="DO39" s="309" t="str">
        <f ca="true">+IF(OFFSET('Hygiene Data'!$D$11,0,10*ROW('Hygiene Data'!D33))="","",OFFSET('Hygiene Data'!$D$11,0,10*ROW('Hygiene Data'!D33)))</f>
        <v/>
      </c>
      <c r="DP39" s="309" t="str">
        <f ca="true">+IF(OFFSET('Hygiene Data'!$D$12,0,10*ROW('Hygiene Data'!D33))="","",OFFSET('Hygiene Data'!$D$12,0,10*ROW('Hygiene Data'!D33)))</f>
        <v/>
      </c>
      <c r="DQ39" s="309" t="str">
        <f ca="true">+IF(OFFSET('Hygiene Data'!$D$13,0,10*ROW('Hygiene Data'!D33))="","",OFFSET('Hygiene Data'!$D$13,0,10*ROW('Hygiene Data'!D33)))</f>
        <v/>
      </c>
      <c r="DR39" s="309" t="str">
        <f ca="true">+IF(OFFSET('Hygiene Data'!$E$11,0,10*ROW('Hygiene Data'!E33))="","",OFFSET('Hygiene Data'!$E$11,0,10*ROW('Hygiene Data'!E33)))</f>
        <v/>
      </c>
      <c r="DS39" s="309" t="str">
        <f ca="true">+IF(OFFSET('Hygiene Data'!$E$12,0,10*ROW('Hygiene Data'!E33))="","",OFFSET('Hygiene Data'!$E$12,0,10*ROW('Hygiene Data'!E33)))</f>
        <v/>
      </c>
      <c r="DT39" s="309" t="str">
        <f ca="true">+IF(OFFSET('Hygiene Data'!$E$13,0,10*ROW('Hygiene Data'!E33))="","",OFFSET('Hygiene Data'!$E$13,0,10*ROW('Hygiene Data'!E33)))</f>
        <v/>
      </c>
      <c r="DU39" s="309" t="str">
        <f ca="true">+IF(OFFSET('Hygiene Data'!$F$11,0,10*ROW('Hygiene Data'!F33))="","",OFFSET('Hygiene Data'!$F$11,0,10*ROW('Hygiene Data'!F33)))</f>
        <v/>
      </c>
      <c r="DV39" s="309" t="str">
        <f ca="true">+IF(OFFSET('Hygiene Data'!$F$12,0,10*ROW('Hygiene Data'!F33))="","",OFFSET('Hygiene Data'!$F$12,0,10*ROW('Hygiene Data'!F33)))</f>
        <v/>
      </c>
      <c r="DW39" s="309" t="str">
        <f ca="true">+IF(OFFSET('Hygiene Data'!$F$13,0,10*ROW('Hygiene Data'!F33))="","",OFFSET('Hygiene Data'!$F$13,0,10*ROW('Hygiene Data'!F33)))</f>
        <v/>
      </c>
      <c r="DX39" s="309" t="str">
        <f ca="true">+IF(OFFSET('Hygiene Data'!$G$11,0,10*ROW('Hygiene Data'!G33))="","",OFFSET('Hygiene Data'!$G$11,0,10*ROW('Hygiene Data'!G33)))</f>
        <v/>
      </c>
      <c r="DY39" s="309" t="str">
        <f ca="true">+IF(OFFSET('Hygiene Data'!$G$12,0,10*ROW('Hygiene Data'!G33))="","",OFFSET('Hygiene Data'!$G$12,0,10*ROW('Hygiene Data'!G33)))</f>
        <v/>
      </c>
      <c r="DZ39" s="309" t="str">
        <f ca="true">+IF(OFFSET('Hygiene Data'!$G$13,0,10*ROW('Hygiene Data'!G33))="","",OFFSET('Hygiene Data'!$G$13,0,10*ROW('Hygiene Data'!G33)))</f>
        <v/>
      </c>
      <c r="EA39" s="309" t="str">
        <f ca="true">+IF(OFFSET('Hygiene Data'!$H$11,0,10*ROW('Hygiene Data'!H33))="","",OFFSET('Hygiene Data'!$H$11,0,10*ROW('Hygiene Data'!H33)))</f>
        <v/>
      </c>
      <c r="EB39" s="309" t="str">
        <f ca="true">+IF(OFFSET('Hygiene Data'!$H$12,0,10*ROW('Hygiene Data'!H33))="","",OFFSET('Hygiene Data'!$H$12,0,10*ROW('Hygiene Data'!H33)))</f>
        <v/>
      </c>
      <c r="EC39" s="309" t="str">
        <f ca="true">+IF(OFFSET('Hygiene Data'!$H$13,0,10*ROW('Hygiene Data'!H33))="","",OFFSET('Hygiene Data'!$H$13,0,10*ROW('Hygiene Data'!H33)))</f>
        <v/>
      </c>
      <c r="ED39" s="309" t="str">
        <f ca="true">+IF(OFFSET('Hygiene Data'!$I$11,0,10*ROW('Hygiene Data'!I33))="","",OFFSET('Hygiene Data'!$I$11,0,10*ROW('Hygiene Data'!I33)))</f>
        <v/>
      </c>
      <c r="EE39" s="309" t="str">
        <f ca="true">+IF(OFFSET('Hygiene Data'!$I$12,0,10*ROW('Hygiene Data'!I33))="","",OFFSET('Hygiene Data'!$I$12,0,10*ROW('Hygiene Data'!I33)))</f>
        <v/>
      </c>
      <c r="EF39" s="309"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65" t="str">
        <f t="shared" ca="true" si="0"/>
        <v/>
      </c>
      <c r="D40" s="9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10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10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10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10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10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10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10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10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10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10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10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10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10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10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10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10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10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10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10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10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10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10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10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10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10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10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10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10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10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10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9"/>
      <c r="BS40" s="309" t="str">
        <f ca="true">+IF(OFFSET('Water Data'!$D$27,0,10*ROW('Water Data'!D34))="","",OFFSET('Water Data'!$D$27,0,10*ROW('Water Data'!D34)))</f>
        <v/>
      </c>
      <c r="BT40" s="309" t="str">
        <f ca="true">+IF(OFFSET('Water Data'!$D$28,0,10*ROW('Water Data'!D34))="","",OFFSET('Water Data'!$D$28,0,10*ROW('Water Data'!D34)))</f>
        <v/>
      </c>
      <c r="BU40" s="309" t="str">
        <f ca="true">+IF(OFFSET('Water Data'!$D$29,0,10*ROW('Water Data'!D34))="","",OFFSET('Water Data'!$D$29,0,10*ROW('Water Data'!D34)))</f>
        <v/>
      </c>
      <c r="BV40" s="309" t="str">
        <f ca="true">+IF(OFFSET('Water Data'!$E$27,0,10*ROW('Water Data'!E34))="","",OFFSET('Water Data'!$E$27,0,10*ROW('Water Data'!E34)))</f>
        <v/>
      </c>
      <c r="BW40" s="309" t="str">
        <f ca="true">+IF(OFFSET('Water Data'!$E$28,0,10*ROW('Water Data'!E34))="","",OFFSET('Water Data'!$E$28,0,10*ROW('Water Data'!E34)))</f>
        <v/>
      </c>
      <c r="BX40" s="309" t="str">
        <f ca="true">+IF(OFFSET('Water Data'!$E$29,0,10*ROW('Water Data'!E34))="","",OFFSET('Water Data'!$E$29,0,10*ROW('Water Data'!E34)))</f>
        <v/>
      </c>
      <c r="BY40" s="309" t="str">
        <f ca="true">+IF(OFFSET('Water Data'!$F$27,0,10*ROW('Water Data'!F34))="","",OFFSET('Water Data'!$F$27,0,10*ROW('Water Data'!F34)))</f>
        <v/>
      </c>
      <c r="BZ40" s="309" t="str">
        <f ca="true">+IF(OFFSET('Water Data'!$F$28,0,10*ROW('Water Data'!F34))="","",OFFSET('Water Data'!$F$28,0,10*ROW('Water Data'!F34)))</f>
        <v/>
      </c>
      <c r="CA40" s="309" t="str">
        <f ca="true">+IF(OFFSET('Water Data'!$F$29,0,10*ROW('Water Data'!F34))="","",OFFSET('Water Data'!$F$29,0,10*ROW('Water Data'!F34)))</f>
        <v/>
      </c>
      <c r="CB40" s="309" t="str">
        <f ca="true">+IF(OFFSET('Water Data'!$G$27,0,10*ROW('Water Data'!G34))="","",OFFSET('Water Data'!$G$27,0,10*ROW('Water Data'!G34)))</f>
        <v/>
      </c>
      <c r="CC40" s="309" t="str">
        <f ca="true">+IF(OFFSET('Water Data'!$G$28,0,10*ROW('Water Data'!G34))="","",OFFSET('Water Data'!$G$28,0,10*ROW('Water Data'!G34)))</f>
        <v/>
      </c>
      <c r="CD40" s="309" t="str">
        <f ca="true">+IF(OFFSET('Water Data'!$G$29,0,10*ROW('Water Data'!G34))="","",OFFSET('Water Data'!$G$29,0,10*ROW('Water Data'!G34)))</f>
        <v/>
      </c>
      <c r="CE40" s="309" t="str">
        <f ca="true">+IF(OFFSET('Water Data'!$H$27,0,10*ROW('Water Data'!H34))="","",OFFSET('Water Data'!$H$27,0,10*ROW('Water Data'!H34)))</f>
        <v/>
      </c>
      <c r="CF40" s="309" t="str">
        <f ca="true">+IF(OFFSET('Water Data'!$H$28,0,10*ROW('Water Data'!H34))="","",OFFSET('Water Data'!$H$28,0,10*ROW('Water Data'!H34)))</f>
        <v/>
      </c>
      <c r="CG40" s="309" t="str">
        <f ca="true">+IF(OFFSET('Water Data'!$H$29,0,10*ROW('Water Data'!H34))="","",OFFSET('Water Data'!$H$29,0,10*ROW('Water Data'!H34)))</f>
        <v/>
      </c>
      <c r="CH40" s="309" t="str">
        <f ca="true">+IF(OFFSET('Water Data'!$I$27,0,10*ROW('Water Data'!I34))="","",OFFSET('Water Data'!$I$27,0,10*ROW('Water Data'!I34)))</f>
        <v/>
      </c>
      <c r="CI40" s="309" t="str">
        <f ca="true">+IF(OFFSET('Water Data'!$I$28,0,10*ROW('Water Data'!I34))="","",OFFSET('Water Data'!$I$28,0,10*ROW('Water Data'!I34)))</f>
        <v/>
      </c>
      <c r="CJ40" s="309" t="str">
        <f ca="true">+IF(OFFSET('Water Data'!$I$29,0,10*ROW('Water Data'!I34))="","",OFFSET('Water Data'!$I$29,0,10*ROW('Water Data'!I34)))</f>
        <v/>
      </c>
      <c r="CK40" s="309" t="str">
        <f ca="true">+IF(OFFSET('Sanitation Data'!$D$28,0,10*ROW('Sanitation Data'!D34))="","",OFFSET('Sanitation Data'!$D$28,0,10*ROW('Sanitation Data'!D34)))</f>
        <v/>
      </c>
      <c r="CL40" s="309" t="str">
        <f ca="true">+IF(OFFSET('Sanitation Data'!$D$29,0,10*ROW('Sanitation Data'!D34))="","",OFFSET('Sanitation Data'!$D$29,0,10*ROW('Sanitation Data'!D34)))</f>
        <v/>
      </c>
      <c r="CM40" s="309" t="str">
        <f ca="true">+IF(OFFSET('Sanitation Data'!$D$30,0,10*ROW('Sanitation Data'!D34))="","",OFFSET('Sanitation Data'!$D$30,0,10*ROW('Sanitation Data'!D34)))</f>
        <v/>
      </c>
      <c r="CN40" s="309" t="str">
        <f ca="true">+IF(OFFSET('Sanitation Data'!$D$31,0,10*ROW('Sanitation Data'!D34))="","",OFFSET('Sanitation Data'!$D$31,0,10*ROW('Sanitation Data'!D34)))</f>
        <v/>
      </c>
      <c r="CO40" s="309" t="str">
        <f ca="true">+IF(OFFSET('Sanitation Data'!$D$32,0,10*ROW('Sanitation Data'!D34))="","",OFFSET('Sanitation Data'!$D$32,0,10*ROW('Sanitation Data'!D34)))</f>
        <v/>
      </c>
      <c r="CP40" s="309" t="str">
        <f ca="true">+IF(OFFSET('Sanitation Data'!$E$28,0,10*ROW('Sanitation Data'!E34))="","",OFFSET('Sanitation Data'!$E$28,0,10*ROW('Sanitation Data'!E34)))</f>
        <v/>
      </c>
      <c r="CQ40" s="309" t="str">
        <f ca="true">+IF(OFFSET('Sanitation Data'!$E$29,0,10*ROW('Sanitation Data'!E34))="","",OFFSET('Sanitation Data'!$E$29,0,10*ROW('Sanitation Data'!E34)))</f>
        <v/>
      </c>
      <c r="CR40" s="309" t="str">
        <f ca="true">+IF(OFFSET('Sanitation Data'!$E$30,0,10*ROW('Sanitation Data'!E34))="","",OFFSET('Sanitation Data'!$E$30,0,10*ROW('Sanitation Data'!E34)))</f>
        <v/>
      </c>
      <c r="CS40" s="309" t="str">
        <f ca="true">+IF(OFFSET('Sanitation Data'!$E$31,0,10*ROW('Sanitation Data'!E34))="","",OFFSET('Sanitation Data'!$E$31,0,10*ROW('Sanitation Data'!E34)))</f>
        <v/>
      </c>
      <c r="CT40" s="309" t="str">
        <f ca="true">+IF(OFFSET('Sanitation Data'!$E$32,0,10*ROW('Sanitation Data'!E34))="","",OFFSET('Sanitation Data'!$E$32,0,10*ROW('Sanitation Data'!E34)))</f>
        <v/>
      </c>
      <c r="CU40" s="309" t="str">
        <f ca="true">+IF(OFFSET('Sanitation Data'!$F$28,0,10*ROW('Sanitation Data'!F34))="","",OFFSET('Sanitation Data'!$F$28,0,10*ROW('Sanitation Data'!F34)))</f>
        <v/>
      </c>
      <c r="CV40" s="309" t="str">
        <f ca="true">+IF(OFFSET('Sanitation Data'!$F$29,0,10*ROW('Sanitation Data'!F34))="","",OFFSET('Sanitation Data'!$F$29,0,10*ROW('Sanitation Data'!F34)))</f>
        <v/>
      </c>
      <c r="CW40" s="309" t="str">
        <f ca="true">+IF(OFFSET('Sanitation Data'!$F$30,0,10*ROW('Sanitation Data'!F34))="","",OFFSET('Sanitation Data'!$F$30,0,10*ROW('Sanitation Data'!F34)))</f>
        <v/>
      </c>
      <c r="CX40" s="309" t="str">
        <f ca="true">+IF(OFFSET('Sanitation Data'!$F$31,0,10*ROW('Sanitation Data'!F34))="","",OFFSET('Sanitation Data'!$F$31,0,10*ROW('Sanitation Data'!F34)))</f>
        <v/>
      </c>
      <c r="CY40" s="309" t="str">
        <f ca="true">+IF(OFFSET('Sanitation Data'!$F$32,0,10*ROW('Sanitation Data'!F34))="","",OFFSET('Sanitation Data'!$F$32,0,10*ROW('Sanitation Data'!F34)))</f>
        <v/>
      </c>
      <c r="CZ40" s="309" t="str">
        <f ca="true">+IF(OFFSET('Sanitation Data'!$G$28,0,10*ROW('Sanitation Data'!G34))="","",OFFSET('Sanitation Data'!$G$28,0,10*ROW('Sanitation Data'!G34)))</f>
        <v/>
      </c>
      <c r="DA40" s="309" t="str">
        <f ca="true">+IF(OFFSET('Sanitation Data'!$G$29,0,10*ROW('Sanitation Data'!G34))="","",OFFSET('Sanitation Data'!$G$29,0,10*ROW('Sanitation Data'!G34)))</f>
        <v/>
      </c>
      <c r="DB40" s="309" t="str">
        <f ca="true">+IF(OFFSET('Sanitation Data'!$G$30,0,10*ROW('Sanitation Data'!G34))="","",OFFSET('Sanitation Data'!$G$30,0,10*ROW('Sanitation Data'!G34)))</f>
        <v/>
      </c>
      <c r="DC40" s="309" t="str">
        <f ca="true">+IF(OFFSET('Sanitation Data'!$G$31,0,10*ROW('Sanitation Data'!G34))="","",OFFSET('Sanitation Data'!$G$31,0,10*ROW('Sanitation Data'!G34)))</f>
        <v/>
      </c>
      <c r="DD40" s="309" t="str">
        <f ca="true">+IF(OFFSET('Sanitation Data'!$G$32,0,10*ROW('Sanitation Data'!G34))="","",OFFSET('Sanitation Data'!$G$32,0,10*ROW('Sanitation Data'!G34)))</f>
        <v/>
      </c>
      <c r="DE40" s="309" t="str">
        <f ca="true">+IF(OFFSET('Sanitation Data'!$H$28,0,10*ROW('Sanitation Data'!H34))="","",OFFSET('Sanitation Data'!$H$28,0,10*ROW('Sanitation Data'!H34)))</f>
        <v/>
      </c>
      <c r="DF40" s="309" t="str">
        <f ca="true">+IF(OFFSET('Sanitation Data'!$H$29,0,10*ROW('Sanitation Data'!H34))="","",OFFSET('Sanitation Data'!$H$29,0,10*ROW('Sanitation Data'!H34)))</f>
        <v/>
      </c>
      <c r="DG40" s="309" t="str">
        <f ca="true">+IF(OFFSET('Sanitation Data'!$H$30,0,10*ROW('Sanitation Data'!H34))="","",OFFSET('Sanitation Data'!$H$30,0,10*ROW('Sanitation Data'!H34)))</f>
        <v/>
      </c>
      <c r="DH40" s="309" t="str">
        <f ca="true">+IF(OFFSET('Sanitation Data'!$H$31,0,10*ROW('Sanitation Data'!H34))="","",OFFSET('Sanitation Data'!$H$31,0,10*ROW('Sanitation Data'!H34)))</f>
        <v/>
      </c>
      <c r="DI40" s="309" t="str">
        <f ca="true">+IF(OFFSET('Sanitation Data'!$H$32,0,10*ROW('Sanitation Data'!H34))="","",OFFSET('Sanitation Data'!$H$32,0,10*ROW('Sanitation Data'!H34)))</f>
        <v/>
      </c>
      <c r="DJ40" s="309" t="str">
        <f ca="true">+IF(OFFSET('Sanitation Data'!$I$28,0,10*ROW('Sanitation Data'!I34))="","",OFFSET('Sanitation Data'!$I$28,0,10*ROW('Sanitation Data'!I34)))</f>
        <v/>
      </c>
      <c r="DK40" s="309" t="str">
        <f ca="true">+IF(OFFSET('Sanitation Data'!$I$29,0,10*ROW('Sanitation Data'!I34))="","",OFFSET('Sanitation Data'!$I$29,0,10*ROW('Sanitation Data'!I34)))</f>
        <v/>
      </c>
      <c r="DL40" s="309" t="str">
        <f ca="true">+IF(OFFSET('Sanitation Data'!$I$30,0,10*ROW('Sanitation Data'!I34))="","",OFFSET('Sanitation Data'!$I$30,0,10*ROW('Sanitation Data'!I34)))</f>
        <v/>
      </c>
      <c r="DM40" s="309" t="str">
        <f ca="true">+IF(OFFSET('Sanitation Data'!$I$31,0,10*ROW('Sanitation Data'!I34))="","",OFFSET('Sanitation Data'!$I$31,0,10*ROW('Sanitation Data'!I34)))</f>
        <v/>
      </c>
      <c r="DN40" s="309" t="str">
        <f ca="true">+IF(OFFSET('Sanitation Data'!$I$32,0,10*ROW('Sanitation Data'!I34))="","",OFFSET('Sanitation Data'!$I$32,0,10*ROW('Sanitation Data'!I34)))</f>
        <v/>
      </c>
      <c r="DO40" s="309" t="str">
        <f ca="true">+IF(OFFSET('Hygiene Data'!$D$11,0,10*ROW('Hygiene Data'!D34))="","",OFFSET('Hygiene Data'!$D$11,0,10*ROW('Hygiene Data'!D34)))</f>
        <v/>
      </c>
      <c r="DP40" s="309" t="str">
        <f ca="true">+IF(OFFSET('Hygiene Data'!$D$12,0,10*ROW('Hygiene Data'!D34))="","",OFFSET('Hygiene Data'!$D$12,0,10*ROW('Hygiene Data'!D34)))</f>
        <v/>
      </c>
      <c r="DQ40" s="309" t="str">
        <f ca="true">+IF(OFFSET('Hygiene Data'!$D$13,0,10*ROW('Hygiene Data'!D34))="","",OFFSET('Hygiene Data'!$D$13,0,10*ROW('Hygiene Data'!D34)))</f>
        <v/>
      </c>
      <c r="DR40" s="309" t="str">
        <f ca="true">+IF(OFFSET('Hygiene Data'!$E$11,0,10*ROW('Hygiene Data'!E34))="","",OFFSET('Hygiene Data'!$E$11,0,10*ROW('Hygiene Data'!E34)))</f>
        <v/>
      </c>
      <c r="DS40" s="309" t="str">
        <f ca="true">+IF(OFFSET('Hygiene Data'!$E$12,0,10*ROW('Hygiene Data'!E34))="","",OFFSET('Hygiene Data'!$E$12,0,10*ROW('Hygiene Data'!E34)))</f>
        <v/>
      </c>
      <c r="DT40" s="309" t="str">
        <f ca="true">+IF(OFFSET('Hygiene Data'!$E$13,0,10*ROW('Hygiene Data'!E34))="","",OFFSET('Hygiene Data'!$E$13,0,10*ROW('Hygiene Data'!E34)))</f>
        <v/>
      </c>
      <c r="DU40" s="309" t="str">
        <f ca="true">+IF(OFFSET('Hygiene Data'!$F$11,0,10*ROW('Hygiene Data'!F34))="","",OFFSET('Hygiene Data'!$F$11,0,10*ROW('Hygiene Data'!F34)))</f>
        <v/>
      </c>
      <c r="DV40" s="309" t="str">
        <f ca="true">+IF(OFFSET('Hygiene Data'!$F$12,0,10*ROW('Hygiene Data'!F34))="","",OFFSET('Hygiene Data'!$F$12,0,10*ROW('Hygiene Data'!F34)))</f>
        <v/>
      </c>
      <c r="DW40" s="309" t="str">
        <f ca="true">+IF(OFFSET('Hygiene Data'!$F$13,0,10*ROW('Hygiene Data'!F34))="","",OFFSET('Hygiene Data'!$F$13,0,10*ROW('Hygiene Data'!F34)))</f>
        <v/>
      </c>
      <c r="DX40" s="309" t="str">
        <f ca="true">+IF(OFFSET('Hygiene Data'!$G$11,0,10*ROW('Hygiene Data'!G34))="","",OFFSET('Hygiene Data'!$G$11,0,10*ROW('Hygiene Data'!G34)))</f>
        <v/>
      </c>
      <c r="DY40" s="309" t="str">
        <f ca="true">+IF(OFFSET('Hygiene Data'!$G$12,0,10*ROW('Hygiene Data'!G34))="","",OFFSET('Hygiene Data'!$G$12,0,10*ROW('Hygiene Data'!G34)))</f>
        <v/>
      </c>
      <c r="DZ40" s="309" t="str">
        <f ca="true">+IF(OFFSET('Hygiene Data'!$G$13,0,10*ROW('Hygiene Data'!G34))="","",OFFSET('Hygiene Data'!$G$13,0,10*ROW('Hygiene Data'!G34)))</f>
        <v/>
      </c>
      <c r="EA40" s="309" t="str">
        <f ca="true">+IF(OFFSET('Hygiene Data'!$H$11,0,10*ROW('Hygiene Data'!H34))="","",OFFSET('Hygiene Data'!$H$11,0,10*ROW('Hygiene Data'!H34)))</f>
        <v/>
      </c>
      <c r="EB40" s="309" t="str">
        <f ca="true">+IF(OFFSET('Hygiene Data'!$H$12,0,10*ROW('Hygiene Data'!H34))="","",OFFSET('Hygiene Data'!$H$12,0,10*ROW('Hygiene Data'!H34)))</f>
        <v/>
      </c>
      <c r="EC40" s="309" t="str">
        <f ca="true">+IF(OFFSET('Hygiene Data'!$H$13,0,10*ROW('Hygiene Data'!H34))="","",OFFSET('Hygiene Data'!$H$13,0,10*ROW('Hygiene Data'!H34)))</f>
        <v/>
      </c>
      <c r="ED40" s="309" t="str">
        <f ca="true">+IF(OFFSET('Hygiene Data'!$I$11,0,10*ROW('Hygiene Data'!I34))="","",OFFSET('Hygiene Data'!$I$11,0,10*ROW('Hygiene Data'!I34)))</f>
        <v/>
      </c>
      <c r="EE40" s="309" t="str">
        <f ca="true">+IF(OFFSET('Hygiene Data'!$I$12,0,10*ROW('Hygiene Data'!I34))="","",OFFSET('Hygiene Data'!$I$12,0,10*ROW('Hygiene Data'!I34)))</f>
        <v/>
      </c>
      <c r="EF40" s="309"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65" t="str">
        <f t="shared" ca="true" si="0"/>
        <v/>
      </c>
      <c r="D41" s="9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10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10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10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10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10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10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10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10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10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10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10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10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10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10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10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10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10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10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10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10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10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10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10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10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10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10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10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10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10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10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9"/>
      <c r="BS41" s="309" t="str">
        <f ca="true">+IF(OFFSET('Water Data'!$D$27,0,10*ROW('Water Data'!D35))="","",OFFSET('Water Data'!$D$27,0,10*ROW('Water Data'!D35)))</f>
        <v/>
      </c>
      <c r="BT41" s="309" t="str">
        <f ca="true">+IF(OFFSET('Water Data'!$D$28,0,10*ROW('Water Data'!D35))="","",OFFSET('Water Data'!$D$28,0,10*ROW('Water Data'!D35)))</f>
        <v/>
      </c>
      <c r="BU41" s="309" t="str">
        <f ca="true">+IF(OFFSET('Water Data'!$D$29,0,10*ROW('Water Data'!D35))="","",OFFSET('Water Data'!$D$29,0,10*ROW('Water Data'!D35)))</f>
        <v/>
      </c>
      <c r="BV41" s="309" t="str">
        <f ca="true">+IF(OFFSET('Water Data'!$E$27,0,10*ROW('Water Data'!E35))="","",OFFSET('Water Data'!$E$27,0,10*ROW('Water Data'!E35)))</f>
        <v/>
      </c>
      <c r="BW41" s="309" t="str">
        <f ca="true">+IF(OFFSET('Water Data'!$E$28,0,10*ROW('Water Data'!E35))="","",OFFSET('Water Data'!$E$28,0,10*ROW('Water Data'!E35)))</f>
        <v/>
      </c>
      <c r="BX41" s="309" t="str">
        <f ca="true">+IF(OFFSET('Water Data'!$E$29,0,10*ROW('Water Data'!E35))="","",OFFSET('Water Data'!$E$29,0,10*ROW('Water Data'!E35)))</f>
        <v/>
      </c>
      <c r="BY41" s="309" t="str">
        <f ca="true">+IF(OFFSET('Water Data'!$F$27,0,10*ROW('Water Data'!F35))="","",OFFSET('Water Data'!$F$27,0,10*ROW('Water Data'!F35)))</f>
        <v/>
      </c>
      <c r="BZ41" s="309" t="str">
        <f ca="true">+IF(OFFSET('Water Data'!$F$28,0,10*ROW('Water Data'!F35))="","",OFFSET('Water Data'!$F$28,0,10*ROW('Water Data'!F35)))</f>
        <v/>
      </c>
      <c r="CA41" s="309" t="str">
        <f ca="true">+IF(OFFSET('Water Data'!$F$29,0,10*ROW('Water Data'!F35))="","",OFFSET('Water Data'!$F$29,0,10*ROW('Water Data'!F35)))</f>
        <v/>
      </c>
      <c r="CB41" s="309" t="str">
        <f ca="true">+IF(OFFSET('Water Data'!$G$27,0,10*ROW('Water Data'!G35))="","",OFFSET('Water Data'!$G$27,0,10*ROW('Water Data'!G35)))</f>
        <v/>
      </c>
      <c r="CC41" s="309" t="str">
        <f ca="true">+IF(OFFSET('Water Data'!$G$28,0,10*ROW('Water Data'!G35))="","",OFFSET('Water Data'!$G$28,0,10*ROW('Water Data'!G35)))</f>
        <v/>
      </c>
      <c r="CD41" s="309" t="str">
        <f ca="true">+IF(OFFSET('Water Data'!$G$29,0,10*ROW('Water Data'!G35))="","",OFFSET('Water Data'!$G$29,0,10*ROW('Water Data'!G35)))</f>
        <v/>
      </c>
      <c r="CE41" s="309" t="str">
        <f ca="true">+IF(OFFSET('Water Data'!$H$27,0,10*ROW('Water Data'!H35))="","",OFFSET('Water Data'!$H$27,0,10*ROW('Water Data'!H35)))</f>
        <v/>
      </c>
      <c r="CF41" s="309" t="str">
        <f ca="true">+IF(OFFSET('Water Data'!$H$28,0,10*ROW('Water Data'!H35))="","",OFFSET('Water Data'!$H$28,0,10*ROW('Water Data'!H35)))</f>
        <v/>
      </c>
      <c r="CG41" s="309" t="str">
        <f ca="true">+IF(OFFSET('Water Data'!$H$29,0,10*ROW('Water Data'!H35))="","",OFFSET('Water Data'!$H$29,0,10*ROW('Water Data'!H35)))</f>
        <v/>
      </c>
      <c r="CH41" s="309" t="str">
        <f ca="true">+IF(OFFSET('Water Data'!$I$27,0,10*ROW('Water Data'!I35))="","",OFFSET('Water Data'!$I$27,0,10*ROW('Water Data'!I35)))</f>
        <v/>
      </c>
      <c r="CI41" s="309" t="str">
        <f ca="true">+IF(OFFSET('Water Data'!$I$28,0,10*ROW('Water Data'!I35))="","",OFFSET('Water Data'!$I$28,0,10*ROW('Water Data'!I35)))</f>
        <v/>
      </c>
      <c r="CJ41" s="309" t="str">
        <f ca="true">+IF(OFFSET('Water Data'!$I$29,0,10*ROW('Water Data'!I35))="","",OFFSET('Water Data'!$I$29,0,10*ROW('Water Data'!I35)))</f>
        <v/>
      </c>
      <c r="CK41" s="309" t="str">
        <f ca="true">+IF(OFFSET('Sanitation Data'!$D$28,0,10*ROW('Sanitation Data'!D35))="","",OFFSET('Sanitation Data'!$D$28,0,10*ROW('Sanitation Data'!D35)))</f>
        <v/>
      </c>
      <c r="CL41" s="309" t="str">
        <f ca="true">+IF(OFFSET('Sanitation Data'!$D$29,0,10*ROW('Sanitation Data'!D35))="","",OFFSET('Sanitation Data'!$D$29,0,10*ROW('Sanitation Data'!D35)))</f>
        <v/>
      </c>
      <c r="CM41" s="309" t="str">
        <f ca="true">+IF(OFFSET('Sanitation Data'!$D$30,0,10*ROW('Sanitation Data'!D35))="","",OFFSET('Sanitation Data'!$D$30,0,10*ROW('Sanitation Data'!D35)))</f>
        <v/>
      </c>
      <c r="CN41" s="309" t="str">
        <f ca="true">+IF(OFFSET('Sanitation Data'!$D$31,0,10*ROW('Sanitation Data'!D35))="","",OFFSET('Sanitation Data'!$D$31,0,10*ROW('Sanitation Data'!D35)))</f>
        <v/>
      </c>
      <c r="CO41" s="309" t="str">
        <f ca="true">+IF(OFFSET('Sanitation Data'!$D$32,0,10*ROW('Sanitation Data'!D35))="","",OFFSET('Sanitation Data'!$D$32,0,10*ROW('Sanitation Data'!D35)))</f>
        <v/>
      </c>
      <c r="CP41" s="309" t="str">
        <f ca="true">+IF(OFFSET('Sanitation Data'!$E$28,0,10*ROW('Sanitation Data'!E35))="","",OFFSET('Sanitation Data'!$E$28,0,10*ROW('Sanitation Data'!E35)))</f>
        <v/>
      </c>
      <c r="CQ41" s="309" t="str">
        <f ca="true">+IF(OFFSET('Sanitation Data'!$E$29,0,10*ROW('Sanitation Data'!E35))="","",OFFSET('Sanitation Data'!$E$29,0,10*ROW('Sanitation Data'!E35)))</f>
        <v/>
      </c>
      <c r="CR41" s="309" t="str">
        <f ca="true">+IF(OFFSET('Sanitation Data'!$E$30,0,10*ROW('Sanitation Data'!E35))="","",OFFSET('Sanitation Data'!$E$30,0,10*ROW('Sanitation Data'!E35)))</f>
        <v/>
      </c>
      <c r="CS41" s="309" t="str">
        <f ca="true">+IF(OFFSET('Sanitation Data'!$E$31,0,10*ROW('Sanitation Data'!E35))="","",OFFSET('Sanitation Data'!$E$31,0,10*ROW('Sanitation Data'!E35)))</f>
        <v/>
      </c>
      <c r="CT41" s="309" t="str">
        <f ca="true">+IF(OFFSET('Sanitation Data'!$E$32,0,10*ROW('Sanitation Data'!E35))="","",OFFSET('Sanitation Data'!$E$32,0,10*ROW('Sanitation Data'!E35)))</f>
        <v/>
      </c>
      <c r="CU41" s="309" t="str">
        <f ca="true">+IF(OFFSET('Sanitation Data'!$F$28,0,10*ROW('Sanitation Data'!F35))="","",OFFSET('Sanitation Data'!$F$28,0,10*ROW('Sanitation Data'!F35)))</f>
        <v/>
      </c>
      <c r="CV41" s="309" t="str">
        <f ca="true">+IF(OFFSET('Sanitation Data'!$F$29,0,10*ROW('Sanitation Data'!F35))="","",OFFSET('Sanitation Data'!$F$29,0,10*ROW('Sanitation Data'!F35)))</f>
        <v/>
      </c>
      <c r="CW41" s="309" t="str">
        <f ca="true">+IF(OFFSET('Sanitation Data'!$F$30,0,10*ROW('Sanitation Data'!F35))="","",OFFSET('Sanitation Data'!$F$30,0,10*ROW('Sanitation Data'!F35)))</f>
        <v/>
      </c>
      <c r="CX41" s="309" t="str">
        <f ca="true">+IF(OFFSET('Sanitation Data'!$F$31,0,10*ROW('Sanitation Data'!F35))="","",OFFSET('Sanitation Data'!$F$31,0,10*ROW('Sanitation Data'!F35)))</f>
        <v/>
      </c>
      <c r="CY41" s="309" t="str">
        <f ca="true">+IF(OFFSET('Sanitation Data'!$F$32,0,10*ROW('Sanitation Data'!F35))="","",OFFSET('Sanitation Data'!$F$32,0,10*ROW('Sanitation Data'!F35)))</f>
        <v/>
      </c>
      <c r="CZ41" s="309" t="str">
        <f ca="true">+IF(OFFSET('Sanitation Data'!$G$28,0,10*ROW('Sanitation Data'!G35))="","",OFFSET('Sanitation Data'!$G$28,0,10*ROW('Sanitation Data'!G35)))</f>
        <v/>
      </c>
      <c r="DA41" s="309" t="str">
        <f ca="true">+IF(OFFSET('Sanitation Data'!$G$29,0,10*ROW('Sanitation Data'!G35))="","",OFFSET('Sanitation Data'!$G$29,0,10*ROW('Sanitation Data'!G35)))</f>
        <v/>
      </c>
      <c r="DB41" s="309" t="str">
        <f ca="true">+IF(OFFSET('Sanitation Data'!$G$30,0,10*ROW('Sanitation Data'!G35))="","",OFFSET('Sanitation Data'!$G$30,0,10*ROW('Sanitation Data'!G35)))</f>
        <v/>
      </c>
      <c r="DC41" s="309" t="str">
        <f ca="true">+IF(OFFSET('Sanitation Data'!$G$31,0,10*ROW('Sanitation Data'!G35))="","",OFFSET('Sanitation Data'!$G$31,0,10*ROW('Sanitation Data'!G35)))</f>
        <v/>
      </c>
      <c r="DD41" s="309" t="str">
        <f ca="true">+IF(OFFSET('Sanitation Data'!$G$32,0,10*ROW('Sanitation Data'!G35))="","",OFFSET('Sanitation Data'!$G$32,0,10*ROW('Sanitation Data'!G35)))</f>
        <v/>
      </c>
      <c r="DE41" s="309" t="str">
        <f ca="true">+IF(OFFSET('Sanitation Data'!$H$28,0,10*ROW('Sanitation Data'!H35))="","",OFFSET('Sanitation Data'!$H$28,0,10*ROW('Sanitation Data'!H35)))</f>
        <v/>
      </c>
      <c r="DF41" s="309" t="str">
        <f ca="true">+IF(OFFSET('Sanitation Data'!$H$29,0,10*ROW('Sanitation Data'!H35))="","",OFFSET('Sanitation Data'!$H$29,0,10*ROW('Sanitation Data'!H35)))</f>
        <v/>
      </c>
      <c r="DG41" s="309" t="str">
        <f ca="true">+IF(OFFSET('Sanitation Data'!$H$30,0,10*ROW('Sanitation Data'!H35))="","",OFFSET('Sanitation Data'!$H$30,0,10*ROW('Sanitation Data'!H35)))</f>
        <v/>
      </c>
      <c r="DH41" s="309" t="str">
        <f ca="true">+IF(OFFSET('Sanitation Data'!$H$31,0,10*ROW('Sanitation Data'!H35))="","",OFFSET('Sanitation Data'!$H$31,0,10*ROW('Sanitation Data'!H35)))</f>
        <v/>
      </c>
      <c r="DI41" s="309" t="str">
        <f ca="true">+IF(OFFSET('Sanitation Data'!$H$32,0,10*ROW('Sanitation Data'!H35))="","",OFFSET('Sanitation Data'!$H$32,0,10*ROW('Sanitation Data'!H35)))</f>
        <v/>
      </c>
      <c r="DJ41" s="309" t="str">
        <f ca="true">+IF(OFFSET('Sanitation Data'!$I$28,0,10*ROW('Sanitation Data'!I35))="","",OFFSET('Sanitation Data'!$I$28,0,10*ROW('Sanitation Data'!I35)))</f>
        <v/>
      </c>
      <c r="DK41" s="309" t="str">
        <f ca="true">+IF(OFFSET('Sanitation Data'!$I$29,0,10*ROW('Sanitation Data'!I35))="","",OFFSET('Sanitation Data'!$I$29,0,10*ROW('Sanitation Data'!I35)))</f>
        <v/>
      </c>
      <c r="DL41" s="309" t="str">
        <f ca="true">+IF(OFFSET('Sanitation Data'!$I$30,0,10*ROW('Sanitation Data'!I35))="","",OFFSET('Sanitation Data'!$I$30,0,10*ROW('Sanitation Data'!I35)))</f>
        <v/>
      </c>
      <c r="DM41" s="309" t="str">
        <f ca="true">+IF(OFFSET('Sanitation Data'!$I$31,0,10*ROW('Sanitation Data'!I35))="","",OFFSET('Sanitation Data'!$I$31,0,10*ROW('Sanitation Data'!I35)))</f>
        <v/>
      </c>
      <c r="DN41" s="309" t="str">
        <f ca="true">+IF(OFFSET('Sanitation Data'!$I$32,0,10*ROW('Sanitation Data'!I35))="","",OFFSET('Sanitation Data'!$I$32,0,10*ROW('Sanitation Data'!I35)))</f>
        <v/>
      </c>
      <c r="DO41" s="309" t="str">
        <f ca="true">+IF(OFFSET('Hygiene Data'!$D$11,0,10*ROW('Hygiene Data'!D35))="","",OFFSET('Hygiene Data'!$D$11,0,10*ROW('Hygiene Data'!D35)))</f>
        <v/>
      </c>
      <c r="DP41" s="309" t="str">
        <f ca="true">+IF(OFFSET('Hygiene Data'!$D$12,0,10*ROW('Hygiene Data'!D35))="","",OFFSET('Hygiene Data'!$D$12,0,10*ROW('Hygiene Data'!D35)))</f>
        <v/>
      </c>
      <c r="DQ41" s="309" t="str">
        <f ca="true">+IF(OFFSET('Hygiene Data'!$D$13,0,10*ROW('Hygiene Data'!D35))="","",OFFSET('Hygiene Data'!$D$13,0,10*ROW('Hygiene Data'!D35)))</f>
        <v/>
      </c>
      <c r="DR41" s="309" t="str">
        <f ca="true">+IF(OFFSET('Hygiene Data'!$E$11,0,10*ROW('Hygiene Data'!E35))="","",OFFSET('Hygiene Data'!$E$11,0,10*ROW('Hygiene Data'!E35)))</f>
        <v/>
      </c>
      <c r="DS41" s="309" t="str">
        <f ca="true">+IF(OFFSET('Hygiene Data'!$E$12,0,10*ROW('Hygiene Data'!E35))="","",OFFSET('Hygiene Data'!$E$12,0,10*ROW('Hygiene Data'!E35)))</f>
        <v/>
      </c>
      <c r="DT41" s="309" t="str">
        <f ca="true">+IF(OFFSET('Hygiene Data'!$E$13,0,10*ROW('Hygiene Data'!E35))="","",OFFSET('Hygiene Data'!$E$13,0,10*ROW('Hygiene Data'!E35)))</f>
        <v/>
      </c>
      <c r="DU41" s="309" t="str">
        <f ca="true">+IF(OFFSET('Hygiene Data'!$F$11,0,10*ROW('Hygiene Data'!F35))="","",OFFSET('Hygiene Data'!$F$11,0,10*ROW('Hygiene Data'!F35)))</f>
        <v/>
      </c>
      <c r="DV41" s="309" t="str">
        <f ca="true">+IF(OFFSET('Hygiene Data'!$F$12,0,10*ROW('Hygiene Data'!F35))="","",OFFSET('Hygiene Data'!$F$12,0,10*ROW('Hygiene Data'!F35)))</f>
        <v/>
      </c>
      <c r="DW41" s="309" t="str">
        <f ca="true">+IF(OFFSET('Hygiene Data'!$F$13,0,10*ROW('Hygiene Data'!F35))="","",OFFSET('Hygiene Data'!$F$13,0,10*ROW('Hygiene Data'!F35)))</f>
        <v/>
      </c>
      <c r="DX41" s="309" t="str">
        <f ca="true">+IF(OFFSET('Hygiene Data'!$G$11,0,10*ROW('Hygiene Data'!G35))="","",OFFSET('Hygiene Data'!$G$11,0,10*ROW('Hygiene Data'!G35)))</f>
        <v/>
      </c>
      <c r="DY41" s="309" t="str">
        <f ca="true">+IF(OFFSET('Hygiene Data'!$G$12,0,10*ROW('Hygiene Data'!G35))="","",OFFSET('Hygiene Data'!$G$12,0,10*ROW('Hygiene Data'!G35)))</f>
        <v/>
      </c>
      <c r="DZ41" s="309" t="str">
        <f ca="true">+IF(OFFSET('Hygiene Data'!$G$13,0,10*ROW('Hygiene Data'!G35))="","",OFFSET('Hygiene Data'!$G$13,0,10*ROW('Hygiene Data'!G35)))</f>
        <v/>
      </c>
      <c r="EA41" s="309" t="str">
        <f ca="true">+IF(OFFSET('Hygiene Data'!$H$11,0,10*ROW('Hygiene Data'!H35))="","",OFFSET('Hygiene Data'!$H$11,0,10*ROW('Hygiene Data'!H35)))</f>
        <v/>
      </c>
      <c r="EB41" s="309" t="str">
        <f ca="true">+IF(OFFSET('Hygiene Data'!$H$12,0,10*ROW('Hygiene Data'!H35))="","",OFFSET('Hygiene Data'!$H$12,0,10*ROW('Hygiene Data'!H35)))</f>
        <v/>
      </c>
      <c r="EC41" s="309" t="str">
        <f ca="true">+IF(OFFSET('Hygiene Data'!$H$13,0,10*ROW('Hygiene Data'!H35))="","",OFFSET('Hygiene Data'!$H$13,0,10*ROW('Hygiene Data'!H35)))</f>
        <v/>
      </c>
      <c r="ED41" s="309" t="str">
        <f ca="true">+IF(OFFSET('Hygiene Data'!$I$11,0,10*ROW('Hygiene Data'!I35))="","",OFFSET('Hygiene Data'!$I$11,0,10*ROW('Hygiene Data'!I35)))</f>
        <v/>
      </c>
      <c r="EE41" s="309" t="str">
        <f ca="true">+IF(OFFSET('Hygiene Data'!$I$12,0,10*ROW('Hygiene Data'!I35))="","",OFFSET('Hygiene Data'!$I$12,0,10*ROW('Hygiene Data'!I35)))</f>
        <v/>
      </c>
      <c r="EF41" s="309"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65" t="str">
        <f t="shared" ca="true" si="0"/>
        <v/>
      </c>
      <c r="D42" s="9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10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10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10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10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10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10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10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10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10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10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10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10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10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10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10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10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10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10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10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10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10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10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10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10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10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10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10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10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10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10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9"/>
      <c r="BS42" s="309" t="str">
        <f ca="true">+IF(OFFSET('Water Data'!$D$27,0,10*ROW('Water Data'!D36))="","",OFFSET('Water Data'!$D$27,0,10*ROW('Water Data'!D36)))</f>
        <v/>
      </c>
      <c r="BT42" s="309" t="str">
        <f ca="true">+IF(OFFSET('Water Data'!$D$28,0,10*ROW('Water Data'!D36))="","",OFFSET('Water Data'!$D$28,0,10*ROW('Water Data'!D36)))</f>
        <v/>
      </c>
      <c r="BU42" s="309" t="str">
        <f ca="true">+IF(OFFSET('Water Data'!$D$29,0,10*ROW('Water Data'!D36))="","",OFFSET('Water Data'!$D$29,0,10*ROW('Water Data'!D36)))</f>
        <v/>
      </c>
      <c r="BV42" s="309" t="str">
        <f ca="true">+IF(OFFSET('Water Data'!$E$27,0,10*ROW('Water Data'!E36))="","",OFFSET('Water Data'!$E$27,0,10*ROW('Water Data'!E36)))</f>
        <v/>
      </c>
      <c r="BW42" s="309" t="str">
        <f ca="true">+IF(OFFSET('Water Data'!$E$28,0,10*ROW('Water Data'!E36))="","",OFFSET('Water Data'!$E$28,0,10*ROW('Water Data'!E36)))</f>
        <v/>
      </c>
      <c r="BX42" s="309" t="str">
        <f ca="true">+IF(OFFSET('Water Data'!$E$29,0,10*ROW('Water Data'!E36))="","",OFFSET('Water Data'!$E$29,0,10*ROW('Water Data'!E36)))</f>
        <v/>
      </c>
      <c r="BY42" s="309" t="str">
        <f ca="true">+IF(OFFSET('Water Data'!$F$27,0,10*ROW('Water Data'!F36))="","",OFFSET('Water Data'!$F$27,0,10*ROW('Water Data'!F36)))</f>
        <v/>
      </c>
      <c r="BZ42" s="309" t="str">
        <f ca="true">+IF(OFFSET('Water Data'!$F$28,0,10*ROW('Water Data'!F36))="","",OFFSET('Water Data'!$F$28,0,10*ROW('Water Data'!F36)))</f>
        <v/>
      </c>
      <c r="CA42" s="309" t="str">
        <f ca="true">+IF(OFFSET('Water Data'!$F$29,0,10*ROW('Water Data'!F36))="","",OFFSET('Water Data'!$F$29,0,10*ROW('Water Data'!F36)))</f>
        <v/>
      </c>
      <c r="CB42" s="309" t="str">
        <f ca="true">+IF(OFFSET('Water Data'!$G$27,0,10*ROW('Water Data'!G36))="","",OFFSET('Water Data'!$G$27,0,10*ROW('Water Data'!G36)))</f>
        <v/>
      </c>
      <c r="CC42" s="309" t="str">
        <f ca="true">+IF(OFFSET('Water Data'!$G$28,0,10*ROW('Water Data'!G36))="","",OFFSET('Water Data'!$G$28,0,10*ROW('Water Data'!G36)))</f>
        <v/>
      </c>
      <c r="CD42" s="309" t="str">
        <f ca="true">+IF(OFFSET('Water Data'!$G$29,0,10*ROW('Water Data'!G36))="","",OFFSET('Water Data'!$G$29,0,10*ROW('Water Data'!G36)))</f>
        <v/>
      </c>
      <c r="CE42" s="309" t="str">
        <f ca="true">+IF(OFFSET('Water Data'!$H$27,0,10*ROW('Water Data'!H36))="","",OFFSET('Water Data'!$H$27,0,10*ROW('Water Data'!H36)))</f>
        <v/>
      </c>
      <c r="CF42" s="309" t="str">
        <f ca="true">+IF(OFFSET('Water Data'!$H$28,0,10*ROW('Water Data'!H36))="","",OFFSET('Water Data'!$H$28,0,10*ROW('Water Data'!H36)))</f>
        <v/>
      </c>
      <c r="CG42" s="309" t="str">
        <f ca="true">+IF(OFFSET('Water Data'!$H$29,0,10*ROW('Water Data'!H36))="","",OFFSET('Water Data'!$H$29,0,10*ROW('Water Data'!H36)))</f>
        <v/>
      </c>
      <c r="CH42" s="309" t="str">
        <f ca="true">+IF(OFFSET('Water Data'!$I$27,0,10*ROW('Water Data'!I36))="","",OFFSET('Water Data'!$I$27,0,10*ROW('Water Data'!I36)))</f>
        <v/>
      </c>
      <c r="CI42" s="309" t="str">
        <f ca="true">+IF(OFFSET('Water Data'!$I$28,0,10*ROW('Water Data'!I36))="","",OFFSET('Water Data'!$I$28,0,10*ROW('Water Data'!I36)))</f>
        <v/>
      </c>
      <c r="CJ42" s="309" t="str">
        <f ca="true">+IF(OFFSET('Water Data'!$I$29,0,10*ROW('Water Data'!I36))="","",OFFSET('Water Data'!$I$29,0,10*ROW('Water Data'!I36)))</f>
        <v/>
      </c>
      <c r="CK42" s="309" t="str">
        <f ca="true">+IF(OFFSET('Sanitation Data'!$D$28,0,10*ROW('Sanitation Data'!D36))="","",OFFSET('Sanitation Data'!$D$28,0,10*ROW('Sanitation Data'!D36)))</f>
        <v/>
      </c>
      <c r="CL42" s="309" t="str">
        <f ca="true">+IF(OFFSET('Sanitation Data'!$D$29,0,10*ROW('Sanitation Data'!D36))="","",OFFSET('Sanitation Data'!$D$29,0,10*ROW('Sanitation Data'!D36)))</f>
        <v/>
      </c>
      <c r="CM42" s="309" t="str">
        <f ca="true">+IF(OFFSET('Sanitation Data'!$D$30,0,10*ROW('Sanitation Data'!D36))="","",OFFSET('Sanitation Data'!$D$30,0,10*ROW('Sanitation Data'!D36)))</f>
        <v/>
      </c>
      <c r="CN42" s="309" t="str">
        <f ca="true">+IF(OFFSET('Sanitation Data'!$D$31,0,10*ROW('Sanitation Data'!D36))="","",OFFSET('Sanitation Data'!$D$31,0,10*ROW('Sanitation Data'!D36)))</f>
        <v/>
      </c>
      <c r="CO42" s="309" t="str">
        <f ca="true">+IF(OFFSET('Sanitation Data'!$D$32,0,10*ROW('Sanitation Data'!D36))="","",OFFSET('Sanitation Data'!$D$32,0,10*ROW('Sanitation Data'!D36)))</f>
        <v/>
      </c>
      <c r="CP42" s="309" t="str">
        <f ca="true">+IF(OFFSET('Sanitation Data'!$E$28,0,10*ROW('Sanitation Data'!E36))="","",OFFSET('Sanitation Data'!$E$28,0,10*ROW('Sanitation Data'!E36)))</f>
        <v/>
      </c>
      <c r="CQ42" s="309" t="str">
        <f ca="true">+IF(OFFSET('Sanitation Data'!$E$29,0,10*ROW('Sanitation Data'!E36))="","",OFFSET('Sanitation Data'!$E$29,0,10*ROW('Sanitation Data'!E36)))</f>
        <v/>
      </c>
      <c r="CR42" s="309" t="str">
        <f ca="true">+IF(OFFSET('Sanitation Data'!$E$30,0,10*ROW('Sanitation Data'!E36))="","",OFFSET('Sanitation Data'!$E$30,0,10*ROW('Sanitation Data'!E36)))</f>
        <v/>
      </c>
      <c r="CS42" s="309" t="str">
        <f ca="true">+IF(OFFSET('Sanitation Data'!$E$31,0,10*ROW('Sanitation Data'!E36))="","",OFFSET('Sanitation Data'!$E$31,0,10*ROW('Sanitation Data'!E36)))</f>
        <v/>
      </c>
      <c r="CT42" s="309" t="str">
        <f ca="true">+IF(OFFSET('Sanitation Data'!$E$32,0,10*ROW('Sanitation Data'!E36))="","",OFFSET('Sanitation Data'!$E$32,0,10*ROW('Sanitation Data'!E36)))</f>
        <v/>
      </c>
      <c r="CU42" s="309" t="str">
        <f ca="true">+IF(OFFSET('Sanitation Data'!$F$28,0,10*ROW('Sanitation Data'!F36))="","",OFFSET('Sanitation Data'!$F$28,0,10*ROW('Sanitation Data'!F36)))</f>
        <v/>
      </c>
      <c r="CV42" s="309" t="str">
        <f ca="true">+IF(OFFSET('Sanitation Data'!$F$29,0,10*ROW('Sanitation Data'!F36))="","",OFFSET('Sanitation Data'!$F$29,0,10*ROW('Sanitation Data'!F36)))</f>
        <v/>
      </c>
      <c r="CW42" s="309" t="str">
        <f ca="true">+IF(OFFSET('Sanitation Data'!$F$30,0,10*ROW('Sanitation Data'!F36))="","",OFFSET('Sanitation Data'!$F$30,0,10*ROW('Sanitation Data'!F36)))</f>
        <v/>
      </c>
      <c r="CX42" s="309" t="str">
        <f ca="true">+IF(OFFSET('Sanitation Data'!$F$31,0,10*ROW('Sanitation Data'!F36))="","",OFFSET('Sanitation Data'!$F$31,0,10*ROW('Sanitation Data'!F36)))</f>
        <v/>
      </c>
      <c r="CY42" s="309" t="str">
        <f ca="true">+IF(OFFSET('Sanitation Data'!$F$32,0,10*ROW('Sanitation Data'!F36))="","",OFFSET('Sanitation Data'!$F$32,0,10*ROW('Sanitation Data'!F36)))</f>
        <v/>
      </c>
      <c r="CZ42" s="309" t="str">
        <f ca="true">+IF(OFFSET('Sanitation Data'!$G$28,0,10*ROW('Sanitation Data'!G36))="","",OFFSET('Sanitation Data'!$G$28,0,10*ROW('Sanitation Data'!G36)))</f>
        <v/>
      </c>
      <c r="DA42" s="309" t="str">
        <f ca="true">+IF(OFFSET('Sanitation Data'!$G$29,0,10*ROW('Sanitation Data'!G36))="","",OFFSET('Sanitation Data'!$G$29,0,10*ROW('Sanitation Data'!G36)))</f>
        <v/>
      </c>
      <c r="DB42" s="309" t="str">
        <f ca="true">+IF(OFFSET('Sanitation Data'!$G$30,0,10*ROW('Sanitation Data'!G36))="","",OFFSET('Sanitation Data'!$G$30,0,10*ROW('Sanitation Data'!G36)))</f>
        <v/>
      </c>
      <c r="DC42" s="309" t="str">
        <f ca="true">+IF(OFFSET('Sanitation Data'!$G$31,0,10*ROW('Sanitation Data'!G36))="","",OFFSET('Sanitation Data'!$G$31,0,10*ROW('Sanitation Data'!G36)))</f>
        <v/>
      </c>
      <c r="DD42" s="309" t="str">
        <f ca="true">+IF(OFFSET('Sanitation Data'!$G$32,0,10*ROW('Sanitation Data'!G36))="","",OFFSET('Sanitation Data'!$G$32,0,10*ROW('Sanitation Data'!G36)))</f>
        <v/>
      </c>
      <c r="DE42" s="309" t="str">
        <f ca="true">+IF(OFFSET('Sanitation Data'!$H$28,0,10*ROW('Sanitation Data'!H36))="","",OFFSET('Sanitation Data'!$H$28,0,10*ROW('Sanitation Data'!H36)))</f>
        <v/>
      </c>
      <c r="DF42" s="309" t="str">
        <f ca="true">+IF(OFFSET('Sanitation Data'!$H$29,0,10*ROW('Sanitation Data'!H36))="","",OFFSET('Sanitation Data'!$H$29,0,10*ROW('Sanitation Data'!H36)))</f>
        <v/>
      </c>
      <c r="DG42" s="309" t="str">
        <f ca="true">+IF(OFFSET('Sanitation Data'!$H$30,0,10*ROW('Sanitation Data'!H36))="","",OFFSET('Sanitation Data'!$H$30,0,10*ROW('Sanitation Data'!H36)))</f>
        <v/>
      </c>
      <c r="DH42" s="309" t="str">
        <f ca="true">+IF(OFFSET('Sanitation Data'!$H$31,0,10*ROW('Sanitation Data'!H36))="","",OFFSET('Sanitation Data'!$H$31,0,10*ROW('Sanitation Data'!H36)))</f>
        <v/>
      </c>
      <c r="DI42" s="309" t="str">
        <f ca="true">+IF(OFFSET('Sanitation Data'!$H$32,0,10*ROW('Sanitation Data'!H36))="","",OFFSET('Sanitation Data'!$H$32,0,10*ROW('Sanitation Data'!H36)))</f>
        <v/>
      </c>
      <c r="DJ42" s="309" t="str">
        <f ca="true">+IF(OFFSET('Sanitation Data'!$I$28,0,10*ROW('Sanitation Data'!I36))="","",OFFSET('Sanitation Data'!$I$28,0,10*ROW('Sanitation Data'!I36)))</f>
        <v/>
      </c>
      <c r="DK42" s="309" t="str">
        <f ca="true">+IF(OFFSET('Sanitation Data'!$I$29,0,10*ROW('Sanitation Data'!I36))="","",OFFSET('Sanitation Data'!$I$29,0,10*ROW('Sanitation Data'!I36)))</f>
        <v/>
      </c>
      <c r="DL42" s="309" t="str">
        <f ca="true">+IF(OFFSET('Sanitation Data'!$I$30,0,10*ROW('Sanitation Data'!I36))="","",OFFSET('Sanitation Data'!$I$30,0,10*ROW('Sanitation Data'!I36)))</f>
        <v/>
      </c>
      <c r="DM42" s="309" t="str">
        <f ca="true">+IF(OFFSET('Sanitation Data'!$I$31,0,10*ROW('Sanitation Data'!I36))="","",OFFSET('Sanitation Data'!$I$31,0,10*ROW('Sanitation Data'!I36)))</f>
        <v/>
      </c>
      <c r="DN42" s="309" t="str">
        <f ca="true">+IF(OFFSET('Sanitation Data'!$I$32,0,10*ROW('Sanitation Data'!I36))="","",OFFSET('Sanitation Data'!$I$32,0,10*ROW('Sanitation Data'!I36)))</f>
        <v/>
      </c>
      <c r="DO42" s="309" t="str">
        <f ca="true">+IF(OFFSET('Hygiene Data'!$D$11,0,10*ROW('Hygiene Data'!D36))="","",OFFSET('Hygiene Data'!$D$11,0,10*ROW('Hygiene Data'!D36)))</f>
        <v/>
      </c>
      <c r="DP42" s="309" t="str">
        <f ca="true">+IF(OFFSET('Hygiene Data'!$D$12,0,10*ROW('Hygiene Data'!D36))="","",OFFSET('Hygiene Data'!$D$12,0,10*ROW('Hygiene Data'!D36)))</f>
        <v/>
      </c>
      <c r="DQ42" s="309" t="str">
        <f ca="true">+IF(OFFSET('Hygiene Data'!$D$13,0,10*ROW('Hygiene Data'!D36))="","",OFFSET('Hygiene Data'!$D$13,0,10*ROW('Hygiene Data'!D36)))</f>
        <v/>
      </c>
      <c r="DR42" s="309" t="str">
        <f ca="true">+IF(OFFSET('Hygiene Data'!$E$11,0,10*ROW('Hygiene Data'!E36))="","",OFFSET('Hygiene Data'!$E$11,0,10*ROW('Hygiene Data'!E36)))</f>
        <v/>
      </c>
      <c r="DS42" s="309" t="str">
        <f ca="true">+IF(OFFSET('Hygiene Data'!$E$12,0,10*ROW('Hygiene Data'!E36))="","",OFFSET('Hygiene Data'!$E$12,0,10*ROW('Hygiene Data'!E36)))</f>
        <v/>
      </c>
      <c r="DT42" s="309" t="str">
        <f ca="true">+IF(OFFSET('Hygiene Data'!$E$13,0,10*ROW('Hygiene Data'!E36))="","",OFFSET('Hygiene Data'!$E$13,0,10*ROW('Hygiene Data'!E36)))</f>
        <v/>
      </c>
      <c r="DU42" s="309" t="str">
        <f ca="true">+IF(OFFSET('Hygiene Data'!$F$11,0,10*ROW('Hygiene Data'!F36))="","",OFFSET('Hygiene Data'!$F$11,0,10*ROW('Hygiene Data'!F36)))</f>
        <v/>
      </c>
      <c r="DV42" s="309" t="str">
        <f ca="true">+IF(OFFSET('Hygiene Data'!$F$12,0,10*ROW('Hygiene Data'!F36))="","",OFFSET('Hygiene Data'!$F$12,0,10*ROW('Hygiene Data'!F36)))</f>
        <v/>
      </c>
      <c r="DW42" s="309" t="str">
        <f ca="true">+IF(OFFSET('Hygiene Data'!$F$13,0,10*ROW('Hygiene Data'!F36))="","",OFFSET('Hygiene Data'!$F$13,0,10*ROW('Hygiene Data'!F36)))</f>
        <v/>
      </c>
      <c r="DX42" s="309" t="str">
        <f ca="true">+IF(OFFSET('Hygiene Data'!$G$11,0,10*ROW('Hygiene Data'!G36))="","",OFFSET('Hygiene Data'!$G$11,0,10*ROW('Hygiene Data'!G36)))</f>
        <v/>
      </c>
      <c r="DY42" s="309" t="str">
        <f ca="true">+IF(OFFSET('Hygiene Data'!$G$12,0,10*ROW('Hygiene Data'!G36))="","",OFFSET('Hygiene Data'!$G$12,0,10*ROW('Hygiene Data'!G36)))</f>
        <v/>
      </c>
      <c r="DZ42" s="309" t="str">
        <f ca="true">+IF(OFFSET('Hygiene Data'!$G$13,0,10*ROW('Hygiene Data'!G36))="","",OFFSET('Hygiene Data'!$G$13,0,10*ROW('Hygiene Data'!G36)))</f>
        <v/>
      </c>
      <c r="EA42" s="309" t="str">
        <f ca="true">+IF(OFFSET('Hygiene Data'!$H$11,0,10*ROW('Hygiene Data'!H36))="","",OFFSET('Hygiene Data'!$H$11,0,10*ROW('Hygiene Data'!H36)))</f>
        <v/>
      </c>
      <c r="EB42" s="309" t="str">
        <f ca="true">+IF(OFFSET('Hygiene Data'!$H$12,0,10*ROW('Hygiene Data'!H36))="","",OFFSET('Hygiene Data'!$H$12,0,10*ROW('Hygiene Data'!H36)))</f>
        <v/>
      </c>
      <c r="EC42" s="309" t="str">
        <f ca="true">+IF(OFFSET('Hygiene Data'!$H$13,0,10*ROW('Hygiene Data'!H36))="","",OFFSET('Hygiene Data'!$H$13,0,10*ROW('Hygiene Data'!H36)))</f>
        <v/>
      </c>
      <c r="ED42" s="309" t="str">
        <f ca="true">+IF(OFFSET('Hygiene Data'!$I$11,0,10*ROW('Hygiene Data'!I36))="","",OFFSET('Hygiene Data'!$I$11,0,10*ROW('Hygiene Data'!I36)))</f>
        <v/>
      </c>
      <c r="EE42" s="309" t="str">
        <f ca="true">+IF(OFFSET('Hygiene Data'!$I$12,0,10*ROW('Hygiene Data'!I36))="","",OFFSET('Hygiene Data'!$I$12,0,10*ROW('Hygiene Data'!I36)))</f>
        <v/>
      </c>
      <c r="EF42" s="309"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65" t="str">
        <f t="shared" ca="true" si="0"/>
        <v/>
      </c>
      <c r="D43" s="9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10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10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10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10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10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10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10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10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10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10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10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10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10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10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10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10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10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10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10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10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10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10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10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10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10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10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10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10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10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10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9"/>
      <c r="BS43" s="309" t="str">
        <f ca="true">+IF(OFFSET('Water Data'!$D$27,0,10*ROW('Water Data'!D37))="","",OFFSET('Water Data'!$D$27,0,10*ROW('Water Data'!D37)))</f>
        <v/>
      </c>
      <c r="BT43" s="309" t="str">
        <f ca="true">+IF(OFFSET('Water Data'!$D$28,0,10*ROW('Water Data'!D37))="","",OFFSET('Water Data'!$D$28,0,10*ROW('Water Data'!D37)))</f>
        <v/>
      </c>
      <c r="BU43" s="309" t="str">
        <f ca="true">+IF(OFFSET('Water Data'!$D$29,0,10*ROW('Water Data'!D37))="","",OFFSET('Water Data'!$D$29,0,10*ROW('Water Data'!D37)))</f>
        <v/>
      </c>
      <c r="BV43" s="309" t="str">
        <f ca="true">+IF(OFFSET('Water Data'!$E$27,0,10*ROW('Water Data'!E37))="","",OFFSET('Water Data'!$E$27,0,10*ROW('Water Data'!E37)))</f>
        <v/>
      </c>
      <c r="BW43" s="309" t="str">
        <f ca="true">+IF(OFFSET('Water Data'!$E$28,0,10*ROW('Water Data'!E37))="","",OFFSET('Water Data'!$E$28,0,10*ROW('Water Data'!E37)))</f>
        <v/>
      </c>
      <c r="BX43" s="309" t="str">
        <f ca="true">+IF(OFFSET('Water Data'!$E$29,0,10*ROW('Water Data'!E37))="","",OFFSET('Water Data'!$E$29,0,10*ROW('Water Data'!E37)))</f>
        <v/>
      </c>
      <c r="BY43" s="309" t="str">
        <f ca="true">+IF(OFFSET('Water Data'!$F$27,0,10*ROW('Water Data'!F37))="","",OFFSET('Water Data'!$F$27,0,10*ROW('Water Data'!F37)))</f>
        <v/>
      </c>
      <c r="BZ43" s="309" t="str">
        <f ca="true">+IF(OFFSET('Water Data'!$F$28,0,10*ROW('Water Data'!F37))="","",OFFSET('Water Data'!$F$28,0,10*ROW('Water Data'!F37)))</f>
        <v/>
      </c>
      <c r="CA43" s="309" t="str">
        <f ca="true">+IF(OFFSET('Water Data'!$F$29,0,10*ROW('Water Data'!F37))="","",OFFSET('Water Data'!$F$29,0,10*ROW('Water Data'!F37)))</f>
        <v/>
      </c>
      <c r="CB43" s="309" t="str">
        <f ca="true">+IF(OFFSET('Water Data'!$G$27,0,10*ROW('Water Data'!G37))="","",OFFSET('Water Data'!$G$27,0,10*ROW('Water Data'!G37)))</f>
        <v/>
      </c>
      <c r="CC43" s="309" t="str">
        <f ca="true">+IF(OFFSET('Water Data'!$G$28,0,10*ROW('Water Data'!G37))="","",OFFSET('Water Data'!$G$28,0,10*ROW('Water Data'!G37)))</f>
        <v/>
      </c>
      <c r="CD43" s="309" t="str">
        <f ca="true">+IF(OFFSET('Water Data'!$G$29,0,10*ROW('Water Data'!G37))="","",OFFSET('Water Data'!$G$29,0,10*ROW('Water Data'!G37)))</f>
        <v/>
      </c>
      <c r="CE43" s="309" t="str">
        <f ca="true">+IF(OFFSET('Water Data'!$H$27,0,10*ROW('Water Data'!H37))="","",OFFSET('Water Data'!$H$27,0,10*ROW('Water Data'!H37)))</f>
        <v/>
      </c>
      <c r="CF43" s="309" t="str">
        <f ca="true">+IF(OFFSET('Water Data'!$H$28,0,10*ROW('Water Data'!H37))="","",OFFSET('Water Data'!$H$28,0,10*ROW('Water Data'!H37)))</f>
        <v/>
      </c>
      <c r="CG43" s="309" t="str">
        <f ca="true">+IF(OFFSET('Water Data'!$H$29,0,10*ROW('Water Data'!H37))="","",OFFSET('Water Data'!$H$29,0,10*ROW('Water Data'!H37)))</f>
        <v/>
      </c>
      <c r="CH43" s="309" t="str">
        <f ca="true">+IF(OFFSET('Water Data'!$I$27,0,10*ROW('Water Data'!I37))="","",OFFSET('Water Data'!$I$27,0,10*ROW('Water Data'!I37)))</f>
        <v/>
      </c>
      <c r="CI43" s="309" t="str">
        <f ca="true">+IF(OFFSET('Water Data'!$I$28,0,10*ROW('Water Data'!I37))="","",OFFSET('Water Data'!$I$28,0,10*ROW('Water Data'!I37)))</f>
        <v/>
      </c>
      <c r="CJ43" s="309" t="str">
        <f ca="true">+IF(OFFSET('Water Data'!$I$29,0,10*ROW('Water Data'!I37))="","",OFFSET('Water Data'!$I$29,0,10*ROW('Water Data'!I37)))</f>
        <v/>
      </c>
      <c r="CK43" s="309" t="str">
        <f ca="true">+IF(OFFSET('Sanitation Data'!$D$28,0,10*ROW('Sanitation Data'!D37))="","",OFFSET('Sanitation Data'!$D$28,0,10*ROW('Sanitation Data'!D37)))</f>
        <v/>
      </c>
      <c r="CL43" s="309" t="str">
        <f ca="true">+IF(OFFSET('Sanitation Data'!$D$29,0,10*ROW('Sanitation Data'!D37))="","",OFFSET('Sanitation Data'!$D$29,0,10*ROW('Sanitation Data'!D37)))</f>
        <v/>
      </c>
      <c r="CM43" s="309" t="str">
        <f ca="true">+IF(OFFSET('Sanitation Data'!$D$30,0,10*ROW('Sanitation Data'!D37))="","",OFFSET('Sanitation Data'!$D$30,0,10*ROW('Sanitation Data'!D37)))</f>
        <v/>
      </c>
      <c r="CN43" s="309" t="str">
        <f ca="true">+IF(OFFSET('Sanitation Data'!$D$31,0,10*ROW('Sanitation Data'!D37))="","",OFFSET('Sanitation Data'!$D$31,0,10*ROW('Sanitation Data'!D37)))</f>
        <v/>
      </c>
      <c r="CO43" s="309" t="str">
        <f ca="true">+IF(OFFSET('Sanitation Data'!$D$32,0,10*ROW('Sanitation Data'!D37))="","",OFFSET('Sanitation Data'!$D$32,0,10*ROW('Sanitation Data'!D37)))</f>
        <v/>
      </c>
      <c r="CP43" s="309" t="str">
        <f ca="true">+IF(OFFSET('Sanitation Data'!$E$28,0,10*ROW('Sanitation Data'!E37))="","",OFFSET('Sanitation Data'!$E$28,0,10*ROW('Sanitation Data'!E37)))</f>
        <v/>
      </c>
      <c r="CQ43" s="309" t="str">
        <f ca="true">+IF(OFFSET('Sanitation Data'!$E$29,0,10*ROW('Sanitation Data'!E37))="","",OFFSET('Sanitation Data'!$E$29,0,10*ROW('Sanitation Data'!E37)))</f>
        <v/>
      </c>
      <c r="CR43" s="309" t="str">
        <f ca="true">+IF(OFFSET('Sanitation Data'!$E$30,0,10*ROW('Sanitation Data'!E37))="","",OFFSET('Sanitation Data'!$E$30,0,10*ROW('Sanitation Data'!E37)))</f>
        <v/>
      </c>
      <c r="CS43" s="309" t="str">
        <f ca="true">+IF(OFFSET('Sanitation Data'!$E$31,0,10*ROW('Sanitation Data'!E37))="","",OFFSET('Sanitation Data'!$E$31,0,10*ROW('Sanitation Data'!E37)))</f>
        <v/>
      </c>
      <c r="CT43" s="309" t="str">
        <f ca="true">+IF(OFFSET('Sanitation Data'!$E$32,0,10*ROW('Sanitation Data'!E37))="","",OFFSET('Sanitation Data'!$E$32,0,10*ROW('Sanitation Data'!E37)))</f>
        <v/>
      </c>
      <c r="CU43" s="309" t="str">
        <f ca="true">+IF(OFFSET('Sanitation Data'!$F$28,0,10*ROW('Sanitation Data'!F37))="","",OFFSET('Sanitation Data'!$F$28,0,10*ROW('Sanitation Data'!F37)))</f>
        <v/>
      </c>
      <c r="CV43" s="309" t="str">
        <f ca="true">+IF(OFFSET('Sanitation Data'!$F$29,0,10*ROW('Sanitation Data'!F37))="","",OFFSET('Sanitation Data'!$F$29,0,10*ROW('Sanitation Data'!F37)))</f>
        <v/>
      </c>
      <c r="CW43" s="309" t="str">
        <f ca="true">+IF(OFFSET('Sanitation Data'!$F$30,0,10*ROW('Sanitation Data'!F37))="","",OFFSET('Sanitation Data'!$F$30,0,10*ROW('Sanitation Data'!F37)))</f>
        <v/>
      </c>
      <c r="CX43" s="309" t="str">
        <f ca="true">+IF(OFFSET('Sanitation Data'!$F$31,0,10*ROW('Sanitation Data'!F37))="","",OFFSET('Sanitation Data'!$F$31,0,10*ROW('Sanitation Data'!F37)))</f>
        <v/>
      </c>
      <c r="CY43" s="309" t="str">
        <f ca="true">+IF(OFFSET('Sanitation Data'!$F$32,0,10*ROW('Sanitation Data'!F37))="","",OFFSET('Sanitation Data'!$F$32,0,10*ROW('Sanitation Data'!F37)))</f>
        <v/>
      </c>
      <c r="CZ43" s="309" t="str">
        <f ca="true">+IF(OFFSET('Sanitation Data'!$G$28,0,10*ROW('Sanitation Data'!G37))="","",OFFSET('Sanitation Data'!$G$28,0,10*ROW('Sanitation Data'!G37)))</f>
        <v/>
      </c>
      <c r="DA43" s="309" t="str">
        <f ca="true">+IF(OFFSET('Sanitation Data'!$G$29,0,10*ROW('Sanitation Data'!G37))="","",OFFSET('Sanitation Data'!$G$29,0,10*ROW('Sanitation Data'!G37)))</f>
        <v/>
      </c>
      <c r="DB43" s="309" t="str">
        <f ca="true">+IF(OFFSET('Sanitation Data'!$G$30,0,10*ROW('Sanitation Data'!G37))="","",OFFSET('Sanitation Data'!$G$30,0,10*ROW('Sanitation Data'!G37)))</f>
        <v/>
      </c>
      <c r="DC43" s="309" t="str">
        <f ca="true">+IF(OFFSET('Sanitation Data'!$G$31,0,10*ROW('Sanitation Data'!G37))="","",OFFSET('Sanitation Data'!$G$31,0,10*ROW('Sanitation Data'!G37)))</f>
        <v/>
      </c>
      <c r="DD43" s="309" t="str">
        <f ca="true">+IF(OFFSET('Sanitation Data'!$G$32,0,10*ROW('Sanitation Data'!G37))="","",OFFSET('Sanitation Data'!$G$32,0,10*ROW('Sanitation Data'!G37)))</f>
        <v/>
      </c>
      <c r="DE43" s="309" t="str">
        <f ca="true">+IF(OFFSET('Sanitation Data'!$H$28,0,10*ROW('Sanitation Data'!H37))="","",OFFSET('Sanitation Data'!$H$28,0,10*ROW('Sanitation Data'!H37)))</f>
        <v/>
      </c>
      <c r="DF43" s="309" t="str">
        <f ca="true">+IF(OFFSET('Sanitation Data'!$H$29,0,10*ROW('Sanitation Data'!H37))="","",OFFSET('Sanitation Data'!$H$29,0,10*ROW('Sanitation Data'!H37)))</f>
        <v/>
      </c>
      <c r="DG43" s="309" t="str">
        <f ca="true">+IF(OFFSET('Sanitation Data'!$H$30,0,10*ROW('Sanitation Data'!H37))="","",OFFSET('Sanitation Data'!$H$30,0,10*ROW('Sanitation Data'!H37)))</f>
        <v/>
      </c>
      <c r="DH43" s="309" t="str">
        <f ca="true">+IF(OFFSET('Sanitation Data'!$H$31,0,10*ROW('Sanitation Data'!H37))="","",OFFSET('Sanitation Data'!$H$31,0,10*ROW('Sanitation Data'!H37)))</f>
        <v/>
      </c>
      <c r="DI43" s="309" t="str">
        <f ca="true">+IF(OFFSET('Sanitation Data'!$H$32,0,10*ROW('Sanitation Data'!H37))="","",OFFSET('Sanitation Data'!$H$32,0,10*ROW('Sanitation Data'!H37)))</f>
        <v/>
      </c>
      <c r="DJ43" s="309" t="str">
        <f ca="true">+IF(OFFSET('Sanitation Data'!$I$28,0,10*ROW('Sanitation Data'!I37))="","",OFFSET('Sanitation Data'!$I$28,0,10*ROW('Sanitation Data'!I37)))</f>
        <v/>
      </c>
      <c r="DK43" s="309" t="str">
        <f ca="true">+IF(OFFSET('Sanitation Data'!$I$29,0,10*ROW('Sanitation Data'!I37))="","",OFFSET('Sanitation Data'!$I$29,0,10*ROW('Sanitation Data'!I37)))</f>
        <v/>
      </c>
      <c r="DL43" s="309" t="str">
        <f ca="true">+IF(OFFSET('Sanitation Data'!$I$30,0,10*ROW('Sanitation Data'!I37))="","",OFFSET('Sanitation Data'!$I$30,0,10*ROW('Sanitation Data'!I37)))</f>
        <v/>
      </c>
      <c r="DM43" s="309" t="str">
        <f ca="true">+IF(OFFSET('Sanitation Data'!$I$31,0,10*ROW('Sanitation Data'!I37))="","",OFFSET('Sanitation Data'!$I$31,0,10*ROW('Sanitation Data'!I37)))</f>
        <v/>
      </c>
      <c r="DN43" s="309" t="str">
        <f ca="true">+IF(OFFSET('Sanitation Data'!$I$32,0,10*ROW('Sanitation Data'!I37))="","",OFFSET('Sanitation Data'!$I$32,0,10*ROW('Sanitation Data'!I37)))</f>
        <v/>
      </c>
      <c r="DO43" s="309" t="str">
        <f ca="true">+IF(OFFSET('Hygiene Data'!$D$11,0,10*ROW('Hygiene Data'!D37))="","",OFFSET('Hygiene Data'!$D$11,0,10*ROW('Hygiene Data'!D37)))</f>
        <v/>
      </c>
      <c r="DP43" s="309" t="str">
        <f ca="true">+IF(OFFSET('Hygiene Data'!$D$12,0,10*ROW('Hygiene Data'!D37))="","",OFFSET('Hygiene Data'!$D$12,0,10*ROW('Hygiene Data'!D37)))</f>
        <v/>
      </c>
      <c r="DQ43" s="309" t="str">
        <f ca="true">+IF(OFFSET('Hygiene Data'!$D$13,0,10*ROW('Hygiene Data'!D37))="","",OFFSET('Hygiene Data'!$D$13,0,10*ROW('Hygiene Data'!D37)))</f>
        <v/>
      </c>
      <c r="DR43" s="309" t="str">
        <f ca="true">+IF(OFFSET('Hygiene Data'!$E$11,0,10*ROW('Hygiene Data'!E37))="","",OFFSET('Hygiene Data'!$E$11,0,10*ROW('Hygiene Data'!E37)))</f>
        <v/>
      </c>
      <c r="DS43" s="309" t="str">
        <f ca="true">+IF(OFFSET('Hygiene Data'!$E$12,0,10*ROW('Hygiene Data'!E37))="","",OFFSET('Hygiene Data'!$E$12,0,10*ROW('Hygiene Data'!E37)))</f>
        <v/>
      </c>
      <c r="DT43" s="309" t="str">
        <f ca="true">+IF(OFFSET('Hygiene Data'!$E$13,0,10*ROW('Hygiene Data'!E37))="","",OFFSET('Hygiene Data'!$E$13,0,10*ROW('Hygiene Data'!E37)))</f>
        <v/>
      </c>
      <c r="DU43" s="309" t="str">
        <f ca="true">+IF(OFFSET('Hygiene Data'!$F$11,0,10*ROW('Hygiene Data'!F37))="","",OFFSET('Hygiene Data'!$F$11,0,10*ROW('Hygiene Data'!F37)))</f>
        <v/>
      </c>
      <c r="DV43" s="309" t="str">
        <f ca="true">+IF(OFFSET('Hygiene Data'!$F$12,0,10*ROW('Hygiene Data'!F37))="","",OFFSET('Hygiene Data'!$F$12,0,10*ROW('Hygiene Data'!F37)))</f>
        <v/>
      </c>
      <c r="DW43" s="309" t="str">
        <f ca="true">+IF(OFFSET('Hygiene Data'!$F$13,0,10*ROW('Hygiene Data'!F37))="","",OFFSET('Hygiene Data'!$F$13,0,10*ROW('Hygiene Data'!F37)))</f>
        <v/>
      </c>
      <c r="DX43" s="309" t="str">
        <f ca="true">+IF(OFFSET('Hygiene Data'!$G$11,0,10*ROW('Hygiene Data'!G37))="","",OFFSET('Hygiene Data'!$G$11,0,10*ROW('Hygiene Data'!G37)))</f>
        <v/>
      </c>
      <c r="DY43" s="309" t="str">
        <f ca="true">+IF(OFFSET('Hygiene Data'!$G$12,0,10*ROW('Hygiene Data'!G37))="","",OFFSET('Hygiene Data'!$G$12,0,10*ROW('Hygiene Data'!G37)))</f>
        <v/>
      </c>
      <c r="DZ43" s="309" t="str">
        <f ca="true">+IF(OFFSET('Hygiene Data'!$G$13,0,10*ROW('Hygiene Data'!G37))="","",OFFSET('Hygiene Data'!$G$13,0,10*ROW('Hygiene Data'!G37)))</f>
        <v/>
      </c>
      <c r="EA43" s="309" t="str">
        <f ca="true">+IF(OFFSET('Hygiene Data'!$H$11,0,10*ROW('Hygiene Data'!H37))="","",OFFSET('Hygiene Data'!$H$11,0,10*ROW('Hygiene Data'!H37)))</f>
        <v/>
      </c>
      <c r="EB43" s="309" t="str">
        <f ca="true">+IF(OFFSET('Hygiene Data'!$H$12,0,10*ROW('Hygiene Data'!H37))="","",OFFSET('Hygiene Data'!$H$12,0,10*ROW('Hygiene Data'!H37)))</f>
        <v/>
      </c>
      <c r="EC43" s="309" t="str">
        <f ca="true">+IF(OFFSET('Hygiene Data'!$H$13,0,10*ROW('Hygiene Data'!H37))="","",OFFSET('Hygiene Data'!$H$13,0,10*ROW('Hygiene Data'!H37)))</f>
        <v/>
      </c>
      <c r="ED43" s="309" t="str">
        <f ca="true">+IF(OFFSET('Hygiene Data'!$I$11,0,10*ROW('Hygiene Data'!I37))="","",OFFSET('Hygiene Data'!$I$11,0,10*ROW('Hygiene Data'!I37)))</f>
        <v/>
      </c>
      <c r="EE43" s="309" t="str">
        <f ca="true">+IF(OFFSET('Hygiene Data'!$I$12,0,10*ROW('Hygiene Data'!I37))="","",OFFSET('Hygiene Data'!$I$12,0,10*ROW('Hygiene Data'!I37)))</f>
        <v/>
      </c>
      <c r="EF43" s="309"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65" t="str">
        <f t="shared" ca="true" si="0"/>
        <v/>
      </c>
      <c r="D44" s="9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10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10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10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10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10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10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10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10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10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10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10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10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10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10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10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10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10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10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10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10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10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10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10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10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10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10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10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10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10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10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9"/>
      <c r="BS44" s="309" t="str">
        <f ca="true">+IF(OFFSET('Water Data'!$D$27,0,10*ROW('Water Data'!D38))="","",OFFSET('Water Data'!$D$27,0,10*ROW('Water Data'!D38)))</f>
        <v/>
      </c>
      <c r="BT44" s="309" t="str">
        <f ca="true">+IF(OFFSET('Water Data'!$D$28,0,10*ROW('Water Data'!D38))="","",OFFSET('Water Data'!$D$28,0,10*ROW('Water Data'!D38)))</f>
        <v/>
      </c>
      <c r="BU44" s="309" t="str">
        <f ca="true">+IF(OFFSET('Water Data'!$D$29,0,10*ROW('Water Data'!D38))="","",OFFSET('Water Data'!$D$29,0,10*ROW('Water Data'!D38)))</f>
        <v/>
      </c>
      <c r="BV44" s="309" t="str">
        <f ca="true">+IF(OFFSET('Water Data'!$E$27,0,10*ROW('Water Data'!E38))="","",OFFSET('Water Data'!$E$27,0,10*ROW('Water Data'!E38)))</f>
        <v/>
      </c>
      <c r="BW44" s="309" t="str">
        <f ca="true">+IF(OFFSET('Water Data'!$E$28,0,10*ROW('Water Data'!E38))="","",OFFSET('Water Data'!$E$28,0,10*ROW('Water Data'!E38)))</f>
        <v/>
      </c>
      <c r="BX44" s="309" t="str">
        <f ca="true">+IF(OFFSET('Water Data'!$E$29,0,10*ROW('Water Data'!E38))="","",OFFSET('Water Data'!$E$29,0,10*ROW('Water Data'!E38)))</f>
        <v/>
      </c>
      <c r="BY44" s="309" t="str">
        <f ca="true">+IF(OFFSET('Water Data'!$F$27,0,10*ROW('Water Data'!F38))="","",OFFSET('Water Data'!$F$27,0,10*ROW('Water Data'!F38)))</f>
        <v/>
      </c>
      <c r="BZ44" s="309" t="str">
        <f ca="true">+IF(OFFSET('Water Data'!$F$28,0,10*ROW('Water Data'!F38))="","",OFFSET('Water Data'!$F$28,0,10*ROW('Water Data'!F38)))</f>
        <v/>
      </c>
      <c r="CA44" s="309" t="str">
        <f ca="true">+IF(OFFSET('Water Data'!$F$29,0,10*ROW('Water Data'!F38))="","",OFFSET('Water Data'!$F$29,0,10*ROW('Water Data'!F38)))</f>
        <v/>
      </c>
      <c r="CB44" s="309" t="str">
        <f ca="true">+IF(OFFSET('Water Data'!$G$27,0,10*ROW('Water Data'!G38))="","",OFFSET('Water Data'!$G$27,0,10*ROW('Water Data'!G38)))</f>
        <v/>
      </c>
      <c r="CC44" s="309" t="str">
        <f ca="true">+IF(OFFSET('Water Data'!$G$28,0,10*ROW('Water Data'!G38))="","",OFFSET('Water Data'!$G$28,0,10*ROW('Water Data'!G38)))</f>
        <v/>
      </c>
      <c r="CD44" s="309" t="str">
        <f ca="true">+IF(OFFSET('Water Data'!$G$29,0,10*ROW('Water Data'!G38))="","",OFFSET('Water Data'!$G$29,0,10*ROW('Water Data'!G38)))</f>
        <v/>
      </c>
      <c r="CE44" s="309" t="str">
        <f ca="true">+IF(OFFSET('Water Data'!$H$27,0,10*ROW('Water Data'!H38))="","",OFFSET('Water Data'!$H$27,0,10*ROW('Water Data'!H38)))</f>
        <v/>
      </c>
      <c r="CF44" s="309" t="str">
        <f ca="true">+IF(OFFSET('Water Data'!$H$28,0,10*ROW('Water Data'!H38))="","",OFFSET('Water Data'!$H$28,0,10*ROW('Water Data'!H38)))</f>
        <v/>
      </c>
      <c r="CG44" s="309" t="str">
        <f ca="true">+IF(OFFSET('Water Data'!$H$29,0,10*ROW('Water Data'!H38))="","",OFFSET('Water Data'!$H$29,0,10*ROW('Water Data'!H38)))</f>
        <v/>
      </c>
      <c r="CH44" s="309" t="str">
        <f ca="true">+IF(OFFSET('Water Data'!$I$27,0,10*ROW('Water Data'!I38))="","",OFFSET('Water Data'!$I$27,0,10*ROW('Water Data'!I38)))</f>
        <v/>
      </c>
      <c r="CI44" s="309" t="str">
        <f ca="true">+IF(OFFSET('Water Data'!$I$28,0,10*ROW('Water Data'!I38))="","",OFFSET('Water Data'!$I$28,0,10*ROW('Water Data'!I38)))</f>
        <v/>
      </c>
      <c r="CJ44" s="309" t="str">
        <f ca="true">+IF(OFFSET('Water Data'!$I$29,0,10*ROW('Water Data'!I38))="","",OFFSET('Water Data'!$I$29,0,10*ROW('Water Data'!I38)))</f>
        <v/>
      </c>
      <c r="CK44" s="309" t="str">
        <f ca="true">+IF(OFFSET('Sanitation Data'!$D$28,0,10*ROW('Sanitation Data'!D38))="","",OFFSET('Sanitation Data'!$D$28,0,10*ROW('Sanitation Data'!D38)))</f>
        <v/>
      </c>
      <c r="CL44" s="309" t="str">
        <f ca="true">+IF(OFFSET('Sanitation Data'!$D$29,0,10*ROW('Sanitation Data'!D38))="","",OFFSET('Sanitation Data'!$D$29,0,10*ROW('Sanitation Data'!D38)))</f>
        <v/>
      </c>
      <c r="CM44" s="309" t="str">
        <f ca="true">+IF(OFFSET('Sanitation Data'!$D$30,0,10*ROW('Sanitation Data'!D38))="","",OFFSET('Sanitation Data'!$D$30,0,10*ROW('Sanitation Data'!D38)))</f>
        <v/>
      </c>
      <c r="CN44" s="309" t="str">
        <f ca="true">+IF(OFFSET('Sanitation Data'!$D$31,0,10*ROW('Sanitation Data'!D38))="","",OFFSET('Sanitation Data'!$D$31,0,10*ROW('Sanitation Data'!D38)))</f>
        <v/>
      </c>
      <c r="CO44" s="309" t="str">
        <f ca="true">+IF(OFFSET('Sanitation Data'!$D$32,0,10*ROW('Sanitation Data'!D38))="","",OFFSET('Sanitation Data'!$D$32,0,10*ROW('Sanitation Data'!D38)))</f>
        <v/>
      </c>
      <c r="CP44" s="309" t="str">
        <f ca="true">+IF(OFFSET('Sanitation Data'!$E$28,0,10*ROW('Sanitation Data'!E38))="","",OFFSET('Sanitation Data'!$E$28,0,10*ROW('Sanitation Data'!E38)))</f>
        <v/>
      </c>
      <c r="CQ44" s="309" t="str">
        <f ca="true">+IF(OFFSET('Sanitation Data'!$E$29,0,10*ROW('Sanitation Data'!E38))="","",OFFSET('Sanitation Data'!$E$29,0,10*ROW('Sanitation Data'!E38)))</f>
        <v/>
      </c>
      <c r="CR44" s="309" t="str">
        <f ca="true">+IF(OFFSET('Sanitation Data'!$E$30,0,10*ROW('Sanitation Data'!E38))="","",OFFSET('Sanitation Data'!$E$30,0,10*ROW('Sanitation Data'!E38)))</f>
        <v/>
      </c>
      <c r="CS44" s="309" t="str">
        <f ca="true">+IF(OFFSET('Sanitation Data'!$E$31,0,10*ROW('Sanitation Data'!E38))="","",OFFSET('Sanitation Data'!$E$31,0,10*ROW('Sanitation Data'!E38)))</f>
        <v/>
      </c>
      <c r="CT44" s="309" t="str">
        <f ca="true">+IF(OFFSET('Sanitation Data'!$E$32,0,10*ROW('Sanitation Data'!E38))="","",OFFSET('Sanitation Data'!$E$32,0,10*ROW('Sanitation Data'!E38)))</f>
        <v/>
      </c>
      <c r="CU44" s="309" t="str">
        <f ca="true">+IF(OFFSET('Sanitation Data'!$F$28,0,10*ROW('Sanitation Data'!F38))="","",OFFSET('Sanitation Data'!$F$28,0,10*ROW('Sanitation Data'!F38)))</f>
        <v/>
      </c>
      <c r="CV44" s="309" t="str">
        <f ca="true">+IF(OFFSET('Sanitation Data'!$F$29,0,10*ROW('Sanitation Data'!F38))="","",OFFSET('Sanitation Data'!$F$29,0,10*ROW('Sanitation Data'!F38)))</f>
        <v/>
      </c>
      <c r="CW44" s="309" t="str">
        <f ca="true">+IF(OFFSET('Sanitation Data'!$F$30,0,10*ROW('Sanitation Data'!F38))="","",OFFSET('Sanitation Data'!$F$30,0,10*ROW('Sanitation Data'!F38)))</f>
        <v/>
      </c>
      <c r="CX44" s="309" t="str">
        <f ca="true">+IF(OFFSET('Sanitation Data'!$F$31,0,10*ROW('Sanitation Data'!F38))="","",OFFSET('Sanitation Data'!$F$31,0,10*ROW('Sanitation Data'!F38)))</f>
        <v/>
      </c>
      <c r="CY44" s="309" t="str">
        <f ca="true">+IF(OFFSET('Sanitation Data'!$F$32,0,10*ROW('Sanitation Data'!F38))="","",OFFSET('Sanitation Data'!$F$32,0,10*ROW('Sanitation Data'!F38)))</f>
        <v/>
      </c>
      <c r="CZ44" s="309" t="str">
        <f ca="true">+IF(OFFSET('Sanitation Data'!$G$28,0,10*ROW('Sanitation Data'!G38))="","",OFFSET('Sanitation Data'!$G$28,0,10*ROW('Sanitation Data'!G38)))</f>
        <v/>
      </c>
      <c r="DA44" s="309" t="str">
        <f ca="true">+IF(OFFSET('Sanitation Data'!$G$29,0,10*ROW('Sanitation Data'!G38))="","",OFFSET('Sanitation Data'!$G$29,0,10*ROW('Sanitation Data'!G38)))</f>
        <v/>
      </c>
      <c r="DB44" s="309" t="str">
        <f ca="true">+IF(OFFSET('Sanitation Data'!$G$30,0,10*ROW('Sanitation Data'!G38))="","",OFFSET('Sanitation Data'!$G$30,0,10*ROW('Sanitation Data'!G38)))</f>
        <v/>
      </c>
      <c r="DC44" s="309" t="str">
        <f ca="true">+IF(OFFSET('Sanitation Data'!$G$31,0,10*ROW('Sanitation Data'!G38))="","",OFFSET('Sanitation Data'!$G$31,0,10*ROW('Sanitation Data'!G38)))</f>
        <v/>
      </c>
      <c r="DD44" s="309" t="str">
        <f ca="true">+IF(OFFSET('Sanitation Data'!$G$32,0,10*ROW('Sanitation Data'!G38))="","",OFFSET('Sanitation Data'!$G$32,0,10*ROW('Sanitation Data'!G38)))</f>
        <v/>
      </c>
      <c r="DE44" s="309" t="str">
        <f ca="true">+IF(OFFSET('Sanitation Data'!$H$28,0,10*ROW('Sanitation Data'!H38))="","",OFFSET('Sanitation Data'!$H$28,0,10*ROW('Sanitation Data'!H38)))</f>
        <v/>
      </c>
      <c r="DF44" s="309" t="str">
        <f ca="true">+IF(OFFSET('Sanitation Data'!$H$29,0,10*ROW('Sanitation Data'!H38))="","",OFFSET('Sanitation Data'!$H$29,0,10*ROW('Sanitation Data'!H38)))</f>
        <v/>
      </c>
      <c r="DG44" s="309" t="str">
        <f ca="true">+IF(OFFSET('Sanitation Data'!$H$30,0,10*ROW('Sanitation Data'!H38))="","",OFFSET('Sanitation Data'!$H$30,0,10*ROW('Sanitation Data'!H38)))</f>
        <v/>
      </c>
      <c r="DH44" s="309" t="str">
        <f ca="true">+IF(OFFSET('Sanitation Data'!$H$31,0,10*ROW('Sanitation Data'!H38))="","",OFFSET('Sanitation Data'!$H$31,0,10*ROW('Sanitation Data'!H38)))</f>
        <v/>
      </c>
      <c r="DI44" s="309" t="str">
        <f ca="true">+IF(OFFSET('Sanitation Data'!$H$32,0,10*ROW('Sanitation Data'!H38))="","",OFFSET('Sanitation Data'!$H$32,0,10*ROW('Sanitation Data'!H38)))</f>
        <v/>
      </c>
      <c r="DJ44" s="309" t="str">
        <f ca="true">+IF(OFFSET('Sanitation Data'!$I$28,0,10*ROW('Sanitation Data'!I38))="","",OFFSET('Sanitation Data'!$I$28,0,10*ROW('Sanitation Data'!I38)))</f>
        <v/>
      </c>
      <c r="DK44" s="309" t="str">
        <f ca="true">+IF(OFFSET('Sanitation Data'!$I$29,0,10*ROW('Sanitation Data'!I38))="","",OFFSET('Sanitation Data'!$I$29,0,10*ROW('Sanitation Data'!I38)))</f>
        <v/>
      </c>
      <c r="DL44" s="309" t="str">
        <f ca="true">+IF(OFFSET('Sanitation Data'!$I$30,0,10*ROW('Sanitation Data'!I38))="","",OFFSET('Sanitation Data'!$I$30,0,10*ROW('Sanitation Data'!I38)))</f>
        <v/>
      </c>
      <c r="DM44" s="309" t="str">
        <f ca="true">+IF(OFFSET('Sanitation Data'!$I$31,0,10*ROW('Sanitation Data'!I38))="","",OFFSET('Sanitation Data'!$I$31,0,10*ROW('Sanitation Data'!I38)))</f>
        <v/>
      </c>
      <c r="DN44" s="309" t="str">
        <f ca="true">+IF(OFFSET('Sanitation Data'!$I$32,0,10*ROW('Sanitation Data'!I38))="","",OFFSET('Sanitation Data'!$I$32,0,10*ROW('Sanitation Data'!I38)))</f>
        <v/>
      </c>
      <c r="DO44" s="309" t="str">
        <f ca="true">+IF(OFFSET('Hygiene Data'!$D$11,0,10*ROW('Hygiene Data'!D38))="","",OFFSET('Hygiene Data'!$D$11,0,10*ROW('Hygiene Data'!D38)))</f>
        <v/>
      </c>
      <c r="DP44" s="309" t="str">
        <f ca="true">+IF(OFFSET('Hygiene Data'!$D$12,0,10*ROW('Hygiene Data'!D38))="","",OFFSET('Hygiene Data'!$D$12,0,10*ROW('Hygiene Data'!D38)))</f>
        <v/>
      </c>
      <c r="DQ44" s="309" t="str">
        <f ca="true">+IF(OFFSET('Hygiene Data'!$D$13,0,10*ROW('Hygiene Data'!D38))="","",OFFSET('Hygiene Data'!$D$13,0,10*ROW('Hygiene Data'!D38)))</f>
        <v/>
      </c>
      <c r="DR44" s="309" t="str">
        <f ca="true">+IF(OFFSET('Hygiene Data'!$E$11,0,10*ROW('Hygiene Data'!E38))="","",OFFSET('Hygiene Data'!$E$11,0,10*ROW('Hygiene Data'!E38)))</f>
        <v/>
      </c>
      <c r="DS44" s="309" t="str">
        <f ca="true">+IF(OFFSET('Hygiene Data'!$E$12,0,10*ROW('Hygiene Data'!E38))="","",OFFSET('Hygiene Data'!$E$12,0,10*ROW('Hygiene Data'!E38)))</f>
        <v/>
      </c>
      <c r="DT44" s="309" t="str">
        <f ca="true">+IF(OFFSET('Hygiene Data'!$E$13,0,10*ROW('Hygiene Data'!E38))="","",OFFSET('Hygiene Data'!$E$13,0,10*ROW('Hygiene Data'!E38)))</f>
        <v/>
      </c>
      <c r="DU44" s="309" t="str">
        <f ca="true">+IF(OFFSET('Hygiene Data'!$F$11,0,10*ROW('Hygiene Data'!F38))="","",OFFSET('Hygiene Data'!$F$11,0,10*ROW('Hygiene Data'!F38)))</f>
        <v/>
      </c>
      <c r="DV44" s="309" t="str">
        <f ca="true">+IF(OFFSET('Hygiene Data'!$F$12,0,10*ROW('Hygiene Data'!F38))="","",OFFSET('Hygiene Data'!$F$12,0,10*ROW('Hygiene Data'!F38)))</f>
        <v/>
      </c>
      <c r="DW44" s="309" t="str">
        <f ca="true">+IF(OFFSET('Hygiene Data'!$F$13,0,10*ROW('Hygiene Data'!F38))="","",OFFSET('Hygiene Data'!$F$13,0,10*ROW('Hygiene Data'!F38)))</f>
        <v/>
      </c>
      <c r="DX44" s="309" t="str">
        <f ca="true">+IF(OFFSET('Hygiene Data'!$G$11,0,10*ROW('Hygiene Data'!G38))="","",OFFSET('Hygiene Data'!$G$11,0,10*ROW('Hygiene Data'!G38)))</f>
        <v/>
      </c>
      <c r="DY44" s="309" t="str">
        <f ca="true">+IF(OFFSET('Hygiene Data'!$G$12,0,10*ROW('Hygiene Data'!G38))="","",OFFSET('Hygiene Data'!$G$12,0,10*ROW('Hygiene Data'!G38)))</f>
        <v/>
      </c>
      <c r="DZ44" s="309" t="str">
        <f ca="true">+IF(OFFSET('Hygiene Data'!$G$13,0,10*ROW('Hygiene Data'!G38))="","",OFFSET('Hygiene Data'!$G$13,0,10*ROW('Hygiene Data'!G38)))</f>
        <v/>
      </c>
      <c r="EA44" s="309" t="str">
        <f ca="true">+IF(OFFSET('Hygiene Data'!$H$11,0,10*ROW('Hygiene Data'!H38))="","",OFFSET('Hygiene Data'!$H$11,0,10*ROW('Hygiene Data'!H38)))</f>
        <v/>
      </c>
      <c r="EB44" s="309" t="str">
        <f ca="true">+IF(OFFSET('Hygiene Data'!$H$12,0,10*ROW('Hygiene Data'!H38))="","",OFFSET('Hygiene Data'!$H$12,0,10*ROW('Hygiene Data'!H38)))</f>
        <v/>
      </c>
      <c r="EC44" s="309" t="str">
        <f ca="true">+IF(OFFSET('Hygiene Data'!$H$13,0,10*ROW('Hygiene Data'!H38))="","",OFFSET('Hygiene Data'!$H$13,0,10*ROW('Hygiene Data'!H38)))</f>
        <v/>
      </c>
      <c r="ED44" s="309" t="str">
        <f ca="true">+IF(OFFSET('Hygiene Data'!$I$11,0,10*ROW('Hygiene Data'!I38))="","",OFFSET('Hygiene Data'!$I$11,0,10*ROW('Hygiene Data'!I38)))</f>
        <v/>
      </c>
      <c r="EE44" s="309" t="str">
        <f ca="true">+IF(OFFSET('Hygiene Data'!$I$12,0,10*ROW('Hygiene Data'!I38))="","",OFFSET('Hygiene Data'!$I$12,0,10*ROW('Hygiene Data'!I38)))</f>
        <v/>
      </c>
      <c r="EF44" s="309"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65" t="str">
        <f t="shared" ca="true" si="0"/>
        <v/>
      </c>
      <c r="D45" s="9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10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10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10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10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10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10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10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10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10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10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10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10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10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10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10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10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10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10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10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10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10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10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10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10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10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10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10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10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10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10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9"/>
      <c r="BS45" s="309" t="str">
        <f ca="true">+IF(OFFSET('Water Data'!$D$27,0,10*ROW('Water Data'!D39))="","",OFFSET('Water Data'!$D$27,0,10*ROW('Water Data'!D39)))</f>
        <v/>
      </c>
      <c r="BT45" s="309" t="str">
        <f ca="true">+IF(OFFSET('Water Data'!$D$28,0,10*ROW('Water Data'!D39))="","",OFFSET('Water Data'!$D$28,0,10*ROW('Water Data'!D39)))</f>
        <v/>
      </c>
      <c r="BU45" s="309" t="str">
        <f ca="true">+IF(OFFSET('Water Data'!$D$29,0,10*ROW('Water Data'!D39))="","",OFFSET('Water Data'!$D$29,0,10*ROW('Water Data'!D39)))</f>
        <v/>
      </c>
      <c r="BV45" s="309" t="str">
        <f ca="true">+IF(OFFSET('Water Data'!$E$27,0,10*ROW('Water Data'!E39))="","",OFFSET('Water Data'!$E$27,0,10*ROW('Water Data'!E39)))</f>
        <v/>
      </c>
      <c r="BW45" s="309" t="str">
        <f ca="true">+IF(OFFSET('Water Data'!$E$28,0,10*ROW('Water Data'!E39))="","",OFFSET('Water Data'!$E$28,0,10*ROW('Water Data'!E39)))</f>
        <v/>
      </c>
      <c r="BX45" s="309" t="str">
        <f ca="true">+IF(OFFSET('Water Data'!$E$29,0,10*ROW('Water Data'!E39))="","",OFFSET('Water Data'!$E$29,0,10*ROW('Water Data'!E39)))</f>
        <v/>
      </c>
      <c r="BY45" s="309" t="str">
        <f ca="true">+IF(OFFSET('Water Data'!$F$27,0,10*ROW('Water Data'!F39))="","",OFFSET('Water Data'!$F$27,0,10*ROW('Water Data'!F39)))</f>
        <v/>
      </c>
      <c r="BZ45" s="309" t="str">
        <f ca="true">+IF(OFFSET('Water Data'!$F$28,0,10*ROW('Water Data'!F39))="","",OFFSET('Water Data'!$F$28,0,10*ROW('Water Data'!F39)))</f>
        <v/>
      </c>
      <c r="CA45" s="309" t="str">
        <f ca="true">+IF(OFFSET('Water Data'!$F$29,0,10*ROW('Water Data'!F39))="","",OFFSET('Water Data'!$F$29,0,10*ROW('Water Data'!F39)))</f>
        <v/>
      </c>
      <c r="CB45" s="309" t="str">
        <f ca="true">+IF(OFFSET('Water Data'!$G$27,0,10*ROW('Water Data'!G39))="","",OFFSET('Water Data'!$G$27,0,10*ROW('Water Data'!G39)))</f>
        <v/>
      </c>
      <c r="CC45" s="309" t="str">
        <f ca="true">+IF(OFFSET('Water Data'!$G$28,0,10*ROW('Water Data'!G39))="","",OFFSET('Water Data'!$G$28,0,10*ROW('Water Data'!G39)))</f>
        <v/>
      </c>
      <c r="CD45" s="309" t="str">
        <f ca="true">+IF(OFFSET('Water Data'!$G$29,0,10*ROW('Water Data'!G39))="","",OFFSET('Water Data'!$G$29,0,10*ROW('Water Data'!G39)))</f>
        <v/>
      </c>
      <c r="CE45" s="309" t="str">
        <f ca="true">+IF(OFFSET('Water Data'!$H$27,0,10*ROW('Water Data'!H39))="","",OFFSET('Water Data'!$H$27,0,10*ROW('Water Data'!H39)))</f>
        <v/>
      </c>
      <c r="CF45" s="309" t="str">
        <f ca="true">+IF(OFFSET('Water Data'!$H$28,0,10*ROW('Water Data'!H39))="","",OFFSET('Water Data'!$H$28,0,10*ROW('Water Data'!H39)))</f>
        <v/>
      </c>
      <c r="CG45" s="309" t="str">
        <f ca="true">+IF(OFFSET('Water Data'!$H$29,0,10*ROW('Water Data'!H39))="","",OFFSET('Water Data'!$H$29,0,10*ROW('Water Data'!H39)))</f>
        <v/>
      </c>
      <c r="CH45" s="309" t="str">
        <f ca="true">+IF(OFFSET('Water Data'!$I$27,0,10*ROW('Water Data'!I39))="","",OFFSET('Water Data'!$I$27,0,10*ROW('Water Data'!I39)))</f>
        <v/>
      </c>
      <c r="CI45" s="309" t="str">
        <f ca="true">+IF(OFFSET('Water Data'!$I$28,0,10*ROW('Water Data'!I39))="","",OFFSET('Water Data'!$I$28,0,10*ROW('Water Data'!I39)))</f>
        <v/>
      </c>
      <c r="CJ45" s="309" t="str">
        <f ca="true">+IF(OFFSET('Water Data'!$I$29,0,10*ROW('Water Data'!I39))="","",OFFSET('Water Data'!$I$29,0,10*ROW('Water Data'!I39)))</f>
        <v/>
      </c>
      <c r="CK45" s="309" t="str">
        <f ca="true">+IF(OFFSET('Sanitation Data'!$D$28,0,10*ROW('Sanitation Data'!D39))="","",OFFSET('Sanitation Data'!$D$28,0,10*ROW('Sanitation Data'!D39)))</f>
        <v/>
      </c>
      <c r="CL45" s="309" t="str">
        <f ca="true">+IF(OFFSET('Sanitation Data'!$D$29,0,10*ROW('Sanitation Data'!D39))="","",OFFSET('Sanitation Data'!$D$29,0,10*ROW('Sanitation Data'!D39)))</f>
        <v/>
      </c>
      <c r="CM45" s="309" t="str">
        <f ca="true">+IF(OFFSET('Sanitation Data'!$D$30,0,10*ROW('Sanitation Data'!D39))="","",OFFSET('Sanitation Data'!$D$30,0,10*ROW('Sanitation Data'!D39)))</f>
        <v/>
      </c>
      <c r="CN45" s="309" t="str">
        <f ca="true">+IF(OFFSET('Sanitation Data'!$D$31,0,10*ROW('Sanitation Data'!D39))="","",OFFSET('Sanitation Data'!$D$31,0,10*ROW('Sanitation Data'!D39)))</f>
        <v/>
      </c>
      <c r="CO45" s="309" t="str">
        <f ca="true">+IF(OFFSET('Sanitation Data'!$D$32,0,10*ROW('Sanitation Data'!D39))="","",OFFSET('Sanitation Data'!$D$32,0,10*ROW('Sanitation Data'!D39)))</f>
        <v/>
      </c>
      <c r="CP45" s="309" t="str">
        <f ca="true">+IF(OFFSET('Sanitation Data'!$E$28,0,10*ROW('Sanitation Data'!E39))="","",OFFSET('Sanitation Data'!$E$28,0,10*ROW('Sanitation Data'!E39)))</f>
        <v/>
      </c>
      <c r="CQ45" s="309" t="str">
        <f ca="true">+IF(OFFSET('Sanitation Data'!$E$29,0,10*ROW('Sanitation Data'!E39))="","",OFFSET('Sanitation Data'!$E$29,0,10*ROW('Sanitation Data'!E39)))</f>
        <v/>
      </c>
      <c r="CR45" s="309" t="str">
        <f ca="true">+IF(OFFSET('Sanitation Data'!$E$30,0,10*ROW('Sanitation Data'!E39))="","",OFFSET('Sanitation Data'!$E$30,0,10*ROW('Sanitation Data'!E39)))</f>
        <v/>
      </c>
      <c r="CS45" s="309" t="str">
        <f ca="true">+IF(OFFSET('Sanitation Data'!$E$31,0,10*ROW('Sanitation Data'!E39))="","",OFFSET('Sanitation Data'!$E$31,0,10*ROW('Sanitation Data'!E39)))</f>
        <v/>
      </c>
      <c r="CT45" s="309" t="str">
        <f ca="true">+IF(OFFSET('Sanitation Data'!$E$32,0,10*ROW('Sanitation Data'!E39))="","",OFFSET('Sanitation Data'!$E$32,0,10*ROW('Sanitation Data'!E39)))</f>
        <v/>
      </c>
      <c r="CU45" s="309" t="str">
        <f ca="true">+IF(OFFSET('Sanitation Data'!$F$28,0,10*ROW('Sanitation Data'!F39))="","",OFFSET('Sanitation Data'!$F$28,0,10*ROW('Sanitation Data'!F39)))</f>
        <v/>
      </c>
      <c r="CV45" s="309" t="str">
        <f ca="true">+IF(OFFSET('Sanitation Data'!$F$29,0,10*ROW('Sanitation Data'!F39))="","",OFFSET('Sanitation Data'!$F$29,0,10*ROW('Sanitation Data'!F39)))</f>
        <v/>
      </c>
      <c r="CW45" s="309" t="str">
        <f ca="true">+IF(OFFSET('Sanitation Data'!$F$30,0,10*ROW('Sanitation Data'!F39))="","",OFFSET('Sanitation Data'!$F$30,0,10*ROW('Sanitation Data'!F39)))</f>
        <v/>
      </c>
      <c r="CX45" s="309" t="str">
        <f ca="true">+IF(OFFSET('Sanitation Data'!$F$31,0,10*ROW('Sanitation Data'!F39))="","",OFFSET('Sanitation Data'!$F$31,0,10*ROW('Sanitation Data'!F39)))</f>
        <v/>
      </c>
      <c r="CY45" s="309" t="str">
        <f ca="true">+IF(OFFSET('Sanitation Data'!$F$32,0,10*ROW('Sanitation Data'!F39))="","",OFFSET('Sanitation Data'!$F$32,0,10*ROW('Sanitation Data'!F39)))</f>
        <v/>
      </c>
      <c r="CZ45" s="309" t="str">
        <f ca="true">+IF(OFFSET('Sanitation Data'!$G$28,0,10*ROW('Sanitation Data'!G39))="","",OFFSET('Sanitation Data'!$G$28,0,10*ROW('Sanitation Data'!G39)))</f>
        <v/>
      </c>
      <c r="DA45" s="309" t="str">
        <f ca="true">+IF(OFFSET('Sanitation Data'!$G$29,0,10*ROW('Sanitation Data'!G39))="","",OFFSET('Sanitation Data'!$G$29,0,10*ROW('Sanitation Data'!G39)))</f>
        <v/>
      </c>
      <c r="DB45" s="309" t="str">
        <f ca="true">+IF(OFFSET('Sanitation Data'!$G$30,0,10*ROW('Sanitation Data'!G39))="","",OFFSET('Sanitation Data'!$G$30,0,10*ROW('Sanitation Data'!G39)))</f>
        <v/>
      </c>
      <c r="DC45" s="309" t="str">
        <f ca="true">+IF(OFFSET('Sanitation Data'!$G$31,0,10*ROW('Sanitation Data'!G39))="","",OFFSET('Sanitation Data'!$G$31,0,10*ROW('Sanitation Data'!G39)))</f>
        <v/>
      </c>
      <c r="DD45" s="309" t="str">
        <f ca="true">+IF(OFFSET('Sanitation Data'!$G$32,0,10*ROW('Sanitation Data'!G39))="","",OFFSET('Sanitation Data'!$G$32,0,10*ROW('Sanitation Data'!G39)))</f>
        <v/>
      </c>
      <c r="DE45" s="309" t="str">
        <f ca="true">+IF(OFFSET('Sanitation Data'!$H$28,0,10*ROW('Sanitation Data'!H39))="","",OFFSET('Sanitation Data'!$H$28,0,10*ROW('Sanitation Data'!H39)))</f>
        <v/>
      </c>
      <c r="DF45" s="309" t="str">
        <f ca="true">+IF(OFFSET('Sanitation Data'!$H$29,0,10*ROW('Sanitation Data'!H39))="","",OFFSET('Sanitation Data'!$H$29,0,10*ROW('Sanitation Data'!H39)))</f>
        <v/>
      </c>
      <c r="DG45" s="309" t="str">
        <f ca="true">+IF(OFFSET('Sanitation Data'!$H$30,0,10*ROW('Sanitation Data'!H39))="","",OFFSET('Sanitation Data'!$H$30,0,10*ROW('Sanitation Data'!H39)))</f>
        <v/>
      </c>
      <c r="DH45" s="309" t="str">
        <f ca="true">+IF(OFFSET('Sanitation Data'!$H$31,0,10*ROW('Sanitation Data'!H39))="","",OFFSET('Sanitation Data'!$H$31,0,10*ROW('Sanitation Data'!H39)))</f>
        <v/>
      </c>
      <c r="DI45" s="309" t="str">
        <f ca="true">+IF(OFFSET('Sanitation Data'!$H$32,0,10*ROW('Sanitation Data'!H39))="","",OFFSET('Sanitation Data'!$H$32,0,10*ROW('Sanitation Data'!H39)))</f>
        <v/>
      </c>
      <c r="DJ45" s="309" t="str">
        <f ca="true">+IF(OFFSET('Sanitation Data'!$I$28,0,10*ROW('Sanitation Data'!I39))="","",OFFSET('Sanitation Data'!$I$28,0,10*ROW('Sanitation Data'!I39)))</f>
        <v/>
      </c>
      <c r="DK45" s="309" t="str">
        <f ca="true">+IF(OFFSET('Sanitation Data'!$I$29,0,10*ROW('Sanitation Data'!I39))="","",OFFSET('Sanitation Data'!$I$29,0,10*ROW('Sanitation Data'!I39)))</f>
        <v/>
      </c>
      <c r="DL45" s="309" t="str">
        <f ca="true">+IF(OFFSET('Sanitation Data'!$I$30,0,10*ROW('Sanitation Data'!I39))="","",OFFSET('Sanitation Data'!$I$30,0,10*ROW('Sanitation Data'!I39)))</f>
        <v/>
      </c>
      <c r="DM45" s="309" t="str">
        <f ca="true">+IF(OFFSET('Sanitation Data'!$I$31,0,10*ROW('Sanitation Data'!I39))="","",OFFSET('Sanitation Data'!$I$31,0,10*ROW('Sanitation Data'!I39)))</f>
        <v/>
      </c>
      <c r="DN45" s="309" t="str">
        <f ca="true">+IF(OFFSET('Sanitation Data'!$I$32,0,10*ROW('Sanitation Data'!I39))="","",OFFSET('Sanitation Data'!$I$32,0,10*ROW('Sanitation Data'!I39)))</f>
        <v/>
      </c>
      <c r="DO45" s="309" t="str">
        <f ca="true">+IF(OFFSET('Hygiene Data'!$D$11,0,10*ROW('Hygiene Data'!D39))="","",OFFSET('Hygiene Data'!$D$11,0,10*ROW('Hygiene Data'!D39)))</f>
        <v/>
      </c>
      <c r="DP45" s="309" t="str">
        <f ca="true">+IF(OFFSET('Hygiene Data'!$D$12,0,10*ROW('Hygiene Data'!D39))="","",OFFSET('Hygiene Data'!$D$12,0,10*ROW('Hygiene Data'!D39)))</f>
        <v/>
      </c>
      <c r="DQ45" s="309" t="str">
        <f ca="true">+IF(OFFSET('Hygiene Data'!$D$13,0,10*ROW('Hygiene Data'!D39))="","",OFFSET('Hygiene Data'!$D$13,0,10*ROW('Hygiene Data'!D39)))</f>
        <v/>
      </c>
      <c r="DR45" s="309" t="str">
        <f ca="true">+IF(OFFSET('Hygiene Data'!$E$11,0,10*ROW('Hygiene Data'!E39))="","",OFFSET('Hygiene Data'!$E$11,0,10*ROW('Hygiene Data'!E39)))</f>
        <v/>
      </c>
      <c r="DS45" s="309" t="str">
        <f ca="true">+IF(OFFSET('Hygiene Data'!$E$12,0,10*ROW('Hygiene Data'!E39))="","",OFFSET('Hygiene Data'!$E$12,0,10*ROW('Hygiene Data'!E39)))</f>
        <v/>
      </c>
      <c r="DT45" s="309" t="str">
        <f ca="true">+IF(OFFSET('Hygiene Data'!$E$13,0,10*ROW('Hygiene Data'!E39))="","",OFFSET('Hygiene Data'!$E$13,0,10*ROW('Hygiene Data'!E39)))</f>
        <v/>
      </c>
      <c r="DU45" s="309" t="str">
        <f ca="true">+IF(OFFSET('Hygiene Data'!$F$11,0,10*ROW('Hygiene Data'!F39))="","",OFFSET('Hygiene Data'!$F$11,0,10*ROW('Hygiene Data'!F39)))</f>
        <v/>
      </c>
      <c r="DV45" s="309" t="str">
        <f ca="true">+IF(OFFSET('Hygiene Data'!$F$12,0,10*ROW('Hygiene Data'!F39))="","",OFFSET('Hygiene Data'!$F$12,0,10*ROW('Hygiene Data'!F39)))</f>
        <v/>
      </c>
      <c r="DW45" s="309" t="str">
        <f ca="true">+IF(OFFSET('Hygiene Data'!$F$13,0,10*ROW('Hygiene Data'!F39))="","",OFFSET('Hygiene Data'!$F$13,0,10*ROW('Hygiene Data'!F39)))</f>
        <v/>
      </c>
      <c r="DX45" s="309" t="str">
        <f ca="true">+IF(OFFSET('Hygiene Data'!$G$11,0,10*ROW('Hygiene Data'!G39))="","",OFFSET('Hygiene Data'!$G$11,0,10*ROW('Hygiene Data'!G39)))</f>
        <v/>
      </c>
      <c r="DY45" s="309" t="str">
        <f ca="true">+IF(OFFSET('Hygiene Data'!$G$12,0,10*ROW('Hygiene Data'!G39))="","",OFFSET('Hygiene Data'!$G$12,0,10*ROW('Hygiene Data'!G39)))</f>
        <v/>
      </c>
      <c r="DZ45" s="309" t="str">
        <f ca="true">+IF(OFFSET('Hygiene Data'!$G$13,0,10*ROW('Hygiene Data'!G39))="","",OFFSET('Hygiene Data'!$G$13,0,10*ROW('Hygiene Data'!G39)))</f>
        <v/>
      </c>
      <c r="EA45" s="309" t="str">
        <f ca="true">+IF(OFFSET('Hygiene Data'!$H$11,0,10*ROW('Hygiene Data'!H39))="","",OFFSET('Hygiene Data'!$H$11,0,10*ROW('Hygiene Data'!H39)))</f>
        <v/>
      </c>
      <c r="EB45" s="309" t="str">
        <f ca="true">+IF(OFFSET('Hygiene Data'!$H$12,0,10*ROW('Hygiene Data'!H39))="","",OFFSET('Hygiene Data'!$H$12,0,10*ROW('Hygiene Data'!H39)))</f>
        <v/>
      </c>
      <c r="EC45" s="309" t="str">
        <f ca="true">+IF(OFFSET('Hygiene Data'!$H$13,0,10*ROW('Hygiene Data'!H39))="","",OFFSET('Hygiene Data'!$H$13,0,10*ROW('Hygiene Data'!H39)))</f>
        <v/>
      </c>
      <c r="ED45" s="309" t="str">
        <f ca="true">+IF(OFFSET('Hygiene Data'!$I$11,0,10*ROW('Hygiene Data'!I39))="","",OFFSET('Hygiene Data'!$I$11,0,10*ROW('Hygiene Data'!I39)))</f>
        <v/>
      </c>
      <c r="EE45" s="309" t="str">
        <f ca="true">+IF(OFFSET('Hygiene Data'!$I$12,0,10*ROW('Hygiene Data'!I39))="","",OFFSET('Hygiene Data'!$I$12,0,10*ROW('Hygiene Data'!I39)))</f>
        <v/>
      </c>
      <c r="EF45" s="309"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65" t="str">
        <f t="shared" ca="true" si="0"/>
        <v/>
      </c>
      <c r="D46" s="9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10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10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10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10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10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10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10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10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10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10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10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10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10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10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10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10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10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10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10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10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10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10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10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10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10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10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10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10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10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10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9"/>
      <c r="BS46" s="309" t="str">
        <f ca="true">+IF(OFFSET('Water Data'!$D$27,0,10*ROW('Water Data'!D40))="","",OFFSET('Water Data'!$D$27,0,10*ROW('Water Data'!D40)))</f>
        <v/>
      </c>
      <c r="BT46" s="309" t="str">
        <f ca="true">+IF(OFFSET('Water Data'!$D$28,0,10*ROW('Water Data'!D40))="","",OFFSET('Water Data'!$D$28,0,10*ROW('Water Data'!D40)))</f>
        <v/>
      </c>
      <c r="BU46" s="309" t="str">
        <f ca="true">+IF(OFFSET('Water Data'!$D$29,0,10*ROW('Water Data'!D40))="","",OFFSET('Water Data'!$D$29,0,10*ROW('Water Data'!D40)))</f>
        <v/>
      </c>
      <c r="BV46" s="309" t="str">
        <f ca="true">+IF(OFFSET('Water Data'!$E$27,0,10*ROW('Water Data'!E40))="","",OFFSET('Water Data'!$E$27,0,10*ROW('Water Data'!E40)))</f>
        <v/>
      </c>
      <c r="BW46" s="309" t="str">
        <f ca="true">+IF(OFFSET('Water Data'!$E$28,0,10*ROW('Water Data'!E40))="","",OFFSET('Water Data'!$E$28,0,10*ROW('Water Data'!E40)))</f>
        <v/>
      </c>
      <c r="BX46" s="309" t="str">
        <f ca="true">+IF(OFFSET('Water Data'!$E$29,0,10*ROW('Water Data'!E40))="","",OFFSET('Water Data'!$E$29,0,10*ROW('Water Data'!E40)))</f>
        <v/>
      </c>
      <c r="BY46" s="309" t="str">
        <f ca="true">+IF(OFFSET('Water Data'!$F$27,0,10*ROW('Water Data'!F40))="","",OFFSET('Water Data'!$F$27,0,10*ROW('Water Data'!F40)))</f>
        <v/>
      </c>
      <c r="BZ46" s="309" t="str">
        <f ca="true">+IF(OFFSET('Water Data'!$F$28,0,10*ROW('Water Data'!F40))="","",OFFSET('Water Data'!$F$28,0,10*ROW('Water Data'!F40)))</f>
        <v/>
      </c>
      <c r="CA46" s="309" t="str">
        <f ca="true">+IF(OFFSET('Water Data'!$F$29,0,10*ROW('Water Data'!F40))="","",OFFSET('Water Data'!$F$29,0,10*ROW('Water Data'!F40)))</f>
        <v/>
      </c>
      <c r="CB46" s="309" t="str">
        <f ca="true">+IF(OFFSET('Water Data'!$G$27,0,10*ROW('Water Data'!G40))="","",OFFSET('Water Data'!$G$27,0,10*ROW('Water Data'!G40)))</f>
        <v/>
      </c>
      <c r="CC46" s="309" t="str">
        <f ca="true">+IF(OFFSET('Water Data'!$G$28,0,10*ROW('Water Data'!G40))="","",OFFSET('Water Data'!$G$28,0,10*ROW('Water Data'!G40)))</f>
        <v/>
      </c>
      <c r="CD46" s="309" t="str">
        <f ca="true">+IF(OFFSET('Water Data'!$G$29,0,10*ROW('Water Data'!G40))="","",OFFSET('Water Data'!$G$29,0,10*ROW('Water Data'!G40)))</f>
        <v/>
      </c>
      <c r="CE46" s="309" t="str">
        <f ca="true">+IF(OFFSET('Water Data'!$H$27,0,10*ROW('Water Data'!H40))="","",OFFSET('Water Data'!$H$27,0,10*ROW('Water Data'!H40)))</f>
        <v/>
      </c>
      <c r="CF46" s="309" t="str">
        <f ca="true">+IF(OFFSET('Water Data'!$H$28,0,10*ROW('Water Data'!H40))="","",OFFSET('Water Data'!$H$28,0,10*ROW('Water Data'!H40)))</f>
        <v/>
      </c>
      <c r="CG46" s="309" t="str">
        <f ca="true">+IF(OFFSET('Water Data'!$H$29,0,10*ROW('Water Data'!H40))="","",OFFSET('Water Data'!$H$29,0,10*ROW('Water Data'!H40)))</f>
        <v/>
      </c>
      <c r="CH46" s="309" t="str">
        <f ca="true">+IF(OFFSET('Water Data'!$I$27,0,10*ROW('Water Data'!I40))="","",OFFSET('Water Data'!$I$27,0,10*ROW('Water Data'!I40)))</f>
        <v/>
      </c>
      <c r="CI46" s="309" t="str">
        <f ca="true">+IF(OFFSET('Water Data'!$I$28,0,10*ROW('Water Data'!I40))="","",OFFSET('Water Data'!$I$28,0,10*ROW('Water Data'!I40)))</f>
        <v/>
      </c>
      <c r="CJ46" s="309" t="str">
        <f ca="true">+IF(OFFSET('Water Data'!$I$29,0,10*ROW('Water Data'!I40))="","",OFFSET('Water Data'!$I$29,0,10*ROW('Water Data'!I40)))</f>
        <v/>
      </c>
      <c r="CK46" s="309" t="str">
        <f ca="true">+IF(OFFSET('Sanitation Data'!$D$28,0,10*ROW('Sanitation Data'!D40))="","",OFFSET('Sanitation Data'!$D$28,0,10*ROW('Sanitation Data'!D40)))</f>
        <v/>
      </c>
      <c r="CL46" s="309" t="str">
        <f ca="true">+IF(OFFSET('Sanitation Data'!$D$29,0,10*ROW('Sanitation Data'!D40))="","",OFFSET('Sanitation Data'!$D$29,0,10*ROW('Sanitation Data'!D40)))</f>
        <v/>
      </c>
      <c r="CM46" s="309" t="str">
        <f ca="true">+IF(OFFSET('Sanitation Data'!$D$30,0,10*ROW('Sanitation Data'!D40))="","",OFFSET('Sanitation Data'!$D$30,0,10*ROW('Sanitation Data'!D40)))</f>
        <v/>
      </c>
      <c r="CN46" s="309" t="str">
        <f ca="true">+IF(OFFSET('Sanitation Data'!$D$31,0,10*ROW('Sanitation Data'!D40))="","",OFFSET('Sanitation Data'!$D$31,0,10*ROW('Sanitation Data'!D40)))</f>
        <v/>
      </c>
      <c r="CO46" s="309" t="str">
        <f ca="true">+IF(OFFSET('Sanitation Data'!$D$32,0,10*ROW('Sanitation Data'!D40))="","",OFFSET('Sanitation Data'!$D$32,0,10*ROW('Sanitation Data'!D40)))</f>
        <v/>
      </c>
      <c r="CP46" s="309" t="str">
        <f ca="true">+IF(OFFSET('Sanitation Data'!$E$28,0,10*ROW('Sanitation Data'!E40))="","",OFFSET('Sanitation Data'!$E$28,0,10*ROW('Sanitation Data'!E40)))</f>
        <v/>
      </c>
      <c r="CQ46" s="309" t="str">
        <f ca="true">+IF(OFFSET('Sanitation Data'!$E$29,0,10*ROW('Sanitation Data'!E40))="","",OFFSET('Sanitation Data'!$E$29,0,10*ROW('Sanitation Data'!E40)))</f>
        <v/>
      </c>
      <c r="CR46" s="309" t="str">
        <f ca="true">+IF(OFFSET('Sanitation Data'!$E$30,0,10*ROW('Sanitation Data'!E40))="","",OFFSET('Sanitation Data'!$E$30,0,10*ROW('Sanitation Data'!E40)))</f>
        <v/>
      </c>
      <c r="CS46" s="309" t="str">
        <f ca="true">+IF(OFFSET('Sanitation Data'!$E$31,0,10*ROW('Sanitation Data'!E40))="","",OFFSET('Sanitation Data'!$E$31,0,10*ROW('Sanitation Data'!E40)))</f>
        <v/>
      </c>
      <c r="CT46" s="309" t="str">
        <f ca="true">+IF(OFFSET('Sanitation Data'!$E$32,0,10*ROW('Sanitation Data'!E40))="","",OFFSET('Sanitation Data'!$E$32,0,10*ROW('Sanitation Data'!E40)))</f>
        <v/>
      </c>
      <c r="CU46" s="309" t="str">
        <f ca="true">+IF(OFFSET('Sanitation Data'!$F$28,0,10*ROW('Sanitation Data'!F40))="","",OFFSET('Sanitation Data'!$F$28,0,10*ROW('Sanitation Data'!F40)))</f>
        <v/>
      </c>
      <c r="CV46" s="309" t="str">
        <f ca="true">+IF(OFFSET('Sanitation Data'!$F$29,0,10*ROW('Sanitation Data'!F40))="","",OFFSET('Sanitation Data'!$F$29,0,10*ROW('Sanitation Data'!F40)))</f>
        <v/>
      </c>
      <c r="CW46" s="309" t="str">
        <f ca="true">+IF(OFFSET('Sanitation Data'!$F$30,0,10*ROW('Sanitation Data'!F40))="","",OFFSET('Sanitation Data'!$F$30,0,10*ROW('Sanitation Data'!F40)))</f>
        <v/>
      </c>
      <c r="CX46" s="309" t="str">
        <f ca="true">+IF(OFFSET('Sanitation Data'!$F$31,0,10*ROW('Sanitation Data'!F40))="","",OFFSET('Sanitation Data'!$F$31,0,10*ROW('Sanitation Data'!F40)))</f>
        <v/>
      </c>
      <c r="CY46" s="309" t="str">
        <f ca="true">+IF(OFFSET('Sanitation Data'!$F$32,0,10*ROW('Sanitation Data'!F40))="","",OFFSET('Sanitation Data'!$F$32,0,10*ROW('Sanitation Data'!F40)))</f>
        <v/>
      </c>
      <c r="CZ46" s="309" t="str">
        <f ca="true">+IF(OFFSET('Sanitation Data'!$G$28,0,10*ROW('Sanitation Data'!G40))="","",OFFSET('Sanitation Data'!$G$28,0,10*ROW('Sanitation Data'!G40)))</f>
        <v/>
      </c>
      <c r="DA46" s="309" t="str">
        <f ca="true">+IF(OFFSET('Sanitation Data'!$G$29,0,10*ROW('Sanitation Data'!G40))="","",OFFSET('Sanitation Data'!$G$29,0,10*ROW('Sanitation Data'!G40)))</f>
        <v/>
      </c>
      <c r="DB46" s="309" t="str">
        <f ca="true">+IF(OFFSET('Sanitation Data'!$G$30,0,10*ROW('Sanitation Data'!G40))="","",OFFSET('Sanitation Data'!$G$30,0,10*ROW('Sanitation Data'!G40)))</f>
        <v/>
      </c>
      <c r="DC46" s="309" t="str">
        <f ca="true">+IF(OFFSET('Sanitation Data'!$G$31,0,10*ROW('Sanitation Data'!G40))="","",OFFSET('Sanitation Data'!$G$31,0,10*ROW('Sanitation Data'!G40)))</f>
        <v/>
      </c>
      <c r="DD46" s="309" t="str">
        <f ca="true">+IF(OFFSET('Sanitation Data'!$G$32,0,10*ROW('Sanitation Data'!G40))="","",OFFSET('Sanitation Data'!$G$32,0,10*ROW('Sanitation Data'!G40)))</f>
        <v/>
      </c>
      <c r="DE46" s="309" t="str">
        <f ca="true">+IF(OFFSET('Sanitation Data'!$H$28,0,10*ROW('Sanitation Data'!H40))="","",OFFSET('Sanitation Data'!$H$28,0,10*ROW('Sanitation Data'!H40)))</f>
        <v/>
      </c>
      <c r="DF46" s="309" t="str">
        <f ca="true">+IF(OFFSET('Sanitation Data'!$H$29,0,10*ROW('Sanitation Data'!H40))="","",OFFSET('Sanitation Data'!$H$29,0,10*ROW('Sanitation Data'!H40)))</f>
        <v/>
      </c>
      <c r="DG46" s="309" t="str">
        <f ca="true">+IF(OFFSET('Sanitation Data'!$H$30,0,10*ROW('Sanitation Data'!H40))="","",OFFSET('Sanitation Data'!$H$30,0,10*ROW('Sanitation Data'!H40)))</f>
        <v/>
      </c>
      <c r="DH46" s="309" t="str">
        <f ca="true">+IF(OFFSET('Sanitation Data'!$H$31,0,10*ROW('Sanitation Data'!H40))="","",OFFSET('Sanitation Data'!$H$31,0,10*ROW('Sanitation Data'!H40)))</f>
        <v/>
      </c>
      <c r="DI46" s="309" t="str">
        <f ca="true">+IF(OFFSET('Sanitation Data'!$H$32,0,10*ROW('Sanitation Data'!H40))="","",OFFSET('Sanitation Data'!$H$32,0,10*ROW('Sanitation Data'!H40)))</f>
        <v/>
      </c>
      <c r="DJ46" s="309" t="str">
        <f ca="true">+IF(OFFSET('Sanitation Data'!$I$28,0,10*ROW('Sanitation Data'!I40))="","",OFFSET('Sanitation Data'!$I$28,0,10*ROW('Sanitation Data'!I40)))</f>
        <v/>
      </c>
      <c r="DK46" s="309" t="str">
        <f ca="true">+IF(OFFSET('Sanitation Data'!$I$29,0,10*ROW('Sanitation Data'!I40))="","",OFFSET('Sanitation Data'!$I$29,0,10*ROW('Sanitation Data'!I40)))</f>
        <v/>
      </c>
      <c r="DL46" s="309" t="str">
        <f ca="true">+IF(OFFSET('Sanitation Data'!$I$30,0,10*ROW('Sanitation Data'!I40))="","",OFFSET('Sanitation Data'!$I$30,0,10*ROW('Sanitation Data'!I40)))</f>
        <v/>
      </c>
      <c r="DM46" s="309" t="str">
        <f ca="true">+IF(OFFSET('Sanitation Data'!$I$31,0,10*ROW('Sanitation Data'!I40))="","",OFFSET('Sanitation Data'!$I$31,0,10*ROW('Sanitation Data'!I40)))</f>
        <v/>
      </c>
      <c r="DN46" s="309" t="str">
        <f ca="true">+IF(OFFSET('Sanitation Data'!$I$32,0,10*ROW('Sanitation Data'!I40))="","",OFFSET('Sanitation Data'!$I$32,0,10*ROW('Sanitation Data'!I40)))</f>
        <v/>
      </c>
      <c r="DO46" s="309" t="str">
        <f ca="true">+IF(OFFSET('Hygiene Data'!$D$11,0,10*ROW('Hygiene Data'!D40))="","",OFFSET('Hygiene Data'!$D$11,0,10*ROW('Hygiene Data'!D40)))</f>
        <v/>
      </c>
      <c r="DP46" s="309" t="str">
        <f ca="true">+IF(OFFSET('Hygiene Data'!$D$12,0,10*ROW('Hygiene Data'!D40))="","",OFFSET('Hygiene Data'!$D$12,0,10*ROW('Hygiene Data'!D40)))</f>
        <v/>
      </c>
      <c r="DQ46" s="309" t="str">
        <f ca="true">+IF(OFFSET('Hygiene Data'!$D$13,0,10*ROW('Hygiene Data'!D40))="","",OFFSET('Hygiene Data'!$D$13,0,10*ROW('Hygiene Data'!D40)))</f>
        <v/>
      </c>
      <c r="DR46" s="309" t="str">
        <f ca="true">+IF(OFFSET('Hygiene Data'!$E$11,0,10*ROW('Hygiene Data'!E40))="","",OFFSET('Hygiene Data'!$E$11,0,10*ROW('Hygiene Data'!E40)))</f>
        <v/>
      </c>
      <c r="DS46" s="309" t="str">
        <f ca="true">+IF(OFFSET('Hygiene Data'!$E$12,0,10*ROW('Hygiene Data'!E40))="","",OFFSET('Hygiene Data'!$E$12,0,10*ROW('Hygiene Data'!E40)))</f>
        <v/>
      </c>
      <c r="DT46" s="309" t="str">
        <f ca="true">+IF(OFFSET('Hygiene Data'!$E$13,0,10*ROW('Hygiene Data'!E40))="","",OFFSET('Hygiene Data'!$E$13,0,10*ROW('Hygiene Data'!E40)))</f>
        <v/>
      </c>
      <c r="DU46" s="309" t="str">
        <f ca="true">+IF(OFFSET('Hygiene Data'!$F$11,0,10*ROW('Hygiene Data'!F40))="","",OFFSET('Hygiene Data'!$F$11,0,10*ROW('Hygiene Data'!F40)))</f>
        <v/>
      </c>
      <c r="DV46" s="309" t="str">
        <f ca="true">+IF(OFFSET('Hygiene Data'!$F$12,0,10*ROW('Hygiene Data'!F40))="","",OFFSET('Hygiene Data'!$F$12,0,10*ROW('Hygiene Data'!F40)))</f>
        <v/>
      </c>
      <c r="DW46" s="309" t="str">
        <f ca="true">+IF(OFFSET('Hygiene Data'!$F$13,0,10*ROW('Hygiene Data'!F40))="","",OFFSET('Hygiene Data'!$F$13,0,10*ROW('Hygiene Data'!F40)))</f>
        <v/>
      </c>
      <c r="DX46" s="309" t="str">
        <f ca="true">+IF(OFFSET('Hygiene Data'!$G$11,0,10*ROW('Hygiene Data'!G40))="","",OFFSET('Hygiene Data'!$G$11,0,10*ROW('Hygiene Data'!G40)))</f>
        <v/>
      </c>
      <c r="DY46" s="309" t="str">
        <f ca="true">+IF(OFFSET('Hygiene Data'!$G$12,0,10*ROW('Hygiene Data'!G40))="","",OFFSET('Hygiene Data'!$G$12,0,10*ROW('Hygiene Data'!G40)))</f>
        <v/>
      </c>
      <c r="DZ46" s="309" t="str">
        <f ca="true">+IF(OFFSET('Hygiene Data'!$G$13,0,10*ROW('Hygiene Data'!G40))="","",OFFSET('Hygiene Data'!$G$13,0,10*ROW('Hygiene Data'!G40)))</f>
        <v/>
      </c>
      <c r="EA46" s="309" t="str">
        <f ca="true">+IF(OFFSET('Hygiene Data'!$H$11,0,10*ROW('Hygiene Data'!H40))="","",OFFSET('Hygiene Data'!$H$11,0,10*ROW('Hygiene Data'!H40)))</f>
        <v/>
      </c>
      <c r="EB46" s="309" t="str">
        <f ca="true">+IF(OFFSET('Hygiene Data'!$H$12,0,10*ROW('Hygiene Data'!H40))="","",OFFSET('Hygiene Data'!$H$12,0,10*ROW('Hygiene Data'!H40)))</f>
        <v/>
      </c>
      <c r="EC46" s="309" t="str">
        <f ca="true">+IF(OFFSET('Hygiene Data'!$H$13,0,10*ROW('Hygiene Data'!H40))="","",OFFSET('Hygiene Data'!$H$13,0,10*ROW('Hygiene Data'!H40)))</f>
        <v/>
      </c>
      <c r="ED46" s="309" t="str">
        <f ca="true">+IF(OFFSET('Hygiene Data'!$I$11,0,10*ROW('Hygiene Data'!I40))="","",OFFSET('Hygiene Data'!$I$11,0,10*ROW('Hygiene Data'!I40)))</f>
        <v/>
      </c>
      <c r="EE46" s="309" t="str">
        <f ca="true">+IF(OFFSET('Hygiene Data'!$I$12,0,10*ROW('Hygiene Data'!I40))="","",OFFSET('Hygiene Data'!$I$12,0,10*ROW('Hygiene Data'!I40)))</f>
        <v/>
      </c>
      <c r="EF46" s="309"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65" t="str">
        <f t="shared" ca="true" si="0"/>
        <v/>
      </c>
      <c r="D47" s="9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10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10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10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10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10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10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10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10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10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10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10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10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10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10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10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10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10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10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10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10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10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10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10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10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10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10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10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10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10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10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9"/>
      <c r="BS47" s="309" t="str">
        <f ca="true">+IF(OFFSET('Water Data'!$D$27,0,10*ROW('Water Data'!D41))="","",OFFSET('Water Data'!$D$27,0,10*ROW('Water Data'!D41)))</f>
        <v/>
      </c>
      <c r="BT47" s="309" t="str">
        <f ca="true">+IF(OFFSET('Water Data'!$D$28,0,10*ROW('Water Data'!D41))="","",OFFSET('Water Data'!$D$28,0,10*ROW('Water Data'!D41)))</f>
        <v/>
      </c>
      <c r="BU47" s="309" t="str">
        <f ca="true">+IF(OFFSET('Water Data'!$D$29,0,10*ROW('Water Data'!D41))="","",OFFSET('Water Data'!$D$29,0,10*ROW('Water Data'!D41)))</f>
        <v/>
      </c>
      <c r="BV47" s="309" t="str">
        <f ca="true">+IF(OFFSET('Water Data'!$E$27,0,10*ROW('Water Data'!E41))="","",OFFSET('Water Data'!$E$27,0,10*ROW('Water Data'!E41)))</f>
        <v/>
      </c>
      <c r="BW47" s="309" t="str">
        <f ca="true">+IF(OFFSET('Water Data'!$E$28,0,10*ROW('Water Data'!E41))="","",OFFSET('Water Data'!$E$28,0,10*ROW('Water Data'!E41)))</f>
        <v/>
      </c>
      <c r="BX47" s="309" t="str">
        <f ca="true">+IF(OFFSET('Water Data'!$E$29,0,10*ROW('Water Data'!E41))="","",OFFSET('Water Data'!$E$29,0,10*ROW('Water Data'!E41)))</f>
        <v/>
      </c>
      <c r="BY47" s="309" t="str">
        <f ca="true">+IF(OFFSET('Water Data'!$F$27,0,10*ROW('Water Data'!F41))="","",OFFSET('Water Data'!$F$27,0,10*ROW('Water Data'!F41)))</f>
        <v/>
      </c>
      <c r="BZ47" s="309" t="str">
        <f ca="true">+IF(OFFSET('Water Data'!$F$28,0,10*ROW('Water Data'!F41))="","",OFFSET('Water Data'!$F$28,0,10*ROW('Water Data'!F41)))</f>
        <v/>
      </c>
      <c r="CA47" s="309" t="str">
        <f ca="true">+IF(OFFSET('Water Data'!$F$29,0,10*ROW('Water Data'!F41))="","",OFFSET('Water Data'!$F$29,0,10*ROW('Water Data'!F41)))</f>
        <v/>
      </c>
      <c r="CB47" s="309" t="str">
        <f ca="true">+IF(OFFSET('Water Data'!$G$27,0,10*ROW('Water Data'!G41))="","",OFFSET('Water Data'!$G$27,0,10*ROW('Water Data'!G41)))</f>
        <v/>
      </c>
      <c r="CC47" s="309" t="str">
        <f ca="true">+IF(OFFSET('Water Data'!$G$28,0,10*ROW('Water Data'!G41))="","",OFFSET('Water Data'!$G$28,0,10*ROW('Water Data'!G41)))</f>
        <v/>
      </c>
      <c r="CD47" s="309" t="str">
        <f ca="true">+IF(OFFSET('Water Data'!$G$29,0,10*ROW('Water Data'!G41))="","",OFFSET('Water Data'!$G$29,0,10*ROW('Water Data'!G41)))</f>
        <v/>
      </c>
      <c r="CE47" s="309" t="str">
        <f ca="true">+IF(OFFSET('Water Data'!$H$27,0,10*ROW('Water Data'!H41))="","",OFFSET('Water Data'!$H$27,0,10*ROW('Water Data'!H41)))</f>
        <v/>
      </c>
      <c r="CF47" s="309" t="str">
        <f ca="true">+IF(OFFSET('Water Data'!$H$28,0,10*ROW('Water Data'!H41))="","",OFFSET('Water Data'!$H$28,0,10*ROW('Water Data'!H41)))</f>
        <v/>
      </c>
      <c r="CG47" s="309" t="str">
        <f ca="true">+IF(OFFSET('Water Data'!$H$29,0,10*ROW('Water Data'!H41))="","",OFFSET('Water Data'!$H$29,0,10*ROW('Water Data'!H41)))</f>
        <v/>
      </c>
      <c r="CH47" s="309" t="str">
        <f ca="true">+IF(OFFSET('Water Data'!$I$27,0,10*ROW('Water Data'!I41))="","",OFFSET('Water Data'!$I$27,0,10*ROW('Water Data'!I41)))</f>
        <v/>
      </c>
      <c r="CI47" s="309" t="str">
        <f ca="true">+IF(OFFSET('Water Data'!$I$28,0,10*ROW('Water Data'!I41))="","",OFFSET('Water Data'!$I$28,0,10*ROW('Water Data'!I41)))</f>
        <v/>
      </c>
      <c r="CJ47" s="309" t="str">
        <f ca="true">+IF(OFFSET('Water Data'!$I$29,0,10*ROW('Water Data'!I41))="","",OFFSET('Water Data'!$I$29,0,10*ROW('Water Data'!I41)))</f>
        <v/>
      </c>
      <c r="CK47" s="309" t="str">
        <f ca="true">+IF(OFFSET('Sanitation Data'!$D$28,0,10*ROW('Sanitation Data'!D41))="","",OFFSET('Sanitation Data'!$D$28,0,10*ROW('Sanitation Data'!D41)))</f>
        <v/>
      </c>
      <c r="CL47" s="309" t="str">
        <f ca="true">+IF(OFFSET('Sanitation Data'!$D$29,0,10*ROW('Sanitation Data'!D41))="","",OFFSET('Sanitation Data'!$D$29,0,10*ROW('Sanitation Data'!D41)))</f>
        <v/>
      </c>
      <c r="CM47" s="309" t="str">
        <f ca="true">+IF(OFFSET('Sanitation Data'!$D$30,0,10*ROW('Sanitation Data'!D41))="","",OFFSET('Sanitation Data'!$D$30,0,10*ROW('Sanitation Data'!D41)))</f>
        <v/>
      </c>
      <c r="CN47" s="309" t="str">
        <f ca="true">+IF(OFFSET('Sanitation Data'!$D$31,0,10*ROW('Sanitation Data'!D41))="","",OFFSET('Sanitation Data'!$D$31,0,10*ROW('Sanitation Data'!D41)))</f>
        <v/>
      </c>
      <c r="CO47" s="309" t="str">
        <f ca="true">+IF(OFFSET('Sanitation Data'!$D$32,0,10*ROW('Sanitation Data'!D41))="","",OFFSET('Sanitation Data'!$D$32,0,10*ROW('Sanitation Data'!D41)))</f>
        <v/>
      </c>
      <c r="CP47" s="309" t="str">
        <f ca="true">+IF(OFFSET('Sanitation Data'!$E$28,0,10*ROW('Sanitation Data'!E41))="","",OFFSET('Sanitation Data'!$E$28,0,10*ROW('Sanitation Data'!E41)))</f>
        <v/>
      </c>
      <c r="CQ47" s="309" t="str">
        <f ca="true">+IF(OFFSET('Sanitation Data'!$E$29,0,10*ROW('Sanitation Data'!E41))="","",OFFSET('Sanitation Data'!$E$29,0,10*ROW('Sanitation Data'!E41)))</f>
        <v/>
      </c>
      <c r="CR47" s="309" t="str">
        <f ca="true">+IF(OFFSET('Sanitation Data'!$E$30,0,10*ROW('Sanitation Data'!E41))="","",OFFSET('Sanitation Data'!$E$30,0,10*ROW('Sanitation Data'!E41)))</f>
        <v/>
      </c>
      <c r="CS47" s="309" t="str">
        <f ca="true">+IF(OFFSET('Sanitation Data'!$E$31,0,10*ROW('Sanitation Data'!E41))="","",OFFSET('Sanitation Data'!$E$31,0,10*ROW('Sanitation Data'!E41)))</f>
        <v/>
      </c>
      <c r="CT47" s="309" t="str">
        <f ca="true">+IF(OFFSET('Sanitation Data'!$E$32,0,10*ROW('Sanitation Data'!E41))="","",OFFSET('Sanitation Data'!$E$32,0,10*ROW('Sanitation Data'!E41)))</f>
        <v/>
      </c>
      <c r="CU47" s="309" t="str">
        <f ca="true">+IF(OFFSET('Sanitation Data'!$F$28,0,10*ROW('Sanitation Data'!F41))="","",OFFSET('Sanitation Data'!$F$28,0,10*ROW('Sanitation Data'!F41)))</f>
        <v/>
      </c>
      <c r="CV47" s="309" t="str">
        <f ca="true">+IF(OFFSET('Sanitation Data'!$F$29,0,10*ROW('Sanitation Data'!F41))="","",OFFSET('Sanitation Data'!$F$29,0,10*ROW('Sanitation Data'!F41)))</f>
        <v/>
      </c>
      <c r="CW47" s="309" t="str">
        <f ca="true">+IF(OFFSET('Sanitation Data'!$F$30,0,10*ROW('Sanitation Data'!F41))="","",OFFSET('Sanitation Data'!$F$30,0,10*ROW('Sanitation Data'!F41)))</f>
        <v/>
      </c>
      <c r="CX47" s="309" t="str">
        <f ca="true">+IF(OFFSET('Sanitation Data'!$F$31,0,10*ROW('Sanitation Data'!F41))="","",OFFSET('Sanitation Data'!$F$31,0,10*ROW('Sanitation Data'!F41)))</f>
        <v/>
      </c>
      <c r="CY47" s="309" t="str">
        <f ca="true">+IF(OFFSET('Sanitation Data'!$F$32,0,10*ROW('Sanitation Data'!F41))="","",OFFSET('Sanitation Data'!$F$32,0,10*ROW('Sanitation Data'!F41)))</f>
        <v/>
      </c>
      <c r="CZ47" s="309" t="str">
        <f ca="true">+IF(OFFSET('Sanitation Data'!$G$28,0,10*ROW('Sanitation Data'!G41))="","",OFFSET('Sanitation Data'!$G$28,0,10*ROW('Sanitation Data'!G41)))</f>
        <v/>
      </c>
      <c r="DA47" s="309" t="str">
        <f ca="true">+IF(OFFSET('Sanitation Data'!$G$29,0,10*ROW('Sanitation Data'!G41))="","",OFFSET('Sanitation Data'!$G$29,0,10*ROW('Sanitation Data'!G41)))</f>
        <v/>
      </c>
      <c r="DB47" s="309" t="str">
        <f ca="true">+IF(OFFSET('Sanitation Data'!$G$30,0,10*ROW('Sanitation Data'!G41))="","",OFFSET('Sanitation Data'!$G$30,0,10*ROW('Sanitation Data'!G41)))</f>
        <v/>
      </c>
      <c r="DC47" s="309" t="str">
        <f ca="true">+IF(OFFSET('Sanitation Data'!$G$31,0,10*ROW('Sanitation Data'!G41))="","",OFFSET('Sanitation Data'!$G$31,0,10*ROW('Sanitation Data'!G41)))</f>
        <v/>
      </c>
      <c r="DD47" s="309" t="str">
        <f ca="true">+IF(OFFSET('Sanitation Data'!$G$32,0,10*ROW('Sanitation Data'!G41))="","",OFFSET('Sanitation Data'!$G$32,0,10*ROW('Sanitation Data'!G41)))</f>
        <v/>
      </c>
      <c r="DE47" s="309" t="str">
        <f ca="true">+IF(OFFSET('Sanitation Data'!$H$28,0,10*ROW('Sanitation Data'!H41))="","",OFFSET('Sanitation Data'!$H$28,0,10*ROW('Sanitation Data'!H41)))</f>
        <v/>
      </c>
      <c r="DF47" s="309" t="str">
        <f ca="true">+IF(OFFSET('Sanitation Data'!$H$29,0,10*ROW('Sanitation Data'!H41))="","",OFFSET('Sanitation Data'!$H$29,0,10*ROW('Sanitation Data'!H41)))</f>
        <v/>
      </c>
      <c r="DG47" s="309" t="str">
        <f ca="true">+IF(OFFSET('Sanitation Data'!$H$30,0,10*ROW('Sanitation Data'!H41))="","",OFFSET('Sanitation Data'!$H$30,0,10*ROW('Sanitation Data'!H41)))</f>
        <v/>
      </c>
      <c r="DH47" s="309" t="str">
        <f ca="true">+IF(OFFSET('Sanitation Data'!$H$31,0,10*ROW('Sanitation Data'!H41))="","",OFFSET('Sanitation Data'!$H$31,0,10*ROW('Sanitation Data'!H41)))</f>
        <v/>
      </c>
      <c r="DI47" s="309" t="str">
        <f ca="true">+IF(OFFSET('Sanitation Data'!$H$32,0,10*ROW('Sanitation Data'!H41))="","",OFFSET('Sanitation Data'!$H$32,0,10*ROW('Sanitation Data'!H41)))</f>
        <v/>
      </c>
      <c r="DJ47" s="309" t="str">
        <f ca="true">+IF(OFFSET('Sanitation Data'!$I$28,0,10*ROW('Sanitation Data'!I41))="","",OFFSET('Sanitation Data'!$I$28,0,10*ROW('Sanitation Data'!I41)))</f>
        <v/>
      </c>
      <c r="DK47" s="309" t="str">
        <f ca="true">+IF(OFFSET('Sanitation Data'!$I$29,0,10*ROW('Sanitation Data'!I41))="","",OFFSET('Sanitation Data'!$I$29,0,10*ROW('Sanitation Data'!I41)))</f>
        <v/>
      </c>
      <c r="DL47" s="309" t="str">
        <f ca="true">+IF(OFFSET('Sanitation Data'!$I$30,0,10*ROW('Sanitation Data'!I41))="","",OFFSET('Sanitation Data'!$I$30,0,10*ROW('Sanitation Data'!I41)))</f>
        <v/>
      </c>
      <c r="DM47" s="309" t="str">
        <f ca="true">+IF(OFFSET('Sanitation Data'!$I$31,0,10*ROW('Sanitation Data'!I41))="","",OFFSET('Sanitation Data'!$I$31,0,10*ROW('Sanitation Data'!I41)))</f>
        <v/>
      </c>
      <c r="DN47" s="309" t="str">
        <f ca="true">+IF(OFFSET('Sanitation Data'!$I$32,0,10*ROW('Sanitation Data'!I41))="","",OFFSET('Sanitation Data'!$I$32,0,10*ROW('Sanitation Data'!I41)))</f>
        <v/>
      </c>
      <c r="DO47" s="309" t="str">
        <f ca="true">+IF(OFFSET('Hygiene Data'!$D$11,0,10*ROW('Hygiene Data'!D41))="","",OFFSET('Hygiene Data'!$D$11,0,10*ROW('Hygiene Data'!D41)))</f>
        <v/>
      </c>
      <c r="DP47" s="309" t="str">
        <f ca="true">+IF(OFFSET('Hygiene Data'!$D$12,0,10*ROW('Hygiene Data'!D41))="","",OFFSET('Hygiene Data'!$D$12,0,10*ROW('Hygiene Data'!D41)))</f>
        <v/>
      </c>
      <c r="DQ47" s="309" t="str">
        <f ca="true">+IF(OFFSET('Hygiene Data'!$D$13,0,10*ROW('Hygiene Data'!D41))="","",OFFSET('Hygiene Data'!$D$13,0,10*ROW('Hygiene Data'!D41)))</f>
        <v/>
      </c>
      <c r="DR47" s="309" t="str">
        <f ca="true">+IF(OFFSET('Hygiene Data'!$E$11,0,10*ROW('Hygiene Data'!E41))="","",OFFSET('Hygiene Data'!$E$11,0,10*ROW('Hygiene Data'!E41)))</f>
        <v/>
      </c>
      <c r="DS47" s="309" t="str">
        <f ca="true">+IF(OFFSET('Hygiene Data'!$E$12,0,10*ROW('Hygiene Data'!E41))="","",OFFSET('Hygiene Data'!$E$12,0,10*ROW('Hygiene Data'!E41)))</f>
        <v/>
      </c>
      <c r="DT47" s="309" t="str">
        <f ca="true">+IF(OFFSET('Hygiene Data'!$E$13,0,10*ROW('Hygiene Data'!E41))="","",OFFSET('Hygiene Data'!$E$13,0,10*ROW('Hygiene Data'!E41)))</f>
        <v/>
      </c>
      <c r="DU47" s="309" t="str">
        <f ca="true">+IF(OFFSET('Hygiene Data'!$F$11,0,10*ROW('Hygiene Data'!F41))="","",OFFSET('Hygiene Data'!$F$11,0,10*ROW('Hygiene Data'!F41)))</f>
        <v/>
      </c>
      <c r="DV47" s="309" t="str">
        <f ca="true">+IF(OFFSET('Hygiene Data'!$F$12,0,10*ROW('Hygiene Data'!F41))="","",OFFSET('Hygiene Data'!$F$12,0,10*ROW('Hygiene Data'!F41)))</f>
        <v/>
      </c>
      <c r="DW47" s="309" t="str">
        <f ca="true">+IF(OFFSET('Hygiene Data'!$F$13,0,10*ROW('Hygiene Data'!F41))="","",OFFSET('Hygiene Data'!$F$13,0,10*ROW('Hygiene Data'!F41)))</f>
        <v/>
      </c>
      <c r="DX47" s="309" t="str">
        <f ca="true">+IF(OFFSET('Hygiene Data'!$G$11,0,10*ROW('Hygiene Data'!G41))="","",OFFSET('Hygiene Data'!$G$11,0,10*ROW('Hygiene Data'!G41)))</f>
        <v/>
      </c>
      <c r="DY47" s="309" t="str">
        <f ca="true">+IF(OFFSET('Hygiene Data'!$G$12,0,10*ROW('Hygiene Data'!G41))="","",OFFSET('Hygiene Data'!$G$12,0,10*ROW('Hygiene Data'!G41)))</f>
        <v/>
      </c>
      <c r="DZ47" s="309" t="str">
        <f ca="true">+IF(OFFSET('Hygiene Data'!$G$13,0,10*ROW('Hygiene Data'!G41))="","",OFFSET('Hygiene Data'!$G$13,0,10*ROW('Hygiene Data'!G41)))</f>
        <v/>
      </c>
      <c r="EA47" s="309" t="str">
        <f ca="true">+IF(OFFSET('Hygiene Data'!$H$11,0,10*ROW('Hygiene Data'!H41))="","",OFFSET('Hygiene Data'!$H$11,0,10*ROW('Hygiene Data'!H41)))</f>
        <v/>
      </c>
      <c r="EB47" s="309" t="str">
        <f ca="true">+IF(OFFSET('Hygiene Data'!$H$12,0,10*ROW('Hygiene Data'!H41))="","",OFFSET('Hygiene Data'!$H$12,0,10*ROW('Hygiene Data'!H41)))</f>
        <v/>
      </c>
      <c r="EC47" s="309" t="str">
        <f ca="true">+IF(OFFSET('Hygiene Data'!$H$13,0,10*ROW('Hygiene Data'!H41))="","",OFFSET('Hygiene Data'!$H$13,0,10*ROW('Hygiene Data'!H41)))</f>
        <v/>
      </c>
      <c r="ED47" s="309" t="str">
        <f ca="true">+IF(OFFSET('Hygiene Data'!$I$11,0,10*ROW('Hygiene Data'!I41))="","",OFFSET('Hygiene Data'!$I$11,0,10*ROW('Hygiene Data'!I41)))</f>
        <v/>
      </c>
      <c r="EE47" s="309" t="str">
        <f ca="true">+IF(OFFSET('Hygiene Data'!$I$12,0,10*ROW('Hygiene Data'!I41))="","",OFFSET('Hygiene Data'!$I$12,0,10*ROW('Hygiene Data'!I41)))</f>
        <v/>
      </c>
      <c r="EF47" s="309"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65" t="str">
        <f t="shared" ca="true" si="0"/>
        <v/>
      </c>
      <c r="D48" s="9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10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10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10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10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10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10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10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10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10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10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10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10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10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10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10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10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10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10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10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10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10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10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10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10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10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10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10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10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10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10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9"/>
      <c r="BS48" s="309" t="str">
        <f ca="true">+IF(OFFSET('Water Data'!$D$27,0,10*ROW('Water Data'!D42))="","",OFFSET('Water Data'!$D$27,0,10*ROW('Water Data'!D42)))</f>
        <v/>
      </c>
      <c r="BT48" s="309" t="str">
        <f ca="true">+IF(OFFSET('Water Data'!$D$28,0,10*ROW('Water Data'!D42))="","",OFFSET('Water Data'!$D$28,0,10*ROW('Water Data'!D42)))</f>
        <v/>
      </c>
      <c r="BU48" s="309" t="str">
        <f ca="true">+IF(OFFSET('Water Data'!$D$29,0,10*ROW('Water Data'!D42))="","",OFFSET('Water Data'!$D$29,0,10*ROW('Water Data'!D42)))</f>
        <v/>
      </c>
      <c r="BV48" s="309" t="str">
        <f ca="true">+IF(OFFSET('Water Data'!$E$27,0,10*ROW('Water Data'!E42))="","",OFFSET('Water Data'!$E$27,0,10*ROW('Water Data'!E42)))</f>
        <v/>
      </c>
      <c r="BW48" s="309" t="str">
        <f ca="true">+IF(OFFSET('Water Data'!$E$28,0,10*ROW('Water Data'!E42))="","",OFFSET('Water Data'!$E$28,0,10*ROW('Water Data'!E42)))</f>
        <v/>
      </c>
      <c r="BX48" s="309" t="str">
        <f ca="true">+IF(OFFSET('Water Data'!$E$29,0,10*ROW('Water Data'!E42))="","",OFFSET('Water Data'!$E$29,0,10*ROW('Water Data'!E42)))</f>
        <v/>
      </c>
      <c r="BY48" s="309" t="str">
        <f ca="true">+IF(OFFSET('Water Data'!$F$27,0,10*ROW('Water Data'!F42))="","",OFFSET('Water Data'!$F$27,0,10*ROW('Water Data'!F42)))</f>
        <v/>
      </c>
      <c r="BZ48" s="309" t="str">
        <f ca="true">+IF(OFFSET('Water Data'!$F$28,0,10*ROW('Water Data'!F42))="","",OFFSET('Water Data'!$F$28,0,10*ROW('Water Data'!F42)))</f>
        <v/>
      </c>
      <c r="CA48" s="309" t="str">
        <f ca="true">+IF(OFFSET('Water Data'!$F$29,0,10*ROW('Water Data'!F42))="","",OFFSET('Water Data'!$F$29,0,10*ROW('Water Data'!F42)))</f>
        <v/>
      </c>
      <c r="CB48" s="309" t="str">
        <f ca="true">+IF(OFFSET('Water Data'!$G$27,0,10*ROW('Water Data'!G42))="","",OFFSET('Water Data'!$G$27,0,10*ROW('Water Data'!G42)))</f>
        <v/>
      </c>
      <c r="CC48" s="309" t="str">
        <f ca="true">+IF(OFFSET('Water Data'!$G$28,0,10*ROW('Water Data'!G42))="","",OFFSET('Water Data'!$G$28,0,10*ROW('Water Data'!G42)))</f>
        <v/>
      </c>
      <c r="CD48" s="309" t="str">
        <f ca="true">+IF(OFFSET('Water Data'!$G$29,0,10*ROW('Water Data'!G42))="","",OFFSET('Water Data'!$G$29,0,10*ROW('Water Data'!G42)))</f>
        <v/>
      </c>
      <c r="CE48" s="309" t="str">
        <f ca="true">+IF(OFFSET('Water Data'!$H$27,0,10*ROW('Water Data'!H42))="","",OFFSET('Water Data'!$H$27,0,10*ROW('Water Data'!H42)))</f>
        <v/>
      </c>
      <c r="CF48" s="309" t="str">
        <f ca="true">+IF(OFFSET('Water Data'!$H$28,0,10*ROW('Water Data'!H42))="","",OFFSET('Water Data'!$H$28,0,10*ROW('Water Data'!H42)))</f>
        <v/>
      </c>
      <c r="CG48" s="309" t="str">
        <f ca="true">+IF(OFFSET('Water Data'!$H$29,0,10*ROW('Water Data'!H42))="","",OFFSET('Water Data'!$H$29,0,10*ROW('Water Data'!H42)))</f>
        <v/>
      </c>
      <c r="CH48" s="309" t="str">
        <f ca="true">+IF(OFFSET('Water Data'!$I$27,0,10*ROW('Water Data'!I42))="","",OFFSET('Water Data'!$I$27,0,10*ROW('Water Data'!I42)))</f>
        <v/>
      </c>
      <c r="CI48" s="309" t="str">
        <f ca="true">+IF(OFFSET('Water Data'!$I$28,0,10*ROW('Water Data'!I42))="","",OFFSET('Water Data'!$I$28,0,10*ROW('Water Data'!I42)))</f>
        <v/>
      </c>
      <c r="CJ48" s="309" t="str">
        <f ca="true">+IF(OFFSET('Water Data'!$I$29,0,10*ROW('Water Data'!I42))="","",OFFSET('Water Data'!$I$29,0,10*ROW('Water Data'!I42)))</f>
        <v/>
      </c>
      <c r="CK48" s="309" t="str">
        <f ca="true">+IF(OFFSET('Sanitation Data'!$D$28,0,10*ROW('Sanitation Data'!D42))="","",OFFSET('Sanitation Data'!$D$28,0,10*ROW('Sanitation Data'!D42)))</f>
        <v/>
      </c>
      <c r="CL48" s="309" t="str">
        <f ca="true">+IF(OFFSET('Sanitation Data'!$D$29,0,10*ROW('Sanitation Data'!D42))="","",OFFSET('Sanitation Data'!$D$29,0,10*ROW('Sanitation Data'!D42)))</f>
        <v/>
      </c>
      <c r="CM48" s="309" t="str">
        <f ca="true">+IF(OFFSET('Sanitation Data'!$D$30,0,10*ROW('Sanitation Data'!D42))="","",OFFSET('Sanitation Data'!$D$30,0,10*ROW('Sanitation Data'!D42)))</f>
        <v/>
      </c>
      <c r="CN48" s="309" t="str">
        <f ca="true">+IF(OFFSET('Sanitation Data'!$D$31,0,10*ROW('Sanitation Data'!D42))="","",OFFSET('Sanitation Data'!$D$31,0,10*ROW('Sanitation Data'!D42)))</f>
        <v/>
      </c>
      <c r="CO48" s="309" t="str">
        <f ca="true">+IF(OFFSET('Sanitation Data'!$D$32,0,10*ROW('Sanitation Data'!D42))="","",OFFSET('Sanitation Data'!$D$32,0,10*ROW('Sanitation Data'!D42)))</f>
        <v/>
      </c>
      <c r="CP48" s="309" t="str">
        <f ca="true">+IF(OFFSET('Sanitation Data'!$E$28,0,10*ROW('Sanitation Data'!E42))="","",OFFSET('Sanitation Data'!$E$28,0,10*ROW('Sanitation Data'!E42)))</f>
        <v/>
      </c>
      <c r="CQ48" s="309" t="str">
        <f ca="true">+IF(OFFSET('Sanitation Data'!$E$29,0,10*ROW('Sanitation Data'!E42))="","",OFFSET('Sanitation Data'!$E$29,0,10*ROW('Sanitation Data'!E42)))</f>
        <v/>
      </c>
      <c r="CR48" s="309" t="str">
        <f ca="true">+IF(OFFSET('Sanitation Data'!$E$30,0,10*ROW('Sanitation Data'!E42))="","",OFFSET('Sanitation Data'!$E$30,0,10*ROW('Sanitation Data'!E42)))</f>
        <v/>
      </c>
      <c r="CS48" s="309" t="str">
        <f ca="true">+IF(OFFSET('Sanitation Data'!$E$31,0,10*ROW('Sanitation Data'!E42))="","",OFFSET('Sanitation Data'!$E$31,0,10*ROW('Sanitation Data'!E42)))</f>
        <v/>
      </c>
      <c r="CT48" s="309" t="str">
        <f ca="true">+IF(OFFSET('Sanitation Data'!$E$32,0,10*ROW('Sanitation Data'!E42))="","",OFFSET('Sanitation Data'!$E$32,0,10*ROW('Sanitation Data'!E42)))</f>
        <v/>
      </c>
      <c r="CU48" s="309" t="str">
        <f ca="true">+IF(OFFSET('Sanitation Data'!$F$28,0,10*ROW('Sanitation Data'!F42))="","",OFFSET('Sanitation Data'!$F$28,0,10*ROW('Sanitation Data'!F42)))</f>
        <v/>
      </c>
      <c r="CV48" s="309" t="str">
        <f ca="true">+IF(OFFSET('Sanitation Data'!$F$29,0,10*ROW('Sanitation Data'!F42))="","",OFFSET('Sanitation Data'!$F$29,0,10*ROW('Sanitation Data'!F42)))</f>
        <v/>
      </c>
      <c r="CW48" s="309" t="str">
        <f ca="true">+IF(OFFSET('Sanitation Data'!$F$30,0,10*ROW('Sanitation Data'!F42))="","",OFFSET('Sanitation Data'!$F$30,0,10*ROW('Sanitation Data'!F42)))</f>
        <v/>
      </c>
      <c r="CX48" s="309" t="str">
        <f ca="true">+IF(OFFSET('Sanitation Data'!$F$31,0,10*ROW('Sanitation Data'!F42))="","",OFFSET('Sanitation Data'!$F$31,0,10*ROW('Sanitation Data'!F42)))</f>
        <v/>
      </c>
      <c r="CY48" s="309" t="str">
        <f ca="true">+IF(OFFSET('Sanitation Data'!$F$32,0,10*ROW('Sanitation Data'!F42))="","",OFFSET('Sanitation Data'!$F$32,0,10*ROW('Sanitation Data'!F42)))</f>
        <v/>
      </c>
      <c r="CZ48" s="309" t="str">
        <f ca="true">+IF(OFFSET('Sanitation Data'!$G$28,0,10*ROW('Sanitation Data'!G42))="","",OFFSET('Sanitation Data'!$G$28,0,10*ROW('Sanitation Data'!G42)))</f>
        <v/>
      </c>
      <c r="DA48" s="309" t="str">
        <f ca="true">+IF(OFFSET('Sanitation Data'!$G$29,0,10*ROW('Sanitation Data'!G42))="","",OFFSET('Sanitation Data'!$G$29,0,10*ROW('Sanitation Data'!G42)))</f>
        <v/>
      </c>
      <c r="DB48" s="309" t="str">
        <f ca="true">+IF(OFFSET('Sanitation Data'!$G$30,0,10*ROW('Sanitation Data'!G42))="","",OFFSET('Sanitation Data'!$G$30,0,10*ROW('Sanitation Data'!G42)))</f>
        <v/>
      </c>
      <c r="DC48" s="309" t="str">
        <f ca="true">+IF(OFFSET('Sanitation Data'!$G$31,0,10*ROW('Sanitation Data'!G42))="","",OFFSET('Sanitation Data'!$G$31,0,10*ROW('Sanitation Data'!G42)))</f>
        <v/>
      </c>
      <c r="DD48" s="309" t="str">
        <f ca="true">+IF(OFFSET('Sanitation Data'!$G$32,0,10*ROW('Sanitation Data'!G42))="","",OFFSET('Sanitation Data'!$G$32,0,10*ROW('Sanitation Data'!G42)))</f>
        <v/>
      </c>
      <c r="DE48" s="309" t="str">
        <f ca="true">+IF(OFFSET('Sanitation Data'!$H$28,0,10*ROW('Sanitation Data'!H42))="","",OFFSET('Sanitation Data'!$H$28,0,10*ROW('Sanitation Data'!H42)))</f>
        <v/>
      </c>
      <c r="DF48" s="309" t="str">
        <f ca="true">+IF(OFFSET('Sanitation Data'!$H$29,0,10*ROW('Sanitation Data'!H42))="","",OFFSET('Sanitation Data'!$H$29,0,10*ROW('Sanitation Data'!H42)))</f>
        <v/>
      </c>
      <c r="DG48" s="309" t="str">
        <f ca="true">+IF(OFFSET('Sanitation Data'!$H$30,0,10*ROW('Sanitation Data'!H42))="","",OFFSET('Sanitation Data'!$H$30,0,10*ROW('Sanitation Data'!H42)))</f>
        <v/>
      </c>
      <c r="DH48" s="309" t="str">
        <f ca="true">+IF(OFFSET('Sanitation Data'!$H$31,0,10*ROW('Sanitation Data'!H42))="","",OFFSET('Sanitation Data'!$H$31,0,10*ROW('Sanitation Data'!H42)))</f>
        <v/>
      </c>
      <c r="DI48" s="309" t="str">
        <f ca="true">+IF(OFFSET('Sanitation Data'!$H$32,0,10*ROW('Sanitation Data'!H42))="","",OFFSET('Sanitation Data'!$H$32,0,10*ROW('Sanitation Data'!H42)))</f>
        <v/>
      </c>
      <c r="DJ48" s="309" t="str">
        <f ca="true">+IF(OFFSET('Sanitation Data'!$I$28,0,10*ROW('Sanitation Data'!I42))="","",OFFSET('Sanitation Data'!$I$28,0,10*ROW('Sanitation Data'!I42)))</f>
        <v/>
      </c>
      <c r="DK48" s="309" t="str">
        <f ca="true">+IF(OFFSET('Sanitation Data'!$I$29,0,10*ROW('Sanitation Data'!I42))="","",OFFSET('Sanitation Data'!$I$29,0,10*ROW('Sanitation Data'!I42)))</f>
        <v/>
      </c>
      <c r="DL48" s="309" t="str">
        <f ca="true">+IF(OFFSET('Sanitation Data'!$I$30,0,10*ROW('Sanitation Data'!I42))="","",OFFSET('Sanitation Data'!$I$30,0,10*ROW('Sanitation Data'!I42)))</f>
        <v/>
      </c>
      <c r="DM48" s="309" t="str">
        <f ca="true">+IF(OFFSET('Sanitation Data'!$I$31,0,10*ROW('Sanitation Data'!I42))="","",OFFSET('Sanitation Data'!$I$31,0,10*ROW('Sanitation Data'!I42)))</f>
        <v/>
      </c>
      <c r="DN48" s="309" t="str">
        <f ca="true">+IF(OFFSET('Sanitation Data'!$I$32,0,10*ROW('Sanitation Data'!I42))="","",OFFSET('Sanitation Data'!$I$32,0,10*ROW('Sanitation Data'!I42)))</f>
        <v/>
      </c>
      <c r="DO48" s="309" t="str">
        <f ca="true">+IF(OFFSET('Hygiene Data'!$D$11,0,10*ROW('Hygiene Data'!D42))="","",OFFSET('Hygiene Data'!$D$11,0,10*ROW('Hygiene Data'!D42)))</f>
        <v/>
      </c>
      <c r="DP48" s="309" t="str">
        <f ca="true">+IF(OFFSET('Hygiene Data'!$D$12,0,10*ROW('Hygiene Data'!D42))="","",OFFSET('Hygiene Data'!$D$12,0,10*ROW('Hygiene Data'!D42)))</f>
        <v/>
      </c>
      <c r="DQ48" s="309" t="str">
        <f ca="true">+IF(OFFSET('Hygiene Data'!$D$13,0,10*ROW('Hygiene Data'!D42))="","",OFFSET('Hygiene Data'!$D$13,0,10*ROW('Hygiene Data'!D42)))</f>
        <v/>
      </c>
      <c r="DR48" s="309" t="str">
        <f ca="true">+IF(OFFSET('Hygiene Data'!$E$11,0,10*ROW('Hygiene Data'!E42))="","",OFFSET('Hygiene Data'!$E$11,0,10*ROW('Hygiene Data'!E42)))</f>
        <v/>
      </c>
      <c r="DS48" s="309" t="str">
        <f ca="true">+IF(OFFSET('Hygiene Data'!$E$12,0,10*ROW('Hygiene Data'!E42))="","",OFFSET('Hygiene Data'!$E$12,0,10*ROW('Hygiene Data'!E42)))</f>
        <v/>
      </c>
      <c r="DT48" s="309" t="str">
        <f ca="true">+IF(OFFSET('Hygiene Data'!$E$13,0,10*ROW('Hygiene Data'!E42))="","",OFFSET('Hygiene Data'!$E$13,0,10*ROW('Hygiene Data'!E42)))</f>
        <v/>
      </c>
      <c r="DU48" s="309" t="str">
        <f ca="true">+IF(OFFSET('Hygiene Data'!$F$11,0,10*ROW('Hygiene Data'!F42))="","",OFFSET('Hygiene Data'!$F$11,0,10*ROW('Hygiene Data'!F42)))</f>
        <v/>
      </c>
      <c r="DV48" s="309" t="str">
        <f ca="true">+IF(OFFSET('Hygiene Data'!$F$12,0,10*ROW('Hygiene Data'!F42))="","",OFFSET('Hygiene Data'!$F$12,0,10*ROW('Hygiene Data'!F42)))</f>
        <v/>
      </c>
      <c r="DW48" s="309" t="str">
        <f ca="true">+IF(OFFSET('Hygiene Data'!$F$13,0,10*ROW('Hygiene Data'!F42))="","",OFFSET('Hygiene Data'!$F$13,0,10*ROW('Hygiene Data'!F42)))</f>
        <v/>
      </c>
      <c r="DX48" s="309" t="str">
        <f ca="true">+IF(OFFSET('Hygiene Data'!$G$11,0,10*ROW('Hygiene Data'!G42))="","",OFFSET('Hygiene Data'!$G$11,0,10*ROW('Hygiene Data'!G42)))</f>
        <v/>
      </c>
      <c r="DY48" s="309" t="str">
        <f ca="true">+IF(OFFSET('Hygiene Data'!$G$12,0,10*ROW('Hygiene Data'!G42))="","",OFFSET('Hygiene Data'!$G$12,0,10*ROW('Hygiene Data'!G42)))</f>
        <v/>
      </c>
      <c r="DZ48" s="309" t="str">
        <f ca="true">+IF(OFFSET('Hygiene Data'!$G$13,0,10*ROW('Hygiene Data'!G42))="","",OFFSET('Hygiene Data'!$G$13,0,10*ROW('Hygiene Data'!G42)))</f>
        <v/>
      </c>
      <c r="EA48" s="309" t="str">
        <f ca="true">+IF(OFFSET('Hygiene Data'!$H$11,0,10*ROW('Hygiene Data'!H42))="","",OFFSET('Hygiene Data'!$H$11,0,10*ROW('Hygiene Data'!H42)))</f>
        <v/>
      </c>
      <c r="EB48" s="309" t="str">
        <f ca="true">+IF(OFFSET('Hygiene Data'!$H$12,0,10*ROW('Hygiene Data'!H42))="","",OFFSET('Hygiene Data'!$H$12,0,10*ROW('Hygiene Data'!H42)))</f>
        <v/>
      </c>
      <c r="EC48" s="309" t="str">
        <f ca="true">+IF(OFFSET('Hygiene Data'!$H$13,0,10*ROW('Hygiene Data'!H42))="","",OFFSET('Hygiene Data'!$H$13,0,10*ROW('Hygiene Data'!H42)))</f>
        <v/>
      </c>
      <c r="ED48" s="309" t="str">
        <f ca="true">+IF(OFFSET('Hygiene Data'!$I$11,0,10*ROW('Hygiene Data'!I42))="","",OFFSET('Hygiene Data'!$I$11,0,10*ROW('Hygiene Data'!I42)))</f>
        <v/>
      </c>
      <c r="EE48" s="309" t="str">
        <f ca="true">+IF(OFFSET('Hygiene Data'!$I$12,0,10*ROW('Hygiene Data'!I42))="","",OFFSET('Hygiene Data'!$I$12,0,10*ROW('Hygiene Data'!I42)))</f>
        <v/>
      </c>
      <c r="EF48" s="309"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65" t="str">
        <f t="shared" ca="true" si="0"/>
        <v/>
      </c>
      <c r="D49" s="9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10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10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10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10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10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10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10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10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10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10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10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10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10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10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10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10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10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10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10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10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10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10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10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10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10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10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10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10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10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10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9"/>
      <c r="BS49" s="309" t="str">
        <f ca="true">+IF(OFFSET('Water Data'!$D$27,0,10*ROW('Water Data'!D43))="","",OFFSET('Water Data'!$D$27,0,10*ROW('Water Data'!D43)))</f>
        <v/>
      </c>
      <c r="BT49" s="309" t="str">
        <f ca="true">+IF(OFFSET('Water Data'!$D$28,0,10*ROW('Water Data'!D43))="","",OFFSET('Water Data'!$D$28,0,10*ROW('Water Data'!D43)))</f>
        <v/>
      </c>
      <c r="BU49" s="309" t="str">
        <f ca="true">+IF(OFFSET('Water Data'!$D$29,0,10*ROW('Water Data'!D43))="","",OFFSET('Water Data'!$D$29,0,10*ROW('Water Data'!D43)))</f>
        <v/>
      </c>
      <c r="BV49" s="309" t="str">
        <f ca="true">+IF(OFFSET('Water Data'!$E$27,0,10*ROW('Water Data'!E43))="","",OFFSET('Water Data'!$E$27,0,10*ROW('Water Data'!E43)))</f>
        <v/>
      </c>
      <c r="BW49" s="309" t="str">
        <f ca="true">+IF(OFFSET('Water Data'!$E$28,0,10*ROW('Water Data'!E43))="","",OFFSET('Water Data'!$E$28,0,10*ROW('Water Data'!E43)))</f>
        <v/>
      </c>
      <c r="BX49" s="309" t="str">
        <f ca="true">+IF(OFFSET('Water Data'!$E$29,0,10*ROW('Water Data'!E43))="","",OFFSET('Water Data'!$E$29,0,10*ROW('Water Data'!E43)))</f>
        <v/>
      </c>
      <c r="BY49" s="309" t="str">
        <f ca="true">+IF(OFFSET('Water Data'!$F$27,0,10*ROW('Water Data'!F43))="","",OFFSET('Water Data'!$F$27,0,10*ROW('Water Data'!F43)))</f>
        <v/>
      </c>
      <c r="BZ49" s="309" t="str">
        <f ca="true">+IF(OFFSET('Water Data'!$F$28,0,10*ROW('Water Data'!F43))="","",OFFSET('Water Data'!$F$28,0,10*ROW('Water Data'!F43)))</f>
        <v/>
      </c>
      <c r="CA49" s="309" t="str">
        <f ca="true">+IF(OFFSET('Water Data'!$F$29,0,10*ROW('Water Data'!F43))="","",OFFSET('Water Data'!$F$29,0,10*ROW('Water Data'!F43)))</f>
        <v/>
      </c>
      <c r="CB49" s="309" t="str">
        <f ca="true">+IF(OFFSET('Water Data'!$G$27,0,10*ROW('Water Data'!G43))="","",OFFSET('Water Data'!$G$27,0,10*ROW('Water Data'!G43)))</f>
        <v/>
      </c>
      <c r="CC49" s="309" t="str">
        <f ca="true">+IF(OFFSET('Water Data'!$G$28,0,10*ROW('Water Data'!G43))="","",OFFSET('Water Data'!$G$28,0,10*ROW('Water Data'!G43)))</f>
        <v/>
      </c>
      <c r="CD49" s="309" t="str">
        <f ca="true">+IF(OFFSET('Water Data'!$G$29,0,10*ROW('Water Data'!G43))="","",OFFSET('Water Data'!$G$29,0,10*ROW('Water Data'!G43)))</f>
        <v/>
      </c>
      <c r="CE49" s="309" t="str">
        <f ca="true">+IF(OFFSET('Water Data'!$H$27,0,10*ROW('Water Data'!H43))="","",OFFSET('Water Data'!$H$27,0,10*ROW('Water Data'!H43)))</f>
        <v/>
      </c>
      <c r="CF49" s="309" t="str">
        <f ca="true">+IF(OFFSET('Water Data'!$H$28,0,10*ROW('Water Data'!H43))="","",OFFSET('Water Data'!$H$28,0,10*ROW('Water Data'!H43)))</f>
        <v/>
      </c>
      <c r="CG49" s="309" t="str">
        <f ca="true">+IF(OFFSET('Water Data'!$H$29,0,10*ROW('Water Data'!H43))="","",OFFSET('Water Data'!$H$29,0,10*ROW('Water Data'!H43)))</f>
        <v/>
      </c>
      <c r="CH49" s="309" t="str">
        <f ca="true">+IF(OFFSET('Water Data'!$I$27,0,10*ROW('Water Data'!I43))="","",OFFSET('Water Data'!$I$27,0,10*ROW('Water Data'!I43)))</f>
        <v/>
      </c>
      <c r="CI49" s="309" t="str">
        <f ca="true">+IF(OFFSET('Water Data'!$I$28,0,10*ROW('Water Data'!I43))="","",OFFSET('Water Data'!$I$28,0,10*ROW('Water Data'!I43)))</f>
        <v/>
      </c>
      <c r="CJ49" s="309" t="str">
        <f ca="true">+IF(OFFSET('Water Data'!$I$29,0,10*ROW('Water Data'!I43))="","",OFFSET('Water Data'!$I$29,0,10*ROW('Water Data'!I43)))</f>
        <v/>
      </c>
      <c r="CK49" s="309" t="str">
        <f ca="true">+IF(OFFSET('Sanitation Data'!$D$28,0,10*ROW('Sanitation Data'!D43))="","",OFFSET('Sanitation Data'!$D$28,0,10*ROW('Sanitation Data'!D43)))</f>
        <v/>
      </c>
      <c r="CL49" s="309" t="str">
        <f ca="true">+IF(OFFSET('Sanitation Data'!$D$29,0,10*ROW('Sanitation Data'!D43))="","",OFFSET('Sanitation Data'!$D$29,0,10*ROW('Sanitation Data'!D43)))</f>
        <v/>
      </c>
      <c r="CM49" s="309" t="str">
        <f ca="true">+IF(OFFSET('Sanitation Data'!$D$30,0,10*ROW('Sanitation Data'!D43))="","",OFFSET('Sanitation Data'!$D$30,0,10*ROW('Sanitation Data'!D43)))</f>
        <v/>
      </c>
      <c r="CN49" s="309" t="str">
        <f ca="true">+IF(OFFSET('Sanitation Data'!$D$31,0,10*ROW('Sanitation Data'!D43))="","",OFFSET('Sanitation Data'!$D$31,0,10*ROW('Sanitation Data'!D43)))</f>
        <v/>
      </c>
      <c r="CO49" s="309" t="str">
        <f ca="true">+IF(OFFSET('Sanitation Data'!$D$32,0,10*ROW('Sanitation Data'!D43))="","",OFFSET('Sanitation Data'!$D$32,0,10*ROW('Sanitation Data'!D43)))</f>
        <v/>
      </c>
      <c r="CP49" s="309" t="str">
        <f ca="true">+IF(OFFSET('Sanitation Data'!$E$28,0,10*ROW('Sanitation Data'!E43))="","",OFFSET('Sanitation Data'!$E$28,0,10*ROW('Sanitation Data'!E43)))</f>
        <v/>
      </c>
      <c r="CQ49" s="309" t="str">
        <f ca="true">+IF(OFFSET('Sanitation Data'!$E$29,0,10*ROW('Sanitation Data'!E43))="","",OFFSET('Sanitation Data'!$E$29,0,10*ROW('Sanitation Data'!E43)))</f>
        <v/>
      </c>
      <c r="CR49" s="309" t="str">
        <f ca="true">+IF(OFFSET('Sanitation Data'!$E$30,0,10*ROW('Sanitation Data'!E43))="","",OFFSET('Sanitation Data'!$E$30,0,10*ROW('Sanitation Data'!E43)))</f>
        <v/>
      </c>
      <c r="CS49" s="309" t="str">
        <f ca="true">+IF(OFFSET('Sanitation Data'!$E$31,0,10*ROW('Sanitation Data'!E43))="","",OFFSET('Sanitation Data'!$E$31,0,10*ROW('Sanitation Data'!E43)))</f>
        <v/>
      </c>
      <c r="CT49" s="309" t="str">
        <f ca="true">+IF(OFFSET('Sanitation Data'!$E$32,0,10*ROW('Sanitation Data'!E43))="","",OFFSET('Sanitation Data'!$E$32,0,10*ROW('Sanitation Data'!E43)))</f>
        <v/>
      </c>
      <c r="CU49" s="309" t="str">
        <f ca="true">+IF(OFFSET('Sanitation Data'!$F$28,0,10*ROW('Sanitation Data'!F43))="","",OFFSET('Sanitation Data'!$F$28,0,10*ROW('Sanitation Data'!F43)))</f>
        <v/>
      </c>
      <c r="CV49" s="309" t="str">
        <f ca="true">+IF(OFFSET('Sanitation Data'!$F$29,0,10*ROW('Sanitation Data'!F43))="","",OFFSET('Sanitation Data'!$F$29,0,10*ROW('Sanitation Data'!F43)))</f>
        <v/>
      </c>
      <c r="CW49" s="309" t="str">
        <f ca="true">+IF(OFFSET('Sanitation Data'!$F$30,0,10*ROW('Sanitation Data'!F43))="","",OFFSET('Sanitation Data'!$F$30,0,10*ROW('Sanitation Data'!F43)))</f>
        <v/>
      </c>
      <c r="CX49" s="309" t="str">
        <f ca="true">+IF(OFFSET('Sanitation Data'!$F$31,0,10*ROW('Sanitation Data'!F43))="","",OFFSET('Sanitation Data'!$F$31,0,10*ROW('Sanitation Data'!F43)))</f>
        <v/>
      </c>
      <c r="CY49" s="309" t="str">
        <f ca="true">+IF(OFFSET('Sanitation Data'!$F$32,0,10*ROW('Sanitation Data'!F43))="","",OFFSET('Sanitation Data'!$F$32,0,10*ROW('Sanitation Data'!F43)))</f>
        <v/>
      </c>
      <c r="CZ49" s="309" t="str">
        <f ca="true">+IF(OFFSET('Sanitation Data'!$G$28,0,10*ROW('Sanitation Data'!G43))="","",OFFSET('Sanitation Data'!$G$28,0,10*ROW('Sanitation Data'!G43)))</f>
        <v/>
      </c>
      <c r="DA49" s="309" t="str">
        <f ca="true">+IF(OFFSET('Sanitation Data'!$G$29,0,10*ROW('Sanitation Data'!G43))="","",OFFSET('Sanitation Data'!$G$29,0,10*ROW('Sanitation Data'!G43)))</f>
        <v/>
      </c>
      <c r="DB49" s="309" t="str">
        <f ca="true">+IF(OFFSET('Sanitation Data'!$G$30,0,10*ROW('Sanitation Data'!G43))="","",OFFSET('Sanitation Data'!$G$30,0,10*ROW('Sanitation Data'!G43)))</f>
        <v/>
      </c>
      <c r="DC49" s="309" t="str">
        <f ca="true">+IF(OFFSET('Sanitation Data'!$G$31,0,10*ROW('Sanitation Data'!G43))="","",OFFSET('Sanitation Data'!$G$31,0,10*ROW('Sanitation Data'!G43)))</f>
        <v/>
      </c>
      <c r="DD49" s="309" t="str">
        <f ca="true">+IF(OFFSET('Sanitation Data'!$G$32,0,10*ROW('Sanitation Data'!G43))="","",OFFSET('Sanitation Data'!$G$32,0,10*ROW('Sanitation Data'!G43)))</f>
        <v/>
      </c>
      <c r="DE49" s="309" t="str">
        <f ca="true">+IF(OFFSET('Sanitation Data'!$H$28,0,10*ROW('Sanitation Data'!H43))="","",OFFSET('Sanitation Data'!$H$28,0,10*ROW('Sanitation Data'!H43)))</f>
        <v/>
      </c>
      <c r="DF49" s="309" t="str">
        <f ca="true">+IF(OFFSET('Sanitation Data'!$H$29,0,10*ROW('Sanitation Data'!H43))="","",OFFSET('Sanitation Data'!$H$29,0,10*ROW('Sanitation Data'!H43)))</f>
        <v/>
      </c>
      <c r="DG49" s="309" t="str">
        <f ca="true">+IF(OFFSET('Sanitation Data'!$H$30,0,10*ROW('Sanitation Data'!H43))="","",OFFSET('Sanitation Data'!$H$30,0,10*ROW('Sanitation Data'!H43)))</f>
        <v/>
      </c>
      <c r="DH49" s="309" t="str">
        <f ca="true">+IF(OFFSET('Sanitation Data'!$H$31,0,10*ROW('Sanitation Data'!H43))="","",OFFSET('Sanitation Data'!$H$31,0,10*ROW('Sanitation Data'!H43)))</f>
        <v/>
      </c>
      <c r="DI49" s="309" t="str">
        <f ca="true">+IF(OFFSET('Sanitation Data'!$H$32,0,10*ROW('Sanitation Data'!H43))="","",OFFSET('Sanitation Data'!$H$32,0,10*ROW('Sanitation Data'!H43)))</f>
        <v/>
      </c>
      <c r="DJ49" s="309" t="str">
        <f ca="true">+IF(OFFSET('Sanitation Data'!$I$28,0,10*ROW('Sanitation Data'!I43))="","",OFFSET('Sanitation Data'!$I$28,0,10*ROW('Sanitation Data'!I43)))</f>
        <v/>
      </c>
      <c r="DK49" s="309" t="str">
        <f ca="true">+IF(OFFSET('Sanitation Data'!$I$29,0,10*ROW('Sanitation Data'!I43))="","",OFFSET('Sanitation Data'!$I$29,0,10*ROW('Sanitation Data'!I43)))</f>
        <v/>
      </c>
      <c r="DL49" s="309" t="str">
        <f ca="true">+IF(OFFSET('Sanitation Data'!$I$30,0,10*ROW('Sanitation Data'!I43))="","",OFFSET('Sanitation Data'!$I$30,0,10*ROW('Sanitation Data'!I43)))</f>
        <v/>
      </c>
      <c r="DM49" s="309" t="str">
        <f ca="true">+IF(OFFSET('Sanitation Data'!$I$31,0,10*ROW('Sanitation Data'!I43))="","",OFFSET('Sanitation Data'!$I$31,0,10*ROW('Sanitation Data'!I43)))</f>
        <v/>
      </c>
      <c r="DN49" s="309" t="str">
        <f ca="true">+IF(OFFSET('Sanitation Data'!$I$32,0,10*ROW('Sanitation Data'!I43))="","",OFFSET('Sanitation Data'!$I$32,0,10*ROW('Sanitation Data'!I43)))</f>
        <v/>
      </c>
      <c r="DO49" s="309" t="str">
        <f ca="true">+IF(OFFSET('Hygiene Data'!$D$11,0,10*ROW('Hygiene Data'!D43))="","",OFFSET('Hygiene Data'!$D$11,0,10*ROW('Hygiene Data'!D43)))</f>
        <v/>
      </c>
      <c r="DP49" s="309" t="str">
        <f ca="true">+IF(OFFSET('Hygiene Data'!$D$12,0,10*ROW('Hygiene Data'!D43))="","",OFFSET('Hygiene Data'!$D$12,0,10*ROW('Hygiene Data'!D43)))</f>
        <v/>
      </c>
      <c r="DQ49" s="309" t="str">
        <f ca="true">+IF(OFFSET('Hygiene Data'!$D$13,0,10*ROW('Hygiene Data'!D43))="","",OFFSET('Hygiene Data'!$D$13,0,10*ROW('Hygiene Data'!D43)))</f>
        <v/>
      </c>
      <c r="DR49" s="309" t="str">
        <f ca="true">+IF(OFFSET('Hygiene Data'!$E$11,0,10*ROW('Hygiene Data'!E43))="","",OFFSET('Hygiene Data'!$E$11,0,10*ROW('Hygiene Data'!E43)))</f>
        <v/>
      </c>
      <c r="DS49" s="309" t="str">
        <f ca="true">+IF(OFFSET('Hygiene Data'!$E$12,0,10*ROW('Hygiene Data'!E43))="","",OFFSET('Hygiene Data'!$E$12,0,10*ROW('Hygiene Data'!E43)))</f>
        <v/>
      </c>
      <c r="DT49" s="309" t="str">
        <f ca="true">+IF(OFFSET('Hygiene Data'!$E$13,0,10*ROW('Hygiene Data'!E43))="","",OFFSET('Hygiene Data'!$E$13,0,10*ROW('Hygiene Data'!E43)))</f>
        <v/>
      </c>
      <c r="DU49" s="309" t="str">
        <f ca="true">+IF(OFFSET('Hygiene Data'!$F$11,0,10*ROW('Hygiene Data'!F43))="","",OFFSET('Hygiene Data'!$F$11,0,10*ROW('Hygiene Data'!F43)))</f>
        <v/>
      </c>
      <c r="DV49" s="309" t="str">
        <f ca="true">+IF(OFFSET('Hygiene Data'!$F$12,0,10*ROW('Hygiene Data'!F43))="","",OFFSET('Hygiene Data'!$F$12,0,10*ROW('Hygiene Data'!F43)))</f>
        <v/>
      </c>
      <c r="DW49" s="309" t="str">
        <f ca="true">+IF(OFFSET('Hygiene Data'!$F$13,0,10*ROW('Hygiene Data'!F43))="","",OFFSET('Hygiene Data'!$F$13,0,10*ROW('Hygiene Data'!F43)))</f>
        <v/>
      </c>
      <c r="DX49" s="309" t="str">
        <f ca="true">+IF(OFFSET('Hygiene Data'!$G$11,0,10*ROW('Hygiene Data'!G43))="","",OFFSET('Hygiene Data'!$G$11,0,10*ROW('Hygiene Data'!G43)))</f>
        <v/>
      </c>
      <c r="DY49" s="309" t="str">
        <f ca="true">+IF(OFFSET('Hygiene Data'!$G$12,0,10*ROW('Hygiene Data'!G43))="","",OFFSET('Hygiene Data'!$G$12,0,10*ROW('Hygiene Data'!G43)))</f>
        <v/>
      </c>
      <c r="DZ49" s="309" t="str">
        <f ca="true">+IF(OFFSET('Hygiene Data'!$G$13,0,10*ROW('Hygiene Data'!G43))="","",OFFSET('Hygiene Data'!$G$13,0,10*ROW('Hygiene Data'!G43)))</f>
        <v/>
      </c>
      <c r="EA49" s="309" t="str">
        <f ca="true">+IF(OFFSET('Hygiene Data'!$H$11,0,10*ROW('Hygiene Data'!H43))="","",OFFSET('Hygiene Data'!$H$11,0,10*ROW('Hygiene Data'!H43)))</f>
        <v/>
      </c>
      <c r="EB49" s="309" t="str">
        <f ca="true">+IF(OFFSET('Hygiene Data'!$H$12,0,10*ROW('Hygiene Data'!H43))="","",OFFSET('Hygiene Data'!$H$12,0,10*ROW('Hygiene Data'!H43)))</f>
        <v/>
      </c>
      <c r="EC49" s="309" t="str">
        <f ca="true">+IF(OFFSET('Hygiene Data'!$H$13,0,10*ROW('Hygiene Data'!H43))="","",OFFSET('Hygiene Data'!$H$13,0,10*ROW('Hygiene Data'!H43)))</f>
        <v/>
      </c>
      <c r="ED49" s="309" t="str">
        <f ca="true">+IF(OFFSET('Hygiene Data'!$I$11,0,10*ROW('Hygiene Data'!I43))="","",OFFSET('Hygiene Data'!$I$11,0,10*ROW('Hygiene Data'!I43)))</f>
        <v/>
      </c>
      <c r="EE49" s="309" t="str">
        <f ca="true">+IF(OFFSET('Hygiene Data'!$I$12,0,10*ROW('Hygiene Data'!I43))="","",OFFSET('Hygiene Data'!$I$12,0,10*ROW('Hygiene Data'!I43)))</f>
        <v/>
      </c>
      <c r="EF49" s="309"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65" t="str">
        <f t="shared" ca="true" si="0"/>
        <v/>
      </c>
      <c r="D50" s="9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10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10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10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10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10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10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10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10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10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10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10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10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10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10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10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10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10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10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10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10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10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10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10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10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10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10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10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10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10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10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9"/>
      <c r="BS50" s="309" t="str">
        <f ca="true">+IF(OFFSET('Water Data'!$D$27,0,10*ROW('Water Data'!D44))="","",OFFSET('Water Data'!$D$27,0,10*ROW('Water Data'!D44)))</f>
        <v/>
      </c>
      <c r="BT50" s="309" t="str">
        <f ca="true">+IF(OFFSET('Water Data'!$D$28,0,10*ROW('Water Data'!D44))="","",OFFSET('Water Data'!$D$28,0,10*ROW('Water Data'!D44)))</f>
        <v/>
      </c>
      <c r="BU50" s="309" t="str">
        <f ca="true">+IF(OFFSET('Water Data'!$D$29,0,10*ROW('Water Data'!D44))="","",OFFSET('Water Data'!$D$29,0,10*ROW('Water Data'!D44)))</f>
        <v/>
      </c>
      <c r="BV50" s="309" t="str">
        <f ca="true">+IF(OFFSET('Water Data'!$E$27,0,10*ROW('Water Data'!E44))="","",OFFSET('Water Data'!$E$27,0,10*ROW('Water Data'!E44)))</f>
        <v/>
      </c>
      <c r="BW50" s="309" t="str">
        <f ca="true">+IF(OFFSET('Water Data'!$E$28,0,10*ROW('Water Data'!E44))="","",OFFSET('Water Data'!$E$28,0,10*ROW('Water Data'!E44)))</f>
        <v/>
      </c>
      <c r="BX50" s="309" t="str">
        <f ca="true">+IF(OFFSET('Water Data'!$E$29,0,10*ROW('Water Data'!E44))="","",OFFSET('Water Data'!$E$29,0,10*ROW('Water Data'!E44)))</f>
        <v/>
      </c>
      <c r="BY50" s="309" t="str">
        <f ca="true">+IF(OFFSET('Water Data'!$F$27,0,10*ROW('Water Data'!F44))="","",OFFSET('Water Data'!$F$27,0,10*ROW('Water Data'!F44)))</f>
        <v/>
      </c>
      <c r="BZ50" s="309" t="str">
        <f ca="true">+IF(OFFSET('Water Data'!$F$28,0,10*ROW('Water Data'!F44))="","",OFFSET('Water Data'!$F$28,0,10*ROW('Water Data'!F44)))</f>
        <v/>
      </c>
      <c r="CA50" s="309" t="str">
        <f ca="true">+IF(OFFSET('Water Data'!$F$29,0,10*ROW('Water Data'!F44))="","",OFFSET('Water Data'!$F$29,0,10*ROW('Water Data'!F44)))</f>
        <v/>
      </c>
      <c r="CB50" s="309" t="str">
        <f ca="true">+IF(OFFSET('Water Data'!$G$27,0,10*ROW('Water Data'!G44))="","",OFFSET('Water Data'!$G$27,0,10*ROW('Water Data'!G44)))</f>
        <v/>
      </c>
      <c r="CC50" s="309" t="str">
        <f ca="true">+IF(OFFSET('Water Data'!$G$28,0,10*ROW('Water Data'!G44))="","",OFFSET('Water Data'!$G$28,0,10*ROW('Water Data'!G44)))</f>
        <v/>
      </c>
      <c r="CD50" s="309" t="str">
        <f ca="true">+IF(OFFSET('Water Data'!$G$29,0,10*ROW('Water Data'!G44))="","",OFFSET('Water Data'!$G$29,0,10*ROW('Water Data'!G44)))</f>
        <v/>
      </c>
      <c r="CE50" s="309" t="str">
        <f ca="true">+IF(OFFSET('Water Data'!$H$27,0,10*ROW('Water Data'!H44))="","",OFFSET('Water Data'!$H$27,0,10*ROW('Water Data'!H44)))</f>
        <v/>
      </c>
      <c r="CF50" s="309" t="str">
        <f ca="true">+IF(OFFSET('Water Data'!$H$28,0,10*ROW('Water Data'!H44))="","",OFFSET('Water Data'!$H$28,0,10*ROW('Water Data'!H44)))</f>
        <v/>
      </c>
      <c r="CG50" s="309" t="str">
        <f ca="true">+IF(OFFSET('Water Data'!$H$29,0,10*ROW('Water Data'!H44))="","",OFFSET('Water Data'!$H$29,0,10*ROW('Water Data'!H44)))</f>
        <v/>
      </c>
      <c r="CH50" s="309" t="str">
        <f ca="true">+IF(OFFSET('Water Data'!$I$27,0,10*ROW('Water Data'!I44))="","",OFFSET('Water Data'!$I$27,0,10*ROW('Water Data'!I44)))</f>
        <v/>
      </c>
      <c r="CI50" s="309" t="str">
        <f ca="true">+IF(OFFSET('Water Data'!$I$28,0,10*ROW('Water Data'!I44))="","",OFFSET('Water Data'!$I$28,0,10*ROW('Water Data'!I44)))</f>
        <v/>
      </c>
      <c r="CJ50" s="309" t="str">
        <f ca="true">+IF(OFFSET('Water Data'!$I$29,0,10*ROW('Water Data'!I44))="","",OFFSET('Water Data'!$I$29,0,10*ROW('Water Data'!I44)))</f>
        <v/>
      </c>
      <c r="CK50" s="309" t="str">
        <f ca="true">+IF(OFFSET('Sanitation Data'!$D$28,0,10*ROW('Sanitation Data'!D44))="","",OFFSET('Sanitation Data'!$D$28,0,10*ROW('Sanitation Data'!D44)))</f>
        <v/>
      </c>
      <c r="CL50" s="309" t="str">
        <f ca="true">+IF(OFFSET('Sanitation Data'!$D$29,0,10*ROW('Sanitation Data'!D44))="","",OFFSET('Sanitation Data'!$D$29,0,10*ROW('Sanitation Data'!D44)))</f>
        <v/>
      </c>
      <c r="CM50" s="309" t="str">
        <f ca="true">+IF(OFFSET('Sanitation Data'!$D$30,0,10*ROW('Sanitation Data'!D44))="","",OFFSET('Sanitation Data'!$D$30,0,10*ROW('Sanitation Data'!D44)))</f>
        <v/>
      </c>
      <c r="CN50" s="309" t="str">
        <f ca="true">+IF(OFFSET('Sanitation Data'!$D$31,0,10*ROW('Sanitation Data'!D44))="","",OFFSET('Sanitation Data'!$D$31,0,10*ROW('Sanitation Data'!D44)))</f>
        <v/>
      </c>
      <c r="CO50" s="309" t="str">
        <f ca="true">+IF(OFFSET('Sanitation Data'!$D$32,0,10*ROW('Sanitation Data'!D44))="","",OFFSET('Sanitation Data'!$D$32,0,10*ROW('Sanitation Data'!D44)))</f>
        <v/>
      </c>
      <c r="CP50" s="309" t="str">
        <f ca="true">+IF(OFFSET('Sanitation Data'!$E$28,0,10*ROW('Sanitation Data'!E44))="","",OFFSET('Sanitation Data'!$E$28,0,10*ROW('Sanitation Data'!E44)))</f>
        <v/>
      </c>
      <c r="CQ50" s="309" t="str">
        <f ca="true">+IF(OFFSET('Sanitation Data'!$E$29,0,10*ROW('Sanitation Data'!E44))="","",OFFSET('Sanitation Data'!$E$29,0,10*ROW('Sanitation Data'!E44)))</f>
        <v/>
      </c>
      <c r="CR50" s="309" t="str">
        <f ca="true">+IF(OFFSET('Sanitation Data'!$E$30,0,10*ROW('Sanitation Data'!E44))="","",OFFSET('Sanitation Data'!$E$30,0,10*ROW('Sanitation Data'!E44)))</f>
        <v/>
      </c>
      <c r="CS50" s="309" t="str">
        <f ca="true">+IF(OFFSET('Sanitation Data'!$E$31,0,10*ROW('Sanitation Data'!E44))="","",OFFSET('Sanitation Data'!$E$31,0,10*ROW('Sanitation Data'!E44)))</f>
        <v/>
      </c>
      <c r="CT50" s="309" t="str">
        <f ca="true">+IF(OFFSET('Sanitation Data'!$E$32,0,10*ROW('Sanitation Data'!E44))="","",OFFSET('Sanitation Data'!$E$32,0,10*ROW('Sanitation Data'!E44)))</f>
        <v/>
      </c>
      <c r="CU50" s="309" t="str">
        <f ca="true">+IF(OFFSET('Sanitation Data'!$F$28,0,10*ROW('Sanitation Data'!F44))="","",OFFSET('Sanitation Data'!$F$28,0,10*ROW('Sanitation Data'!F44)))</f>
        <v/>
      </c>
      <c r="CV50" s="309" t="str">
        <f ca="true">+IF(OFFSET('Sanitation Data'!$F$29,0,10*ROW('Sanitation Data'!F44))="","",OFFSET('Sanitation Data'!$F$29,0,10*ROW('Sanitation Data'!F44)))</f>
        <v/>
      </c>
      <c r="CW50" s="309" t="str">
        <f ca="true">+IF(OFFSET('Sanitation Data'!$F$30,0,10*ROW('Sanitation Data'!F44))="","",OFFSET('Sanitation Data'!$F$30,0,10*ROW('Sanitation Data'!F44)))</f>
        <v/>
      </c>
      <c r="CX50" s="309" t="str">
        <f ca="true">+IF(OFFSET('Sanitation Data'!$F$31,0,10*ROW('Sanitation Data'!F44))="","",OFFSET('Sanitation Data'!$F$31,0,10*ROW('Sanitation Data'!F44)))</f>
        <v/>
      </c>
      <c r="CY50" s="309" t="str">
        <f ca="true">+IF(OFFSET('Sanitation Data'!$F$32,0,10*ROW('Sanitation Data'!F44))="","",OFFSET('Sanitation Data'!$F$32,0,10*ROW('Sanitation Data'!F44)))</f>
        <v/>
      </c>
      <c r="CZ50" s="309" t="str">
        <f ca="true">+IF(OFFSET('Sanitation Data'!$G$28,0,10*ROW('Sanitation Data'!G44))="","",OFFSET('Sanitation Data'!$G$28,0,10*ROW('Sanitation Data'!G44)))</f>
        <v/>
      </c>
      <c r="DA50" s="309" t="str">
        <f ca="true">+IF(OFFSET('Sanitation Data'!$G$29,0,10*ROW('Sanitation Data'!G44))="","",OFFSET('Sanitation Data'!$G$29,0,10*ROW('Sanitation Data'!G44)))</f>
        <v/>
      </c>
      <c r="DB50" s="309" t="str">
        <f ca="true">+IF(OFFSET('Sanitation Data'!$G$30,0,10*ROW('Sanitation Data'!G44))="","",OFFSET('Sanitation Data'!$G$30,0,10*ROW('Sanitation Data'!G44)))</f>
        <v/>
      </c>
      <c r="DC50" s="309" t="str">
        <f ca="true">+IF(OFFSET('Sanitation Data'!$G$31,0,10*ROW('Sanitation Data'!G44))="","",OFFSET('Sanitation Data'!$G$31,0,10*ROW('Sanitation Data'!G44)))</f>
        <v/>
      </c>
      <c r="DD50" s="309" t="str">
        <f ca="true">+IF(OFFSET('Sanitation Data'!$G$32,0,10*ROW('Sanitation Data'!G44))="","",OFFSET('Sanitation Data'!$G$32,0,10*ROW('Sanitation Data'!G44)))</f>
        <v/>
      </c>
      <c r="DE50" s="309" t="str">
        <f ca="true">+IF(OFFSET('Sanitation Data'!$H$28,0,10*ROW('Sanitation Data'!H44))="","",OFFSET('Sanitation Data'!$H$28,0,10*ROW('Sanitation Data'!H44)))</f>
        <v/>
      </c>
      <c r="DF50" s="309" t="str">
        <f ca="true">+IF(OFFSET('Sanitation Data'!$H$29,0,10*ROW('Sanitation Data'!H44))="","",OFFSET('Sanitation Data'!$H$29,0,10*ROW('Sanitation Data'!H44)))</f>
        <v/>
      </c>
      <c r="DG50" s="309" t="str">
        <f ca="true">+IF(OFFSET('Sanitation Data'!$H$30,0,10*ROW('Sanitation Data'!H44))="","",OFFSET('Sanitation Data'!$H$30,0,10*ROW('Sanitation Data'!H44)))</f>
        <v/>
      </c>
      <c r="DH50" s="309" t="str">
        <f ca="true">+IF(OFFSET('Sanitation Data'!$H$31,0,10*ROW('Sanitation Data'!H44))="","",OFFSET('Sanitation Data'!$H$31,0,10*ROW('Sanitation Data'!H44)))</f>
        <v/>
      </c>
      <c r="DI50" s="309" t="str">
        <f ca="true">+IF(OFFSET('Sanitation Data'!$H$32,0,10*ROW('Sanitation Data'!H44))="","",OFFSET('Sanitation Data'!$H$32,0,10*ROW('Sanitation Data'!H44)))</f>
        <v/>
      </c>
      <c r="DJ50" s="309" t="str">
        <f ca="true">+IF(OFFSET('Sanitation Data'!$I$28,0,10*ROW('Sanitation Data'!I44))="","",OFFSET('Sanitation Data'!$I$28,0,10*ROW('Sanitation Data'!I44)))</f>
        <v/>
      </c>
      <c r="DK50" s="309" t="str">
        <f ca="true">+IF(OFFSET('Sanitation Data'!$I$29,0,10*ROW('Sanitation Data'!I44))="","",OFFSET('Sanitation Data'!$I$29,0,10*ROW('Sanitation Data'!I44)))</f>
        <v/>
      </c>
      <c r="DL50" s="309" t="str">
        <f ca="true">+IF(OFFSET('Sanitation Data'!$I$30,0,10*ROW('Sanitation Data'!I44))="","",OFFSET('Sanitation Data'!$I$30,0,10*ROW('Sanitation Data'!I44)))</f>
        <v/>
      </c>
      <c r="DM50" s="309" t="str">
        <f ca="true">+IF(OFFSET('Sanitation Data'!$I$31,0,10*ROW('Sanitation Data'!I44))="","",OFFSET('Sanitation Data'!$I$31,0,10*ROW('Sanitation Data'!I44)))</f>
        <v/>
      </c>
      <c r="DN50" s="309" t="str">
        <f ca="true">+IF(OFFSET('Sanitation Data'!$I$32,0,10*ROW('Sanitation Data'!I44))="","",OFFSET('Sanitation Data'!$I$32,0,10*ROW('Sanitation Data'!I44)))</f>
        <v/>
      </c>
      <c r="DO50" s="309" t="str">
        <f ca="true">+IF(OFFSET('Hygiene Data'!$D$11,0,10*ROW('Hygiene Data'!D44))="","",OFFSET('Hygiene Data'!$D$11,0,10*ROW('Hygiene Data'!D44)))</f>
        <v/>
      </c>
      <c r="DP50" s="309" t="str">
        <f ca="true">+IF(OFFSET('Hygiene Data'!$D$12,0,10*ROW('Hygiene Data'!D44))="","",OFFSET('Hygiene Data'!$D$12,0,10*ROW('Hygiene Data'!D44)))</f>
        <v/>
      </c>
      <c r="DQ50" s="309" t="str">
        <f ca="true">+IF(OFFSET('Hygiene Data'!$D$13,0,10*ROW('Hygiene Data'!D44))="","",OFFSET('Hygiene Data'!$D$13,0,10*ROW('Hygiene Data'!D44)))</f>
        <v/>
      </c>
      <c r="DR50" s="309" t="str">
        <f ca="true">+IF(OFFSET('Hygiene Data'!$E$11,0,10*ROW('Hygiene Data'!E44))="","",OFFSET('Hygiene Data'!$E$11,0,10*ROW('Hygiene Data'!E44)))</f>
        <v/>
      </c>
      <c r="DS50" s="309" t="str">
        <f ca="true">+IF(OFFSET('Hygiene Data'!$E$12,0,10*ROW('Hygiene Data'!E44))="","",OFFSET('Hygiene Data'!$E$12,0,10*ROW('Hygiene Data'!E44)))</f>
        <v/>
      </c>
      <c r="DT50" s="309" t="str">
        <f ca="true">+IF(OFFSET('Hygiene Data'!$E$13,0,10*ROW('Hygiene Data'!E44))="","",OFFSET('Hygiene Data'!$E$13,0,10*ROW('Hygiene Data'!E44)))</f>
        <v/>
      </c>
      <c r="DU50" s="309" t="str">
        <f ca="true">+IF(OFFSET('Hygiene Data'!$F$11,0,10*ROW('Hygiene Data'!F44))="","",OFFSET('Hygiene Data'!$F$11,0,10*ROW('Hygiene Data'!F44)))</f>
        <v/>
      </c>
      <c r="DV50" s="309" t="str">
        <f ca="true">+IF(OFFSET('Hygiene Data'!$F$12,0,10*ROW('Hygiene Data'!F44))="","",OFFSET('Hygiene Data'!$F$12,0,10*ROW('Hygiene Data'!F44)))</f>
        <v/>
      </c>
      <c r="DW50" s="309" t="str">
        <f ca="true">+IF(OFFSET('Hygiene Data'!$F$13,0,10*ROW('Hygiene Data'!F44))="","",OFFSET('Hygiene Data'!$F$13,0,10*ROW('Hygiene Data'!F44)))</f>
        <v/>
      </c>
      <c r="DX50" s="309" t="str">
        <f ca="true">+IF(OFFSET('Hygiene Data'!$G$11,0,10*ROW('Hygiene Data'!G44))="","",OFFSET('Hygiene Data'!$G$11,0,10*ROW('Hygiene Data'!G44)))</f>
        <v/>
      </c>
      <c r="DY50" s="309" t="str">
        <f ca="true">+IF(OFFSET('Hygiene Data'!$G$12,0,10*ROW('Hygiene Data'!G44))="","",OFFSET('Hygiene Data'!$G$12,0,10*ROW('Hygiene Data'!G44)))</f>
        <v/>
      </c>
      <c r="DZ50" s="309" t="str">
        <f ca="true">+IF(OFFSET('Hygiene Data'!$G$13,0,10*ROW('Hygiene Data'!G44))="","",OFFSET('Hygiene Data'!$G$13,0,10*ROW('Hygiene Data'!G44)))</f>
        <v/>
      </c>
      <c r="EA50" s="309" t="str">
        <f ca="true">+IF(OFFSET('Hygiene Data'!$H$11,0,10*ROW('Hygiene Data'!H44))="","",OFFSET('Hygiene Data'!$H$11,0,10*ROW('Hygiene Data'!H44)))</f>
        <v/>
      </c>
      <c r="EB50" s="309" t="str">
        <f ca="true">+IF(OFFSET('Hygiene Data'!$H$12,0,10*ROW('Hygiene Data'!H44))="","",OFFSET('Hygiene Data'!$H$12,0,10*ROW('Hygiene Data'!H44)))</f>
        <v/>
      </c>
      <c r="EC50" s="309" t="str">
        <f ca="true">+IF(OFFSET('Hygiene Data'!$H$13,0,10*ROW('Hygiene Data'!H44))="","",OFFSET('Hygiene Data'!$H$13,0,10*ROW('Hygiene Data'!H44)))</f>
        <v/>
      </c>
      <c r="ED50" s="309" t="str">
        <f ca="true">+IF(OFFSET('Hygiene Data'!$I$11,0,10*ROW('Hygiene Data'!I44))="","",OFFSET('Hygiene Data'!$I$11,0,10*ROW('Hygiene Data'!I44)))</f>
        <v/>
      </c>
      <c r="EE50" s="309" t="str">
        <f ca="true">+IF(OFFSET('Hygiene Data'!$I$12,0,10*ROW('Hygiene Data'!I44))="","",OFFSET('Hygiene Data'!$I$12,0,10*ROW('Hygiene Data'!I44)))</f>
        <v/>
      </c>
      <c r="EF50" s="309"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65" t="str">
        <f t="shared" ca="true" si="0"/>
        <v/>
      </c>
      <c r="D51" s="9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10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10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10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10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10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10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10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10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10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10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10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10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10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10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10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10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10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10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10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10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10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10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10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10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10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10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10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10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10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10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9"/>
      <c r="BS51" s="309" t="str">
        <f ca="true">+IF(OFFSET('Water Data'!$D$27,0,10*ROW('Water Data'!D45))="","",OFFSET('Water Data'!$D$27,0,10*ROW('Water Data'!D45)))</f>
        <v/>
      </c>
      <c r="BT51" s="309" t="str">
        <f ca="true">+IF(OFFSET('Water Data'!$D$28,0,10*ROW('Water Data'!D45))="","",OFFSET('Water Data'!$D$28,0,10*ROW('Water Data'!D45)))</f>
        <v/>
      </c>
      <c r="BU51" s="309" t="str">
        <f ca="true">+IF(OFFSET('Water Data'!$D$29,0,10*ROW('Water Data'!D45))="","",OFFSET('Water Data'!$D$29,0,10*ROW('Water Data'!D45)))</f>
        <v/>
      </c>
      <c r="BV51" s="309" t="str">
        <f ca="true">+IF(OFFSET('Water Data'!$E$27,0,10*ROW('Water Data'!E45))="","",OFFSET('Water Data'!$E$27,0,10*ROW('Water Data'!E45)))</f>
        <v/>
      </c>
      <c r="BW51" s="309" t="str">
        <f ca="true">+IF(OFFSET('Water Data'!$E$28,0,10*ROW('Water Data'!E45))="","",OFFSET('Water Data'!$E$28,0,10*ROW('Water Data'!E45)))</f>
        <v/>
      </c>
      <c r="BX51" s="309" t="str">
        <f ca="true">+IF(OFFSET('Water Data'!$E$29,0,10*ROW('Water Data'!E45))="","",OFFSET('Water Data'!$E$29,0,10*ROW('Water Data'!E45)))</f>
        <v/>
      </c>
      <c r="BY51" s="309" t="str">
        <f ca="true">+IF(OFFSET('Water Data'!$F$27,0,10*ROW('Water Data'!F45))="","",OFFSET('Water Data'!$F$27,0,10*ROW('Water Data'!F45)))</f>
        <v/>
      </c>
      <c r="BZ51" s="309" t="str">
        <f ca="true">+IF(OFFSET('Water Data'!$F$28,0,10*ROW('Water Data'!F45))="","",OFFSET('Water Data'!$F$28,0,10*ROW('Water Data'!F45)))</f>
        <v/>
      </c>
      <c r="CA51" s="309" t="str">
        <f ca="true">+IF(OFFSET('Water Data'!$F$29,0,10*ROW('Water Data'!F45))="","",OFFSET('Water Data'!$F$29,0,10*ROW('Water Data'!F45)))</f>
        <v/>
      </c>
      <c r="CB51" s="309" t="str">
        <f ca="true">+IF(OFFSET('Water Data'!$G$27,0,10*ROW('Water Data'!G45))="","",OFFSET('Water Data'!$G$27,0,10*ROW('Water Data'!G45)))</f>
        <v/>
      </c>
      <c r="CC51" s="309" t="str">
        <f ca="true">+IF(OFFSET('Water Data'!$G$28,0,10*ROW('Water Data'!G45))="","",OFFSET('Water Data'!$G$28,0,10*ROW('Water Data'!G45)))</f>
        <v/>
      </c>
      <c r="CD51" s="309" t="str">
        <f ca="true">+IF(OFFSET('Water Data'!$G$29,0,10*ROW('Water Data'!G45))="","",OFFSET('Water Data'!$G$29,0,10*ROW('Water Data'!G45)))</f>
        <v/>
      </c>
      <c r="CE51" s="309" t="str">
        <f ca="true">+IF(OFFSET('Water Data'!$H$27,0,10*ROW('Water Data'!H45))="","",OFFSET('Water Data'!$H$27,0,10*ROW('Water Data'!H45)))</f>
        <v/>
      </c>
      <c r="CF51" s="309" t="str">
        <f ca="true">+IF(OFFSET('Water Data'!$H$28,0,10*ROW('Water Data'!H45))="","",OFFSET('Water Data'!$H$28,0,10*ROW('Water Data'!H45)))</f>
        <v/>
      </c>
      <c r="CG51" s="309" t="str">
        <f ca="true">+IF(OFFSET('Water Data'!$H$29,0,10*ROW('Water Data'!H45))="","",OFFSET('Water Data'!$H$29,0,10*ROW('Water Data'!H45)))</f>
        <v/>
      </c>
      <c r="CH51" s="309" t="str">
        <f ca="true">+IF(OFFSET('Water Data'!$I$27,0,10*ROW('Water Data'!I45))="","",OFFSET('Water Data'!$I$27,0,10*ROW('Water Data'!I45)))</f>
        <v/>
      </c>
      <c r="CI51" s="309" t="str">
        <f ca="true">+IF(OFFSET('Water Data'!$I$28,0,10*ROW('Water Data'!I45))="","",OFFSET('Water Data'!$I$28,0,10*ROW('Water Data'!I45)))</f>
        <v/>
      </c>
      <c r="CJ51" s="309" t="str">
        <f ca="true">+IF(OFFSET('Water Data'!$I$29,0,10*ROW('Water Data'!I45))="","",OFFSET('Water Data'!$I$29,0,10*ROW('Water Data'!I45)))</f>
        <v/>
      </c>
      <c r="CK51" s="309" t="str">
        <f ca="true">+IF(OFFSET('Sanitation Data'!$D$28,0,10*ROW('Sanitation Data'!D45))="","",OFFSET('Sanitation Data'!$D$28,0,10*ROW('Sanitation Data'!D45)))</f>
        <v/>
      </c>
      <c r="CL51" s="309" t="str">
        <f ca="true">+IF(OFFSET('Sanitation Data'!$D$29,0,10*ROW('Sanitation Data'!D45))="","",OFFSET('Sanitation Data'!$D$29,0,10*ROW('Sanitation Data'!D45)))</f>
        <v/>
      </c>
      <c r="CM51" s="309" t="str">
        <f ca="true">+IF(OFFSET('Sanitation Data'!$D$30,0,10*ROW('Sanitation Data'!D45))="","",OFFSET('Sanitation Data'!$D$30,0,10*ROW('Sanitation Data'!D45)))</f>
        <v/>
      </c>
      <c r="CN51" s="309" t="str">
        <f ca="true">+IF(OFFSET('Sanitation Data'!$D$31,0,10*ROW('Sanitation Data'!D45))="","",OFFSET('Sanitation Data'!$D$31,0,10*ROW('Sanitation Data'!D45)))</f>
        <v/>
      </c>
      <c r="CO51" s="309" t="str">
        <f ca="true">+IF(OFFSET('Sanitation Data'!$D$32,0,10*ROW('Sanitation Data'!D45))="","",OFFSET('Sanitation Data'!$D$32,0,10*ROW('Sanitation Data'!D45)))</f>
        <v/>
      </c>
      <c r="CP51" s="309" t="str">
        <f ca="true">+IF(OFFSET('Sanitation Data'!$E$28,0,10*ROW('Sanitation Data'!E45))="","",OFFSET('Sanitation Data'!$E$28,0,10*ROW('Sanitation Data'!E45)))</f>
        <v/>
      </c>
      <c r="CQ51" s="309" t="str">
        <f ca="true">+IF(OFFSET('Sanitation Data'!$E$29,0,10*ROW('Sanitation Data'!E45))="","",OFFSET('Sanitation Data'!$E$29,0,10*ROW('Sanitation Data'!E45)))</f>
        <v/>
      </c>
      <c r="CR51" s="309" t="str">
        <f ca="true">+IF(OFFSET('Sanitation Data'!$E$30,0,10*ROW('Sanitation Data'!E45))="","",OFFSET('Sanitation Data'!$E$30,0,10*ROW('Sanitation Data'!E45)))</f>
        <v/>
      </c>
      <c r="CS51" s="309" t="str">
        <f ca="true">+IF(OFFSET('Sanitation Data'!$E$31,0,10*ROW('Sanitation Data'!E45))="","",OFFSET('Sanitation Data'!$E$31,0,10*ROW('Sanitation Data'!E45)))</f>
        <v/>
      </c>
      <c r="CT51" s="309" t="str">
        <f ca="true">+IF(OFFSET('Sanitation Data'!$E$32,0,10*ROW('Sanitation Data'!E45))="","",OFFSET('Sanitation Data'!$E$32,0,10*ROW('Sanitation Data'!E45)))</f>
        <v/>
      </c>
      <c r="CU51" s="309" t="str">
        <f ca="true">+IF(OFFSET('Sanitation Data'!$F$28,0,10*ROW('Sanitation Data'!F45))="","",OFFSET('Sanitation Data'!$F$28,0,10*ROW('Sanitation Data'!F45)))</f>
        <v/>
      </c>
      <c r="CV51" s="309" t="str">
        <f ca="true">+IF(OFFSET('Sanitation Data'!$F$29,0,10*ROW('Sanitation Data'!F45))="","",OFFSET('Sanitation Data'!$F$29,0,10*ROW('Sanitation Data'!F45)))</f>
        <v/>
      </c>
      <c r="CW51" s="309" t="str">
        <f ca="true">+IF(OFFSET('Sanitation Data'!$F$30,0,10*ROW('Sanitation Data'!F45))="","",OFFSET('Sanitation Data'!$F$30,0,10*ROW('Sanitation Data'!F45)))</f>
        <v/>
      </c>
      <c r="CX51" s="309" t="str">
        <f ca="true">+IF(OFFSET('Sanitation Data'!$F$31,0,10*ROW('Sanitation Data'!F45))="","",OFFSET('Sanitation Data'!$F$31,0,10*ROW('Sanitation Data'!F45)))</f>
        <v/>
      </c>
      <c r="CY51" s="309" t="str">
        <f ca="true">+IF(OFFSET('Sanitation Data'!$F$32,0,10*ROW('Sanitation Data'!F45))="","",OFFSET('Sanitation Data'!$F$32,0,10*ROW('Sanitation Data'!F45)))</f>
        <v/>
      </c>
      <c r="CZ51" s="309" t="str">
        <f ca="true">+IF(OFFSET('Sanitation Data'!$G$28,0,10*ROW('Sanitation Data'!G45))="","",OFFSET('Sanitation Data'!$G$28,0,10*ROW('Sanitation Data'!G45)))</f>
        <v/>
      </c>
      <c r="DA51" s="309" t="str">
        <f ca="true">+IF(OFFSET('Sanitation Data'!$G$29,0,10*ROW('Sanitation Data'!G45))="","",OFFSET('Sanitation Data'!$G$29,0,10*ROW('Sanitation Data'!G45)))</f>
        <v/>
      </c>
      <c r="DB51" s="309" t="str">
        <f ca="true">+IF(OFFSET('Sanitation Data'!$G$30,0,10*ROW('Sanitation Data'!G45))="","",OFFSET('Sanitation Data'!$G$30,0,10*ROW('Sanitation Data'!G45)))</f>
        <v/>
      </c>
      <c r="DC51" s="309" t="str">
        <f ca="true">+IF(OFFSET('Sanitation Data'!$G$31,0,10*ROW('Sanitation Data'!G45))="","",OFFSET('Sanitation Data'!$G$31,0,10*ROW('Sanitation Data'!G45)))</f>
        <v/>
      </c>
      <c r="DD51" s="309" t="str">
        <f ca="true">+IF(OFFSET('Sanitation Data'!$G$32,0,10*ROW('Sanitation Data'!G45))="","",OFFSET('Sanitation Data'!$G$32,0,10*ROW('Sanitation Data'!G45)))</f>
        <v/>
      </c>
      <c r="DE51" s="309" t="str">
        <f ca="true">+IF(OFFSET('Sanitation Data'!$H$28,0,10*ROW('Sanitation Data'!H45))="","",OFFSET('Sanitation Data'!$H$28,0,10*ROW('Sanitation Data'!H45)))</f>
        <v/>
      </c>
      <c r="DF51" s="309" t="str">
        <f ca="true">+IF(OFFSET('Sanitation Data'!$H$29,0,10*ROW('Sanitation Data'!H45))="","",OFFSET('Sanitation Data'!$H$29,0,10*ROW('Sanitation Data'!H45)))</f>
        <v/>
      </c>
      <c r="DG51" s="309" t="str">
        <f ca="true">+IF(OFFSET('Sanitation Data'!$H$30,0,10*ROW('Sanitation Data'!H45))="","",OFFSET('Sanitation Data'!$H$30,0,10*ROW('Sanitation Data'!H45)))</f>
        <v/>
      </c>
      <c r="DH51" s="309" t="str">
        <f ca="true">+IF(OFFSET('Sanitation Data'!$H$31,0,10*ROW('Sanitation Data'!H45))="","",OFFSET('Sanitation Data'!$H$31,0,10*ROW('Sanitation Data'!H45)))</f>
        <v/>
      </c>
      <c r="DI51" s="309" t="str">
        <f ca="true">+IF(OFFSET('Sanitation Data'!$H$32,0,10*ROW('Sanitation Data'!H45))="","",OFFSET('Sanitation Data'!$H$32,0,10*ROW('Sanitation Data'!H45)))</f>
        <v/>
      </c>
      <c r="DJ51" s="309" t="str">
        <f ca="true">+IF(OFFSET('Sanitation Data'!$I$28,0,10*ROW('Sanitation Data'!I45))="","",OFFSET('Sanitation Data'!$I$28,0,10*ROW('Sanitation Data'!I45)))</f>
        <v/>
      </c>
      <c r="DK51" s="309" t="str">
        <f ca="true">+IF(OFFSET('Sanitation Data'!$I$29,0,10*ROW('Sanitation Data'!I45))="","",OFFSET('Sanitation Data'!$I$29,0,10*ROW('Sanitation Data'!I45)))</f>
        <v/>
      </c>
      <c r="DL51" s="309" t="str">
        <f ca="true">+IF(OFFSET('Sanitation Data'!$I$30,0,10*ROW('Sanitation Data'!I45))="","",OFFSET('Sanitation Data'!$I$30,0,10*ROW('Sanitation Data'!I45)))</f>
        <v/>
      </c>
      <c r="DM51" s="309" t="str">
        <f ca="true">+IF(OFFSET('Sanitation Data'!$I$31,0,10*ROW('Sanitation Data'!I45))="","",OFFSET('Sanitation Data'!$I$31,0,10*ROW('Sanitation Data'!I45)))</f>
        <v/>
      </c>
      <c r="DN51" s="309" t="str">
        <f ca="true">+IF(OFFSET('Sanitation Data'!$I$32,0,10*ROW('Sanitation Data'!I45))="","",OFFSET('Sanitation Data'!$I$32,0,10*ROW('Sanitation Data'!I45)))</f>
        <v/>
      </c>
      <c r="DO51" s="309" t="str">
        <f ca="true">+IF(OFFSET('Hygiene Data'!$D$11,0,10*ROW('Hygiene Data'!D45))="","",OFFSET('Hygiene Data'!$D$11,0,10*ROW('Hygiene Data'!D45)))</f>
        <v/>
      </c>
      <c r="DP51" s="309" t="str">
        <f ca="true">+IF(OFFSET('Hygiene Data'!$D$12,0,10*ROW('Hygiene Data'!D45))="","",OFFSET('Hygiene Data'!$D$12,0,10*ROW('Hygiene Data'!D45)))</f>
        <v/>
      </c>
      <c r="DQ51" s="309" t="str">
        <f ca="true">+IF(OFFSET('Hygiene Data'!$D$13,0,10*ROW('Hygiene Data'!D45))="","",OFFSET('Hygiene Data'!$D$13,0,10*ROW('Hygiene Data'!D45)))</f>
        <v/>
      </c>
      <c r="DR51" s="309" t="str">
        <f ca="true">+IF(OFFSET('Hygiene Data'!$E$11,0,10*ROW('Hygiene Data'!E45))="","",OFFSET('Hygiene Data'!$E$11,0,10*ROW('Hygiene Data'!E45)))</f>
        <v/>
      </c>
      <c r="DS51" s="309" t="str">
        <f ca="true">+IF(OFFSET('Hygiene Data'!$E$12,0,10*ROW('Hygiene Data'!E45))="","",OFFSET('Hygiene Data'!$E$12,0,10*ROW('Hygiene Data'!E45)))</f>
        <v/>
      </c>
      <c r="DT51" s="309" t="str">
        <f ca="true">+IF(OFFSET('Hygiene Data'!$E$13,0,10*ROW('Hygiene Data'!E45))="","",OFFSET('Hygiene Data'!$E$13,0,10*ROW('Hygiene Data'!E45)))</f>
        <v/>
      </c>
      <c r="DU51" s="309" t="str">
        <f ca="true">+IF(OFFSET('Hygiene Data'!$F$11,0,10*ROW('Hygiene Data'!F45))="","",OFFSET('Hygiene Data'!$F$11,0,10*ROW('Hygiene Data'!F45)))</f>
        <v/>
      </c>
      <c r="DV51" s="309" t="str">
        <f ca="true">+IF(OFFSET('Hygiene Data'!$F$12,0,10*ROW('Hygiene Data'!F45))="","",OFFSET('Hygiene Data'!$F$12,0,10*ROW('Hygiene Data'!F45)))</f>
        <v/>
      </c>
      <c r="DW51" s="309" t="str">
        <f ca="true">+IF(OFFSET('Hygiene Data'!$F$13,0,10*ROW('Hygiene Data'!F45))="","",OFFSET('Hygiene Data'!$F$13,0,10*ROW('Hygiene Data'!F45)))</f>
        <v/>
      </c>
      <c r="DX51" s="309" t="str">
        <f ca="true">+IF(OFFSET('Hygiene Data'!$G$11,0,10*ROW('Hygiene Data'!G45))="","",OFFSET('Hygiene Data'!$G$11,0,10*ROW('Hygiene Data'!G45)))</f>
        <v/>
      </c>
      <c r="DY51" s="309" t="str">
        <f ca="true">+IF(OFFSET('Hygiene Data'!$G$12,0,10*ROW('Hygiene Data'!G45))="","",OFFSET('Hygiene Data'!$G$12,0,10*ROW('Hygiene Data'!G45)))</f>
        <v/>
      </c>
      <c r="DZ51" s="309" t="str">
        <f ca="true">+IF(OFFSET('Hygiene Data'!$G$13,0,10*ROW('Hygiene Data'!G45))="","",OFFSET('Hygiene Data'!$G$13,0,10*ROW('Hygiene Data'!G45)))</f>
        <v/>
      </c>
      <c r="EA51" s="309" t="str">
        <f ca="true">+IF(OFFSET('Hygiene Data'!$H$11,0,10*ROW('Hygiene Data'!H45))="","",OFFSET('Hygiene Data'!$H$11,0,10*ROW('Hygiene Data'!H45)))</f>
        <v/>
      </c>
      <c r="EB51" s="309" t="str">
        <f ca="true">+IF(OFFSET('Hygiene Data'!$H$12,0,10*ROW('Hygiene Data'!H45))="","",OFFSET('Hygiene Data'!$H$12,0,10*ROW('Hygiene Data'!H45)))</f>
        <v/>
      </c>
      <c r="EC51" s="309" t="str">
        <f ca="true">+IF(OFFSET('Hygiene Data'!$H$13,0,10*ROW('Hygiene Data'!H45))="","",OFFSET('Hygiene Data'!$H$13,0,10*ROW('Hygiene Data'!H45)))</f>
        <v/>
      </c>
      <c r="ED51" s="309" t="str">
        <f ca="true">+IF(OFFSET('Hygiene Data'!$I$11,0,10*ROW('Hygiene Data'!I45))="","",OFFSET('Hygiene Data'!$I$11,0,10*ROW('Hygiene Data'!I45)))</f>
        <v/>
      </c>
      <c r="EE51" s="309" t="str">
        <f ca="true">+IF(OFFSET('Hygiene Data'!$I$12,0,10*ROW('Hygiene Data'!I45))="","",OFFSET('Hygiene Data'!$I$12,0,10*ROW('Hygiene Data'!I45)))</f>
        <v/>
      </c>
      <c r="EF51" s="309"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65" t="str">
        <f t="shared" ca="true" si="0"/>
        <v/>
      </c>
      <c r="D52" s="9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10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10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10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10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10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10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10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10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10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10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10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10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10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10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10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10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10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10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10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10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10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10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10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10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10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10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10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10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10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10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9"/>
      <c r="BS52" s="309" t="str">
        <f ca="true">+IF(OFFSET('Water Data'!$D$27,0,10*ROW('Water Data'!D46))="","",OFFSET('Water Data'!$D$27,0,10*ROW('Water Data'!D46)))</f>
        <v/>
      </c>
      <c r="BT52" s="309" t="str">
        <f ca="true">+IF(OFFSET('Water Data'!$D$28,0,10*ROW('Water Data'!D46))="","",OFFSET('Water Data'!$D$28,0,10*ROW('Water Data'!D46)))</f>
        <v/>
      </c>
      <c r="BU52" s="309" t="str">
        <f ca="true">+IF(OFFSET('Water Data'!$D$29,0,10*ROW('Water Data'!D46))="","",OFFSET('Water Data'!$D$29,0,10*ROW('Water Data'!D46)))</f>
        <v/>
      </c>
      <c r="BV52" s="309" t="str">
        <f ca="true">+IF(OFFSET('Water Data'!$E$27,0,10*ROW('Water Data'!E46))="","",OFFSET('Water Data'!$E$27,0,10*ROW('Water Data'!E46)))</f>
        <v/>
      </c>
      <c r="BW52" s="309" t="str">
        <f ca="true">+IF(OFFSET('Water Data'!$E$28,0,10*ROW('Water Data'!E46))="","",OFFSET('Water Data'!$E$28,0,10*ROW('Water Data'!E46)))</f>
        <v/>
      </c>
      <c r="BX52" s="309" t="str">
        <f ca="true">+IF(OFFSET('Water Data'!$E$29,0,10*ROW('Water Data'!E46))="","",OFFSET('Water Data'!$E$29,0,10*ROW('Water Data'!E46)))</f>
        <v/>
      </c>
      <c r="BY52" s="309" t="str">
        <f ca="true">+IF(OFFSET('Water Data'!$F$27,0,10*ROW('Water Data'!F46))="","",OFFSET('Water Data'!$F$27,0,10*ROW('Water Data'!F46)))</f>
        <v/>
      </c>
      <c r="BZ52" s="309" t="str">
        <f ca="true">+IF(OFFSET('Water Data'!$F$28,0,10*ROW('Water Data'!F46))="","",OFFSET('Water Data'!$F$28,0,10*ROW('Water Data'!F46)))</f>
        <v/>
      </c>
      <c r="CA52" s="309" t="str">
        <f ca="true">+IF(OFFSET('Water Data'!$F$29,0,10*ROW('Water Data'!F46))="","",OFFSET('Water Data'!$F$29,0,10*ROW('Water Data'!F46)))</f>
        <v/>
      </c>
      <c r="CB52" s="309" t="str">
        <f ca="true">+IF(OFFSET('Water Data'!$G$27,0,10*ROW('Water Data'!G46))="","",OFFSET('Water Data'!$G$27,0,10*ROW('Water Data'!G46)))</f>
        <v/>
      </c>
      <c r="CC52" s="309" t="str">
        <f ca="true">+IF(OFFSET('Water Data'!$G$28,0,10*ROW('Water Data'!G46))="","",OFFSET('Water Data'!$G$28,0,10*ROW('Water Data'!G46)))</f>
        <v/>
      </c>
      <c r="CD52" s="309" t="str">
        <f ca="true">+IF(OFFSET('Water Data'!$G$29,0,10*ROW('Water Data'!G46))="","",OFFSET('Water Data'!$G$29,0,10*ROW('Water Data'!G46)))</f>
        <v/>
      </c>
      <c r="CE52" s="309" t="str">
        <f ca="true">+IF(OFFSET('Water Data'!$H$27,0,10*ROW('Water Data'!H46))="","",OFFSET('Water Data'!$H$27,0,10*ROW('Water Data'!H46)))</f>
        <v/>
      </c>
      <c r="CF52" s="309" t="str">
        <f ca="true">+IF(OFFSET('Water Data'!$H$28,0,10*ROW('Water Data'!H46))="","",OFFSET('Water Data'!$H$28,0,10*ROW('Water Data'!H46)))</f>
        <v/>
      </c>
      <c r="CG52" s="309" t="str">
        <f ca="true">+IF(OFFSET('Water Data'!$H$29,0,10*ROW('Water Data'!H46))="","",OFFSET('Water Data'!$H$29,0,10*ROW('Water Data'!H46)))</f>
        <v/>
      </c>
      <c r="CH52" s="309" t="str">
        <f ca="true">+IF(OFFSET('Water Data'!$I$27,0,10*ROW('Water Data'!I46))="","",OFFSET('Water Data'!$I$27,0,10*ROW('Water Data'!I46)))</f>
        <v/>
      </c>
      <c r="CI52" s="309" t="str">
        <f ca="true">+IF(OFFSET('Water Data'!$I$28,0,10*ROW('Water Data'!I46))="","",OFFSET('Water Data'!$I$28,0,10*ROW('Water Data'!I46)))</f>
        <v/>
      </c>
      <c r="CJ52" s="309" t="str">
        <f ca="true">+IF(OFFSET('Water Data'!$I$29,0,10*ROW('Water Data'!I46))="","",OFFSET('Water Data'!$I$29,0,10*ROW('Water Data'!I46)))</f>
        <v/>
      </c>
      <c r="CK52" s="309" t="str">
        <f ca="true">+IF(OFFSET('Sanitation Data'!$D$28,0,10*ROW('Sanitation Data'!D46))="","",OFFSET('Sanitation Data'!$D$28,0,10*ROW('Sanitation Data'!D46)))</f>
        <v/>
      </c>
      <c r="CL52" s="309" t="str">
        <f ca="true">+IF(OFFSET('Sanitation Data'!$D$29,0,10*ROW('Sanitation Data'!D46))="","",OFFSET('Sanitation Data'!$D$29,0,10*ROW('Sanitation Data'!D46)))</f>
        <v/>
      </c>
      <c r="CM52" s="309" t="str">
        <f ca="true">+IF(OFFSET('Sanitation Data'!$D$30,0,10*ROW('Sanitation Data'!D46))="","",OFFSET('Sanitation Data'!$D$30,0,10*ROW('Sanitation Data'!D46)))</f>
        <v/>
      </c>
      <c r="CN52" s="309" t="str">
        <f ca="true">+IF(OFFSET('Sanitation Data'!$D$31,0,10*ROW('Sanitation Data'!D46))="","",OFFSET('Sanitation Data'!$D$31,0,10*ROW('Sanitation Data'!D46)))</f>
        <v/>
      </c>
      <c r="CO52" s="309" t="str">
        <f ca="true">+IF(OFFSET('Sanitation Data'!$D$32,0,10*ROW('Sanitation Data'!D46))="","",OFFSET('Sanitation Data'!$D$32,0,10*ROW('Sanitation Data'!D46)))</f>
        <v/>
      </c>
      <c r="CP52" s="309" t="str">
        <f ca="true">+IF(OFFSET('Sanitation Data'!$E$28,0,10*ROW('Sanitation Data'!E46))="","",OFFSET('Sanitation Data'!$E$28,0,10*ROW('Sanitation Data'!E46)))</f>
        <v/>
      </c>
      <c r="CQ52" s="309" t="str">
        <f ca="true">+IF(OFFSET('Sanitation Data'!$E$29,0,10*ROW('Sanitation Data'!E46))="","",OFFSET('Sanitation Data'!$E$29,0,10*ROW('Sanitation Data'!E46)))</f>
        <v/>
      </c>
      <c r="CR52" s="309" t="str">
        <f ca="true">+IF(OFFSET('Sanitation Data'!$E$30,0,10*ROW('Sanitation Data'!E46))="","",OFFSET('Sanitation Data'!$E$30,0,10*ROW('Sanitation Data'!E46)))</f>
        <v/>
      </c>
      <c r="CS52" s="309" t="str">
        <f ca="true">+IF(OFFSET('Sanitation Data'!$E$31,0,10*ROW('Sanitation Data'!E46))="","",OFFSET('Sanitation Data'!$E$31,0,10*ROW('Sanitation Data'!E46)))</f>
        <v/>
      </c>
      <c r="CT52" s="309" t="str">
        <f ca="true">+IF(OFFSET('Sanitation Data'!$E$32,0,10*ROW('Sanitation Data'!E46))="","",OFFSET('Sanitation Data'!$E$32,0,10*ROW('Sanitation Data'!E46)))</f>
        <v/>
      </c>
      <c r="CU52" s="309" t="str">
        <f ca="true">+IF(OFFSET('Sanitation Data'!$F$28,0,10*ROW('Sanitation Data'!F46))="","",OFFSET('Sanitation Data'!$F$28,0,10*ROW('Sanitation Data'!F46)))</f>
        <v/>
      </c>
      <c r="CV52" s="309" t="str">
        <f ca="true">+IF(OFFSET('Sanitation Data'!$F$29,0,10*ROW('Sanitation Data'!F46))="","",OFFSET('Sanitation Data'!$F$29,0,10*ROW('Sanitation Data'!F46)))</f>
        <v/>
      </c>
      <c r="CW52" s="309" t="str">
        <f ca="true">+IF(OFFSET('Sanitation Data'!$F$30,0,10*ROW('Sanitation Data'!F46))="","",OFFSET('Sanitation Data'!$F$30,0,10*ROW('Sanitation Data'!F46)))</f>
        <v/>
      </c>
      <c r="CX52" s="309" t="str">
        <f ca="true">+IF(OFFSET('Sanitation Data'!$F$31,0,10*ROW('Sanitation Data'!F46))="","",OFFSET('Sanitation Data'!$F$31,0,10*ROW('Sanitation Data'!F46)))</f>
        <v/>
      </c>
      <c r="CY52" s="309" t="str">
        <f ca="true">+IF(OFFSET('Sanitation Data'!$F$32,0,10*ROW('Sanitation Data'!F46))="","",OFFSET('Sanitation Data'!$F$32,0,10*ROW('Sanitation Data'!F46)))</f>
        <v/>
      </c>
      <c r="CZ52" s="309" t="str">
        <f ca="true">+IF(OFFSET('Sanitation Data'!$G$28,0,10*ROW('Sanitation Data'!G46))="","",OFFSET('Sanitation Data'!$G$28,0,10*ROW('Sanitation Data'!G46)))</f>
        <v/>
      </c>
      <c r="DA52" s="309" t="str">
        <f ca="true">+IF(OFFSET('Sanitation Data'!$G$29,0,10*ROW('Sanitation Data'!G46))="","",OFFSET('Sanitation Data'!$G$29,0,10*ROW('Sanitation Data'!G46)))</f>
        <v/>
      </c>
      <c r="DB52" s="309" t="str">
        <f ca="true">+IF(OFFSET('Sanitation Data'!$G$30,0,10*ROW('Sanitation Data'!G46))="","",OFFSET('Sanitation Data'!$G$30,0,10*ROW('Sanitation Data'!G46)))</f>
        <v/>
      </c>
      <c r="DC52" s="309" t="str">
        <f ca="true">+IF(OFFSET('Sanitation Data'!$G$31,0,10*ROW('Sanitation Data'!G46))="","",OFFSET('Sanitation Data'!$G$31,0,10*ROW('Sanitation Data'!G46)))</f>
        <v/>
      </c>
      <c r="DD52" s="309" t="str">
        <f ca="true">+IF(OFFSET('Sanitation Data'!$G$32,0,10*ROW('Sanitation Data'!G46))="","",OFFSET('Sanitation Data'!$G$32,0,10*ROW('Sanitation Data'!G46)))</f>
        <v/>
      </c>
      <c r="DE52" s="309" t="str">
        <f ca="true">+IF(OFFSET('Sanitation Data'!$H$28,0,10*ROW('Sanitation Data'!H46))="","",OFFSET('Sanitation Data'!$H$28,0,10*ROW('Sanitation Data'!H46)))</f>
        <v/>
      </c>
      <c r="DF52" s="309" t="str">
        <f ca="true">+IF(OFFSET('Sanitation Data'!$H$29,0,10*ROW('Sanitation Data'!H46))="","",OFFSET('Sanitation Data'!$H$29,0,10*ROW('Sanitation Data'!H46)))</f>
        <v/>
      </c>
      <c r="DG52" s="309" t="str">
        <f ca="true">+IF(OFFSET('Sanitation Data'!$H$30,0,10*ROW('Sanitation Data'!H46))="","",OFFSET('Sanitation Data'!$H$30,0,10*ROW('Sanitation Data'!H46)))</f>
        <v/>
      </c>
      <c r="DH52" s="309" t="str">
        <f ca="true">+IF(OFFSET('Sanitation Data'!$H$31,0,10*ROW('Sanitation Data'!H46))="","",OFFSET('Sanitation Data'!$H$31,0,10*ROW('Sanitation Data'!H46)))</f>
        <v/>
      </c>
      <c r="DI52" s="309" t="str">
        <f ca="true">+IF(OFFSET('Sanitation Data'!$H$32,0,10*ROW('Sanitation Data'!H46))="","",OFFSET('Sanitation Data'!$H$32,0,10*ROW('Sanitation Data'!H46)))</f>
        <v/>
      </c>
      <c r="DJ52" s="309" t="str">
        <f ca="true">+IF(OFFSET('Sanitation Data'!$I$28,0,10*ROW('Sanitation Data'!I46))="","",OFFSET('Sanitation Data'!$I$28,0,10*ROW('Sanitation Data'!I46)))</f>
        <v/>
      </c>
      <c r="DK52" s="309" t="str">
        <f ca="true">+IF(OFFSET('Sanitation Data'!$I$29,0,10*ROW('Sanitation Data'!I46))="","",OFFSET('Sanitation Data'!$I$29,0,10*ROW('Sanitation Data'!I46)))</f>
        <v/>
      </c>
      <c r="DL52" s="309" t="str">
        <f ca="true">+IF(OFFSET('Sanitation Data'!$I$30,0,10*ROW('Sanitation Data'!I46))="","",OFFSET('Sanitation Data'!$I$30,0,10*ROW('Sanitation Data'!I46)))</f>
        <v/>
      </c>
      <c r="DM52" s="309" t="str">
        <f ca="true">+IF(OFFSET('Sanitation Data'!$I$31,0,10*ROW('Sanitation Data'!I46))="","",OFFSET('Sanitation Data'!$I$31,0,10*ROW('Sanitation Data'!I46)))</f>
        <v/>
      </c>
      <c r="DN52" s="309" t="str">
        <f ca="true">+IF(OFFSET('Sanitation Data'!$I$32,0,10*ROW('Sanitation Data'!I46))="","",OFFSET('Sanitation Data'!$I$32,0,10*ROW('Sanitation Data'!I46)))</f>
        <v/>
      </c>
      <c r="DO52" s="309" t="str">
        <f ca="true">+IF(OFFSET('Hygiene Data'!$D$11,0,10*ROW('Hygiene Data'!D46))="","",OFFSET('Hygiene Data'!$D$11,0,10*ROW('Hygiene Data'!D46)))</f>
        <v/>
      </c>
      <c r="DP52" s="309" t="str">
        <f ca="true">+IF(OFFSET('Hygiene Data'!$D$12,0,10*ROW('Hygiene Data'!D46))="","",OFFSET('Hygiene Data'!$D$12,0,10*ROW('Hygiene Data'!D46)))</f>
        <v/>
      </c>
      <c r="DQ52" s="309" t="str">
        <f ca="true">+IF(OFFSET('Hygiene Data'!$D$13,0,10*ROW('Hygiene Data'!D46))="","",OFFSET('Hygiene Data'!$D$13,0,10*ROW('Hygiene Data'!D46)))</f>
        <v/>
      </c>
      <c r="DR52" s="309" t="str">
        <f ca="true">+IF(OFFSET('Hygiene Data'!$E$11,0,10*ROW('Hygiene Data'!E46))="","",OFFSET('Hygiene Data'!$E$11,0,10*ROW('Hygiene Data'!E46)))</f>
        <v/>
      </c>
      <c r="DS52" s="309" t="str">
        <f ca="true">+IF(OFFSET('Hygiene Data'!$E$12,0,10*ROW('Hygiene Data'!E46))="","",OFFSET('Hygiene Data'!$E$12,0,10*ROW('Hygiene Data'!E46)))</f>
        <v/>
      </c>
      <c r="DT52" s="309" t="str">
        <f ca="true">+IF(OFFSET('Hygiene Data'!$E$13,0,10*ROW('Hygiene Data'!E46))="","",OFFSET('Hygiene Data'!$E$13,0,10*ROW('Hygiene Data'!E46)))</f>
        <v/>
      </c>
      <c r="DU52" s="309" t="str">
        <f ca="true">+IF(OFFSET('Hygiene Data'!$F$11,0,10*ROW('Hygiene Data'!F46))="","",OFFSET('Hygiene Data'!$F$11,0,10*ROW('Hygiene Data'!F46)))</f>
        <v/>
      </c>
      <c r="DV52" s="309" t="str">
        <f ca="true">+IF(OFFSET('Hygiene Data'!$F$12,0,10*ROW('Hygiene Data'!F46))="","",OFFSET('Hygiene Data'!$F$12,0,10*ROW('Hygiene Data'!F46)))</f>
        <v/>
      </c>
      <c r="DW52" s="309" t="str">
        <f ca="true">+IF(OFFSET('Hygiene Data'!$F$13,0,10*ROW('Hygiene Data'!F46))="","",OFFSET('Hygiene Data'!$F$13,0,10*ROW('Hygiene Data'!F46)))</f>
        <v/>
      </c>
      <c r="DX52" s="309" t="str">
        <f ca="true">+IF(OFFSET('Hygiene Data'!$G$11,0,10*ROW('Hygiene Data'!G46))="","",OFFSET('Hygiene Data'!$G$11,0,10*ROW('Hygiene Data'!G46)))</f>
        <v/>
      </c>
      <c r="DY52" s="309" t="str">
        <f ca="true">+IF(OFFSET('Hygiene Data'!$G$12,0,10*ROW('Hygiene Data'!G46))="","",OFFSET('Hygiene Data'!$G$12,0,10*ROW('Hygiene Data'!G46)))</f>
        <v/>
      </c>
      <c r="DZ52" s="309" t="str">
        <f ca="true">+IF(OFFSET('Hygiene Data'!$G$13,0,10*ROW('Hygiene Data'!G46))="","",OFFSET('Hygiene Data'!$G$13,0,10*ROW('Hygiene Data'!G46)))</f>
        <v/>
      </c>
      <c r="EA52" s="309" t="str">
        <f ca="true">+IF(OFFSET('Hygiene Data'!$H$11,0,10*ROW('Hygiene Data'!H46))="","",OFFSET('Hygiene Data'!$H$11,0,10*ROW('Hygiene Data'!H46)))</f>
        <v/>
      </c>
      <c r="EB52" s="309" t="str">
        <f ca="true">+IF(OFFSET('Hygiene Data'!$H$12,0,10*ROW('Hygiene Data'!H46))="","",OFFSET('Hygiene Data'!$H$12,0,10*ROW('Hygiene Data'!H46)))</f>
        <v/>
      </c>
      <c r="EC52" s="309" t="str">
        <f ca="true">+IF(OFFSET('Hygiene Data'!$H$13,0,10*ROW('Hygiene Data'!H46))="","",OFFSET('Hygiene Data'!$H$13,0,10*ROW('Hygiene Data'!H46)))</f>
        <v/>
      </c>
      <c r="ED52" s="309" t="str">
        <f ca="true">+IF(OFFSET('Hygiene Data'!$I$11,0,10*ROW('Hygiene Data'!I46))="","",OFFSET('Hygiene Data'!$I$11,0,10*ROW('Hygiene Data'!I46)))</f>
        <v/>
      </c>
      <c r="EE52" s="309" t="str">
        <f ca="true">+IF(OFFSET('Hygiene Data'!$I$12,0,10*ROW('Hygiene Data'!I46))="","",OFFSET('Hygiene Data'!$I$12,0,10*ROW('Hygiene Data'!I46)))</f>
        <v/>
      </c>
      <c r="EF52" s="309"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65" t="str">
        <f t="shared" ca="true" si="0"/>
        <v/>
      </c>
      <c r="D53" s="9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10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10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10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10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10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10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10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10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10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10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10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10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10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10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10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10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10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10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10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10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10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10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10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10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10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10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10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10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10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10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9"/>
      <c r="BS53" s="309" t="str">
        <f ca="true">+IF(OFFSET('Water Data'!$D$27,0,10*ROW('Water Data'!D47))="","",OFFSET('Water Data'!$D$27,0,10*ROW('Water Data'!D47)))</f>
        <v/>
      </c>
      <c r="BT53" s="309" t="str">
        <f ca="true">+IF(OFFSET('Water Data'!$D$28,0,10*ROW('Water Data'!D47))="","",OFFSET('Water Data'!$D$28,0,10*ROW('Water Data'!D47)))</f>
        <v/>
      </c>
      <c r="BU53" s="309" t="str">
        <f ca="true">+IF(OFFSET('Water Data'!$D$29,0,10*ROW('Water Data'!D47))="","",OFFSET('Water Data'!$D$29,0,10*ROW('Water Data'!D47)))</f>
        <v/>
      </c>
      <c r="BV53" s="309" t="str">
        <f ca="true">+IF(OFFSET('Water Data'!$E$27,0,10*ROW('Water Data'!E47))="","",OFFSET('Water Data'!$E$27,0,10*ROW('Water Data'!E47)))</f>
        <v/>
      </c>
      <c r="BW53" s="309" t="str">
        <f ca="true">+IF(OFFSET('Water Data'!$E$28,0,10*ROW('Water Data'!E47))="","",OFFSET('Water Data'!$E$28,0,10*ROW('Water Data'!E47)))</f>
        <v/>
      </c>
      <c r="BX53" s="309" t="str">
        <f ca="true">+IF(OFFSET('Water Data'!$E$29,0,10*ROW('Water Data'!E47))="","",OFFSET('Water Data'!$E$29,0,10*ROW('Water Data'!E47)))</f>
        <v/>
      </c>
      <c r="BY53" s="309" t="str">
        <f ca="true">+IF(OFFSET('Water Data'!$F$27,0,10*ROW('Water Data'!F47))="","",OFFSET('Water Data'!$F$27,0,10*ROW('Water Data'!F47)))</f>
        <v/>
      </c>
      <c r="BZ53" s="309" t="str">
        <f ca="true">+IF(OFFSET('Water Data'!$F$28,0,10*ROW('Water Data'!F47))="","",OFFSET('Water Data'!$F$28,0,10*ROW('Water Data'!F47)))</f>
        <v/>
      </c>
      <c r="CA53" s="309" t="str">
        <f ca="true">+IF(OFFSET('Water Data'!$F$29,0,10*ROW('Water Data'!F47))="","",OFFSET('Water Data'!$F$29,0,10*ROW('Water Data'!F47)))</f>
        <v/>
      </c>
      <c r="CB53" s="309" t="str">
        <f ca="true">+IF(OFFSET('Water Data'!$G$27,0,10*ROW('Water Data'!G47))="","",OFFSET('Water Data'!$G$27,0,10*ROW('Water Data'!G47)))</f>
        <v/>
      </c>
      <c r="CC53" s="309" t="str">
        <f ca="true">+IF(OFFSET('Water Data'!$G$28,0,10*ROW('Water Data'!G47))="","",OFFSET('Water Data'!$G$28,0,10*ROW('Water Data'!G47)))</f>
        <v/>
      </c>
      <c r="CD53" s="309" t="str">
        <f ca="true">+IF(OFFSET('Water Data'!$G$29,0,10*ROW('Water Data'!G47))="","",OFFSET('Water Data'!$G$29,0,10*ROW('Water Data'!G47)))</f>
        <v/>
      </c>
      <c r="CE53" s="309" t="str">
        <f ca="true">+IF(OFFSET('Water Data'!$H$27,0,10*ROW('Water Data'!H47))="","",OFFSET('Water Data'!$H$27,0,10*ROW('Water Data'!H47)))</f>
        <v/>
      </c>
      <c r="CF53" s="309" t="str">
        <f ca="true">+IF(OFFSET('Water Data'!$H$28,0,10*ROW('Water Data'!H47))="","",OFFSET('Water Data'!$H$28,0,10*ROW('Water Data'!H47)))</f>
        <v/>
      </c>
      <c r="CG53" s="309" t="str">
        <f ca="true">+IF(OFFSET('Water Data'!$H$29,0,10*ROW('Water Data'!H47))="","",OFFSET('Water Data'!$H$29,0,10*ROW('Water Data'!H47)))</f>
        <v/>
      </c>
      <c r="CH53" s="309" t="str">
        <f ca="true">+IF(OFFSET('Water Data'!$I$27,0,10*ROW('Water Data'!I47))="","",OFFSET('Water Data'!$I$27,0,10*ROW('Water Data'!I47)))</f>
        <v/>
      </c>
      <c r="CI53" s="309" t="str">
        <f ca="true">+IF(OFFSET('Water Data'!$I$28,0,10*ROW('Water Data'!I47))="","",OFFSET('Water Data'!$I$28,0,10*ROW('Water Data'!I47)))</f>
        <v/>
      </c>
      <c r="CJ53" s="309" t="str">
        <f ca="true">+IF(OFFSET('Water Data'!$I$29,0,10*ROW('Water Data'!I47))="","",OFFSET('Water Data'!$I$29,0,10*ROW('Water Data'!I47)))</f>
        <v/>
      </c>
      <c r="CK53" s="309" t="str">
        <f ca="true">+IF(OFFSET('Sanitation Data'!$D$28,0,10*ROW('Sanitation Data'!D47))="","",OFFSET('Sanitation Data'!$D$28,0,10*ROW('Sanitation Data'!D47)))</f>
        <v/>
      </c>
      <c r="CL53" s="309" t="str">
        <f ca="true">+IF(OFFSET('Sanitation Data'!$D$29,0,10*ROW('Sanitation Data'!D47))="","",OFFSET('Sanitation Data'!$D$29,0,10*ROW('Sanitation Data'!D47)))</f>
        <v/>
      </c>
      <c r="CM53" s="309" t="str">
        <f ca="true">+IF(OFFSET('Sanitation Data'!$D$30,0,10*ROW('Sanitation Data'!D47))="","",OFFSET('Sanitation Data'!$D$30,0,10*ROW('Sanitation Data'!D47)))</f>
        <v/>
      </c>
      <c r="CN53" s="309" t="str">
        <f ca="true">+IF(OFFSET('Sanitation Data'!$D$31,0,10*ROW('Sanitation Data'!D47))="","",OFFSET('Sanitation Data'!$D$31,0,10*ROW('Sanitation Data'!D47)))</f>
        <v/>
      </c>
      <c r="CO53" s="309" t="str">
        <f ca="true">+IF(OFFSET('Sanitation Data'!$D$32,0,10*ROW('Sanitation Data'!D47))="","",OFFSET('Sanitation Data'!$D$32,0,10*ROW('Sanitation Data'!D47)))</f>
        <v/>
      </c>
      <c r="CP53" s="309" t="str">
        <f ca="true">+IF(OFFSET('Sanitation Data'!$E$28,0,10*ROW('Sanitation Data'!E47))="","",OFFSET('Sanitation Data'!$E$28,0,10*ROW('Sanitation Data'!E47)))</f>
        <v/>
      </c>
      <c r="CQ53" s="309" t="str">
        <f ca="true">+IF(OFFSET('Sanitation Data'!$E$29,0,10*ROW('Sanitation Data'!E47))="","",OFFSET('Sanitation Data'!$E$29,0,10*ROW('Sanitation Data'!E47)))</f>
        <v/>
      </c>
      <c r="CR53" s="309" t="str">
        <f ca="true">+IF(OFFSET('Sanitation Data'!$E$30,0,10*ROW('Sanitation Data'!E47))="","",OFFSET('Sanitation Data'!$E$30,0,10*ROW('Sanitation Data'!E47)))</f>
        <v/>
      </c>
      <c r="CS53" s="309" t="str">
        <f ca="true">+IF(OFFSET('Sanitation Data'!$E$31,0,10*ROW('Sanitation Data'!E47))="","",OFFSET('Sanitation Data'!$E$31,0,10*ROW('Sanitation Data'!E47)))</f>
        <v/>
      </c>
      <c r="CT53" s="309" t="str">
        <f ca="true">+IF(OFFSET('Sanitation Data'!$E$32,0,10*ROW('Sanitation Data'!E47))="","",OFFSET('Sanitation Data'!$E$32,0,10*ROW('Sanitation Data'!E47)))</f>
        <v/>
      </c>
      <c r="CU53" s="309" t="str">
        <f ca="true">+IF(OFFSET('Sanitation Data'!$F$28,0,10*ROW('Sanitation Data'!F47))="","",OFFSET('Sanitation Data'!$F$28,0,10*ROW('Sanitation Data'!F47)))</f>
        <v/>
      </c>
      <c r="CV53" s="309" t="str">
        <f ca="true">+IF(OFFSET('Sanitation Data'!$F$29,0,10*ROW('Sanitation Data'!F47))="","",OFFSET('Sanitation Data'!$F$29,0,10*ROW('Sanitation Data'!F47)))</f>
        <v/>
      </c>
      <c r="CW53" s="309" t="str">
        <f ca="true">+IF(OFFSET('Sanitation Data'!$F$30,0,10*ROW('Sanitation Data'!F47))="","",OFFSET('Sanitation Data'!$F$30,0,10*ROW('Sanitation Data'!F47)))</f>
        <v/>
      </c>
      <c r="CX53" s="309" t="str">
        <f ca="true">+IF(OFFSET('Sanitation Data'!$F$31,0,10*ROW('Sanitation Data'!F47))="","",OFFSET('Sanitation Data'!$F$31,0,10*ROW('Sanitation Data'!F47)))</f>
        <v/>
      </c>
      <c r="CY53" s="309" t="str">
        <f ca="true">+IF(OFFSET('Sanitation Data'!$F$32,0,10*ROW('Sanitation Data'!F47))="","",OFFSET('Sanitation Data'!$F$32,0,10*ROW('Sanitation Data'!F47)))</f>
        <v/>
      </c>
      <c r="CZ53" s="309" t="str">
        <f ca="true">+IF(OFFSET('Sanitation Data'!$G$28,0,10*ROW('Sanitation Data'!G47))="","",OFFSET('Sanitation Data'!$G$28,0,10*ROW('Sanitation Data'!G47)))</f>
        <v/>
      </c>
      <c r="DA53" s="309" t="str">
        <f ca="true">+IF(OFFSET('Sanitation Data'!$G$29,0,10*ROW('Sanitation Data'!G47))="","",OFFSET('Sanitation Data'!$G$29,0,10*ROW('Sanitation Data'!G47)))</f>
        <v/>
      </c>
      <c r="DB53" s="309" t="str">
        <f ca="true">+IF(OFFSET('Sanitation Data'!$G$30,0,10*ROW('Sanitation Data'!G47))="","",OFFSET('Sanitation Data'!$G$30,0,10*ROW('Sanitation Data'!G47)))</f>
        <v/>
      </c>
      <c r="DC53" s="309" t="str">
        <f ca="true">+IF(OFFSET('Sanitation Data'!$G$31,0,10*ROW('Sanitation Data'!G47))="","",OFFSET('Sanitation Data'!$G$31,0,10*ROW('Sanitation Data'!G47)))</f>
        <v/>
      </c>
      <c r="DD53" s="309" t="str">
        <f ca="true">+IF(OFFSET('Sanitation Data'!$G$32,0,10*ROW('Sanitation Data'!G47))="","",OFFSET('Sanitation Data'!$G$32,0,10*ROW('Sanitation Data'!G47)))</f>
        <v/>
      </c>
      <c r="DE53" s="309" t="str">
        <f ca="true">+IF(OFFSET('Sanitation Data'!$H$28,0,10*ROW('Sanitation Data'!H47))="","",OFFSET('Sanitation Data'!$H$28,0,10*ROW('Sanitation Data'!H47)))</f>
        <v/>
      </c>
      <c r="DF53" s="309" t="str">
        <f ca="true">+IF(OFFSET('Sanitation Data'!$H$29,0,10*ROW('Sanitation Data'!H47))="","",OFFSET('Sanitation Data'!$H$29,0,10*ROW('Sanitation Data'!H47)))</f>
        <v/>
      </c>
      <c r="DG53" s="309" t="str">
        <f ca="true">+IF(OFFSET('Sanitation Data'!$H$30,0,10*ROW('Sanitation Data'!H47))="","",OFFSET('Sanitation Data'!$H$30,0,10*ROW('Sanitation Data'!H47)))</f>
        <v/>
      </c>
      <c r="DH53" s="309" t="str">
        <f ca="true">+IF(OFFSET('Sanitation Data'!$H$31,0,10*ROW('Sanitation Data'!H47))="","",OFFSET('Sanitation Data'!$H$31,0,10*ROW('Sanitation Data'!H47)))</f>
        <v/>
      </c>
      <c r="DI53" s="309" t="str">
        <f ca="true">+IF(OFFSET('Sanitation Data'!$H$32,0,10*ROW('Sanitation Data'!H47))="","",OFFSET('Sanitation Data'!$H$32,0,10*ROW('Sanitation Data'!H47)))</f>
        <v/>
      </c>
      <c r="DJ53" s="309" t="str">
        <f ca="true">+IF(OFFSET('Sanitation Data'!$I$28,0,10*ROW('Sanitation Data'!I47))="","",OFFSET('Sanitation Data'!$I$28,0,10*ROW('Sanitation Data'!I47)))</f>
        <v/>
      </c>
      <c r="DK53" s="309" t="str">
        <f ca="true">+IF(OFFSET('Sanitation Data'!$I$29,0,10*ROW('Sanitation Data'!I47))="","",OFFSET('Sanitation Data'!$I$29,0,10*ROW('Sanitation Data'!I47)))</f>
        <v/>
      </c>
      <c r="DL53" s="309" t="str">
        <f ca="true">+IF(OFFSET('Sanitation Data'!$I$30,0,10*ROW('Sanitation Data'!I47))="","",OFFSET('Sanitation Data'!$I$30,0,10*ROW('Sanitation Data'!I47)))</f>
        <v/>
      </c>
      <c r="DM53" s="309" t="str">
        <f ca="true">+IF(OFFSET('Sanitation Data'!$I$31,0,10*ROW('Sanitation Data'!I47))="","",OFFSET('Sanitation Data'!$I$31,0,10*ROW('Sanitation Data'!I47)))</f>
        <v/>
      </c>
      <c r="DN53" s="309" t="str">
        <f ca="true">+IF(OFFSET('Sanitation Data'!$I$32,0,10*ROW('Sanitation Data'!I47))="","",OFFSET('Sanitation Data'!$I$32,0,10*ROW('Sanitation Data'!I47)))</f>
        <v/>
      </c>
      <c r="DO53" s="309" t="str">
        <f ca="true">+IF(OFFSET('Hygiene Data'!$D$11,0,10*ROW('Hygiene Data'!D47))="","",OFFSET('Hygiene Data'!$D$11,0,10*ROW('Hygiene Data'!D47)))</f>
        <v/>
      </c>
      <c r="DP53" s="309" t="str">
        <f ca="true">+IF(OFFSET('Hygiene Data'!$D$12,0,10*ROW('Hygiene Data'!D47))="","",OFFSET('Hygiene Data'!$D$12,0,10*ROW('Hygiene Data'!D47)))</f>
        <v/>
      </c>
      <c r="DQ53" s="309" t="str">
        <f ca="true">+IF(OFFSET('Hygiene Data'!$D$13,0,10*ROW('Hygiene Data'!D47))="","",OFFSET('Hygiene Data'!$D$13,0,10*ROW('Hygiene Data'!D47)))</f>
        <v/>
      </c>
      <c r="DR53" s="309" t="str">
        <f ca="true">+IF(OFFSET('Hygiene Data'!$E$11,0,10*ROW('Hygiene Data'!E47))="","",OFFSET('Hygiene Data'!$E$11,0,10*ROW('Hygiene Data'!E47)))</f>
        <v/>
      </c>
      <c r="DS53" s="309" t="str">
        <f ca="true">+IF(OFFSET('Hygiene Data'!$E$12,0,10*ROW('Hygiene Data'!E47))="","",OFFSET('Hygiene Data'!$E$12,0,10*ROW('Hygiene Data'!E47)))</f>
        <v/>
      </c>
      <c r="DT53" s="309" t="str">
        <f ca="true">+IF(OFFSET('Hygiene Data'!$E$13,0,10*ROW('Hygiene Data'!E47))="","",OFFSET('Hygiene Data'!$E$13,0,10*ROW('Hygiene Data'!E47)))</f>
        <v/>
      </c>
      <c r="DU53" s="309" t="str">
        <f ca="true">+IF(OFFSET('Hygiene Data'!$F$11,0,10*ROW('Hygiene Data'!F47))="","",OFFSET('Hygiene Data'!$F$11,0,10*ROW('Hygiene Data'!F47)))</f>
        <v/>
      </c>
      <c r="DV53" s="309" t="str">
        <f ca="true">+IF(OFFSET('Hygiene Data'!$F$12,0,10*ROW('Hygiene Data'!F47))="","",OFFSET('Hygiene Data'!$F$12,0,10*ROW('Hygiene Data'!F47)))</f>
        <v/>
      </c>
      <c r="DW53" s="309" t="str">
        <f ca="true">+IF(OFFSET('Hygiene Data'!$F$13,0,10*ROW('Hygiene Data'!F47))="","",OFFSET('Hygiene Data'!$F$13,0,10*ROW('Hygiene Data'!F47)))</f>
        <v/>
      </c>
      <c r="DX53" s="309" t="str">
        <f ca="true">+IF(OFFSET('Hygiene Data'!$G$11,0,10*ROW('Hygiene Data'!G47))="","",OFFSET('Hygiene Data'!$G$11,0,10*ROW('Hygiene Data'!G47)))</f>
        <v/>
      </c>
      <c r="DY53" s="309" t="str">
        <f ca="true">+IF(OFFSET('Hygiene Data'!$G$12,0,10*ROW('Hygiene Data'!G47))="","",OFFSET('Hygiene Data'!$G$12,0,10*ROW('Hygiene Data'!G47)))</f>
        <v/>
      </c>
      <c r="DZ53" s="309" t="str">
        <f ca="true">+IF(OFFSET('Hygiene Data'!$G$13,0,10*ROW('Hygiene Data'!G47))="","",OFFSET('Hygiene Data'!$G$13,0,10*ROW('Hygiene Data'!G47)))</f>
        <v/>
      </c>
      <c r="EA53" s="309" t="str">
        <f ca="true">+IF(OFFSET('Hygiene Data'!$H$11,0,10*ROW('Hygiene Data'!H47))="","",OFFSET('Hygiene Data'!$H$11,0,10*ROW('Hygiene Data'!H47)))</f>
        <v/>
      </c>
      <c r="EB53" s="309" t="str">
        <f ca="true">+IF(OFFSET('Hygiene Data'!$H$12,0,10*ROW('Hygiene Data'!H47))="","",OFFSET('Hygiene Data'!$H$12,0,10*ROW('Hygiene Data'!H47)))</f>
        <v/>
      </c>
      <c r="EC53" s="309" t="str">
        <f ca="true">+IF(OFFSET('Hygiene Data'!$H$13,0,10*ROW('Hygiene Data'!H47))="","",OFFSET('Hygiene Data'!$H$13,0,10*ROW('Hygiene Data'!H47)))</f>
        <v/>
      </c>
      <c r="ED53" s="309" t="str">
        <f ca="true">+IF(OFFSET('Hygiene Data'!$I$11,0,10*ROW('Hygiene Data'!I47))="","",OFFSET('Hygiene Data'!$I$11,0,10*ROW('Hygiene Data'!I47)))</f>
        <v/>
      </c>
      <c r="EE53" s="309" t="str">
        <f ca="true">+IF(OFFSET('Hygiene Data'!$I$12,0,10*ROW('Hygiene Data'!I47))="","",OFFSET('Hygiene Data'!$I$12,0,10*ROW('Hygiene Data'!I47)))</f>
        <v/>
      </c>
      <c r="EF53" s="309"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65" t="str">
        <f t="shared" ca="true" si="0"/>
        <v/>
      </c>
      <c r="D54" s="9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10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10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10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10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10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10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10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10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10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10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10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10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10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10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10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10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10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10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10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10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10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10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10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10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10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10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10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10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10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10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9"/>
      <c r="BS54" s="309" t="str">
        <f ca="true">+IF(OFFSET('Water Data'!$D$27,0,10*ROW('Water Data'!D48))="","",OFFSET('Water Data'!$D$27,0,10*ROW('Water Data'!D48)))</f>
        <v/>
      </c>
      <c r="BT54" s="309" t="str">
        <f ca="true">+IF(OFFSET('Water Data'!$D$28,0,10*ROW('Water Data'!D48))="","",OFFSET('Water Data'!$D$28,0,10*ROW('Water Data'!D48)))</f>
        <v/>
      </c>
      <c r="BU54" s="309" t="str">
        <f ca="true">+IF(OFFSET('Water Data'!$D$29,0,10*ROW('Water Data'!D48))="","",OFFSET('Water Data'!$D$29,0,10*ROW('Water Data'!D48)))</f>
        <v/>
      </c>
      <c r="BV54" s="309" t="str">
        <f ca="true">+IF(OFFSET('Water Data'!$E$27,0,10*ROW('Water Data'!E48))="","",OFFSET('Water Data'!$E$27,0,10*ROW('Water Data'!E48)))</f>
        <v/>
      </c>
      <c r="BW54" s="309" t="str">
        <f ca="true">+IF(OFFSET('Water Data'!$E$28,0,10*ROW('Water Data'!E48))="","",OFFSET('Water Data'!$E$28,0,10*ROW('Water Data'!E48)))</f>
        <v/>
      </c>
      <c r="BX54" s="309" t="str">
        <f ca="true">+IF(OFFSET('Water Data'!$E$29,0,10*ROW('Water Data'!E48))="","",OFFSET('Water Data'!$E$29,0,10*ROW('Water Data'!E48)))</f>
        <v/>
      </c>
      <c r="BY54" s="309" t="str">
        <f ca="true">+IF(OFFSET('Water Data'!$F$27,0,10*ROW('Water Data'!F48))="","",OFFSET('Water Data'!$F$27,0,10*ROW('Water Data'!F48)))</f>
        <v/>
      </c>
      <c r="BZ54" s="309" t="str">
        <f ca="true">+IF(OFFSET('Water Data'!$F$28,0,10*ROW('Water Data'!F48))="","",OFFSET('Water Data'!$F$28,0,10*ROW('Water Data'!F48)))</f>
        <v/>
      </c>
      <c r="CA54" s="309" t="str">
        <f ca="true">+IF(OFFSET('Water Data'!$F$29,0,10*ROW('Water Data'!F48))="","",OFFSET('Water Data'!$F$29,0,10*ROW('Water Data'!F48)))</f>
        <v/>
      </c>
      <c r="CB54" s="309" t="str">
        <f ca="true">+IF(OFFSET('Water Data'!$G$27,0,10*ROW('Water Data'!G48))="","",OFFSET('Water Data'!$G$27,0,10*ROW('Water Data'!G48)))</f>
        <v/>
      </c>
      <c r="CC54" s="309" t="str">
        <f ca="true">+IF(OFFSET('Water Data'!$G$28,0,10*ROW('Water Data'!G48))="","",OFFSET('Water Data'!$G$28,0,10*ROW('Water Data'!G48)))</f>
        <v/>
      </c>
      <c r="CD54" s="309" t="str">
        <f ca="true">+IF(OFFSET('Water Data'!$G$29,0,10*ROW('Water Data'!G48))="","",OFFSET('Water Data'!$G$29,0,10*ROW('Water Data'!G48)))</f>
        <v/>
      </c>
      <c r="CE54" s="309" t="str">
        <f ca="true">+IF(OFFSET('Water Data'!$H$27,0,10*ROW('Water Data'!H48))="","",OFFSET('Water Data'!$H$27,0,10*ROW('Water Data'!H48)))</f>
        <v/>
      </c>
      <c r="CF54" s="309" t="str">
        <f ca="true">+IF(OFFSET('Water Data'!$H$28,0,10*ROW('Water Data'!H48))="","",OFFSET('Water Data'!$H$28,0,10*ROW('Water Data'!H48)))</f>
        <v/>
      </c>
      <c r="CG54" s="309" t="str">
        <f ca="true">+IF(OFFSET('Water Data'!$H$29,0,10*ROW('Water Data'!H48))="","",OFFSET('Water Data'!$H$29,0,10*ROW('Water Data'!H48)))</f>
        <v/>
      </c>
      <c r="CH54" s="309" t="str">
        <f ca="true">+IF(OFFSET('Water Data'!$I$27,0,10*ROW('Water Data'!I48))="","",OFFSET('Water Data'!$I$27,0,10*ROW('Water Data'!I48)))</f>
        <v/>
      </c>
      <c r="CI54" s="309" t="str">
        <f ca="true">+IF(OFFSET('Water Data'!$I$28,0,10*ROW('Water Data'!I48))="","",OFFSET('Water Data'!$I$28,0,10*ROW('Water Data'!I48)))</f>
        <v/>
      </c>
      <c r="CJ54" s="309" t="str">
        <f ca="true">+IF(OFFSET('Water Data'!$I$29,0,10*ROW('Water Data'!I48))="","",OFFSET('Water Data'!$I$29,0,10*ROW('Water Data'!I48)))</f>
        <v/>
      </c>
      <c r="CK54" s="309" t="str">
        <f ca="true">+IF(OFFSET('Sanitation Data'!$D$28,0,10*ROW('Sanitation Data'!D48))="","",OFFSET('Sanitation Data'!$D$28,0,10*ROW('Sanitation Data'!D48)))</f>
        <v/>
      </c>
      <c r="CL54" s="309" t="str">
        <f ca="true">+IF(OFFSET('Sanitation Data'!$D$29,0,10*ROW('Sanitation Data'!D48))="","",OFFSET('Sanitation Data'!$D$29,0,10*ROW('Sanitation Data'!D48)))</f>
        <v/>
      </c>
      <c r="CM54" s="309" t="str">
        <f ca="true">+IF(OFFSET('Sanitation Data'!$D$30,0,10*ROW('Sanitation Data'!D48))="","",OFFSET('Sanitation Data'!$D$30,0,10*ROW('Sanitation Data'!D48)))</f>
        <v/>
      </c>
      <c r="CN54" s="309" t="str">
        <f ca="true">+IF(OFFSET('Sanitation Data'!$D$31,0,10*ROW('Sanitation Data'!D48))="","",OFFSET('Sanitation Data'!$D$31,0,10*ROW('Sanitation Data'!D48)))</f>
        <v/>
      </c>
      <c r="CO54" s="309" t="str">
        <f ca="true">+IF(OFFSET('Sanitation Data'!$D$32,0,10*ROW('Sanitation Data'!D48))="","",OFFSET('Sanitation Data'!$D$32,0,10*ROW('Sanitation Data'!D48)))</f>
        <v/>
      </c>
      <c r="CP54" s="309" t="str">
        <f ca="true">+IF(OFFSET('Sanitation Data'!$E$28,0,10*ROW('Sanitation Data'!E48))="","",OFFSET('Sanitation Data'!$E$28,0,10*ROW('Sanitation Data'!E48)))</f>
        <v/>
      </c>
      <c r="CQ54" s="309" t="str">
        <f ca="true">+IF(OFFSET('Sanitation Data'!$E$29,0,10*ROW('Sanitation Data'!E48))="","",OFFSET('Sanitation Data'!$E$29,0,10*ROW('Sanitation Data'!E48)))</f>
        <v/>
      </c>
      <c r="CR54" s="309" t="str">
        <f ca="true">+IF(OFFSET('Sanitation Data'!$E$30,0,10*ROW('Sanitation Data'!E48))="","",OFFSET('Sanitation Data'!$E$30,0,10*ROW('Sanitation Data'!E48)))</f>
        <v/>
      </c>
      <c r="CS54" s="309" t="str">
        <f ca="true">+IF(OFFSET('Sanitation Data'!$E$31,0,10*ROW('Sanitation Data'!E48))="","",OFFSET('Sanitation Data'!$E$31,0,10*ROW('Sanitation Data'!E48)))</f>
        <v/>
      </c>
      <c r="CT54" s="309" t="str">
        <f ca="true">+IF(OFFSET('Sanitation Data'!$E$32,0,10*ROW('Sanitation Data'!E48))="","",OFFSET('Sanitation Data'!$E$32,0,10*ROW('Sanitation Data'!E48)))</f>
        <v/>
      </c>
      <c r="CU54" s="309" t="str">
        <f ca="true">+IF(OFFSET('Sanitation Data'!$F$28,0,10*ROW('Sanitation Data'!F48))="","",OFFSET('Sanitation Data'!$F$28,0,10*ROW('Sanitation Data'!F48)))</f>
        <v/>
      </c>
      <c r="CV54" s="309" t="str">
        <f ca="true">+IF(OFFSET('Sanitation Data'!$F$29,0,10*ROW('Sanitation Data'!F48))="","",OFFSET('Sanitation Data'!$F$29,0,10*ROW('Sanitation Data'!F48)))</f>
        <v/>
      </c>
      <c r="CW54" s="309" t="str">
        <f ca="true">+IF(OFFSET('Sanitation Data'!$F$30,0,10*ROW('Sanitation Data'!F48))="","",OFFSET('Sanitation Data'!$F$30,0,10*ROW('Sanitation Data'!F48)))</f>
        <v/>
      </c>
      <c r="CX54" s="309" t="str">
        <f ca="true">+IF(OFFSET('Sanitation Data'!$F$31,0,10*ROW('Sanitation Data'!F48))="","",OFFSET('Sanitation Data'!$F$31,0,10*ROW('Sanitation Data'!F48)))</f>
        <v/>
      </c>
      <c r="CY54" s="309" t="str">
        <f ca="true">+IF(OFFSET('Sanitation Data'!$F$32,0,10*ROW('Sanitation Data'!F48))="","",OFFSET('Sanitation Data'!$F$32,0,10*ROW('Sanitation Data'!F48)))</f>
        <v/>
      </c>
      <c r="CZ54" s="309" t="str">
        <f ca="true">+IF(OFFSET('Sanitation Data'!$G$28,0,10*ROW('Sanitation Data'!G48))="","",OFFSET('Sanitation Data'!$G$28,0,10*ROW('Sanitation Data'!G48)))</f>
        <v/>
      </c>
      <c r="DA54" s="309" t="str">
        <f ca="true">+IF(OFFSET('Sanitation Data'!$G$29,0,10*ROW('Sanitation Data'!G48))="","",OFFSET('Sanitation Data'!$G$29,0,10*ROW('Sanitation Data'!G48)))</f>
        <v/>
      </c>
      <c r="DB54" s="309" t="str">
        <f ca="true">+IF(OFFSET('Sanitation Data'!$G$30,0,10*ROW('Sanitation Data'!G48))="","",OFFSET('Sanitation Data'!$G$30,0,10*ROW('Sanitation Data'!G48)))</f>
        <v/>
      </c>
      <c r="DC54" s="309" t="str">
        <f ca="true">+IF(OFFSET('Sanitation Data'!$G$31,0,10*ROW('Sanitation Data'!G48))="","",OFFSET('Sanitation Data'!$G$31,0,10*ROW('Sanitation Data'!G48)))</f>
        <v/>
      </c>
      <c r="DD54" s="309" t="str">
        <f ca="true">+IF(OFFSET('Sanitation Data'!$G$32,0,10*ROW('Sanitation Data'!G48))="","",OFFSET('Sanitation Data'!$G$32,0,10*ROW('Sanitation Data'!G48)))</f>
        <v/>
      </c>
      <c r="DE54" s="309" t="str">
        <f ca="true">+IF(OFFSET('Sanitation Data'!$H$28,0,10*ROW('Sanitation Data'!H48))="","",OFFSET('Sanitation Data'!$H$28,0,10*ROW('Sanitation Data'!H48)))</f>
        <v/>
      </c>
      <c r="DF54" s="309" t="str">
        <f ca="true">+IF(OFFSET('Sanitation Data'!$H$29,0,10*ROW('Sanitation Data'!H48))="","",OFFSET('Sanitation Data'!$H$29,0,10*ROW('Sanitation Data'!H48)))</f>
        <v/>
      </c>
      <c r="DG54" s="309" t="str">
        <f ca="true">+IF(OFFSET('Sanitation Data'!$H$30,0,10*ROW('Sanitation Data'!H48))="","",OFFSET('Sanitation Data'!$H$30,0,10*ROW('Sanitation Data'!H48)))</f>
        <v/>
      </c>
      <c r="DH54" s="309" t="str">
        <f ca="true">+IF(OFFSET('Sanitation Data'!$H$31,0,10*ROW('Sanitation Data'!H48))="","",OFFSET('Sanitation Data'!$H$31,0,10*ROW('Sanitation Data'!H48)))</f>
        <v/>
      </c>
      <c r="DI54" s="309" t="str">
        <f ca="true">+IF(OFFSET('Sanitation Data'!$H$32,0,10*ROW('Sanitation Data'!H48))="","",OFFSET('Sanitation Data'!$H$32,0,10*ROW('Sanitation Data'!H48)))</f>
        <v/>
      </c>
      <c r="DJ54" s="309" t="str">
        <f ca="true">+IF(OFFSET('Sanitation Data'!$I$28,0,10*ROW('Sanitation Data'!I48))="","",OFFSET('Sanitation Data'!$I$28,0,10*ROW('Sanitation Data'!I48)))</f>
        <v/>
      </c>
      <c r="DK54" s="309" t="str">
        <f ca="true">+IF(OFFSET('Sanitation Data'!$I$29,0,10*ROW('Sanitation Data'!I48))="","",OFFSET('Sanitation Data'!$I$29,0,10*ROW('Sanitation Data'!I48)))</f>
        <v/>
      </c>
      <c r="DL54" s="309" t="str">
        <f ca="true">+IF(OFFSET('Sanitation Data'!$I$30,0,10*ROW('Sanitation Data'!I48))="","",OFFSET('Sanitation Data'!$I$30,0,10*ROW('Sanitation Data'!I48)))</f>
        <v/>
      </c>
      <c r="DM54" s="309" t="str">
        <f ca="true">+IF(OFFSET('Sanitation Data'!$I$31,0,10*ROW('Sanitation Data'!I48))="","",OFFSET('Sanitation Data'!$I$31,0,10*ROW('Sanitation Data'!I48)))</f>
        <v/>
      </c>
      <c r="DN54" s="309" t="str">
        <f ca="true">+IF(OFFSET('Sanitation Data'!$I$32,0,10*ROW('Sanitation Data'!I48))="","",OFFSET('Sanitation Data'!$I$32,0,10*ROW('Sanitation Data'!I48)))</f>
        <v/>
      </c>
      <c r="DO54" s="309" t="str">
        <f ca="true">+IF(OFFSET('Hygiene Data'!$D$11,0,10*ROW('Hygiene Data'!D48))="","",OFFSET('Hygiene Data'!$D$11,0,10*ROW('Hygiene Data'!D48)))</f>
        <v/>
      </c>
      <c r="DP54" s="309" t="str">
        <f ca="true">+IF(OFFSET('Hygiene Data'!$D$12,0,10*ROW('Hygiene Data'!D48))="","",OFFSET('Hygiene Data'!$D$12,0,10*ROW('Hygiene Data'!D48)))</f>
        <v/>
      </c>
      <c r="DQ54" s="309" t="str">
        <f ca="true">+IF(OFFSET('Hygiene Data'!$D$13,0,10*ROW('Hygiene Data'!D48))="","",OFFSET('Hygiene Data'!$D$13,0,10*ROW('Hygiene Data'!D48)))</f>
        <v/>
      </c>
      <c r="DR54" s="309" t="str">
        <f ca="true">+IF(OFFSET('Hygiene Data'!$E$11,0,10*ROW('Hygiene Data'!E48))="","",OFFSET('Hygiene Data'!$E$11,0,10*ROW('Hygiene Data'!E48)))</f>
        <v/>
      </c>
      <c r="DS54" s="309" t="str">
        <f ca="true">+IF(OFFSET('Hygiene Data'!$E$12,0,10*ROW('Hygiene Data'!E48))="","",OFFSET('Hygiene Data'!$E$12,0,10*ROW('Hygiene Data'!E48)))</f>
        <v/>
      </c>
      <c r="DT54" s="309" t="str">
        <f ca="true">+IF(OFFSET('Hygiene Data'!$E$13,0,10*ROW('Hygiene Data'!E48))="","",OFFSET('Hygiene Data'!$E$13,0,10*ROW('Hygiene Data'!E48)))</f>
        <v/>
      </c>
      <c r="DU54" s="309" t="str">
        <f ca="true">+IF(OFFSET('Hygiene Data'!$F$11,0,10*ROW('Hygiene Data'!F48))="","",OFFSET('Hygiene Data'!$F$11,0,10*ROW('Hygiene Data'!F48)))</f>
        <v/>
      </c>
      <c r="DV54" s="309" t="str">
        <f ca="true">+IF(OFFSET('Hygiene Data'!$F$12,0,10*ROW('Hygiene Data'!F48))="","",OFFSET('Hygiene Data'!$F$12,0,10*ROW('Hygiene Data'!F48)))</f>
        <v/>
      </c>
      <c r="DW54" s="309" t="str">
        <f ca="true">+IF(OFFSET('Hygiene Data'!$F$13,0,10*ROW('Hygiene Data'!F48))="","",OFFSET('Hygiene Data'!$F$13,0,10*ROW('Hygiene Data'!F48)))</f>
        <v/>
      </c>
      <c r="DX54" s="309" t="str">
        <f ca="true">+IF(OFFSET('Hygiene Data'!$G$11,0,10*ROW('Hygiene Data'!G48))="","",OFFSET('Hygiene Data'!$G$11,0,10*ROW('Hygiene Data'!G48)))</f>
        <v/>
      </c>
      <c r="DY54" s="309" t="str">
        <f ca="true">+IF(OFFSET('Hygiene Data'!$G$12,0,10*ROW('Hygiene Data'!G48))="","",OFFSET('Hygiene Data'!$G$12,0,10*ROW('Hygiene Data'!G48)))</f>
        <v/>
      </c>
      <c r="DZ54" s="309" t="str">
        <f ca="true">+IF(OFFSET('Hygiene Data'!$G$13,0,10*ROW('Hygiene Data'!G48))="","",OFFSET('Hygiene Data'!$G$13,0,10*ROW('Hygiene Data'!G48)))</f>
        <v/>
      </c>
      <c r="EA54" s="309" t="str">
        <f ca="true">+IF(OFFSET('Hygiene Data'!$H$11,0,10*ROW('Hygiene Data'!H48))="","",OFFSET('Hygiene Data'!$H$11,0,10*ROW('Hygiene Data'!H48)))</f>
        <v/>
      </c>
      <c r="EB54" s="309" t="str">
        <f ca="true">+IF(OFFSET('Hygiene Data'!$H$12,0,10*ROW('Hygiene Data'!H48))="","",OFFSET('Hygiene Data'!$H$12,0,10*ROW('Hygiene Data'!H48)))</f>
        <v/>
      </c>
      <c r="EC54" s="309" t="str">
        <f ca="true">+IF(OFFSET('Hygiene Data'!$H$13,0,10*ROW('Hygiene Data'!H48))="","",OFFSET('Hygiene Data'!$H$13,0,10*ROW('Hygiene Data'!H48)))</f>
        <v/>
      </c>
      <c r="ED54" s="309" t="str">
        <f ca="true">+IF(OFFSET('Hygiene Data'!$I$11,0,10*ROW('Hygiene Data'!I48))="","",OFFSET('Hygiene Data'!$I$11,0,10*ROW('Hygiene Data'!I48)))</f>
        <v/>
      </c>
      <c r="EE54" s="309" t="str">
        <f ca="true">+IF(OFFSET('Hygiene Data'!$I$12,0,10*ROW('Hygiene Data'!I48))="","",OFFSET('Hygiene Data'!$I$12,0,10*ROW('Hygiene Data'!I48)))</f>
        <v/>
      </c>
      <c r="EF54" s="309"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65" t="str">
        <f t="shared" ca="true" si="0"/>
        <v/>
      </c>
      <c r="D55" s="9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10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10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10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10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10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10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10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10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10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10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10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10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10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10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10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10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10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10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10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10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10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10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10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10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10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10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10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10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10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10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9"/>
      <c r="BS55" s="309" t="str">
        <f ca="true">+IF(OFFSET('Water Data'!$D$27,0,10*ROW('Water Data'!D49))="","",OFFSET('Water Data'!$D$27,0,10*ROW('Water Data'!D49)))</f>
        <v/>
      </c>
      <c r="BT55" s="309" t="str">
        <f ca="true">+IF(OFFSET('Water Data'!$D$28,0,10*ROW('Water Data'!D49))="","",OFFSET('Water Data'!$D$28,0,10*ROW('Water Data'!D49)))</f>
        <v/>
      </c>
      <c r="BU55" s="309" t="str">
        <f ca="true">+IF(OFFSET('Water Data'!$D$29,0,10*ROW('Water Data'!D49))="","",OFFSET('Water Data'!$D$29,0,10*ROW('Water Data'!D49)))</f>
        <v/>
      </c>
      <c r="BV55" s="309" t="str">
        <f ca="true">+IF(OFFSET('Water Data'!$E$27,0,10*ROW('Water Data'!E49))="","",OFFSET('Water Data'!$E$27,0,10*ROW('Water Data'!E49)))</f>
        <v/>
      </c>
      <c r="BW55" s="309" t="str">
        <f ca="true">+IF(OFFSET('Water Data'!$E$28,0,10*ROW('Water Data'!E49))="","",OFFSET('Water Data'!$E$28,0,10*ROW('Water Data'!E49)))</f>
        <v/>
      </c>
      <c r="BX55" s="309" t="str">
        <f ca="true">+IF(OFFSET('Water Data'!$E$29,0,10*ROW('Water Data'!E49))="","",OFFSET('Water Data'!$E$29,0,10*ROW('Water Data'!E49)))</f>
        <v/>
      </c>
      <c r="BY55" s="309" t="str">
        <f ca="true">+IF(OFFSET('Water Data'!$F$27,0,10*ROW('Water Data'!F49))="","",OFFSET('Water Data'!$F$27,0,10*ROW('Water Data'!F49)))</f>
        <v/>
      </c>
      <c r="BZ55" s="309" t="str">
        <f ca="true">+IF(OFFSET('Water Data'!$F$28,0,10*ROW('Water Data'!F49))="","",OFFSET('Water Data'!$F$28,0,10*ROW('Water Data'!F49)))</f>
        <v/>
      </c>
      <c r="CA55" s="309" t="str">
        <f ca="true">+IF(OFFSET('Water Data'!$F$29,0,10*ROW('Water Data'!F49))="","",OFFSET('Water Data'!$F$29,0,10*ROW('Water Data'!F49)))</f>
        <v/>
      </c>
      <c r="CB55" s="309" t="str">
        <f ca="true">+IF(OFFSET('Water Data'!$G$27,0,10*ROW('Water Data'!G49))="","",OFFSET('Water Data'!$G$27,0,10*ROW('Water Data'!G49)))</f>
        <v/>
      </c>
      <c r="CC55" s="309" t="str">
        <f ca="true">+IF(OFFSET('Water Data'!$G$28,0,10*ROW('Water Data'!G49))="","",OFFSET('Water Data'!$G$28,0,10*ROW('Water Data'!G49)))</f>
        <v/>
      </c>
      <c r="CD55" s="309" t="str">
        <f ca="true">+IF(OFFSET('Water Data'!$G$29,0,10*ROW('Water Data'!G49))="","",OFFSET('Water Data'!$G$29,0,10*ROW('Water Data'!G49)))</f>
        <v/>
      </c>
      <c r="CE55" s="309" t="str">
        <f ca="true">+IF(OFFSET('Water Data'!$H$27,0,10*ROW('Water Data'!H49))="","",OFFSET('Water Data'!$H$27,0,10*ROW('Water Data'!H49)))</f>
        <v/>
      </c>
      <c r="CF55" s="309" t="str">
        <f ca="true">+IF(OFFSET('Water Data'!$H$28,0,10*ROW('Water Data'!H49))="","",OFFSET('Water Data'!$H$28,0,10*ROW('Water Data'!H49)))</f>
        <v/>
      </c>
      <c r="CG55" s="309" t="str">
        <f ca="true">+IF(OFFSET('Water Data'!$H$29,0,10*ROW('Water Data'!H49))="","",OFFSET('Water Data'!$H$29,0,10*ROW('Water Data'!H49)))</f>
        <v/>
      </c>
      <c r="CH55" s="309" t="str">
        <f ca="true">+IF(OFFSET('Water Data'!$I$27,0,10*ROW('Water Data'!I49))="","",OFFSET('Water Data'!$I$27,0,10*ROW('Water Data'!I49)))</f>
        <v/>
      </c>
      <c r="CI55" s="309" t="str">
        <f ca="true">+IF(OFFSET('Water Data'!$I$28,0,10*ROW('Water Data'!I49))="","",OFFSET('Water Data'!$I$28,0,10*ROW('Water Data'!I49)))</f>
        <v/>
      </c>
      <c r="CJ55" s="309" t="str">
        <f ca="true">+IF(OFFSET('Water Data'!$I$29,0,10*ROW('Water Data'!I49))="","",OFFSET('Water Data'!$I$29,0,10*ROW('Water Data'!I49)))</f>
        <v/>
      </c>
      <c r="CK55" s="309" t="str">
        <f ca="true">+IF(OFFSET('Sanitation Data'!$D$28,0,10*ROW('Sanitation Data'!D49))="","",OFFSET('Sanitation Data'!$D$28,0,10*ROW('Sanitation Data'!D49)))</f>
        <v/>
      </c>
      <c r="CL55" s="309" t="str">
        <f ca="true">+IF(OFFSET('Sanitation Data'!$D$29,0,10*ROW('Sanitation Data'!D49))="","",OFFSET('Sanitation Data'!$D$29,0,10*ROW('Sanitation Data'!D49)))</f>
        <v/>
      </c>
      <c r="CM55" s="309" t="str">
        <f ca="true">+IF(OFFSET('Sanitation Data'!$D$30,0,10*ROW('Sanitation Data'!D49))="","",OFFSET('Sanitation Data'!$D$30,0,10*ROW('Sanitation Data'!D49)))</f>
        <v/>
      </c>
      <c r="CN55" s="309" t="str">
        <f ca="true">+IF(OFFSET('Sanitation Data'!$D$31,0,10*ROW('Sanitation Data'!D49))="","",OFFSET('Sanitation Data'!$D$31,0,10*ROW('Sanitation Data'!D49)))</f>
        <v/>
      </c>
      <c r="CO55" s="309" t="str">
        <f ca="true">+IF(OFFSET('Sanitation Data'!$D$32,0,10*ROW('Sanitation Data'!D49))="","",OFFSET('Sanitation Data'!$D$32,0,10*ROW('Sanitation Data'!D49)))</f>
        <v/>
      </c>
      <c r="CP55" s="309" t="str">
        <f ca="true">+IF(OFFSET('Sanitation Data'!$E$28,0,10*ROW('Sanitation Data'!E49))="","",OFFSET('Sanitation Data'!$E$28,0,10*ROW('Sanitation Data'!E49)))</f>
        <v/>
      </c>
      <c r="CQ55" s="309" t="str">
        <f ca="true">+IF(OFFSET('Sanitation Data'!$E$29,0,10*ROW('Sanitation Data'!E49))="","",OFFSET('Sanitation Data'!$E$29,0,10*ROW('Sanitation Data'!E49)))</f>
        <v/>
      </c>
      <c r="CR55" s="309" t="str">
        <f ca="true">+IF(OFFSET('Sanitation Data'!$E$30,0,10*ROW('Sanitation Data'!E49))="","",OFFSET('Sanitation Data'!$E$30,0,10*ROW('Sanitation Data'!E49)))</f>
        <v/>
      </c>
      <c r="CS55" s="309" t="str">
        <f ca="true">+IF(OFFSET('Sanitation Data'!$E$31,0,10*ROW('Sanitation Data'!E49))="","",OFFSET('Sanitation Data'!$E$31,0,10*ROW('Sanitation Data'!E49)))</f>
        <v/>
      </c>
      <c r="CT55" s="309" t="str">
        <f ca="true">+IF(OFFSET('Sanitation Data'!$E$32,0,10*ROW('Sanitation Data'!E49))="","",OFFSET('Sanitation Data'!$E$32,0,10*ROW('Sanitation Data'!E49)))</f>
        <v/>
      </c>
      <c r="CU55" s="309" t="str">
        <f ca="true">+IF(OFFSET('Sanitation Data'!$F$28,0,10*ROW('Sanitation Data'!F49))="","",OFFSET('Sanitation Data'!$F$28,0,10*ROW('Sanitation Data'!F49)))</f>
        <v/>
      </c>
      <c r="CV55" s="309" t="str">
        <f ca="true">+IF(OFFSET('Sanitation Data'!$F$29,0,10*ROW('Sanitation Data'!F49))="","",OFFSET('Sanitation Data'!$F$29,0,10*ROW('Sanitation Data'!F49)))</f>
        <v/>
      </c>
      <c r="CW55" s="309" t="str">
        <f ca="true">+IF(OFFSET('Sanitation Data'!$F$30,0,10*ROW('Sanitation Data'!F49))="","",OFFSET('Sanitation Data'!$F$30,0,10*ROW('Sanitation Data'!F49)))</f>
        <v/>
      </c>
      <c r="CX55" s="309" t="str">
        <f ca="true">+IF(OFFSET('Sanitation Data'!$F$31,0,10*ROW('Sanitation Data'!F49))="","",OFFSET('Sanitation Data'!$F$31,0,10*ROW('Sanitation Data'!F49)))</f>
        <v/>
      </c>
      <c r="CY55" s="309" t="str">
        <f ca="true">+IF(OFFSET('Sanitation Data'!$F$32,0,10*ROW('Sanitation Data'!F49))="","",OFFSET('Sanitation Data'!$F$32,0,10*ROW('Sanitation Data'!F49)))</f>
        <v/>
      </c>
      <c r="CZ55" s="309" t="str">
        <f ca="true">+IF(OFFSET('Sanitation Data'!$G$28,0,10*ROW('Sanitation Data'!G49))="","",OFFSET('Sanitation Data'!$G$28,0,10*ROW('Sanitation Data'!G49)))</f>
        <v/>
      </c>
      <c r="DA55" s="309" t="str">
        <f ca="true">+IF(OFFSET('Sanitation Data'!$G$29,0,10*ROW('Sanitation Data'!G49))="","",OFFSET('Sanitation Data'!$G$29,0,10*ROW('Sanitation Data'!G49)))</f>
        <v/>
      </c>
      <c r="DB55" s="309" t="str">
        <f ca="true">+IF(OFFSET('Sanitation Data'!$G$30,0,10*ROW('Sanitation Data'!G49))="","",OFFSET('Sanitation Data'!$G$30,0,10*ROW('Sanitation Data'!G49)))</f>
        <v/>
      </c>
      <c r="DC55" s="309" t="str">
        <f ca="true">+IF(OFFSET('Sanitation Data'!$G$31,0,10*ROW('Sanitation Data'!G49))="","",OFFSET('Sanitation Data'!$G$31,0,10*ROW('Sanitation Data'!G49)))</f>
        <v/>
      </c>
      <c r="DD55" s="309" t="str">
        <f ca="true">+IF(OFFSET('Sanitation Data'!$G$32,0,10*ROW('Sanitation Data'!G49))="","",OFFSET('Sanitation Data'!$G$32,0,10*ROW('Sanitation Data'!G49)))</f>
        <v/>
      </c>
      <c r="DE55" s="309" t="str">
        <f ca="true">+IF(OFFSET('Sanitation Data'!$H$28,0,10*ROW('Sanitation Data'!H49))="","",OFFSET('Sanitation Data'!$H$28,0,10*ROW('Sanitation Data'!H49)))</f>
        <v/>
      </c>
      <c r="DF55" s="309" t="str">
        <f ca="true">+IF(OFFSET('Sanitation Data'!$H$29,0,10*ROW('Sanitation Data'!H49))="","",OFFSET('Sanitation Data'!$H$29,0,10*ROW('Sanitation Data'!H49)))</f>
        <v/>
      </c>
      <c r="DG55" s="309" t="str">
        <f ca="true">+IF(OFFSET('Sanitation Data'!$H$30,0,10*ROW('Sanitation Data'!H49))="","",OFFSET('Sanitation Data'!$H$30,0,10*ROW('Sanitation Data'!H49)))</f>
        <v/>
      </c>
      <c r="DH55" s="309" t="str">
        <f ca="true">+IF(OFFSET('Sanitation Data'!$H$31,0,10*ROW('Sanitation Data'!H49))="","",OFFSET('Sanitation Data'!$H$31,0,10*ROW('Sanitation Data'!H49)))</f>
        <v/>
      </c>
      <c r="DI55" s="309" t="str">
        <f ca="true">+IF(OFFSET('Sanitation Data'!$H$32,0,10*ROW('Sanitation Data'!H49))="","",OFFSET('Sanitation Data'!$H$32,0,10*ROW('Sanitation Data'!H49)))</f>
        <v/>
      </c>
      <c r="DJ55" s="309" t="str">
        <f ca="true">+IF(OFFSET('Sanitation Data'!$I$28,0,10*ROW('Sanitation Data'!I49))="","",OFFSET('Sanitation Data'!$I$28,0,10*ROW('Sanitation Data'!I49)))</f>
        <v/>
      </c>
      <c r="DK55" s="309" t="str">
        <f ca="true">+IF(OFFSET('Sanitation Data'!$I$29,0,10*ROW('Sanitation Data'!I49))="","",OFFSET('Sanitation Data'!$I$29,0,10*ROW('Sanitation Data'!I49)))</f>
        <v/>
      </c>
      <c r="DL55" s="309" t="str">
        <f ca="true">+IF(OFFSET('Sanitation Data'!$I$30,0,10*ROW('Sanitation Data'!I49))="","",OFFSET('Sanitation Data'!$I$30,0,10*ROW('Sanitation Data'!I49)))</f>
        <v/>
      </c>
      <c r="DM55" s="309" t="str">
        <f ca="true">+IF(OFFSET('Sanitation Data'!$I$31,0,10*ROW('Sanitation Data'!I49))="","",OFFSET('Sanitation Data'!$I$31,0,10*ROW('Sanitation Data'!I49)))</f>
        <v/>
      </c>
      <c r="DN55" s="309" t="str">
        <f ca="true">+IF(OFFSET('Sanitation Data'!$I$32,0,10*ROW('Sanitation Data'!I49))="","",OFFSET('Sanitation Data'!$I$32,0,10*ROW('Sanitation Data'!I49)))</f>
        <v/>
      </c>
      <c r="DO55" s="309" t="str">
        <f ca="true">+IF(OFFSET('Hygiene Data'!$D$11,0,10*ROW('Hygiene Data'!D49))="","",OFFSET('Hygiene Data'!$D$11,0,10*ROW('Hygiene Data'!D49)))</f>
        <v/>
      </c>
      <c r="DP55" s="309" t="str">
        <f ca="true">+IF(OFFSET('Hygiene Data'!$D$12,0,10*ROW('Hygiene Data'!D49))="","",OFFSET('Hygiene Data'!$D$12,0,10*ROW('Hygiene Data'!D49)))</f>
        <v/>
      </c>
      <c r="DQ55" s="309" t="str">
        <f ca="true">+IF(OFFSET('Hygiene Data'!$D$13,0,10*ROW('Hygiene Data'!D49))="","",OFFSET('Hygiene Data'!$D$13,0,10*ROW('Hygiene Data'!D49)))</f>
        <v/>
      </c>
      <c r="DR55" s="309" t="str">
        <f ca="true">+IF(OFFSET('Hygiene Data'!$E$11,0,10*ROW('Hygiene Data'!E49))="","",OFFSET('Hygiene Data'!$E$11,0,10*ROW('Hygiene Data'!E49)))</f>
        <v/>
      </c>
      <c r="DS55" s="309" t="str">
        <f ca="true">+IF(OFFSET('Hygiene Data'!$E$12,0,10*ROW('Hygiene Data'!E49))="","",OFFSET('Hygiene Data'!$E$12,0,10*ROW('Hygiene Data'!E49)))</f>
        <v/>
      </c>
      <c r="DT55" s="309" t="str">
        <f ca="true">+IF(OFFSET('Hygiene Data'!$E$13,0,10*ROW('Hygiene Data'!E49))="","",OFFSET('Hygiene Data'!$E$13,0,10*ROW('Hygiene Data'!E49)))</f>
        <v/>
      </c>
      <c r="DU55" s="309" t="str">
        <f ca="true">+IF(OFFSET('Hygiene Data'!$F$11,0,10*ROW('Hygiene Data'!F49))="","",OFFSET('Hygiene Data'!$F$11,0,10*ROW('Hygiene Data'!F49)))</f>
        <v/>
      </c>
      <c r="DV55" s="309" t="str">
        <f ca="true">+IF(OFFSET('Hygiene Data'!$F$12,0,10*ROW('Hygiene Data'!F49))="","",OFFSET('Hygiene Data'!$F$12,0,10*ROW('Hygiene Data'!F49)))</f>
        <v/>
      </c>
      <c r="DW55" s="309" t="str">
        <f ca="true">+IF(OFFSET('Hygiene Data'!$F$13,0,10*ROW('Hygiene Data'!F49))="","",OFFSET('Hygiene Data'!$F$13,0,10*ROW('Hygiene Data'!F49)))</f>
        <v/>
      </c>
      <c r="DX55" s="309" t="str">
        <f ca="true">+IF(OFFSET('Hygiene Data'!$G$11,0,10*ROW('Hygiene Data'!G49))="","",OFFSET('Hygiene Data'!$G$11,0,10*ROW('Hygiene Data'!G49)))</f>
        <v/>
      </c>
      <c r="DY55" s="309" t="str">
        <f ca="true">+IF(OFFSET('Hygiene Data'!$G$12,0,10*ROW('Hygiene Data'!G49))="","",OFFSET('Hygiene Data'!$G$12,0,10*ROW('Hygiene Data'!G49)))</f>
        <v/>
      </c>
      <c r="DZ55" s="309" t="str">
        <f ca="true">+IF(OFFSET('Hygiene Data'!$G$13,0,10*ROW('Hygiene Data'!G49))="","",OFFSET('Hygiene Data'!$G$13,0,10*ROW('Hygiene Data'!G49)))</f>
        <v/>
      </c>
      <c r="EA55" s="309" t="str">
        <f ca="true">+IF(OFFSET('Hygiene Data'!$H$11,0,10*ROW('Hygiene Data'!H49))="","",OFFSET('Hygiene Data'!$H$11,0,10*ROW('Hygiene Data'!H49)))</f>
        <v/>
      </c>
      <c r="EB55" s="309" t="str">
        <f ca="true">+IF(OFFSET('Hygiene Data'!$H$12,0,10*ROW('Hygiene Data'!H49))="","",OFFSET('Hygiene Data'!$H$12,0,10*ROW('Hygiene Data'!H49)))</f>
        <v/>
      </c>
      <c r="EC55" s="309" t="str">
        <f ca="true">+IF(OFFSET('Hygiene Data'!$H$13,0,10*ROW('Hygiene Data'!H49))="","",OFFSET('Hygiene Data'!$H$13,0,10*ROW('Hygiene Data'!H49)))</f>
        <v/>
      </c>
      <c r="ED55" s="309" t="str">
        <f ca="true">+IF(OFFSET('Hygiene Data'!$I$11,0,10*ROW('Hygiene Data'!I49))="","",OFFSET('Hygiene Data'!$I$11,0,10*ROW('Hygiene Data'!I49)))</f>
        <v/>
      </c>
      <c r="EE55" s="309" t="str">
        <f ca="true">+IF(OFFSET('Hygiene Data'!$I$12,0,10*ROW('Hygiene Data'!I49))="","",OFFSET('Hygiene Data'!$I$12,0,10*ROW('Hygiene Data'!I49)))</f>
        <v/>
      </c>
      <c r="EF55" s="309"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65" t="str">
        <f t="shared" ca="true" si="0"/>
        <v/>
      </c>
      <c r="D56" s="9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10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10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10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10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10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10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10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10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10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10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10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10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10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10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10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10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10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10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10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10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10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10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10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10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10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10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10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10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10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10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9"/>
      <c r="BS56" s="309" t="str">
        <f ca="true">+IF(OFFSET('Water Data'!$D$27,0,10*ROW('Water Data'!D50))="","",OFFSET('Water Data'!$D$27,0,10*ROW('Water Data'!D50)))</f>
        <v/>
      </c>
      <c r="BT56" s="309" t="str">
        <f ca="true">+IF(OFFSET('Water Data'!$D$28,0,10*ROW('Water Data'!D50))="","",OFFSET('Water Data'!$D$28,0,10*ROW('Water Data'!D50)))</f>
        <v/>
      </c>
      <c r="BU56" s="309" t="str">
        <f ca="true">+IF(OFFSET('Water Data'!$D$29,0,10*ROW('Water Data'!D50))="","",OFFSET('Water Data'!$D$29,0,10*ROW('Water Data'!D50)))</f>
        <v/>
      </c>
      <c r="BV56" s="309" t="str">
        <f ca="true">+IF(OFFSET('Water Data'!$E$27,0,10*ROW('Water Data'!E50))="","",OFFSET('Water Data'!$E$27,0,10*ROW('Water Data'!E50)))</f>
        <v/>
      </c>
      <c r="BW56" s="309" t="str">
        <f ca="true">+IF(OFFSET('Water Data'!$E$28,0,10*ROW('Water Data'!E50))="","",OFFSET('Water Data'!$E$28,0,10*ROW('Water Data'!E50)))</f>
        <v/>
      </c>
      <c r="BX56" s="309" t="str">
        <f ca="true">+IF(OFFSET('Water Data'!$E$29,0,10*ROW('Water Data'!E50))="","",OFFSET('Water Data'!$E$29,0,10*ROW('Water Data'!E50)))</f>
        <v/>
      </c>
      <c r="BY56" s="309" t="str">
        <f ca="true">+IF(OFFSET('Water Data'!$F$27,0,10*ROW('Water Data'!F50))="","",OFFSET('Water Data'!$F$27,0,10*ROW('Water Data'!F50)))</f>
        <v/>
      </c>
      <c r="BZ56" s="309" t="str">
        <f ca="true">+IF(OFFSET('Water Data'!$F$28,0,10*ROW('Water Data'!F50))="","",OFFSET('Water Data'!$F$28,0,10*ROW('Water Data'!F50)))</f>
        <v/>
      </c>
      <c r="CA56" s="309" t="str">
        <f ca="true">+IF(OFFSET('Water Data'!$F$29,0,10*ROW('Water Data'!F50))="","",OFFSET('Water Data'!$F$29,0,10*ROW('Water Data'!F50)))</f>
        <v/>
      </c>
      <c r="CB56" s="309" t="str">
        <f ca="true">+IF(OFFSET('Water Data'!$G$27,0,10*ROW('Water Data'!G50))="","",OFFSET('Water Data'!$G$27,0,10*ROW('Water Data'!G50)))</f>
        <v/>
      </c>
      <c r="CC56" s="309" t="str">
        <f ca="true">+IF(OFFSET('Water Data'!$G$28,0,10*ROW('Water Data'!G50))="","",OFFSET('Water Data'!$G$28,0,10*ROW('Water Data'!G50)))</f>
        <v/>
      </c>
      <c r="CD56" s="309" t="str">
        <f ca="true">+IF(OFFSET('Water Data'!$G$29,0,10*ROW('Water Data'!G50))="","",OFFSET('Water Data'!$G$29,0,10*ROW('Water Data'!G50)))</f>
        <v/>
      </c>
      <c r="CE56" s="309" t="str">
        <f ca="true">+IF(OFFSET('Water Data'!$H$27,0,10*ROW('Water Data'!H50))="","",OFFSET('Water Data'!$H$27,0,10*ROW('Water Data'!H50)))</f>
        <v/>
      </c>
      <c r="CF56" s="309" t="str">
        <f ca="true">+IF(OFFSET('Water Data'!$H$28,0,10*ROW('Water Data'!H50))="","",OFFSET('Water Data'!$H$28,0,10*ROW('Water Data'!H50)))</f>
        <v/>
      </c>
      <c r="CG56" s="309" t="str">
        <f ca="true">+IF(OFFSET('Water Data'!$H$29,0,10*ROW('Water Data'!H50))="","",OFFSET('Water Data'!$H$29,0,10*ROW('Water Data'!H50)))</f>
        <v/>
      </c>
      <c r="CH56" s="309" t="str">
        <f ca="true">+IF(OFFSET('Water Data'!$I$27,0,10*ROW('Water Data'!I50))="","",OFFSET('Water Data'!$I$27,0,10*ROW('Water Data'!I50)))</f>
        <v/>
      </c>
      <c r="CI56" s="309" t="str">
        <f ca="true">+IF(OFFSET('Water Data'!$I$28,0,10*ROW('Water Data'!I50))="","",OFFSET('Water Data'!$I$28,0,10*ROW('Water Data'!I50)))</f>
        <v/>
      </c>
      <c r="CJ56" s="309" t="str">
        <f ca="true">+IF(OFFSET('Water Data'!$I$29,0,10*ROW('Water Data'!I50))="","",OFFSET('Water Data'!$I$29,0,10*ROW('Water Data'!I50)))</f>
        <v/>
      </c>
      <c r="CK56" s="309" t="str">
        <f ca="true">+IF(OFFSET('Sanitation Data'!$D$28,0,10*ROW('Sanitation Data'!D50))="","",OFFSET('Sanitation Data'!$D$28,0,10*ROW('Sanitation Data'!D50)))</f>
        <v/>
      </c>
      <c r="CL56" s="309" t="str">
        <f ca="true">+IF(OFFSET('Sanitation Data'!$D$29,0,10*ROW('Sanitation Data'!D50))="","",OFFSET('Sanitation Data'!$D$29,0,10*ROW('Sanitation Data'!D50)))</f>
        <v/>
      </c>
      <c r="CM56" s="309" t="str">
        <f ca="true">+IF(OFFSET('Sanitation Data'!$D$30,0,10*ROW('Sanitation Data'!D50))="","",OFFSET('Sanitation Data'!$D$30,0,10*ROW('Sanitation Data'!D50)))</f>
        <v/>
      </c>
      <c r="CN56" s="309" t="str">
        <f ca="true">+IF(OFFSET('Sanitation Data'!$D$31,0,10*ROW('Sanitation Data'!D50))="","",OFFSET('Sanitation Data'!$D$31,0,10*ROW('Sanitation Data'!D50)))</f>
        <v/>
      </c>
      <c r="CO56" s="309" t="str">
        <f ca="true">+IF(OFFSET('Sanitation Data'!$D$32,0,10*ROW('Sanitation Data'!D50))="","",OFFSET('Sanitation Data'!$D$32,0,10*ROW('Sanitation Data'!D50)))</f>
        <v/>
      </c>
      <c r="CP56" s="309" t="str">
        <f ca="true">+IF(OFFSET('Sanitation Data'!$E$28,0,10*ROW('Sanitation Data'!E50))="","",OFFSET('Sanitation Data'!$E$28,0,10*ROW('Sanitation Data'!E50)))</f>
        <v/>
      </c>
      <c r="CQ56" s="309" t="str">
        <f ca="true">+IF(OFFSET('Sanitation Data'!$E$29,0,10*ROW('Sanitation Data'!E50))="","",OFFSET('Sanitation Data'!$E$29,0,10*ROW('Sanitation Data'!E50)))</f>
        <v/>
      </c>
      <c r="CR56" s="309" t="str">
        <f ca="true">+IF(OFFSET('Sanitation Data'!$E$30,0,10*ROW('Sanitation Data'!E50))="","",OFFSET('Sanitation Data'!$E$30,0,10*ROW('Sanitation Data'!E50)))</f>
        <v/>
      </c>
      <c r="CS56" s="309" t="str">
        <f ca="true">+IF(OFFSET('Sanitation Data'!$E$31,0,10*ROW('Sanitation Data'!E50))="","",OFFSET('Sanitation Data'!$E$31,0,10*ROW('Sanitation Data'!E50)))</f>
        <v/>
      </c>
      <c r="CT56" s="309" t="str">
        <f ca="true">+IF(OFFSET('Sanitation Data'!$E$32,0,10*ROW('Sanitation Data'!E50))="","",OFFSET('Sanitation Data'!$E$32,0,10*ROW('Sanitation Data'!E50)))</f>
        <v/>
      </c>
      <c r="CU56" s="309" t="str">
        <f ca="true">+IF(OFFSET('Sanitation Data'!$F$28,0,10*ROW('Sanitation Data'!F50))="","",OFFSET('Sanitation Data'!$F$28,0,10*ROW('Sanitation Data'!F50)))</f>
        <v/>
      </c>
      <c r="CV56" s="309" t="str">
        <f ca="true">+IF(OFFSET('Sanitation Data'!$F$29,0,10*ROW('Sanitation Data'!F50))="","",OFFSET('Sanitation Data'!$F$29,0,10*ROW('Sanitation Data'!F50)))</f>
        <v/>
      </c>
      <c r="CW56" s="309" t="str">
        <f ca="true">+IF(OFFSET('Sanitation Data'!$F$30,0,10*ROW('Sanitation Data'!F50))="","",OFFSET('Sanitation Data'!$F$30,0,10*ROW('Sanitation Data'!F50)))</f>
        <v/>
      </c>
      <c r="CX56" s="309" t="str">
        <f ca="true">+IF(OFFSET('Sanitation Data'!$F$31,0,10*ROW('Sanitation Data'!F50))="","",OFFSET('Sanitation Data'!$F$31,0,10*ROW('Sanitation Data'!F50)))</f>
        <v/>
      </c>
      <c r="CY56" s="309" t="str">
        <f ca="true">+IF(OFFSET('Sanitation Data'!$F$32,0,10*ROW('Sanitation Data'!F50))="","",OFFSET('Sanitation Data'!$F$32,0,10*ROW('Sanitation Data'!F50)))</f>
        <v/>
      </c>
      <c r="CZ56" s="309" t="str">
        <f ca="true">+IF(OFFSET('Sanitation Data'!$G$28,0,10*ROW('Sanitation Data'!G50))="","",OFFSET('Sanitation Data'!$G$28,0,10*ROW('Sanitation Data'!G50)))</f>
        <v/>
      </c>
      <c r="DA56" s="309" t="str">
        <f ca="true">+IF(OFFSET('Sanitation Data'!$G$29,0,10*ROW('Sanitation Data'!G50))="","",OFFSET('Sanitation Data'!$G$29,0,10*ROW('Sanitation Data'!G50)))</f>
        <v/>
      </c>
      <c r="DB56" s="309" t="str">
        <f ca="true">+IF(OFFSET('Sanitation Data'!$G$30,0,10*ROW('Sanitation Data'!G50))="","",OFFSET('Sanitation Data'!$G$30,0,10*ROW('Sanitation Data'!G50)))</f>
        <v/>
      </c>
      <c r="DC56" s="309" t="str">
        <f ca="true">+IF(OFFSET('Sanitation Data'!$G$31,0,10*ROW('Sanitation Data'!G50))="","",OFFSET('Sanitation Data'!$G$31,0,10*ROW('Sanitation Data'!G50)))</f>
        <v/>
      </c>
      <c r="DD56" s="309" t="str">
        <f ca="true">+IF(OFFSET('Sanitation Data'!$G$32,0,10*ROW('Sanitation Data'!G50))="","",OFFSET('Sanitation Data'!$G$32,0,10*ROW('Sanitation Data'!G50)))</f>
        <v/>
      </c>
      <c r="DE56" s="309" t="str">
        <f ca="true">+IF(OFFSET('Sanitation Data'!$H$28,0,10*ROW('Sanitation Data'!H50))="","",OFFSET('Sanitation Data'!$H$28,0,10*ROW('Sanitation Data'!H50)))</f>
        <v/>
      </c>
      <c r="DF56" s="309" t="str">
        <f ca="true">+IF(OFFSET('Sanitation Data'!$H$29,0,10*ROW('Sanitation Data'!H50))="","",OFFSET('Sanitation Data'!$H$29,0,10*ROW('Sanitation Data'!H50)))</f>
        <v/>
      </c>
      <c r="DG56" s="309" t="str">
        <f ca="true">+IF(OFFSET('Sanitation Data'!$H$30,0,10*ROW('Sanitation Data'!H50))="","",OFFSET('Sanitation Data'!$H$30,0,10*ROW('Sanitation Data'!H50)))</f>
        <v/>
      </c>
      <c r="DH56" s="309" t="str">
        <f ca="true">+IF(OFFSET('Sanitation Data'!$H$31,0,10*ROW('Sanitation Data'!H50))="","",OFFSET('Sanitation Data'!$H$31,0,10*ROW('Sanitation Data'!H50)))</f>
        <v/>
      </c>
      <c r="DI56" s="309" t="str">
        <f ca="true">+IF(OFFSET('Sanitation Data'!$H$32,0,10*ROW('Sanitation Data'!H50))="","",OFFSET('Sanitation Data'!$H$32,0,10*ROW('Sanitation Data'!H50)))</f>
        <v/>
      </c>
      <c r="DJ56" s="309" t="str">
        <f ca="true">+IF(OFFSET('Sanitation Data'!$I$28,0,10*ROW('Sanitation Data'!I50))="","",OFFSET('Sanitation Data'!$I$28,0,10*ROW('Sanitation Data'!I50)))</f>
        <v/>
      </c>
      <c r="DK56" s="309" t="str">
        <f ca="true">+IF(OFFSET('Sanitation Data'!$I$29,0,10*ROW('Sanitation Data'!I50))="","",OFFSET('Sanitation Data'!$I$29,0,10*ROW('Sanitation Data'!I50)))</f>
        <v/>
      </c>
      <c r="DL56" s="309" t="str">
        <f ca="true">+IF(OFFSET('Sanitation Data'!$I$30,0,10*ROW('Sanitation Data'!I50))="","",OFFSET('Sanitation Data'!$I$30,0,10*ROW('Sanitation Data'!I50)))</f>
        <v/>
      </c>
      <c r="DM56" s="309" t="str">
        <f ca="true">+IF(OFFSET('Sanitation Data'!$I$31,0,10*ROW('Sanitation Data'!I50))="","",OFFSET('Sanitation Data'!$I$31,0,10*ROW('Sanitation Data'!I50)))</f>
        <v/>
      </c>
      <c r="DN56" s="309" t="str">
        <f ca="true">+IF(OFFSET('Sanitation Data'!$I$32,0,10*ROW('Sanitation Data'!I50))="","",OFFSET('Sanitation Data'!$I$32,0,10*ROW('Sanitation Data'!I50)))</f>
        <v/>
      </c>
      <c r="DO56" s="309" t="str">
        <f ca="true">+IF(OFFSET('Hygiene Data'!$D$11,0,10*ROW('Hygiene Data'!D50))="","",OFFSET('Hygiene Data'!$D$11,0,10*ROW('Hygiene Data'!D50)))</f>
        <v/>
      </c>
      <c r="DP56" s="309" t="str">
        <f ca="true">+IF(OFFSET('Hygiene Data'!$D$12,0,10*ROW('Hygiene Data'!D50))="","",OFFSET('Hygiene Data'!$D$12,0,10*ROW('Hygiene Data'!D50)))</f>
        <v/>
      </c>
      <c r="DQ56" s="309" t="str">
        <f ca="true">+IF(OFFSET('Hygiene Data'!$D$13,0,10*ROW('Hygiene Data'!D50))="","",OFFSET('Hygiene Data'!$D$13,0,10*ROW('Hygiene Data'!D50)))</f>
        <v/>
      </c>
      <c r="DR56" s="309" t="str">
        <f ca="true">+IF(OFFSET('Hygiene Data'!$E$11,0,10*ROW('Hygiene Data'!E50))="","",OFFSET('Hygiene Data'!$E$11,0,10*ROW('Hygiene Data'!E50)))</f>
        <v/>
      </c>
      <c r="DS56" s="309" t="str">
        <f ca="true">+IF(OFFSET('Hygiene Data'!$E$12,0,10*ROW('Hygiene Data'!E50))="","",OFFSET('Hygiene Data'!$E$12,0,10*ROW('Hygiene Data'!E50)))</f>
        <v/>
      </c>
      <c r="DT56" s="309" t="str">
        <f ca="true">+IF(OFFSET('Hygiene Data'!$E$13,0,10*ROW('Hygiene Data'!E50))="","",OFFSET('Hygiene Data'!$E$13,0,10*ROW('Hygiene Data'!E50)))</f>
        <v/>
      </c>
      <c r="DU56" s="309" t="str">
        <f ca="true">+IF(OFFSET('Hygiene Data'!$F$11,0,10*ROW('Hygiene Data'!F50))="","",OFFSET('Hygiene Data'!$F$11,0,10*ROW('Hygiene Data'!F50)))</f>
        <v/>
      </c>
      <c r="DV56" s="309" t="str">
        <f ca="true">+IF(OFFSET('Hygiene Data'!$F$12,0,10*ROW('Hygiene Data'!F50))="","",OFFSET('Hygiene Data'!$F$12,0,10*ROW('Hygiene Data'!F50)))</f>
        <v/>
      </c>
      <c r="DW56" s="309" t="str">
        <f ca="true">+IF(OFFSET('Hygiene Data'!$F$13,0,10*ROW('Hygiene Data'!F50))="","",OFFSET('Hygiene Data'!$F$13,0,10*ROW('Hygiene Data'!F50)))</f>
        <v/>
      </c>
      <c r="DX56" s="309" t="str">
        <f ca="true">+IF(OFFSET('Hygiene Data'!$G$11,0,10*ROW('Hygiene Data'!G50))="","",OFFSET('Hygiene Data'!$G$11,0,10*ROW('Hygiene Data'!G50)))</f>
        <v/>
      </c>
      <c r="DY56" s="309" t="str">
        <f ca="true">+IF(OFFSET('Hygiene Data'!$G$12,0,10*ROW('Hygiene Data'!G50))="","",OFFSET('Hygiene Data'!$G$12,0,10*ROW('Hygiene Data'!G50)))</f>
        <v/>
      </c>
      <c r="DZ56" s="309" t="str">
        <f ca="true">+IF(OFFSET('Hygiene Data'!$G$13,0,10*ROW('Hygiene Data'!G50))="","",OFFSET('Hygiene Data'!$G$13,0,10*ROW('Hygiene Data'!G50)))</f>
        <v/>
      </c>
      <c r="EA56" s="309" t="str">
        <f ca="true">+IF(OFFSET('Hygiene Data'!$H$11,0,10*ROW('Hygiene Data'!H50))="","",OFFSET('Hygiene Data'!$H$11,0,10*ROW('Hygiene Data'!H50)))</f>
        <v/>
      </c>
      <c r="EB56" s="309" t="str">
        <f ca="true">+IF(OFFSET('Hygiene Data'!$H$12,0,10*ROW('Hygiene Data'!H50))="","",OFFSET('Hygiene Data'!$H$12,0,10*ROW('Hygiene Data'!H50)))</f>
        <v/>
      </c>
      <c r="EC56" s="309" t="str">
        <f ca="true">+IF(OFFSET('Hygiene Data'!$H$13,0,10*ROW('Hygiene Data'!H50))="","",OFFSET('Hygiene Data'!$H$13,0,10*ROW('Hygiene Data'!H50)))</f>
        <v/>
      </c>
      <c r="ED56" s="309" t="str">
        <f ca="true">+IF(OFFSET('Hygiene Data'!$I$11,0,10*ROW('Hygiene Data'!I50))="","",OFFSET('Hygiene Data'!$I$11,0,10*ROW('Hygiene Data'!I50)))</f>
        <v/>
      </c>
      <c r="EE56" s="309" t="str">
        <f ca="true">+IF(OFFSET('Hygiene Data'!$I$12,0,10*ROW('Hygiene Data'!I50))="","",OFFSET('Hygiene Data'!$I$12,0,10*ROW('Hygiene Data'!I50)))</f>
        <v/>
      </c>
      <c r="EF56" s="309"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65" t="str">
        <f t="shared" ca="true" si="0"/>
        <v/>
      </c>
      <c r="D57" s="9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10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10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10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10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10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10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10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10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10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10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10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10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10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10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10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10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10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10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10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10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10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10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10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10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10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10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10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10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10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10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9"/>
      <c r="BS57" s="309" t="str">
        <f ca="true">+IF(OFFSET('Water Data'!$D$27,0,10*ROW('Water Data'!D51))="","",OFFSET('Water Data'!$D$27,0,10*ROW('Water Data'!D51)))</f>
        <v/>
      </c>
      <c r="BT57" s="309" t="str">
        <f ca="true">+IF(OFFSET('Water Data'!$D$28,0,10*ROW('Water Data'!D51))="","",OFFSET('Water Data'!$D$28,0,10*ROW('Water Data'!D51)))</f>
        <v/>
      </c>
      <c r="BU57" s="309" t="str">
        <f ca="true">+IF(OFFSET('Water Data'!$D$29,0,10*ROW('Water Data'!D51))="","",OFFSET('Water Data'!$D$29,0,10*ROW('Water Data'!D51)))</f>
        <v/>
      </c>
      <c r="BV57" s="309" t="str">
        <f ca="true">+IF(OFFSET('Water Data'!$E$27,0,10*ROW('Water Data'!E51))="","",OFFSET('Water Data'!$E$27,0,10*ROW('Water Data'!E51)))</f>
        <v/>
      </c>
      <c r="BW57" s="309" t="str">
        <f ca="true">+IF(OFFSET('Water Data'!$E$28,0,10*ROW('Water Data'!E51))="","",OFFSET('Water Data'!$E$28,0,10*ROW('Water Data'!E51)))</f>
        <v/>
      </c>
      <c r="BX57" s="309" t="str">
        <f ca="true">+IF(OFFSET('Water Data'!$E$29,0,10*ROW('Water Data'!E51))="","",OFFSET('Water Data'!$E$29,0,10*ROW('Water Data'!E51)))</f>
        <v/>
      </c>
      <c r="BY57" s="309" t="str">
        <f ca="true">+IF(OFFSET('Water Data'!$F$27,0,10*ROW('Water Data'!F51))="","",OFFSET('Water Data'!$F$27,0,10*ROW('Water Data'!F51)))</f>
        <v/>
      </c>
      <c r="BZ57" s="309" t="str">
        <f ca="true">+IF(OFFSET('Water Data'!$F$28,0,10*ROW('Water Data'!F51))="","",OFFSET('Water Data'!$F$28,0,10*ROW('Water Data'!F51)))</f>
        <v/>
      </c>
      <c r="CA57" s="309" t="str">
        <f ca="true">+IF(OFFSET('Water Data'!$F$29,0,10*ROW('Water Data'!F51))="","",OFFSET('Water Data'!$F$29,0,10*ROW('Water Data'!F51)))</f>
        <v/>
      </c>
      <c r="CB57" s="309" t="str">
        <f ca="true">+IF(OFFSET('Water Data'!$G$27,0,10*ROW('Water Data'!G51))="","",OFFSET('Water Data'!$G$27,0,10*ROW('Water Data'!G51)))</f>
        <v/>
      </c>
      <c r="CC57" s="309" t="str">
        <f ca="true">+IF(OFFSET('Water Data'!$G$28,0,10*ROW('Water Data'!G51))="","",OFFSET('Water Data'!$G$28,0,10*ROW('Water Data'!G51)))</f>
        <v/>
      </c>
      <c r="CD57" s="309" t="str">
        <f ca="true">+IF(OFFSET('Water Data'!$G$29,0,10*ROW('Water Data'!G51))="","",OFFSET('Water Data'!$G$29,0,10*ROW('Water Data'!G51)))</f>
        <v/>
      </c>
      <c r="CE57" s="309" t="str">
        <f ca="true">+IF(OFFSET('Water Data'!$H$27,0,10*ROW('Water Data'!H51))="","",OFFSET('Water Data'!$H$27,0,10*ROW('Water Data'!H51)))</f>
        <v/>
      </c>
      <c r="CF57" s="309" t="str">
        <f ca="true">+IF(OFFSET('Water Data'!$H$28,0,10*ROW('Water Data'!H51))="","",OFFSET('Water Data'!$H$28,0,10*ROW('Water Data'!H51)))</f>
        <v/>
      </c>
      <c r="CG57" s="309" t="str">
        <f ca="true">+IF(OFFSET('Water Data'!$H$29,0,10*ROW('Water Data'!H51))="","",OFFSET('Water Data'!$H$29,0,10*ROW('Water Data'!H51)))</f>
        <v/>
      </c>
      <c r="CH57" s="309" t="str">
        <f ca="true">+IF(OFFSET('Water Data'!$I$27,0,10*ROW('Water Data'!I51))="","",OFFSET('Water Data'!$I$27,0,10*ROW('Water Data'!I51)))</f>
        <v/>
      </c>
      <c r="CI57" s="309" t="str">
        <f ca="true">+IF(OFFSET('Water Data'!$I$28,0,10*ROW('Water Data'!I51))="","",OFFSET('Water Data'!$I$28,0,10*ROW('Water Data'!I51)))</f>
        <v/>
      </c>
      <c r="CJ57" s="309" t="str">
        <f ca="true">+IF(OFFSET('Water Data'!$I$29,0,10*ROW('Water Data'!I51))="","",OFFSET('Water Data'!$I$29,0,10*ROW('Water Data'!I51)))</f>
        <v/>
      </c>
      <c r="CK57" s="309" t="str">
        <f ca="true">+IF(OFFSET('Sanitation Data'!$D$28,0,10*ROW('Sanitation Data'!D51))="","",OFFSET('Sanitation Data'!$D$28,0,10*ROW('Sanitation Data'!D51)))</f>
        <v/>
      </c>
      <c r="CL57" s="309" t="str">
        <f ca="true">+IF(OFFSET('Sanitation Data'!$D$29,0,10*ROW('Sanitation Data'!D51))="","",OFFSET('Sanitation Data'!$D$29,0,10*ROW('Sanitation Data'!D51)))</f>
        <v/>
      </c>
      <c r="CM57" s="309" t="str">
        <f ca="true">+IF(OFFSET('Sanitation Data'!$D$30,0,10*ROW('Sanitation Data'!D51))="","",OFFSET('Sanitation Data'!$D$30,0,10*ROW('Sanitation Data'!D51)))</f>
        <v/>
      </c>
      <c r="CN57" s="309" t="str">
        <f ca="true">+IF(OFFSET('Sanitation Data'!$D$31,0,10*ROW('Sanitation Data'!D51))="","",OFFSET('Sanitation Data'!$D$31,0,10*ROW('Sanitation Data'!D51)))</f>
        <v/>
      </c>
      <c r="CO57" s="309" t="str">
        <f ca="true">+IF(OFFSET('Sanitation Data'!$D$32,0,10*ROW('Sanitation Data'!D51))="","",OFFSET('Sanitation Data'!$D$32,0,10*ROW('Sanitation Data'!D51)))</f>
        <v/>
      </c>
      <c r="CP57" s="309" t="str">
        <f ca="true">+IF(OFFSET('Sanitation Data'!$E$28,0,10*ROW('Sanitation Data'!E51))="","",OFFSET('Sanitation Data'!$E$28,0,10*ROW('Sanitation Data'!E51)))</f>
        <v/>
      </c>
      <c r="CQ57" s="309" t="str">
        <f ca="true">+IF(OFFSET('Sanitation Data'!$E$29,0,10*ROW('Sanitation Data'!E51))="","",OFFSET('Sanitation Data'!$E$29,0,10*ROW('Sanitation Data'!E51)))</f>
        <v/>
      </c>
      <c r="CR57" s="309" t="str">
        <f ca="true">+IF(OFFSET('Sanitation Data'!$E$30,0,10*ROW('Sanitation Data'!E51))="","",OFFSET('Sanitation Data'!$E$30,0,10*ROW('Sanitation Data'!E51)))</f>
        <v/>
      </c>
      <c r="CS57" s="309" t="str">
        <f ca="true">+IF(OFFSET('Sanitation Data'!$E$31,0,10*ROW('Sanitation Data'!E51))="","",OFFSET('Sanitation Data'!$E$31,0,10*ROW('Sanitation Data'!E51)))</f>
        <v/>
      </c>
      <c r="CT57" s="309" t="str">
        <f ca="true">+IF(OFFSET('Sanitation Data'!$E$32,0,10*ROW('Sanitation Data'!E51))="","",OFFSET('Sanitation Data'!$E$32,0,10*ROW('Sanitation Data'!E51)))</f>
        <v/>
      </c>
      <c r="CU57" s="309" t="str">
        <f ca="true">+IF(OFFSET('Sanitation Data'!$F$28,0,10*ROW('Sanitation Data'!F51))="","",OFFSET('Sanitation Data'!$F$28,0,10*ROW('Sanitation Data'!F51)))</f>
        <v/>
      </c>
      <c r="CV57" s="309" t="str">
        <f ca="true">+IF(OFFSET('Sanitation Data'!$F$29,0,10*ROW('Sanitation Data'!F51))="","",OFFSET('Sanitation Data'!$F$29,0,10*ROW('Sanitation Data'!F51)))</f>
        <v/>
      </c>
      <c r="CW57" s="309" t="str">
        <f ca="true">+IF(OFFSET('Sanitation Data'!$F$30,0,10*ROW('Sanitation Data'!F51))="","",OFFSET('Sanitation Data'!$F$30,0,10*ROW('Sanitation Data'!F51)))</f>
        <v/>
      </c>
      <c r="CX57" s="309" t="str">
        <f ca="true">+IF(OFFSET('Sanitation Data'!$F$31,0,10*ROW('Sanitation Data'!F51))="","",OFFSET('Sanitation Data'!$F$31,0,10*ROW('Sanitation Data'!F51)))</f>
        <v/>
      </c>
      <c r="CY57" s="309" t="str">
        <f ca="true">+IF(OFFSET('Sanitation Data'!$F$32,0,10*ROW('Sanitation Data'!F51))="","",OFFSET('Sanitation Data'!$F$32,0,10*ROW('Sanitation Data'!F51)))</f>
        <v/>
      </c>
      <c r="CZ57" s="309" t="str">
        <f ca="true">+IF(OFFSET('Sanitation Data'!$G$28,0,10*ROW('Sanitation Data'!G51))="","",OFFSET('Sanitation Data'!$G$28,0,10*ROW('Sanitation Data'!G51)))</f>
        <v/>
      </c>
      <c r="DA57" s="309" t="str">
        <f ca="true">+IF(OFFSET('Sanitation Data'!$G$29,0,10*ROW('Sanitation Data'!G51))="","",OFFSET('Sanitation Data'!$G$29,0,10*ROW('Sanitation Data'!G51)))</f>
        <v/>
      </c>
      <c r="DB57" s="309" t="str">
        <f ca="true">+IF(OFFSET('Sanitation Data'!$G$30,0,10*ROW('Sanitation Data'!G51))="","",OFFSET('Sanitation Data'!$G$30,0,10*ROW('Sanitation Data'!G51)))</f>
        <v/>
      </c>
      <c r="DC57" s="309" t="str">
        <f ca="true">+IF(OFFSET('Sanitation Data'!$G$31,0,10*ROW('Sanitation Data'!G51))="","",OFFSET('Sanitation Data'!$G$31,0,10*ROW('Sanitation Data'!G51)))</f>
        <v/>
      </c>
      <c r="DD57" s="309" t="str">
        <f ca="true">+IF(OFFSET('Sanitation Data'!$G$32,0,10*ROW('Sanitation Data'!G51))="","",OFFSET('Sanitation Data'!$G$32,0,10*ROW('Sanitation Data'!G51)))</f>
        <v/>
      </c>
      <c r="DE57" s="309" t="str">
        <f ca="true">+IF(OFFSET('Sanitation Data'!$H$28,0,10*ROW('Sanitation Data'!H51))="","",OFFSET('Sanitation Data'!$H$28,0,10*ROW('Sanitation Data'!H51)))</f>
        <v/>
      </c>
      <c r="DF57" s="309" t="str">
        <f ca="true">+IF(OFFSET('Sanitation Data'!$H$29,0,10*ROW('Sanitation Data'!H51))="","",OFFSET('Sanitation Data'!$H$29,0,10*ROW('Sanitation Data'!H51)))</f>
        <v/>
      </c>
      <c r="DG57" s="309" t="str">
        <f ca="true">+IF(OFFSET('Sanitation Data'!$H$30,0,10*ROW('Sanitation Data'!H51))="","",OFFSET('Sanitation Data'!$H$30,0,10*ROW('Sanitation Data'!H51)))</f>
        <v/>
      </c>
      <c r="DH57" s="309" t="str">
        <f ca="true">+IF(OFFSET('Sanitation Data'!$H$31,0,10*ROW('Sanitation Data'!H51))="","",OFFSET('Sanitation Data'!$H$31,0,10*ROW('Sanitation Data'!H51)))</f>
        <v/>
      </c>
      <c r="DI57" s="309" t="str">
        <f ca="true">+IF(OFFSET('Sanitation Data'!$H$32,0,10*ROW('Sanitation Data'!H51))="","",OFFSET('Sanitation Data'!$H$32,0,10*ROW('Sanitation Data'!H51)))</f>
        <v/>
      </c>
      <c r="DJ57" s="309" t="str">
        <f ca="true">+IF(OFFSET('Sanitation Data'!$I$28,0,10*ROW('Sanitation Data'!I51))="","",OFFSET('Sanitation Data'!$I$28,0,10*ROW('Sanitation Data'!I51)))</f>
        <v/>
      </c>
      <c r="DK57" s="309" t="str">
        <f ca="true">+IF(OFFSET('Sanitation Data'!$I$29,0,10*ROW('Sanitation Data'!I51))="","",OFFSET('Sanitation Data'!$I$29,0,10*ROW('Sanitation Data'!I51)))</f>
        <v/>
      </c>
      <c r="DL57" s="309" t="str">
        <f ca="true">+IF(OFFSET('Sanitation Data'!$I$30,0,10*ROW('Sanitation Data'!I51))="","",OFFSET('Sanitation Data'!$I$30,0,10*ROW('Sanitation Data'!I51)))</f>
        <v/>
      </c>
      <c r="DM57" s="309" t="str">
        <f ca="true">+IF(OFFSET('Sanitation Data'!$I$31,0,10*ROW('Sanitation Data'!I51))="","",OFFSET('Sanitation Data'!$I$31,0,10*ROW('Sanitation Data'!I51)))</f>
        <v/>
      </c>
      <c r="DN57" s="309" t="str">
        <f ca="true">+IF(OFFSET('Sanitation Data'!$I$32,0,10*ROW('Sanitation Data'!I51))="","",OFFSET('Sanitation Data'!$I$32,0,10*ROW('Sanitation Data'!I51)))</f>
        <v/>
      </c>
      <c r="DO57" s="309" t="str">
        <f ca="true">+IF(OFFSET('Hygiene Data'!$D$11,0,10*ROW('Hygiene Data'!D51))="","",OFFSET('Hygiene Data'!$D$11,0,10*ROW('Hygiene Data'!D51)))</f>
        <v/>
      </c>
      <c r="DP57" s="309" t="str">
        <f ca="true">+IF(OFFSET('Hygiene Data'!$D$12,0,10*ROW('Hygiene Data'!D51))="","",OFFSET('Hygiene Data'!$D$12,0,10*ROW('Hygiene Data'!D51)))</f>
        <v/>
      </c>
      <c r="DQ57" s="309" t="str">
        <f ca="true">+IF(OFFSET('Hygiene Data'!$D$13,0,10*ROW('Hygiene Data'!D51))="","",OFFSET('Hygiene Data'!$D$13,0,10*ROW('Hygiene Data'!D51)))</f>
        <v/>
      </c>
      <c r="DR57" s="309" t="str">
        <f ca="true">+IF(OFFSET('Hygiene Data'!$E$11,0,10*ROW('Hygiene Data'!E51))="","",OFFSET('Hygiene Data'!$E$11,0,10*ROW('Hygiene Data'!E51)))</f>
        <v/>
      </c>
      <c r="DS57" s="309" t="str">
        <f ca="true">+IF(OFFSET('Hygiene Data'!$E$12,0,10*ROW('Hygiene Data'!E51))="","",OFFSET('Hygiene Data'!$E$12,0,10*ROW('Hygiene Data'!E51)))</f>
        <v/>
      </c>
      <c r="DT57" s="309" t="str">
        <f ca="true">+IF(OFFSET('Hygiene Data'!$E$13,0,10*ROW('Hygiene Data'!E51))="","",OFFSET('Hygiene Data'!$E$13,0,10*ROW('Hygiene Data'!E51)))</f>
        <v/>
      </c>
      <c r="DU57" s="309" t="str">
        <f ca="true">+IF(OFFSET('Hygiene Data'!$F$11,0,10*ROW('Hygiene Data'!F51))="","",OFFSET('Hygiene Data'!$F$11,0,10*ROW('Hygiene Data'!F51)))</f>
        <v/>
      </c>
      <c r="DV57" s="309" t="str">
        <f ca="true">+IF(OFFSET('Hygiene Data'!$F$12,0,10*ROW('Hygiene Data'!F51))="","",OFFSET('Hygiene Data'!$F$12,0,10*ROW('Hygiene Data'!F51)))</f>
        <v/>
      </c>
      <c r="DW57" s="309" t="str">
        <f ca="true">+IF(OFFSET('Hygiene Data'!$F$13,0,10*ROW('Hygiene Data'!F51))="","",OFFSET('Hygiene Data'!$F$13,0,10*ROW('Hygiene Data'!F51)))</f>
        <v/>
      </c>
      <c r="DX57" s="309" t="str">
        <f ca="true">+IF(OFFSET('Hygiene Data'!$G$11,0,10*ROW('Hygiene Data'!G51))="","",OFFSET('Hygiene Data'!$G$11,0,10*ROW('Hygiene Data'!G51)))</f>
        <v/>
      </c>
      <c r="DY57" s="309" t="str">
        <f ca="true">+IF(OFFSET('Hygiene Data'!$G$12,0,10*ROW('Hygiene Data'!G51))="","",OFFSET('Hygiene Data'!$G$12,0,10*ROW('Hygiene Data'!G51)))</f>
        <v/>
      </c>
      <c r="DZ57" s="309" t="str">
        <f ca="true">+IF(OFFSET('Hygiene Data'!$G$13,0,10*ROW('Hygiene Data'!G51))="","",OFFSET('Hygiene Data'!$G$13,0,10*ROW('Hygiene Data'!G51)))</f>
        <v/>
      </c>
      <c r="EA57" s="309" t="str">
        <f ca="true">+IF(OFFSET('Hygiene Data'!$H$11,0,10*ROW('Hygiene Data'!H51))="","",OFFSET('Hygiene Data'!$H$11,0,10*ROW('Hygiene Data'!H51)))</f>
        <v/>
      </c>
      <c r="EB57" s="309" t="str">
        <f ca="true">+IF(OFFSET('Hygiene Data'!$H$12,0,10*ROW('Hygiene Data'!H51))="","",OFFSET('Hygiene Data'!$H$12,0,10*ROW('Hygiene Data'!H51)))</f>
        <v/>
      </c>
      <c r="EC57" s="309" t="str">
        <f ca="true">+IF(OFFSET('Hygiene Data'!$H$13,0,10*ROW('Hygiene Data'!H51))="","",OFFSET('Hygiene Data'!$H$13,0,10*ROW('Hygiene Data'!H51)))</f>
        <v/>
      </c>
      <c r="ED57" s="309" t="str">
        <f ca="true">+IF(OFFSET('Hygiene Data'!$I$11,0,10*ROW('Hygiene Data'!I51))="","",OFFSET('Hygiene Data'!$I$11,0,10*ROW('Hygiene Data'!I51)))</f>
        <v/>
      </c>
      <c r="EE57" s="309" t="str">
        <f ca="true">+IF(OFFSET('Hygiene Data'!$I$12,0,10*ROW('Hygiene Data'!I51))="","",OFFSET('Hygiene Data'!$I$12,0,10*ROW('Hygiene Data'!I51)))</f>
        <v/>
      </c>
      <c r="EF57" s="309"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65" t="str">
        <f t="shared" ca="true" si="0"/>
        <v/>
      </c>
      <c r="D58" s="9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10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10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10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10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10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10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10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10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10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10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10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10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10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10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10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10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10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10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10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10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10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10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10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10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10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10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10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10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10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10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9"/>
      <c r="BS58" s="309" t="str">
        <f ca="true">+IF(OFFSET('Water Data'!$D$27,0,10*ROW('Water Data'!D52))="","",OFFSET('Water Data'!$D$27,0,10*ROW('Water Data'!D52)))</f>
        <v/>
      </c>
      <c r="BT58" s="309" t="str">
        <f ca="true">+IF(OFFSET('Water Data'!$D$28,0,10*ROW('Water Data'!D52))="","",OFFSET('Water Data'!$D$28,0,10*ROW('Water Data'!D52)))</f>
        <v/>
      </c>
      <c r="BU58" s="309" t="str">
        <f ca="true">+IF(OFFSET('Water Data'!$D$29,0,10*ROW('Water Data'!D52))="","",OFFSET('Water Data'!$D$29,0,10*ROW('Water Data'!D52)))</f>
        <v/>
      </c>
      <c r="BV58" s="309" t="str">
        <f ca="true">+IF(OFFSET('Water Data'!$E$27,0,10*ROW('Water Data'!E52))="","",OFFSET('Water Data'!$E$27,0,10*ROW('Water Data'!E52)))</f>
        <v/>
      </c>
      <c r="BW58" s="309" t="str">
        <f ca="true">+IF(OFFSET('Water Data'!$E$28,0,10*ROW('Water Data'!E52))="","",OFFSET('Water Data'!$E$28,0,10*ROW('Water Data'!E52)))</f>
        <v/>
      </c>
      <c r="BX58" s="309" t="str">
        <f ca="true">+IF(OFFSET('Water Data'!$E$29,0,10*ROW('Water Data'!E52))="","",OFFSET('Water Data'!$E$29,0,10*ROW('Water Data'!E52)))</f>
        <v/>
      </c>
      <c r="BY58" s="309" t="str">
        <f ca="true">+IF(OFFSET('Water Data'!$F$27,0,10*ROW('Water Data'!F52))="","",OFFSET('Water Data'!$F$27,0,10*ROW('Water Data'!F52)))</f>
        <v/>
      </c>
      <c r="BZ58" s="309" t="str">
        <f ca="true">+IF(OFFSET('Water Data'!$F$28,0,10*ROW('Water Data'!F52))="","",OFFSET('Water Data'!$F$28,0,10*ROW('Water Data'!F52)))</f>
        <v/>
      </c>
      <c r="CA58" s="309" t="str">
        <f ca="true">+IF(OFFSET('Water Data'!$F$29,0,10*ROW('Water Data'!F52))="","",OFFSET('Water Data'!$F$29,0,10*ROW('Water Data'!F52)))</f>
        <v/>
      </c>
      <c r="CB58" s="309" t="str">
        <f ca="true">+IF(OFFSET('Water Data'!$G$27,0,10*ROW('Water Data'!G52))="","",OFFSET('Water Data'!$G$27,0,10*ROW('Water Data'!G52)))</f>
        <v/>
      </c>
      <c r="CC58" s="309" t="str">
        <f ca="true">+IF(OFFSET('Water Data'!$G$28,0,10*ROW('Water Data'!G52))="","",OFFSET('Water Data'!$G$28,0,10*ROW('Water Data'!G52)))</f>
        <v/>
      </c>
      <c r="CD58" s="309" t="str">
        <f ca="true">+IF(OFFSET('Water Data'!$G$29,0,10*ROW('Water Data'!G52))="","",OFFSET('Water Data'!$G$29,0,10*ROW('Water Data'!G52)))</f>
        <v/>
      </c>
      <c r="CE58" s="309" t="str">
        <f ca="true">+IF(OFFSET('Water Data'!$H$27,0,10*ROW('Water Data'!H52))="","",OFFSET('Water Data'!$H$27,0,10*ROW('Water Data'!H52)))</f>
        <v/>
      </c>
      <c r="CF58" s="309" t="str">
        <f ca="true">+IF(OFFSET('Water Data'!$H$28,0,10*ROW('Water Data'!H52))="","",OFFSET('Water Data'!$H$28,0,10*ROW('Water Data'!H52)))</f>
        <v/>
      </c>
      <c r="CG58" s="309" t="str">
        <f ca="true">+IF(OFFSET('Water Data'!$H$29,0,10*ROW('Water Data'!H52))="","",OFFSET('Water Data'!$H$29,0,10*ROW('Water Data'!H52)))</f>
        <v/>
      </c>
      <c r="CH58" s="309" t="str">
        <f ca="true">+IF(OFFSET('Water Data'!$I$27,0,10*ROW('Water Data'!I52))="","",OFFSET('Water Data'!$I$27,0,10*ROW('Water Data'!I52)))</f>
        <v/>
      </c>
      <c r="CI58" s="309" t="str">
        <f ca="true">+IF(OFFSET('Water Data'!$I$28,0,10*ROW('Water Data'!I52))="","",OFFSET('Water Data'!$I$28,0,10*ROW('Water Data'!I52)))</f>
        <v/>
      </c>
      <c r="CJ58" s="309" t="str">
        <f ca="true">+IF(OFFSET('Water Data'!$I$29,0,10*ROW('Water Data'!I52))="","",OFFSET('Water Data'!$I$29,0,10*ROW('Water Data'!I52)))</f>
        <v/>
      </c>
      <c r="CK58" s="309" t="str">
        <f ca="true">+IF(OFFSET('Sanitation Data'!$D$28,0,10*ROW('Sanitation Data'!D52))="","",OFFSET('Sanitation Data'!$D$28,0,10*ROW('Sanitation Data'!D52)))</f>
        <v/>
      </c>
      <c r="CL58" s="309" t="str">
        <f ca="true">+IF(OFFSET('Sanitation Data'!$D$29,0,10*ROW('Sanitation Data'!D52))="","",OFFSET('Sanitation Data'!$D$29,0,10*ROW('Sanitation Data'!D52)))</f>
        <v/>
      </c>
      <c r="CM58" s="309" t="str">
        <f ca="true">+IF(OFFSET('Sanitation Data'!$D$30,0,10*ROW('Sanitation Data'!D52))="","",OFFSET('Sanitation Data'!$D$30,0,10*ROW('Sanitation Data'!D52)))</f>
        <v/>
      </c>
      <c r="CN58" s="309" t="str">
        <f ca="true">+IF(OFFSET('Sanitation Data'!$D$31,0,10*ROW('Sanitation Data'!D52))="","",OFFSET('Sanitation Data'!$D$31,0,10*ROW('Sanitation Data'!D52)))</f>
        <v/>
      </c>
      <c r="CO58" s="309" t="str">
        <f ca="true">+IF(OFFSET('Sanitation Data'!$D$32,0,10*ROW('Sanitation Data'!D52))="","",OFFSET('Sanitation Data'!$D$32,0,10*ROW('Sanitation Data'!D52)))</f>
        <v/>
      </c>
      <c r="CP58" s="309" t="str">
        <f ca="true">+IF(OFFSET('Sanitation Data'!$E$28,0,10*ROW('Sanitation Data'!E52))="","",OFFSET('Sanitation Data'!$E$28,0,10*ROW('Sanitation Data'!E52)))</f>
        <v/>
      </c>
      <c r="CQ58" s="309" t="str">
        <f ca="true">+IF(OFFSET('Sanitation Data'!$E$29,0,10*ROW('Sanitation Data'!E52))="","",OFFSET('Sanitation Data'!$E$29,0,10*ROW('Sanitation Data'!E52)))</f>
        <v/>
      </c>
      <c r="CR58" s="309" t="str">
        <f ca="true">+IF(OFFSET('Sanitation Data'!$E$30,0,10*ROW('Sanitation Data'!E52))="","",OFFSET('Sanitation Data'!$E$30,0,10*ROW('Sanitation Data'!E52)))</f>
        <v/>
      </c>
      <c r="CS58" s="309" t="str">
        <f ca="true">+IF(OFFSET('Sanitation Data'!$E$31,0,10*ROW('Sanitation Data'!E52))="","",OFFSET('Sanitation Data'!$E$31,0,10*ROW('Sanitation Data'!E52)))</f>
        <v/>
      </c>
      <c r="CT58" s="309" t="str">
        <f ca="true">+IF(OFFSET('Sanitation Data'!$E$32,0,10*ROW('Sanitation Data'!E52))="","",OFFSET('Sanitation Data'!$E$32,0,10*ROW('Sanitation Data'!E52)))</f>
        <v/>
      </c>
      <c r="CU58" s="309" t="str">
        <f ca="true">+IF(OFFSET('Sanitation Data'!$F$28,0,10*ROW('Sanitation Data'!F52))="","",OFFSET('Sanitation Data'!$F$28,0,10*ROW('Sanitation Data'!F52)))</f>
        <v/>
      </c>
      <c r="CV58" s="309" t="str">
        <f ca="true">+IF(OFFSET('Sanitation Data'!$F$29,0,10*ROW('Sanitation Data'!F52))="","",OFFSET('Sanitation Data'!$F$29,0,10*ROW('Sanitation Data'!F52)))</f>
        <v/>
      </c>
      <c r="CW58" s="309" t="str">
        <f ca="true">+IF(OFFSET('Sanitation Data'!$F$30,0,10*ROW('Sanitation Data'!F52))="","",OFFSET('Sanitation Data'!$F$30,0,10*ROW('Sanitation Data'!F52)))</f>
        <v/>
      </c>
      <c r="CX58" s="309" t="str">
        <f ca="true">+IF(OFFSET('Sanitation Data'!$F$31,0,10*ROW('Sanitation Data'!F52))="","",OFFSET('Sanitation Data'!$F$31,0,10*ROW('Sanitation Data'!F52)))</f>
        <v/>
      </c>
      <c r="CY58" s="309" t="str">
        <f ca="true">+IF(OFFSET('Sanitation Data'!$F$32,0,10*ROW('Sanitation Data'!F52))="","",OFFSET('Sanitation Data'!$F$32,0,10*ROW('Sanitation Data'!F52)))</f>
        <v/>
      </c>
      <c r="CZ58" s="309" t="str">
        <f ca="true">+IF(OFFSET('Sanitation Data'!$G$28,0,10*ROW('Sanitation Data'!G52))="","",OFFSET('Sanitation Data'!$G$28,0,10*ROW('Sanitation Data'!G52)))</f>
        <v/>
      </c>
      <c r="DA58" s="309" t="str">
        <f ca="true">+IF(OFFSET('Sanitation Data'!$G$29,0,10*ROW('Sanitation Data'!G52))="","",OFFSET('Sanitation Data'!$G$29,0,10*ROW('Sanitation Data'!G52)))</f>
        <v/>
      </c>
      <c r="DB58" s="309" t="str">
        <f ca="true">+IF(OFFSET('Sanitation Data'!$G$30,0,10*ROW('Sanitation Data'!G52))="","",OFFSET('Sanitation Data'!$G$30,0,10*ROW('Sanitation Data'!G52)))</f>
        <v/>
      </c>
      <c r="DC58" s="309" t="str">
        <f ca="true">+IF(OFFSET('Sanitation Data'!$G$31,0,10*ROW('Sanitation Data'!G52))="","",OFFSET('Sanitation Data'!$G$31,0,10*ROW('Sanitation Data'!G52)))</f>
        <v/>
      </c>
      <c r="DD58" s="309" t="str">
        <f ca="true">+IF(OFFSET('Sanitation Data'!$G$32,0,10*ROW('Sanitation Data'!G52))="","",OFFSET('Sanitation Data'!$G$32,0,10*ROW('Sanitation Data'!G52)))</f>
        <v/>
      </c>
      <c r="DE58" s="309" t="str">
        <f ca="true">+IF(OFFSET('Sanitation Data'!$H$28,0,10*ROW('Sanitation Data'!H52))="","",OFFSET('Sanitation Data'!$H$28,0,10*ROW('Sanitation Data'!H52)))</f>
        <v/>
      </c>
      <c r="DF58" s="309" t="str">
        <f ca="true">+IF(OFFSET('Sanitation Data'!$H$29,0,10*ROW('Sanitation Data'!H52))="","",OFFSET('Sanitation Data'!$H$29,0,10*ROW('Sanitation Data'!H52)))</f>
        <v/>
      </c>
      <c r="DG58" s="309" t="str">
        <f ca="true">+IF(OFFSET('Sanitation Data'!$H$30,0,10*ROW('Sanitation Data'!H52))="","",OFFSET('Sanitation Data'!$H$30,0,10*ROW('Sanitation Data'!H52)))</f>
        <v/>
      </c>
      <c r="DH58" s="309" t="str">
        <f ca="true">+IF(OFFSET('Sanitation Data'!$H$31,0,10*ROW('Sanitation Data'!H52))="","",OFFSET('Sanitation Data'!$H$31,0,10*ROW('Sanitation Data'!H52)))</f>
        <v/>
      </c>
      <c r="DI58" s="309" t="str">
        <f ca="true">+IF(OFFSET('Sanitation Data'!$H$32,0,10*ROW('Sanitation Data'!H52))="","",OFFSET('Sanitation Data'!$H$32,0,10*ROW('Sanitation Data'!H52)))</f>
        <v/>
      </c>
      <c r="DJ58" s="309" t="str">
        <f ca="true">+IF(OFFSET('Sanitation Data'!$I$28,0,10*ROW('Sanitation Data'!I52))="","",OFFSET('Sanitation Data'!$I$28,0,10*ROW('Sanitation Data'!I52)))</f>
        <v/>
      </c>
      <c r="DK58" s="309" t="str">
        <f ca="true">+IF(OFFSET('Sanitation Data'!$I$29,0,10*ROW('Sanitation Data'!I52))="","",OFFSET('Sanitation Data'!$I$29,0,10*ROW('Sanitation Data'!I52)))</f>
        <v/>
      </c>
      <c r="DL58" s="309" t="str">
        <f ca="true">+IF(OFFSET('Sanitation Data'!$I$30,0,10*ROW('Sanitation Data'!I52))="","",OFFSET('Sanitation Data'!$I$30,0,10*ROW('Sanitation Data'!I52)))</f>
        <v/>
      </c>
      <c r="DM58" s="309" t="str">
        <f ca="true">+IF(OFFSET('Sanitation Data'!$I$31,0,10*ROW('Sanitation Data'!I52))="","",OFFSET('Sanitation Data'!$I$31,0,10*ROW('Sanitation Data'!I52)))</f>
        <v/>
      </c>
      <c r="DN58" s="309" t="str">
        <f ca="true">+IF(OFFSET('Sanitation Data'!$I$32,0,10*ROW('Sanitation Data'!I52))="","",OFFSET('Sanitation Data'!$I$32,0,10*ROW('Sanitation Data'!I52)))</f>
        <v/>
      </c>
      <c r="DO58" s="309" t="str">
        <f ca="true">+IF(OFFSET('Hygiene Data'!$D$11,0,10*ROW('Hygiene Data'!D52))="","",OFFSET('Hygiene Data'!$D$11,0,10*ROW('Hygiene Data'!D52)))</f>
        <v/>
      </c>
      <c r="DP58" s="309" t="str">
        <f ca="true">+IF(OFFSET('Hygiene Data'!$D$12,0,10*ROW('Hygiene Data'!D52))="","",OFFSET('Hygiene Data'!$D$12,0,10*ROW('Hygiene Data'!D52)))</f>
        <v/>
      </c>
      <c r="DQ58" s="309" t="str">
        <f ca="true">+IF(OFFSET('Hygiene Data'!$D$13,0,10*ROW('Hygiene Data'!D52))="","",OFFSET('Hygiene Data'!$D$13,0,10*ROW('Hygiene Data'!D52)))</f>
        <v/>
      </c>
      <c r="DR58" s="309" t="str">
        <f ca="true">+IF(OFFSET('Hygiene Data'!$E$11,0,10*ROW('Hygiene Data'!E52))="","",OFFSET('Hygiene Data'!$E$11,0,10*ROW('Hygiene Data'!E52)))</f>
        <v/>
      </c>
      <c r="DS58" s="309" t="str">
        <f ca="true">+IF(OFFSET('Hygiene Data'!$E$12,0,10*ROW('Hygiene Data'!E52))="","",OFFSET('Hygiene Data'!$E$12,0,10*ROW('Hygiene Data'!E52)))</f>
        <v/>
      </c>
      <c r="DT58" s="309" t="str">
        <f ca="true">+IF(OFFSET('Hygiene Data'!$E$13,0,10*ROW('Hygiene Data'!E52))="","",OFFSET('Hygiene Data'!$E$13,0,10*ROW('Hygiene Data'!E52)))</f>
        <v/>
      </c>
      <c r="DU58" s="309" t="str">
        <f ca="true">+IF(OFFSET('Hygiene Data'!$F$11,0,10*ROW('Hygiene Data'!F52))="","",OFFSET('Hygiene Data'!$F$11,0,10*ROW('Hygiene Data'!F52)))</f>
        <v/>
      </c>
      <c r="DV58" s="309" t="str">
        <f ca="true">+IF(OFFSET('Hygiene Data'!$F$12,0,10*ROW('Hygiene Data'!F52))="","",OFFSET('Hygiene Data'!$F$12,0,10*ROW('Hygiene Data'!F52)))</f>
        <v/>
      </c>
      <c r="DW58" s="309" t="str">
        <f ca="true">+IF(OFFSET('Hygiene Data'!$F$13,0,10*ROW('Hygiene Data'!F52))="","",OFFSET('Hygiene Data'!$F$13,0,10*ROW('Hygiene Data'!F52)))</f>
        <v/>
      </c>
      <c r="DX58" s="309" t="str">
        <f ca="true">+IF(OFFSET('Hygiene Data'!$G$11,0,10*ROW('Hygiene Data'!G52))="","",OFFSET('Hygiene Data'!$G$11,0,10*ROW('Hygiene Data'!G52)))</f>
        <v/>
      </c>
      <c r="DY58" s="309" t="str">
        <f ca="true">+IF(OFFSET('Hygiene Data'!$G$12,0,10*ROW('Hygiene Data'!G52))="","",OFFSET('Hygiene Data'!$G$12,0,10*ROW('Hygiene Data'!G52)))</f>
        <v/>
      </c>
      <c r="DZ58" s="309" t="str">
        <f ca="true">+IF(OFFSET('Hygiene Data'!$G$13,0,10*ROW('Hygiene Data'!G52))="","",OFFSET('Hygiene Data'!$G$13,0,10*ROW('Hygiene Data'!G52)))</f>
        <v/>
      </c>
      <c r="EA58" s="309" t="str">
        <f ca="true">+IF(OFFSET('Hygiene Data'!$H$11,0,10*ROW('Hygiene Data'!H52))="","",OFFSET('Hygiene Data'!$H$11,0,10*ROW('Hygiene Data'!H52)))</f>
        <v/>
      </c>
      <c r="EB58" s="309" t="str">
        <f ca="true">+IF(OFFSET('Hygiene Data'!$H$12,0,10*ROW('Hygiene Data'!H52))="","",OFFSET('Hygiene Data'!$H$12,0,10*ROW('Hygiene Data'!H52)))</f>
        <v/>
      </c>
      <c r="EC58" s="309" t="str">
        <f ca="true">+IF(OFFSET('Hygiene Data'!$H$13,0,10*ROW('Hygiene Data'!H52))="","",OFFSET('Hygiene Data'!$H$13,0,10*ROW('Hygiene Data'!H52)))</f>
        <v/>
      </c>
      <c r="ED58" s="309" t="str">
        <f ca="true">+IF(OFFSET('Hygiene Data'!$I$11,0,10*ROW('Hygiene Data'!I52))="","",OFFSET('Hygiene Data'!$I$11,0,10*ROW('Hygiene Data'!I52)))</f>
        <v/>
      </c>
      <c r="EE58" s="309" t="str">
        <f ca="true">+IF(OFFSET('Hygiene Data'!$I$12,0,10*ROW('Hygiene Data'!I52))="","",OFFSET('Hygiene Data'!$I$12,0,10*ROW('Hygiene Data'!I52)))</f>
        <v/>
      </c>
      <c r="EF58" s="309"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65" t="str">
        <f t="shared" ca="true" si="0"/>
        <v/>
      </c>
      <c r="D59" s="9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10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10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10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10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10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10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10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10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10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10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10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10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10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10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10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10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10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10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10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10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10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10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10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10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10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10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10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10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10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10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9"/>
      <c r="BS59" s="309" t="str">
        <f ca="true">+IF(OFFSET('Water Data'!$D$27,0,10*ROW('Water Data'!D53))="","",OFFSET('Water Data'!$D$27,0,10*ROW('Water Data'!D53)))</f>
        <v/>
      </c>
      <c r="BT59" s="309" t="str">
        <f ca="true">+IF(OFFSET('Water Data'!$D$28,0,10*ROW('Water Data'!D53))="","",OFFSET('Water Data'!$D$28,0,10*ROW('Water Data'!D53)))</f>
        <v/>
      </c>
      <c r="BU59" s="309" t="str">
        <f ca="true">+IF(OFFSET('Water Data'!$D$29,0,10*ROW('Water Data'!D53))="","",OFFSET('Water Data'!$D$29,0,10*ROW('Water Data'!D53)))</f>
        <v/>
      </c>
      <c r="BV59" s="309" t="str">
        <f ca="true">+IF(OFFSET('Water Data'!$E$27,0,10*ROW('Water Data'!E53))="","",OFFSET('Water Data'!$E$27,0,10*ROW('Water Data'!E53)))</f>
        <v/>
      </c>
      <c r="BW59" s="309" t="str">
        <f ca="true">+IF(OFFSET('Water Data'!$E$28,0,10*ROW('Water Data'!E53))="","",OFFSET('Water Data'!$E$28,0,10*ROW('Water Data'!E53)))</f>
        <v/>
      </c>
      <c r="BX59" s="309" t="str">
        <f ca="true">+IF(OFFSET('Water Data'!$E$29,0,10*ROW('Water Data'!E53))="","",OFFSET('Water Data'!$E$29,0,10*ROW('Water Data'!E53)))</f>
        <v/>
      </c>
      <c r="BY59" s="309" t="str">
        <f ca="true">+IF(OFFSET('Water Data'!$F$27,0,10*ROW('Water Data'!F53))="","",OFFSET('Water Data'!$F$27,0,10*ROW('Water Data'!F53)))</f>
        <v/>
      </c>
      <c r="BZ59" s="309" t="str">
        <f ca="true">+IF(OFFSET('Water Data'!$F$28,0,10*ROW('Water Data'!F53))="","",OFFSET('Water Data'!$F$28,0,10*ROW('Water Data'!F53)))</f>
        <v/>
      </c>
      <c r="CA59" s="309" t="str">
        <f ca="true">+IF(OFFSET('Water Data'!$F$29,0,10*ROW('Water Data'!F53))="","",OFFSET('Water Data'!$F$29,0,10*ROW('Water Data'!F53)))</f>
        <v/>
      </c>
      <c r="CB59" s="309" t="str">
        <f ca="true">+IF(OFFSET('Water Data'!$G$27,0,10*ROW('Water Data'!G53))="","",OFFSET('Water Data'!$G$27,0,10*ROW('Water Data'!G53)))</f>
        <v/>
      </c>
      <c r="CC59" s="309" t="str">
        <f ca="true">+IF(OFFSET('Water Data'!$G$28,0,10*ROW('Water Data'!G53))="","",OFFSET('Water Data'!$G$28,0,10*ROW('Water Data'!G53)))</f>
        <v/>
      </c>
      <c r="CD59" s="309" t="str">
        <f ca="true">+IF(OFFSET('Water Data'!$G$29,0,10*ROW('Water Data'!G53))="","",OFFSET('Water Data'!$G$29,0,10*ROW('Water Data'!G53)))</f>
        <v/>
      </c>
      <c r="CE59" s="309" t="str">
        <f ca="true">+IF(OFFSET('Water Data'!$H$27,0,10*ROW('Water Data'!H53))="","",OFFSET('Water Data'!$H$27,0,10*ROW('Water Data'!H53)))</f>
        <v/>
      </c>
      <c r="CF59" s="309" t="str">
        <f ca="true">+IF(OFFSET('Water Data'!$H$28,0,10*ROW('Water Data'!H53))="","",OFFSET('Water Data'!$H$28,0,10*ROW('Water Data'!H53)))</f>
        <v/>
      </c>
      <c r="CG59" s="309" t="str">
        <f ca="true">+IF(OFFSET('Water Data'!$H$29,0,10*ROW('Water Data'!H53))="","",OFFSET('Water Data'!$H$29,0,10*ROW('Water Data'!H53)))</f>
        <v/>
      </c>
      <c r="CH59" s="309" t="str">
        <f ca="true">+IF(OFFSET('Water Data'!$I$27,0,10*ROW('Water Data'!I53))="","",OFFSET('Water Data'!$I$27,0,10*ROW('Water Data'!I53)))</f>
        <v/>
      </c>
      <c r="CI59" s="309" t="str">
        <f ca="true">+IF(OFFSET('Water Data'!$I$28,0,10*ROW('Water Data'!I53))="","",OFFSET('Water Data'!$I$28,0,10*ROW('Water Data'!I53)))</f>
        <v/>
      </c>
      <c r="CJ59" s="309" t="str">
        <f ca="true">+IF(OFFSET('Water Data'!$I$29,0,10*ROW('Water Data'!I53))="","",OFFSET('Water Data'!$I$29,0,10*ROW('Water Data'!I53)))</f>
        <v/>
      </c>
      <c r="CK59" s="309" t="str">
        <f ca="true">+IF(OFFSET('Sanitation Data'!$D$28,0,10*ROW('Sanitation Data'!D53))="","",OFFSET('Sanitation Data'!$D$28,0,10*ROW('Sanitation Data'!D53)))</f>
        <v/>
      </c>
      <c r="CL59" s="309" t="str">
        <f ca="true">+IF(OFFSET('Sanitation Data'!$D$29,0,10*ROW('Sanitation Data'!D53))="","",OFFSET('Sanitation Data'!$D$29,0,10*ROW('Sanitation Data'!D53)))</f>
        <v/>
      </c>
      <c r="CM59" s="309" t="str">
        <f ca="true">+IF(OFFSET('Sanitation Data'!$D$30,0,10*ROW('Sanitation Data'!D53))="","",OFFSET('Sanitation Data'!$D$30,0,10*ROW('Sanitation Data'!D53)))</f>
        <v/>
      </c>
      <c r="CN59" s="309" t="str">
        <f ca="true">+IF(OFFSET('Sanitation Data'!$D$31,0,10*ROW('Sanitation Data'!D53))="","",OFFSET('Sanitation Data'!$D$31,0,10*ROW('Sanitation Data'!D53)))</f>
        <v/>
      </c>
      <c r="CO59" s="309" t="str">
        <f ca="true">+IF(OFFSET('Sanitation Data'!$D$32,0,10*ROW('Sanitation Data'!D53))="","",OFFSET('Sanitation Data'!$D$32,0,10*ROW('Sanitation Data'!D53)))</f>
        <v/>
      </c>
      <c r="CP59" s="309" t="str">
        <f ca="true">+IF(OFFSET('Sanitation Data'!$E$28,0,10*ROW('Sanitation Data'!E53))="","",OFFSET('Sanitation Data'!$E$28,0,10*ROW('Sanitation Data'!E53)))</f>
        <v/>
      </c>
      <c r="CQ59" s="309" t="str">
        <f ca="true">+IF(OFFSET('Sanitation Data'!$E$29,0,10*ROW('Sanitation Data'!E53))="","",OFFSET('Sanitation Data'!$E$29,0,10*ROW('Sanitation Data'!E53)))</f>
        <v/>
      </c>
      <c r="CR59" s="309" t="str">
        <f ca="true">+IF(OFFSET('Sanitation Data'!$E$30,0,10*ROW('Sanitation Data'!E53))="","",OFFSET('Sanitation Data'!$E$30,0,10*ROW('Sanitation Data'!E53)))</f>
        <v/>
      </c>
      <c r="CS59" s="309" t="str">
        <f ca="true">+IF(OFFSET('Sanitation Data'!$E$31,0,10*ROW('Sanitation Data'!E53))="","",OFFSET('Sanitation Data'!$E$31,0,10*ROW('Sanitation Data'!E53)))</f>
        <v/>
      </c>
      <c r="CT59" s="309" t="str">
        <f ca="true">+IF(OFFSET('Sanitation Data'!$E$32,0,10*ROW('Sanitation Data'!E53))="","",OFFSET('Sanitation Data'!$E$32,0,10*ROW('Sanitation Data'!E53)))</f>
        <v/>
      </c>
      <c r="CU59" s="309" t="str">
        <f ca="true">+IF(OFFSET('Sanitation Data'!$F$28,0,10*ROW('Sanitation Data'!F53))="","",OFFSET('Sanitation Data'!$F$28,0,10*ROW('Sanitation Data'!F53)))</f>
        <v/>
      </c>
      <c r="CV59" s="309" t="str">
        <f ca="true">+IF(OFFSET('Sanitation Data'!$F$29,0,10*ROW('Sanitation Data'!F53))="","",OFFSET('Sanitation Data'!$F$29,0,10*ROW('Sanitation Data'!F53)))</f>
        <v/>
      </c>
      <c r="CW59" s="309" t="str">
        <f ca="true">+IF(OFFSET('Sanitation Data'!$F$30,0,10*ROW('Sanitation Data'!F53))="","",OFFSET('Sanitation Data'!$F$30,0,10*ROW('Sanitation Data'!F53)))</f>
        <v/>
      </c>
      <c r="CX59" s="309" t="str">
        <f ca="true">+IF(OFFSET('Sanitation Data'!$F$31,0,10*ROW('Sanitation Data'!F53))="","",OFFSET('Sanitation Data'!$F$31,0,10*ROW('Sanitation Data'!F53)))</f>
        <v/>
      </c>
      <c r="CY59" s="309" t="str">
        <f ca="true">+IF(OFFSET('Sanitation Data'!$F$32,0,10*ROW('Sanitation Data'!F53))="","",OFFSET('Sanitation Data'!$F$32,0,10*ROW('Sanitation Data'!F53)))</f>
        <v/>
      </c>
      <c r="CZ59" s="309" t="str">
        <f ca="true">+IF(OFFSET('Sanitation Data'!$G$28,0,10*ROW('Sanitation Data'!G53))="","",OFFSET('Sanitation Data'!$G$28,0,10*ROW('Sanitation Data'!G53)))</f>
        <v/>
      </c>
      <c r="DA59" s="309" t="str">
        <f ca="true">+IF(OFFSET('Sanitation Data'!$G$29,0,10*ROW('Sanitation Data'!G53))="","",OFFSET('Sanitation Data'!$G$29,0,10*ROW('Sanitation Data'!G53)))</f>
        <v/>
      </c>
      <c r="DB59" s="309" t="str">
        <f ca="true">+IF(OFFSET('Sanitation Data'!$G$30,0,10*ROW('Sanitation Data'!G53))="","",OFFSET('Sanitation Data'!$G$30,0,10*ROW('Sanitation Data'!G53)))</f>
        <v/>
      </c>
      <c r="DC59" s="309" t="str">
        <f ca="true">+IF(OFFSET('Sanitation Data'!$G$31,0,10*ROW('Sanitation Data'!G53))="","",OFFSET('Sanitation Data'!$G$31,0,10*ROW('Sanitation Data'!G53)))</f>
        <v/>
      </c>
      <c r="DD59" s="309" t="str">
        <f ca="true">+IF(OFFSET('Sanitation Data'!$G$32,0,10*ROW('Sanitation Data'!G53))="","",OFFSET('Sanitation Data'!$G$32,0,10*ROW('Sanitation Data'!G53)))</f>
        <v/>
      </c>
      <c r="DE59" s="309" t="str">
        <f ca="true">+IF(OFFSET('Sanitation Data'!$H$28,0,10*ROW('Sanitation Data'!H53))="","",OFFSET('Sanitation Data'!$H$28,0,10*ROW('Sanitation Data'!H53)))</f>
        <v/>
      </c>
      <c r="DF59" s="309" t="str">
        <f ca="true">+IF(OFFSET('Sanitation Data'!$H$29,0,10*ROW('Sanitation Data'!H53))="","",OFFSET('Sanitation Data'!$H$29,0,10*ROW('Sanitation Data'!H53)))</f>
        <v/>
      </c>
      <c r="DG59" s="309" t="str">
        <f ca="true">+IF(OFFSET('Sanitation Data'!$H$30,0,10*ROW('Sanitation Data'!H53))="","",OFFSET('Sanitation Data'!$H$30,0,10*ROW('Sanitation Data'!H53)))</f>
        <v/>
      </c>
      <c r="DH59" s="309" t="str">
        <f ca="true">+IF(OFFSET('Sanitation Data'!$H$31,0,10*ROW('Sanitation Data'!H53))="","",OFFSET('Sanitation Data'!$H$31,0,10*ROW('Sanitation Data'!H53)))</f>
        <v/>
      </c>
      <c r="DI59" s="309" t="str">
        <f ca="true">+IF(OFFSET('Sanitation Data'!$H$32,0,10*ROW('Sanitation Data'!H53))="","",OFFSET('Sanitation Data'!$H$32,0,10*ROW('Sanitation Data'!H53)))</f>
        <v/>
      </c>
      <c r="DJ59" s="309" t="str">
        <f ca="true">+IF(OFFSET('Sanitation Data'!$I$28,0,10*ROW('Sanitation Data'!I53))="","",OFFSET('Sanitation Data'!$I$28,0,10*ROW('Sanitation Data'!I53)))</f>
        <v/>
      </c>
      <c r="DK59" s="309" t="str">
        <f ca="true">+IF(OFFSET('Sanitation Data'!$I$29,0,10*ROW('Sanitation Data'!I53))="","",OFFSET('Sanitation Data'!$I$29,0,10*ROW('Sanitation Data'!I53)))</f>
        <v/>
      </c>
      <c r="DL59" s="309" t="str">
        <f ca="true">+IF(OFFSET('Sanitation Data'!$I$30,0,10*ROW('Sanitation Data'!I53))="","",OFFSET('Sanitation Data'!$I$30,0,10*ROW('Sanitation Data'!I53)))</f>
        <v/>
      </c>
      <c r="DM59" s="309" t="str">
        <f ca="true">+IF(OFFSET('Sanitation Data'!$I$31,0,10*ROW('Sanitation Data'!I53))="","",OFFSET('Sanitation Data'!$I$31,0,10*ROW('Sanitation Data'!I53)))</f>
        <v/>
      </c>
      <c r="DN59" s="309" t="str">
        <f ca="true">+IF(OFFSET('Sanitation Data'!$I$32,0,10*ROW('Sanitation Data'!I53))="","",OFFSET('Sanitation Data'!$I$32,0,10*ROW('Sanitation Data'!I53)))</f>
        <v/>
      </c>
      <c r="DO59" s="309" t="str">
        <f ca="true">+IF(OFFSET('Hygiene Data'!$D$11,0,10*ROW('Hygiene Data'!D53))="","",OFFSET('Hygiene Data'!$D$11,0,10*ROW('Hygiene Data'!D53)))</f>
        <v/>
      </c>
      <c r="DP59" s="309" t="str">
        <f ca="true">+IF(OFFSET('Hygiene Data'!$D$12,0,10*ROW('Hygiene Data'!D53))="","",OFFSET('Hygiene Data'!$D$12,0,10*ROW('Hygiene Data'!D53)))</f>
        <v/>
      </c>
      <c r="DQ59" s="309" t="str">
        <f ca="true">+IF(OFFSET('Hygiene Data'!$D$13,0,10*ROW('Hygiene Data'!D53))="","",OFFSET('Hygiene Data'!$D$13,0,10*ROW('Hygiene Data'!D53)))</f>
        <v/>
      </c>
      <c r="DR59" s="309" t="str">
        <f ca="true">+IF(OFFSET('Hygiene Data'!$E$11,0,10*ROW('Hygiene Data'!E53))="","",OFFSET('Hygiene Data'!$E$11,0,10*ROW('Hygiene Data'!E53)))</f>
        <v/>
      </c>
      <c r="DS59" s="309" t="str">
        <f ca="true">+IF(OFFSET('Hygiene Data'!$E$12,0,10*ROW('Hygiene Data'!E53))="","",OFFSET('Hygiene Data'!$E$12,0,10*ROW('Hygiene Data'!E53)))</f>
        <v/>
      </c>
      <c r="DT59" s="309" t="str">
        <f ca="true">+IF(OFFSET('Hygiene Data'!$E$13,0,10*ROW('Hygiene Data'!E53))="","",OFFSET('Hygiene Data'!$E$13,0,10*ROW('Hygiene Data'!E53)))</f>
        <v/>
      </c>
      <c r="DU59" s="309" t="str">
        <f ca="true">+IF(OFFSET('Hygiene Data'!$F$11,0,10*ROW('Hygiene Data'!F53))="","",OFFSET('Hygiene Data'!$F$11,0,10*ROW('Hygiene Data'!F53)))</f>
        <v/>
      </c>
      <c r="DV59" s="309" t="str">
        <f ca="true">+IF(OFFSET('Hygiene Data'!$F$12,0,10*ROW('Hygiene Data'!F53))="","",OFFSET('Hygiene Data'!$F$12,0,10*ROW('Hygiene Data'!F53)))</f>
        <v/>
      </c>
      <c r="DW59" s="309" t="str">
        <f ca="true">+IF(OFFSET('Hygiene Data'!$F$13,0,10*ROW('Hygiene Data'!F53))="","",OFFSET('Hygiene Data'!$F$13,0,10*ROW('Hygiene Data'!F53)))</f>
        <v/>
      </c>
      <c r="DX59" s="309" t="str">
        <f ca="true">+IF(OFFSET('Hygiene Data'!$G$11,0,10*ROW('Hygiene Data'!G53))="","",OFFSET('Hygiene Data'!$G$11,0,10*ROW('Hygiene Data'!G53)))</f>
        <v/>
      </c>
      <c r="DY59" s="309" t="str">
        <f ca="true">+IF(OFFSET('Hygiene Data'!$G$12,0,10*ROW('Hygiene Data'!G53))="","",OFFSET('Hygiene Data'!$G$12,0,10*ROW('Hygiene Data'!G53)))</f>
        <v/>
      </c>
      <c r="DZ59" s="309" t="str">
        <f ca="true">+IF(OFFSET('Hygiene Data'!$G$13,0,10*ROW('Hygiene Data'!G53))="","",OFFSET('Hygiene Data'!$G$13,0,10*ROW('Hygiene Data'!G53)))</f>
        <v/>
      </c>
      <c r="EA59" s="309" t="str">
        <f ca="true">+IF(OFFSET('Hygiene Data'!$H$11,0,10*ROW('Hygiene Data'!H53))="","",OFFSET('Hygiene Data'!$H$11,0,10*ROW('Hygiene Data'!H53)))</f>
        <v/>
      </c>
      <c r="EB59" s="309" t="str">
        <f ca="true">+IF(OFFSET('Hygiene Data'!$H$12,0,10*ROW('Hygiene Data'!H53))="","",OFFSET('Hygiene Data'!$H$12,0,10*ROW('Hygiene Data'!H53)))</f>
        <v/>
      </c>
      <c r="EC59" s="309" t="str">
        <f ca="true">+IF(OFFSET('Hygiene Data'!$H$13,0,10*ROW('Hygiene Data'!H53))="","",OFFSET('Hygiene Data'!$H$13,0,10*ROW('Hygiene Data'!H53)))</f>
        <v/>
      </c>
      <c r="ED59" s="309" t="str">
        <f ca="true">+IF(OFFSET('Hygiene Data'!$I$11,0,10*ROW('Hygiene Data'!I53))="","",OFFSET('Hygiene Data'!$I$11,0,10*ROW('Hygiene Data'!I53)))</f>
        <v/>
      </c>
      <c r="EE59" s="309" t="str">
        <f ca="true">+IF(OFFSET('Hygiene Data'!$I$12,0,10*ROW('Hygiene Data'!I53))="","",OFFSET('Hygiene Data'!$I$12,0,10*ROW('Hygiene Data'!I53)))</f>
        <v/>
      </c>
      <c r="EF59" s="309"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65" t="str">
        <f t="shared" ca="true" si="0"/>
        <v/>
      </c>
      <c r="D60" s="9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10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10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10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10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10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10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10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10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10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10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10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10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10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10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10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10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10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10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10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10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10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10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10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10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10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10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10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10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10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10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9"/>
      <c r="BS60" s="309" t="str">
        <f ca="true">+IF(OFFSET('Water Data'!$D$27,0,10*ROW('Water Data'!D54))="","",OFFSET('Water Data'!$D$27,0,10*ROW('Water Data'!D54)))</f>
        <v/>
      </c>
      <c r="BT60" s="309" t="str">
        <f ca="true">+IF(OFFSET('Water Data'!$D$28,0,10*ROW('Water Data'!D54))="","",OFFSET('Water Data'!$D$28,0,10*ROW('Water Data'!D54)))</f>
        <v/>
      </c>
      <c r="BU60" s="309" t="str">
        <f ca="true">+IF(OFFSET('Water Data'!$D$29,0,10*ROW('Water Data'!D54))="","",OFFSET('Water Data'!$D$29,0,10*ROW('Water Data'!D54)))</f>
        <v/>
      </c>
      <c r="BV60" s="309" t="str">
        <f ca="true">+IF(OFFSET('Water Data'!$E$27,0,10*ROW('Water Data'!E54))="","",OFFSET('Water Data'!$E$27,0,10*ROW('Water Data'!E54)))</f>
        <v/>
      </c>
      <c r="BW60" s="309" t="str">
        <f ca="true">+IF(OFFSET('Water Data'!$E$28,0,10*ROW('Water Data'!E54))="","",OFFSET('Water Data'!$E$28,0,10*ROW('Water Data'!E54)))</f>
        <v/>
      </c>
      <c r="BX60" s="309" t="str">
        <f ca="true">+IF(OFFSET('Water Data'!$E$29,0,10*ROW('Water Data'!E54))="","",OFFSET('Water Data'!$E$29,0,10*ROW('Water Data'!E54)))</f>
        <v/>
      </c>
      <c r="BY60" s="309" t="str">
        <f ca="true">+IF(OFFSET('Water Data'!$F$27,0,10*ROW('Water Data'!F54))="","",OFFSET('Water Data'!$F$27,0,10*ROW('Water Data'!F54)))</f>
        <v/>
      </c>
      <c r="BZ60" s="309" t="str">
        <f ca="true">+IF(OFFSET('Water Data'!$F$28,0,10*ROW('Water Data'!F54))="","",OFFSET('Water Data'!$F$28,0,10*ROW('Water Data'!F54)))</f>
        <v/>
      </c>
      <c r="CA60" s="309" t="str">
        <f ca="true">+IF(OFFSET('Water Data'!$F$29,0,10*ROW('Water Data'!F54))="","",OFFSET('Water Data'!$F$29,0,10*ROW('Water Data'!F54)))</f>
        <v/>
      </c>
      <c r="CB60" s="309" t="str">
        <f ca="true">+IF(OFFSET('Water Data'!$G$27,0,10*ROW('Water Data'!G54))="","",OFFSET('Water Data'!$G$27,0,10*ROW('Water Data'!G54)))</f>
        <v/>
      </c>
      <c r="CC60" s="309" t="str">
        <f ca="true">+IF(OFFSET('Water Data'!$G$28,0,10*ROW('Water Data'!G54))="","",OFFSET('Water Data'!$G$28,0,10*ROW('Water Data'!G54)))</f>
        <v/>
      </c>
      <c r="CD60" s="309" t="str">
        <f ca="true">+IF(OFFSET('Water Data'!$G$29,0,10*ROW('Water Data'!G54))="","",OFFSET('Water Data'!$G$29,0,10*ROW('Water Data'!G54)))</f>
        <v/>
      </c>
      <c r="CE60" s="309" t="str">
        <f ca="true">+IF(OFFSET('Water Data'!$H$27,0,10*ROW('Water Data'!H54))="","",OFFSET('Water Data'!$H$27,0,10*ROW('Water Data'!H54)))</f>
        <v/>
      </c>
      <c r="CF60" s="309" t="str">
        <f ca="true">+IF(OFFSET('Water Data'!$H$28,0,10*ROW('Water Data'!H54))="","",OFFSET('Water Data'!$H$28,0,10*ROW('Water Data'!H54)))</f>
        <v/>
      </c>
      <c r="CG60" s="309" t="str">
        <f ca="true">+IF(OFFSET('Water Data'!$H$29,0,10*ROW('Water Data'!H54))="","",OFFSET('Water Data'!$H$29,0,10*ROW('Water Data'!H54)))</f>
        <v/>
      </c>
      <c r="CH60" s="309" t="str">
        <f ca="true">+IF(OFFSET('Water Data'!$I$27,0,10*ROW('Water Data'!I54))="","",OFFSET('Water Data'!$I$27,0,10*ROW('Water Data'!I54)))</f>
        <v/>
      </c>
      <c r="CI60" s="309" t="str">
        <f ca="true">+IF(OFFSET('Water Data'!$I$28,0,10*ROW('Water Data'!I54))="","",OFFSET('Water Data'!$I$28,0,10*ROW('Water Data'!I54)))</f>
        <v/>
      </c>
      <c r="CJ60" s="309" t="str">
        <f ca="true">+IF(OFFSET('Water Data'!$I$29,0,10*ROW('Water Data'!I54))="","",OFFSET('Water Data'!$I$29,0,10*ROW('Water Data'!I54)))</f>
        <v/>
      </c>
      <c r="CK60" s="309" t="str">
        <f ca="true">+IF(OFFSET('Sanitation Data'!$D$28,0,10*ROW('Sanitation Data'!D54))="","",OFFSET('Sanitation Data'!$D$28,0,10*ROW('Sanitation Data'!D54)))</f>
        <v/>
      </c>
      <c r="CL60" s="309" t="str">
        <f ca="true">+IF(OFFSET('Sanitation Data'!$D$29,0,10*ROW('Sanitation Data'!D54))="","",OFFSET('Sanitation Data'!$D$29,0,10*ROW('Sanitation Data'!D54)))</f>
        <v/>
      </c>
      <c r="CM60" s="309" t="str">
        <f ca="true">+IF(OFFSET('Sanitation Data'!$D$30,0,10*ROW('Sanitation Data'!D54))="","",OFFSET('Sanitation Data'!$D$30,0,10*ROW('Sanitation Data'!D54)))</f>
        <v/>
      </c>
      <c r="CN60" s="309" t="str">
        <f ca="true">+IF(OFFSET('Sanitation Data'!$D$31,0,10*ROW('Sanitation Data'!D54))="","",OFFSET('Sanitation Data'!$D$31,0,10*ROW('Sanitation Data'!D54)))</f>
        <v/>
      </c>
      <c r="CO60" s="309" t="str">
        <f ca="true">+IF(OFFSET('Sanitation Data'!$D$32,0,10*ROW('Sanitation Data'!D54))="","",OFFSET('Sanitation Data'!$D$32,0,10*ROW('Sanitation Data'!D54)))</f>
        <v/>
      </c>
      <c r="CP60" s="309" t="str">
        <f ca="true">+IF(OFFSET('Sanitation Data'!$E$28,0,10*ROW('Sanitation Data'!E54))="","",OFFSET('Sanitation Data'!$E$28,0,10*ROW('Sanitation Data'!E54)))</f>
        <v/>
      </c>
      <c r="CQ60" s="309" t="str">
        <f ca="true">+IF(OFFSET('Sanitation Data'!$E$29,0,10*ROW('Sanitation Data'!E54))="","",OFFSET('Sanitation Data'!$E$29,0,10*ROW('Sanitation Data'!E54)))</f>
        <v/>
      </c>
      <c r="CR60" s="309" t="str">
        <f ca="true">+IF(OFFSET('Sanitation Data'!$E$30,0,10*ROW('Sanitation Data'!E54))="","",OFFSET('Sanitation Data'!$E$30,0,10*ROW('Sanitation Data'!E54)))</f>
        <v/>
      </c>
      <c r="CS60" s="309" t="str">
        <f ca="true">+IF(OFFSET('Sanitation Data'!$E$31,0,10*ROW('Sanitation Data'!E54))="","",OFFSET('Sanitation Data'!$E$31,0,10*ROW('Sanitation Data'!E54)))</f>
        <v/>
      </c>
      <c r="CT60" s="309" t="str">
        <f ca="true">+IF(OFFSET('Sanitation Data'!$E$32,0,10*ROW('Sanitation Data'!E54))="","",OFFSET('Sanitation Data'!$E$32,0,10*ROW('Sanitation Data'!E54)))</f>
        <v/>
      </c>
      <c r="CU60" s="309" t="str">
        <f ca="true">+IF(OFFSET('Sanitation Data'!$F$28,0,10*ROW('Sanitation Data'!F54))="","",OFFSET('Sanitation Data'!$F$28,0,10*ROW('Sanitation Data'!F54)))</f>
        <v/>
      </c>
      <c r="CV60" s="309" t="str">
        <f ca="true">+IF(OFFSET('Sanitation Data'!$F$29,0,10*ROW('Sanitation Data'!F54))="","",OFFSET('Sanitation Data'!$F$29,0,10*ROW('Sanitation Data'!F54)))</f>
        <v/>
      </c>
      <c r="CW60" s="309" t="str">
        <f ca="true">+IF(OFFSET('Sanitation Data'!$F$30,0,10*ROW('Sanitation Data'!F54))="","",OFFSET('Sanitation Data'!$F$30,0,10*ROW('Sanitation Data'!F54)))</f>
        <v/>
      </c>
      <c r="CX60" s="309" t="str">
        <f ca="true">+IF(OFFSET('Sanitation Data'!$F$31,0,10*ROW('Sanitation Data'!F54))="","",OFFSET('Sanitation Data'!$F$31,0,10*ROW('Sanitation Data'!F54)))</f>
        <v/>
      </c>
      <c r="CY60" s="309" t="str">
        <f ca="true">+IF(OFFSET('Sanitation Data'!$F$32,0,10*ROW('Sanitation Data'!F54))="","",OFFSET('Sanitation Data'!$F$32,0,10*ROW('Sanitation Data'!F54)))</f>
        <v/>
      </c>
      <c r="CZ60" s="309" t="str">
        <f ca="true">+IF(OFFSET('Sanitation Data'!$G$28,0,10*ROW('Sanitation Data'!G54))="","",OFFSET('Sanitation Data'!$G$28,0,10*ROW('Sanitation Data'!G54)))</f>
        <v/>
      </c>
      <c r="DA60" s="309" t="str">
        <f ca="true">+IF(OFFSET('Sanitation Data'!$G$29,0,10*ROW('Sanitation Data'!G54))="","",OFFSET('Sanitation Data'!$G$29,0,10*ROW('Sanitation Data'!G54)))</f>
        <v/>
      </c>
      <c r="DB60" s="309" t="str">
        <f ca="true">+IF(OFFSET('Sanitation Data'!$G$30,0,10*ROW('Sanitation Data'!G54))="","",OFFSET('Sanitation Data'!$G$30,0,10*ROW('Sanitation Data'!G54)))</f>
        <v/>
      </c>
      <c r="DC60" s="309" t="str">
        <f ca="true">+IF(OFFSET('Sanitation Data'!$G$31,0,10*ROW('Sanitation Data'!G54))="","",OFFSET('Sanitation Data'!$G$31,0,10*ROW('Sanitation Data'!G54)))</f>
        <v/>
      </c>
      <c r="DD60" s="309" t="str">
        <f ca="true">+IF(OFFSET('Sanitation Data'!$G$32,0,10*ROW('Sanitation Data'!G54))="","",OFFSET('Sanitation Data'!$G$32,0,10*ROW('Sanitation Data'!G54)))</f>
        <v/>
      </c>
      <c r="DE60" s="309" t="str">
        <f ca="true">+IF(OFFSET('Sanitation Data'!$H$28,0,10*ROW('Sanitation Data'!H54))="","",OFFSET('Sanitation Data'!$H$28,0,10*ROW('Sanitation Data'!H54)))</f>
        <v/>
      </c>
      <c r="DF60" s="309" t="str">
        <f ca="true">+IF(OFFSET('Sanitation Data'!$H$29,0,10*ROW('Sanitation Data'!H54))="","",OFFSET('Sanitation Data'!$H$29,0,10*ROW('Sanitation Data'!H54)))</f>
        <v/>
      </c>
      <c r="DG60" s="309" t="str">
        <f ca="true">+IF(OFFSET('Sanitation Data'!$H$30,0,10*ROW('Sanitation Data'!H54))="","",OFFSET('Sanitation Data'!$H$30,0,10*ROW('Sanitation Data'!H54)))</f>
        <v/>
      </c>
      <c r="DH60" s="309" t="str">
        <f ca="true">+IF(OFFSET('Sanitation Data'!$H$31,0,10*ROW('Sanitation Data'!H54))="","",OFFSET('Sanitation Data'!$H$31,0,10*ROW('Sanitation Data'!H54)))</f>
        <v/>
      </c>
      <c r="DI60" s="309" t="str">
        <f ca="true">+IF(OFFSET('Sanitation Data'!$H$32,0,10*ROW('Sanitation Data'!H54))="","",OFFSET('Sanitation Data'!$H$32,0,10*ROW('Sanitation Data'!H54)))</f>
        <v/>
      </c>
      <c r="DJ60" s="309" t="str">
        <f ca="true">+IF(OFFSET('Sanitation Data'!$I$28,0,10*ROW('Sanitation Data'!I54))="","",OFFSET('Sanitation Data'!$I$28,0,10*ROW('Sanitation Data'!I54)))</f>
        <v/>
      </c>
      <c r="DK60" s="309" t="str">
        <f ca="true">+IF(OFFSET('Sanitation Data'!$I$29,0,10*ROW('Sanitation Data'!I54))="","",OFFSET('Sanitation Data'!$I$29,0,10*ROW('Sanitation Data'!I54)))</f>
        <v/>
      </c>
      <c r="DL60" s="309" t="str">
        <f ca="true">+IF(OFFSET('Sanitation Data'!$I$30,0,10*ROW('Sanitation Data'!I54))="","",OFFSET('Sanitation Data'!$I$30,0,10*ROW('Sanitation Data'!I54)))</f>
        <v/>
      </c>
      <c r="DM60" s="309" t="str">
        <f ca="true">+IF(OFFSET('Sanitation Data'!$I$31,0,10*ROW('Sanitation Data'!I54))="","",OFFSET('Sanitation Data'!$I$31,0,10*ROW('Sanitation Data'!I54)))</f>
        <v/>
      </c>
      <c r="DN60" s="309" t="str">
        <f ca="true">+IF(OFFSET('Sanitation Data'!$I$32,0,10*ROW('Sanitation Data'!I54))="","",OFFSET('Sanitation Data'!$I$32,0,10*ROW('Sanitation Data'!I54)))</f>
        <v/>
      </c>
      <c r="DO60" s="309" t="str">
        <f ca="true">+IF(OFFSET('Hygiene Data'!$D$11,0,10*ROW('Hygiene Data'!D54))="","",OFFSET('Hygiene Data'!$D$11,0,10*ROW('Hygiene Data'!D54)))</f>
        <v/>
      </c>
      <c r="DP60" s="309" t="str">
        <f ca="true">+IF(OFFSET('Hygiene Data'!$D$12,0,10*ROW('Hygiene Data'!D54))="","",OFFSET('Hygiene Data'!$D$12,0,10*ROW('Hygiene Data'!D54)))</f>
        <v/>
      </c>
      <c r="DQ60" s="309" t="str">
        <f ca="true">+IF(OFFSET('Hygiene Data'!$D$13,0,10*ROW('Hygiene Data'!D54))="","",OFFSET('Hygiene Data'!$D$13,0,10*ROW('Hygiene Data'!D54)))</f>
        <v/>
      </c>
      <c r="DR60" s="309" t="str">
        <f ca="true">+IF(OFFSET('Hygiene Data'!$E$11,0,10*ROW('Hygiene Data'!E54))="","",OFFSET('Hygiene Data'!$E$11,0,10*ROW('Hygiene Data'!E54)))</f>
        <v/>
      </c>
      <c r="DS60" s="309" t="str">
        <f ca="true">+IF(OFFSET('Hygiene Data'!$E$12,0,10*ROW('Hygiene Data'!E54))="","",OFFSET('Hygiene Data'!$E$12,0,10*ROW('Hygiene Data'!E54)))</f>
        <v/>
      </c>
      <c r="DT60" s="309" t="str">
        <f ca="true">+IF(OFFSET('Hygiene Data'!$E$13,0,10*ROW('Hygiene Data'!E54))="","",OFFSET('Hygiene Data'!$E$13,0,10*ROW('Hygiene Data'!E54)))</f>
        <v/>
      </c>
      <c r="DU60" s="309" t="str">
        <f ca="true">+IF(OFFSET('Hygiene Data'!$F$11,0,10*ROW('Hygiene Data'!F54))="","",OFFSET('Hygiene Data'!$F$11,0,10*ROW('Hygiene Data'!F54)))</f>
        <v/>
      </c>
      <c r="DV60" s="309" t="str">
        <f ca="true">+IF(OFFSET('Hygiene Data'!$F$12,0,10*ROW('Hygiene Data'!F54))="","",OFFSET('Hygiene Data'!$F$12,0,10*ROW('Hygiene Data'!F54)))</f>
        <v/>
      </c>
      <c r="DW60" s="309" t="str">
        <f ca="true">+IF(OFFSET('Hygiene Data'!$F$13,0,10*ROW('Hygiene Data'!F54))="","",OFFSET('Hygiene Data'!$F$13,0,10*ROW('Hygiene Data'!F54)))</f>
        <v/>
      </c>
      <c r="DX60" s="309" t="str">
        <f ca="true">+IF(OFFSET('Hygiene Data'!$G$11,0,10*ROW('Hygiene Data'!G54))="","",OFFSET('Hygiene Data'!$G$11,0,10*ROW('Hygiene Data'!G54)))</f>
        <v/>
      </c>
      <c r="DY60" s="309" t="str">
        <f ca="true">+IF(OFFSET('Hygiene Data'!$G$12,0,10*ROW('Hygiene Data'!G54))="","",OFFSET('Hygiene Data'!$G$12,0,10*ROW('Hygiene Data'!G54)))</f>
        <v/>
      </c>
      <c r="DZ60" s="309" t="str">
        <f ca="true">+IF(OFFSET('Hygiene Data'!$G$13,0,10*ROW('Hygiene Data'!G54))="","",OFFSET('Hygiene Data'!$G$13,0,10*ROW('Hygiene Data'!G54)))</f>
        <v/>
      </c>
      <c r="EA60" s="309" t="str">
        <f ca="true">+IF(OFFSET('Hygiene Data'!$H$11,0,10*ROW('Hygiene Data'!H54))="","",OFFSET('Hygiene Data'!$H$11,0,10*ROW('Hygiene Data'!H54)))</f>
        <v/>
      </c>
      <c r="EB60" s="309" t="str">
        <f ca="true">+IF(OFFSET('Hygiene Data'!$H$12,0,10*ROW('Hygiene Data'!H54))="","",OFFSET('Hygiene Data'!$H$12,0,10*ROW('Hygiene Data'!H54)))</f>
        <v/>
      </c>
      <c r="EC60" s="309" t="str">
        <f ca="true">+IF(OFFSET('Hygiene Data'!$H$13,0,10*ROW('Hygiene Data'!H54))="","",OFFSET('Hygiene Data'!$H$13,0,10*ROW('Hygiene Data'!H54)))</f>
        <v/>
      </c>
      <c r="ED60" s="309" t="str">
        <f ca="true">+IF(OFFSET('Hygiene Data'!$I$11,0,10*ROW('Hygiene Data'!I54))="","",OFFSET('Hygiene Data'!$I$11,0,10*ROW('Hygiene Data'!I54)))</f>
        <v/>
      </c>
      <c r="EE60" s="309" t="str">
        <f ca="true">+IF(OFFSET('Hygiene Data'!$I$12,0,10*ROW('Hygiene Data'!I54))="","",OFFSET('Hygiene Data'!$I$12,0,10*ROW('Hygiene Data'!I54)))</f>
        <v/>
      </c>
      <c r="EF60" s="309"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65" t="str">
        <f t="shared" ca="true" si="0"/>
        <v/>
      </c>
      <c r="D61" s="9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10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10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10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10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10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10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10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10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10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10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10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10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10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10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10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10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10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10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10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10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10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10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10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10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10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10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10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10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10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10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9"/>
      <c r="BS61" s="309" t="str">
        <f ca="true">+IF(OFFSET('Water Data'!$D$27,0,10*ROW('Water Data'!D55))="","",OFFSET('Water Data'!$D$27,0,10*ROW('Water Data'!D55)))</f>
        <v/>
      </c>
      <c r="BT61" s="309" t="str">
        <f ca="true">+IF(OFFSET('Water Data'!$D$28,0,10*ROW('Water Data'!D55))="","",OFFSET('Water Data'!$D$28,0,10*ROW('Water Data'!D55)))</f>
        <v/>
      </c>
      <c r="BU61" s="309" t="str">
        <f ca="true">+IF(OFFSET('Water Data'!$D$29,0,10*ROW('Water Data'!D55))="","",OFFSET('Water Data'!$D$29,0,10*ROW('Water Data'!D55)))</f>
        <v/>
      </c>
      <c r="BV61" s="309" t="str">
        <f ca="true">+IF(OFFSET('Water Data'!$E$27,0,10*ROW('Water Data'!E55))="","",OFFSET('Water Data'!$E$27,0,10*ROW('Water Data'!E55)))</f>
        <v/>
      </c>
      <c r="BW61" s="309" t="str">
        <f ca="true">+IF(OFFSET('Water Data'!$E$28,0,10*ROW('Water Data'!E55))="","",OFFSET('Water Data'!$E$28,0,10*ROW('Water Data'!E55)))</f>
        <v/>
      </c>
      <c r="BX61" s="309" t="str">
        <f ca="true">+IF(OFFSET('Water Data'!$E$29,0,10*ROW('Water Data'!E55))="","",OFFSET('Water Data'!$E$29,0,10*ROW('Water Data'!E55)))</f>
        <v/>
      </c>
      <c r="BY61" s="309" t="str">
        <f ca="true">+IF(OFFSET('Water Data'!$F$27,0,10*ROW('Water Data'!F55))="","",OFFSET('Water Data'!$F$27,0,10*ROW('Water Data'!F55)))</f>
        <v/>
      </c>
      <c r="BZ61" s="309" t="str">
        <f ca="true">+IF(OFFSET('Water Data'!$F$28,0,10*ROW('Water Data'!F55))="","",OFFSET('Water Data'!$F$28,0,10*ROW('Water Data'!F55)))</f>
        <v/>
      </c>
      <c r="CA61" s="309" t="str">
        <f ca="true">+IF(OFFSET('Water Data'!$F$29,0,10*ROW('Water Data'!F55))="","",OFFSET('Water Data'!$F$29,0,10*ROW('Water Data'!F55)))</f>
        <v/>
      </c>
      <c r="CB61" s="309" t="str">
        <f ca="true">+IF(OFFSET('Water Data'!$G$27,0,10*ROW('Water Data'!G55))="","",OFFSET('Water Data'!$G$27,0,10*ROW('Water Data'!G55)))</f>
        <v/>
      </c>
      <c r="CC61" s="309" t="str">
        <f ca="true">+IF(OFFSET('Water Data'!$G$28,0,10*ROW('Water Data'!G55))="","",OFFSET('Water Data'!$G$28,0,10*ROW('Water Data'!G55)))</f>
        <v/>
      </c>
      <c r="CD61" s="309" t="str">
        <f ca="true">+IF(OFFSET('Water Data'!$G$29,0,10*ROW('Water Data'!G55))="","",OFFSET('Water Data'!$G$29,0,10*ROW('Water Data'!G55)))</f>
        <v/>
      </c>
      <c r="CE61" s="309" t="str">
        <f ca="true">+IF(OFFSET('Water Data'!$H$27,0,10*ROW('Water Data'!H55))="","",OFFSET('Water Data'!$H$27,0,10*ROW('Water Data'!H55)))</f>
        <v/>
      </c>
      <c r="CF61" s="309" t="str">
        <f ca="true">+IF(OFFSET('Water Data'!$H$28,0,10*ROW('Water Data'!H55))="","",OFFSET('Water Data'!$H$28,0,10*ROW('Water Data'!H55)))</f>
        <v/>
      </c>
      <c r="CG61" s="309" t="str">
        <f ca="true">+IF(OFFSET('Water Data'!$H$29,0,10*ROW('Water Data'!H55))="","",OFFSET('Water Data'!$H$29,0,10*ROW('Water Data'!H55)))</f>
        <v/>
      </c>
      <c r="CH61" s="309" t="str">
        <f ca="true">+IF(OFFSET('Water Data'!$I$27,0,10*ROW('Water Data'!I55))="","",OFFSET('Water Data'!$I$27,0,10*ROW('Water Data'!I55)))</f>
        <v/>
      </c>
      <c r="CI61" s="309" t="str">
        <f ca="true">+IF(OFFSET('Water Data'!$I$28,0,10*ROW('Water Data'!I55))="","",OFFSET('Water Data'!$I$28,0,10*ROW('Water Data'!I55)))</f>
        <v/>
      </c>
      <c r="CJ61" s="309" t="str">
        <f ca="true">+IF(OFFSET('Water Data'!$I$29,0,10*ROW('Water Data'!I55))="","",OFFSET('Water Data'!$I$29,0,10*ROW('Water Data'!I55)))</f>
        <v/>
      </c>
      <c r="CK61" s="309" t="str">
        <f ca="true">+IF(OFFSET('Sanitation Data'!$D$28,0,10*ROW('Sanitation Data'!D55))="","",OFFSET('Sanitation Data'!$D$28,0,10*ROW('Sanitation Data'!D55)))</f>
        <v/>
      </c>
      <c r="CL61" s="309" t="str">
        <f ca="true">+IF(OFFSET('Sanitation Data'!$D$29,0,10*ROW('Sanitation Data'!D55))="","",OFFSET('Sanitation Data'!$D$29,0,10*ROW('Sanitation Data'!D55)))</f>
        <v/>
      </c>
      <c r="CM61" s="309" t="str">
        <f ca="true">+IF(OFFSET('Sanitation Data'!$D$30,0,10*ROW('Sanitation Data'!D55))="","",OFFSET('Sanitation Data'!$D$30,0,10*ROW('Sanitation Data'!D55)))</f>
        <v/>
      </c>
      <c r="CN61" s="309" t="str">
        <f ca="true">+IF(OFFSET('Sanitation Data'!$D$31,0,10*ROW('Sanitation Data'!D55))="","",OFFSET('Sanitation Data'!$D$31,0,10*ROW('Sanitation Data'!D55)))</f>
        <v/>
      </c>
      <c r="CO61" s="309" t="str">
        <f ca="true">+IF(OFFSET('Sanitation Data'!$D$32,0,10*ROW('Sanitation Data'!D55))="","",OFFSET('Sanitation Data'!$D$32,0,10*ROW('Sanitation Data'!D55)))</f>
        <v/>
      </c>
      <c r="CP61" s="309" t="str">
        <f ca="true">+IF(OFFSET('Sanitation Data'!$E$28,0,10*ROW('Sanitation Data'!E55))="","",OFFSET('Sanitation Data'!$E$28,0,10*ROW('Sanitation Data'!E55)))</f>
        <v/>
      </c>
      <c r="CQ61" s="309" t="str">
        <f ca="true">+IF(OFFSET('Sanitation Data'!$E$29,0,10*ROW('Sanitation Data'!E55))="","",OFFSET('Sanitation Data'!$E$29,0,10*ROW('Sanitation Data'!E55)))</f>
        <v/>
      </c>
      <c r="CR61" s="309" t="str">
        <f ca="true">+IF(OFFSET('Sanitation Data'!$E$30,0,10*ROW('Sanitation Data'!E55))="","",OFFSET('Sanitation Data'!$E$30,0,10*ROW('Sanitation Data'!E55)))</f>
        <v/>
      </c>
      <c r="CS61" s="309" t="str">
        <f ca="true">+IF(OFFSET('Sanitation Data'!$E$31,0,10*ROW('Sanitation Data'!E55))="","",OFFSET('Sanitation Data'!$E$31,0,10*ROW('Sanitation Data'!E55)))</f>
        <v/>
      </c>
      <c r="CT61" s="309" t="str">
        <f ca="true">+IF(OFFSET('Sanitation Data'!$E$32,0,10*ROW('Sanitation Data'!E55))="","",OFFSET('Sanitation Data'!$E$32,0,10*ROW('Sanitation Data'!E55)))</f>
        <v/>
      </c>
      <c r="CU61" s="309" t="str">
        <f ca="true">+IF(OFFSET('Sanitation Data'!$F$28,0,10*ROW('Sanitation Data'!F55))="","",OFFSET('Sanitation Data'!$F$28,0,10*ROW('Sanitation Data'!F55)))</f>
        <v/>
      </c>
      <c r="CV61" s="309" t="str">
        <f ca="true">+IF(OFFSET('Sanitation Data'!$F$29,0,10*ROW('Sanitation Data'!F55))="","",OFFSET('Sanitation Data'!$F$29,0,10*ROW('Sanitation Data'!F55)))</f>
        <v/>
      </c>
      <c r="CW61" s="309" t="str">
        <f ca="true">+IF(OFFSET('Sanitation Data'!$F$30,0,10*ROW('Sanitation Data'!F55))="","",OFFSET('Sanitation Data'!$F$30,0,10*ROW('Sanitation Data'!F55)))</f>
        <v/>
      </c>
      <c r="CX61" s="309" t="str">
        <f ca="true">+IF(OFFSET('Sanitation Data'!$F$31,0,10*ROW('Sanitation Data'!F55))="","",OFFSET('Sanitation Data'!$F$31,0,10*ROW('Sanitation Data'!F55)))</f>
        <v/>
      </c>
      <c r="CY61" s="309" t="str">
        <f ca="true">+IF(OFFSET('Sanitation Data'!$F$32,0,10*ROW('Sanitation Data'!F55))="","",OFFSET('Sanitation Data'!$F$32,0,10*ROW('Sanitation Data'!F55)))</f>
        <v/>
      </c>
      <c r="CZ61" s="309" t="str">
        <f ca="true">+IF(OFFSET('Sanitation Data'!$G$28,0,10*ROW('Sanitation Data'!G55))="","",OFFSET('Sanitation Data'!$G$28,0,10*ROW('Sanitation Data'!G55)))</f>
        <v/>
      </c>
      <c r="DA61" s="309" t="str">
        <f ca="true">+IF(OFFSET('Sanitation Data'!$G$29,0,10*ROW('Sanitation Data'!G55))="","",OFFSET('Sanitation Data'!$G$29,0,10*ROW('Sanitation Data'!G55)))</f>
        <v/>
      </c>
      <c r="DB61" s="309" t="str">
        <f ca="true">+IF(OFFSET('Sanitation Data'!$G$30,0,10*ROW('Sanitation Data'!G55))="","",OFFSET('Sanitation Data'!$G$30,0,10*ROW('Sanitation Data'!G55)))</f>
        <v/>
      </c>
      <c r="DC61" s="309" t="str">
        <f ca="true">+IF(OFFSET('Sanitation Data'!$G$31,0,10*ROW('Sanitation Data'!G55))="","",OFFSET('Sanitation Data'!$G$31,0,10*ROW('Sanitation Data'!G55)))</f>
        <v/>
      </c>
      <c r="DD61" s="309" t="str">
        <f ca="true">+IF(OFFSET('Sanitation Data'!$G$32,0,10*ROW('Sanitation Data'!G55))="","",OFFSET('Sanitation Data'!$G$32,0,10*ROW('Sanitation Data'!G55)))</f>
        <v/>
      </c>
      <c r="DE61" s="309" t="str">
        <f ca="true">+IF(OFFSET('Sanitation Data'!$H$28,0,10*ROW('Sanitation Data'!H55))="","",OFFSET('Sanitation Data'!$H$28,0,10*ROW('Sanitation Data'!H55)))</f>
        <v/>
      </c>
      <c r="DF61" s="309" t="str">
        <f ca="true">+IF(OFFSET('Sanitation Data'!$H$29,0,10*ROW('Sanitation Data'!H55))="","",OFFSET('Sanitation Data'!$H$29,0,10*ROW('Sanitation Data'!H55)))</f>
        <v/>
      </c>
      <c r="DG61" s="309" t="str">
        <f ca="true">+IF(OFFSET('Sanitation Data'!$H$30,0,10*ROW('Sanitation Data'!H55))="","",OFFSET('Sanitation Data'!$H$30,0,10*ROW('Sanitation Data'!H55)))</f>
        <v/>
      </c>
      <c r="DH61" s="309" t="str">
        <f ca="true">+IF(OFFSET('Sanitation Data'!$H$31,0,10*ROW('Sanitation Data'!H55))="","",OFFSET('Sanitation Data'!$H$31,0,10*ROW('Sanitation Data'!H55)))</f>
        <v/>
      </c>
      <c r="DI61" s="309" t="str">
        <f ca="true">+IF(OFFSET('Sanitation Data'!$H$32,0,10*ROW('Sanitation Data'!H55))="","",OFFSET('Sanitation Data'!$H$32,0,10*ROW('Sanitation Data'!H55)))</f>
        <v/>
      </c>
      <c r="DJ61" s="309" t="str">
        <f ca="true">+IF(OFFSET('Sanitation Data'!$I$28,0,10*ROW('Sanitation Data'!I55))="","",OFFSET('Sanitation Data'!$I$28,0,10*ROW('Sanitation Data'!I55)))</f>
        <v/>
      </c>
      <c r="DK61" s="309" t="str">
        <f ca="true">+IF(OFFSET('Sanitation Data'!$I$29,0,10*ROW('Sanitation Data'!I55))="","",OFFSET('Sanitation Data'!$I$29,0,10*ROW('Sanitation Data'!I55)))</f>
        <v/>
      </c>
      <c r="DL61" s="309" t="str">
        <f ca="true">+IF(OFFSET('Sanitation Data'!$I$30,0,10*ROW('Sanitation Data'!I55))="","",OFFSET('Sanitation Data'!$I$30,0,10*ROW('Sanitation Data'!I55)))</f>
        <v/>
      </c>
      <c r="DM61" s="309" t="str">
        <f ca="true">+IF(OFFSET('Sanitation Data'!$I$31,0,10*ROW('Sanitation Data'!I55))="","",OFFSET('Sanitation Data'!$I$31,0,10*ROW('Sanitation Data'!I55)))</f>
        <v/>
      </c>
      <c r="DN61" s="309" t="str">
        <f ca="true">+IF(OFFSET('Sanitation Data'!$I$32,0,10*ROW('Sanitation Data'!I55))="","",OFFSET('Sanitation Data'!$I$32,0,10*ROW('Sanitation Data'!I55)))</f>
        <v/>
      </c>
      <c r="DO61" s="309" t="str">
        <f ca="true">+IF(OFFSET('Hygiene Data'!$D$11,0,10*ROW('Hygiene Data'!D55))="","",OFFSET('Hygiene Data'!$D$11,0,10*ROW('Hygiene Data'!D55)))</f>
        <v/>
      </c>
      <c r="DP61" s="309" t="str">
        <f ca="true">+IF(OFFSET('Hygiene Data'!$D$12,0,10*ROW('Hygiene Data'!D55))="","",OFFSET('Hygiene Data'!$D$12,0,10*ROW('Hygiene Data'!D55)))</f>
        <v/>
      </c>
      <c r="DQ61" s="309" t="str">
        <f ca="true">+IF(OFFSET('Hygiene Data'!$D$13,0,10*ROW('Hygiene Data'!D55))="","",OFFSET('Hygiene Data'!$D$13,0,10*ROW('Hygiene Data'!D55)))</f>
        <v/>
      </c>
      <c r="DR61" s="309" t="str">
        <f ca="true">+IF(OFFSET('Hygiene Data'!$E$11,0,10*ROW('Hygiene Data'!E55))="","",OFFSET('Hygiene Data'!$E$11,0,10*ROW('Hygiene Data'!E55)))</f>
        <v/>
      </c>
      <c r="DS61" s="309" t="str">
        <f ca="true">+IF(OFFSET('Hygiene Data'!$E$12,0,10*ROW('Hygiene Data'!E55))="","",OFFSET('Hygiene Data'!$E$12,0,10*ROW('Hygiene Data'!E55)))</f>
        <v/>
      </c>
      <c r="DT61" s="309" t="str">
        <f ca="true">+IF(OFFSET('Hygiene Data'!$E$13,0,10*ROW('Hygiene Data'!E55))="","",OFFSET('Hygiene Data'!$E$13,0,10*ROW('Hygiene Data'!E55)))</f>
        <v/>
      </c>
      <c r="DU61" s="309" t="str">
        <f ca="true">+IF(OFFSET('Hygiene Data'!$F$11,0,10*ROW('Hygiene Data'!F55))="","",OFFSET('Hygiene Data'!$F$11,0,10*ROW('Hygiene Data'!F55)))</f>
        <v/>
      </c>
      <c r="DV61" s="309" t="str">
        <f ca="true">+IF(OFFSET('Hygiene Data'!$F$12,0,10*ROW('Hygiene Data'!F55))="","",OFFSET('Hygiene Data'!$F$12,0,10*ROW('Hygiene Data'!F55)))</f>
        <v/>
      </c>
      <c r="DW61" s="309" t="str">
        <f ca="true">+IF(OFFSET('Hygiene Data'!$F$13,0,10*ROW('Hygiene Data'!F55))="","",OFFSET('Hygiene Data'!$F$13,0,10*ROW('Hygiene Data'!F55)))</f>
        <v/>
      </c>
      <c r="DX61" s="309" t="str">
        <f ca="true">+IF(OFFSET('Hygiene Data'!$G$11,0,10*ROW('Hygiene Data'!G55))="","",OFFSET('Hygiene Data'!$G$11,0,10*ROW('Hygiene Data'!G55)))</f>
        <v/>
      </c>
      <c r="DY61" s="309" t="str">
        <f ca="true">+IF(OFFSET('Hygiene Data'!$G$12,0,10*ROW('Hygiene Data'!G55))="","",OFFSET('Hygiene Data'!$G$12,0,10*ROW('Hygiene Data'!G55)))</f>
        <v/>
      </c>
      <c r="DZ61" s="309" t="str">
        <f ca="true">+IF(OFFSET('Hygiene Data'!$G$13,0,10*ROW('Hygiene Data'!G55))="","",OFFSET('Hygiene Data'!$G$13,0,10*ROW('Hygiene Data'!G55)))</f>
        <v/>
      </c>
      <c r="EA61" s="309" t="str">
        <f ca="true">+IF(OFFSET('Hygiene Data'!$H$11,0,10*ROW('Hygiene Data'!H55))="","",OFFSET('Hygiene Data'!$H$11,0,10*ROW('Hygiene Data'!H55)))</f>
        <v/>
      </c>
      <c r="EB61" s="309" t="str">
        <f ca="true">+IF(OFFSET('Hygiene Data'!$H$12,0,10*ROW('Hygiene Data'!H55))="","",OFFSET('Hygiene Data'!$H$12,0,10*ROW('Hygiene Data'!H55)))</f>
        <v/>
      </c>
      <c r="EC61" s="309" t="str">
        <f ca="true">+IF(OFFSET('Hygiene Data'!$H$13,0,10*ROW('Hygiene Data'!H55))="","",OFFSET('Hygiene Data'!$H$13,0,10*ROW('Hygiene Data'!H55)))</f>
        <v/>
      </c>
      <c r="ED61" s="309" t="str">
        <f ca="true">+IF(OFFSET('Hygiene Data'!$I$11,0,10*ROW('Hygiene Data'!I55))="","",OFFSET('Hygiene Data'!$I$11,0,10*ROW('Hygiene Data'!I55)))</f>
        <v/>
      </c>
      <c r="EE61" s="309" t="str">
        <f ca="true">+IF(OFFSET('Hygiene Data'!$I$12,0,10*ROW('Hygiene Data'!I55))="","",OFFSET('Hygiene Data'!$I$12,0,10*ROW('Hygiene Data'!I55)))</f>
        <v/>
      </c>
      <c r="EF61" s="309"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65" t="str">
        <f t="shared" ca="true" si="0"/>
        <v/>
      </c>
      <c r="D62" s="9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10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10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10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10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10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10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10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10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10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10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10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10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10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10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10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10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10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10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10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10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10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10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10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10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10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10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10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10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10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10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9"/>
      <c r="BS62" s="309" t="str">
        <f ca="true">+IF(OFFSET('Water Data'!$D$27,0,10*ROW('Water Data'!D56))="","",OFFSET('Water Data'!$D$27,0,10*ROW('Water Data'!D56)))</f>
        <v/>
      </c>
      <c r="BT62" s="309" t="str">
        <f ca="true">+IF(OFFSET('Water Data'!$D$28,0,10*ROW('Water Data'!D56))="","",OFFSET('Water Data'!$D$28,0,10*ROW('Water Data'!D56)))</f>
        <v/>
      </c>
      <c r="BU62" s="309" t="str">
        <f ca="true">+IF(OFFSET('Water Data'!$D$29,0,10*ROW('Water Data'!D56))="","",OFFSET('Water Data'!$D$29,0,10*ROW('Water Data'!D56)))</f>
        <v/>
      </c>
      <c r="BV62" s="309" t="str">
        <f ca="true">+IF(OFFSET('Water Data'!$E$27,0,10*ROW('Water Data'!E56))="","",OFFSET('Water Data'!$E$27,0,10*ROW('Water Data'!E56)))</f>
        <v/>
      </c>
      <c r="BW62" s="309" t="str">
        <f ca="true">+IF(OFFSET('Water Data'!$E$28,0,10*ROW('Water Data'!E56))="","",OFFSET('Water Data'!$E$28,0,10*ROW('Water Data'!E56)))</f>
        <v/>
      </c>
      <c r="BX62" s="309" t="str">
        <f ca="true">+IF(OFFSET('Water Data'!$E$29,0,10*ROW('Water Data'!E56))="","",OFFSET('Water Data'!$E$29,0,10*ROW('Water Data'!E56)))</f>
        <v/>
      </c>
      <c r="BY62" s="309" t="str">
        <f ca="true">+IF(OFFSET('Water Data'!$F$27,0,10*ROW('Water Data'!F56))="","",OFFSET('Water Data'!$F$27,0,10*ROW('Water Data'!F56)))</f>
        <v/>
      </c>
      <c r="BZ62" s="309" t="str">
        <f ca="true">+IF(OFFSET('Water Data'!$F$28,0,10*ROW('Water Data'!F56))="","",OFFSET('Water Data'!$F$28,0,10*ROW('Water Data'!F56)))</f>
        <v/>
      </c>
      <c r="CA62" s="309" t="str">
        <f ca="true">+IF(OFFSET('Water Data'!$F$29,0,10*ROW('Water Data'!F56))="","",OFFSET('Water Data'!$F$29,0,10*ROW('Water Data'!F56)))</f>
        <v/>
      </c>
      <c r="CB62" s="309" t="str">
        <f ca="true">+IF(OFFSET('Water Data'!$G$27,0,10*ROW('Water Data'!G56))="","",OFFSET('Water Data'!$G$27,0,10*ROW('Water Data'!G56)))</f>
        <v/>
      </c>
      <c r="CC62" s="309" t="str">
        <f ca="true">+IF(OFFSET('Water Data'!$G$28,0,10*ROW('Water Data'!G56))="","",OFFSET('Water Data'!$G$28,0,10*ROW('Water Data'!G56)))</f>
        <v/>
      </c>
      <c r="CD62" s="309" t="str">
        <f ca="true">+IF(OFFSET('Water Data'!$G$29,0,10*ROW('Water Data'!G56))="","",OFFSET('Water Data'!$G$29,0,10*ROW('Water Data'!G56)))</f>
        <v/>
      </c>
      <c r="CE62" s="309" t="str">
        <f ca="true">+IF(OFFSET('Water Data'!$H$27,0,10*ROW('Water Data'!H56))="","",OFFSET('Water Data'!$H$27,0,10*ROW('Water Data'!H56)))</f>
        <v/>
      </c>
      <c r="CF62" s="309" t="str">
        <f ca="true">+IF(OFFSET('Water Data'!$H$28,0,10*ROW('Water Data'!H56))="","",OFFSET('Water Data'!$H$28,0,10*ROW('Water Data'!H56)))</f>
        <v/>
      </c>
      <c r="CG62" s="309" t="str">
        <f ca="true">+IF(OFFSET('Water Data'!$H$29,0,10*ROW('Water Data'!H56))="","",OFFSET('Water Data'!$H$29,0,10*ROW('Water Data'!H56)))</f>
        <v/>
      </c>
      <c r="CH62" s="309" t="str">
        <f ca="true">+IF(OFFSET('Water Data'!$I$27,0,10*ROW('Water Data'!I56))="","",OFFSET('Water Data'!$I$27,0,10*ROW('Water Data'!I56)))</f>
        <v/>
      </c>
      <c r="CI62" s="309" t="str">
        <f ca="true">+IF(OFFSET('Water Data'!$I$28,0,10*ROW('Water Data'!I56))="","",OFFSET('Water Data'!$I$28,0,10*ROW('Water Data'!I56)))</f>
        <v/>
      </c>
      <c r="CJ62" s="309" t="str">
        <f ca="true">+IF(OFFSET('Water Data'!$I$29,0,10*ROW('Water Data'!I56))="","",OFFSET('Water Data'!$I$29,0,10*ROW('Water Data'!I56)))</f>
        <v/>
      </c>
      <c r="CK62" s="309" t="str">
        <f ca="true">+IF(OFFSET('Sanitation Data'!$D$28,0,10*ROW('Sanitation Data'!D56))="","",OFFSET('Sanitation Data'!$D$28,0,10*ROW('Sanitation Data'!D56)))</f>
        <v/>
      </c>
      <c r="CL62" s="309" t="str">
        <f ca="true">+IF(OFFSET('Sanitation Data'!$D$29,0,10*ROW('Sanitation Data'!D56))="","",OFFSET('Sanitation Data'!$D$29,0,10*ROW('Sanitation Data'!D56)))</f>
        <v/>
      </c>
      <c r="CM62" s="309" t="str">
        <f ca="true">+IF(OFFSET('Sanitation Data'!$D$30,0,10*ROW('Sanitation Data'!D56))="","",OFFSET('Sanitation Data'!$D$30,0,10*ROW('Sanitation Data'!D56)))</f>
        <v/>
      </c>
      <c r="CN62" s="309" t="str">
        <f ca="true">+IF(OFFSET('Sanitation Data'!$D$31,0,10*ROW('Sanitation Data'!D56))="","",OFFSET('Sanitation Data'!$D$31,0,10*ROW('Sanitation Data'!D56)))</f>
        <v/>
      </c>
      <c r="CO62" s="309" t="str">
        <f ca="true">+IF(OFFSET('Sanitation Data'!$D$32,0,10*ROW('Sanitation Data'!D56))="","",OFFSET('Sanitation Data'!$D$32,0,10*ROW('Sanitation Data'!D56)))</f>
        <v/>
      </c>
      <c r="CP62" s="309" t="str">
        <f ca="true">+IF(OFFSET('Sanitation Data'!$E$28,0,10*ROW('Sanitation Data'!E56))="","",OFFSET('Sanitation Data'!$E$28,0,10*ROW('Sanitation Data'!E56)))</f>
        <v/>
      </c>
      <c r="CQ62" s="309" t="str">
        <f ca="true">+IF(OFFSET('Sanitation Data'!$E$29,0,10*ROW('Sanitation Data'!E56))="","",OFFSET('Sanitation Data'!$E$29,0,10*ROW('Sanitation Data'!E56)))</f>
        <v/>
      </c>
      <c r="CR62" s="309" t="str">
        <f ca="true">+IF(OFFSET('Sanitation Data'!$E$30,0,10*ROW('Sanitation Data'!E56))="","",OFFSET('Sanitation Data'!$E$30,0,10*ROW('Sanitation Data'!E56)))</f>
        <v/>
      </c>
      <c r="CS62" s="309" t="str">
        <f ca="true">+IF(OFFSET('Sanitation Data'!$E$31,0,10*ROW('Sanitation Data'!E56))="","",OFFSET('Sanitation Data'!$E$31,0,10*ROW('Sanitation Data'!E56)))</f>
        <v/>
      </c>
      <c r="CT62" s="309" t="str">
        <f ca="true">+IF(OFFSET('Sanitation Data'!$E$32,0,10*ROW('Sanitation Data'!E56))="","",OFFSET('Sanitation Data'!$E$32,0,10*ROW('Sanitation Data'!E56)))</f>
        <v/>
      </c>
      <c r="CU62" s="309" t="str">
        <f ca="true">+IF(OFFSET('Sanitation Data'!$F$28,0,10*ROW('Sanitation Data'!F56))="","",OFFSET('Sanitation Data'!$F$28,0,10*ROW('Sanitation Data'!F56)))</f>
        <v/>
      </c>
      <c r="CV62" s="309" t="str">
        <f ca="true">+IF(OFFSET('Sanitation Data'!$F$29,0,10*ROW('Sanitation Data'!F56))="","",OFFSET('Sanitation Data'!$F$29,0,10*ROW('Sanitation Data'!F56)))</f>
        <v/>
      </c>
      <c r="CW62" s="309" t="str">
        <f ca="true">+IF(OFFSET('Sanitation Data'!$F$30,0,10*ROW('Sanitation Data'!F56))="","",OFFSET('Sanitation Data'!$F$30,0,10*ROW('Sanitation Data'!F56)))</f>
        <v/>
      </c>
      <c r="CX62" s="309" t="str">
        <f ca="true">+IF(OFFSET('Sanitation Data'!$F$31,0,10*ROW('Sanitation Data'!F56))="","",OFFSET('Sanitation Data'!$F$31,0,10*ROW('Sanitation Data'!F56)))</f>
        <v/>
      </c>
      <c r="CY62" s="309" t="str">
        <f ca="true">+IF(OFFSET('Sanitation Data'!$F$32,0,10*ROW('Sanitation Data'!F56))="","",OFFSET('Sanitation Data'!$F$32,0,10*ROW('Sanitation Data'!F56)))</f>
        <v/>
      </c>
      <c r="CZ62" s="309" t="str">
        <f ca="true">+IF(OFFSET('Sanitation Data'!$G$28,0,10*ROW('Sanitation Data'!G56))="","",OFFSET('Sanitation Data'!$G$28,0,10*ROW('Sanitation Data'!G56)))</f>
        <v/>
      </c>
      <c r="DA62" s="309" t="str">
        <f ca="true">+IF(OFFSET('Sanitation Data'!$G$29,0,10*ROW('Sanitation Data'!G56))="","",OFFSET('Sanitation Data'!$G$29,0,10*ROW('Sanitation Data'!G56)))</f>
        <v/>
      </c>
      <c r="DB62" s="309" t="str">
        <f ca="true">+IF(OFFSET('Sanitation Data'!$G$30,0,10*ROW('Sanitation Data'!G56))="","",OFFSET('Sanitation Data'!$G$30,0,10*ROW('Sanitation Data'!G56)))</f>
        <v/>
      </c>
      <c r="DC62" s="309" t="str">
        <f ca="true">+IF(OFFSET('Sanitation Data'!$G$31,0,10*ROW('Sanitation Data'!G56))="","",OFFSET('Sanitation Data'!$G$31,0,10*ROW('Sanitation Data'!G56)))</f>
        <v/>
      </c>
      <c r="DD62" s="309" t="str">
        <f ca="true">+IF(OFFSET('Sanitation Data'!$G$32,0,10*ROW('Sanitation Data'!G56))="","",OFFSET('Sanitation Data'!$G$32,0,10*ROW('Sanitation Data'!G56)))</f>
        <v/>
      </c>
      <c r="DE62" s="309" t="str">
        <f ca="true">+IF(OFFSET('Sanitation Data'!$H$28,0,10*ROW('Sanitation Data'!H56))="","",OFFSET('Sanitation Data'!$H$28,0,10*ROW('Sanitation Data'!H56)))</f>
        <v/>
      </c>
      <c r="DF62" s="309" t="str">
        <f ca="true">+IF(OFFSET('Sanitation Data'!$H$29,0,10*ROW('Sanitation Data'!H56))="","",OFFSET('Sanitation Data'!$H$29,0,10*ROW('Sanitation Data'!H56)))</f>
        <v/>
      </c>
      <c r="DG62" s="309" t="str">
        <f ca="true">+IF(OFFSET('Sanitation Data'!$H$30,0,10*ROW('Sanitation Data'!H56))="","",OFFSET('Sanitation Data'!$H$30,0,10*ROW('Sanitation Data'!H56)))</f>
        <v/>
      </c>
      <c r="DH62" s="309" t="str">
        <f ca="true">+IF(OFFSET('Sanitation Data'!$H$31,0,10*ROW('Sanitation Data'!H56))="","",OFFSET('Sanitation Data'!$H$31,0,10*ROW('Sanitation Data'!H56)))</f>
        <v/>
      </c>
      <c r="DI62" s="309" t="str">
        <f ca="true">+IF(OFFSET('Sanitation Data'!$H$32,0,10*ROW('Sanitation Data'!H56))="","",OFFSET('Sanitation Data'!$H$32,0,10*ROW('Sanitation Data'!H56)))</f>
        <v/>
      </c>
      <c r="DJ62" s="309" t="str">
        <f ca="true">+IF(OFFSET('Sanitation Data'!$I$28,0,10*ROW('Sanitation Data'!I56))="","",OFFSET('Sanitation Data'!$I$28,0,10*ROW('Sanitation Data'!I56)))</f>
        <v/>
      </c>
      <c r="DK62" s="309" t="str">
        <f ca="true">+IF(OFFSET('Sanitation Data'!$I$29,0,10*ROW('Sanitation Data'!I56))="","",OFFSET('Sanitation Data'!$I$29,0,10*ROW('Sanitation Data'!I56)))</f>
        <v/>
      </c>
      <c r="DL62" s="309" t="str">
        <f ca="true">+IF(OFFSET('Sanitation Data'!$I$30,0,10*ROW('Sanitation Data'!I56))="","",OFFSET('Sanitation Data'!$I$30,0,10*ROW('Sanitation Data'!I56)))</f>
        <v/>
      </c>
      <c r="DM62" s="309" t="str">
        <f ca="true">+IF(OFFSET('Sanitation Data'!$I$31,0,10*ROW('Sanitation Data'!I56))="","",OFFSET('Sanitation Data'!$I$31,0,10*ROW('Sanitation Data'!I56)))</f>
        <v/>
      </c>
      <c r="DN62" s="309" t="str">
        <f ca="true">+IF(OFFSET('Sanitation Data'!$I$32,0,10*ROW('Sanitation Data'!I56))="","",OFFSET('Sanitation Data'!$I$32,0,10*ROW('Sanitation Data'!I56)))</f>
        <v/>
      </c>
      <c r="DO62" s="309" t="str">
        <f ca="true">+IF(OFFSET('Hygiene Data'!$D$11,0,10*ROW('Hygiene Data'!D56))="","",OFFSET('Hygiene Data'!$D$11,0,10*ROW('Hygiene Data'!D56)))</f>
        <v/>
      </c>
      <c r="DP62" s="309" t="str">
        <f ca="true">+IF(OFFSET('Hygiene Data'!$D$12,0,10*ROW('Hygiene Data'!D56))="","",OFFSET('Hygiene Data'!$D$12,0,10*ROW('Hygiene Data'!D56)))</f>
        <v/>
      </c>
      <c r="DQ62" s="309" t="str">
        <f ca="true">+IF(OFFSET('Hygiene Data'!$D$13,0,10*ROW('Hygiene Data'!D56))="","",OFFSET('Hygiene Data'!$D$13,0,10*ROW('Hygiene Data'!D56)))</f>
        <v/>
      </c>
      <c r="DR62" s="309" t="str">
        <f ca="true">+IF(OFFSET('Hygiene Data'!$E$11,0,10*ROW('Hygiene Data'!E56))="","",OFFSET('Hygiene Data'!$E$11,0,10*ROW('Hygiene Data'!E56)))</f>
        <v/>
      </c>
      <c r="DS62" s="309" t="str">
        <f ca="true">+IF(OFFSET('Hygiene Data'!$E$12,0,10*ROW('Hygiene Data'!E56))="","",OFFSET('Hygiene Data'!$E$12,0,10*ROW('Hygiene Data'!E56)))</f>
        <v/>
      </c>
      <c r="DT62" s="309" t="str">
        <f ca="true">+IF(OFFSET('Hygiene Data'!$E$13,0,10*ROW('Hygiene Data'!E56))="","",OFFSET('Hygiene Data'!$E$13,0,10*ROW('Hygiene Data'!E56)))</f>
        <v/>
      </c>
      <c r="DU62" s="309" t="str">
        <f ca="true">+IF(OFFSET('Hygiene Data'!$F$11,0,10*ROW('Hygiene Data'!F56))="","",OFFSET('Hygiene Data'!$F$11,0,10*ROW('Hygiene Data'!F56)))</f>
        <v/>
      </c>
      <c r="DV62" s="309" t="str">
        <f ca="true">+IF(OFFSET('Hygiene Data'!$F$12,0,10*ROW('Hygiene Data'!F56))="","",OFFSET('Hygiene Data'!$F$12,0,10*ROW('Hygiene Data'!F56)))</f>
        <v/>
      </c>
      <c r="DW62" s="309" t="str">
        <f ca="true">+IF(OFFSET('Hygiene Data'!$F$13,0,10*ROW('Hygiene Data'!F56))="","",OFFSET('Hygiene Data'!$F$13,0,10*ROW('Hygiene Data'!F56)))</f>
        <v/>
      </c>
      <c r="DX62" s="309" t="str">
        <f ca="true">+IF(OFFSET('Hygiene Data'!$G$11,0,10*ROW('Hygiene Data'!G56))="","",OFFSET('Hygiene Data'!$G$11,0,10*ROW('Hygiene Data'!G56)))</f>
        <v/>
      </c>
      <c r="DY62" s="309" t="str">
        <f ca="true">+IF(OFFSET('Hygiene Data'!$G$12,0,10*ROW('Hygiene Data'!G56))="","",OFFSET('Hygiene Data'!$G$12,0,10*ROW('Hygiene Data'!G56)))</f>
        <v/>
      </c>
      <c r="DZ62" s="309" t="str">
        <f ca="true">+IF(OFFSET('Hygiene Data'!$G$13,0,10*ROW('Hygiene Data'!G56))="","",OFFSET('Hygiene Data'!$G$13,0,10*ROW('Hygiene Data'!G56)))</f>
        <v/>
      </c>
      <c r="EA62" s="309" t="str">
        <f ca="true">+IF(OFFSET('Hygiene Data'!$H$11,0,10*ROW('Hygiene Data'!H56))="","",OFFSET('Hygiene Data'!$H$11,0,10*ROW('Hygiene Data'!H56)))</f>
        <v/>
      </c>
      <c r="EB62" s="309" t="str">
        <f ca="true">+IF(OFFSET('Hygiene Data'!$H$12,0,10*ROW('Hygiene Data'!H56))="","",OFFSET('Hygiene Data'!$H$12,0,10*ROW('Hygiene Data'!H56)))</f>
        <v/>
      </c>
      <c r="EC62" s="309" t="str">
        <f ca="true">+IF(OFFSET('Hygiene Data'!$H$13,0,10*ROW('Hygiene Data'!H56))="","",OFFSET('Hygiene Data'!$H$13,0,10*ROW('Hygiene Data'!H56)))</f>
        <v/>
      </c>
      <c r="ED62" s="309" t="str">
        <f ca="true">+IF(OFFSET('Hygiene Data'!$I$11,0,10*ROW('Hygiene Data'!I56))="","",OFFSET('Hygiene Data'!$I$11,0,10*ROW('Hygiene Data'!I56)))</f>
        <v/>
      </c>
      <c r="EE62" s="309" t="str">
        <f ca="true">+IF(OFFSET('Hygiene Data'!$I$12,0,10*ROW('Hygiene Data'!I56))="","",OFFSET('Hygiene Data'!$I$12,0,10*ROW('Hygiene Data'!I56)))</f>
        <v/>
      </c>
      <c r="EF62" s="309"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65" t="str">
        <f t="shared" ca="true" si="0"/>
        <v/>
      </c>
      <c r="D63" s="9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10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10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10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10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10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10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10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10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10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10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10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10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10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10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10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10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10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10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10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10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10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10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10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10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10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10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10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10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10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10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9"/>
      <c r="BS63" s="309" t="str">
        <f ca="true">+IF(OFFSET('Water Data'!$D$27,0,10*ROW('Water Data'!D57))="","",OFFSET('Water Data'!$D$27,0,10*ROW('Water Data'!D57)))</f>
        <v/>
      </c>
      <c r="BT63" s="309" t="str">
        <f ca="true">+IF(OFFSET('Water Data'!$D$28,0,10*ROW('Water Data'!D57))="","",OFFSET('Water Data'!$D$28,0,10*ROW('Water Data'!D57)))</f>
        <v/>
      </c>
      <c r="BU63" s="309" t="str">
        <f ca="true">+IF(OFFSET('Water Data'!$D$29,0,10*ROW('Water Data'!D57))="","",OFFSET('Water Data'!$D$29,0,10*ROW('Water Data'!D57)))</f>
        <v/>
      </c>
      <c r="BV63" s="309" t="str">
        <f ca="true">+IF(OFFSET('Water Data'!$E$27,0,10*ROW('Water Data'!E57))="","",OFFSET('Water Data'!$E$27,0,10*ROW('Water Data'!E57)))</f>
        <v/>
      </c>
      <c r="BW63" s="309" t="str">
        <f ca="true">+IF(OFFSET('Water Data'!$E$28,0,10*ROW('Water Data'!E57))="","",OFFSET('Water Data'!$E$28,0,10*ROW('Water Data'!E57)))</f>
        <v/>
      </c>
      <c r="BX63" s="309" t="str">
        <f ca="true">+IF(OFFSET('Water Data'!$E$29,0,10*ROW('Water Data'!E57))="","",OFFSET('Water Data'!$E$29,0,10*ROW('Water Data'!E57)))</f>
        <v/>
      </c>
      <c r="BY63" s="309" t="str">
        <f ca="true">+IF(OFFSET('Water Data'!$F$27,0,10*ROW('Water Data'!F57))="","",OFFSET('Water Data'!$F$27,0,10*ROW('Water Data'!F57)))</f>
        <v/>
      </c>
      <c r="BZ63" s="309" t="str">
        <f ca="true">+IF(OFFSET('Water Data'!$F$28,0,10*ROW('Water Data'!F57))="","",OFFSET('Water Data'!$F$28,0,10*ROW('Water Data'!F57)))</f>
        <v/>
      </c>
      <c r="CA63" s="309" t="str">
        <f ca="true">+IF(OFFSET('Water Data'!$F$29,0,10*ROW('Water Data'!F57))="","",OFFSET('Water Data'!$F$29,0,10*ROW('Water Data'!F57)))</f>
        <v/>
      </c>
      <c r="CB63" s="309" t="str">
        <f ca="true">+IF(OFFSET('Water Data'!$G$27,0,10*ROW('Water Data'!G57))="","",OFFSET('Water Data'!$G$27,0,10*ROW('Water Data'!G57)))</f>
        <v/>
      </c>
      <c r="CC63" s="309" t="str">
        <f ca="true">+IF(OFFSET('Water Data'!$G$28,0,10*ROW('Water Data'!G57))="","",OFFSET('Water Data'!$G$28,0,10*ROW('Water Data'!G57)))</f>
        <v/>
      </c>
      <c r="CD63" s="309" t="str">
        <f ca="true">+IF(OFFSET('Water Data'!$G$29,0,10*ROW('Water Data'!G57))="","",OFFSET('Water Data'!$G$29,0,10*ROW('Water Data'!G57)))</f>
        <v/>
      </c>
      <c r="CE63" s="309" t="str">
        <f ca="true">+IF(OFFSET('Water Data'!$H$27,0,10*ROW('Water Data'!H57))="","",OFFSET('Water Data'!$H$27,0,10*ROW('Water Data'!H57)))</f>
        <v/>
      </c>
      <c r="CF63" s="309" t="str">
        <f ca="true">+IF(OFFSET('Water Data'!$H$28,0,10*ROW('Water Data'!H57))="","",OFFSET('Water Data'!$H$28,0,10*ROW('Water Data'!H57)))</f>
        <v/>
      </c>
      <c r="CG63" s="309" t="str">
        <f ca="true">+IF(OFFSET('Water Data'!$H$29,0,10*ROW('Water Data'!H57))="","",OFFSET('Water Data'!$H$29,0,10*ROW('Water Data'!H57)))</f>
        <v/>
      </c>
      <c r="CH63" s="309" t="str">
        <f ca="true">+IF(OFFSET('Water Data'!$I$27,0,10*ROW('Water Data'!I57))="","",OFFSET('Water Data'!$I$27,0,10*ROW('Water Data'!I57)))</f>
        <v/>
      </c>
      <c r="CI63" s="309" t="str">
        <f ca="true">+IF(OFFSET('Water Data'!$I$28,0,10*ROW('Water Data'!I57))="","",OFFSET('Water Data'!$I$28,0,10*ROW('Water Data'!I57)))</f>
        <v/>
      </c>
      <c r="CJ63" s="309" t="str">
        <f ca="true">+IF(OFFSET('Water Data'!$I$29,0,10*ROW('Water Data'!I57))="","",OFFSET('Water Data'!$I$29,0,10*ROW('Water Data'!I57)))</f>
        <v/>
      </c>
      <c r="CK63" s="309" t="str">
        <f ca="true">+IF(OFFSET('Sanitation Data'!$D$28,0,10*ROW('Sanitation Data'!D57))="","",OFFSET('Sanitation Data'!$D$28,0,10*ROW('Sanitation Data'!D57)))</f>
        <v/>
      </c>
      <c r="CL63" s="309" t="str">
        <f ca="true">+IF(OFFSET('Sanitation Data'!$D$29,0,10*ROW('Sanitation Data'!D57))="","",OFFSET('Sanitation Data'!$D$29,0,10*ROW('Sanitation Data'!D57)))</f>
        <v/>
      </c>
      <c r="CM63" s="309" t="str">
        <f ca="true">+IF(OFFSET('Sanitation Data'!$D$30,0,10*ROW('Sanitation Data'!D57))="","",OFFSET('Sanitation Data'!$D$30,0,10*ROW('Sanitation Data'!D57)))</f>
        <v/>
      </c>
      <c r="CN63" s="309" t="str">
        <f ca="true">+IF(OFFSET('Sanitation Data'!$D$31,0,10*ROW('Sanitation Data'!D57))="","",OFFSET('Sanitation Data'!$D$31,0,10*ROW('Sanitation Data'!D57)))</f>
        <v/>
      </c>
      <c r="CO63" s="309" t="str">
        <f ca="true">+IF(OFFSET('Sanitation Data'!$D$32,0,10*ROW('Sanitation Data'!D57))="","",OFFSET('Sanitation Data'!$D$32,0,10*ROW('Sanitation Data'!D57)))</f>
        <v/>
      </c>
      <c r="CP63" s="309" t="str">
        <f ca="true">+IF(OFFSET('Sanitation Data'!$E$28,0,10*ROW('Sanitation Data'!E57))="","",OFFSET('Sanitation Data'!$E$28,0,10*ROW('Sanitation Data'!E57)))</f>
        <v/>
      </c>
      <c r="CQ63" s="309" t="str">
        <f ca="true">+IF(OFFSET('Sanitation Data'!$E$29,0,10*ROW('Sanitation Data'!E57))="","",OFFSET('Sanitation Data'!$E$29,0,10*ROW('Sanitation Data'!E57)))</f>
        <v/>
      </c>
      <c r="CR63" s="309" t="str">
        <f ca="true">+IF(OFFSET('Sanitation Data'!$E$30,0,10*ROW('Sanitation Data'!E57))="","",OFFSET('Sanitation Data'!$E$30,0,10*ROW('Sanitation Data'!E57)))</f>
        <v/>
      </c>
      <c r="CS63" s="309" t="str">
        <f ca="true">+IF(OFFSET('Sanitation Data'!$E$31,0,10*ROW('Sanitation Data'!E57))="","",OFFSET('Sanitation Data'!$E$31,0,10*ROW('Sanitation Data'!E57)))</f>
        <v/>
      </c>
      <c r="CT63" s="309" t="str">
        <f ca="true">+IF(OFFSET('Sanitation Data'!$E$32,0,10*ROW('Sanitation Data'!E57))="","",OFFSET('Sanitation Data'!$E$32,0,10*ROW('Sanitation Data'!E57)))</f>
        <v/>
      </c>
      <c r="CU63" s="309" t="str">
        <f ca="true">+IF(OFFSET('Sanitation Data'!$F$28,0,10*ROW('Sanitation Data'!F57))="","",OFFSET('Sanitation Data'!$F$28,0,10*ROW('Sanitation Data'!F57)))</f>
        <v/>
      </c>
      <c r="CV63" s="309" t="str">
        <f ca="true">+IF(OFFSET('Sanitation Data'!$F$29,0,10*ROW('Sanitation Data'!F57))="","",OFFSET('Sanitation Data'!$F$29,0,10*ROW('Sanitation Data'!F57)))</f>
        <v/>
      </c>
      <c r="CW63" s="309" t="str">
        <f ca="true">+IF(OFFSET('Sanitation Data'!$F$30,0,10*ROW('Sanitation Data'!F57))="","",OFFSET('Sanitation Data'!$F$30,0,10*ROW('Sanitation Data'!F57)))</f>
        <v/>
      </c>
      <c r="CX63" s="309" t="str">
        <f ca="true">+IF(OFFSET('Sanitation Data'!$F$31,0,10*ROW('Sanitation Data'!F57))="","",OFFSET('Sanitation Data'!$F$31,0,10*ROW('Sanitation Data'!F57)))</f>
        <v/>
      </c>
      <c r="CY63" s="309" t="str">
        <f ca="true">+IF(OFFSET('Sanitation Data'!$F$32,0,10*ROW('Sanitation Data'!F57))="","",OFFSET('Sanitation Data'!$F$32,0,10*ROW('Sanitation Data'!F57)))</f>
        <v/>
      </c>
      <c r="CZ63" s="309" t="str">
        <f ca="true">+IF(OFFSET('Sanitation Data'!$G$28,0,10*ROW('Sanitation Data'!G57))="","",OFFSET('Sanitation Data'!$G$28,0,10*ROW('Sanitation Data'!G57)))</f>
        <v/>
      </c>
      <c r="DA63" s="309" t="str">
        <f ca="true">+IF(OFFSET('Sanitation Data'!$G$29,0,10*ROW('Sanitation Data'!G57))="","",OFFSET('Sanitation Data'!$G$29,0,10*ROW('Sanitation Data'!G57)))</f>
        <v/>
      </c>
      <c r="DB63" s="309" t="str">
        <f ca="true">+IF(OFFSET('Sanitation Data'!$G$30,0,10*ROW('Sanitation Data'!G57))="","",OFFSET('Sanitation Data'!$G$30,0,10*ROW('Sanitation Data'!G57)))</f>
        <v/>
      </c>
      <c r="DC63" s="309" t="str">
        <f ca="true">+IF(OFFSET('Sanitation Data'!$G$31,0,10*ROW('Sanitation Data'!G57))="","",OFFSET('Sanitation Data'!$G$31,0,10*ROW('Sanitation Data'!G57)))</f>
        <v/>
      </c>
      <c r="DD63" s="309" t="str">
        <f ca="true">+IF(OFFSET('Sanitation Data'!$G$32,0,10*ROW('Sanitation Data'!G57))="","",OFFSET('Sanitation Data'!$G$32,0,10*ROW('Sanitation Data'!G57)))</f>
        <v/>
      </c>
      <c r="DE63" s="309" t="str">
        <f ca="true">+IF(OFFSET('Sanitation Data'!$H$28,0,10*ROW('Sanitation Data'!H57))="","",OFFSET('Sanitation Data'!$H$28,0,10*ROW('Sanitation Data'!H57)))</f>
        <v/>
      </c>
      <c r="DF63" s="309" t="str">
        <f ca="true">+IF(OFFSET('Sanitation Data'!$H$29,0,10*ROW('Sanitation Data'!H57))="","",OFFSET('Sanitation Data'!$H$29,0,10*ROW('Sanitation Data'!H57)))</f>
        <v/>
      </c>
      <c r="DG63" s="309" t="str">
        <f ca="true">+IF(OFFSET('Sanitation Data'!$H$30,0,10*ROW('Sanitation Data'!H57))="","",OFFSET('Sanitation Data'!$H$30,0,10*ROW('Sanitation Data'!H57)))</f>
        <v/>
      </c>
      <c r="DH63" s="309" t="str">
        <f ca="true">+IF(OFFSET('Sanitation Data'!$H$31,0,10*ROW('Sanitation Data'!H57))="","",OFFSET('Sanitation Data'!$H$31,0,10*ROW('Sanitation Data'!H57)))</f>
        <v/>
      </c>
      <c r="DI63" s="309" t="str">
        <f ca="true">+IF(OFFSET('Sanitation Data'!$H$32,0,10*ROW('Sanitation Data'!H57))="","",OFFSET('Sanitation Data'!$H$32,0,10*ROW('Sanitation Data'!H57)))</f>
        <v/>
      </c>
      <c r="DJ63" s="309" t="str">
        <f ca="true">+IF(OFFSET('Sanitation Data'!$I$28,0,10*ROW('Sanitation Data'!I57))="","",OFFSET('Sanitation Data'!$I$28,0,10*ROW('Sanitation Data'!I57)))</f>
        <v/>
      </c>
      <c r="DK63" s="309" t="str">
        <f ca="true">+IF(OFFSET('Sanitation Data'!$I$29,0,10*ROW('Sanitation Data'!I57))="","",OFFSET('Sanitation Data'!$I$29,0,10*ROW('Sanitation Data'!I57)))</f>
        <v/>
      </c>
      <c r="DL63" s="309" t="str">
        <f ca="true">+IF(OFFSET('Sanitation Data'!$I$30,0,10*ROW('Sanitation Data'!I57))="","",OFFSET('Sanitation Data'!$I$30,0,10*ROW('Sanitation Data'!I57)))</f>
        <v/>
      </c>
      <c r="DM63" s="309" t="str">
        <f ca="true">+IF(OFFSET('Sanitation Data'!$I$31,0,10*ROW('Sanitation Data'!I57))="","",OFFSET('Sanitation Data'!$I$31,0,10*ROW('Sanitation Data'!I57)))</f>
        <v/>
      </c>
      <c r="DN63" s="309" t="str">
        <f ca="true">+IF(OFFSET('Sanitation Data'!$I$32,0,10*ROW('Sanitation Data'!I57))="","",OFFSET('Sanitation Data'!$I$32,0,10*ROW('Sanitation Data'!I57)))</f>
        <v/>
      </c>
      <c r="DO63" s="309" t="str">
        <f ca="true">+IF(OFFSET('Hygiene Data'!$D$11,0,10*ROW('Hygiene Data'!D57))="","",OFFSET('Hygiene Data'!$D$11,0,10*ROW('Hygiene Data'!D57)))</f>
        <v/>
      </c>
      <c r="DP63" s="309" t="str">
        <f ca="true">+IF(OFFSET('Hygiene Data'!$D$12,0,10*ROW('Hygiene Data'!D57))="","",OFFSET('Hygiene Data'!$D$12,0,10*ROW('Hygiene Data'!D57)))</f>
        <v/>
      </c>
      <c r="DQ63" s="309" t="str">
        <f ca="true">+IF(OFFSET('Hygiene Data'!$D$13,0,10*ROW('Hygiene Data'!D57))="","",OFFSET('Hygiene Data'!$D$13,0,10*ROW('Hygiene Data'!D57)))</f>
        <v/>
      </c>
      <c r="DR63" s="309" t="str">
        <f ca="true">+IF(OFFSET('Hygiene Data'!$E$11,0,10*ROW('Hygiene Data'!E57))="","",OFFSET('Hygiene Data'!$E$11,0,10*ROW('Hygiene Data'!E57)))</f>
        <v/>
      </c>
      <c r="DS63" s="309" t="str">
        <f ca="true">+IF(OFFSET('Hygiene Data'!$E$12,0,10*ROW('Hygiene Data'!E57))="","",OFFSET('Hygiene Data'!$E$12,0,10*ROW('Hygiene Data'!E57)))</f>
        <v/>
      </c>
      <c r="DT63" s="309" t="str">
        <f ca="true">+IF(OFFSET('Hygiene Data'!$E$13,0,10*ROW('Hygiene Data'!E57))="","",OFFSET('Hygiene Data'!$E$13,0,10*ROW('Hygiene Data'!E57)))</f>
        <v/>
      </c>
      <c r="DU63" s="309" t="str">
        <f ca="true">+IF(OFFSET('Hygiene Data'!$F$11,0,10*ROW('Hygiene Data'!F57))="","",OFFSET('Hygiene Data'!$F$11,0,10*ROW('Hygiene Data'!F57)))</f>
        <v/>
      </c>
      <c r="DV63" s="309" t="str">
        <f ca="true">+IF(OFFSET('Hygiene Data'!$F$12,0,10*ROW('Hygiene Data'!F57))="","",OFFSET('Hygiene Data'!$F$12,0,10*ROW('Hygiene Data'!F57)))</f>
        <v/>
      </c>
      <c r="DW63" s="309" t="str">
        <f ca="true">+IF(OFFSET('Hygiene Data'!$F$13,0,10*ROW('Hygiene Data'!F57))="","",OFFSET('Hygiene Data'!$F$13,0,10*ROW('Hygiene Data'!F57)))</f>
        <v/>
      </c>
      <c r="DX63" s="309" t="str">
        <f ca="true">+IF(OFFSET('Hygiene Data'!$G$11,0,10*ROW('Hygiene Data'!G57))="","",OFFSET('Hygiene Data'!$G$11,0,10*ROW('Hygiene Data'!G57)))</f>
        <v/>
      </c>
      <c r="DY63" s="309" t="str">
        <f ca="true">+IF(OFFSET('Hygiene Data'!$G$12,0,10*ROW('Hygiene Data'!G57))="","",OFFSET('Hygiene Data'!$G$12,0,10*ROW('Hygiene Data'!G57)))</f>
        <v/>
      </c>
      <c r="DZ63" s="309" t="str">
        <f ca="true">+IF(OFFSET('Hygiene Data'!$G$13,0,10*ROW('Hygiene Data'!G57))="","",OFFSET('Hygiene Data'!$G$13,0,10*ROW('Hygiene Data'!G57)))</f>
        <v/>
      </c>
      <c r="EA63" s="309" t="str">
        <f ca="true">+IF(OFFSET('Hygiene Data'!$H$11,0,10*ROW('Hygiene Data'!H57))="","",OFFSET('Hygiene Data'!$H$11,0,10*ROW('Hygiene Data'!H57)))</f>
        <v/>
      </c>
      <c r="EB63" s="309" t="str">
        <f ca="true">+IF(OFFSET('Hygiene Data'!$H$12,0,10*ROW('Hygiene Data'!H57))="","",OFFSET('Hygiene Data'!$H$12,0,10*ROW('Hygiene Data'!H57)))</f>
        <v/>
      </c>
      <c r="EC63" s="309" t="str">
        <f ca="true">+IF(OFFSET('Hygiene Data'!$H$13,0,10*ROW('Hygiene Data'!H57))="","",OFFSET('Hygiene Data'!$H$13,0,10*ROW('Hygiene Data'!H57)))</f>
        <v/>
      </c>
      <c r="ED63" s="309" t="str">
        <f ca="true">+IF(OFFSET('Hygiene Data'!$I$11,0,10*ROW('Hygiene Data'!I57))="","",OFFSET('Hygiene Data'!$I$11,0,10*ROW('Hygiene Data'!I57)))</f>
        <v/>
      </c>
      <c r="EE63" s="309" t="str">
        <f ca="true">+IF(OFFSET('Hygiene Data'!$I$12,0,10*ROW('Hygiene Data'!I57))="","",OFFSET('Hygiene Data'!$I$12,0,10*ROW('Hygiene Data'!I57)))</f>
        <v/>
      </c>
      <c r="EF63" s="309"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65" t="str">
        <f t="shared" ca="true" si="0"/>
        <v/>
      </c>
      <c r="D64" s="9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10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10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10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10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10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10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10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10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10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10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10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10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10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10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10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10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10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10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10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10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10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10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10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10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10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10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10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10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10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10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9"/>
      <c r="BS64" s="309" t="str">
        <f ca="true">+IF(OFFSET('Water Data'!$D$27,0,10*ROW('Water Data'!D58))="","",OFFSET('Water Data'!$D$27,0,10*ROW('Water Data'!D58)))</f>
        <v/>
      </c>
      <c r="BT64" s="309" t="str">
        <f ca="true">+IF(OFFSET('Water Data'!$D$28,0,10*ROW('Water Data'!D58))="","",OFFSET('Water Data'!$D$28,0,10*ROW('Water Data'!D58)))</f>
        <v/>
      </c>
      <c r="BU64" s="309" t="str">
        <f ca="true">+IF(OFFSET('Water Data'!$D$29,0,10*ROW('Water Data'!D58))="","",OFFSET('Water Data'!$D$29,0,10*ROW('Water Data'!D58)))</f>
        <v/>
      </c>
      <c r="BV64" s="309" t="str">
        <f ca="true">+IF(OFFSET('Water Data'!$E$27,0,10*ROW('Water Data'!E58))="","",OFFSET('Water Data'!$E$27,0,10*ROW('Water Data'!E58)))</f>
        <v/>
      </c>
      <c r="BW64" s="309" t="str">
        <f ca="true">+IF(OFFSET('Water Data'!$E$28,0,10*ROW('Water Data'!E58))="","",OFFSET('Water Data'!$E$28,0,10*ROW('Water Data'!E58)))</f>
        <v/>
      </c>
      <c r="BX64" s="309" t="str">
        <f ca="true">+IF(OFFSET('Water Data'!$E$29,0,10*ROW('Water Data'!E58))="","",OFFSET('Water Data'!$E$29,0,10*ROW('Water Data'!E58)))</f>
        <v/>
      </c>
      <c r="BY64" s="309" t="str">
        <f ca="true">+IF(OFFSET('Water Data'!$F$27,0,10*ROW('Water Data'!F58))="","",OFFSET('Water Data'!$F$27,0,10*ROW('Water Data'!F58)))</f>
        <v/>
      </c>
      <c r="BZ64" s="309" t="str">
        <f ca="true">+IF(OFFSET('Water Data'!$F$28,0,10*ROW('Water Data'!F58))="","",OFFSET('Water Data'!$F$28,0,10*ROW('Water Data'!F58)))</f>
        <v/>
      </c>
      <c r="CA64" s="309" t="str">
        <f ca="true">+IF(OFFSET('Water Data'!$F$29,0,10*ROW('Water Data'!F58))="","",OFFSET('Water Data'!$F$29,0,10*ROW('Water Data'!F58)))</f>
        <v/>
      </c>
      <c r="CB64" s="309" t="str">
        <f ca="true">+IF(OFFSET('Water Data'!$G$27,0,10*ROW('Water Data'!G58))="","",OFFSET('Water Data'!$G$27,0,10*ROW('Water Data'!G58)))</f>
        <v/>
      </c>
      <c r="CC64" s="309" t="str">
        <f ca="true">+IF(OFFSET('Water Data'!$G$28,0,10*ROW('Water Data'!G58))="","",OFFSET('Water Data'!$G$28,0,10*ROW('Water Data'!G58)))</f>
        <v/>
      </c>
      <c r="CD64" s="309" t="str">
        <f ca="true">+IF(OFFSET('Water Data'!$G$29,0,10*ROW('Water Data'!G58))="","",OFFSET('Water Data'!$G$29,0,10*ROW('Water Data'!G58)))</f>
        <v/>
      </c>
      <c r="CE64" s="309" t="str">
        <f ca="true">+IF(OFFSET('Water Data'!$H$27,0,10*ROW('Water Data'!H58))="","",OFFSET('Water Data'!$H$27,0,10*ROW('Water Data'!H58)))</f>
        <v/>
      </c>
      <c r="CF64" s="309" t="str">
        <f ca="true">+IF(OFFSET('Water Data'!$H$28,0,10*ROW('Water Data'!H58))="","",OFFSET('Water Data'!$H$28,0,10*ROW('Water Data'!H58)))</f>
        <v/>
      </c>
      <c r="CG64" s="309" t="str">
        <f ca="true">+IF(OFFSET('Water Data'!$H$29,0,10*ROW('Water Data'!H58))="","",OFFSET('Water Data'!$H$29,0,10*ROW('Water Data'!H58)))</f>
        <v/>
      </c>
      <c r="CH64" s="309" t="str">
        <f ca="true">+IF(OFFSET('Water Data'!$I$27,0,10*ROW('Water Data'!I58))="","",OFFSET('Water Data'!$I$27,0,10*ROW('Water Data'!I58)))</f>
        <v/>
      </c>
      <c r="CI64" s="309" t="str">
        <f ca="true">+IF(OFFSET('Water Data'!$I$28,0,10*ROW('Water Data'!I58))="","",OFFSET('Water Data'!$I$28,0,10*ROW('Water Data'!I58)))</f>
        <v/>
      </c>
      <c r="CJ64" s="309" t="str">
        <f ca="true">+IF(OFFSET('Water Data'!$I$29,0,10*ROW('Water Data'!I58))="","",OFFSET('Water Data'!$I$29,0,10*ROW('Water Data'!I58)))</f>
        <v/>
      </c>
      <c r="CK64" s="309" t="str">
        <f ca="true">+IF(OFFSET('Sanitation Data'!$D$28,0,10*ROW('Sanitation Data'!D58))="","",OFFSET('Sanitation Data'!$D$28,0,10*ROW('Sanitation Data'!D58)))</f>
        <v/>
      </c>
      <c r="CL64" s="309" t="str">
        <f ca="true">+IF(OFFSET('Sanitation Data'!$D$29,0,10*ROW('Sanitation Data'!D58))="","",OFFSET('Sanitation Data'!$D$29,0,10*ROW('Sanitation Data'!D58)))</f>
        <v/>
      </c>
      <c r="CM64" s="309" t="str">
        <f ca="true">+IF(OFFSET('Sanitation Data'!$D$30,0,10*ROW('Sanitation Data'!D58))="","",OFFSET('Sanitation Data'!$D$30,0,10*ROW('Sanitation Data'!D58)))</f>
        <v/>
      </c>
      <c r="CN64" s="309" t="str">
        <f ca="true">+IF(OFFSET('Sanitation Data'!$D$31,0,10*ROW('Sanitation Data'!D58))="","",OFFSET('Sanitation Data'!$D$31,0,10*ROW('Sanitation Data'!D58)))</f>
        <v/>
      </c>
      <c r="CO64" s="309" t="str">
        <f ca="true">+IF(OFFSET('Sanitation Data'!$D$32,0,10*ROW('Sanitation Data'!D58))="","",OFFSET('Sanitation Data'!$D$32,0,10*ROW('Sanitation Data'!D58)))</f>
        <v/>
      </c>
      <c r="CP64" s="309" t="str">
        <f ca="true">+IF(OFFSET('Sanitation Data'!$E$28,0,10*ROW('Sanitation Data'!E58))="","",OFFSET('Sanitation Data'!$E$28,0,10*ROW('Sanitation Data'!E58)))</f>
        <v/>
      </c>
      <c r="CQ64" s="309" t="str">
        <f ca="true">+IF(OFFSET('Sanitation Data'!$E$29,0,10*ROW('Sanitation Data'!E58))="","",OFFSET('Sanitation Data'!$E$29,0,10*ROW('Sanitation Data'!E58)))</f>
        <v/>
      </c>
      <c r="CR64" s="309" t="str">
        <f ca="true">+IF(OFFSET('Sanitation Data'!$E$30,0,10*ROW('Sanitation Data'!E58))="","",OFFSET('Sanitation Data'!$E$30,0,10*ROW('Sanitation Data'!E58)))</f>
        <v/>
      </c>
      <c r="CS64" s="309" t="str">
        <f ca="true">+IF(OFFSET('Sanitation Data'!$E$31,0,10*ROW('Sanitation Data'!E58))="","",OFFSET('Sanitation Data'!$E$31,0,10*ROW('Sanitation Data'!E58)))</f>
        <v/>
      </c>
      <c r="CT64" s="309" t="str">
        <f ca="true">+IF(OFFSET('Sanitation Data'!$E$32,0,10*ROW('Sanitation Data'!E58))="","",OFFSET('Sanitation Data'!$E$32,0,10*ROW('Sanitation Data'!E58)))</f>
        <v/>
      </c>
      <c r="CU64" s="309" t="str">
        <f ca="true">+IF(OFFSET('Sanitation Data'!$F$28,0,10*ROW('Sanitation Data'!F58))="","",OFFSET('Sanitation Data'!$F$28,0,10*ROW('Sanitation Data'!F58)))</f>
        <v/>
      </c>
      <c r="CV64" s="309" t="str">
        <f ca="true">+IF(OFFSET('Sanitation Data'!$F$29,0,10*ROW('Sanitation Data'!F58))="","",OFFSET('Sanitation Data'!$F$29,0,10*ROW('Sanitation Data'!F58)))</f>
        <v/>
      </c>
      <c r="CW64" s="309" t="str">
        <f ca="true">+IF(OFFSET('Sanitation Data'!$F$30,0,10*ROW('Sanitation Data'!F58))="","",OFFSET('Sanitation Data'!$F$30,0,10*ROW('Sanitation Data'!F58)))</f>
        <v/>
      </c>
      <c r="CX64" s="309" t="str">
        <f ca="true">+IF(OFFSET('Sanitation Data'!$F$31,0,10*ROW('Sanitation Data'!F58))="","",OFFSET('Sanitation Data'!$F$31,0,10*ROW('Sanitation Data'!F58)))</f>
        <v/>
      </c>
      <c r="CY64" s="309" t="str">
        <f ca="true">+IF(OFFSET('Sanitation Data'!$F$32,0,10*ROW('Sanitation Data'!F58))="","",OFFSET('Sanitation Data'!$F$32,0,10*ROW('Sanitation Data'!F58)))</f>
        <v/>
      </c>
      <c r="CZ64" s="309" t="str">
        <f ca="true">+IF(OFFSET('Sanitation Data'!$G$28,0,10*ROW('Sanitation Data'!G58))="","",OFFSET('Sanitation Data'!$G$28,0,10*ROW('Sanitation Data'!G58)))</f>
        <v/>
      </c>
      <c r="DA64" s="309" t="str">
        <f ca="true">+IF(OFFSET('Sanitation Data'!$G$29,0,10*ROW('Sanitation Data'!G58))="","",OFFSET('Sanitation Data'!$G$29,0,10*ROW('Sanitation Data'!G58)))</f>
        <v/>
      </c>
      <c r="DB64" s="309" t="str">
        <f ca="true">+IF(OFFSET('Sanitation Data'!$G$30,0,10*ROW('Sanitation Data'!G58))="","",OFFSET('Sanitation Data'!$G$30,0,10*ROW('Sanitation Data'!G58)))</f>
        <v/>
      </c>
      <c r="DC64" s="309" t="str">
        <f ca="true">+IF(OFFSET('Sanitation Data'!$G$31,0,10*ROW('Sanitation Data'!G58))="","",OFFSET('Sanitation Data'!$G$31,0,10*ROW('Sanitation Data'!G58)))</f>
        <v/>
      </c>
      <c r="DD64" s="309" t="str">
        <f ca="true">+IF(OFFSET('Sanitation Data'!$G$32,0,10*ROW('Sanitation Data'!G58))="","",OFFSET('Sanitation Data'!$G$32,0,10*ROW('Sanitation Data'!G58)))</f>
        <v/>
      </c>
      <c r="DE64" s="309" t="str">
        <f ca="true">+IF(OFFSET('Sanitation Data'!$H$28,0,10*ROW('Sanitation Data'!H58))="","",OFFSET('Sanitation Data'!$H$28,0,10*ROW('Sanitation Data'!H58)))</f>
        <v/>
      </c>
      <c r="DF64" s="309" t="str">
        <f ca="true">+IF(OFFSET('Sanitation Data'!$H$29,0,10*ROW('Sanitation Data'!H58))="","",OFFSET('Sanitation Data'!$H$29,0,10*ROW('Sanitation Data'!H58)))</f>
        <v/>
      </c>
      <c r="DG64" s="309" t="str">
        <f ca="true">+IF(OFFSET('Sanitation Data'!$H$30,0,10*ROW('Sanitation Data'!H58))="","",OFFSET('Sanitation Data'!$H$30,0,10*ROW('Sanitation Data'!H58)))</f>
        <v/>
      </c>
      <c r="DH64" s="309" t="str">
        <f ca="true">+IF(OFFSET('Sanitation Data'!$H$31,0,10*ROW('Sanitation Data'!H58))="","",OFFSET('Sanitation Data'!$H$31,0,10*ROW('Sanitation Data'!H58)))</f>
        <v/>
      </c>
      <c r="DI64" s="309" t="str">
        <f ca="true">+IF(OFFSET('Sanitation Data'!$H$32,0,10*ROW('Sanitation Data'!H58))="","",OFFSET('Sanitation Data'!$H$32,0,10*ROW('Sanitation Data'!H58)))</f>
        <v/>
      </c>
      <c r="DJ64" s="309" t="str">
        <f ca="true">+IF(OFFSET('Sanitation Data'!$I$28,0,10*ROW('Sanitation Data'!I58))="","",OFFSET('Sanitation Data'!$I$28,0,10*ROW('Sanitation Data'!I58)))</f>
        <v/>
      </c>
      <c r="DK64" s="309" t="str">
        <f ca="true">+IF(OFFSET('Sanitation Data'!$I$29,0,10*ROW('Sanitation Data'!I58))="","",OFFSET('Sanitation Data'!$I$29,0,10*ROW('Sanitation Data'!I58)))</f>
        <v/>
      </c>
      <c r="DL64" s="309" t="str">
        <f ca="true">+IF(OFFSET('Sanitation Data'!$I$30,0,10*ROW('Sanitation Data'!I58))="","",OFFSET('Sanitation Data'!$I$30,0,10*ROW('Sanitation Data'!I58)))</f>
        <v/>
      </c>
      <c r="DM64" s="309" t="str">
        <f ca="true">+IF(OFFSET('Sanitation Data'!$I$31,0,10*ROW('Sanitation Data'!I58))="","",OFFSET('Sanitation Data'!$I$31,0,10*ROW('Sanitation Data'!I58)))</f>
        <v/>
      </c>
      <c r="DN64" s="309" t="str">
        <f ca="true">+IF(OFFSET('Sanitation Data'!$I$32,0,10*ROW('Sanitation Data'!I58))="","",OFFSET('Sanitation Data'!$I$32,0,10*ROW('Sanitation Data'!I58)))</f>
        <v/>
      </c>
      <c r="DO64" s="309" t="str">
        <f ca="true">+IF(OFFSET('Hygiene Data'!$D$11,0,10*ROW('Hygiene Data'!D58))="","",OFFSET('Hygiene Data'!$D$11,0,10*ROW('Hygiene Data'!D58)))</f>
        <v/>
      </c>
      <c r="DP64" s="309" t="str">
        <f ca="true">+IF(OFFSET('Hygiene Data'!$D$12,0,10*ROW('Hygiene Data'!D58))="","",OFFSET('Hygiene Data'!$D$12,0,10*ROW('Hygiene Data'!D58)))</f>
        <v/>
      </c>
      <c r="DQ64" s="309" t="str">
        <f ca="true">+IF(OFFSET('Hygiene Data'!$D$13,0,10*ROW('Hygiene Data'!D58))="","",OFFSET('Hygiene Data'!$D$13,0,10*ROW('Hygiene Data'!D58)))</f>
        <v/>
      </c>
      <c r="DR64" s="309" t="str">
        <f ca="true">+IF(OFFSET('Hygiene Data'!$E$11,0,10*ROW('Hygiene Data'!E58))="","",OFFSET('Hygiene Data'!$E$11,0,10*ROW('Hygiene Data'!E58)))</f>
        <v/>
      </c>
      <c r="DS64" s="309" t="str">
        <f ca="true">+IF(OFFSET('Hygiene Data'!$E$12,0,10*ROW('Hygiene Data'!E58))="","",OFFSET('Hygiene Data'!$E$12,0,10*ROW('Hygiene Data'!E58)))</f>
        <v/>
      </c>
      <c r="DT64" s="309" t="str">
        <f ca="true">+IF(OFFSET('Hygiene Data'!$E$13,0,10*ROW('Hygiene Data'!E58))="","",OFFSET('Hygiene Data'!$E$13,0,10*ROW('Hygiene Data'!E58)))</f>
        <v/>
      </c>
      <c r="DU64" s="309" t="str">
        <f ca="true">+IF(OFFSET('Hygiene Data'!$F$11,0,10*ROW('Hygiene Data'!F58))="","",OFFSET('Hygiene Data'!$F$11,0,10*ROW('Hygiene Data'!F58)))</f>
        <v/>
      </c>
      <c r="DV64" s="309" t="str">
        <f ca="true">+IF(OFFSET('Hygiene Data'!$F$12,0,10*ROW('Hygiene Data'!F58))="","",OFFSET('Hygiene Data'!$F$12,0,10*ROW('Hygiene Data'!F58)))</f>
        <v/>
      </c>
      <c r="DW64" s="309" t="str">
        <f ca="true">+IF(OFFSET('Hygiene Data'!$F$13,0,10*ROW('Hygiene Data'!F58))="","",OFFSET('Hygiene Data'!$F$13,0,10*ROW('Hygiene Data'!F58)))</f>
        <v/>
      </c>
      <c r="DX64" s="309" t="str">
        <f ca="true">+IF(OFFSET('Hygiene Data'!$G$11,0,10*ROW('Hygiene Data'!G58))="","",OFFSET('Hygiene Data'!$G$11,0,10*ROW('Hygiene Data'!G58)))</f>
        <v/>
      </c>
      <c r="DY64" s="309" t="str">
        <f ca="true">+IF(OFFSET('Hygiene Data'!$G$12,0,10*ROW('Hygiene Data'!G58))="","",OFFSET('Hygiene Data'!$G$12,0,10*ROW('Hygiene Data'!G58)))</f>
        <v/>
      </c>
      <c r="DZ64" s="309" t="str">
        <f ca="true">+IF(OFFSET('Hygiene Data'!$G$13,0,10*ROW('Hygiene Data'!G58))="","",OFFSET('Hygiene Data'!$G$13,0,10*ROW('Hygiene Data'!G58)))</f>
        <v/>
      </c>
      <c r="EA64" s="309" t="str">
        <f ca="true">+IF(OFFSET('Hygiene Data'!$H$11,0,10*ROW('Hygiene Data'!H58))="","",OFFSET('Hygiene Data'!$H$11,0,10*ROW('Hygiene Data'!H58)))</f>
        <v/>
      </c>
      <c r="EB64" s="309" t="str">
        <f ca="true">+IF(OFFSET('Hygiene Data'!$H$12,0,10*ROW('Hygiene Data'!H58))="","",OFFSET('Hygiene Data'!$H$12,0,10*ROW('Hygiene Data'!H58)))</f>
        <v/>
      </c>
      <c r="EC64" s="309" t="str">
        <f ca="true">+IF(OFFSET('Hygiene Data'!$H$13,0,10*ROW('Hygiene Data'!H58))="","",OFFSET('Hygiene Data'!$H$13,0,10*ROW('Hygiene Data'!H58)))</f>
        <v/>
      </c>
      <c r="ED64" s="309" t="str">
        <f ca="true">+IF(OFFSET('Hygiene Data'!$I$11,0,10*ROW('Hygiene Data'!I58))="","",OFFSET('Hygiene Data'!$I$11,0,10*ROW('Hygiene Data'!I58)))</f>
        <v/>
      </c>
      <c r="EE64" s="309" t="str">
        <f ca="true">+IF(OFFSET('Hygiene Data'!$I$12,0,10*ROW('Hygiene Data'!I58))="","",OFFSET('Hygiene Data'!$I$12,0,10*ROW('Hygiene Data'!I58)))</f>
        <v/>
      </c>
      <c r="EF64" s="309"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65" t="str">
        <f t="shared" ca="true" si="0"/>
        <v/>
      </c>
      <c r="D65" s="9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10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10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10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10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10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10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10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10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10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10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10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10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10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10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10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10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10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10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10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10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10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10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10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10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10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10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10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10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10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10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9"/>
      <c r="BS65" s="309" t="str">
        <f ca="true">+IF(OFFSET('Water Data'!$D$27,0,10*ROW('Water Data'!D59))="","",OFFSET('Water Data'!$D$27,0,10*ROW('Water Data'!D59)))</f>
        <v/>
      </c>
      <c r="BT65" s="309" t="str">
        <f ca="true">+IF(OFFSET('Water Data'!$D$28,0,10*ROW('Water Data'!D59))="","",OFFSET('Water Data'!$D$28,0,10*ROW('Water Data'!D59)))</f>
        <v/>
      </c>
      <c r="BU65" s="309" t="str">
        <f ca="true">+IF(OFFSET('Water Data'!$D$29,0,10*ROW('Water Data'!D59))="","",OFFSET('Water Data'!$D$29,0,10*ROW('Water Data'!D59)))</f>
        <v/>
      </c>
      <c r="BV65" s="309" t="str">
        <f ca="true">+IF(OFFSET('Water Data'!$E$27,0,10*ROW('Water Data'!E59))="","",OFFSET('Water Data'!$E$27,0,10*ROW('Water Data'!E59)))</f>
        <v/>
      </c>
      <c r="BW65" s="309" t="str">
        <f ca="true">+IF(OFFSET('Water Data'!$E$28,0,10*ROW('Water Data'!E59))="","",OFFSET('Water Data'!$E$28,0,10*ROW('Water Data'!E59)))</f>
        <v/>
      </c>
      <c r="BX65" s="309" t="str">
        <f ca="true">+IF(OFFSET('Water Data'!$E$29,0,10*ROW('Water Data'!E59))="","",OFFSET('Water Data'!$E$29,0,10*ROW('Water Data'!E59)))</f>
        <v/>
      </c>
      <c r="BY65" s="309" t="str">
        <f ca="true">+IF(OFFSET('Water Data'!$F$27,0,10*ROW('Water Data'!F59))="","",OFFSET('Water Data'!$F$27,0,10*ROW('Water Data'!F59)))</f>
        <v/>
      </c>
      <c r="BZ65" s="309" t="str">
        <f ca="true">+IF(OFFSET('Water Data'!$F$28,0,10*ROW('Water Data'!F59))="","",OFFSET('Water Data'!$F$28,0,10*ROW('Water Data'!F59)))</f>
        <v/>
      </c>
      <c r="CA65" s="309" t="str">
        <f ca="true">+IF(OFFSET('Water Data'!$F$29,0,10*ROW('Water Data'!F59))="","",OFFSET('Water Data'!$F$29,0,10*ROW('Water Data'!F59)))</f>
        <v/>
      </c>
      <c r="CB65" s="309" t="str">
        <f ca="true">+IF(OFFSET('Water Data'!$G$27,0,10*ROW('Water Data'!G59))="","",OFFSET('Water Data'!$G$27,0,10*ROW('Water Data'!G59)))</f>
        <v/>
      </c>
      <c r="CC65" s="309" t="str">
        <f ca="true">+IF(OFFSET('Water Data'!$G$28,0,10*ROW('Water Data'!G59))="","",OFFSET('Water Data'!$G$28,0,10*ROW('Water Data'!G59)))</f>
        <v/>
      </c>
      <c r="CD65" s="309" t="str">
        <f ca="true">+IF(OFFSET('Water Data'!$G$29,0,10*ROW('Water Data'!G59))="","",OFFSET('Water Data'!$G$29,0,10*ROW('Water Data'!G59)))</f>
        <v/>
      </c>
      <c r="CE65" s="309" t="str">
        <f ca="true">+IF(OFFSET('Water Data'!$H$27,0,10*ROW('Water Data'!H59))="","",OFFSET('Water Data'!$H$27,0,10*ROW('Water Data'!H59)))</f>
        <v/>
      </c>
      <c r="CF65" s="309" t="str">
        <f ca="true">+IF(OFFSET('Water Data'!$H$28,0,10*ROW('Water Data'!H59))="","",OFFSET('Water Data'!$H$28,0,10*ROW('Water Data'!H59)))</f>
        <v/>
      </c>
      <c r="CG65" s="309" t="str">
        <f ca="true">+IF(OFFSET('Water Data'!$H$29,0,10*ROW('Water Data'!H59))="","",OFFSET('Water Data'!$H$29,0,10*ROW('Water Data'!H59)))</f>
        <v/>
      </c>
      <c r="CH65" s="309" t="str">
        <f ca="true">+IF(OFFSET('Water Data'!$I$27,0,10*ROW('Water Data'!I59))="","",OFFSET('Water Data'!$I$27,0,10*ROW('Water Data'!I59)))</f>
        <v/>
      </c>
      <c r="CI65" s="309" t="str">
        <f ca="true">+IF(OFFSET('Water Data'!$I$28,0,10*ROW('Water Data'!I59))="","",OFFSET('Water Data'!$I$28,0,10*ROW('Water Data'!I59)))</f>
        <v/>
      </c>
      <c r="CJ65" s="309" t="str">
        <f ca="true">+IF(OFFSET('Water Data'!$I$29,0,10*ROW('Water Data'!I59))="","",OFFSET('Water Data'!$I$29,0,10*ROW('Water Data'!I59)))</f>
        <v/>
      </c>
      <c r="CK65" s="309" t="str">
        <f ca="true">+IF(OFFSET('Sanitation Data'!$D$28,0,10*ROW('Sanitation Data'!D59))="","",OFFSET('Sanitation Data'!$D$28,0,10*ROW('Sanitation Data'!D59)))</f>
        <v/>
      </c>
      <c r="CL65" s="309" t="str">
        <f ca="true">+IF(OFFSET('Sanitation Data'!$D$29,0,10*ROW('Sanitation Data'!D59))="","",OFFSET('Sanitation Data'!$D$29,0,10*ROW('Sanitation Data'!D59)))</f>
        <v/>
      </c>
      <c r="CM65" s="309" t="str">
        <f ca="true">+IF(OFFSET('Sanitation Data'!$D$30,0,10*ROW('Sanitation Data'!D59))="","",OFFSET('Sanitation Data'!$D$30,0,10*ROW('Sanitation Data'!D59)))</f>
        <v/>
      </c>
      <c r="CN65" s="309" t="str">
        <f ca="true">+IF(OFFSET('Sanitation Data'!$D$31,0,10*ROW('Sanitation Data'!D59))="","",OFFSET('Sanitation Data'!$D$31,0,10*ROW('Sanitation Data'!D59)))</f>
        <v/>
      </c>
      <c r="CO65" s="309" t="str">
        <f ca="true">+IF(OFFSET('Sanitation Data'!$D$32,0,10*ROW('Sanitation Data'!D59))="","",OFFSET('Sanitation Data'!$D$32,0,10*ROW('Sanitation Data'!D59)))</f>
        <v/>
      </c>
      <c r="CP65" s="309" t="str">
        <f ca="true">+IF(OFFSET('Sanitation Data'!$E$28,0,10*ROW('Sanitation Data'!E59))="","",OFFSET('Sanitation Data'!$E$28,0,10*ROW('Sanitation Data'!E59)))</f>
        <v/>
      </c>
      <c r="CQ65" s="309" t="str">
        <f ca="true">+IF(OFFSET('Sanitation Data'!$E$29,0,10*ROW('Sanitation Data'!E59))="","",OFFSET('Sanitation Data'!$E$29,0,10*ROW('Sanitation Data'!E59)))</f>
        <v/>
      </c>
      <c r="CR65" s="309" t="str">
        <f ca="true">+IF(OFFSET('Sanitation Data'!$E$30,0,10*ROW('Sanitation Data'!E59))="","",OFFSET('Sanitation Data'!$E$30,0,10*ROW('Sanitation Data'!E59)))</f>
        <v/>
      </c>
      <c r="CS65" s="309" t="str">
        <f ca="true">+IF(OFFSET('Sanitation Data'!$E$31,0,10*ROW('Sanitation Data'!E59))="","",OFFSET('Sanitation Data'!$E$31,0,10*ROW('Sanitation Data'!E59)))</f>
        <v/>
      </c>
      <c r="CT65" s="309" t="str">
        <f ca="true">+IF(OFFSET('Sanitation Data'!$E$32,0,10*ROW('Sanitation Data'!E59))="","",OFFSET('Sanitation Data'!$E$32,0,10*ROW('Sanitation Data'!E59)))</f>
        <v/>
      </c>
      <c r="CU65" s="309" t="str">
        <f ca="true">+IF(OFFSET('Sanitation Data'!$F$28,0,10*ROW('Sanitation Data'!F59))="","",OFFSET('Sanitation Data'!$F$28,0,10*ROW('Sanitation Data'!F59)))</f>
        <v/>
      </c>
      <c r="CV65" s="309" t="str">
        <f ca="true">+IF(OFFSET('Sanitation Data'!$F$29,0,10*ROW('Sanitation Data'!F59))="","",OFFSET('Sanitation Data'!$F$29,0,10*ROW('Sanitation Data'!F59)))</f>
        <v/>
      </c>
      <c r="CW65" s="309" t="str">
        <f ca="true">+IF(OFFSET('Sanitation Data'!$F$30,0,10*ROW('Sanitation Data'!F59))="","",OFFSET('Sanitation Data'!$F$30,0,10*ROW('Sanitation Data'!F59)))</f>
        <v/>
      </c>
      <c r="CX65" s="309" t="str">
        <f ca="true">+IF(OFFSET('Sanitation Data'!$F$31,0,10*ROW('Sanitation Data'!F59))="","",OFFSET('Sanitation Data'!$F$31,0,10*ROW('Sanitation Data'!F59)))</f>
        <v/>
      </c>
      <c r="CY65" s="309" t="str">
        <f ca="true">+IF(OFFSET('Sanitation Data'!$F$32,0,10*ROW('Sanitation Data'!F59))="","",OFFSET('Sanitation Data'!$F$32,0,10*ROW('Sanitation Data'!F59)))</f>
        <v/>
      </c>
      <c r="CZ65" s="309" t="str">
        <f ca="true">+IF(OFFSET('Sanitation Data'!$G$28,0,10*ROW('Sanitation Data'!G59))="","",OFFSET('Sanitation Data'!$G$28,0,10*ROW('Sanitation Data'!G59)))</f>
        <v/>
      </c>
      <c r="DA65" s="309" t="str">
        <f ca="true">+IF(OFFSET('Sanitation Data'!$G$29,0,10*ROW('Sanitation Data'!G59))="","",OFFSET('Sanitation Data'!$G$29,0,10*ROW('Sanitation Data'!G59)))</f>
        <v/>
      </c>
      <c r="DB65" s="309" t="str">
        <f ca="true">+IF(OFFSET('Sanitation Data'!$G$30,0,10*ROW('Sanitation Data'!G59))="","",OFFSET('Sanitation Data'!$G$30,0,10*ROW('Sanitation Data'!G59)))</f>
        <v/>
      </c>
      <c r="DC65" s="309" t="str">
        <f ca="true">+IF(OFFSET('Sanitation Data'!$G$31,0,10*ROW('Sanitation Data'!G59))="","",OFFSET('Sanitation Data'!$G$31,0,10*ROW('Sanitation Data'!G59)))</f>
        <v/>
      </c>
      <c r="DD65" s="309" t="str">
        <f ca="true">+IF(OFFSET('Sanitation Data'!$G$32,0,10*ROW('Sanitation Data'!G59))="","",OFFSET('Sanitation Data'!$G$32,0,10*ROW('Sanitation Data'!G59)))</f>
        <v/>
      </c>
      <c r="DE65" s="309" t="str">
        <f ca="true">+IF(OFFSET('Sanitation Data'!$H$28,0,10*ROW('Sanitation Data'!H59))="","",OFFSET('Sanitation Data'!$H$28,0,10*ROW('Sanitation Data'!H59)))</f>
        <v/>
      </c>
      <c r="DF65" s="309" t="str">
        <f ca="true">+IF(OFFSET('Sanitation Data'!$H$29,0,10*ROW('Sanitation Data'!H59))="","",OFFSET('Sanitation Data'!$H$29,0,10*ROW('Sanitation Data'!H59)))</f>
        <v/>
      </c>
      <c r="DG65" s="309" t="str">
        <f ca="true">+IF(OFFSET('Sanitation Data'!$H$30,0,10*ROW('Sanitation Data'!H59))="","",OFFSET('Sanitation Data'!$H$30,0,10*ROW('Sanitation Data'!H59)))</f>
        <v/>
      </c>
      <c r="DH65" s="309" t="str">
        <f ca="true">+IF(OFFSET('Sanitation Data'!$H$31,0,10*ROW('Sanitation Data'!H59))="","",OFFSET('Sanitation Data'!$H$31,0,10*ROW('Sanitation Data'!H59)))</f>
        <v/>
      </c>
      <c r="DI65" s="309" t="str">
        <f ca="true">+IF(OFFSET('Sanitation Data'!$H$32,0,10*ROW('Sanitation Data'!H59))="","",OFFSET('Sanitation Data'!$H$32,0,10*ROW('Sanitation Data'!H59)))</f>
        <v/>
      </c>
      <c r="DJ65" s="309" t="str">
        <f ca="true">+IF(OFFSET('Sanitation Data'!$I$28,0,10*ROW('Sanitation Data'!I59))="","",OFFSET('Sanitation Data'!$I$28,0,10*ROW('Sanitation Data'!I59)))</f>
        <v/>
      </c>
      <c r="DK65" s="309" t="str">
        <f ca="true">+IF(OFFSET('Sanitation Data'!$I$29,0,10*ROW('Sanitation Data'!I59))="","",OFFSET('Sanitation Data'!$I$29,0,10*ROW('Sanitation Data'!I59)))</f>
        <v/>
      </c>
      <c r="DL65" s="309" t="str">
        <f ca="true">+IF(OFFSET('Sanitation Data'!$I$30,0,10*ROW('Sanitation Data'!I59))="","",OFFSET('Sanitation Data'!$I$30,0,10*ROW('Sanitation Data'!I59)))</f>
        <v/>
      </c>
      <c r="DM65" s="309" t="str">
        <f ca="true">+IF(OFFSET('Sanitation Data'!$I$31,0,10*ROW('Sanitation Data'!I59))="","",OFFSET('Sanitation Data'!$I$31,0,10*ROW('Sanitation Data'!I59)))</f>
        <v/>
      </c>
      <c r="DN65" s="309" t="str">
        <f ca="true">+IF(OFFSET('Sanitation Data'!$I$32,0,10*ROW('Sanitation Data'!I59))="","",OFFSET('Sanitation Data'!$I$32,0,10*ROW('Sanitation Data'!I59)))</f>
        <v/>
      </c>
      <c r="DO65" s="309" t="str">
        <f ca="true">+IF(OFFSET('Hygiene Data'!$D$11,0,10*ROW('Hygiene Data'!D59))="","",OFFSET('Hygiene Data'!$D$11,0,10*ROW('Hygiene Data'!D59)))</f>
        <v/>
      </c>
      <c r="DP65" s="309" t="str">
        <f ca="true">+IF(OFFSET('Hygiene Data'!$D$12,0,10*ROW('Hygiene Data'!D59))="","",OFFSET('Hygiene Data'!$D$12,0,10*ROW('Hygiene Data'!D59)))</f>
        <v/>
      </c>
      <c r="DQ65" s="309" t="str">
        <f ca="true">+IF(OFFSET('Hygiene Data'!$D$13,0,10*ROW('Hygiene Data'!D59))="","",OFFSET('Hygiene Data'!$D$13,0,10*ROW('Hygiene Data'!D59)))</f>
        <v/>
      </c>
      <c r="DR65" s="309" t="str">
        <f ca="true">+IF(OFFSET('Hygiene Data'!$E$11,0,10*ROW('Hygiene Data'!E59))="","",OFFSET('Hygiene Data'!$E$11,0,10*ROW('Hygiene Data'!E59)))</f>
        <v/>
      </c>
      <c r="DS65" s="309" t="str">
        <f ca="true">+IF(OFFSET('Hygiene Data'!$E$12,0,10*ROW('Hygiene Data'!E59))="","",OFFSET('Hygiene Data'!$E$12,0,10*ROW('Hygiene Data'!E59)))</f>
        <v/>
      </c>
      <c r="DT65" s="309" t="str">
        <f ca="true">+IF(OFFSET('Hygiene Data'!$E$13,0,10*ROW('Hygiene Data'!E59))="","",OFFSET('Hygiene Data'!$E$13,0,10*ROW('Hygiene Data'!E59)))</f>
        <v/>
      </c>
      <c r="DU65" s="309" t="str">
        <f ca="true">+IF(OFFSET('Hygiene Data'!$F$11,0,10*ROW('Hygiene Data'!F59))="","",OFFSET('Hygiene Data'!$F$11,0,10*ROW('Hygiene Data'!F59)))</f>
        <v/>
      </c>
      <c r="DV65" s="309" t="str">
        <f ca="true">+IF(OFFSET('Hygiene Data'!$F$12,0,10*ROW('Hygiene Data'!F59))="","",OFFSET('Hygiene Data'!$F$12,0,10*ROW('Hygiene Data'!F59)))</f>
        <v/>
      </c>
      <c r="DW65" s="309" t="str">
        <f ca="true">+IF(OFFSET('Hygiene Data'!$F$13,0,10*ROW('Hygiene Data'!F59))="","",OFFSET('Hygiene Data'!$F$13,0,10*ROW('Hygiene Data'!F59)))</f>
        <v/>
      </c>
      <c r="DX65" s="309" t="str">
        <f ca="true">+IF(OFFSET('Hygiene Data'!$G$11,0,10*ROW('Hygiene Data'!G59))="","",OFFSET('Hygiene Data'!$G$11,0,10*ROW('Hygiene Data'!G59)))</f>
        <v/>
      </c>
      <c r="DY65" s="309" t="str">
        <f ca="true">+IF(OFFSET('Hygiene Data'!$G$12,0,10*ROW('Hygiene Data'!G59))="","",OFFSET('Hygiene Data'!$G$12,0,10*ROW('Hygiene Data'!G59)))</f>
        <v/>
      </c>
      <c r="DZ65" s="309" t="str">
        <f ca="true">+IF(OFFSET('Hygiene Data'!$G$13,0,10*ROW('Hygiene Data'!G59))="","",OFFSET('Hygiene Data'!$G$13,0,10*ROW('Hygiene Data'!G59)))</f>
        <v/>
      </c>
      <c r="EA65" s="309" t="str">
        <f ca="true">+IF(OFFSET('Hygiene Data'!$H$11,0,10*ROW('Hygiene Data'!H59))="","",OFFSET('Hygiene Data'!$H$11,0,10*ROW('Hygiene Data'!H59)))</f>
        <v/>
      </c>
      <c r="EB65" s="309" t="str">
        <f ca="true">+IF(OFFSET('Hygiene Data'!$H$12,0,10*ROW('Hygiene Data'!H59))="","",OFFSET('Hygiene Data'!$H$12,0,10*ROW('Hygiene Data'!H59)))</f>
        <v/>
      </c>
      <c r="EC65" s="309" t="str">
        <f ca="true">+IF(OFFSET('Hygiene Data'!$H$13,0,10*ROW('Hygiene Data'!H59))="","",OFFSET('Hygiene Data'!$H$13,0,10*ROW('Hygiene Data'!H59)))</f>
        <v/>
      </c>
      <c r="ED65" s="309" t="str">
        <f ca="true">+IF(OFFSET('Hygiene Data'!$I$11,0,10*ROW('Hygiene Data'!I59))="","",OFFSET('Hygiene Data'!$I$11,0,10*ROW('Hygiene Data'!I59)))</f>
        <v/>
      </c>
      <c r="EE65" s="309" t="str">
        <f ca="true">+IF(OFFSET('Hygiene Data'!$I$12,0,10*ROW('Hygiene Data'!I59))="","",OFFSET('Hygiene Data'!$I$12,0,10*ROW('Hygiene Data'!I59)))</f>
        <v/>
      </c>
      <c r="EF65" s="309"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65" t="str">
        <f t="shared" ca="true" si="0"/>
        <v/>
      </c>
      <c r="D66" s="9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10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10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10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10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10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10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10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10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10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10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10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10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10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10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10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10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10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10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10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10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10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10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10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10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10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10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10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10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10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10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9"/>
      <c r="BS66" s="309" t="str">
        <f ca="true">+IF(OFFSET('Water Data'!$D$27,0,10*ROW('Water Data'!D60))="","",OFFSET('Water Data'!$D$27,0,10*ROW('Water Data'!D60)))</f>
        <v/>
      </c>
      <c r="BT66" s="309" t="str">
        <f ca="true">+IF(OFFSET('Water Data'!$D$28,0,10*ROW('Water Data'!D60))="","",OFFSET('Water Data'!$D$28,0,10*ROW('Water Data'!D60)))</f>
        <v/>
      </c>
      <c r="BU66" s="309" t="str">
        <f ca="true">+IF(OFFSET('Water Data'!$D$29,0,10*ROW('Water Data'!D60))="","",OFFSET('Water Data'!$D$29,0,10*ROW('Water Data'!D60)))</f>
        <v/>
      </c>
      <c r="BV66" s="309" t="str">
        <f ca="true">+IF(OFFSET('Water Data'!$E$27,0,10*ROW('Water Data'!E60))="","",OFFSET('Water Data'!$E$27,0,10*ROW('Water Data'!E60)))</f>
        <v/>
      </c>
      <c r="BW66" s="309" t="str">
        <f ca="true">+IF(OFFSET('Water Data'!$E$28,0,10*ROW('Water Data'!E60))="","",OFFSET('Water Data'!$E$28,0,10*ROW('Water Data'!E60)))</f>
        <v/>
      </c>
      <c r="BX66" s="309" t="str">
        <f ca="true">+IF(OFFSET('Water Data'!$E$29,0,10*ROW('Water Data'!E60))="","",OFFSET('Water Data'!$E$29,0,10*ROW('Water Data'!E60)))</f>
        <v/>
      </c>
      <c r="BY66" s="309" t="str">
        <f ca="true">+IF(OFFSET('Water Data'!$F$27,0,10*ROW('Water Data'!F60))="","",OFFSET('Water Data'!$F$27,0,10*ROW('Water Data'!F60)))</f>
        <v/>
      </c>
      <c r="BZ66" s="309" t="str">
        <f ca="true">+IF(OFFSET('Water Data'!$F$28,0,10*ROW('Water Data'!F60))="","",OFFSET('Water Data'!$F$28,0,10*ROW('Water Data'!F60)))</f>
        <v/>
      </c>
      <c r="CA66" s="309" t="str">
        <f ca="true">+IF(OFFSET('Water Data'!$F$29,0,10*ROW('Water Data'!F60))="","",OFFSET('Water Data'!$F$29,0,10*ROW('Water Data'!F60)))</f>
        <v/>
      </c>
      <c r="CB66" s="309" t="str">
        <f ca="true">+IF(OFFSET('Water Data'!$G$27,0,10*ROW('Water Data'!G60))="","",OFFSET('Water Data'!$G$27,0,10*ROW('Water Data'!G60)))</f>
        <v/>
      </c>
      <c r="CC66" s="309" t="str">
        <f ca="true">+IF(OFFSET('Water Data'!$G$28,0,10*ROW('Water Data'!G60))="","",OFFSET('Water Data'!$G$28,0,10*ROW('Water Data'!G60)))</f>
        <v/>
      </c>
      <c r="CD66" s="309" t="str">
        <f ca="true">+IF(OFFSET('Water Data'!$G$29,0,10*ROW('Water Data'!G60))="","",OFFSET('Water Data'!$G$29,0,10*ROW('Water Data'!G60)))</f>
        <v/>
      </c>
      <c r="CE66" s="309" t="str">
        <f ca="true">+IF(OFFSET('Water Data'!$H$27,0,10*ROW('Water Data'!H60))="","",OFFSET('Water Data'!$H$27,0,10*ROW('Water Data'!H60)))</f>
        <v/>
      </c>
      <c r="CF66" s="309" t="str">
        <f ca="true">+IF(OFFSET('Water Data'!$H$28,0,10*ROW('Water Data'!H60))="","",OFFSET('Water Data'!$H$28,0,10*ROW('Water Data'!H60)))</f>
        <v/>
      </c>
      <c r="CG66" s="309" t="str">
        <f ca="true">+IF(OFFSET('Water Data'!$H$29,0,10*ROW('Water Data'!H60))="","",OFFSET('Water Data'!$H$29,0,10*ROW('Water Data'!H60)))</f>
        <v/>
      </c>
      <c r="CH66" s="309" t="str">
        <f ca="true">+IF(OFFSET('Water Data'!$I$27,0,10*ROW('Water Data'!I60))="","",OFFSET('Water Data'!$I$27,0,10*ROW('Water Data'!I60)))</f>
        <v/>
      </c>
      <c r="CI66" s="309" t="str">
        <f ca="true">+IF(OFFSET('Water Data'!$I$28,0,10*ROW('Water Data'!I60))="","",OFFSET('Water Data'!$I$28,0,10*ROW('Water Data'!I60)))</f>
        <v/>
      </c>
      <c r="CJ66" s="309" t="str">
        <f ca="true">+IF(OFFSET('Water Data'!$I$29,0,10*ROW('Water Data'!I60))="","",OFFSET('Water Data'!$I$29,0,10*ROW('Water Data'!I60)))</f>
        <v/>
      </c>
      <c r="CK66" s="309" t="str">
        <f ca="true">+IF(OFFSET('Sanitation Data'!$D$28,0,10*ROW('Sanitation Data'!D60))="","",OFFSET('Sanitation Data'!$D$28,0,10*ROW('Sanitation Data'!D60)))</f>
        <v/>
      </c>
      <c r="CL66" s="309" t="str">
        <f ca="true">+IF(OFFSET('Sanitation Data'!$D$29,0,10*ROW('Sanitation Data'!D60))="","",OFFSET('Sanitation Data'!$D$29,0,10*ROW('Sanitation Data'!D60)))</f>
        <v/>
      </c>
      <c r="CM66" s="309" t="str">
        <f ca="true">+IF(OFFSET('Sanitation Data'!$D$30,0,10*ROW('Sanitation Data'!D60))="","",OFFSET('Sanitation Data'!$D$30,0,10*ROW('Sanitation Data'!D60)))</f>
        <v/>
      </c>
      <c r="CN66" s="309" t="str">
        <f ca="true">+IF(OFFSET('Sanitation Data'!$D$31,0,10*ROW('Sanitation Data'!D60))="","",OFFSET('Sanitation Data'!$D$31,0,10*ROW('Sanitation Data'!D60)))</f>
        <v/>
      </c>
      <c r="CO66" s="309" t="str">
        <f ca="true">+IF(OFFSET('Sanitation Data'!$D$32,0,10*ROW('Sanitation Data'!D60))="","",OFFSET('Sanitation Data'!$D$32,0,10*ROW('Sanitation Data'!D60)))</f>
        <v/>
      </c>
      <c r="CP66" s="309" t="str">
        <f ca="true">+IF(OFFSET('Sanitation Data'!$E$28,0,10*ROW('Sanitation Data'!E60))="","",OFFSET('Sanitation Data'!$E$28,0,10*ROW('Sanitation Data'!E60)))</f>
        <v/>
      </c>
      <c r="CQ66" s="309" t="str">
        <f ca="true">+IF(OFFSET('Sanitation Data'!$E$29,0,10*ROW('Sanitation Data'!E60))="","",OFFSET('Sanitation Data'!$E$29,0,10*ROW('Sanitation Data'!E60)))</f>
        <v/>
      </c>
      <c r="CR66" s="309" t="str">
        <f ca="true">+IF(OFFSET('Sanitation Data'!$E$30,0,10*ROW('Sanitation Data'!E60))="","",OFFSET('Sanitation Data'!$E$30,0,10*ROW('Sanitation Data'!E60)))</f>
        <v/>
      </c>
      <c r="CS66" s="309" t="str">
        <f ca="true">+IF(OFFSET('Sanitation Data'!$E$31,0,10*ROW('Sanitation Data'!E60))="","",OFFSET('Sanitation Data'!$E$31,0,10*ROW('Sanitation Data'!E60)))</f>
        <v/>
      </c>
      <c r="CT66" s="309" t="str">
        <f ca="true">+IF(OFFSET('Sanitation Data'!$E$32,0,10*ROW('Sanitation Data'!E60))="","",OFFSET('Sanitation Data'!$E$32,0,10*ROW('Sanitation Data'!E60)))</f>
        <v/>
      </c>
      <c r="CU66" s="309" t="str">
        <f ca="true">+IF(OFFSET('Sanitation Data'!$F$28,0,10*ROW('Sanitation Data'!F60))="","",OFFSET('Sanitation Data'!$F$28,0,10*ROW('Sanitation Data'!F60)))</f>
        <v/>
      </c>
      <c r="CV66" s="309" t="str">
        <f ca="true">+IF(OFFSET('Sanitation Data'!$F$29,0,10*ROW('Sanitation Data'!F60))="","",OFFSET('Sanitation Data'!$F$29,0,10*ROW('Sanitation Data'!F60)))</f>
        <v/>
      </c>
      <c r="CW66" s="309" t="str">
        <f ca="true">+IF(OFFSET('Sanitation Data'!$F$30,0,10*ROW('Sanitation Data'!F60))="","",OFFSET('Sanitation Data'!$F$30,0,10*ROW('Sanitation Data'!F60)))</f>
        <v/>
      </c>
      <c r="CX66" s="309" t="str">
        <f ca="true">+IF(OFFSET('Sanitation Data'!$F$31,0,10*ROW('Sanitation Data'!F60))="","",OFFSET('Sanitation Data'!$F$31,0,10*ROW('Sanitation Data'!F60)))</f>
        <v/>
      </c>
      <c r="CY66" s="309" t="str">
        <f ca="true">+IF(OFFSET('Sanitation Data'!$F$32,0,10*ROW('Sanitation Data'!F60))="","",OFFSET('Sanitation Data'!$F$32,0,10*ROW('Sanitation Data'!F60)))</f>
        <v/>
      </c>
      <c r="CZ66" s="309" t="str">
        <f ca="true">+IF(OFFSET('Sanitation Data'!$G$28,0,10*ROW('Sanitation Data'!G60))="","",OFFSET('Sanitation Data'!$G$28,0,10*ROW('Sanitation Data'!G60)))</f>
        <v/>
      </c>
      <c r="DA66" s="309" t="str">
        <f ca="true">+IF(OFFSET('Sanitation Data'!$G$29,0,10*ROW('Sanitation Data'!G60))="","",OFFSET('Sanitation Data'!$G$29,0,10*ROW('Sanitation Data'!G60)))</f>
        <v/>
      </c>
      <c r="DB66" s="309" t="str">
        <f ca="true">+IF(OFFSET('Sanitation Data'!$G$30,0,10*ROW('Sanitation Data'!G60))="","",OFFSET('Sanitation Data'!$G$30,0,10*ROW('Sanitation Data'!G60)))</f>
        <v/>
      </c>
      <c r="DC66" s="309" t="str">
        <f ca="true">+IF(OFFSET('Sanitation Data'!$G$31,0,10*ROW('Sanitation Data'!G60))="","",OFFSET('Sanitation Data'!$G$31,0,10*ROW('Sanitation Data'!G60)))</f>
        <v/>
      </c>
      <c r="DD66" s="309" t="str">
        <f ca="true">+IF(OFFSET('Sanitation Data'!$G$32,0,10*ROW('Sanitation Data'!G60))="","",OFFSET('Sanitation Data'!$G$32,0,10*ROW('Sanitation Data'!G60)))</f>
        <v/>
      </c>
      <c r="DE66" s="309" t="str">
        <f ca="true">+IF(OFFSET('Sanitation Data'!$H$28,0,10*ROW('Sanitation Data'!H60))="","",OFFSET('Sanitation Data'!$H$28,0,10*ROW('Sanitation Data'!H60)))</f>
        <v/>
      </c>
      <c r="DF66" s="309" t="str">
        <f ca="true">+IF(OFFSET('Sanitation Data'!$H$29,0,10*ROW('Sanitation Data'!H60))="","",OFFSET('Sanitation Data'!$H$29,0,10*ROW('Sanitation Data'!H60)))</f>
        <v/>
      </c>
      <c r="DG66" s="309" t="str">
        <f ca="true">+IF(OFFSET('Sanitation Data'!$H$30,0,10*ROW('Sanitation Data'!H60))="","",OFFSET('Sanitation Data'!$H$30,0,10*ROW('Sanitation Data'!H60)))</f>
        <v/>
      </c>
      <c r="DH66" s="309" t="str">
        <f ca="true">+IF(OFFSET('Sanitation Data'!$H$31,0,10*ROW('Sanitation Data'!H60))="","",OFFSET('Sanitation Data'!$H$31,0,10*ROW('Sanitation Data'!H60)))</f>
        <v/>
      </c>
      <c r="DI66" s="309" t="str">
        <f ca="true">+IF(OFFSET('Sanitation Data'!$H$32,0,10*ROW('Sanitation Data'!H60))="","",OFFSET('Sanitation Data'!$H$32,0,10*ROW('Sanitation Data'!H60)))</f>
        <v/>
      </c>
      <c r="DJ66" s="309" t="str">
        <f ca="true">+IF(OFFSET('Sanitation Data'!$I$28,0,10*ROW('Sanitation Data'!I60))="","",OFFSET('Sanitation Data'!$I$28,0,10*ROW('Sanitation Data'!I60)))</f>
        <v/>
      </c>
      <c r="DK66" s="309" t="str">
        <f ca="true">+IF(OFFSET('Sanitation Data'!$I$29,0,10*ROW('Sanitation Data'!I60))="","",OFFSET('Sanitation Data'!$I$29,0,10*ROW('Sanitation Data'!I60)))</f>
        <v/>
      </c>
      <c r="DL66" s="309" t="str">
        <f ca="true">+IF(OFFSET('Sanitation Data'!$I$30,0,10*ROW('Sanitation Data'!I60))="","",OFFSET('Sanitation Data'!$I$30,0,10*ROW('Sanitation Data'!I60)))</f>
        <v/>
      </c>
      <c r="DM66" s="309" t="str">
        <f ca="true">+IF(OFFSET('Sanitation Data'!$I$31,0,10*ROW('Sanitation Data'!I60))="","",OFFSET('Sanitation Data'!$I$31,0,10*ROW('Sanitation Data'!I60)))</f>
        <v/>
      </c>
      <c r="DN66" s="309" t="str">
        <f ca="true">+IF(OFFSET('Sanitation Data'!$I$32,0,10*ROW('Sanitation Data'!I60))="","",OFFSET('Sanitation Data'!$I$32,0,10*ROW('Sanitation Data'!I60)))</f>
        <v/>
      </c>
      <c r="DO66" s="309" t="str">
        <f ca="true">+IF(OFFSET('Hygiene Data'!$D$11,0,10*ROW('Hygiene Data'!D60))="","",OFFSET('Hygiene Data'!$D$11,0,10*ROW('Hygiene Data'!D60)))</f>
        <v/>
      </c>
      <c r="DP66" s="309" t="str">
        <f ca="true">+IF(OFFSET('Hygiene Data'!$D$12,0,10*ROW('Hygiene Data'!D60))="","",OFFSET('Hygiene Data'!$D$12,0,10*ROW('Hygiene Data'!D60)))</f>
        <v/>
      </c>
      <c r="DQ66" s="309" t="str">
        <f ca="true">+IF(OFFSET('Hygiene Data'!$D$13,0,10*ROW('Hygiene Data'!D60))="","",OFFSET('Hygiene Data'!$D$13,0,10*ROW('Hygiene Data'!D60)))</f>
        <v/>
      </c>
      <c r="DR66" s="309" t="str">
        <f ca="true">+IF(OFFSET('Hygiene Data'!$E$11,0,10*ROW('Hygiene Data'!E60))="","",OFFSET('Hygiene Data'!$E$11,0,10*ROW('Hygiene Data'!E60)))</f>
        <v/>
      </c>
      <c r="DS66" s="309" t="str">
        <f ca="true">+IF(OFFSET('Hygiene Data'!$E$12,0,10*ROW('Hygiene Data'!E60))="","",OFFSET('Hygiene Data'!$E$12,0,10*ROW('Hygiene Data'!E60)))</f>
        <v/>
      </c>
      <c r="DT66" s="309" t="str">
        <f ca="true">+IF(OFFSET('Hygiene Data'!$E$13,0,10*ROW('Hygiene Data'!E60))="","",OFFSET('Hygiene Data'!$E$13,0,10*ROW('Hygiene Data'!E60)))</f>
        <v/>
      </c>
      <c r="DU66" s="309" t="str">
        <f ca="true">+IF(OFFSET('Hygiene Data'!$F$11,0,10*ROW('Hygiene Data'!F60))="","",OFFSET('Hygiene Data'!$F$11,0,10*ROW('Hygiene Data'!F60)))</f>
        <v/>
      </c>
      <c r="DV66" s="309" t="str">
        <f ca="true">+IF(OFFSET('Hygiene Data'!$F$12,0,10*ROW('Hygiene Data'!F60))="","",OFFSET('Hygiene Data'!$F$12,0,10*ROW('Hygiene Data'!F60)))</f>
        <v/>
      </c>
      <c r="DW66" s="309" t="str">
        <f ca="true">+IF(OFFSET('Hygiene Data'!$F$13,0,10*ROW('Hygiene Data'!F60))="","",OFFSET('Hygiene Data'!$F$13,0,10*ROW('Hygiene Data'!F60)))</f>
        <v/>
      </c>
      <c r="DX66" s="309" t="str">
        <f ca="true">+IF(OFFSET('Hygiene Data'!$G$11,0,10*ROW('Hygiene Data'!G60))="","",OFFSET('Hygiene Data'!$G$11,0,10*ROW('Hygiene Data'!G60)))</f>
        <v/>
      </c>
      <c r="DY66" s="309" t="str">
        <f ca="true">+IF(OFFSET('Hygiene Data'!$G$12,0,10*ROW('Hygiene Data'!G60))="","",OFFSET('Hygiene Data'!$G$12,0,10*ROW('Hygiene Data'!G60)))</f>
        <v/>
      </c>
      <c r="DZ66" s="309" t="str">
        <f ca="true">+IF(OFFSET('Hygiene Data'!$G$13,0,10*ROW('Hygiene Data'!G60))="","",OFFSET('Hygiene Data'!$G$13,0,10*ROW('Hygiene Data'!G60)))</f>
        <v/>
      </c>
      <c r="EA66" s="309" t="str">
        <f ca="true">+IF(OFFSET('Hygiene Data'!$H$11,0,10*ROW('Hygiene Data'!H60))="","",OFFSET('Hygiene Data'!$H$11,0,10*ROW('Hygiene Data'!H60)))</f>
        <v/>
      </c>
      <c r="EB66" s="309" t="str">
        <f ca="true">+IF(OFFSET('Hygiene Data'!$H$12,0,10*ROW('Hygiene Data'!H60))="","",OFFSET('Hygiene Data'!$H$12,0,10*ROW('Hygiene Data'!H60)))</f>
        <v/>
      </c>
      <c r="EC66" s="309" t="str">
        <f ca="true">+IF(OFFSET('Hygiene Data'!$H$13,0,10*ROW('Hygiene Data'!H60))="","",OFFSET('Hygiene Data'!$H$13,0,10*ROW('Hygiene Data'!H60)))</f>
        <v/>
      </c>
      <c r="ED66" s="309" t="str">
        <f ca="true">+IF(OFFSET('Hygiene Data'!$I$11,0,10*ROW('Hygiene Data'!I60))="","",OFFSET('Hygiene Data'!$I$11,0,10*ROW('Hygiene Data'!I60)))</f>
        <v/>
      </c>
      <c r="EE66" s="309" t="str">
        <f ca="true">+IF(OFFSET('Hygiene Data'!$I$12,0,10*ROW('Hygiene Data'!I60))="","",OFFSET('Hygiene Data'!$I$12,0,10*ROW('Hygiene Data'!I60)))</f>
        <v/>
      </c>
      <c r="EF66" s="309"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65" t="str">
        <f t="shared" ca="true" si="0"/>
        <v/>
      </c>
      <c r="D67" s="9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10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10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10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10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10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10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10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10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10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10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10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10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10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10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10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10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10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10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10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10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10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10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10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10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10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10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10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10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10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10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9"/>
      <c r="BS67" s="309" t="str">
        <f ca="true">+IF(OFFSET('Water Data'!$D$27,0,10*ROW('Water Data'!D61))="","",OFFSET('Water Data'!$D$27,0,10*ROW('Water Data'!D61)))</f>
        <v/>
      </c>
      <c r="BT67" s="309" t="str">
        <f ca="true">+IF(OFFSET('Water Data'!$D$28,0,10*ROW('Water Data'!D61))="","",OFFSET('Water Data'!$D$28,0,10*ROW('Water Data'!D61)))</f>
        <v/>
      </c>
      <c r="BU67" s="309" t="str">
        <f ca="true">+IF(OFFSET('Water Data'!$D$29,0,10*ROW('Water Data'!D61))="","",OFFSET('Water Data'!$D$29,0,10*ROW('Water Data'!D61)))</f>
        <v/>
      </c>
      <c r="BV67" s="309" t="str">
        <f ca="true">+IF(OFFSET('Water Data'!$E$27,0,10*ROW('Water Data'!E61))="","",OFFSET('Water Data'!$E$27,0,10*ROW('Water Data'!E61)))</f>
        <v/>
      </c>
      <c r="BW67" s="309" t="str">
        <f ca="true">+IF(OFFSET('Water Data'!$E$28,0,10*ROW('Water Data'!E61))="","",OFFSET('Water Data'!$E$28,0,10*ROW('Water Data'!E61)))</f>
        <v/>
      </c>
      <c r="BX67" s="309" t="str">
        <f ca="true">+IF(OFFSET('Water Data'!$E$29,0,10*ROW('Water Data'!E61))="","",OFFSET('Water Data'!$E$29,0,10*ROW('Water Data'!E61)))</f>
        <v/>
      </c>
      <c r="BY67" s="309" t="str">
        <f ca="true">+IF(OFFSET('Water Data'!$F$27,0,10*ROW('Water Data'!F61))="","",OFFSET('Water Data'!$F$27,0,10*ROW('Water Data'!F61)))</f>
        <v/>
      </c>
      <c r="BZ67" s="309" t="str">
        <f ca="true">+IF(OFFSET('Water Data'!$F$28,0,10*ROW('Water Data'!F61))="","",OFFSET('Water Data'!$F$28,0,10*ROW('Water Data'!F61)))</f>
        <v/>
      </c>
      <c r="CA67" s="309" t="str">
        <f ca="true">+IF(OFFSET('Water Data'!$F$29,0,10*ROW('Water Data'!F61))="","",OFFSET('Water Data'!$F$29,0,10*ROW('Water Data'!F61)))</f>
        <v/>
      </c>
      <c r="CB67" s="309" t="str">
        <f ca="true">+IF(OFFSET('Water Data'!$G$27,0,10*ROW('Water Data'!G61))="","",OFFSET('Water Data'!$G$27,0,10*ROW('Water Data'!G61)))</f>
        <v/>
      </c>
      <c r="CC67" s="309" t="str">
        <f ca="true">+IF(OFFSET('Water Data'!$G$28,0,10*ROW('Water Data'!G61))="","",OFFSET('Water Data'!$G$28,0,10*ROW('Water Data'!G61)))</f>
        <v/>
      </c>
      <c r="CD67" s="309" t="str">
        <f ca="true">+IF(OFFSET('Water Data'!$G$29,0,10*ROW('Water Data'!G61))="","",OFFSET('Water Data'!$G$29,0,10*ROW('Water Data'!G61)))</f>
        <v/>
      </c>
      <c r="CE67" s="309" t="str">
        <f ca="true">+IF(OFFSET('Water Data'!$H$27,0,10*ROW('Water Data'!H61))="","",OFFSET('Water Data'!$H$27,0,10*ROW('Water Data'!H61)))</f>
        <v/>
      </c>
      <c r="CF67" s="309" t="str">
        <f ca="true">+IF(OFFSET('Water Data'!$H$28,0,10*ROW('Water Data'!H61))="","",OFFSET('Water Data'!$H$28,0,10*ROW('Water Data'!H61)))</f>
        <v/>
      </c>
      <c r="CG67" s="309" t="str">
        <f ca="true">+IF(OFFSET('Water Data'!$H$29,0,10*ROW('Water Data'!H61))="","",OFFSET('Water Data'!$H$29,0,10*ROW('Water Data'!H61)))</f>
        <v/>
      </c>
      <c r="CH67" s="309" t="str">
        <f ca="true">+IF(OFFSET('Water Data'!$I$27,0,10*ROW('Water Data'!I61))="","",OFFSET('Water Data'!$I$27,0,10*ROW('Water Data'!I61)))</f>
        <v/>
      </c>
      <c r="CI67" s="309" t="str">
        <f ca="true">+IF(OFFSET('Water Data'!$I$28,0,10*ROW('Water Data'!I61))="","",OFFSET('Water Data'!$I$28,0,10*ROW('Water Data'!I61)))</f>
        <v/>
      </c>
      <c r="CJ67" s="309" t="str">
        <f ca="true">+IF(OFFSET('Water Data'!$I$29,0,10*ROW('Water Data'!I61))="","",OFFSET('Water Data'!$I$29,0,10*ROW('Water Data'!I61)))</f>
        <v/>
      </c>
      <c r="CK67" s="309" t="str">
        <f ca="true">+IF(OFFSET('Sanitation Data'!$D$28,0,10*ROW('Sanitation Data'!D61))="","",OFFSET('Sanitation Data'!$D$28,0,10*ROW('Sanitation Data'!D61)))</f>
        <v/>
      </c>
      <c r="CL67" s="309" t="str">
        <f ca="true">+IF(OFFSET('Sanitation Data'!$D$29,0,10*ROW('Sanitation Data'!D61))="","",OFFSET('Sanitation Data'!$D$29,0,10*ROW('Sanitation Data'!D61)))</f>
        <v/>
      </c>
      <c r="CM67" s="309" t="str">
        <f ca="true">+IF(OFFSET('Sanitation Data'!$D$30,0,10*ROW('Sanitation Data'!D61))="","",OFFSET('Sanitation Data'!$D$30,0,10*ROW('Sanitation Data'!D61)))</f>
        <v/>
      </c>
      <c r="CN67" s="309" t="str">
        <f ca="true">+IF(OFFSET('Sanitation Data'!$D$31,0,10*ROW('Sanitation Data'!D61))="","",OFFSET('Sanitation Data'!$D$31,0,10*ROW('Sanitation Data'!D61)))</f>
        <v/>
      </c>
      <c r="CO67" s="309" t="str">
        <f ca="true">+IF(OFFSET('Sanitation Data'!$D$32,0,10*ROW('Sanitation Data'!D61))="","",OFFSET('Sanitation Data'!$D$32,0,10*ROW('Sanitation Data'!D61)))</f>
        <v/>
      </c>
      <c r="CP67" s="309" t="str">
        <f ca="true">+IF(OFFSET('Sanitation Data'!$E$28,0,10*ROW('Sanitation Data'!E61))="","",OFFSET('Sanitation Data'!$E$28,0,10*ROW('Sanitation Data'!E61)))</f>
        <v/>
      </c>
      <c r="CQ67" s="309" t="str">
        <f ca="true">+IF(OFFSET('Sanitation Data'!$E$29,0,10*ROW('Sanitation Data'!E61))="","",OFFSET('Sanitation Data'!$E$29,0,10*ROW('Sanitation Data'!E61)))</f>
        <v/>
      </c>
      <c r="CR67" s="309" t="str">
        <f ca="true">+IF(OFFSET('Sanitation Data'!$E$30,0,10*ROW('Sanitation Data'!E61))="","",OFFSET('Sanitation Data'!$E$30,0,10*ROW('Sanitation Data'!E61)))</f>
        <v/>
      </c>
      <c r="CS67" s="309" t="str">
        <f ca="true">+IF(OFFSET('Sanitation Data'!$E$31,0,10*ROW('Sanitation Data'!E61))="","",OFFSET('Sanitation Data'!$E$31,0,10*ROW('Sanitation Data'!E61)))</f>
        <v/>
      </c>
      <c r="CT67" s="309" t="str">
        <f ca="true">+IF(OFFSET('Sanitation Data'!$E$32,0,10*ROW('Sanitation Data'!E61))="","",OFFSET('Sanitation Data'!$E$32,0,10*ROW('Sanitation Data'!E61)))</f>
        <v/>
      </c>
      <c r="CU67" s="309" t="str">
        <f ca="true">+IF(OFFSET('Sanitation Data'!$F$28,0,10*ROW('Sanitation Data'!F61))="","",OFFSET('Sanitation Data'!$F$28,0,10*ROW('Sanitation Data'!F61)))</f>
        <v/>
      </c>
      <c r="CV67" s="309" t="str">
        <f ca="true">+IF(OFFSET('Sanitation Data'!$F$29,0,10*ROW('Sanitation Data'!F61))="","",OFFSET('Sanitation Data'!$F$29,0,10*ROW('Sanitation Data'!F61)))</f>
        <v/>
      </c>
      <c r="CW67" s="309" t="str">
        <f ca="true">+IF(OFFSET('Sanitation Data'!$F$30,0,10*ROW('Sanitation Data'!F61))="","",OFFSET('Sanitation Data'!$F$30,0,10*ROW('Sanitation Data'!F61)))</f>
        <v/>
      </c>
      <c r="CX67" s="309" t="str">
        <f ca="true">+IF(OFFSET('Sanitation Data'!$F$31,0,10*ROW('Sanitation Data'!F61))="","",OFFSET('Sanitation Data'!$F$31,0,10*ROW('Sanitation Data'!F61)))</f>
        <v/>
      </c>
      <c r="CY67" s="309" t="str">
        <f ca="true">+IF(OFFSET('Sanitation Data'!$F$32,0,10*ROW('Sanitation Data'!F61))="","",OFFSET('Sanitation Data'!$F$32,0,10*ROW('Sanitation Data'!F61)))</f>
        <v/>
      </c>
      <c r="CZ67" s="309" t="str">
        <f ca="true">+IF(OFFSET('Sanitation Data'!$G$28,0,10*ROW('Sanitation Data'!G61))="","",OFFSET('Sanitation Data'!$G$28,0,10*ROW('Sanitation Data'!G61)))</f>
        <v/>
      </c>
      <c r="DA67" s="309" t="str">
        <f ca="true">+IF(OFFSET('Sanitation Data'!$G$29,0,10*ROW('Sanitation Data'!G61))="","",OFFSET('Sanitation Data'!$G$29,0,10*ROW('Sanitation Data'!G61)))</f>
        <v/>
      </c>
      <c r="DB67" s="309" t="str">
        <f ca="true">+IF(OFFSET('Sanitation Data'!$G$30,0,10*ROW('Sanitation Data'!G61))="","",OFFSET('Sanitation Data'!$G$30,0,10*ROW('Sanitation Data'!G61)))</f>
        <v/>
      </c>
      <c r="DC67" s="309" t="str">
        <f ca="true">+IF(OFFSET('Sanitation Data'!$G$31,0,10*ROW('Sanitation Data'!G61))="","",OFFSET('Sanitation Data'!$G$31,0,10*ROW('Sanitation Data'!G61)))</f>
        <v/>
      </c>
      <c r="DD67" s="309" t="str">
        <f ca="true">+IF(OFFSET('Sanitation Data'!$G$32,0,10*ROW('Sanitation Data'!G61))="","",OFFSET('Sanitation Data'!$G$32,0,10*ROW('Sanitation Data'!G61)))</f>
        <v/>
      </c>
      <c r="DE67" s="309" t="str">
        <f ca="true">+IF(OFFSET('Sanitation Data'!$H$28,0,10*ROW('Sanitation Data'!H61))="","",OFFSET('Sanitation Data'!$H$28,0,10*ROW('Sanitation Data'!H61)))</f>
        <v/>
      </c>
      <c r="DF67" s="309" t="str">
        <f ca="true">+IF(OFFSET('Sanitation Data'!$H$29,0,10*ROW('Sanitation Data'!H61))="","",OFFSET('Sanitation Data'!$H$29,0,10*ROW('Sanitation Data'!H61)))</f>
        <v/>
      </c>
      <c r="DG67" s="309" t="str">
        <f ca="true">+IF(OFFSET('Sanitation Data'!$H$30,0,10*ROW('Sanitation Data'!H61))="","",OFFSET('Sanitation Data'!$H$30,0,10*ROW('Sanitation Data'!H61)))</f>
        <v/>
      </c>
      <c r="DH67" s="309" t="str">
        <f ca="true">+IF(OFFSET('Sanitation Data'!$H$31,0,10*ROW('Sanitation Data'!H61))="","",OFFSET('Sanitation Data'!$H$31,0,10*ROW('Sanitation Data'!H61)))</f>
        <v/>
      </c>
      <c r="DI67" s="309" t="str">
        <f ca="true">+IF(OFFSET('Sanitation Data'!$H$32,0,10*ROW('Sanitation Data'!H61))="","",OFFSET('Sanitation Data'!$H$32,0,10*ROW('Sanitation Data'!H61)))</f>
        <v/>
      </c>
      <c r="DJ67" s="309" t="str">
        <f ca="true">+IF(OFFSET('Sanitation Data'!$I$28,0,10*ROW('Sanitation Data'!I61))="","",OFFSET('Sanitation Data'!$I$28,0,10*ROW('Sanitation Data'!I61)))</f>
        <v/>
      </c>
      <c r="DK67" s="309" t="str">
        <f ca="true">+IF(OFFSET('Sanitation Data'!$I$29,0,10*ROW('Sanitation Data'!I61))="","",OFFSET('Sanitation Data'!$I$29,0,10*ROW('Sanitation Data'!I61)))</f>
        <v/>
      </c>
      <c r="DL67" s="309" t="str">
        <f ca="true">+IF(OFFSET('Sanitation Data'!$I$30,0,10*ROW('Sanitation Data'!I61))="","",OFFSET('Sanitation Data'!$I$30,0,10*ROW('Sanitation Data'!I61)))</f>
        <v/>
      </c>
      <c r="DM67" s="309" t="str">
        <f ca="true">+IF(OFFSET('Sanitation Data'!$I$31,0,10*ROW('Sanitation Data'!I61))="","",OFFSET('Sanitation Data'!$I$31,0,10*ROW('Sanitation Data'!I61)))</f>
        <v/>
      </c>
      <c r="DN67" s="309" t="str">
        <f ca="true">+IF(OFFSET('Sanitation Data'!$I$32,0,10*ROW('Sanitation Data'!I61))="","",OFFSET('Sanitation Data'!$I$32,0,10*ROW('Sanitation Data'!I61)))</f>
        <v/>
      </c>
      <c r="DO67" s="309" t="str">
        <f ca="true">+IF(OFFSET('Hygiene Data'!$D$11,0,10*ROW('Hygiene Data'!D61))="","",OFFSET('Hygiene Data'!$D$11,0,10*ROW('Hygiene Data'!D61)))</f>
        <v/>
      </c>
      <c r="DP67" s="309" t="str">
        <f ca="true">+IF(OFFSET('Hygiene Data'!$D$12,0,10*ROW('Hygiene Data'!D61))="","",OFFSET('Hygiene Data'!$D$12,0,10*ROW('Hygiene Data'!D61)))</f>
        <v/>
      </c>
      <c r="DQ67" s="309" t="str">
        <f ca="true">+IF(OFFSET('Hygiene Data'!$D$13,0,10*ROW('Hygiene Data'!D61))="","",OFFSET('Hygiene Data'!$D$13,0,10*ROW('Hygiene Data'!D61)))</f>
        <v/>
      </c>
      <c r="DR67" s="309" t="str">
        <f ca="true">+IF(OFFSET('Hygiene Data'!$E$11,0,10*ROW('Hygiene Data'!E61))="","",OFFSET('Hygiene Data'!$E$11,0,10*ROW('Hygiene Data'!E61)))</f>
        <v/>
      </c>
      <c r="DS67" s="309" t="str">
        <f ca="true">+IF(OFFSET('Hygiene Data'!$E$12,0,10*ROW('Hygiene Data'!E61))="","",OFFSET('Hygiene Data'!$E$12,0,10*ROW('Hygiene Data'!E61)))</f>
        <v/>
      </c>
      <c r="DT67" s="309" t="str">
        <f ca="true">+IF(OFFSET('Hygiene Data'!$E$13,0,10*ROW('Hygiene Data'!E61))="","",OFFSET('Hygiene Data'!$E$13,0,10*ROW('Hygiene Data'!E61)))</f>
        <v/>
      </c>
      <c r="DU67" s="309" t="str">
        <f ca="true">+IF(OFFSET('Hygiene Data'!$F$11,0,10*ROW('Hygiene Data'!F61))="","",OFFSET('Hygiene Data'!$F$11,0,10*ROW('Hygiene Data'!F61)))</f>
        <v/>
      </c>
      <c r="DV67" s="309" t="str">
        <f ca="true">+IF(OFFSET('Hygiene Data'!$F$12,0,10*ROW('Hygiene Data'!F61))="","",OFFSET('Hygiene Data'!$F$12,0,10*ROW('Hygiene Data'!F61)))</f>
        <v/>
      </c>
      <c r="DW67" s="309" t="str">
        <f ca="true">+IF(OFFSET('Hygiene Data'!$F$13,0,10*ROW('Hygiene Data'!F61))="","",OFFSET('Hygiene Data'!$F$13,0,10*ROW('Hygiene Data'!F61)))</f>
        <v/>
      </c>
      <c r="DX67" s="309" t="str">
        <f ca="true">+IF(OFFSET('Hygiene Data'!$G$11,0,10*ROW('Hygiene Data'!G61))="","",OFFSET('Hygiene Data'!$G$11,0,10*ROW('Hygiene Data'!G61)))</f>
        <v/>
      </c>
      <c r="DY67" s="309" t="str">
        <f ca="true">+IF(OFFSET('Hygiene Data'!$G$12,0,10*ROW('Hygiene Data'!G61))="","",OFFSET('Hygiene Data'!$G$12,0,10*ROW('Hygiene Data'!G61)))</f>
        <v/>
      </c>
      <c r="DZ67" s="309" t="str">
        <f ca="true">+IF(OFFSET('Hygiene Data'!$G$13,0,10*ROW('Hygiene Data'!G61))="","",OFFSET('Hygiene Data'!$G$13,0,10*ROW('Hygiene Data'!G61)))</f>
        <v/>
      </c>
      <c r="EA67" s="309" t="str">
        <f ca="true">+IF(OFFSET('Hygiene Data'!$H$11,0,10*ROW('Hygiene Data'!H61))="","",OFFSET('Hygiene Data'!$H$11,0,10*ROW('Hygiene Data'!H61)))</f>
        <v/>
      </c>
      <c r="EB67" s="309" t="str">
        <f ca="true">+IF(OFFSET('Hygiene Data'!$H$12,0,10*ROW('Hygiene Data'!H61))="","",OFFSET('Hygiene Data'!$H$12,0,10*ROW('Hygiene Data'!H61)))</f>
        <v/>
      </c>
      <c r="EC67" s="309" t="str">
        <f ca="true">+IF(OFFSET('Hygiene Data'!$H$13,0,10*ROW('Hygiene Data'!H61))="","",OFFSET('Hygiene Data'!$H$13,0,10*ROW('Hygiene Data'!H61)))</f>
        <v/>
      </c>
      <c r="ED67" s="309" t="str">
        <f ca="true">+IF(OFFSET('Hygiene Data'!$I$11,0,10*ROW('Hygiene Data'!I61))="","",OFFSET('Hygiene Data'!$I$11,0,10*ROW('Hygiene Data'!I61)))</f>
        <v/>
      </c>
      <c r="EE67" s="309" t="str">
        <f ca="true">+IF(OFFSET('Hygiene Data'!$I$12,0,10*ROW('Hygiene Data'!I61))="","",OFFSET('Hygiene Data'!$I$12,0,10*ROW('Hygiene Data'!I61)))</f>
        <v/>
      </c>
      <c r="EF67" s="309"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65" t="str">
        <f t="shared" ca="true" si="0"/>
        <v/>
      </c>
      <c r="D68" s="9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10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10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10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10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10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10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10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10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10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10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10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10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10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10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10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10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10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10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10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10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10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10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10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10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10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10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10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10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10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10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9"/>
      <c r="BS68" s="309" t="str">
        <f ca="true">+IF(OFFSET('Water Data'!$D$27,0,10*ROW('Water Data'!D62))="","",OFFSET('Water Data'!$D$27,0,10*ROW('Water Data'!D62)))</f>
        <v/>
      </c>
      <c r="BT68" s="309" t="str">
        <f ca="true">+IF(OFFSET('Water Data'!$D$28,0,10*ROW('Water Data'!D62))="","",OFFSET('Water Data'!$D$28,0,10*ROW('Water Data'!D62)))</f>
        <v/>
      </c>
      <c r="BU68" s="309" t="str">
        <f ca="true">+IF(OFFSET('Water Data'!$D$29,0,10*ROW('Water Data'!D62))="","",OFFSET('Water Data'!$D$29,0,10*ROW('Water Data'!D62)))</f>
        <v/>
      </c>
      <c r="BV68" s="309" t="str">
        <f ca="true">+IF(OFFSET('Water Data'!$E$27,0,10*ROW('Water Data'!E62))="","",OFFSET('Water Data'!$E$27,0,10*ROW('Water Data'!E62)))</f>
        <v/>
      </c>
      <c r="BW68" s="309" t="str">
        <f ca="true">+IF(OFFSET('Water Data'!$E$28,0,10*ROW('Water Data'!E62))="","",OFFSET('Water Data'!$E$28,0,10*ROW('Water Data'!E62)))</f>
        <v/>
      </c>
      <c r="BX68" s="309" t="str">
        <f ca="true">+IF(OFFSET('Water Data'!$E$29,0,10*ROW('Water Data'!E62))="","",OFFSET('Water Data'!$E$29,0,10*ROW('Water Data'!E62)))</f>
        <v/>
      </c>
      <c r="BY68" s="309" t="str">
        <f ca="true">+IF(OFFSET('Water Data'!$F$27,0,10*ROW('Water Data'!F62))="","",OFFSET('Water Data'!$F$27,0,10*ROW('Water Data'!F62)))</f>
        <v/>
      </c>
      <c r="BZ68" s="309" t="str">
        <f ca="true">+IF(OFFSET('Water Data'!$F$28,0,10*ROW('Water Data'!F62))="","",OFFSET('Water Data'!$F$28,0,10*ROW('Water Data'!F62)))</f>
        <v/>
      </c>
      <c r="CA68" s="309" t="str">
        <f ca="true">+IF(OFFSET('Water Data'!$F$29,0,10*ROW('Water Data'!F62))="","",OFFSET('Water Data'!$F$29,0,10*ROW('Water Data'!F62)))</f>
        <v/>
      </c>
      <c r="CB68" s="309" t="str">
        <f ca="true">+IF(OFFSET('Water Data'!$G$27,0,10*ROW('Water Data'!G62))="","",OFFSET('Water Data'!$G$27,0,10*ROW('Water Data'!G62)))</f>
        <v/>
      </c>
      <c r="CC68" s="309" t="str">
        <f ca="true">+IF(OFFSET('Water Data'!$G$28,0,10*ROW('Water Data'!G62))="","",OFFSET('Water Data'!$G$28,0,10*ROW('Water Data'!G62)))</f>
        <v/>
      </c>
      <c r="CD68" s="309" t="str">
        <f ca="true">+IF(OFFSET('Water Data'!$G$29,0,10*ROW('Water Data'!G62))="","",OFFSET('Water Data'!$G$29,0,10*ROW('Water Data'!G62)))</f>
        <v/>
      </c>
      <c r="CE68" s="309" t="str">
        <f ca="true">+IF(OFFSET('Water Data'!$H$27,0,10*ROW('Water Data'!H62))="","",OFFSET('Water Data'!$H$27,0,10*ROW('Water Data'!H62)))</f>
        <v/>
      </c>
      <c r="CF68" s="309" t="str">
        <f ca="true">+IF(OFFSET('Water Data'!$H$28,0,10*ROW('Water Data'!H62))="","",OFFSET('Water Data'!$H$28,0,10*ROW('Water Data'!H62)))</f>
        <v/>
      </c>
      <c r="CG68" s="309" t="str">
        <f ca="true">+IF(OFFSET('Water Data'!$H$29,0,10*ROW('Water Data'!H62))="","",OFFSET('Water Data'!$H$29,0,10*ROW('Water Data'!H62)))</f>
        <v/>
      </c>
      <c r="CH68" s="309" t="str">
        <f ca="true">+IF(OFFSET('Water Data'!$I$27,0,10*ROW('Water Data'!I62))="","",OFFSET('Water Data'!$I$27,0,10*ROW('Water Data'!I62)))</f>
        <v/>
      </c>
      <c r="CI68" s="309" t="str">
        <f ca="true">+IF(OFFSET('Water Data'!$I$28,0,10*ROW('Water Data'!I62))="","",OFFSET('Water Data'!$I$28,0,10*ROW('Water Data'!I62)))</f>
        <v/>
      </c>
      <c r="CJ68" s="309" t="str">
        <f ca="true">+IF(OFFSET('Water Data'!$I$29,0,10*ROW('Water Data'!I62))="","",OFFSET('Water Data'!$I$29,0,10*ROW('Water Data'!I62)))</f>
        <v/>
      </c>
      <c r="CK68" s="309" t="str">
        <f ca="true">+IF(OFFSET('Sanitation Data'!$D$28,0,10*ROW('Sanitation Data'!D62))="","",OFFSET('Sanitation Data'!$D$28,0,10*ROW('Sanitation Data'!D62)))</f>
        <v/>
      </c>
      <c r="CL68" s="309" t="str">
        <f ca="true">+IF(OFFSET('Sanitation Data'!$D$29,0,10*ROW('Sanitation Data'!D62))="","",OFFSET('Sanitation Data'!$D$29,0,10*ROW('Sanitation Data'!D62)))</f>
        <v/>
      </c>
      <c r="CM68" s="309" t="str">
        <f ca="true">+IF(OFFSET('Sanitation Data'!$D$30,0,10*ROW('Sanitation Data'!D62))="","",OFFSET('Sanitation Data'!$D$30,0,10*ROW('Sanitation Data'!D62)))</f>
        <v/>
      </c>
      <c r="CN68" s="309" t="str">
        <f ca="true">+IF(OFFSET('Sanitation Data'!$D$31,0,10*ROW('Sanitation Data'!D62))="","",OFFSET('Sanitation Data'!$D$31,0,10*ROW('Sanitation Data'!D62)))</f>
        <v/>
      </c>
      <c r="CO68" s="309" t="str">
        <f ca="true">+IF(OFFSET('Sanitation Data'!$D$32,0,10*ROW('Sanitation Data'!D62))="","",OFFSET('Sanitation Data'!$D$32,0,10*ROW('Sanitation Data'!D62)))</f>
        <v/>
      </c>
      <c r="CP68" s="309" t="str">
        <f ca="true">+IF(OFFSET('Sanitation Data'!$E$28,0,10*ROW('Sanitation Data'!E62))="","",OFFSET('Sanitation Data'!$E$28,0,10*ROW('Sanitation Data'!E62)))</f>
        <v/>
      </c>
      <c r="CQ68" s="309" t="str">
        <f ca="true">+IF(OFFSET('Sanitation Data'!$E$29,0,10*ROW('Sanitation Data'!E62))="","",OFFSET('Sanitation Data'!$E$29,0,10*ROW('Sanitation Data'!E62)))</f>
        <v/>
      </c>
      <c r="CR68" s="309" t="str">
        <f ca="true">+IF(OFFSET('Sanitation Data'!$E$30,0,10*ROW('Sanitation Data'!E62))="","",OFFSET('Sanitation Data'!$E$30,0,10*ROW('Sanitation Data'!E62)))</f>
        <v/>
      </c>
      <c r="CS68" s="309" t="str">
        <f ca="true">+IF(OFFSET('Sanitation Data'!$E$31,0,10*ROW('Sanitation Data'!E62))="","",OFFSET('Sanitation Data'!$E$31,0,10*ROW('Sanitation Data'!E62)))</f>
        <v/>
      </c>
      <c r="CT68" s="309" t="str">
        <f ca="true">+IF(OFFSET('Sanitation Data'!$E$32,0,10*ROW('Sanitation Data'!E62))="","",OFFSET('Sanitation Data'!$E$32,0,10*ROW('Sanitation Data'!E62)))</f>
        <v/>
      </c>
      <c r="CU68" s="309" t="str">
        <f ca="true">+IF(OFFSET('Sanitation Data'!$F$28,0,10*ROW('Sanitation Data'!F62))="","",OFFSET('Sanitation Data'!$F$28,0,10*ROW('Sanitation Data'!F62)))</f>
        <v/>
      </c>
      <c r="CV68" s="309" t="str">
        <f ca="true">+IF(OFFSET('Sanitation Data'!$F$29,0,10*ROW('Sanitation Data'!F62))="","",OFFSET('Sanitation Data'!$F$29,0,10*ROW('Sanitation Data'!F62)))</f>
        <v/>
      </c>
      <c r="CW68" s="309" t="str">
        <f ca="true">+IF(OFFSET('Sanitation Data'!$F$30,0,10*ROW('Sanitation Data'!F62))="","",OFFSET('Sanitation Data'!$F$30,0,10*ROW('Sanitation Data'!F62)))</f>
        <v/>
      </c>
      <c r="CX68" s="309" t="str">
        <f ca="true">+IF(OFFSET('Sanitation Data'!$F$31,0,10*ROW('Sanitation Data'!F62))="","",OFFSET('Sanitation Data'!$F$31,0,10*ROW('Sanitation Data'!F62)))</f>
        <v/>
      </c>
      <c r="CY68" s="309" t="str">
        <f ca="true">+IF(OFFSET('Sanitation Data'!$F$32,0,10*ROW('Sanitation Data'!F62))="","",OFFSET('Sanitation Data'!$F$32,0,10*ROW('Sanitation Data'!F62)))</f>
        <v/>
      </c>
      <c r="CZ68" s="309" t="str">
        <f ca="true">+IF(OFFSET('Sanitation Data'!$G$28,0,10*ROW('Sanitation Data'!G62))="","",OFFSET('Sanitation Data'!$G$28,0,10*ROW('Sanitation Data'!G62)))</f>
        <v/>
      </c>
      <c r="DA68" s="309" t="str">
        <f ca="true">+IF(OFFSET('Sanitation Data'!$G$29,0,10*ROW('Sanitation Data'!G62))="","",OFFSET('Sanitation Data'!$G$29,0,10*ROW('Sanitation Data'!G62)))</f>
        <v/>
      </c>
      <c r="DB68" s="309" t="str">
        <f ca="true">+IF(OFFSET('Sanitation Data'!$G$30,0,10*ROW('Sanitation Data'!G62))="","",OFFSET('Sanitation Data'!$G$30,0,10*ROW('Sanitation Data'!G62)))</f>
        <v/>
      </c>
      <c r="DC68" s="309" t="str">
        <f ca="true">+IF(OFFSET('Sanitation Data'!$G$31,0,10*ROW('Sanitation Data'!G62))="","",OFFSET('Sanitation Data'!$G$31,0,10*ROW('Sanitation Data'!G62)))</f>
        <v/>
      </c>
      <c r="DD68" s="309" t="str">
        <f ca="true">+IF(OFFSET('Sanitation Data'!$G$32,0,10*ROW('Sanitation Data'!G62))="","",OFFSET('Sanitation Data'!$G$32,0,10*ROW('Sanitation Data'!G62)))</f>
        <v/>
      </c>
      <c r="DE68" s="309" t="str">
        <f ca="true">+IF(OFFSET('Sanitation Data'!$H$28,0,10*ROW('Sanitation Data'!H62))="","",OFFSET('Sanitation Data'!$H$28,0,10*ROW('Sanitation Data'!H62)))</f>
        <v/>
      </c>
      <c r="DF68" s="309" t="str">
        <f ca="true">+IF(OFFSET('Sanitation Data'!$H$29,0,10*ROW('Sanitation Data'!H62))="","",OFFSET('Sanitation Data'!$H$29,0,10*ROW('Sanitation Data'!H62)))</f>
        <v/>
      </c>
      <c r="DG68" s="309" t="str">
        <f ca="true">+IF(OFFSET('Sanitation Data'!$H$30,0,10*ROW('Sanitation Data'!H62))="","",OFFSET('Sanitation Data'!$H$30,0,10*ROW('Sanitation Data'!H62)))</f>
        <v/>
      </c>
      <c r="DH68" s="309" t="str">
        <f ca="true">+IF(OFFSET('Sanitation Data'!$H$31,0,10*ROW('Sanitation Data'!H62))="","",OFFSET('Sanitation Data'!$H$31,0,10*ROW('Sanitation Data'!H62)))</f>
        <v/>
      </c>
      <c r="DI68" s="309" t="str">
        <f ca="true">+IF(OFFSET('Sanitation Data'!$H$32,0,10*ROW('Sanitation Data'!H62))="","",OFFSET('Sanitation Data'!$H$32,0,10*ROW('Sanitation Data'!H62)))</f>
        <v/>
      </c>
      <c r="DJ68" s="309" t="str">
        <f ca="true">+IF(OFFSET('Sanitation Data'!$I$28,0,10*ROW('Sanitation Data'!I62))="","",OFFSET('Sanitation Data'!$I$28,0,10*ROW('Sanitation Data'!I62)))</f>
        <v/>
      </c>
      <c r="DK68" s="309" t="str">
        <f ca="true">+IF(OFFSET('Sanitation Data'!$I$29,0,10*ROW('Sanitation Data'!I62))="","",OFFSET('Sanitation Data'!$I$29,0,10*ROW('Sanitation Data'!I62)))</f>
        <v/>
      </c>
      <c r="DL68" s="309" t="str">
        <f ca="true">+IF(OFFSET('Sanitation Data'!$I$30,0,10*ROW('Sanitation Data'!I62))="","",OFFSET('Sanitation Data'!$I$30,0,10*ROW('Sanitation Data'!I62)))</f>
        <v/>
      </c>
      <c r="DM68" s="309" t="str">
        <f ca="true">+IF(OFFSET('Sanitation Data'!$I$31,0,10*ROW('Sanitation Data'!I62))="","",OFFSET('Sanitation Data'!$I$31,0,10*ROW('Sanitation Data'!I62)))</f>
        <v/>
      </c>
      <c r="DN68" s="309" t="str">
        <f ca="true">+IF(OFFSET('Sanitation Data'!$I$32,0,10*ROW('Sanitation Data'!I62))="","",OFFSET('Sanitation Data'!$I$32,0,10*ROW('Sanitation Data'!I62)))</f>
        <v/>
      </c>
      <c r="DO68" s="309" t="str">
        <f ca="true">+IF(OFFSET('Hygiene Data'!$D$11,0,10*ROW('Hygiene Data'!D62))="","",OFFSET('Hygiene Data'!$D$11,0,10*ROW('Hygiene Data'!D62)))</f>
        <v/>
      </c>
      <c r="DP68" s="309" t="str">
        <f ca="true">+IF(OFFSET('Hygiene Data'!$D$12,0,10*ROW('Hygiene Data'!D62))="","",OFFSET('Hygiene Data'!$D$12,0,10*ROW('Hygiene Data'!D62)))</f>
        <v/>
      </c>
      <c r="DQ68" s="309" t="str">
        <f ca="true">+IF(OFFSET('Hygiene Data'!$D$13,0,10*ROW('Hygiene Data'!D62))="","",OFFSET('Hygiene Data'!$D$13,0,10*ROW('Hygiene Data'!D62)))</f>
        <v/>
      </c>
      <c r="DR68" s="309" t="str">
        <f ca="true">+IF(OFFSET('Hygiene Data'!$E$11,0,10*ROW('Hygiene Data'!E62))="","",OFFSET('Hygiene Data'!$E$11,0,10*ROW('Hygiene Data'!E62)))</f>
        <v/>
      </c>
      <c r="DS68" s="309" t="str">
        <f ca="true">+IF(OFFSET('Hygiene Data'!$E$12,0,10*ROW('Hygiene Data'!E62))="","",OFFSET('Hygiene Data'!$E$12,0,10*ROW('Hygiene Data'!E62)))</f>
        <v/>
      </c>
      <c r="DT68" s="309" t="str">
        <f ca="true">+IF(OFFSET('Hygiene Data'!$E$13,0,10*ROW('Hygiene Data'!E62))="","",OFFSET('Hygiene Data'!$E$13,0,10*ROW('Hygiene Data'!E62)))</f>
        <v/>
      </c>
      <c r="DU68" s="309" t="str">
        <f ca="true">+IF(OFFSET('Hygiene Data'!$F$11,0,10*ROW('Hygiene Data'!F62))="","",OFFSET('Hygiene Data'!$F$11,0,10*ROW('Hygiene Data'!F62)))</f>
        <v/>
      </c>
      <c r="DV68" s="309" t="str">
        <f ca="true">+IF(OFFSET('Hygiene Data'!$F$12,0,10*ROW('Hygiene Data'!F62))="","",OFFSET('Hygiene Data'!$F$12,0,10*ROW('Hygiene Data'!F62)))</f>
        <v/>
      </c>
      <c r="DW68" s="309" t="str">
        <f ca="true">+IF(OFFSET('Hygiene Data'!$F$13,0,10*ROW('Hygiene Data'!F62))="","",OFFSET('Hygiene Data'!$F$13,0,10*ROW('Hygiene Data'!F62)))</f>
        <v/>
      </c>
      <c r="DX68" s="309" t="str">
        <f ca="true">+IF(OFFSET('Hygiene Data'!$G$11,0,10*ROW('Hygiene Data'!G62))="","",OFFSET('Hygiene Data'!$G$11,0,10*ROW('Hygiene Data'!G62)))</f>
        <v/>
      </c>
      <c r="DY68" s="309" t="str">
        <f ca="true">+IF(OFFSET('Hygiene Data'!$G$12,0,10*ROW('Hygiene Data'!G62))="","",OFFSET('Hygiene Data'!$G$12,0,10*ROW('Hygiene Data'!G62)))</f>
        <v/>
      </c>
      <c r="DZ68" s="309" t="str">
        <f ca="true">+IF(OFFSET('Hygiene Data'!$G$13,0,10*ROW('Hygiene Data'!G62))="","",OFFSET('Hygiene Data'!$G$13,0,10*ROW('Hygiene Data'!G62)))</f>
        <v/>
      </c>
      <c r="EA68" s="309" t="str">
        <f ca="true">+IF(OFFSET('Hygiene Data'!$H$11,0,10*ROW('Hygiene Data'!H62))="","",OFFSET('Hygiene Data'!$H$11,0,10*ROW('Hygiene Data'!H62)))</f>
        <v/>
      </c>
      <c r="EB68" s="309" t="str">
        <f ca="true">+IF(OFFSET('Hygiene Data'!$H$12,0,10*ROW('Hygiene Data'!H62))="","",OFFSET('Hygiene Data'!$H$12,0,10*ROW('Hygiene Data'!H62)))</f>
        <v/>
      </c>
      <c r="EC68" s="309" t="str">
        <f ca="true">+IF(OFFSET('Hygiene Data'!$H$13,0,10*ROW('Hygiene Data'!H62))="","",OFFSET('Hygiene Data'!$H$13,0,10*ROW('Hygiene Data'!H62)))</f>
        <v/>
      </c>
      <c r="ED68" s="309" t="str">
        <f ca="true">+IF(OFFSET('Hygiene Data'!$I$11,0,10*ROW('Hygiene Data'!I62))="","",OFFSET('Hygiene Data'!$I$11,0,10*ROW('Hygiene Data'!I62)))</f>
        <v/>
      </c>
      <c r="EE68" s="309" t="str">
        <f ca="true">+IF(OFFSET('Hygiene Data'!$I$12,0,10*ROW('Hygiene Data'!I62))="","",OFFSET('Hygiene Data'!$I$12,0,10*ROW('Hygiene Data'!I62)))</f>
        <v/>
      </c>
      <c r="EF68" s="309"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65" t="str">
        <f t="shared" ca="true" si="0"/>
        <v/>
      </c>
      <c r="D69" s="9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10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10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10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10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10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10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10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10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10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10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10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10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10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10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10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10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10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10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10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10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10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10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10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10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10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10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10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10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10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10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9"/>
      <c r="BS69" s="309" t="str">
        <f ca="true">+IF(OFFSET('Water Data'!$D$27,0,10*ROW('Water Data'!D63))="","",OFFSET('Water Data'!$D$27,0,10*ROW('Water Data'!D63)))</f>
        <v/>
      </c>
      <c r="BT69" s="309" t="str">
        <f ca="true">+IF(OFFSET('Water Data'!$D$28,0,10*ROW('Water Data'!D63))="","",OFFSET('Water Data'!$D$28,0,10*ROW('Water Data'!D63)))</f>
        <v/>
      </c>
      <c r="BU69" s="309" t="str">
        <f ca="true">+IF(OFFSET('Water Data'!$D$29,0,10*ROW('Water Data'!D63))="","",OFFSET('Water Data'!$D$29,0,10*ROW('Water Data'!D63)))</f>
        <v/>
      </c>
      <c r="BV69" s="309" t="str">
        <f ca="true">+IF(OFFSET('Water Data'!$E$27,0,10*ROW('Water Data'!E63))="","",OFFSET('Water Data'!$E$27,0,10*ROW('Water Data'!E63)))</f>
        <v/>
      </c>
      <c r="BW69" s="309" t="str">
        <f ca="true">+IF(OFFSET('Water Data'!$E$28,0,10*ROW('Water Data'!E63))="","",OFFSET('Water Data'!$E$28,0,10*ROW('Water Data'!E63)))</f>
        <v/>
      </c>
      <c r="BX69" s="309" t="str">
        <f ca="true">+IF(OFFSET('Water Data'!$E$29,0,10*ROW('Water Data'!E63))="","",OFFSET('Water Data'!$E$29,0,10*ROW('Water Data'!E63)))</f>
        <v/>
      </c>
      <c r="BY69" s="309" t="str">
        <f ca="true">+IF(OFFSET('Water Data'!$F$27,0,10*ROW('Water Data'!F63))="","",OFFSET('Water Data'!$F$27,0,10*ROW('Water Data'!F63)))</f>
        <v/>
      </c>
      <c r="BZ69" s="309" t="str">
        <f ca="true">+IF(OFFSET('Water Data'!$F$28,0,10*ROW('Water Data'!F63))="","",OFFSET('Water Data'!$F$28,0,10*ROW('Water Data'!F63)))</f>
        <v/>
      </c>
      <c r="CA69" s="309" t="str">
        <f ca="true">+IF(OFFSET('Water Data'!$F$29,0,10*ROW('Water Data'!F63))="","",OFFSET('Water Data'!$F$29,0,10*ROW('Water Data'!F63)))</f>
        <v/>
      </c>
      <c r="CB69" s="309" t="str">
        <f ca="true">+IF(OFFSET('Water Data'!$G$27,0,10*ROW('Water Data'!G63))="","",OFFSET('Water Data'!$G$27,0,10*ROW('Water Data'!G63)))</f>
        <v/>
      </c>
      <c r="CC69" s="309" t="str">
        <f ca="true">+IF(OFFSET('Water Data'!$G$28,0,10*ROW('Water Data'!G63))="","",OFFSET('Water Data'!$G$28,0,10*ROW('Water Data'!G63)))</f>
        <v/>
      </c>
      <c r="CD69" s="309" t="str">
        <f ca="true">+IF(OFFSET('Water Data'!$G$29,0,10*ROW('Water Data'!G63))="","",OFFSET('Water Data'!$G$29,0,10*ROW('Water Data'!G63)))</f>
        <v/>
      </c>
      <c r="CE69" s="309" t="str">
        <f ca="true">+IF(OFFSET('Water Data'!$H$27,0,10*ROW('Water Data'!H63))="","",OFFSET('Water Data'!$H$27,0,10*ROW('Water Data'!H63)))</f>
        <v/>
      </c>
      <c r="CF69" s="309" t="str">
        <f ca="true">+IF(OFFSET('Water Data'!$H$28,0,10*ROW('Water Data'!H63))="","",OFFSET('Water Data'!$H$28,0,10*ROW('Water Data'!H63)))</f>
        <v/>
      </c>
      <c r="CG69" s="309" t="str">
        <f ca="true">+IF(OFFSET('Water Data'!$H$29,0,10*ROW('Water Data'!H63))="","",OFFSET('Water Data'!$H$29,0,10*ROW('Water Data'!H63)))</f>
        <v/>
      </c>
      <c r="CH69" s="309" t="str">
        <f ca="true">+IF(OFFSET('Water Data'!$I$27,0,10*ROW('Water Data'!I63))="","",OFFSET('Water Data'!$I$27,0,10*ROW('Water Data'!I63)))</f>
        <v/>
      </c>
      <c r="CI69" s="309" t="str">
        <f ca="true">+IF(OFFSET('Water Data'!$I$28,0,10*ROW('Water Data'!I63))="","",OFFSET('Water Data'!$I$28,0,10*ROW('Water Data'!I63)))</f>
        <v/>
      </c>
      <c r="CJ69" s="309" t="str">
        <f ca="true">+IF(OFFSET('Water Data'!$I$29,0,10*ROW('Water Data'!I63))="","",OFFSET('Water Data'!$I$29,0,10*ROW('Water Data'!I63)))</f>
        <v/>
      </c>
      <c r="CK69" s="309" t="str">
        <f ca="true">+IF(OFFSET('Sanitation Data'!$D$28,0,10*ROW('Sanitation Data'!D63))="","",OFFSET('Sanitation Data'!$D$28,0,10*ROW('Sanitation Data'!D63)))</f>
        <v/>
      </c>
      <c r="CL69" s="309" t="str">
        <f ca="true">+IF(OFFSET('Sanitation Data'!$D$29,0,10*ROW('Sanitation Data'!D63))="","",OFFSET('Sanitation Data'!$D$29,0,10*ROW('Sanitation Data'!D63)))</f>
        <v/>
      </c>
      <c r="CM69" s="309" t="str">
        <f ca="true">+IF(OFFSET('Sanitation Data'!$D$30,0,10*ROW('Sanitation Data'!D63))="","",OFFSET('Sanitation Data'!$D$30,0,10*ROW('Sanitation Data'!D63)))</f>
        <v/>
      </c>
      <c r="CN69" s="309" t="str">
        <f ca="true">+IF(OFFSET('Sanitation Data'!$D$31,0,10*ROW('Sanitation Data'!D63))="","",OFFSET('Sanitation Data'!$D$31,0,10*ROW('Sanitation Data'!D63)))</f>
        <v/>
      </c>
      <c r="CO69" s="309" t="str">
        <f ca="true">+IF(OFFSET('Sanitation Data'!$D$32,0,10*ROW('Sanitation Data'!D63))="","",OFFSET('Sanitation Data'!$D$32,0,10*ROW('Sanitation Data'!D63)))</f>
        <v/>
      </c>
      <c r="CP69" s="309" t="str">
        <f ca="true">+IF(OFFSET('Sanitation Data'!$E$28,0,10*ROW('Sanitation Data'!E63))="","",OFFSET('Sanitation Data'!$E$28,0,10*ROW('Sanitation Data'!E63)))</f>
        <v/>
      </c>
      <c r="CQ69" s="309" t="str">
        <f ca="true">+IF(OFFSET('Sanitation Data'!$E$29,0,10*ROW('Sanitation Data'!E63))="","",OFFSET('Sanitation Data'!$E$29,0,10*ROW('Sanitation Data'!E63)))</f>
        <v/>
      </c>
      <c r="CR69" s="309" t="str">
        <f ca="true">+IF(OFFSET('Sanitation Data'!$E$30,0,10*ROW('Sanitation Data'!E63))="","",OFFSET('Sanitation Data'!$E$30,0,10*ROW('Sanitation Data'!E63)))</f>
        <v/>
      </c>
      <c r="CS69" s="309" t="str">
        <f ca="true">+IF(OFFSET('Sanitation Data'!$E$31,0,10*ROW('Sanitation Data'!E63))="","",OFFSET('Sanitation Data'!$E$31,0,10*ROW('Sanitation Data'!E63)))</f>
        <v/>
      </c>
      <c r="CT69" s="309" t="str">
        <f ca="true">+IF(OFFSET('Sanitation Data'!$E$32,0,10*ROW('Sanitation Data'!E63))="","",OFFSET('Sanitation Data'!$E$32,0,10*ROW('Sanitation Data'!E63)))</f>
        <v/>
      </c>
      <c r="CU69" s="309" t="str">
        <f ca="true">+IF(OFFSET('Sanitation Data'!$F$28,0,10*ROW('Sanitation Data'!F63))="","",OFFSET('Sanitation Data'!$F$28,0,10*ROW('Sanitation Data'!F63)))</f>
        <v/>
      </c>
      <c r="CV69" s="309" t="str">
        <f ca="true">+IF(OFFSET('Sanitation Data'!$F$29,0,10*ROW('Sanitation Data'!F63))="","",OFFSET('Sanitation Data'!$F$29,0,10*ROW('Sanitation Data'!F63)))</f>
        <v/>
      </c>
      <c r="CW69" s="309" t="str">
        <f ca="true">+IF(OFFSET('Sanitation Data'!$F$30,0,10*ROW('Sanitation Data'!F63))="","",OFFSET('Sanitation Data'!$F$30,0,10*ROW('Sanitation Data'!F63)))</f>
        <v/>
      </c>
      <c r="CX69" s="309" t="str">
        <f ca="true">+IF(OFFSET('Sanitation Data'!$F$31,0,10*ROW('Sanitation Data'!F63))="","",OFFSET('Sanitation Data'!$F$31,0,10*ROW('Sanitation Data'!F63)))</f>
        <v/>
      </c>
      <c r="CY69" s="309" t="str">
        <f ca="true">+IF(OFFSET('Sanitation Data'!$F$32,0,10*ROW('Sanitation Data'!F63))="","",OFFSET('Sanitation Data'!$F$32,0,10*ROW('Sanitation Data'!F63)))</f>
        <v/>
      </c>
      <c r="CZ69" s="309" t="str">
        <f ca="true">+IF(OFFSET('Sanitation Data'!$G$28,0,10*ROW('Sanitation Data'!G63))="","",OFFSET('Sanitation Data'!$G$28,0,10*ROW('Sanitation Data'!G63)))</f>
        <v/>
      </c>
      <c r="DA69" s="309" t="str">
        <f ca="true">+IF(OFFSET('Sanitation Data'!$G$29,0,10*ROW('Sanitation Data'!G63))="","",OFFSET('Sanitation Data'!$G$29,0,10*ROW('Sanitation Data'!G63)))</f>
        <v/>
      </c>
      <c r="DB69" s="309" t="str">
        <f ca="true">+IF(OFFSET('Sanitation Data'!$G$30,0,10*ROW('Sanitation Data'!G63))="","",OFFSET('Sanitation Data'!$G$30,0,10*ROW('Sanitation Data'!G63)))</f>
        <v/>
      </c>
      <c r="DC69" s="309" t="str">
        <f ca="true">+IF(OFFSET('Sanitation Data'!$G$31,0,10*ROW('Sanitation Data'!G63))="","",OFFSET('Sanitation Data'!$G$31,0,10*ROW('Sanitation Data'!G63)))</f>
        <v/>
      </c>
      <c r="DD69" s="309" t="str">
        <f ca="true">+IF(OFFSET('Sanitation Data'!$G$32,0,10*ROW('Sanitation Data'!G63))="","",OFFSET('Sanitation Data'!$G$32,0,10*ROW('Sanitation Data'!G63)))</f>
        <v/>
      </c>
      <c r="DE69" s="309" t="str">
        <f ca="true">+IF(OFFSET('Sanitation Data'!$H$28,0,10*ROW('Sanitation Data'!H63))="","",OFFSET('Sanitation Data'!$H$28,0,10*ROW('Sanitation Data'!H63)))</f>
        <v/>
      </c>
      <c r="DF69" s="309" t="str">
        <f ca="true">+IF(OFFSET('Sanitation Data'!$H$29,0,10*ROW('Sanitation Data'!H63))="","",OFFSET('Sanitation Data'!$H$29,0,10*ROW('Sanitation Data'!H63)))</f>
        <v/>
      </c>
      <c r="DG69" s="309" t="str">
        <f ca="true">+IF(OFFSET('Sanitation Data'!$H$30,0,10*ROW('Sanitation Data'!H63))="","",OFFSET('Sanitation Data'!$H$30,0,10*ROW('Sanitation Data'!H63)))</f>
        <v/>
      </c>
      <c r="DH69" s="309" t="str">
        <f ca="true">+IF(OFFSET('Sanitation Data'!$H$31,0,10*ROW('Sanitation Data'!H63))="","",OFFSET('Sanitation Data'!$H$31,0,10*ROW('Sanitation Data'!H63)))</f>
        <v/>
      </c>
      <c r="DI69" s="309" t="str">
        <f ca="true">+IF(OFFSET('Sanitation Data'!$H$32,0,10*ROW('Sanitation Data'!H63))="","",OFFSET('Sanitation Data'!$H$32,0,10*ROW('Sanitation Data'!H63)))</f>
        <v/>
      </c>
      <c r="DJ69" s="309" t="str">
        <f ca="true">+IF(OFFSET('Sanitation Data'!$I$28,0,10*ROW('Sanitation Data'!I63))="","",OFFSET('Sanitation Data'!$I$28,0,10*ROW('Sanitation Data'!I63)))</f>
        <v/>
      </c>
      <c r="DK69" s="309" t="str">
        <f ca="true">+IF(OFFSET('Sanitation Data'!$I$29,0,10*ROW('Sanitation Data'!I63))="","",OFFSET('Sanitation Data'!$I$29,0,10*ROW('Sanitation Data'!I63)))</f>
        <v/>
      </c>
      <c r="DL69" s="309" t="str">
        <f ca="true">+IF(OFFSET('Sanitation Data'!$I$30,0,10*ROW('Sanitation Data'!I63))="","",OFFSET('Sanitation Data'!$I$30,0,10*ROW('Sanitation Data'!I63)))</f>
        <v/>
      </c>
      <c r="DM69" s="309" t="str">
        <f ca="true">+IF(OFFSET('Sanitation Data'!$I$31,0,10*ROW('Sanitation Data'!I63))="","",OFFSET('Sanitation Data'!$I$31,0,10*ROW('Sanitation Data'!I63)))</f>
        <v/>
      </c>
      <c r="DN69" s="309" t="str">
        <f ca="true">+IF(OFFSET('Sanitation Data'!$I$32,0,10*ROW('Sanitation Data'!I63))="","",OFFSET('Sanitation Data'!$I$32,0,10*ROW('Sanitation Data'!I63)))</f>
        <v/>
      </c>
      <c r="DO69" s="309" t="str">
        <f ca="true">+IF(OFFSET('Hygiene Data'!$D$11,0,10*ROW('Hygiene Data'!D63))="","",OFFSET('Hygiene Data'!$D$11,0,10*ROW('Hygiene Data'!D63)))</f>
        <v/>
      </c>
      <c r="DP69" s="309" t="str">
        <f ca="true">+IF(OFFSET('Hygiene Data'!$D$12,0,10*ROW('Hygiene Data'!D63))="","",OFFSET('Hygiene Data'!$D$12,0,10*ROW('Hygiene Data'!D63)))</f>
        <v/>
      </c>
      <c r="DQ69" s="309" t="str">
        <f ca="true">+IF(OFFSET('Hygiene Data'!$D$13,0,10*ROW('Hygiene Data'!D63))="","",OFFSET('Hygiene Data'!$D$13,0,10*ROW('Hygiene Data'!D63)))</f>
        <v/>
      </c>
      <c r="DR69" s="309" t="str">
        <f ca="true">+IF(OFFSET('Hygiene Data'!$E$11,0,10*ROW('Hygiene Data'!E63))="","",OFFSET('Hygiene Data'!$E$11,0,10*ROW('Hygiene Data'!E63)))</f>
        <v/>
      </c>
      <c r="DS69" s="309" t="str">
        <f ca="true">+IF(OFFSET('Hygiene Data'!$E$12,0,10*ROW('Hygiene Data'!E63))="","",OFFSET('Hygiene Data'!$E$12,0,10*ROW('Hygiene Data'!E63)))</f>
        <v/>
      </c>
      <c r="DT69" s="309" t="str">
        <f ca="true">+IF(OFFSET('Hygiene Data'!$E$13,0,10*ROW('Hygiene Data'!E63))="","",OFFSET('Hygiene Data'!$E$13,0,10*ROW('Hygiene Data'!E63)))</f>
        <v/>
      </c>
      <c r="DU69" s="309" t="str">
        <f ca="true">+IF(OFFSET('Hygiene Data'!$F$11,0,10*ROW('Hygiene Data'!F63))="","",OFFSET('Hygiene Data'!$F$11,0,10*ROW('Hygiene Data'!F63)))</f>
        <v/>
      </c>
      <c r="DV69" s="309" t="str">
        <f ca="true">+IF(OFFSET('Hygiene Data'!$F$12,0,10*ROW('Hygiene Data'!F63))="","",OFFSET('Hygiene Data'!$F$12,0,10*ROW('Hygiene Data'!F63)))</f>
        <v/>
      </c>
      <c r="DW69" s="309" t="str">
        <f ca="true">+IF(OFFSET('Hygiene Data'!$F$13,0,10*ROW('Hygiene Data'!F63))="","",OFFSET('Hygiene Data'!$F$13,0,10*ROW('Hygiene Data'!F63)))</f>
        <v/>
      </c>
      <c r="DX69" s="309" t="str">
        <f ca="true">+IF(OFFSET('Hygiene Data'!$G$11,0,10*ROW('Hygiene Data'!G63))="","",OFFSET('Hygiene Data'!$G$11,0,10*ROW('Hygiene Data'!G63)))</f>
        <v/>
      </c>
      <c r="DY69" s="309" t="str">
        <f ca="true">+IF(OFFSET('Hygiene Data'!$G$12,0,10*ROW('Hygiene Data'!G63))="","",OFFSET('Hygiene Data'!$G$12,0,10*ROW('Hygiene Data'!G63)))</f>
        <v/>
      </c>
      <c r="DZ69" s="309" t="str">
        <f ca="true">+IF(OFFSET('Hygiene Data'!$G$13,0,10*ROW('Hygiene Data'!G63))="","",OFFSET('Hygiene Data'!$G$13,0,10*ROW('Hygiene Data'!G63)))</f>
        <v/>
      </c>
      <c r="EA69" s="309" t="str">
        <f ca="true">+IF(OFFSET('Hygiene Data'!$H$11,0,10*ROW('Hygiene Data'!H63))="","",OFFSET('Hygiene Data'!$H$11,0,10*ROW('Hygiene Data'!H63)))</f>
        <v/>
      </c>
      <c r="EB69" s="309" t="str">
        <f ca="true">+IF(OFFSET('Hygiene Data'!$H$12,0,10*ROW('Hygiene Data'!H63))="","",OFFSET('Hygiene Data'!$H$12,0,10*ROW('Hygiene Data'!H63)))</f>
        <v/>
      </c>
      <c r="EC69" s="309" t="str">
        <f ca="true">+IF(OFFSET('Hygiene Data'!$H$13,0,10*ROW('Hygiene Data'!H63))="","",OFFSET('Hygiene Data'!$H$13,0,10*ROW('Hygiene Data'!H63)))</f>
        <v/>
      </c>
      <c r="ED69" s="309" t="str">
        <f ca="true">+IF(OFFSET('Hygiene Data'!$I$11,0,10*ROW('Hygiene Data'!I63))="","",OFFSET('Hygiene Data'!$I$11,0,10*ROW('Hygiene Data'!I63)))</f>
        <v/>
      </c>
      <c r="EE69" s="309" t="str">
        <f ca="true">+IF(OFFSET('Hygiene Data'!$I$12,0,10*ROW('Hygiene Data'!I63))="","",OFFSET('Hygiene Data'!$I$12,0,10*ROW('Hygiene Data'!I63)))</f>
        <v/>
      </c>
      <c r="EF69" s="309"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65" t="str">
        <f t="shared" ca="true" si="0"/>
        <v/>
      </c>
      <c r="D70" s="9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10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10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10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10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10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10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10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10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10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10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10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10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10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10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10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10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10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10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10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10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10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10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10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10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10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10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10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10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10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10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9"/>
      <c r="BS70" s="309" t="str">
        <f ca="true">+IF(OFFSET('Water Data'!$D$27,0,10*ROW('Water Data'!D64))="","",OFFSET('Water Data'!$D$27,0,10*ROW('Water Data'!D64)))</f>
        <v/>
      </c>
      <c r="BT70" s="309" t="str">
        <f ca="true">+IF(OFFSET('Water Data'!$D$28,0,10*ROW('Water Data'!D64))="","",OFFSET('Water Data'!$D$28,0,10*ROW('Water Data'!D64)))</f>
        <v/>
      </c>
      <c r="BU70" s="309" t="str">
        <f ca="true">+IF(OFFSET('Water Data'!$D$29,0,10*ROW('Water Data'!D64))="","",OFFSET('Water Data'!$D$29,0,10*ROW('Water Data'!D64)))</f>
        <v/>
      </c>
      <c r="BV70" s="309" t="str">
        <f ca="true">+IF(OFFSET('Water Data'!$E$27,0,10*ROW('Water Data'!E64))="","",OFFSET('Water Data'!$E$27,0,10*ROW('Water Data'!E64)))</f>
        <v/>
      </c>
      <c r="BW70" s="309" t="str">
        <f ca="true">+IF(OFFSET('Water Data'!$E$28,0,10*ROW('Water Data'!E64))="","",OFFSET('Water Data'!$E$28,0,10*ROW('Water Data'!E64)))</f>
        <v/>
      </c>
      <c r="BX70" s="309" t="str">
        <f ca="true">+IF(OFFSET('Water Data'!$E$29,0,10*ROW('Water Data'!E64))="","",OFFSET('Water Data'!$E$29,0,10*ROW('Water Data'!E64)))</f>
        <v/>
      </c>
      <c r="BY70" s="309" t="str">
        <f ca="true">+IF(OFFSET('Water Data'!$F$27,0,10*ROW('Water Data'!F64))="","",OFFSET('Water Data'!$F$27,0,10*ROW('Water Data'!F64)))</f>
        <v/>
      </c>
      <c r="BZ70" s="309" t="str">
        <f ca="true">+IF(OFFSET('Water Data'!$F$28,0,10*ROW('Water Data'!F64))="","",OFFSET('Water Data'!$F$28,0,10*ROW('Water Data'!F64)))</f>
        <v/>
      </c>
      <c r="CA70" s="309" t="str">
        <f ca="true">+IF(OFFSET('Water Data'!$F$29,0,10*ROW('Water Data'!F64))="","",OFFSET('Water Data'!$F$29,0,10*ROW('Water Data'!F64)))</f>
        <v/>
      </c>
      <c r="CB70" s="309" t="str">
        <f ca="true">+IF(OFFSET('Water Data'!$G$27,0,10*ROW('Water Data'!G64))="","",OFFSET('Water Data'!$G$27,0,10*ROW('Water Data'!G64)))</f>
        <v/>
      </c>
      <c r="CC70" s="309" t="str">
        <f ca="true">+IF(OFFSET('Water Data'!$G$28,0,10*ROW('Water Data'!G64))="","",OFFSET('Water Data'!$G$28,0,10*ROW('Water Data'!G64)))</f>
        <v/>
      </c>
      <c r="CD70" s="309" t="str">
        <f ca="true">+IF(OFFSET('Water Data'!$G$29,0,10*ROW('Water Data'!G64))="","",OFFSET('Water Data'!$G$29,0,10*ROW('Water Data'!G64)))</f>
        <v/>
      </c>
      <c r="CE70" s="309" t="str">
        <f ca="true">+IF(OFFSET('Water Data'!$H$27,0,10*ROW('Water Data'!H64))="","",OFFSET('Water Data'!$H$27,0,10*ROW('Water Data'!H64)))</f>
        <v/>
      </c>
      <c r="CF70" s="309" t="str">
        <f ca="true">+IF(OFFSET('Water Data'!$H$28,0,10*ROW('Water Data'!H64))="","",OFFSET('Water Data'!$H$28,0,10*ROW('Water Data'!H64)))</f>
        <v/>
      </c>
      <c r="CG70" s="309" t="str">
        <f ca="true">+IF(OFFSET('Water Data'!$H$29,0,10*ROW('Water Data'!H64))="","",OFFSET('Water Data'!$H$29,0,10*ROW('Water Data'!H64)))</f>
        <v/>
      </c>
      <c r="CH70" s="309" t="str">
        <f ca="true">+IF(OFFSET('Water Data'!$I$27,0,10*ROW('Water Data'!I64))="","",OFFSET('Water Data'!$I$27,0,10*ROW('Water Data'!I64)))</f>
        <v/>
      </c>
      <c r="CI70" s="309" t="str">
        <f ca="true">+IF(OFFSET('Water Data'!$I$28,0,10*ROW('Water Data'!I64))="","",OFFSET('Water Data'!$I$28,0,10*ROW('Water Data'!I64)))</f>
        <v/>
      </c>
      <c r="CJ70" s="309" t="str">
        <f ca="true">+IF(OFFSET('Water Data'!$I$29,0,10*ROW('Water Data'!I64))="","",OFFSET('Water Data'!$I$29,0,10*ROW('Water Data'!I64)))</f>
        <v/>
      </c>
      <c r="CK70" s="309" t="str">
        <f ca="true">+IF(OFFSET('Sanitation Data'!$D$28,0,10*ROW('Sanitation Data'!D64))="","",OFFSET('Sanitation Data'!$D$28,0,10*ROW('Sanitation Data'!D64)))</f>
        <v/>
      </c>
      <c r="CL70" s="309" t="str">
        <f ca="true">+IF(OFFSET('Sanitation Data'!$D$29,0,10*ROW('Sanitation Data'!D64))="","",OFFSET('Sanitation Data'!$D$29,0,10*ROW('Sanitation Data'!D64)))</f>
        <v/>
      </c>
      <c r="CM70" s="309" t="str">
        <f ca="true">+IF(OFFSET('Sanitation Data'!$D$30,0,10*ROW('Sanitation Data'!D64))="","",OFFSET('Sanitation Data'!$D$30,0,10*ROW('Sanitation Data'!D64)))</f>
        <v/>
      </c>
      <c r="CN70" s="309" t="str">
        <f ca="true">+IF(OFFSET('Sanitation Data'!$D$31,0,10*ROW('Sanitation Data'!D64))="","",OFFSET('Sanitation Data'!$D$31,0,10*ROW('Sanitation Data'!D64)))</f>
        <v/>
      </c>
      <c r="CO70" s="309" t="str">
        <f ca="true">+IF(OFFSET('Sanitation Data'!$D$32,0,10*ROW('Sanitation Data'!D64))="","",OFFSET('Sanitation Data'!$D$32,0,10*ROW('Sanitation Data'!D64)))</f>
        <v/>
      </c>
      <c r="CP70" s="309" t="str">
        <f ca="true">+IF(OFFSET('Sanitation Data'!$E$28,0,10*ROW('Sanitation Data'!E64))="","",OFFSET('Sanitation Data'!$E$28,0,10*ROW('Sanitation Data'!E64)))</f>
        <v/>
      </c>
      <c r="CQ70" s="309" t="str">
        <f ca="true">+IF(OFFSET('Sanitation Data'!$E$29,0,10*ROW('Sanitation Data'!E64))="","",OFFSET('Sanitation Data'!$E$29,0,10*ROW('Sanitation Data'!E64)))</f>
        <v/>
      </c>
      <c r="CR70" s="309" t="str">
        <f ca="true">+IF(OFFSET('Sanitation Data'!$E$30,0,10*ROW('Sanitation Data'!E64))="","",OFFSET('Sanitation Data'!$E$30,0,10*ROW('Sanitation Data'!E64)))</f>
        <v/>
      </c>
      <c r="CS70" s="309" t="str">
        <f ca="true">+IF(OFFSET('Sanitation Data'!$E$31,0,10*ROW('Sanitation Data'!E64))="","",OFFSET('Sanitation Data'!$E$31,0,10*ROW('Sanitation Data'!E64)))</f>
        <v/>
      </c>
      <c r="CT70" s="309" t="str">
        <f ca="true">+IF(OFFSET('Sanitation Data'!$E$32,0,10*ROW('Sanitation Data'!E64))="","",OFFSET('Sanitation Data'!$E$32,0,10*ROW('Sanitation Data'!E64)))</f>
        <v/>
      </c>
      <c r="CU70" s="309" t="str">
        <f ca="true">+IF(OFFSET('Sanitation Data'!$F$28,0,10*ROW('Sanitation Data'!F64))="","",OFFSET('Sanitation Data'!$F$28,0,10*ROW('Sanitation Data'!F64)))</f>
        <v/>
      </c>
      <c r="CV70" s="309" t="str">
        <f ca="true">+IF(OFFSET('Sanitation Data'!$F$29,0,10*ROW('Sanitation Data'!F64))="","",OFFSET('Sanitation Data'!$F$29,0,10*ROW('Sanitation Data'!F64)))</f>
        <v/>
      </c>
      <c r="CW70" s="309" t="str">
        <f ca="true">+IF(OFFSET('Sanitation Data'!$F$30,0,10*ROW('Sanitation Data'!F64))="","",OFFSET('Sanitation Data'!$F$30,0,10*ROW('Sanitation Data'!F64)))</f>
        <v/>
      </c>
      <c r="CX70" s="309" t="str">
        <f ca="true">+IF(OFFSET('Sanitation Data'!$F$31,0,10*ROW('Sanitation Data'!F64))="","",OFFSET('Sanitation Data'!$F$31,0,10*ROW('Sanitation Data'!F64)))</f>
        <v/>
      </c>
      <c r="CY70" s="309" t="str">
        <f ca="true">+IF(OFFSET('Sanitation Data'!$F$32,0,10*ROW('Sanitation Data'!F64))="","",OFFSET('Sanitation Data'!$F$32,0,10*ROW('Sanitation Data'!F64)))</f>
        <v/>
      </c>
      <c r="CZ70" s="309" t="str">
        <f ca="true">+IF(OFFSET('Sanitation Data'!$G$28,0,10*ROW('Sanitation Data'!G64))="","",OFFSET('Sanitation Data'!$G$28,0,10*ROW('Sanitation Data'!G64)))</f>
        <v/>
      </c>
      <c r="DA70" s="309" t="str">
        <f ca="true">+IF(OFFSET('Sanitation Data'!$G$29,0,10*ROW('Sanitation Data'!G64))="","",OFFSET('Sanitation Data'!$G$29,0,10*ROW('Sanitation Data'!G64)))</f>
        <v/>
      </c>
      <c r="DB70" s="309" t="str">
        <f ca="true">+IF(OFFSET('Sanitation Data'!$G$30,0,10*ROW('Sanitation Data'!G64))="","",OFFSET('Sanitation Data'!$G$30,0,10*ROW('Sanitation Data'!G64)))</f>
        <v/>
      </c>
      <c r="DC70" s="309" t="str">
        <f ca="true">+IF(OFFSET('Sanitation Data'!$G$31,0,10*ROW('Sanitation Data'!G64))="","",OFFSET('Sanitation Data'!$G$31,0,10*ROW('Sanitation Data'!G64)))</f>
        <v/>
      </c>
      <c r="DD70" s="309" t="str">
        <f ca="true">+IF(OFFSET('Sanitation Data'!$G$32,0,10*ROW('Sanitation Data'!G64))="","",OFFSET('Sanitation Data'!$G$32,0,10*ROW('Sanitation Data'!G64)))</f>
        <v/>
      </c>
      <c r="DE70" s="309" t="str">
        <f ca="true">+IF(OFFSET('Sanitation Data'!$H$28,0,10*ROW('Sanitation Data'!H64))="","",OFFSET('Sanitation Data'!$H$28,0,10*ROW('Sanitation Data'!H64)))</f>
        <v/>
      </c>
      <c r="DF70" s="309" t="str">
        <f ca="true">+IF(OFFSET('Sanitation Data'!$H$29,0,10*ROW('Sanitation Data'!H64))="","",OFFSET('Sanitation Data'!$H$29,0,10*ROW('Sanitation Data'!H64)))</f>
        <v/>
      </c>
      <c r="DG70" s="309" t="str">
        <f ca="true">+IF(OFFSET('Sanitation Data'!$H$30,0,10*ROW('Sanitation Data'!H64))="","",OFFSET('Sanitation Data'!$H$30,0,10*ROW('Sanitation Data'!H64)))</f>
        <v/>
      </c>
      <c r="DH70" s="309" t="str">
        <f ca="true">+IF(OFFSET('Sanitation Data'!$H$31,0,10*ROW('Sanitation Data'!H64))="","",OFFSET('Sanitation Data'!$H$31,0,10*ROW('Sanitation Data'!H64)))</f>
        <v/>
      </c>
      <c r="DI70" s="309" t="str">
        <f ca="true">+IF(OFFSET('Sanitation Data'!$H$32,0,10*ROW('Sanitation Data'!H64))="","",OFFSET('Sanitation Data'!$H$32,0,10*ROW('Sanitation Data'!H64)))</f>
        <v/>
      </c>
      <c r="DJ70" s="309" t="str">
        <f ca="true">+IF(OFFSET('Sanitation Data'!$I$28,0,10*ROW('Sanitation Data'!I64))="","",OFFSET('Sanitation Data'!$I$28,0,10*ROW('Sanitation Data'!I64)))</f>
        <v/>
      </c>
      <c r="DK70" s="309" t="str">
        <f ca="true">+IF(OFFSET('Sanitation Data'!$I$29,0,10*ROW('Sanitation Data'!I64))="","",OFFSET('Sanitation Data'!$I$29,0,10*ROW('Sanitation Data'!I64)))</f>
        <v/>
      </c>
      <c r="DL70" s="309" t="str">
        <f ca="true">+IF(OFFSET('Sanitation Data'!$I$30,0,10*ROW('Sanitation Data'!I64))="","",OFFSET('Sanitation Data'!$I$30,0,10*ROW('Sanitation Data'!I64)))</f>
        <v/>
      </c>
      <c r="DM70" s="309" t="str">
        <f ca="true">+IF(OFFSET('Sanitation Data'!$I$31,0,10*ROW('Sanitation Data'!I64))="","",OFFSET('Sanitation Data'!$I$31,0,10*ROW('Sanitation Data'!I64)))</f>
        <v/>
      </c>
      <c r="DN70" s="309" t="str">
        <f ca="true">+IF(OFFSET('Sanitation Data'!$I$32,0,10*ROW('Sanitation Data'!I64))="","",OFFSET('Sanitation Data'!$I$32,0,10*ROW('Sanitation Data'!I64)))</f>
        <v/>
      </c>
      <c r="DO70" s="309" t="str">
        <f ca="true">+IF(OFFSET('Hygiene Data'!$D$11,0,10*ROW('Hygiene Data'!D64))="","",OFFSET('Hygiene Data'!$D$11,0,10*ROW('Hygiene Data'!D64)))</f>
        <v/>
      </c>
      <c r="DP70" s="309" t="str">
        <f ca="true">+IF(OFFSET('Hygiene Data'!$D$12,0,10*ROW('Hygiene Data'!D64))="","",OFFSET('Hygiene Data'!$D$12,0,10*ROW('Hygiene Data'!D64)))</f>
        <v/>
      </c>
      <c r="DQ70" s="309" t="str">
        <f ca="true">+IF(OFFSET('Hygiene Data'!$D$13,0,10*ROW('Hygiene Data'!D64))="","",OFFSET('Hygiene Data'!$D$13,0,10*ROW('Hygiene Data'!D64)))</f>
        <v/>
      </c>
      <c r="DR70" s="309" t="str">
        <f ca="true">+IF(OFFSET('Hygiene Data'!$E$11,0,10*ROW('Hygiene Data'!E64))="","",OFFSET('Hygiene Data'!$E$11,0,10*ROW('Hygiene Data'!E64)))</f>
        <v/>
      </c>
      <c r="DS70" s="309" t="str">
        <f ca="true">+IF(OFFSET('Hygiene Data'!$E$12,0,10*ROW('Hygiene Data'!E64))="","",OFFSET('Hygiene Data'!$E$12,0,10*ROW('Hygiene Data'!E64)))</f>
        <v/>
      </c>
      <c r="DT70" s="309" t="str">
        <f ca="true">+IF(OFFSET('Hygiene Data'!$E$13,0,10*ROW('Hygiene Data'!E64))="","",OFFSET('Hygiene Data'!$E$13,0,10*ROW('Hygiene Data'!E64)))</f>
        <v/>
      </c>
      <c r="DU70" s="309" t="str">
        <f ca="true">+IF(OFFSET('Hygiene Data'!$F$11,0,10*ROW('Hygiene Data'!F64))="","",OFFSET('Hygiene Data'!$F$11,0,10*ROW('Hygiene Data'!F64)))</f>
        <v/>
      </c>
      <c r="DV70" s="309" t="str">
        <f ca="true">+IF(OFFSET('Hygiene Data'!$F$12,0,10*ROW('Hygiene Data'!F64))="","",OFFSET('Hygiene Data'!$F$12,0,10*ROW('Hygiene Data'!F64)))</f>
        <v/>
      </c>
      <c r="DW70" s="309" t="str">
        <f ca="true">+IF(OFFSET('Hygiene Data'!$F$13,0,10*ROW('Hygiene Data'!F64))="","",OFFSET('Hygiene Data'!$F$13,0,10*ROW('Hygiene Data'!F64)))</f>
        <v/>
      </c>
      <c r="DX70" s="309" t="str">
        <f ca="true">+IF(OFFSET('Hygiene Data'!$G$11,0,10*ROW('Hygiene Data'!G64))="","",OFFSET('Hygiene Data'!$G$11,0,10*ROW('Hygiene Data'!G64)))</f>
        <v/>
      </c>
      <c r="DY70" s="309" t="str">
        <f ca="true">+IF(OFFSET('Hygiene Data'!$G$12,0,10*ROW('Hygiene Data'!G64))="","",OFFSET('Hygiene Data'!$G$12,0,10*ROW('Hygiene Data'!G64)))</f>
        <v/>
      </c>
      <c r="DZ70" s="309" t="str">
        <f ca="true">+IF(OFFSET('Hygiene Data'!$G$13,0,10*ROW('Hygiene Data'!G64))="","",OFFSET('Hygiene Data'!$G$13,0,10*ROW('Hygiene Data'!G64)))</f>
        <v/>
      </c>
      <c r="EA70" s="309" t="str">
        <f ca="true">+IF(OFFSET('Hygiene Data'!$H$11,0,10*ROW('Hygiene Data'!H64))="","",OFFSET('Hygiene Data'!$H$11,0,10*ROW('Hygiene Data'!H64)))</f>
        <v/>
      </c>
      <c r="EB70" s="309" t="str">
        <f ca="true">+IF(OFFSET('Hygiene Data'!$H$12,0,10*ROW('Hygiene Data'!H64))="","",OFFSET('Hygiene Data'!$H$12,0,10*ROW('Hygiene Data'!H64)))</f>
        <v/>
      </c>
      <c r="EC70" s="309" t="str">
        <f ca="true">+IF(OFFSET('Hygiene Data'!$H$13,0,10*ROW('Hygiene Data'!H64))="","",OFFSET('Hygiene Data'!$H$13,0,10*ROW('Hygiene Data'!H64)))</f>
        <v/>
      </c>
      <c r="ED70" s="309" t="str">
        <f ca="true">+IF(OFFSET('Hygiene Data'!$I$11,0,10*ROW('Hygiene Data'!I64))="","",OFFSET('Hygiene Data'!$I$11,0,10*ROW('Hygiene Data'!I64)))</f>
        <v/>
      </c>
      <c r="EE70" s="309" t="str">
        <f ca="true">+IF(OFFSET('Hygiene Data'!$I$12,0,10*ROW('Hygiene Data'!I64))="","",OFFSET('Hygiene Data'!$I$12,0,10*ROW('Hygiene Data'!I64)))</f>
        <v/>
      </c>
      <c r="EF70" s="309"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65" t="str">
        <f t="shared" ref="C71:C134" ca="true" si="1">+IF(ISNUMBER(VALUE(MID(A71,5,4))), VALUE(MID(A71, 5,4)),"")</f>
        <v/>
      </c>
      <c r="D71" s="9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10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10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10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10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10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10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10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10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10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10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10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10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10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10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10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10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10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10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10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10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10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10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10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10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10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10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10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10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10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10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9"/>
      <c r="BS71" s="309" t="str">
        <f ca="true">+IF(OFFSET('Water Data'!$D$27,0,10*ROW('Water Data'!D65))="","",OFFSET('Water Data'!$D$27,0,10*ROW('Water Data'!D65)))</f>
        <v/>
      </c>
      <c r="BT71" s="309" t="str">
        <f ca="true">+IF(OFFSET('Water Data'!$D$28,0,10*ROW('Water Data'!D65))="","",OFFSET('Water Data'!$D$28,0,10*ROW('Water Data'!D65)))</f>
        <v/>
      </c>
      <c r="BU71" s="309" t="str">
        <f ca="true">+IF(OFFSET('Water Data'!$D$29,0,10*ROW('Water Data'!D65))="","",OFFSET('Water Data'!$D$29,0,10*ROW('Water Data'!D65)))</f>
        <v/>
      </c>
      <c r="BV71" s="309" t="str">
        <f ca="true">+IF(OFFSET('Water Data'!$E$27,0,10*ROW('Water Data'!E65))="","",OFFSET('Water Data'!$E$27,0,10*ROW('Water Data'!E65)))</f>
        <v/>
      </c>
      <c r="BW71" s="309" t="str">
        <f ca="true">+IF(OFFSET('Water Data'!$E$28,0,10*ROW('Water Data'!E65))="","",OFFSET('Water Data'!$E$28,0,10*ROW('Water Data'!E65)))</f>
        <v/>
      </c>
      <c r="BX71" s="309" t="str">
        <f ca="true">+IF(OFFSET('Water Data'!$E$29,0,10*ROW('Water Data'!E65))="","",OFFSET('Water Data'!$E$29,0,10*ROW('Water Data'!E65)))</f>
        <v/>
      </c>
      <c r="BY71" s="309" t="str">
        <f ca="true">+IF(OFFSET('Water Data'!$F$27,0,10*ROW('Water Data'!F65))="","",OFFSET('Water Data'!$F$27,0,10*ROW('Water Data'!F65)))</f>
        <v/>
      </c>
      <c r="BZ71" s="309" t="str">
        <f ca="true">+IF(OFFSET('Water Data'!$F$28,0,10*ROW('Water Data'!F65))="","",OFFSET('Water Data'!$F$28,0,10*ROW('Water Data'!F65)))</f>
        <v/>
      </c>
      <c r="CA71" s="309" t="str">
        <f ca="true">+IF(OFFSET('Water Data'!$F$29,0,10*ROW('Water Data'!F65))="","",OFFSET('Water Data'!$F$29,0,10*ROW('Water Data'!F65)))</f>
        <v/>
      </c>
      <c r="CB71" s="309" t="str">
        <f ca="true">+IF(OFFSET('Water Data'!$G$27,0,10*ROW('Water Data'!G65))="","",OFFSET('Water Data'!$G$27,0,10*ROW('Water Data'!G65)))</f>
        <v/>
      </c>
      <c r="CC71" s="309" t="str">
        <f ca="true">+IF(OFFSET('Water Data'!$G$28,0,10*ROW('Water Data'!G65))="","",OFFSET('Water Data'!$G$28,0,10*ROW('Water Data'!G65)))</f>
        <v/>
      </c>
      <c r="CD71" s="309" t="str">
        <f ca="true">+IF(OFFSET('Water Data'!$G$29,0,10*ROW('Water Data'!G65))="","",OFFSET('Water Data'!$G$29,0,10*ROW('Water Data'!G65)))</f>
        <v/>
      </c>
      <c r="CE71" s="309" t="str">
        <f ca="true">+IF(OFFSET('Water Data'!$H$27,0,10*ROW('Water Data'!H65))="","",OFFSET('Water Data'!$H$27,0,10*ROW('Water Data'!H65)))</f>
        <v/>
      </c>
      <c r="CF71" s="309" t="str">
        <f ca="true">+IF(OFFSET('Water Data'!$H$28,0,10*ROW('Water Data'!H65))="","",OFFSET('Water Data'!$H$28,0,10*ROW('Water Data'!H65)))</f>
        <v/>
      </c>
      <c r="CG71" s="309" t="str">
        <f ca="true">+IF(OFFSET('Water Data'!$H$29,0,10*ROW('Water Data'!H65))="","",OFFSET('Water Data'!$H$29,0,10*ROW('Water Data'!H65)))</f>
        <v/>
      </c>
      <c r="CH71" s="309" t="str">
        <f ca="true">+IF(OFFSET('Water Data'!$I$27,0,10*ROW('Water Data'!I65))="","",OFFSET('Water Data'!$I$27,0,10*ROW('Water Data'!I65)))</f>
        <v/>
      </c>
      <c r="CI71" s="309" t="str">
        <f ca="true">+IF(OFFSET('Water Data'!$I$28,0,10*ROW('Water Data'!I65))="","",OFFSET('Water Data'!$I$28,0,10*ROW('Water Data'!I65)))</f>
        <v/>
      </c>
      <c r="CJ71" s="309" t="str">
        <f ca="true">+IF(OFFSET('Water Data'!$I$29,0,10*ROW('Water Data'!I65))="","",OFFSET('Water Data'!$I$29,0,10*ROW('Water Data'!I65)))</f>
        <v/>
      </c>
      <c r="CK71" s="309" t="str">
        <f ca="true">+IF(OFFSET('Sanitation Data'!$D$28,0,10*ROW('Sanitation Data'!D65))="","",OFFSET('Sanitation Data'!$D$28,0,10*ROW('Sanitation Data'!D65)))</f>
        <v/>
      </c>
      <c r="CL71" s="309" t="str">
        <f ca="true">+IF(OFFSET('Sanitation Data'!$D$29,0,10*ROW('Sanitation Data'!D65))="","",OFFSET('Sanitation Data'!$D$29,0,10*ROW('Sanitation Data'!D65)))</f>
        <v/>
      </c>
      <c r="CM71" s="309" t="str">
        <f ca="true">+IF(OFFSET('Sanitation Data'!$D$30,0,10*ROW('Sanitation Data'!D65))="","",OFFSET('Sanitation Data'!$D$30,0,10*ROW('Sanitation Data'!D65)))</f>
        <v/>
      </c>
      <c r="CN71" s="309" t="str">
        <f ca="true">+IF(OFFSET('Sanitation Data'!$D$31,0,10*ROW('Sanitation Data'!D65))="","",OFFSET('Sanitation Data'!$D$31,0,10*ROW('Sanitation Data'!D65)))</f>
        <v/>
      </c>
      <c r="CO71" s="309" t="str">
        <f ca="true">+IF(OFFSET('Sanitation Data'!$D$32,0,10*ROW('Sanitation Data'!D65))="","",OFFSET('Sanitation Data'!$D$32,0,10*ROW('Sanitation Data'!D65)))</f>
        <v/>
      </c>
      <c r="CP71" s="309" t="str">
        <f ca="true">+IF(OFFSET('Sanitation Data'!$E$28,0,10*ROW('Sanitation Data'!E65))="","",OFFSET('Sanitation Data'!$E$28,0,10*ROW('Sanitation Data'!E65)))</f>
        <v/>
      </c>
      <c r="CQ71" s="309" t="str">
        <f ca="true">+IF(OFFSET('Sanitation Data'!$E$29,0,10*ROW('Sanitation Data'!E65))="","",OFFSET('Sanitation Data'!$E$29,0,10*ROW('Sanitation Data'!E65)))</f>
        <v/>
      </c>
      <c r="CR71" s="309" t="str">
        <f ca="true">+IF(OFFSET('Sanitation Data'!$E$30,0,10*ROW('Sanitation Data'!E65))="","",OFFSET('Sanitation Data'!$E$30,0,10*ROW('Sanitation Data'!E65)))</f>
        <v/>
      </c>
      <c r="CS71" s="309" t="str">
        <f ca="true">+IF(OFFSET('Sanitation Data'!$E$31,0,10*ROW('Sanitation Data'!E65))="","",OFFSET('Sanitation Data'!$E$31,0,10*ROW('Sanitation Data'!E65)))</f>
        <v/>
      </c>
      <c r="CT71" s="309" t="str">
        <f ca="true">+IF(OFFSET('Sanitation Data'!$E$32,0,10*ROW('Sanitation Data'!E65))="","",OFFSET('Sanitation Data'!$E$32,0,10*ROW('Sanitation Data'!E65)))</f>
        <v/>
      </c>
      <c r="CU71" s="309" t="str">
        <f ca="true">+IF(OFFSET('Sanitation Data'!$F$28,0,10*ROW('Sanitation Data'!F65))="","",OFFSET('Sanitation Data'!$F$28,0,10*ROW('Sanitation Data'!F65)))</f>
        <v/>
      </c>
      <c r="CV71" s="309" t="str">
        <f ca="true">+IF(OFFSET('Sanitation Data'!$F$29,0,10*ROW('Sanitation Data'!F65))="","",OFFSET('Sanitation Data'!$F$29,0,10*ROW('Sanitation Data'!F65)))</f>
        <v/>
      </c>
      <c r="CW71" s="309" t="str">
        <f ca="true">+IF(OFFSET('Sanitation Data'!$F$30,0,10*ROW('Sanitation Data'!F65))="","",OFFSET('Sanitation Data'!$F$30,0,10*ROW('Sanitation Data'!F65)))</f>
        <v/>
      </c>
      <c r="CX71" s="309" t="str">
        <f ca="true">+IF(OFFSET('Sanitation Data'!$F$31,0,10*ROW('Sanitation Data'!F65))="","",OFFSET('Sanitation Data'!$F$31,0,10*ROW('Sanitation Data'!F65)))</f>
        <v/>
      </c>
      <c r="CY71" s="309" t="str">
        <f ca="true">+IF(OFFSET('Sanitation Data'!$F$32,0,10*ROW('Sanitation Data'!F65))="","",OFFSET('Sanitation Data'!$F$32,0,10*ROW('Sanitation Data'!F65)))</f>
        <v/>
      </c>
      <c r="CZ71" s="309" t="str">
        <f ca="true">+IF(OFFSET('Sanitation Data'!$G$28,0,10*ROW('Sanitation Data'!G65))="","",OFFSET('Sanitation Data'!$G$28,0,10*ROW('Sanitation Data'!G65)))</f>
        <v/>
      </c>
      <c r="DA71" s="309" t="str">
        <f ca="true">+IF(OFFSET('Sanitation Data'!$G$29,0,10*ROW('Sanitation Data'!G65))="","",OFFSET('Sanitation Data'!$G$29,0,10*ROW('Sanitation Data'!G65)))</f>
        <v/>
      </c>
      <c r="DB71" s="309" t="str">
        <f ca="true">+IF(OFFSET('Sanitation Data'!$G$30,0,10*ROW('Sanitation Data'!G65))="","",OFFSET('Sanitation Data'!$G$30,0,10*ROW('Sanitation Data'!G65)))</f>
        <v/>
      </c>
      <c r="DC71" s="309" t="str">
        <f ca="true">+IF(OFFSET('Sanitation Data'!$G$31,0,10*ROW('Sanitation Data'!G65))="","",OFFSET('Sanitation Data'!$G$31,0,10*ROW('Sanitation Data'!G65)))</f>
        <v/>
      </c>
      <c r="DD71" s="309" t="str">
        <f ca="true">+IF(OFFSET('Sanitation Data'!$G$32,0,10*ROW('Sanitation Data'!G65))="","",OFFSET('Sanitation Data'!$G$32,0,10*ROW('Sanitation Data'!G65)))</f>
        <v/>
      </c>
      <c r="DE71" s="309" t="str">
        <f ca="true">+IF(OFFSET('Sanitation Data'!$H$28,0,10*ROW('Sanitation Data'!H65))="","",OFFSET('Sanitation Data'!$H$28,0,10*ROW('Sanitation Data'!H65)))</f>
        <v/>
      </c>
      <c r="DF71" s="309" t="str">
        <f ca="true">+IF(OFFSET('Sanitation Data'!$H$29,0,10*ROW('Sanitation Data'!H65))="","",OFFSET('Sanitation Data'!$H$29,0,10*ROW('Sanitation Data'!H65)))</f>
        <v/>
      </c>
      <c r="DG71" s="309" t="str">
        <f ca="true">+IF(OFFSET('Sanitation Data'!$H$30,0,10*ROW('Sanitation Data'!H65))="","",OFFSET('Sanitation Data'!$H$30,0,10*ROW('Sanitation Data'!H65)))</f>
        <v/>
      </c>
      <c r="DH71" s="309" t="str">
        <f ca="true">+IF(OFFSET('Sanitation Data'!$H$31,0,10*ROW('Sanitation Data'!H65))="","",OFFSET('Sanitation Data'!$H$31,0,10*ROW('Sanitation Data'!H65)))</f>
        <v/>
      </c>
      <c r="DI71" s="309" t="str">
        <f ca="true">+IF(OFFSET('Sanitation Data'!$H$32,0,10*ROW('Sanitation Data'!H65))="","",OFFSET('Sanitation Data'!$H$32,0,10*ROW('Sanitation Data'!H65)))</f>
        <v/>
      </c>
      <c r="DJ71" s="309" t="str">
        <f ca="true">+IF(OFFSET('Sanitation Data'!$I$28,0,10*ROW('Sanitation Data'!I65))="","",OFFSET('Sanitation Data'!$I$28,0,10*ROW('Sanitation Data'!I65)))</f>
        <v/>
      </c>
      <c r="DK71" s="309" t="str">
        <f ca="true">+IF(OFFSET('Sanitation Data'!$I$29,0,10*ROW('Sanitation Data'!I65))="","",OFFSET('Sanitation Data'!$I$29,0,10*ROW('Sanitation Data'!I65)))</f>
        <v/>
      </c>
      <c r="DL71" s="309" t="str">
        <f ca="true">+IF(OFFSET('Sanitation Data'!$I$30,0,10*ROW('Sanitation Data'!I65))="","",OFFSET('Sanitation Data'!$I$30,0,10*ROW('Sanitation Data'!I65)))</f>
        <v/>
      </c>
      <c r="DM71" s="309" t="str">
        <f ca="true">+IF(OFFSET('Sanitation Data'!$I$31,0,10*ROW('Sanitation Data'!I65))="","",OFFSET('Sanitation Data'!$I$31,0,10*ROW('Sanitation Data'!I65)))</f>
        <v/>
      </c>
      <c r="DN71" s="309" t="str">
        <f ca="true">+IF(OFFSET('Sanitation Data'!$I$32,0,10*ROW('Sanitation Data'!I65))="","",OFFSET('Sanitation Data'!$I$32,0,10*ROW('Sanitation Data'!I65)))</f>
        <v/>
      </c>
      <c r="DO71" s="309" t="str">
        <f ca="true">+IF(OFFSET('Hygiene Data'!$D$11,0,10*ROW('Hygiene Data'!D65))="","",OFFSET('Hygiene Data'!$D$11,0,10*ROW('Hygiene Data'!D65)))</f>
        <v/>
      </c>
      <c r="DP71" s="309" t="str">
        <f ca="true">+IF(OFFSET('Hygiene Data'!$D$12,0,10*ROW('Hygiene Data'!D65))="","",OFFSET('Hygiene Data'!$D$12,0,10*ROW('Hygiene Data'!D65)))</f>
        <v/>
      </c>
      <c r="DQ71" s="309" t="str">
        <f ca="true">+IF(OFFSET('Hygiene Data'!$D$13,0,10*ROW('Hygiene Data'!D65))="","",OFFSET('Hygiene Data'!$D$13,0,10*ROW('Hygiene Data'!D65)))</f>
        <v/>
      </c>
      <c r="DR71" s="309" t="str">
        <f ca="true">+IF(OFFSET('Hygiene Data'!$E$11,0,10*ROW('Hygiene Data'!E65))="","",OFFSET('Hygiene Data'!$E$11,0,10*ROW('Hygiene Data'!E65)))</f>
        <v/>
      </c>
      <c r="DS71" s="309" t="str">
        <f ca="true">+IF(OFFSET('Hygiene Data'!$E$12,0,10*ROW('Hygiene Data'!E65))="","",OFFSET('Hygiene Data'!$E$12,0,10*ROW('Hygiene Data'!E65)))</f>
        <v/>
      </c>
      <c r="DT71" s="309" t="str">
        <f ca="true">+IF(OFFSET('Hygiene Data'!$E$13,0,10*ROW('Hygiene Data'!E65))="","",OFFSET('Hygiene Data'!$E$13,0,10*ROW('Hygiene Data'!E65)))</f>
        <v/>
      </c>
      <c r="DU71" s="309" t="str">
        <f ca="true">+IF(OFFSET('Hygiene Data'!$F$11,0,10*ROW('Hygiene Data'!F65))="","",OFFSET('Hygiene Data'!$F$11,0,10*ROW('Hygiene Data'!F65)))</f>
        <v/>
      </c>
      <c r="DV71" s="309" t="str">
        <f ca="true">+IF(OFFSET('Hygiene Data'!$F$12,0,10*ROW('Hygiene Data'!F65))="","",OFFSET('Hygiene Data'!$F$12,0,10*ROW('Hygiene Data'!F65)))</f>
        <v/>
      </c>
      <c r="DW71" s="309" t="str">
        <f ca="true">+IF(OFFSET('Hygiene Data'!$F$13,0,10*ROW('Hygiene Data'!F65))="","",OFFSET('Hygiene Data'!$F$13,0,10*ROW('Hygiene Data'!F65)))</f>
        <v/>
      </c>
      <c r="DX71" s="309" t="str">
        <f ca="true">+IF(OFFSET('Hygiene Data'!$G$11,0,10*ROW('Hygiene Data'!G65))="","",OFFSET('Hygiene Data'!$G$11,0,10*ROW('Hygiene Data'!G65)))</f>
        <v/>
      </c>
      <c r="DY71" s="309" t="str">
        <f ca="true">+IF(OFFSET('Hygiene Data'!$G$12,0,10*ROW('Hygiene Data'!G65))="","",OFFSET('Hygiene Data'!$G$12,0,10*ROW('Hygiene Data'!G65)))</f>
        <v/>
      </c>
      <c r="DZ71" s="309" t="str">
        <f ca="true">+IF(OFFSET('Hygiene Data'!$G$13,0,10*ROW('Hygiene Data'!G65))="","",OFFSET('Hygiene Data'!$G$13,0,10*ROW('Hygiene Data'!G65)))</f>
        <v/>
      </c>
      <c r="EA71" s="309" t="str">
        <f ca="true">+IF(OFFSET('Hygiene Data'!$H$11,0,10*ROW('Hygiene Data'!H65))="","",OFFSET('Hygiene Data'!$H$11,0,10*ROW('Hygiene Data'!H65)))</f>
        <v/>
      </c>
      <c r="EB71" s="309" t="str">
        <f ca="true">+IF(OFFSET('Hygiene Data'!$H$12,0,10*ROW('Hygiene Data'!H65))="","",OFFSET('Hygiene Data'!$H$12,0,10*ROW('Hygiene Data'!H65)))</f>
        <v/>
      </c>
      <c r="EC71" s="309" t="str">
        <f ca="true">+IF(OFFSET('Hygiene Data'!$H$13,0,10*ROW('Hygiene Data'!H65))="","",OFFSET('Hygiene Data'!$H$13,0,10*ROW('Hygiene Data'!H65)))</f>
        <v/>
      </c>
      <c r="ED71" s="309" t="str">
        <f ca="true">+IF(OFFSET('Hygiene Data'!$I$11,0,10*ROW('Hygiene Data'!I65))="","",OFFSET('Hygiene Data'!$I$11,0,10*ROW('Hygiene Data'!I65)))</f>
        <v/>
      </c>
      <c r="EE71" s="309" t="str">
        <f ca="true">+IF(OFFSET('Hygiene Data'!$I$12,0,10*ROW('Hygiene Data'!I65))="","",OFFSET('Hygiene Data'!$I$12,0,10*ROW('Hygiene Data'!I65)))</f>
        <v/>
      </c>
      <c r="EF71" s="309"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65" t="str">
        <f t="shared" ca="true" si="1"/>
        <v/>
      </c>
      <c r="D72" s="9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10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10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10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10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10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10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10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10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10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10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10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10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10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10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10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10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10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10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10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10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10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10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10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10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10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10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10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10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10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10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9"/>
      <c r="BS72" s="309" t="str">
        <f ca="true">+IF(OFFSET('Water Data'!$D$27,0,10*ROW('Water Data'!D66))="","",OFFSET('Water Data'!$D$27,0,10*ROW('Water Data'!D66)))</f>
        <v/>
      </c>
      <c r="BT72" s="309" t="str">
        <f ca="true">+IF(OFFSET('Water Data'!$D$28,0,10*ROW('Water Data'!D66))="","",OFFSET('Water Data'!$D$28,0,10*ROW('Water Data'!D66)))</f>
        <v/>
      </c>
      <c r="BU72" s="309" t="str">
        <f ca="true">+IF(OFFSET('Water Data'!$D$29,0,10*ROW('Water Data'!D66))="","",OFFSET('Water Data'!$D$29,0,10*ROW('Water Data'!D66)))</f>
        <v/>
      </c>
      <c r="BV72" s="309" t="str">
        <f ca="true">+IF(OFFSET('Water Data'!$E$27,0,10*ROW('Water Data'!E66))="","",OFFSET('Water Data'!$E$27,0,10*ROW('Water Data'!E66)))</f>
        <v/>
      </c>
      <c r="BW72" s="309" t="str">
        <f ca="true">+IF(OFFSET('Water Data'!$E$28,0,10*ROW('Water Data'!E66))="","",OFFSET('Water Data'!$E$28,0,10*ROW('Water Data'!E66)))</f>
        <v/>
      </c>
      <c r="BX72" s="309" t="str">
        <f ca="true">+IF(OFFSET('Water Data'!$E$29,0,10*ROW('Water Data'!E66))="","",OFFSET('Water Data'!$E$29,0,10*ROW('Water Data'!E66)))</f>
        <v/>
      </c>
      <c r="BY72" s="309" t="str">
        <f ca="true">+IF(OFFSET('Water Data'!$F$27,0,10*ROW('Water Data'!F66))="","",OFFSET('Water Data'!$F$27,0,10*ROW('Water Data'!F66)))</f>
        <v/>
      </c>
      <c r="BZ72" s="309" t="str">
        <f ca="true">+IF(OFFSET('Water Data'!$F$28,0,10*ROW('Water Data'!F66))="","",OFFSET('Water Data'!$F$28,0,10*ROW('Water Data'!F66)))</f>
        <v/>
      </c>
      <c r="CA72" s="309" t="str">
        <f ca="true">+IF(OFFSET('Water Data'!$F$29,0,10*ROW('Water Data'!F66))="","",OFFSET('Water Data'!$F$29,0,10*ROW('Water Data'!F66)))</f>
        <v/>
      </c>
      <c r="CB72" s="309" t="str">
        <f ca="true">+IF(OFFSET('Water Data'!$G$27,0,10*ROW('Water Data'!G66))="","",OFFSET('Water Data'!$G$27,0,10*ROW('Water Data'!G66)))</f>
        <v/>
      </c>
      <c r="CC72" s="309" t="str">
        <f ca="true">+IF(OFFSET('Water Data'!$G$28,0,10*ROW('Water Data'!G66))="","",OFFSET('Water Data'!$G$28,0,10*ROW('Water Data'!G66)))</f>
        <v/>
      </c>
      <c r="CD72" s="309" t="str">
        <f ca="true">+IF(OFFSET('Water Data'!$G$29,0,10*ROW('Water Data'!G66))="","",OFFSET('Water Data'!$G$29,0,10*ROW('Water Data'!G66)))</f>
        <v/>
      </c>
      <c r="CE72" s="309" t="str">
        <f ca="true">+IF(OFFSET('Water Data'!$H$27,0,10*ROW('Water Data'!H66))="","",OFFSET('Water Data'!$H$27,0,10*ROW('Water Data'!H66)))</f>
        <v/>
      </c>
      <c r="CF72" s="309" t="str">
        <f ca="true">+IF(OFFSET('Water Data'!$H$28,0,10*ROW('Water Data'!H66))="","",OFFSET('Water Data'!$H$28,0,10*ROW('Water Data'!H66)))</f>
        <v/>
      </c>
      <c r="CG72" s="309" t="str">
        <f ca="true">+IF(OFFSET('Water Data'!$H$29,0,10*ROW('Water Data'!H66))="","",OFFSET('Water Data'!$H$29,0,10*ROW('Water Data'!H66)))</f>
        <v/>
      </c>
      <c r="CH72" s="309" t="str">
        <f ca="true">+IF(OFFSET('Water Data'!$I$27,0,10*ROW('Water Data'!I66))="","",OFFSET('Water Data'!$I$27,0,10*ROW('Water Data'!I66)))</f>
        <v/>
      </c>
      <c r="CI72" s="309" t="str">
        <f ca="true">+IF(OFFSET('Water Data'!$I$28,0,10*ROW('Water Data'!I66))="","",OFFSET('Water Data'!$I$28,0,10*ROW('Water Data'!I66)))</f>
        <v/>
      </c>
      <c r="CJ72" s="309" t="str">
        <f ca="true">+IF(OFFSET('Water Data'!$I$29,0,10*ROW('Water Data'!I66))="","",OFFSET('Water Data'!$I$29,0,10*ROW('Water Data'!I66)))</f>
        <v/>
      </c>
      <c r="CK72" s="309" t="str">
        <f ca="true">+IF(OFFSET('Sanitation Data'!$D$28,0,10*ROW('Sanitation Data'!D66))="","",OFFSET('Sanitation Data'!$D$28,0,10*ROW('Sanitation Data'!D66)))</f>
        <v/>
      </c>
      <c r="CL72" s="309" t="str">
        <f ca="true">+IF(OFFSET('Sanitation Data'!$D$29,0,10*ROW('Sanitation Data'!D66))="","",OFFSET('Sanitation Data'!$D$29,0,10*ROW('Sanitation Data'!D66)))</f>
        <v/>
      </c>
      <c r="CM72" s="309" t="str">
        <f ca="true">+IF(OFFSET('Sanitation Data'!$D$30,0,10*ROW('Sanitation Data'!D66))="","",OFFSET('Sanitation Data'!$D$30,0,10*ROW('Sanitation Data'!D66)))</f>
        <v/>
      </c>
      <c r="CN72" s="309" t="str">
        <f ca="true">+IF(OFFSET('Sanitation Data'!$D$31,0,10*ROW('Sanitation Data'!D66))="","",OFFSET('Sanitation Data'!$D$31,0,10*ROW('Sanitation Data'!D66)))</f>
        <v/>
      </c>
      <c r="CO72" s="309" t="str">
        <f ca="true">+IF(OFFSET('Sanitation Data'!$D$32,0,10*ROW('Sanitation Data'!D66))="","",OFFSET('Sanitation Data'!$D$32,0,10*ROW('Sanitation Data'!D66)))</f>
        <v/>
      </c>
      <c r="CP72" s="309" t="str">
        <f ca="true">+IF(OFFSET('Sanitation Data'!$E$28,0,10*ROW('Sanitation Data'!E66))="","",OFFSET('Sanitation Data'!$E$28,0,10*ROW('Sanitation Data'!E66)))</f>
        <v/>
      </c>
      <c r="CQ72" s="309" t="str">
        <f ca="true">+IF(OFFSET('Sanitation Data'!$E$29,0,10*ROW('Sanitation Data'!E66))="","",OFFSET('Sanitation Data'!$E$29,0,10*ROW('Sanitation Data'!E66)))</f>
        <v/>
      </c>
      <c r="CR72" s="309" t="str">
        <f ca="true">+IF(OFFSET('Sanitation Data'!$E$30,0,10*ROW('Sanitation Data'!E66))="","",OFFSET('Sanitation Data'!$E$30,0,10*ROW('Sanitation Data'!E66)))</f>
        <v/>
      </c>
      <c r="CS72" s="309" t="str">
        <f ca="true">+IF(OFFSET('Sanitation Data'!$E$31,0,10*ROW('Sanitation Data'!E66))="","",OFFSET('Sanitation Data'!$E$31,0,10*ROW('Sanitation Data'!E66)))</f>
        <v/>
      </c>
      <c r="CT72" s="309" t="str">
        <f ca="true">+IF(OFFSET('Sanitation Data'!$E$32,0,10*ROW('Sanitation Data'!E66))="","",OFFSET('Sanitation Data'!$E$32,0,10*ROW('Sanitation Data'!E66)))</f>
        <v/>
      </c>
      <c r="CU72" s="309" t="str">
        <f ca="true">+IF(OFFSET('Sanitation Data'!$F$28,0,10*ROW('Sanitation Data'!F66))="","",OFFSET('Sanitation Data'!$F$28,0,10*ROW('Sanitation Data'!F66)))</f>
        <v/>
      </c>
      <c r="CV72" s="309" t="str">
        <f ca="true">+IF(OFFSET('Sanitation Data'!$F$29,0,10*ROW('Sanitation Data'!F66))="","",OFFSET('Sanitation Data'!$F$29,0,10*ROW('Sanitation Data'!F66)))</f>
        <v/>
      </c>
      <c r="CW72" s="309" t="str">
        <f ca="true">+IF(OFFSET('Sanitation Data'!$F$30,0,10*ROW('Sanitation Data'!F66))="","",OFFSET('Sanitation Data'!$F$30,0,10*ROW('Sanitation Data'!F66)))</f>
        <v/>
      </c>
      <c r="CX72" s="309" t="str">
        <f ca="true">+IF(OFFSET('Sanitation Data'!$F$31,0,10*ROW('Sanitation Data'!F66))="","",OFFSET('Sanitation Data'!$F$31,0,10*ROW('Sanitation Data'!F66)))</f>
        <v/>
      </c>
      <c r="CY72" s="309" t="str">
        <f ca="true">+IF(OFFSET('Sanitation Data'!$F$32,0,10*ROW('Sanitation Data'!F66))="","",OFFSET('Sanitation Data'!$F$32,0,10*ROW('Sanitation Data'!F66)))</f>
        <v/>
      </c>
      <c r="CZ72" s="309" t="str">
        <f ca="true">+IF(OFFSET('Sanitation Data'!$G$28,0,10*ROW('Sanitation Data'!G66))="","",OFFSET('Sanitation Data'!$G$28,0,10*ROW('Sanitation Data'!G66)))</f>
        <v/>
      </c>
      <c r="DA72" s="309" t="str">
        <f ca="true">+IF(OFFSET('Sanitation Data'!$G$29,0,10*ROW('Sanitation Data'!G66))="","",OFFSET('Sanitation Data'!$G$29,0,10*ROW('Sanitation Data'!G66)))</f>
        <v/>
      </c>
      <c r="DB72" s="309" t="str">
        <f ca="true">+IF(OFFSET('Sanitation Data'!$G$30,0,10*ROW('Sanitation Data'!G66))="","",OFFSET('Sanitation Data'!$G$30,0,10*ROW('Sanitation Data'!G66)))</f>
        <v/>
      </c>
      <c r="DC72" s="309" t="str">
        <f ca="true">+IF(OFFSET('Sanitation Data'!$G$31,0,10*ROW('Sanitation Data'!G66))="","",OFFSET('Sanitation Data'!$G$31,0,10*ROW('Sanitation Data'!G66)))</f>
        <v/>
      </c>
      <c r="DD72" s="309" t="str">
        <f ca="true">+IF(OFFSET('Sanitation Data'!$G$32,0,10*ROW('Sanitation Data'!G66))="","",OFFSET('Sanitation Data'!$G$32,0,10*ROW('Sanitation Data'!G66)))</f>
        <v/>
      </c>
      <c r="DE72" s="309" t="str">
        <f ca="true">+IF(OFFSET('Sanitation Data'!$H$28,0,10*ROW('Sanitation Data'!H66))="","",OFFSET('Sanitation Data'!$H$28,0,10*ROW('Sanitation Data'!H66)))</f>
        <v/>
      </c>
      <c r="DF72" s="309" t="str">
        <f ca="true">+IF(OFFSET('Sanitation Data'!$H$29,0,10*ROW('Sanitation Data'!H66))="","",OFFSET('Sanitation Data'!$H$29,0,10*ROW('Sanitation Data'!H66)))</f>
        <v/>
      </c>
      <c r="DG72" s="309" t="str">
        <f ca="true">+IF(OFFSET('Sanitation Data'!$H$30,0,10*ROW('Sanitation Data'!H66))="","",OFFSET('Sanitation Data'!$H$30,0,10*ROW('Sanitation Data'!H66)))</f>
        <v/>
      </c>
      <c r="DH72" s="309" t="str">
        <f ca="true">+IF(OFFSET('Sanitation Data'!$H$31,0,10*ROW('Sanitation Data'!H66))="","",OFFSET('Sanitation Data'!$H$31,0,10*ROW('Sanitation Data'!H66)))</f>
        <v/>
      </c>
      <c r="DI72" s="309" t="str">
        <f ca="true">+IF(OFFSET('Sanitation Data'!$H$32,0,10*ROW('Sanitation Data'!H66))="","",OFFSET('Sanitation Data'!$H$32,0,10*ROW('Sanitation Data'!H66)))</f>
        <v/>
      </c>
      <c r="DJ72" s="309" t="str">
        <f ca="true">+IF(OFFSET('Sanitation Data'!$I$28,0,10*ROW('Sanitation Data'!I66))="","",OFFSET('Sanitation Data'!$I$28,0,10*ROW('Sanitation Data'!I66)))</f>
        <v/>
      </c>
      <c r="DK72" s="309" t="str">
        <f ca="true">+IF(OFFSET('Sanitation Data'!$I$29,0,10*ROW('Sanitation Data'!I66))="","",OFFSET('Sanitation Data'!$I$29,0,10*ROW('Sanitation Data'!I66)))</f>
        <v/>
      </c>
      <c r="DL72" s="309" t="str">
        <f ca="true">+IF(OFFSET('Sanitation Data'!$I$30,0,10*ROW('Sanitation Data'!I66))="","",OFFSET('Sanitation Data'!$I$30,0,10*ROW('Sanitation Data'!I66)))</f>
        <v/>
      </c>
      <c r="DM72" s="309" t="str">
        <f ca="true">+IF(OFFSET('Sanitation Data'!$I$31,0,10*ROW('Sanitation Data'!I66))="","",OFFSET('Sanitation Data'!$I$31,0,10*ROW('Sanitation Data'!I66)))</f>
        <v/>
      </c>
      <c r="DN72" s="309" t="str">
        <f ca="true">+IF(OFFSET('Sanitation Data'!$I$32,0,10*ROW('Sanitation Data'!I66))="","",OFFSET('Sanitation Data'!$I$32,0,10*ROW('Sanitation Data'!I66)))</f>
        <v/>
      </c>
      <c r="DO72" s="309" t="str">
        <f ca="true">+IF(OFFSET('Hygiene Data'!$D$11,0,10*ROW('Hygiene Data'!D66))="","",OFFSET('Hygiene Data'!$D$11,0,10*ROW('Hygiene Data'!D66)))</f>
        <v/>
      </c>
      <c r="DP72" s="309" t="str">
        <f ca="true">+IF(OFFSET('Hygiene Data'!$D$12,0,10*ROW('Hygiene Data'!D66))="","",OFFSET('Hygiene Data'!$D$12,0,10*ROW('Hygiene Data'!D66)))</f>
        <v/>
      </c>
      <c r="DQ72" s="309" t="str">
        <f ca="true">+IF(OFFSET('Hygiene Data'!$D$13,0,10*ROW('Hygiene Data'!D66))="","",OFFSET('Hygiene Data'!$D$13,0,10*ROW('Hygiene Data'!D66)))</f>
        <v/>
      </c>
      <c r="DR72" s="309" t="str">
        <f ca="true">+IF(OFFSET('Hygiene Data'!$E$11,0,10*ROW('Hygiene Data'!E66))="","",OFFSET('Hygiene Data'!$E$11,0,10*ROW('Hygiene Data'!E66)))</f>
        <v/>
      </c>
      <c r="DS72" s="309" t="str">
        <f ca="true">+IF(OFFSET('Hygiene Data'!$E$12,0,10*ROW('Hygiene Data'!E66))="","",OFFSET('Hygiene Data'!$E$12,0,10*ROW('Hygiene Data'!E66)))</f>
        <v/>
      </c>
      <c r="DT72" s="309" t="str">
        <f ca="true">+IF(OFFSET('Hygiene Data'!$E$13,0,10*ROW('Hygiene Data'!E66))="","",OFFSET('Hygiene Data'!$E$13,0,10*ROW('Hygiene Data'!E66)))</f>
        <v/>
      </c>
      <c r="DU72" s="309" t="str">
        <f ca="true">+IF(OFFSET('Hygiene Data'!$F$11,0,10*ROW('Hygiene Data'!F66))="","",OFFSET('Hygiene Data'!$F$11,0,10*ROW('Hygiene Data'!F66)))</f>
        <v/>
      </c>
      <c r="DV72" s="309" t="str">
        <f ca="true">+IF(OFFSET('Hygiene Data'!$F$12,0,10*ROW('Hygiene Data'!F66))="","",OFFSET('Hygiene Data'!$F$12,0,10*ROW('Hygiene Data'!F66)))</f>
        <v/>
      </c>
      <c r="DW72" s="309" t="str">
        <f ca="true">+IF(OFFSET('Hygiene Data'!$F$13,0,10*ROW('Hygiene Data'!F66))="","",OFFSET('Hygiene Data'!$F$13,0,10*ROW('Hygiene Data'!F66)))</f>
        <v/>
      </c>
      <c r="DX72" s="309" t="str">
        <f ca="true">+IF(OFFSET('Hygiene Data'!$G$11,0,10*ROW('Hygiene Data'!G66))="","",OFFSET('Hygiene Data'!$G$11,0,10*ROW('Hygiene Data'!G66)))</f>
        <v/>
      </c>
      <c r="DY72" s="309" t="str">
        <f ca="true">+IF(OFFSET('Hygiene Data'!$G$12,0,10*ROW('Hygiene Data'!G66))="","",OFFSET('Hygiene Data'!$G$12,0,10*ROW('Hygiene Data'!G66)))</f>
        <v/>
      </c>
      <c r="DZ72" s="309" t="str">
        <f ca="true">+IF(OFFSET('Hygiene Data'!$G$13,0,10*ROW('Hygiene Data'!G66))="","",OFFSET('Hygiene Data'!$G$13,0,10*ROW('Hygiene Data'!G66)))</f>
        <v/>
      </c>
      <c r="EA72" s="309" t="str">
        <f ca="true">+IF(OFFSET('Hygiene Data'!$H$11,0,10*ROW('Hygiene Data'!H66))="","",OFFSET('Hygiene Data'!$H$11,0,10*ROW('Hygiene Data'!H66)))</f>
        <v/>
      </c>
      <c r="EB72" s="309" t="str">
        <f ca="true">+IF(OFFSET('Hygiene Data'!$H$12,0,10*ROW('Hygiene Data'!H66))="","",OFFSET('Hygiene Data'!$H$12,0,10*ROW('Hygiene Data'!H66)))</f>
        <v/>
      </c>
      <c r="EC72" s="309" t="str">
        <f ca="true">+IF(OFFSET('Hygiene Data'!$H$13,0,10*ROW('Hygiene Data'!H66))="","",OFFSET('Hygiene Data'!$H$13,0,10*ROW('Hygiene Data'!H66)))</f>
        <v/>
      </c>
      <c r="ED72" s="309" t="str">
        <f ca="true">+IF(OFFSET('Hygiene Data'!$I$11,0,10*ROW('Hygiene Data'!I66))="","",OFFSET('Hygiene Data'!$I$11,0,10*ROW('Hygiene Data'!I66)))</f>
        <v/>
      </c>
      <c r="EE72" s="309" t="str">
        <f ca="true">+IF(OFFSET('Hygiene Data'!$I$12,0,10*ROW('Hygiene Data'!I66))="","",OFFSET('Hygiene Data'!$I$12,0,10*ROW('Hygiene Data'!I66)))</f>
        <v/>
      </c>
      <c r="EF72" s="309"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65" t="str">
        <f t="shared" ca="true" si="1"/>
        <v/>
      </c>
      <c r="D73" s="9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10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10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10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10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10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10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10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10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10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10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10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10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10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10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10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10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10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10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10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10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10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10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10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10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10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10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10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10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10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10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9"/>
      <c r="BS73" s="309" t="str">
        <f ca="true">+IF(OFFSET('Water Data'!$D$27,0,10*ROW('Water Data'!D67))="","",OFFSET('Water Data'!$D$27,0,10*ROW('Water Data'!D67)))</f>
        <v/>
      </c>
      <c r="BT73" s="309" t="str">
        <f ca="true">+IF(OFFSET('Water Data'!$D$28,0,10*ROW('Water Data'!D67))="","",OFFSET('Water Data'!$D$28,0,10*ROW('Water Data'!D67)))</f>
        <v/>
      </c>
      <c r="BU73" s="309" t="str">
        <f ca="true">+IF(OFFSET('Water Data'!$D$29,0,10*ROW('Water Data'!D67))="","",OFFSET('Water Data'!$D$29,0,10*ROW('Water Data'!D67)))</f>
        <v/>
      </c>
      <c r="BV73" s="309" t="str">
        <f ca="true">+IF(OFFSET('Water Data'!$E$27,0,10*ROW('Water Data'!E67))="","",OFFSET('Water Data'!$E$27,0,10*ROW('Water Data'!E67)))</f>
        <v/>
      </c>
      <c r="BW73" s="309" t="str">
        <f ca="true">+IF(OFFSET('Water Data'!$E$28,0,10*ROW('Water Data'!E67))="","",OFFSET('Water Data'!$E$28,0,10*ROW('Water Data'!E67)))</f>
        <v/>
      </c>
      <c r="BX73" s="309" t="str">
        <f ca="true">+IF(OFFSET('Water Data'!$E$29,0,10*ROW('Water Data'!E67))="","",OFFSET('Water Data'!$E$29,0,10*ROW('Water Data'!E67)))</f>
        <v/>
      </c>
      <c r="BY73" s="309" t="str">
        <f ca="true">+IF(OFFSET('Water Data'!$F$27,0,10*ROW('Water Data'!F67))="","",OFFSET('Water Data'!$F$27,0,10*ROW('Water Data'!F67)))</f>
        <v/>
      </c>
      <c r="BZ73" s="309" t="str">
        <f ca="true">+IF(OFFSET('Water Data'!$F$28,0,10*ROW('Water Data'!F67))="","",OFFSET('Water Data'!$F$28,0,10*ROW('Water Data'!F67)))</f>
        <v/>
      </c>
      <c r="CA73" s="309" t="str">
        <f ca="true">+IF(OFFSET('Water Data'!$F$29,0,10*ROW('Water Data'!F67))="","",OFFSET('Water Data'!$F$29,0,10*ROW('Water Data'!F67)))</f>
        <v/>
      </c>
      <c r="CB73" s="309" t="str">
        <f ca="true">+IF(OFFSET('Water Data'!$G$27,0,10*ROW('Water Data'!G67))="","",OFFSET('Water Data'!$G$27,0,10*ROW('Water Data'!G67)))</f>
        <v/>
      </c>
      <c r="CC73" s="309" t="str">
        <f ca="true">+IF(OFFSET('Water Data'!$G$28,0,10*ROW('Water Data'!G67))="","",OFFSET('Water Data'!$G$28,0,10*ROW('Water Data'!G67)))</f>
        <v/>
      </c>
      <c r="CD73" s="309" t="str">
        <f ca="true">+IF(OFFSET('Water Data'!$G$29,0,10*ROW('Water Data'!G67))="","",OFFSET('Water Data'!$G$29,0,10*ROW('Water Data'!G67)))</f>
        <v/>
      </c>
      <c r="CE73" s="309" t="str">
        <f ca="true">+IF(OFFSET('Water Data'!$H$27,0,10*ROW('Water Data'!H67))="","",OFFSET('Water Data'!$H$27,0,10*ROW('Water Data'!H67)))</f>
        <v/>
      </c>
      <c r="CF73" s="309" t="str">
        <f ca="true">+IF(OFFSET('Water Data'!$H$28,0,10*ROW('Water Data'!H67))="","",OFFSET('Water Data'!$H$28,0,10*ROW('Water Data'!H67)))</f>
        <v/>
      </c>
      <c r="CG73" s="309" t="str">
        <f ca="true">+IF(OFFSET('Water Data'!$H$29,0,10*ROW('Water Data'!H67))="","",OFFSET('Water Data'!$H$29,0,10*ROW('Water Data'!H67)))</f>
        <v/>
      </c>
      <c r="CH73" s="309" t="str">
        <f ca="true">+IF(OFFSET('Water Data'!$I$27,0,10*ROW('Water Data'!I67))="","",OFFSET('Water Data'!$I$27,0,10*ROW('Water Data'!I67)))</f>
        <v/>
      </c>
      <c r="CI73" s="309" t="str">
        <f ca="true">+IF(OFFSET('Water Data'!$I$28,0,10*ROW('Water Data'!I67))="","",OFFSET('Water Data'!$I$28,0,10*ROW('Water Data'!I67)))</f>
        <v/>
      </c>
      <c r="CJ73" s="309" t="str">
        <f ca="true">+IF(OFFSET('Water Data'!$I$29,0,10*ROW('Water Data'!I67))="","",OFFSET('Water Data'!$I$29,0,10*ROW('Water Data'!I67)))</f>
        <v/>
      </c>
      <c r="CK73" s="309" t="str">
        <f ca="true">+IF(OFFSET('Sanitation Data'!$D$28,0,10*ROW('Sanitation Data'!D67))="","",OFFSET('Sanitation Data'!$D$28,0,10*ROW('Sanitation Data'!D67)))</f>
        <v/>
      </c>
      <c r="CL73" s="309" t="str">
        <f ca="true">+IF(OFFSET('Sanitation Data'!$D$29,0,10*ROW('Sanitation Data'!D67))="","",OFFSET('Sanitation Data'!$D$29,0,10*ROW('Sanitation Data'!D67)))</f>
        <v/>
      </c>
      <c r="CM73" s="309" t="str">
        <f ca="true">+IF(OFFSET('Sanitation Data'!$D$30,0,10*ROW('Sanitation Data'!D67))="","",OFFSET('Sanitation Data'!$D$30,0,10*ROW('Sanitation Data'!D67)))</f>
        <v/>
      </c>
      <c r="CN73" s="309" t="str">
        <f ca="true">+IF(OFFSET('Sanitation Data'!$D$31,0,10*ROW('Sanitation Data'!D67))="","",OFFSET('Sanitation Data'!$D$31,0,10*ROW('Sanitation Data'!D67)))</f>
        <v/>
      </c>
      <c r="CO73" s="309" t="str">
        <f ca="true">+IF(OFFSET('Sanitation Data'!$D$32,0,10*ROW('Sanitation Data'!D67))="","",OFFSET('Sanitation Data'!$D$32,0,10*ROW('Sanitation Data'!D67)))</f>
        <v/>
      </c>
      <c r="CP73" s="309" t="str">
        <f ca="true">+IF(OFFSET('Sanitation Data'!$E$28,0,10*ROW('Sanitation Data'!E67))="","",OFFSET('Sanitation Data'!$E$28,0,10*ROW('Sanitation Data'!E67)))</f>
        <v/>
      </c>
      <c r="CQ73" s="309" t="str">
        <f ca="true">+IF(OFFSET('Sanitation Data'!$E$29,0,10*ROW('Sanitation Data'!E67))="","",OFFSET('Sanitation Data'!$E$29,0,10*ROW('Sanitation Data'!E67)))</f>
        <v/>
      </c>
      <c r="CR73" s="309" t="str">
        <f ca="true">+IF(OFFSET('Sanitation Data'!$E$30,0,10*ROW('Sanitation Data'!E67))="","",OFFSET('Sanitation Data'!$E$30,0,10*ROW('Sanitation Data'!E67)))</f>
        <v/>
      </c>
      <c r="CS73" s="309" t="str">
        <f ca="true">+IF(OFFSET('Sanitation Data'!$E$31,0,10*ROW('Sanitation Data'!E67))="","",OFFSET('Sanitation Data'!$E$31,0,10*ROW('Sanitation Data'!E67)))</f>
        <v/>
      </c>
      <c r="CT73" s="309" t="str">
        <f ca="true">+IF(OFFSET('Sanitation Data'!$E$32,0,10*ROW('Sanitation Data'!E67))="","",OFFSET('Sanitation Data'!$E$32,0,10*ROW('Sanitation Data'!E67)))</f>
        <v/>
      </c>
      <c r="CU73" s="309" t="str">
        <f ca="true">+IF(OFFSET('Sanitation Data'!$F$28,0,10*ROW('Sanitation Data'!F67))="","",OFFSET('Sanitation Data'!$F$28,0,10*ROW('Sanitation Data'!F67)))</f>
        <v/>
      </c>
      <c r="CV73" s="309" t="str">
        <f ca="true">+IF(OFFSET('Sanitation Data'!$F$29,0,10*ROW('Sanitation Data'!F67))="","",OFFSET('Sanitation Data'!$F$29,0,10*ROW('Sanitation Data'!F67)))</f>
        <v/>
      </c>
      <c r="CW73" s="309" t="str">
        <f ca="true">+IF(OFFSET('Sanitation Data'!$F$30,0,10*ROW('Sanitation Data'!F67))="","",OFFSET('Sanitation Data'!$F$30,0,10*ROW('Sanitation Data'!F67)))</f>
        <v/>
      </c>
      <c r="CX73" s="309" t="str">
        <f ca="true">+IF(OFFSET('Sanitation Data'!$F$31,0,10*ROW('Sanitation Data'!F67))="","",OFFSET('Sanitation Data'!$F$31,0,10*ROW('Sanitation Data'!F67)))</f>
        <v/>
      </c>
      <c r="CY73" s="309" t="str">
        <f ca="true">+IF(OFFSET('Sanitation Data'!$F$32,0,10*ROW('Sanitation Data'!F67))="","",OFFSET('Sanitation Data'!$F$32,0,10*ROW('Sanitation Data'!F67)))</f>
        <v/>
      </c>
      <c r="CZ73" s="309" t="str">
        <f ca="true">+IF(OFFSET('Sanitation Data'!$G$28,0,10*ROW('Sanitation Data'!G67))="","",OFFSET('Sanitation Data'!$G$28,0,10*ROW('Sanitation Data'!G67)))</f>
        <v/>
      </c>
      <c r="DA73" s="309" t="str">
        <f ca="true">+IF(OFFSET('Sanitation Data'!$G$29,0,10*ROW('Sanitation Data'!G67))="","",OFFSET('Sanitation Data'!$G$29,0,10*ROW('Sanitation Data'!G67)))</f>
        <v/>
      </c>
      <c r="DB73" s="309" t="str">
        <f ca="true">+IF(OFFSET('Sanitation Data'!$G$30,0,10*ROW('Sanitation Data'!G67))="","",OFFSET('Sanitation Data'!$G$30,0,10*ROW('Sanitation Data'!G67)))</f>
        <v/>
      </c>
      <c r="DC73" s="309" t="str">
        <f ca="true">+IF(OFFSET('Sanitation Data'!$G$31,0,10*ROW('Sanitation Data'!G67))="","",OFFSET('Sanitation Data'!$G$31,0,10*ROW('Sanitation Data'!G67)))</f>
        <v/>
      </c>
      <c r="DD73" s="309" t="str">
        <f ca="true">+IF(OFFSET('Sanitation Data'!$G$32,0,10*ROW('Sanitation Data'!G67))="","",OFFSET('Sanitation Data'!$G$32,0,10*ROW('Sanitation Data'!G67)))</f>
        <v/>
      </c>
      <c r="DE73" s="309" t="str">
        <f ca="true">+IF(OFFSET('Sanitation Data'!$H$28,0,10*ROW('Sanitation Data'!H67))="","",OFFSET('Sanitation Data'!$H$28,0,10*ROW('Sanitation Data'!H67)))</f>
        <v/>
      </c>
      <c r="DF73" s="309" t="str">
        <f ca="true">+IF(OFFSET('Sanitation Data'!$H$29,0,10*ROW('Sanitation Data'!H67))="","",OFFSET('Sanitation Data'!$H$29,0,10*ROW('Sanitation Data'!H67)))</f>
        <v/>
      </c>
      <c r="DG73" s="309" t="str">
        <f ca="true">+IF(OFFSET('Sanitation Data'!$H$30,0,10*ROW('Sanitation Data'!H67))="","",OFFSET('Sanitation Data'!$H$30,0,10*ROW('Sanitation Data'!H67)))</f>
        <v/>
      </c>
      <c r="DH73" s="309" t="str">
        <f ca="true">+IF(OFFSET('Sanitation Data'!$H$31,0,10*ROW('Sanitation Data'!H67))="","",OFFSET('Sanitation Data'!$H$31,0,10*ROW('Sanitation Data'!H67)))</f>
        <v/>
      </c>
      <c r="DI73" s="309" t="str">
        <f ca="true">+IF(OFFSET('Sanitation Data'!$H$32,0,10*ROW('Sanitation Data'!H67))="","",OFFSET('Sanitation Data'!$H$32,0,10*ROW('Sanitation Data'!H67)))</f>
        <v/>
      </c>
      <c r="DJ73" s="309" t="str">
        <f ca="true">+IF(OFFSET('Sanitation Data'!$I$28,0,10*ROW('Sanitation Data'!I67))="","",OFFSET('Sanitation Data'!$I$28,0,10*ROW('Sanitation Data'!I67)))</f>
        <v/>
      </c>
      <c r="DK73" s="309" t="str">
        <f ca="true">+IF(OFFSET('Sanitation Data'!$I$29,0,10*ROW('Sanitation Data'!I67))="","",OFFSET('Sanitation Data'!$I$29,0,10*ROW('Sanitation Data'!I67)))</f>
        <v/>
      </c>
      <c r="DL73" s="309" t="str">
        <f ca="true">+IF(OFFSET('Sanitation Data'!$I$30,0,10*ROW('Sanitation Data'!I67))="","",OFFSET('Sanitation Data'!$I$30,0,10*ROW('Sanitation Data'!I67)))</f>
        <v/>
      </c>
      <c r="DM73" s="309" t="str">
        <f ca="true">+IF(OFFSET('Sanitation Data'!$I$31,0,10*ROW('Sanitation Data'!I67))="","",OFFSET('Sanitation Data'!$I$31,0,10*ROW('Sanitation Data'!I67)))</f>
        <v/>
      </c>
      <c r="DN73" s="309" t="str">
        <f ca="true">+IF(OFFSET('Sanitation Data'!$I$32,0,10*ROW('Sanitation Data'!I67))="","",OFFSET('Sanitation Data'!$I$32,0,10*ROW('Sanitation Data'!I67)))</f>
        <v/>
      </c>
      <c r="DO73" s="309" t="str">
        <f ca="true">+IF(OFFSET('Hygiene Data'!$D$11,0,10*ROW('Hygiene Data'!D67))="","",OFFSET('Hygiene Data'!$D$11,0,10*ROW('Hygiene Data'!D67)))</f>
        <v/>
      </c>
      <c r="DP73" s="309" t="str">
        <f ca="true">+IF(OFFSET('Hygiene Data'!$D$12,0,10*ROW('Hygiene Data'!D67))="","",OFFSET('Hygiene Data'!$D$12,0,10*ROW('Hygiene Data'!D67)))</f>
        <v/>
      </c>
      <c r="DQ73" s="309" t="str">
        <f ca="true">+IF(OFFSET('Hygiene Data'!$D$13,0,10*ROW('Hygiene Data'!D67))="","",OFFSET('Hygiene Data'!$D$13,0,10*ROW('Hygiene Data'!D67)))</f>
        <v/>
      </c>
      <c r="DR73" s="309" t="str">
        <f ca="true">+IF(OFFSET('Hygiene Data'!$E$11,0,10*ROW('Hygiene Data'!E67))="","",OFFSET('Hygiene Data'!$E$11,0,10*ROW('Hygiene Data'!E67)))</f>
        <v/>
      </c>
      <c r="DS73" s="309" t="str">
        <f ca="true">+IF(OFFSET('Hygiene Data'!$E$12,0,10*ROW('Hygiene Data'!E67))="","",OFFSET('Hygiene Data'!$E$12,0,10*ROW('Hygiene Data'!E67)))</f>
        <v/>
      </c>
      <c r="DT73" s="309" t="str">
        <f ca="true">+IF(OFFSET('Hygiene Data'!$E$13,0,10*ROW('Hygiene Data'!E67))="","",OFFSET('Hygiene Data'!$E$13,0,10*ROW('Hygiene Data'!E67)))</f>
        <v/>
      </c>
      <c r="DU73" s="309" t="str">
        <f ca="true">+IF(OFFSET('Hygiene Data'!$F$11,0,10*ROW('Hygiene Data'!F67))="","",OFFSET('Hygiene Data'!$F$11,0,10*ROW('Hygiene Data'!F67)))</f>
        <v/>
      </c>
      <c r="DV73" s="309" t="str">
        <f ca="true">+IF(OFFSET('Hygiene Data'!$F$12,0,10*ROW('Hygiene Data'!F67))="","",OFFSET('Hygiene Data'!$F$12,0,10*ROW('Hygiene Data'!F67)))</f>
        <v/>
      </c>
      <c r="DW73" s="309" t="str">
        <f ca="true">+IF(OFFSET('Hygiene Data'!$F$13,0,10*ROW('Hygiene Data'!F67))="","",OFFSET('Hygiene Data'!$F$13,0,10*ROW('Hygiene Data'!F67)))</f>
        <v/>
      </c>
      <c r="DX73" s="309" t="str">
        <f ca="true">+IF(OFFSET('Hygiene Data'!$G$11,0,10*ROW('Hygiene Data'!G67))="","",OFFSET('Hygiene Data'!$G$11,0,10*ROW('Hygiene Data'!G67)))</f>
        <v/>
      </c>
      <c r="DY73" s="309" t="str">
        <f ca="true">+IF(OFFSET('Hygiene Data'!$G$12,0,10*ROW('Hygiene Data'!G67))="","",OFFSET('Hygiene Data'!$G$12,0,10*ROW('Hygiene Data'!G67)))</f>
        <v/>
      </c>
      <c r="DZ73" s="309" t="str">
        <f ca="true">+IF(OFFSET('Hygiene Data'!$G$13,0,10*ROW('Hygiene Data'!G67))="","",OFFSET('Hygiene Data'!$G$13,0,10*ROW('Hygiene Data'!G67)))</f>
        <v/>
      </c>
      <c r="EA73" s="309" t="str">
        <f ca="true">+IF(OFFSET('Hygiene Data'!$H$11,0,10*ROW('Hygiene Data'!H67))="","",OFFSET('Hygiene Data'!$H$11,0,10*ROW('Hygiene Data'!H67)))</f>
        <v/>
      </c>
      <c r="EB73" s="309" t="str">
        <f ca="true">+IF(OFFSET('Hygiene Data'!$H$12,0,10*ROW('Hygiene Data'!H67))="","",OFFSET('Hygiene Data'!$H$12,0,10*ROW('Hygiene Data'!H67)))</f>
        <v/>
      </c>
      <c r="EC73" s="309" t="str">
        <f ca="true">+IF(OFFSET('Hygiene Data'!$H$13,0,10*ROW('Hygiene Data'!H67))="","",OFFSET('Hygiene Data'!$H$13,0,10*ROW('Hygiene Data'!H67)))</f>
        <v/>
      </c>
      <c r="ED73" s="309" t="str">
        <f ca="true">+IF(OFFSET('Hygiene Data'!$I$11,0,10*ROW('Hygiene Data'!I67))="","",OFFSET('Hygiene Data'!$I$11,0,10*ROW('Hygiene Data'!I67)))</f>
        <v/>
      </c>
      <c r="EE73" s="309" t="str">
        <f ca="true">+IF(OFFSET('Hygiene Data'!$I$12,0,10*ROW('Hygiene Data'!I67))="","",OFFSET('Hygiene Data'!$I$12,0,10*ROW('Hygiene Data'!I67)))</f>
        <v/>
      </c>
      <c r="EF73" s="309"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65" t="str">
        <f t="shared" ca="true" si="1"/>
        <v/>
      </c>
      <c r="D74" s="9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10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10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10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10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10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10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10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10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10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10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10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10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10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10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10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10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10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10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10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10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10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10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10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10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10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10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10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10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10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10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9"/>
      <c r="BS74" s="309" t="str">
        <f ca="true">+IF(OFFSET('Water Data'!$D$27,0,10*ROW('Water Data'!D68))="","",OFFSET('Water Data'!$D$27,0,10*ROW('Water Data'!D68)))</f>
        <v/>
      </c>
      <c r="BT74" s="309" t="str">
        <f ca="true">+IF(OFFSET('Water Data'!$D$28,0,10*ROW('Water Data'!D68))="","",OFFSET('Water Data'!$D$28,0,10*ROW('Water Data'!D68)))</f>
        <v/>
      </c>
      <c r="BU74" s="309" t="str">
        <f ca="true">+IF(OFFSET('Water Data'!$D$29,0,10*ROW('Water Data'!D68))="","",OFFSET('Water Data'!$D$29,0,10*ROW('Water Data'!D68)))</f>
        <v/>
      </c>
      <c r="BV74" s="309" t="str">
        <f ca="true">+IF(OFFSET('Water Data'!$E$27,0,10*ROW('Water Data'!E68))="","",OFFSET('Water Data'!$E$27,0,10*ROW('Water Data'!E68)))</f>
        <v/>
      </c>
      <c r="BW74" s="309" t="str">
        <f ca="true">+IF(OFFSET('Water Data'!$E$28,0,10*ROW('Water Data'!E68))="","",OFFSET('Water Data'!$E$28,0,10*ROW('Water Data'!E68)))</f>
        <v/>
      </c>
      <c r="BX74" s="309" t="str">
        <f ca="true">+IF(OFFSET('Water Data'!$E$29,0,10*ROW('Water Data'!E68))="","",OFFSET('Water Data'!$E$29,0,10*ROW('Water Data'!E68)))</f>
        <v/>
      </c>
      <c r="BY74" s="309" t="str">
        <f ca="true">+IF(OFFSET('Water Data'!$F$27,0,10*ROW('Water Data'!F68))="","",OFFSET('Water Data'!$F$27,0,10*ROW('Water Data'!F68)))</f>
        <v/>
      </c>
      <c r="BZ74" s="309" t="str">
        <f ca="true">+IF(OFFSET('Water Data'!$F$28,0,10*ROW('Water Data'!F68))="","",OFFSET('Water Data'!$F$28,0,10*ROW('Water Data'!F68)))</f>
        <v/>
      </c>
      <c r="CA74" s="309" t="str">
        <f ca="true">+IF(OFFSET('Water Data'!$F$29,0,10*ROW('Water Data'!F68))="","",OFFSET('Water Data'!$F$29,0,10*ROW('Water Data'!F68)))</f>
        <v/>
      </c>
      <c r="CB74" s="309" t="str">
        <f ca="true">+IF(OFFSET('Water Data'!$G$27,0,10*ROW('Water Data'!G68))="","",OFFSET('Water Data'!$G$27,0,10*ROW('Water Data'!G68)))</f>
        <v/>
      </c>
      <c r="CC74" s="309" t="str">
        <f ca="true">+IF(OFFSET('Water Data'!$G$28,0,10*ROW('Water Data'!G68))="","",OFFSET('Water Data'!$G$28,0,10*ROW('Water Data'!G68)))</f>
        <v/>
      </c>
      <c r="CD74" s="309" t="str">
        <f ca="true">+IF(OFFSET('Water Data'!$G$29,0,10*ROW('Water Data'!G68))="","",OFFSET('Water Data'!$G$29,0,10*ROW('Water Data'!G68)))</f>
        <v/>
      </c>
      <c r="CE74" s="309" t="str">
        <f ca="true">+IF(OFFSET('Water Data'!$H$27,0,10*ROW('Water Data'!H68))="","",OFFSET('Water Data'!$H$27,0,10*ROW('Water Data'!H68)))</f>
        <v/>
      </c>
      <c r="CF74" s="309" t="str">
        <f ca="true">+IF(OFFSET('Water Data'!$H$28,0,10*ROW('Water Data'!H68))="","",OFFSET('Water Data'!$H$28,0,10*ROW('Water Data'!H68)))</f>
        <v/>
      </c>
      <c r="CG74" s="309" t="str">
        <f ca="true">+IF(OFFSET('Water Data'!$H$29,0,10*ROW('Water Data'!H68))="","",OFFSET('Water Data'!$H$29,0,10*ROW('Water Data'!H68)))</f>
        <v/>
      </c>
      <c r="CH74" s="309" t="str">
        <f ca="true">+IF(OFFSET('Water Data'!$I$27,0,10*ROW('Water Data'!I68))="","",OFFSET('Water Data'!$I$27,0,10*ROW('Water Data'!I68)))</f>
        <v/>
      </c>
      <c r="CI74" s="309" t="str">
        <f ca="true">+IF(OFFSET('Water Data'!$I$28,0,10*ROW('Water Data'!I68))="","",OFFSET('Water Data'!$I$28,0,10*ROW('Water Data'!I68)))</f>
        <v/>
      </c>
      <c r="CJ74" s="309" t="str">
        <f ca="true">+IF(OFFSET('Water Data'!$I$29,0,10*ROW('Water Data'!I68))="","",OFFSET('Water Data'!$I$29,0,10*ROW('Water Data'!I68)))</f>
        <v/>
      </c>
      <c r="CK74" s="309" t="str">
        <f ca="true">+IF(OFFSET('Sanitation Data'!$D$28,0,10*ROW('Sanitation Data'!D68))="","",OFFSET('Sanitation Data'!$D$28,0,10*ROW('Sanitation Data'!D68)))</f>
        <v/>
      </c>
      <c r="CL74" s="309" t="str">
        <f ca="true">+IF(OFFSET('Sanitation Data'!$D$29,0,10*ROW('Sanitation Data'!D68))="","",OFFSET('Sanitation Data'!$D$29,0,10*ROW('Sanitation Data'!D68)))</f>
        <v/>
      </c>
      <c r="CM74" s="309" t="str">
        <f ca="true">+IF(OFFSET('Sanitation Data'!$D$30,0,10*ROW('Sanitation Data'!D68))="","",OFFSET('Sanitation Data'!$D$30,0,10*ROW('Sanitation Data'!D68)))</f>
        <v/>
      </c>
      <c r="CN74" s="309" t="str">
        <f ca="true">+IF(OFFSET('Sanitation Data'!$D$31,0,10*ROW('Sanitation Data'!D68))="","",OFFSET('Sanitation Data'!$D$31,0,10*ROW('Sanitation Data'!D68)))</f>
        <v/>
      </c>
      <c r="CO74" s="309" t="str">
        <f ca="true">+IF(OFFSET('Sanitation Data'!$D$32,0,10*ROW('Sanitation Data'!D68))="","",OFFSET('Sanitation Data'!$D$32,0,10*ROW('Sanitation Data'!D68)))</f>
        <v/>
      </c>
      <c r="CP74" s="309" t="str">
        <f ca="true">+IF(OFFSET('Sanitation Data'!$E$28,0,10*ROW('Sanitation Data'!E68))="","",OFFSET('Sanitation Data'!$E$28,0,10*ROW('Sanitation Data'!E68)))</f>
        <v/>
      </c>
      <c r="CQ74" s="309" t="str">
        <f ca="true">+IF(OFFSET('Sanitation Data'!$E$29,0,10*ROW('Sanitation Data'!E68))="","",OFFSET('Sanitation Data'!$E$29,0,10*ROW('Sanitation Data'!E68)))</f>
        <v/>
      </c>
      <c r="CR74" s="309" t="str">
        <f ca="true">+IF(OFFSET('Sanitation Data'!$E$30,0,10*ROW('Sanitation Data'!E68))="","",OFFSET('Sanitation Data'!$E$30,0,10*ROW('Sanitation Data'!E68)))</f>
        <v/>
      </c>
      <c r="CS74" s="309" t="str">
        <f ca="true">+IF(OFFSET('Sanitation Data'!$E$31,0,10*ROW('Sanitation Data'!E68))="","",OFFSET('Sanitation Data'!$E$31,0,10*ROW('Sanitation Data'!E68)))</f>
        <v/>
      </c>
      <c r="CT74" s="309" t="str">
        <f ca="true">+IF(OFFSET('Sanitation Data'!$E$32,0,10*ROW('Sanitation Data'!E68))="","",OFFSET('Sanitation Data'!$E$32,0,10*ROW('Sanitation Data'!E68)))</f>
        <v/>
      </c>
      <c r="CU74" s="309" t="str">
        <f ca="true">+IF(OFFSET('Sanitation Data'!$F$28,0,10*ROW('Sanitation Data'!F68))="","",OFFSET('Sanitation Data'!$F$28,0,10*ROW('Sanitation Data'!F68)))</f>
        <v/>
      </c>
      <c r="CV74" s="309" t="str">
        <f ca="true">+IF(OFFSET('Sanitation Data'!$F$29,0,10*ROW('Sanitation Data'!F68))="","",OFFSET('Sanitation Data'!$F$29,0,10*ROW('Sanitation Data'!F68)))</f>
        <v/>
      </c>
      <c r="CW74" s="309" t="str">
        <f ca="true">+IF(OFFSET('Sanitation Data'!$F$30,0,10*ROW('Sanitation Data'!F68))="","",OFFSET('Sanitation Data'!$F$30,0,10*ROW('Sanitation Data'!F68)))</f>
        <v/>
      </c>
      <c r="CX74" s="309" t="str">
        <f ca="true">+IF(OFFSET('Sanitation Data'!$F$31,0,10*ROW('Sanitation Data'!F68))="","",OFFSET('Sanitation Data'!$F$31,0,10*ROW('Sanitation Data'!F68)))</f>
        <v/>
      </c>
      <c r="CY74" s="309" t="str">
        <f ca="true">+IF(OFFSET('Sanitation Data'!$F$32,0,10*ROW('Sanitation Data'!F68))="","",OFFSET('Sanitation Data'!$F$32,0,10*ROW('Sanitation Data'!F68)))</f>
        <v/>
      </c>
      <c r="CZ74" s="309" t="str">
        <f ca="true">+IF(OFFSET('Sanitation Data'!$G$28,0,10*ROW('Sanitation Data'!G68))="","",OFFSET('Sanitation Data'!$G$28,0,10*ROW('Sanitation Data'!G68)))</f>
        <v/>
      </c>
      <c r="DA74" s="309" t="str">
        <f ca="true">+IF(OFFSET('Sanitation Data'!$G$29,0,10*ROW('Sanitation Data'!G68))="","",OFFSET('Sanitation Data'!$G$29,0,10*ROW('Sanitation Data'!G68)))</f>
        <v/>
      </c>
      <c r="DB74" s="309" t="str">
        <f ca="true">+IF(OFFSET('Sanitation Data'!$G$30,0,10*ROW('Sanitation Data'!G68))="","",OFFSET('Sanitation Data'!$G$30,0,10*ROW('Sanitation Data'!G68)))</f>
        <v/>
      </c>
      <c r="DC74" s="309" t="str">
        <f ca="true">+IF(OFFSET('Sanitation Data'!$G$31,0,10*ROW('Sanitation Data'!G68))="","",OFFSET('Sanitation Data'!$G$31,0,10*ROW('Sanitation Data'!G68)))</f>
        <v/>
      </c>
      <c r="DD74" s="309" t="str">
        <f ca="true">+IF(OFFSET('Sanitation Data'!$G$32,0,10*ROW('Sanitation Data'!G68))="","",OFFSET('Sanitation Data'!$G$32,0,10*ROW('Sanitation Data'!G68)))</f>
        <v/>
      </c>
      <c r="DE74" s="309" t="str">
        <f ca="true">+IF(OFFSET('Sanitation Data'!$H$28,0,10*ROW('Sanitation Data'!H68))="","",OFFSET('Sanitation Data'!$H$28,0,10*ROW('Sanitation Data'!H68)))</f>
        <v/>
      </c>
      <c r="DF74" s="309" t="str">
        <f ca="true">+IF(OFFSET('Sanitation Data'!$H$29,0,10*ROW('Sanitation Data'!H68))="","",OFFSET('Sanitation Data'!$H$29,0,10*ROW('Sanitation Data'!H68)))</f>
        <v/>
      </c>
      <c r="DG74" s="309" t="str">
        <f ca="true">+IF(OFFSET('Sanitation Data'!$H$30,0,10*ROW('Sanitation Data'!H68))="","",OFFSET('Sanitation Data'!$H$30,0,10*ROW('Sanitation Data'!H68)))</f>
        <v/>
      </c>
      <c r="DH74" s="309" t="str">
        <f ca="true">+IF(OFFSET('Sanitation Data'!$H$31,0,10*ROW('Sanitation Data'!H68))="","",OFFSET('Sanitation Data'!$H$31,0,10*ROW('Sanitation Data'!H68)))</f>
        <v/>
      </c>
      <c r="DI74" s="309" t="str">
        <f ca="true">+IF(OFFSET('Sanitation Data'!$H$32,0,10*ROW('Sanitation Data'!H68))="","",OFFSET('Sanitation Data'!$H$32,0,10*ROW('Sanitation Data'!H68)))</f>
        <v/>
      </c>
      <c r="DJ74" s="309" t="str">
        <f ca="true">+IF(OFFSET('Sanitation Data'!$I$28,0,10*ROW('Sanitation Data'!I68))="","",OFFSET('Sanitation Data'!$I$28,0,10*ROW('Sanitation Data'!I68)))</f>
        <v/>
      </c>
      <c r="DK74" s="309" t="str">
        <f ca="true">+IF(OFFSET('Sanitation Data'!$I$29,0,10*ROW('Sanitation Data'!I68))="","",OFFSET('Sanitation Data'!$I$29,0,10*ROW('Sanitation Data'!I68)))</f>
        <v/>
      </c>
      <c r="DL74" s="309" t="str">
        <f ca="true">+IF(OFFSET('Sanitation Data'!$I$30,0,10*ROW('Sanitation Data'!I68))="","",OFFSET('Sanitation Data'!$I$30,0,10*ROW('Sanitation Data'!I68)))</f>
        <v/>
      </c>
      <c r="DM74" s="309" t="str">
        <f ca="true">+IF(OFFSET('Sanitation Data'!$I$31,0,10*ROW('Sanitation Data'!I68))="","",OFFSET('Sanitation Data'!$I$31,0,10*ROW('Sanitation Data'!I68)))</f>
        <v/>
      </c>
      <c r="DN74" s="309" t="str">
        <f ca="true">+IF(OFFSET('Sanitation Data'!$I$32,0,10*ROW('Sanitation Data'!I68))="","",OFFSET('Sanitation Data'!$I$32,0,10*ROW('Sanitation Data'!I68)))</f>
        <v/>
      </c>
      <c r="DO74" s="309" t="str">
        <f ca="true">+IF(OFFSET('Hygiene Data'!$D$11,0,10*ROW('Hygiene Data'!D68))="","",OFFSET('Hygiene Data'!$D$11,0,10*ROW('Hygiene Data'!D68)))</f>
        <v/>
      </c>
      <c r="DP74" s="309" t="str">
        <f ca="true">+IF(OFFSET('Hygiene Data'!$D$12,0,10*ROW('Hygiene Data'!D68))="","",OFFSET('Hygiene Data'!$D$12,0,10*ROW('Hygiene Data'!D68)))</f>
        <v/>
      </c>
      <c r="DQ74" s="309" t="str">
        <f ca="true">+IF(OFFSET('Hygiene Data'!$D$13,0,10*ROW('Hygiene Data'!D68))="","",OFFSET('Hygiene Data'!$D$13,0,10*ROW('Hygiene Data'!D68)))</f>
        <v/>
      </c>
      <c r="DR74" s="309" t="str">
        <f ca="true">+IF(OFFSET('Hygiene Data'!$E$11,0,10*ROW('Hygiene Data'!E68))="","",OFFSET('Hygiene Data'!$E$11,0,10*ROW('Hygiene Data'!E68)))</f>
        <v/>
      </c>
      <c r="DS74" s="309" t="str">
        <f ca="true">+IF(OFFSET('Hygiene Data'!$E$12,0,10*ROW('Hygiene Data'!E68))="","",OFFSET('Hygiene Data'!$E$12,0,10*ROW('Hygiene Data'!E68)))</f>
        <v/>
      </c>
      <c r="DT74" s="309" t="str">
        <f ca="true">+IF(OFFSET('Hygiene Data'!$E$13,0,10*ROW('Hygiene Data'!E68))="","",OFFSET('Hygiene Data'!$E$13,0,10*ROW('Hygiene Data'!E68)))</f>
        <v/>
      </c>
      <c r="DU74" s="309" t="str">
        <f ca="true">+IF(OFFSET('Hygiene Data'!$F$11,0,10*ROW('Hygiene Data'!F68))="","",OFFSET('Hygiene Data'!$F$11,0,10*ROW('Hygiene Data'!F68)))</f>
        <v/>
      </c>
      <c r="DV74" s="309" t="str">
        <f ca="true">+IF(OFFSET('Hygiene Data'!$F$12,0,10*ROW('Hygiene Data'!F68))="","",OFFSET('Hygiene Data'!$F$12,0,10*ROW('Hygiene Data'!F68)))</f>
        <v/>
      </c>
      <c r="DW74" s="309" t="str">
        <f ca="true">+IF(OFFSET('Hygiene Data'!$F$13,0,10*ROW('Hygiene Data'!F68))="","",OFFSET('Hygiene Data'!$F$13,0,10*ROW('Hygiene Data'!F68)))</f>
        <v/>
      </c>
      <c r="DX74" s="309" t="str">
        <f ca="true">+IF(OFFSET('Hygiene Data'!$G$11,0,10*ROW('Hygiene Data'!G68))="","",OFFSET('Hygiene Data'!$G$11,0,10*ROW('Hygiene Data'!G68)))</f>
        <v/>
      </c>
      <c r="DY74" s="309" t="str">
        <f ca="true">+IF(OFFSET('Hygiene Data'!$G$12,0,10*ROW('Hygiene Data'!G68))="","",OFFSET('Hygiene Data'!$G$12,0,10*ROW('Hygiene Data'!G68)))</f>
        <v/>
      </c>
      <c r="DZ74" s="309" t="str">
        <f ca="true">+IF(OFFSET('Hygiene Data'!$G$13,0,10*ROW('Hygiene Data'!G68))="","",OFFSET('Hygiene Data'!$G$13,0,10*ROW('Hygiene Data'!G68)))</f>
        <v/>
      </c>
      <c r="EA74" s="309" t="str">
        <f ca="true">+IF(OFFSET('Hygiene Data'!$H$11,0,10*ROW('Hygiene Data'!H68))="","",OFFSET('Hygiene Data'!$H$11,0,10*ROW('Hygiene Data'!H68)))</f>
        <v/>
      </c>
      <c r="EB74" s="309" t="str">
        <f ca="true">+IF(OFFSET('Hygiene Data'!$H$12,0,10*ROW('Hygiene Data'!H68))="","",OFFSET('Hygiene Data'!$H$12,0,10*ROW('Hygiene Data'!H68)))</f>
        <v/>
      </c>
      <c r="EC74" s="309" t="str">
        <f ca="true">+IF(OFFSET('Hygiene Data'!$H$13,0,10*ROW('Hygiene Data'!H68))="","",OFFSET('Hygiene Data'!$H$13,0,10*ROW('Hygiene Data'!H68)))</f>
        <v/>
      </c>
      <c r="ED74" s="309" t="str">
        <f ca="true">+IF(OFFSET('Hygiene Data'!$I$11,0,10*ROW('Hygiene Data'!I68))="","",OFFSET('Hygiene Data'!$I$11,0,10*ROW('Hygiene Data'!I68)))</f>
        <v/>
      </c>
      <c r="EE74" s="309" t="str">
        <f ca="true">+IF(OFFSET('Hygiene Data'!$I$12,0,10*ROW('Hygiene Data'!I68))="","",OFFSET('Hygiene Data'!$I$12,0,10*ROW('Hygiene Data'!I68)))</f>
        <v/>
      </c>
      <c r="EF74" s="309"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65" t="str">
        <f t="shared" ca="true" si="1"/>
        <v/>
      </c>
      <c r="D75" s="9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10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10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10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10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10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10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10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10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10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10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10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10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10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10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10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10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10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10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10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10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10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10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10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10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10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10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10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10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10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10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9"/>
      <c r="BS75" s="309" t="str">
        <f ca="true">+IF(OFFSET('Water Data'!$D$27,0,10*ROW('Water Data'!D69))="","",OFFSET('Water Data'!$D$27,0,10*ROW('Water Data'!D69)))</f>
        <v/>
      </c>
      <c r="BT75" s="309" t="str">
        <f ca="true">+IF(OFFSET('Water Data'!$D$28,0,10*ROW('Water Data'!D69))="","",OFFSET('Water Data'!$D$28,0,10*ROW('Water Data'!D69)))</f>
        <v/>
      </c>
      <c r="BU75" s="309" t="str">
        <f ca="true">+IF(OFFSET('Water Data'!$D$29,0,10*ROW('Water Data'!D69))="","",OFFSET('Water Data'!$D$29,0,10*ROW('Water Data'!D69)))</f>
        <v/>
      </c>
      <c r="BV75" s="309" t="str">
        <f ca="true">+IF(OFFSET('Water Data'!$E$27,0,10*ROW('Water Data'!E69))="","",OFFSET('Water Data'!$E$27,0,10*ROW('Water Data'!E69)))</f>
        <v/>
      </c>
      <c r="BW75" s="309" t="str">
        <f ca="true">+IF(OFFSET('Water Data'!$E$28,0,10*ROW('Water Data'!E69))="","",OFFSET('Water Data'!$E$28,0,10*ROW('Water Data'!E69)))</f>
        <v/>
      </c>
      <c r="BX75" s="309" t="str">
        <f ca="true">+IF(OFFSET('Water Data'!$E$29,0,10*ROW('Water Data'!E69))="","",OFFSET('Water Data'!$E$29,0,10*ROW('Water Data'!E69)))</f>
        <v/>
      </c>
      <c r="BY75" s="309" t="str">
        <f ca="true">+IF(OFFSET('Water Data'!$F$27,0,10*ROW('Water Data'!F69))="","",OFFSET('Water Data'!$F$27,0,10*ROW('Water Data'!F69)))</f>
        <v/>
      </c>
      <c r="BZ75" s="309" t="str">
        <f ca="true">+IF(OFFSET('Water Data'!$F$28,0,10*ROW('Water Data'!F69))="","",OFFSET('Water Data'!$F$28,0,10*ROW('Water Data'!F69)))</f>
        <v/>
      </c>
      <c r="CA75" s="309" t="str">
        <f ca="true">+IF(OFFSET('Water Data'!$F$29,0,10*ROW('Water Data'!F69))="","",OFFSET('Water Data'!$F$29,0,10*ROW('Water Data'!F69)))</f>
        <v/>
      </c>
      <c r="CB75" s="309" t="str">
        <f ca="true">+IF(OFFSET('Water Data'!$G$27,0,10*ROW('Water Data'!G69))="","",OFFSET('Water Data'!$G$27,0,10*ROW('Water Data'!G69)))</f>
        <v/>
      </c>
      <c r="CC75" s="309" t="str">
        <f ca="true">+IF(OFFSET('Water Data'!$G$28,0,10*ROW('Water Data'!G69))="","",OFFSET('Water Data'!$G$28,0,10*ROW('Water Data'!G69)))</f>
        <v/>
      </c>
      <c r="CD75" s="309" t="str">
        <f ca="true">+IF(OFFSET('Water Data'!$G$29,0,10*ROW('Water Data'!G69))="","",OFFSET('Water Data'!$G$29,0,10*ROW('Water Data'!G69)))</f>
        <v/>
      </c>
      <c r="CE75" s="309" t="str">
        <f ca="true">+IF(OFFSET('Water Data'!$H$27,0,10*ROW('Water Data'!H69))="","",OFFSET('Water Data'!$H$27,0,10*ROW('Water Data'!H69)))</f>
        <v/>
      </c>
      <c r="CF75" s="309" t="str">
        <f ca="true">+IF(OFFSET('Water Data'!$H$28,0,10*ROW('Water Data'!H69))="","",OFFSET('Water Data'!$H$28,0,10*ROW('Water Data'!H69)))</f>
        <v/>
      </c>
      <c r="CG75" s="309" t="str">
        <f ca="true">+IF(OFFSET('Water Data'!$H$29,0,10*ROW('Water Data'!H69))="","",OFFSET('Water Data'!$H$29,0,10*ROW('Water Data'!H69)))</f>
        <v/>
      </c>
      <c r="CH75" s="309" t="str">
        <f ca="true">+IF(OFFSET('Water Data'!$I$27,0,10*ROW('Water Data'!I69))="","",OFFSET('Water Data'!$I$27,0,10*ROW('Water Data'!I69)))</f>
        <v/>
      </c>
      <c r="CI75" s="309" t="str">
        <f ca="true">+IF(OFFSET('Water Data'!$I$28,0,10*ROW('Water Data'!I69))="","",OFFSET('Water Data'!$I$28,0,10*ROW('Water Data'!I69)))</f>
        <v/>
      </c>
      <c r="CJ75" s="309" t="str">
        <f ca="true">+IF(OFFSET('Water Data'!$I$29,0,10*ROW('Water Data'!I69))="","",OFFSET('Water Data'!$I$29,0,10*ROW('Water Data'!I69)))</f>
        <v/>
      </c>
      <c r="CK75" s="309" t="str">
        <f ca="true">+IF(OFFSET('Sanitation Data'!$D$28,0,10*ROW('Sanitation Data'!D69))="","",OFFSET('Sanitation Data'!$D$28,0,10*ROW('Sanitation Data'!D69)))</f>
        <v/>
      </c>
      <c r="CL75" s="309" t="str">
        <f ca="true">+IF(OFFSET('Sanitation Data'!$D$29,0,10*ROW('Sanitation Data'!D69))="","",OFFSET('Sanitation Data'!$D$29,0,10*ROW('Sanitation Data'!D69)))</f>
        <v/>
      </c>
      <c r="CM75" s="309" t="str">
        <f ca="true">+IF(OFFSET('Sanitation Data'!$D$30,0,10*ROW('Sanitation Data'!D69))="","",OFFSET('Sanitation Data'!$D$30,0,10*ROW('Sanitation Data'!D69)))</f>
        <v/>
      </c>
      <c r="CN75" s="309" t="str">
        <f ca="true">+IF(OFFSET('Sanitation Data'!$D$31,0,10*ROW('Sanitation Data'!D69))="","",OFFSET('Sanitation Data'!$D$31,0,10*ROW('Sanitation Data'!D69)))</f>
        <v/>
      </c>
      <c r="CO75" s="309" t="str">
        <f ca="true">+IF(OFFSET('Sanitation Data'!$D$32,0,10*ROW('Sanitation Data'!D69))="","",OFFSET('Sanitation Data'!$D$32,0,10*ROW('Sanitation Data'!D69)))</f>
        <v/>
      </c>
      <c r="CP75" s="309" t="str">
        <f ca="true">+IF(OFFSET('Sanitation Data'!$E$28,0,10*ROW('Sanitation Data'!E69))="","",OFFSET('Sanitation Data'!$E$28,0,10*ROW('Sanitation Data'!E69)))</f>
        <v/>
      </c>
      <c r="CQ75" s="309" t="str">
        <f ca="true">+IF(OFFSET('Sanitation Data'!$E$29,0,10*ROW('Sanitation Data'!E69))="","",OFFSET('Sanitation Data'!$E$29,0,10*ROW('Sanitation Data'!E69)))</f>
        <v/>
      </c>
      <c r="CR75" s="309" t="str">
        <f ca="true">+IF(OFFSET('Sanitation Data'!$E$30,0,10*ROW('Sanitation Data'!E69))="","",OFFSET('Sanitation Data'!$E$30,0,10*ROW('Sanitation Data'!E69)))</f>
        <v/>
      </c>
      <c r="CS75" s="309" t="str">
        <f ca="true">+IF(OFFSET('Sanitation Data'!$E$31,0,10*ROW('Sanitation Data'!E69))="","",OFFSET('Sanitation Data'!$E$31,0,10*ROW('Sanitation Data'!E69)))</f>
        <v/>
      </c>
      <c r="CT75" s="309" t="str">
        <f ca="true">+IF(OFFSET('Sanitation Data'!$E$32,0,10*ROW('Sanitation Data'!E69))="","",OFFSET('Sanitation Data'!$E$32,0,10*ROW('Sanitation Data'!E69)))</f>
        <v/>
      </c>
      <c r="CU75" s="309" t="str">
        <f ca="true">+IF(OFFSET('Sanitation Data'!$F$28,0,10*ROW('Sanitation Data'!F69))="","",OFFSET('Sanitation Data'!$F$28,0,10*ROW('Sanitation Data'!F69)))</f>
        <v/>
      </c>
      <c r="CV75" s="309" t="str">
        <f ca="true">+IF(OFFSET('Sanitation Data'!$F$29,0,10*ROW('Sanitation Data'!F69))="","",OFFSET('Sanitation Data'!$F$29,0,10*ROW('Sanitation Data'!F69)))</f>
        <v/>
      </c>
      <c r="CW75" s="309" t="str">
        <f ca="true">+IF(OFFSET('Sanitation Data'!$F$30,0,10*ROW('Sanitation Data'!F69))="","",OFFSET('Sanitation Data'!$F$30,0,10*ROW('Sanitation Data'!F69)))</f>
        <v/>
      </c>
      <c r="CX75" s="309" t="str">
        <f ca="true">+IF(OFFSET('Sanitation Data'!$F$31,0,10*ROW('Sanitation Data'!F69))="","",OFFSET('Sanitation Data'!$F$31,0,10*ROW('Sanitation Data'!F69)))</f>
        <v/>
      </c>
      <c r="CY75" s="309" t="str">
        <f ca="true">+IF(OFFSET('Sanitation Data'!$F$32,0,10*ROW('Sanitation Data'!F69))="","",OFFSET('Sanitation Data'!$F$32,0,10*ROW('Sanitation Data'!F69)))</f>
        <v/>
      </c>
      <c r="CZ75" s="309" t="str">
        <f ca="true">+IF(OFFSET('Sanitation Data'!$G$28,0,10*ROW('Sanitation Data'!G69))="","",OFFSET('Sanitation Data'!$G$28,0,10*ROW('Sanitation Data'!G69)))</f>
        <v/>
      </c>
      <c r="DA75" s="309" t="str">
        <f ca="true">+IF(OFFSET('Sanitation Data'!$G$29,0,10*ROW('Sanitation Data'!G69))="","",OFFSET('Sanitation Data'!$G$29,0,10*ROW('Sanitation Data'!G69)))</f>
        <v/>
      </c>
      <c r="DB75" s="309" t="str">
        <f ca="true">+IF(OFFSET('Sanitation Data'!$G$30,0,10*ROW('Sanitation Data'!G69))="","",OFFSET('Sanitation Data'!$G$30,0,10*ROW('Sanitation Data'!G69)))</f>
        <v/>
      </c>
      <c r="DC75" s="309" t="str">
        <f ca="true">+IF(OFFSET('Sanitation Data'!$G$31,0,10*ROW('Sanitation Data'!G69))="","",OFFSET('Sanitation Data'!$G$31,0,10*ROW('Sanitation Data'!G69)))</f>
        <v/>
      </c>
      <c r="DD75" s="309" t="str">
        <f ca="true">+IF(OFFSET('Sanitation Data'!$G$32,0,10*ROW('Sanitation Data'!G69))="","",OFFSET('Sanitation Data'!$G$32,0,10*ROW('Sanitation Data'!G69)))</f>
        <v/>
      </c>
      <c r="DE75" s="309" t="str">
        <f ca="true">+IF(OFFSET('Sanitation Data'!$H$28,0,10*ROW('Sanitation Data'!H69))="","",OFFSET('Sanitation Data'!$H$28,0,10*ROW('Sanitation Data'!H69)))</f>
        <v/>
      </c>
      <c r="DF75" s="309" t="str">
        <f ca="true">+IF(OFFSET('Sanitation Data'!$H$29,0,10*ROW('Sanitation Data'!H69))="","",OFFSET('Sanitation Data'!$H$29,0,10*ROW('Sanitation Data'!H69)))</f>
        <v/>
      </c>
      <c r="DG75" s="309" t="str">
        <f ca="true">+IF(OFFSET('Sanitation Data'!$H$30,0,10*ROW('Sanitation Data'!H69))="","",OFFSET('Sanitation Data'!$H$30,0,10*ROW('Sanitation Data'!H69)))</f>
        <v/>
      </c>
      <c r="DH75" s="309" t="str">
        <f ca="true">+IF(OFFSET('Sanitation Data'!$H$31,0,10*ROW('Sanitation Data'!H69))="","",OFFSET('Sanitation Data'!$H$31,0,10*ROW('Sanitation Data'!H69)))</f>
        <v/>
      </c>
      <c r="DI75" s="309" t="str">
        <f ca="true">+IF(OFFSET('Sanitation Data'!$H$32,0,10*ROW('Sanitation Data'!H69))="","",OFFSET('Sanitation Data'!$H$32,0,10*ROW('Sanitation Data'!H69)))</f>
        <v/>
      </c>
      <c r="DJ75" s="309" t="str">
        <f ca="true">+IF(OFFSET('Sanitation Data'!$I$28,0,10*ROW('Sanitation Data'!I69))="","",OFFSET('Sanitation Data'!$I$28,0,10*ROW('Sanitation Data'!I69)))</f>
        <v/>
      </c>
      <c r="DK75" s="309" t="str">
        <f ca="true">+IF(OFFSET('Sanitation Data'!$I$29,0,10*ROW('Sanitation Data'!I69))="","",OFFSET('Sanitation Data'!$I$29,0,10*ROW('Sanitation Data'!I69)))</f>
        <v/>
      </c>
      <c r="DL75" s="309" t="str">
        <f ca="true">+IF(OFFSET('Sanitation Data'!$I$30,0,10*ROW('Sanitation Data'!I69))="","",OFFSET('Sanitation Data'!$I$30,0,10*ROW('Sanitation Data'!I69)))</f>
        <v/>
      </c>
      <c r="DM75" s="309" t="str">
        <f ca="true">+IF(OFFSET('Sanitation Data'!$I$31,0,10*ROW('Sanitation Data'!I69))="","",OFFSET('Sanitation Data'!$I$31,0,10*ROW('Sanitation Data'!I69)))</f>
        <v/>
      </c>
      <c r="DN75" s="309" t="str">
        <f ca="true">+IF(OFFSET('Sanitation Data'!$I$32,0,10*ROW('Sanitation Data'!I69))="","",OFFSET('Sanitation Data'!$I$32,0,10*ROW('Sanitation Data'!I69)))</f>
        <v/>
      </c>
      <c r="DO75" s="309" t="str">
        <f ca="true">+IF(OFFSET('Hygiene Data'!$D$11,0,10*ROW('Hygiene Data'!D69))="","",OFFSET('Hygiene Data'!$D$11,0,10*ROW('Hygiene Data'!D69)))</f>
        <v/>
      </c>
      <c r="DP75" s="309" t="str">
        <f ca="true">+IF(OFFSET('Hygiene Data'!$D$12,0,10*ROW('Hygiene Data'!D69))="","",OFFSET('Hygiene Data'!$D$12,0,10*ROW('Hygiene Data'!D69)))</f>
        <v/>
      </c>
      <c r="DQ75" s="309" t="str">
        <f ca="true">+IF(OFFSET('Hygiene Data'!$D$13,0,10*ROW('Hygiene Data'!D69))="","",OFFSET('Hygiene Data'!$D$13,0,10*ROW('Hygiene Data'!D69)))</f>
        <v/>
      </c>
      <c r="DR75" s="309" t="str">
        <f ca="true">+IF(OFFSET('Hygiene Data'!$E$11,0,10*ROW('Hygiene Data'!E69))="","",OFFSET('Hygiene Data'!$E$11,0,10*ROW('Hygiene Data'!E69)))</f>
        <v/>
      </c>
      <c r="DS75" s="309" t="str">
        <f ca="true">+IF(OFFSET('Hygiene Data'!$E$12,0,10*ROW('Hygiene Data'!E69))="","",OFFSET('Hygiene Data'!$E$12,0,10*ROW('Hygiene Data'!E69)))</f>
        <v/>
      </c>
      <c r="DT75" s="309" t="str">
        <f ca="true">+IF(OFFSET('Hygiene Data'!$E$13,0,10*ROW('Hygiene Data'!E69))="","",OFFSET('Hygiene Data'!$E$13,0,10*ROW('Hygiene Data'!E69)))</f>
        <v/>
      </c>
      <c r="DU75" s="309" t="str">
        <f ca="true">+IF(OFFSET('Hygiene Data'!$F$11,0,10*ROW('Hygiene Data'!F69))="","",OFFSET('Hygiene Data'!$F$11,0,10*ROW('Hygiene Data'!F69)))</f>
        <v/>
      </c>
      <c r="DV75" s="309" t="str">
        <f ca="true">+IF(OFFSET('Hygiene Data'!$F$12,0,10*ROW('Hygiene Data'!F69))="","",OFFSET('Hygiene Data'!$F$12,0,10*ROW('Hygiene Data'!F69)))</f>
        <v/>
      </c>
      <c r="DW75" s="309" t="str">
        <f ca="true">+IF(OFFSET('Hygiene Data'!$F$13,0,10*ROW('Hygiene Data'!F69))="","",OFFSET('Hygiene Data'!$F$13,0,10*ROW('Hygiene Data'!F69)))</f>
        <v/>
      </c>
      <c r="DX75" s="309" t="str">
        <f ca="true">+IF(OFFSET('Hygiene Data'!$G$11,0,10*ROW('Hygiene Data'!G69))="","",OFFSET('Hygiene Data'!$G$11,0,10*ROW('Hygiene Data'!G69)))</f>
        <v/>
      </c>
      <c r="DY75" s="309" t="str">
        <f ca="true">+IF(OFFSET('Hygiene Data'!$G$12,0,10*ROW('Hygiene Data'!G69))="","",OFFSET('Hygiene Data'!$G$12,0,10*ROW('Hygiene Data'!G69)))</f>
        <v/>
      </c>
      <c r="DZ75" s="309" t="str">
        <f ca="true">+IF(OFFSET('Hygiene Data'!$G$13,0,10*ROW('Hygiene Data'!G69))="","",OFFSET('Hygiene Data'!$G$13,0,10*ROW('Hygiene Data'!G69)))</f>
        <v/>
      </c>
      <c r="EA75" s="309" t="str">
        <f ca="true">+IF(OFFSET('Hygiene Data'!$H$11,0,10*ROW('Hygiene Data'!H69))="","",OFFSET('Hygiene Data'!$H$11,0,10*ROW('Hygiene Data'!H69)))</f>
        <v/>
      </c>
      <c r="EB75" s="309" t="str">
        <f ca="true">+IF(OFFSET('Hygiene Data'!$H$12,0,10*ROW('Hygiene Data'!H69))="","",OFFSET('Hygiene Data'!$H$12,0,10*ROW('Hygiene Data'!H69)))</f>
        <v/>
      </c>
      <c r="EC75" s="309" t="str">
        <f ca="true">+IF(OFFSET('Hygiene Data'!$H$13,0,10*ROW('Hygiene Data'!H69))="","",OFFSET('Hygiene Data'!$H$13,0,10*ROW('Hygiene Data'!H69)))</f>
        <v/>
      </c>
      <c r="ED75" s="309" t="str">
        <f ca="true">+IF(OFFSET('Hygiene Data'!$I$11,0,10*ROW('Hygiene Data'!I69))="","",OFFSET('Hygiene Data'!$I$11,0,10*ROW('Hygiene Data'!I69)))</f>
        <v/>
      </c>
      <c r="EE75" s="309" t="str">
        <f ca="true">+IF(OFFSET('Hygiene Data'!$I$12,0,10*ROW('Hygiene Data'!I69))="","",OFFSET('Hygiene Data'!$I$12,0,10*ROW('Hygiene Data'!I69)))</f>
        <v/>
      </c>
      <c r="EF75" s="309"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65" t="str">
        <f t="shared" ca="true" si="1"/>
        <v/>
      </c>
      <c r="D76" s="9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10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10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10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10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10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10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10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10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10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10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10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10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10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10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10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10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10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10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10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10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10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10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10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10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10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10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10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10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10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10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9"/>
      <c r="BS76" s="309" t="str">
        <f ca="true">+IF(OFFSET('Water Data'!$D$27,0,10*ROW('Water Data'!D70))="","",OFFSET('Water Data'!$D$27,0,10*ROW('Water Data'!D70)))</f>
        <v/>
      </c>
      <c r="BT76" s="309" t="str">
        <f ca="true">+IF(OFFSET('Water Data'!$D$28,0,10*ROW('Water Data'!D70))="","",OFFSET('Water Data'!$D$28,0,10*ROW('Water Data'!D70)))</f>
        <v/>
      </c>
      <c r="BU76" s="309" t="str">
        <f ca="true">+IF(OFFSET('Water Data'!$D$29,0,10*ROW('Water Data'!D70))="","",OFFSET('Water Data'!$D$29,0,10*ROW('Water Data'!D70)))</f>
        <v/>
      </c>
      <c r="BV76" s="309" t="str">
        <f ca="true">+IF(OFFSET('Water Data'!$E$27,0,10*ROW('Water Data'!E70))="","",OFFSET('Water Data'!$E$27,0,10*ROW('Water Data'!E70)))</f>
        <v/>
      </c>
      <c r="BW76" s="309" t="str">
        <f ca="true">+IF(OFFSET('Water Data'!$E$28,0,10*ROW('Water Data'!E70))="","",OFFSET('Water Data'!$E$28,0,10*ROW('Water Data'!E70)))</f>
        <v/>
      </c>
      <c r="BX76" s="309" t="str">
        <f ca="true">+IF(OFFSET('Water Data'!$E$29,0,10*ROW('Water Data'!E70))="","",OFFSET('Water Data'!$E$29,0,10*ROW('Water Data'!E70)))</f>
        <v/>
      </c>
      <c r="BY76" s="309" t="str">
        <f ca="true">+IF(OFFSET('Water Data'!$F$27,0,10*ROW('Water Data'!F70))="","",OFFSET('Water Data'!$F$27,0,10*ROW('Water Data'!F70)))</f>
        <v/>
      </c>
      <c r="BZ76" s="309" t="str">
        <f ca="true">+IF(OFFSET('Water Data'!$F$28,0,10*ROW('Water Data'!F70))="","",OFFSET('Water Data'!$F$28,0,10*ROW('Water Data'!F70)))</f>
        <v/>
      </c>
      <c r="CA76" s="309" t="str">
        <f ca="true">+IF(OFFSET('Water Data'!$F$29,0,10*ROW('Water Data'!F70))="","",OFFSET('Water Data'!$F$29,0,10*ROW('Water Data'!F70)))</f>
        <v/>
      </c>
      <c r="CB76" s="309" t="str">
        <f ca="true">+IF(OFFSET('Water Data'!$G$27,0,10*ROW('Water Data'!G70))="","",OFFSET('Water Data'!$G$27,0,10*ROW('Water Data'!G70)))</f>
        <v/>
      </c>
      <c r="CC76" s="309" t="str">
        <f ca="true">+IF(OFFSET('Water Data'!$G$28,0,10*ROW('Water Data'!G70))="","",OFFSET('Water Data'!$G$28,0,10*ROW('Water Data'!G70)))</f>
        <v/>
      </c>
      <c r="CD76" s="309" t="str">
        <f ca="true">+IF(OFFSET('Water Data'!$G$29,0,10*ROW('Water Data'!G70))="","",OFFSET('Water Data'!$G$29,0,10*ROW('Water Data'!G70)))</f>
        <v/>
      </c>
      <c r="CE76" s="309" t="str">
        <f ca="true">+IF(OFFSET('Water Data'!$H$27,0,10*ROW('Water Data'!H70))="","",OFFSET('Water Data'!$H$27,0,10*ROW('Water Data'!H70)))</f>
        <v/>
      </c>
      <c r="CF76" s="309" t="str">
        <f ca="true">+IF(OFFSET('Water Data'!$H$28,0,10*ROW('Water Data'!H70))="","",OFFSET('Water Data'!$H$28,0,10*ROW('Water Data'!H70)))</f>
        <v/>
      </c>
      <c r="CG76" s="309" t="str">
        <f ca="true">+IF(OFFSET('Water Data'!$H$29,0,10*ROW('Water Data'!H70))="","",OFFSET('Water Data'!$H$29,0,10*ROW('Water Data'!H70)))</f>
        <v/>
      </c>
      <c r="CH76" s="309" t="str">
        <f ca="true">+IF(OFFSET('Water Data'!$I$27,0,10*ROW('Water Data'!I70))="","",OFFSET('Water Data'!$I$27,0,10*ROW('Water Data'!I70)))</f>
        <v/>
      </c>
      <c r="CI76" s="309" t="str">
        <f ca="true">+IF(OFFSET('Water Data'!$I$28,0,10*ROW('Water Data'!I70))="","",OFFSET('Water Data'!$I$28,0,10*ROW('Water Data'!I70)))</f>
        <v/>
      </c>
      <c r="CJ76" s="309" t="str">
        <f ca="true">+IF(OFFSET('Water Data'!$I$29,0,10*ROW('Water Data'!I70))="","",OFFSET('Water Data'!$I$29,0,10*ROW('Water Data'!I70)))</f>
        <v/>
      </c>
      <c r="CK76" s="309" t="str">
        <f ca="true">+IF(OFFSET('Sanitation Data'!$D$28,0,10*ROW('Sanitation Data'!D70))="","",OFFSET('Sanitation Data'!$D$28,0,10*ROW('Sanitation Data'!D70)))</f>
        <v/>
      </c>
      <c r="CL76" s="309" t="str">
        <f ca="true">+IF(OFFSET('Sanitation Data'!$D$29,0,10*ROW('Sanitation Data'!D70))="","",OFFSET('Sanitation Data'!$D$29,0,10*ROW('Sanitation Data'!D70)))</f>
        <v/>
      </c>
      <c r="CM76" s="309" t="str">
        <f ca="true">+IF(OFFSET('Sanitation Data'!$D$30,0,10*ROW('Sanitation Data'!D70))="","",OFFSET('Sanitation Data'!$D$30,0,10*ROW('Sanitation Data'!D70)))</f>
        <v/>
      </c>
      <c r="CN76" s="309" t="str">
        <f ca="true">+IF(OFFSET('Sanitation Data'!$D$31,0,10*ROW('Sanitation Data'!D70))="","",OFFSET('Sanitation Data'!$D$31,0,10*ROW('Sanitation Data'!D70)))</f>
        <v/>
      </c>
      <c r="CO76" s="309" t="str">
        <f ca="true">+IF(OFFSET('Sanitation Data'!$D$32,0,10*ROW('Sanitation Data'!D70))="","",OFFSET('Sanitation Data'!$D$32,0,10*ROW('Sanitation Data'!D70)))</f>
        <v/>
      </c>
      <c r="CP76" s="309" t="str">
        <f ca="true">+IF(OFFSET('Sanitation Data'!$E$28,0,10*ROW('Sanitation Data'!E70))="","",OFFSET('Sanitation Data'!$E$28,0,10*ROW('Sanitation Data'!E70)))</f>
        <v/>
      </c>
      <c r="CQ76" s="309" t="str">
        <f ca="true">+IF(OFFSET('Sanitation Data'!$E$29,0,10*ROW('Sanitation Data'!E70))="","",OFFSET('Sanitation Data'!$E$29,0,10*ROW('Sanitation Data'!E70)))</f>
        <v/>
      </c>
      <c r="CR76" s="309" t="str">
        <f ca="true">+IF(OFFSET('Sanitation Data'!$E$30,0,10*ROW('Sanitation Data'!E70))="","",OFFSET('Sanitation Data'!$E$30,0,10*ROW('Sanitation Data'!E70)))</f>
        <v/>
      </c>
      <c r="CS76" s="309" t="str">
        <f ca="true">+IF(OFFSET('Sanitation Data'!$E$31,0,10*ROW('Sanitation Data'!E70))="","",OFFSET('Sanitation Data'!$E$31,0,10*ROW('Sanitation Data'!E70)))</f>
        <v/>
      </c>
      <c r="CT76" s="309" t="str">
        <f ca="true">+IF(OFFSET('Sanitation Data'!$E$32,0,10*ROW('Sanitation Data'!E70))="","",OFFSET('Sanitation Data'!$E$32,0,10*ROW('Sanitation Data'!E70)))</f>
        <v/>
      </c>
      <c r="CU76" s="309" t="str">
        <f ca="true">+IF(OFFSET('Sanitation Data'!$F$28,0,10*ROW('Sanitation Data'!F70))="","",OFFSET('Sanitation Data'!$F$28,0,10*ROW('Sanitation Data'!F70)))</f>
        <v/>
      </c>
      <c r="CV76" s="309" t="str">
        <f ca="true">+IF(OFFSET('Sanitation Data'!$F$29,0,10*ROW('Sanitation Data'!F70))="","",OFFSET('Sanitation Data'!$F$29,0,10*ROW('Sanitation Data'!F70)))</f>
        <v/>
      </c>
      <c r="CW76" s="309" t="str">
        <f ca="true">+IF(OFFSET('Sanitation Data'!$F$30,0,10*ROW('Sanitation Data'!F70))="","",OFFSET('Sanitation Data'!$F$30,0,10*ROW('Sanitation Data'!F70)))</f>
        <v/>
      </c>
      <c r="CX76" s="309" t="str">
        <f ca="true">+IF(OFFSET('Sanitation Data'!$F$31,0,10*ROW('Sanitation Data'!F70))="","",OFFSET('Sanitation Data'!$F$31,0,10*ROW('Sanitation Data'!F70)))</f>
        <v/>
      </c>
      <c r="CY76" s="309" t="str">
        <f ca="true">+IF(OFFSET('Sanitation Data'!$F$32,0,10*ROW('Sanitation Data'!F70))="","",OFFSET('Sanitation Data'!$F$32,0,10*ROW('Sanitation Data'!F70)))</f>
        <v/>
      </c>
      <c r="CZ76" s="309" t="str">
        <f ca="true">+IF(OFFSET('Sanitation Data'!$G$28,0,10*ROW('Sanitation Data'!G70))="","",OFFSET('Sanitation Data'!$G$28,0,10*ROW('Sanitation Data'!G70)))</f>
        <v/>
      </c>
      <c r="DA76" s="309" t="str">
        <f ca="true">+IF(OFFSET('Sanitation Data'!$G$29,0,10*ROW('Sanitation Data'!G70))="","",OFFSET('Sanitation Data'!$G$29,0,10*ROW('Sanitation Data'!G70)))</f>
        <v/>
      </c>
      <c r="DB76" s="309" t="str">
        <f ca="true">+IF(OFFSET('Sanitation Data'!$G$30,0,10*ROW('Sanitation Data'!G70))="","",OFFSET('Sanitation Data'!$G$30,0,10*ROW('Sanitation Data'!G70)))</f>
        <v/>
      </c>
      <c r="DC76" s="309" t="str">
        <f ca="true">+IF(OFFSET('Sanitation Data'!$G$31,0,10*ROW('Sanitation Data'!G70))="","",OFFSET('Sanitation Data'!$G$31,0,10*ROW('Sanitation Data'!G70)))</f>
        <v/>
      </c>
      <c r="DD76" s="309" t="str">
        <f ca="true">+IF(OFFSET('Sanitation Data'!$G$32,0,10*ROW('Sanitation Data'!G70))="","",OFFSET('Sanitation Data'!$G$32,0,10*ROW('Sanitation Data'!G70)))</f>
        <v/>
      </c>
      <c r="DE76" s="309" t="str">
        <f ca="true">+IF(OFFSET('Sanitation Data'!$H$28,0,10*ROW('Sanitation Data'!H70))="","",OFFSET('Sanitation Data'!$H$28,0,10*ROW('Sanitation Data'!H70)))</f>
        <v/>
      </c>
      <c r="DF76" s="309" t="str">
        <f ca="true">+IF(OFFSET('Sanitation Data'!$H$29,0,10*ROW('Sanitation Data'!H70))="","",OFFSET('Sanitation Data'!$H$29,0,10*ROW('Sanitation Data'!H70)))</f>
        <v/>
      </c>
      <c r="DG76" s="309" t="str">
        <f ca="true">+IF(OFFSET('Sanitation Data'!$H$30,0,10*ROW('Sanitation Data'!H70))="","",OFFSET('Sanitation Data'!$H$30,0,10*ROW('Sanitation Data'!H70)))</f>
        <v/>
      </c>
      <c r="DH76" s="309" t="str">
        <f ca="true">+IF(OFFSET('Sanitation Data'!$H$31,0,10*ROW('Sanitation Data'!H70))="","",OFFSET('Sanitation Data'!$H$31,0,10*ROW('Sanitation Data'!H70)))</f>
        <v/>
      </c>
      <c r="DI76" s="309" t="str">
        <f ca="true">+IF(OFFSET('Sanitation Data'!$H$32,0,10*ROW('Sanitation Data'!H70))="","",OFFSET('Sanitation Data'!$H$32,0,10*ROW('Sanitation Data'!H70)))</f>
        <v/>
      </c>
      <c r="DJ76" s="309" t="str">
        <f ca="true">+IF(OFFSET('Sanitation Data'!$I$28,0,10*ROW('Sanitation Data'!I70))="","",OFFSET('Sanitation Data'!$I$28,0,10*ROW('Sanitation Data'!I70)))</f>
        <v/>
      </c>
      <c r="DK76" s="309" t="str">
        <f ca="true">+IF(OFFSET('Sanitation Data'!$I$29,0,10*ROW('Sanitation Data'!I70))="","",OFFSET('Sanitation Data'!$I$29,0,10*ROW('Sanitation Data'!I70)))</f>
        <v/>
      </c>
      <c r="DL76" s="309" t="str">
        <f ca="true">+IF(OFFSET('Sanitation Data'!$I$30,0,10*ROW('Sanitation Data'!I70))="","",OFFSET('Sanitation Data'!$I$30,0,10*ROW('Sanitation Data'!I70)))</f>
        <v/>
      </c>
      <c r="DM76" s="309" t="str">
        <f ca="true">+IF(OFFSET('Sanitation Data'!$I$31,0,10*ROW('Sanitation Data'!I70))="","",OFFSET('Sanitation Data'!$I$31,0,10*ROW('Sanitation Data'!I70)))</f>
        <v/>
      </c>
      <c r="DN76" s="309" t="str">
        <f ca="true">+IF(OFFSET('Sanitation Data'!$I$32,0,10*ROW('Sanitation Data'!I70))="","",OFFSET('Sanitation Data'!$I$32,0,10*ROW('Sanitation Data'!I70)))</f>
        <v/>
      </c>
      <c r="DO76" s="309" t="str">
        <f ca="true">+IF(OFFSET('Hygiene Data'!$D$11,0,10*ROW('Hygiene Data'!D70))="","",OFFSET('Hygiene Data'!$D$11,0,10*ROW('Hygiene Data'!D70)))</f>
        <v/>
      </c>
      <c r="DP76" s="309" t="str">
        <f ca="true">+IF(OFFSET('Hygiene Data'!$D$12,0,10*ROW('Hygiene Data'!D70))="","",OFFSET('Hygiene Data'!$D$12,0,10*ROW('Hygiene Data'!D70)))</f>
        <v/>
      </c>
      <c r="DQ76" s="309" t="str">
        <f ca="true">+IF(OFFSET('Hygiene Data'!$D$13,0,10*ROW('Hygiene Data'!D70))="","",OFFSET('Hygiene Data'!$D$13,0,10*ROW('Hygiene Data'!D70)))</f>
        <v/>
      </c>
      <c r="DR76" s="309" t="str">
        <f ca="true">+IF(OFFSET('Hygiene Data'!$E$11,0,10*ROW('Hygiene Data'!E70))="","",OFFSET('Hygiene Data'!$E$11,0,10*ROW('Hygiene Data'!E70)))</f>
        <v/>
      </c>
      <c r="DS76" s="309" t="str">
        <f ca="true">+IF(OFFSET('Hygiene Data'!$E$12,0,10*ROW('Hygiene Data'!E70))="","",OFFSET('Hygiene Data'!$E$12,0,10*ROW('Hygiene Data'!E70)))</f>
        <v/>
      </c>
      <c r="DT76" s="309" t="str">
        <f ca="true">+IF(OFFSET('Hygiene Data'!$E$13,0,10*ROW('Hygiene Data'!E70))="","",OFFSET('Hygiene Data'!$E$13,0,10*ROW('Hygiene Data'!E70)))</f>
        <v/>
      </c>
      <c r="DU76" s="309" t="str">
        <f ca="true">+IF(OFFSET('Hygiene Data'!$F$11,0,10*ROW('Hygiene Data'!F70))="","",OFFSET('Hygiene Data'!$F$11,0,10*ROW('Hygiene Data'!F70)))</f>
        <v/>
      </c>
      <c r="DV76" s="309" t="str">
        <f ca="true">+IF(OFFSET('Hygiene Data'!$F$12,0,10*ROW('Hygiene Data'!F70))="","",OFFSET('Hygiene Data'!$F$12,0,10*ROW('Hygiene Data'!F70)))</f>
        <v/>
      </c>
      <c r="DW76" s="309" t="str">
        <f ca="true">+IF(OFFSET('Hygiene Data'!$F$13,0,10*ROW('Hygiene Data'!F70))="","",OFFSET('Hygiene Data'!$F$13,0,10*ROW('Hygiene Data'!F70)))</f>
        <v/>
      </c>
      <c r="DX76" s="309" t="str">
        <f ca="true">+IF(OFFSET('Hygiene Data'!$G$11,0,10*ROW('Hygiene Data'!G70))="","",OFFSET('Hygiene Data'!$G$11,0,10*ROW('Hygiene Data'!G70)))</f>
        <v/>
      </c>
      <c r="DY76" s="309" t="str">
        <f ca="true">+IF(OFFSET('Hygiene Data'!$G$12,0,10*ROW('Hygiene Data'!G70))="","",OFFSET('Hygiene Data'!$G$12,0,10*ROW('Hygiene Data'!G70)))</f>
        <v/>
      </c>
      <c r="DZ76" s="309" t="str">
        <f ca="true">+IF(OFFSET('Hygiene Data'!$G$13,0,10*ROW('Hygiene Data'!G70))="","",OFFSET('Hygiene Data'!$G$13,0,10*ROW('Hygiene Data'!G70)))</f>
        <v/>
      </c>
      <c r="EA76" s="309" t="str">
        <f ca="true">+IF(OFFSET('Hygiene Data'!$H$11,0,10*ROW('Hygiene Data'!H70))="","",OFFSET('Hygiene Data'!$H$11,0,10*ROW('Hygiene Data'!H70)))</f>
        <v/>
      </c>
      <c r="EB76" s="309" t="str">
        <f ca="true">+IF(OFFSET('Hygiene Data'!$H$12,0,10*ROW('Hygiene Data'!H70))="","",OFFSET('Hygiene Data'!$H$12,0,10*ROW('Hygiene Data'!H70)))</f>
        <v/>
      </c>
      <c r="EC76" s="309" t="str">
        <f ca="true">+IF(OFFSET('Hygiene Data'!$H$13,0,10*ROW('Hygiene Data'!H70))="","",OFFSET('Hygiene Data'!$H$13,0,10*ROW('Hygiene Data'!H70)))</f>
        <v/>
      </c>
      <c r="ED76" s="309" t="str">
        <f ca="true">+IF(OFFSET('Hygiene Data'!$I$11,0,10*ROW('Hygiene Data'!I70))="","",OFFSET('Hygiene Data'!$I$11,0,10*ROW('Hygiene Data'!I70)))</f>
        <v/>
      </c>
      <c r="EE76" s="309" t="str">
        <f ca="true">+IF(OFFSET('Hygiene Data'!$I$12,0,10*ROW('Hygiene Data'!I70))="","",OFFSET('Hygiene Data'!$I$12,0,10*ROW('Hygiene Data'!I70)))</f>
        <v/>
      </c>
      <c r="EF76" s="309"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65" t="str">
        <f t="shared" ca="true" si="1"/>
        <v/>
      </c>
      <c r="D77" s="9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10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10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10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10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10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10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10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10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10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10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10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10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10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10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10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10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10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10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10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10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10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10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10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10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10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10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10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10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10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10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9"/>
      <c r="BS77" s="309" t="str">
        <f ca="true">+IF(OFFSET('Water Data'!$D$27,0,10*ROW('Water Data'!D71))="","",OFFSET('Water Data'!$D$27,0,10*ROW('Water Data'!D71)))</f>
        <v/>
      </c>
      <c r="BT77" s="309" t="str">
        <f ca="true">+IF(OFFSET('Water Data'!$D$28,0,10*ROW('Water Data'!D71))="","",OFFSET('Water Data'!$D$28,0,10*ROW('Water Data'!D71)))</f>
        <v/>
      </c>
      <c r="BU77" s="309" t="str">
        <f ca="true">+IF(OFFSET('Water Data'!$D$29,0,10*ROW('Water Data'!D71))="","",OFFSET('Water Data'!$D$29,0,10*ROW('Water Data'!D71)))</f>
        <v/>
      </c>
      <c r="BV77" s="309" t="str">
        <f ca="true">+IF(OFFSET('Water Data'!$E$27,0,10*ROW('Water Data'!E71))="","",OFFSET('Water Data'!$E$27,0,10*ROW('Water Data'!E71)))</f>
        <v/>
      </c>
      <c r="BW77" s="309" t="str">
        <f ca="true">+IF(OFFSET('Water Data'!$E$28,0,10*ROW('Water Data'!E71))="","",OFFSET('Water Data'!$E$28,0,10*ROW('Water Data'!E71)))</f>
        <v/>
      </c>
      <c r="BX77" s="309" t="str">
        <f ca="true">+IF(OFFSET('Water Data'!$E$29,0,10*ROW('Water Data'!E71))="","",OFFSET('Water Data'!$E$29,0,10*ROW('Water Data'!E71)))</f>
        <v/>
      </c>
      <c r="BY77" s="309" t="str">
        <f ca="true">+IF(OFFSET('Water Data'!$F$27,0,10*ROW('Water Data'!F71))="","",OFFSET('Water Data'!$F$27,0,10*ROW('Water Data'!F71)))</f>
        <v/>
      </c>
      <c r="BZ77" s="309" t="str">
        <f ca="true">+IF(OFFSET('Water Data'!$F$28,0,10*ROW('Water Data'!F71))="","",OFFSET('Water Data'!$F$28,0,10*ROW('Water Data'!F71)))</f>
        <v/>
      </c>
      <c r="CA77" s="309" t="str">
        <f ca="true">+IF(OFFSET('Water Data'!$F$29,0,10*ROW('Water Data'!F71))="","",OFFSET('Water Data'!$F$29,0,10*ROW('Water Data'!F71)))</f>
        <v/>
      </c>
      <c r="CB77" s="309" t="str">
        <f ca="true">+IF(OFFSET('Water Data'!$G$27,0,10*ROW('Water Data'!G71))="","",OFFSET('Water Data'!$G$27,0,10*ROW('Water Data'!G71)))</f>
        <v/>
      </c>
      <c r="CC77" s="309" t="str">
        <f ca="true">+IF(OFFSET('Water Data'!$G$28,0,10*ROW('Water Data'!G71))="","",OFFSET('Water Data'!$G$28,0,10*ROW('Water Data'!G71)))</f>
        <v/>
      </c>
      <c r="CD77" s="309" t="str">
        <f ca="true">+IF(OFFSET('Water Data'!$G$29,0,10*ROW('Water Data'!G71))="","",OFFSET('Water Data'!$G$29,0,10*ROW('Water Data'!G71)))</f>
        <v/>
      </c>
      <c r="CE77" s="309" t="str">
        <f ca="true">+IF(OFFSET('Water Data'!$H$27,0,10*ROW('Water Data'!H71))="","",OFFSET('Water Data'!$H$27,0,10*ROW('Water Data'!H71)))</f>
        <v/>
      </c>
      <c r="CF77" s="309" t="str">
        <f ca="true">+IF(OFFSET('Water Data'!$H$28,0,10*ROW('Water Data'!H71))="","",OFFSET('Water Data'!$H$28,0,10*ROW('Water Data'!H71)))</f>
        <v/>
      </c>
      <c r="CG77" s="309" t="str">
        <f ca="true">+IF(OFFSET('Water Data'!$H$29,0,10*ROW('Water Data'!H71))="","",OFFSET('Water Data'!$H$29,0,10*ROW('Water Data'!H71)))</f>
        <v/>
      </c>
      <c r="CH77" s="309" t="str">
        <f ca="true">+IF(OFFSET('Water Data'!$I$27,0,10*ROW('Water Data'!I71))="","",OFFSET('Water Data'!$I$27,0,10*ROW('Water Data'!I71)))</f>
        <v/>
      </c>
      <c r="CI77" s="309" t="str">
        <f ca="true">+IF(OFFSET('Water Data'!$I$28,0,10*ROW('Water Data'!I71))="","",OFFSET('Water Data'!$I$28,0,10*ROW('Water Data'!I71)))</f>
        <v/>
      </c>
      <c r="CJ77" s="309" t="str">
        <f ca="true">+IF(OFFSET('Water Data'!$I$29,0,10*ROW('Water Data'!I71))="","",OFFSET('Water Data'!$I$29,0,10*ROW('Water Data'!I71)))</f>
        <v/>
      </c>
      <c r="CK77" s="309" t="str">
        <f ca="true">+IF(OFFSET('Sanitation Data'!$D$28,0,10*ROW('Sanitation Data'!D71))="","",OFFSET('Sanitation Data'!$D$28,0,10*ROW('Sanitation Data'!D71)))</f>
        <v/>
      </c>
      <c r="CL77" s="309" t="str">
        <f ca="true">+IF(OFFSET('Sanitation Data'!$D$29,0,10*ROW('Sanitation Data'!D71))="","",OFFSET('Sanitation Data'!$D$29,0,10*ROW('Sanitation Data'!D71)))</f>
        <v/>
      </c>
      <c r="CM77" s="309" t="str">
        <f ca="true">+IF(OFFSET('Sanitation Data'!$D$30,0,10*ROW('Sanitation Data'!D71))="","",OFFSET('Sanitation Data'!$D$30,0,10*ROW('Sanitation Data'!D71)))</f>
        <v/>
      </c>
      <c r="CN77" s="309" t="str">
        <f ca="true">+IF(OFFSET('Sanitation Data'!$D$31,0,10*ROW('Sanitation Data'!D71))="","",OFFSET('Sanitation Data'!$D$31,0,10*ROW('Sanitation Data'!D71)))</f>
        <v/>
      </c>
      <c r="CO77" s="309" t="str">
        <f ca="true">+IF(OFFSET('Sanitation Data'!$D$32,0,10*ROW('Sanitation Data'!D71))="","",OFFSET('Sanitation Data'!$D$32,0,10*ROW('Sanitation Data'!D71)))</f>
        <v/>
      </c>
      <c r="CP77" s="309" t="str">
        <f ca="true">+IF(OFFSET('Sanitation Data'!$E$28,0,10*ROW('Sanitation Data'!E71))="","",OFFSET('Sanitation Data'!$E$28,0,10*ROW('Sanitation Data'!E71)))</f>
        <v/>
      </c>
      <c r="CQ77" s="309" t="str">
        <f ca="true">+IF(OFFSET('Sanitation Data'!$E$29,0,10*ROW('Sanitation Data'!E71))="","",OFFSET('Sanitation Data'!$E$29,0,10*ROW('Sanitation Data'!E71)))</f>
        <v/>
      </c>
      <c r="CR77" s="309" t="str">
        <f ca="true">+IF(OFFSET('Sanitation Data'!$E$30,0,10*ROW('Sanitation Data'!E71))="","",OFFSET('Sanitation Data'!$E$30,0,10*ROW('Sanitation Data'!E71)))</f>
        <v/>
      </c>
      <c r="CS77" s="309" t="str">
        <f ca="true">+IF(OFFSET('Sanitation Data'!$E$31,0,10*ROW('Sanitation Data'!E71))="","",OFFSET('Sanitation Data'!$E$31,0,10*ROW('Sanitation Data'!E71)))</f>
        <v/>
      </c>
      <c r="CT77" s="309" t="str">
        <f ca="true">+IF(OFFSET('Sanitation Data'!$E$32,0,10*ROW('Sanitation Data'!E71))="","",OFFSET('Sanitation Data'!$E$32,0,10*ROW('Sanitation Data'!E71)))</f>
        <v/>
      </c>
      <c r="CU77" s="309" t="str">
        <f ca="true">+IF(OFFSET('Sanitation Data'!$F$28,0,10*ROW('Sanitation Data'!F71))="","",OFFSET('Sanitation Data'!$F$28,0,10*ROW('Sanitation Data'!F71)))</f>
        <v/>
      </c>
      <c r="CV77" s="309" t="str">
        <f ca="true">+IF(OFFSET('Sanitation Data'!$F$29,0,10*ROW('Sanitation Data'!F71))="","",OFFSET('Sanitation Data'!$F$29,0,10*ROW('Sanitation Data'!F71)))</f>
        <v/>
      </c>
      <c r="CW77" s="309" t="str">
        <f ca="true">+IF(OFFSET('Sanitation Data'!$F$30,0,10*ROW('Sanitation Data'!F71))="","",OFFSET('Sanitation Data'!$F$30,0,10*ROW('Sanitation Data'!F71)))</f>
        <v/>
      </c>
      <c r="CX77" s="309" t="str">
        <f ca="true">+IF(OFFSET('Sanitation Data'!$F$31,0,10*ROW('Sanitation Data'!F71))="","",OFFSET('Sanitation Data'!$F$31,0,10*ROW('Sanitation Data'!F71)))</f>
        <v/>
      </c>
      <c r="CY77" s="309" t="str">
        <f ca="true">+IF(OFFSET('Sanitation Data'!$F$32,0,10*ROW('Sanitation Data'!F71))="","",OFFSET('Sanitation Data'!$F$32,0,10*ROW('Sanitation Data'!F71)))</f>
        <v/>
      </c>
      <c r="CZ77" s="309" t="str">
        <f ca="true">+IF(OFFSET('Sanitation Data'!$G$28,0,10*ROW('Sanitation Data'!G71))="","",OFFSET('Sanitation Data'!$G$28,0,10*ROW('Sanitation Data'!G71)))</f>
        <v/>
      </c>
      <c r="DA77" s="309" t="str">
        <f ca="true">+IF(OFFSET('Sanitation Data'!$G$29,0,10*ROW('Sanitation Data'!G71))="","",OFFSET('Sanitation Data'!$G$29,0,10*ROW('Sanitation Data'!G71)))</f>
        <v/>
      </c>
      <c r="DB77" s="309" t="str">
        <f ca="true">+IF(OFFSET('Sanitation Data'!$G$30,0,10*ROW('Sanitation Data'!G71))="","",OFFSET('Sanitation Data'!$G$30,0,10*ROW('Sanitation Data'!G71)))</f>
        <v/>
      </c>
      <c r="DC77" s="309" t="str">
        <f ca="true">+IF(OFFSET('Sanitation Data'!$G$31,0,10*ROW('Sanitation Data'!G71))="","",OFFSET('Sanitation Data'!$G$31,0,10*ROW('Sanitation Data'!G71)))</f>
        <v/>
      </c>
      <c r="DD77" s="309" t="str">
        <f ca="true">+IF(OFFSET('Sanitation Data'!$G$32,0,10*ROW('Sanitation Data'!G71))="","",OFFSET('Sanitation Data'!$G$32,0,10*ROW('Sanitation Data'!G71)))</f>
        <v/>
      </c>
      <c r="DE77" s="309" t="str">
        <f ca="true">+IF(OFFSET('Sanitation Data'!$H$28,0,10*ROW('Sanitation Data'!H71))="","",OFFSET('Sanitation Data'!$H$28,0,10*ROW('Sanitation Data'!H71)))</f>
        <v/>
      </c>
      <c r="DF77" s="309" t="str">
        <f ca="true">+IF(OFFSET('Sanitation Data'!$H$29,0,10*ROW('Sanitation Data'!H71))="","",OFFSET('Sanitation Data'!$H$29,0,10*ROW('Sanitation Data'!H71)))</f>
        <v/>
      </c>
      <c r="DG77" s="309" t="str">
        <f ca="true">+IF(OFFSET('Sanitation Data'!$H$30,0,10*ROW('Sanitation Data'!H71))="","",OFFSET('Sanitation Data'!$H$30,0,10*ROW('Sanitation Data'!H71)))</f>
        <v/>
      </c>
      <c r="DH77" s="309" t="str">
        <f ca="true">+IF(OFFSET('Sanitation Data'!$H$31,0,10*ROW('Sanitation Data'!H71))="","",OFFSET('Sanitation Data'!$H$31,0,10*ROW('Sanitation Data'!H71)))</f>
        <v/>
      </c>
      <c r="DI77" s="309" t="str">
        <f ca="true">+IF(OFFSET('Sanitation Data'!$H$32,0,10*ROW('Sanitation Data'!H71))="","",OFFSET('Sanitation Data'!$H$32,0,10*ROW('Sanitation Data'!H71)))</f>
        <v/>
      </c>
      <c r="DJ77" s="309" t="str">
        <f ca="true">+IF(OFFSET('Sanitation Data'!$I$28,0,10*ROW('Sanitation Data'!I71))="","",OFFSET('Sanitation Data'!$I$28,0,10*ROW('Sanitation Data'!I71)))</f>
        <v/>
      </c>
      <c r="DK77" s="309" t="str">
        <f ca="true">+IF(OFFSET('Sanitation Data'!$I$29,0,10*ROW('Sanitation Data'!I71))="","",OFFSET('Sanitation Data'!$I$29,0,10*ROW('Sanitation Data'!I71)))</f>
        <v/>
      </c>
      <c r="DL77" s="309" t="str">
        <f ca="true">+IF(OFFSET('Sanitation Data'!$I$30,0,10*ROW('Sanitation Data'!I71))="","",OFFSET('Sanitation Data'!$I$30,0,10*ROW('Sanitation Data'!I71)))</f>
        <v/>
      </c>
      <c r="DM77" s="309" t="str">
        <f ca="true">+IF(OFFSET('Sanitation Data'!$I$31,0,10*ROW('Sanitation Data'!I71))="","",OFFSET('Sanitation Data'!$I$31,0,10*ROW('Sanitation Data'!I71)))</f>
        <v/>
      </c>
      <c r="DN77" s="309" t="str">
        <f ca="true">+IF(OFFSET('Sanitation Data'!$I$32,0,10*ROW('Sanitation Data'!I71))="","",OFFSET('Sanitation Data'!$I$32,0,10*ROW('Sanitation Data'!I71)))</f>
        <v/>
      </c>
      <c r="DO77" s="309" t="str">
        <f ca="true">+IF(OFFSET('Hygiene Data'!$D$11,0,10*ROW('Hygiene Data'!D71))="","",OFFSET('Hygiene Data'!$D$11,0,10*ROW('Hygiene Data'!D71)))</f>
        <v/>
      </c>
      <c r="DP77" s="309" t="str">
        <f ca="true">+IF(OFFSET('Hygiene Data'!$D$12,0,10*ROW('Hygiene Data'!D71))="","",OFFSET('Hygiene Data'!$D$12,0,10*ROW('Hygiene Data'!D71)))</f>
        <v/>
      </c>
      <c r="DQ77" s="309" t="str">
        <f ca="true">+IF(OFFSET('Hygiene Data'!$D$13,0,10*ROW('Hygiene Data'!D71))="","",OFFSET('Hygiene Data'!$D$13,0,10*ROW('Hygiene Data'!D71)))</f>
        <v/>
      </c>
      <c r="DR77" s="309" t="str">
        <f ca="true">+IF(OFFSET('Hygiene Data'!$E$11,0,10*ROW('Hygiene Data'!E71))="","",OFFSET('Hygiene Data'!$E$11,0,10*ROW('Hygiene Data'!E71)))</f>
        <v/>
      </c>
      <c r="DS77" s="309" t="str">
        <f ca="true">+IF(OFFSET('Hygiene Data'!$E$12,0,10*ROW('Hygiene Data'!E71))="","",OFFSET('Hygiene Data'!$E$12,0,10*ROW('Hygiene Data'!E71)))</f>
        <v/>
      </c>
      <c r="DT77" s="309" t="str">
        <f ca="true">+IF(OFFSET('Hygiene Data'!$E$13,0,10*ROW('Hygiene Data'!E71))="","",OFFSET('Hygiene Data'!$E$13,0,10*ROW('Hygiene Data'!E71)))</f>
        <v/>
      </c>
      <c r="DU77" s="309" t="str">
        <f ca="true">+IF(OFFSET('Hygiene Data'!$F$11,0,10*ROW('Hygiene Data'!F71))="","",OFFSET('Hygiene Data'!$F$11,0,10*ROW('Hygiene Data'!F71)))</f>
        <v/>
      </c>
      <c r="DV77" s="309" t="str">
        <f ca="true">+IF(OFFSET('Hygiene Data'!$F$12,0,10*ROW('Hygiene Data'!F71))="","",OFFSET('Hygiene Data'!$F$12,0,10*ROW('Hygiene Data'!F71)))</f>
        <v/>
      </c>
      <c r="DW77" s="309" t="str">
        <f ca="true">+IF(OFFSET('Hygiene Data'!$F$13,0,10*ROW('Hygiene Data'!F71))="","",OFFSET('Hygiene Data'!$F$13,0,10*ROW('Hygiene Data'!F71)))</f>
        <v/>
      </c>
      <c r="DX77" s="309" t="str">
        <f ca="true">+IF(OFFSET('Hygiene Data'!$G$11,0,10*ROW('Hygiene Data'!G71))="","",OFFSET('Hygiene Data'!$G$11,0,10*ROW('Hygiene Data'!G71)))</f>
        <v/>
      </c>
      <c r="DY77" s="309" t="str">
        <f ca="true">+IF(OFFSET('Hygiene Data'!$G$12,0,10*ROW('Hygiene Data'!G71))="","",OFFSET('Hygiene Data'!$G$12,0,10*ROW('Hygiene Data'!G71)))</f>
        <v/>
      </c>
      <c r="DZ77" s="309" t="str">
        <f ca="true">+IF(OFFSET('Hygiene Data'!$G$13,0,10*ROW('Hygiene Data'!G71))="","",OFFSET('Hygiene Data'!$G$13,0,10*ROW('Hygiene Data'!G71)))</f>
        <v/>
      </c>
      <c r="EA77" s="309" t="str">
        <f ca="true">+IF(OFFSET('Hygiene Data'!$H$11,0,10*ROW('Hygiene Data'!H71))="","",OFFSET('Hygiene Data'!$H$11,0,10*ROW('Hygiene Data'!H71)))</f>
        <v/>
      </c>
      <c r="EB77" s="309" t="str">
        <f ca="true">+IF(OFFSET('Hygiene Data'!$H$12,0,10*ROW('Hygiene Data'!H71))="","",OFFSET('Hygiene Data'!$H$12,0,10*ROW('Hygiene Data'!H71)))</f>
        <v/>
      </c>
      <c r="EC77" s="309" t="str">
        <f ca="true">+IF(OFFSET('Hygiene Data'!$H$13,0,10*ROW('Hygiene Data'!H71))="","",OFFSET('Hygiene Data'!$H$13,0,10*ROW('Hygiene Data'!H71)))</f>
        <v/>
      </c>
      <c r="ED77" s="309" t="str">
        <f ca="true">+IF(OFFSET('Hygiene Data'!$I$11,0,10*ROW('Hygiene Data'!I71))="","",OFFSET('Hygiene Data'!$I$11,0,10*ROW('Hygiene Data'!I71)))</f>
        <v/>
      </c>
      <c r="EE77" s="309" t="str">
        <f ca="true">+IF(OFFSET('Hygiene Data'!$I$12,0,10*ROW('Hygiene Data'!I71))="","",OFFSET('Hygiene Data'!$I$12,0,10*ROW('Hygiene Data'!I71)))</f>
        <v/>
      </c>
      <c r="EF77" s="309"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65" t="str">
        <f t="shared" ca="true" si="1"/>
        <v/>
      </c>
      <c r="D78" s="9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10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10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10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10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10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10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10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10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10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10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10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10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10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10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10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10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10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10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10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10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10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10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10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10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10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10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10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10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10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10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9"/>
      <c r="BS78" s="309" t="str">
        <f ca="true">+IF(OFFSET('Water Data'!$D$27,0,10*ROW('Water Data'!D72))="","",OFFSET('Water Data'!$D$27,0,10*ROW('Water Data'!D72)))</f>
        <v/>
      </c>
      <c r="BT78" s="309" t="str">
        <f ca="true">+IF(OFFSET('Water Data'!$D$28,0,10*ROW('Water Data'!D72))="","",OFFSET('Water Data'!$D$28,0,10*ROW('Water Data'!D72)))</f>
        <v/>
      </c>
      <c r="BU78" s="309" t="str">
        <f ca="true">+IF(OFFSET('Water Data'!$D$29,0,10*ROW('Water Data'!D72))="","",OFFSET('Water Data'!$D$29,0,10*ROW('Water Data'!D72)))</f>
        <v/>
      </c>
      <c r="BV78" s="309" t="str">
        <f ca="true">+IF(OFFSET('Water Data'!$E$27,0,10*ROW('Water Data'!E72))="","",OFFSET('Water Data'!$E$27,0,10*ROW('Water Data'!E72)))</f>
        <v/>
      </c>
      <c r="BW78" s="309" t="str">
        <f ca="true">+IF(OFFSET('Water Data'!$E$28,0,10*ROW('Water Data'!E72))="","",OFFSET('Water Data'!$E$28,0,10*ROW('Water Data'!E72)))</f>
        <v/>
      </c>
      <c r="BX78" s="309" t="str">
        <f ca="true">+IF(OFFSET('Water Data'!$E$29,0,10*ROW('Water Data'!E72))="","",OFFSET('Water Data'!$E$29,0,10*ROW('Water Data'!E72)))</f>
        <v/>
      </c>
      <c r="BY78" s="309" t="str">
        <f ca="true">+IF(OFFSET('Water Data'!$F$27,0,10*ROW('Water Data'!F72))="","",OFFSET('Water Data'!$F$27,0,10*ROW('Water Data'!F72)))</f>
        <v/>
      </c>
      <c r="BZ78" s="309" t="str">
        <f ca="true">+IF(OFFSET('Water Data'!$F$28,0,10*ROW('Water Data'!F72))="","",OFFSET('Water Data'!$F$28,0,10*ROW('Water Data'!F72)))</f>
        <v/>
      </c>
      <c r="CA78" s="309" t="str">
        <f ca="true">+IF(OFFSET('Water Data'!$F$29,0,10*ROW('Water Data'!F72))="","",OFFSET('Water Data'!$F$29,0,10*ROW('Water Data'!F72)))</f>
        <v/>
      </c>
      <c r="CB78" s="309" t="str">
        <f ca="true">+IF(OFFSET('Water Data'!$G$27,0,10*ROW('Water Data'!G72))="","",OFFSET('Water Data'!$G$27,0,10*ROW('Water Data'!G72)))</f>
        <v/>
      </c>
      <c r="CC78" s="309" t="str">
        <f ca="true">+IF(OFFSET('Water Data'!$G$28,0,10*ROW('Water Data'!G72))="","",OFFSET('Water Data'!$G$28,0,10*ROW('Water Data'!G72)))</f>
        <v/>
      </c>
      <c r="CD78" s="309" t="str">
        <f ca="true">+IF(OFFSET('Water Data'!$G$29,0,10*ROW('Water Data'!G72))="","",OFFSET('Water Data'!$G$29,0,10*ROW('Water Data'!G72)))</f>
        <v/>
      </c>
      <c r="CE78" s="309" t="str">
        <f ca="true">+IF(OFFSET('Water Data'!$H$27,0,10*ROW('Water Data'!H72))="","",OFFSET('Water Data'!$H$27,0,10*ROW('Water Data'!H72)))</f>
        <v/>
      </c>
      <c r="CF78" s="309" t="str">
        <f ca="true">+IF(OFFSET('Water Data'!$H$28,0,10*ROW('Water Data'!H72))="","",OFFSET('Water Data'!$H$28,0,10*ROW('Water Data'!H72)))</f>
        <v/>
      </c>
      <c r="CG78" s="309" t="str">
        <f ca="true">+IF(OFFSET('Water Data'!$H$29,0,10*ROW('Water Data'!H72))="","",OFFSET('Water Data'!$H$29,0,10*ROW('Water Data'!H72)))</f>
        <v/>
      </c>
      <c r="CH78" s="309" t="str">
        <f ca="true">+IF(OFFSET('Water Data'!$I$27,0,10*ROW('Water Data'!I72))="","",OFFSET('Water Data'!$I$27,0,10*ROW('Water Data'!I72)))</f>
        <v/>
      </c>
      <c r="CI78" s="309" t="str">
        <f ca="true">+IF(OFFSET('Water Data'!$I$28,0,10*ROW('Water Data'!I72))="","",OFFSET('Water Data'!$I$28,0,10*ROW('Water Data'!I72)))</f>
        <v/>
      </c>
      <c r="CJ78" s="309" t="str">
        <f ca="true">+IF(OFFSET('Water Data'!$I$29,0,10*ROW('Water Data'!I72))="","",OFFSET('Water Data'!$I$29,0,10*ROW('Water Data'!I72)))</f>
        <v/>
      </c>
      <c r="CK78" s="309" t="str">
        <f ca="true">+IF(OFFSET('Sanitation Data'!$D$28,0,10*ROW('Sanitation Data'!D72))="","",OFFSET('Sanitation Data'!$D$28,0,10*ROW('Sanitation Data'!D72)))</f>
        <v/>
      </c>
      <c r="CL78" s="309" t="str">
        <f ca="true">+IF(OFFSET('Sanitation Data'!$D$29,0,10*ROW('Sanitation Data'!D72))="","",OFFSET('Sanitation Data'!$D$29,0,10*ROW('Sanitation Data'!D72)))</f>
        <v/>
      </c>
      <c r="CM78" s="309" t="str">
        <f ca="true">+IF(OFFSET('Sanitation Data'!$D$30,0,10*ROW('Sanitation Data'!D72))="","",OFFSET('Sanitation Data'!$D$30,0,10*ROW('Sanitation Data'!D72)))</f>
        <v/>
      </c>
      <c r="CN78" s="309" t="str">
        <f ca="true">+IF(OFFSET('Sanitation Data'!$D$31,0,10*ROW('Sanitation Data'!D72))="","",OFFSET('Sanitation Data'!$D$31,0,10*ROW('Sanitation Data'!D72)))</f>
        <v/>
      </c>
      <c r="CO78" s="309" t="str">
        <f ca="true">+IF(OFFSET('Sanitation Data'!$D$32,0,10*ROW('Sanitation Data'!D72))="","",OFFSET('Sanitation Data'!$D$32,0,10*ROW('Sanitation Data'!D72)))</f>
        <v/>
      </c>
      <c r="CP78" s="309" t="str">
        <f ca="true">+IF(OFFSET('Sanitation Data'!$E$28,0,10*ROW('Sanitation Data'!E72))="","",OFFSET('Sanitation Data'!$E$28,0,10*ROW('Sanitation Data'!E72)))</f>
        <v/>
      </c>
      <c r="CQ78" s="309" t="str">
        <f ca="true">+IF(OFFSET('Sanitation Data'!$E$29,0,10*ROW('Sanitation Data'!E72))="","",OFFSET('Sanitation Data'!$E$29,0,10*ROW('Sanitation Data'!E72)))</f>
        <v/>
      </c>
      <c r="CR78" s="309" t="str">
        <f ca="true">+IF(OFFSET('Sanitation Data'!$E$30,0,10*ROW('Sanitation Data'!E72))="","",OFFSET('Sanitation Data'!$E$30,0,10*ROW('Sanitation Data'!E72)))</f>
        <v/>
      </c>
      <c r="CS78" s="309" t="str">
        <f ca="true">+IF(OFFSET('Sanitation Data'!$E$31,0,10*ROW('Sanitation Data'!E72))="","",OFFSET('Sanitation Data'!$E$31,0,10*ROW('Sanitation Data'!E72)))</f>
        <v/>
      </c>
      <c r="CT78" s="309" t="str">
        <f ca="true">+IF(OFFSET('Sanitation Data'!$E$32,0,10*ROW('Sanitation Data'!E72))="","",OFFSET('Sanitation Data'!$E$32,0,10*ROW('Sanitation Data'!E72)))</f>
        <v/>
      </c>
      <c r="CU78" s="309" t="str">
        <f ca="true">+IF(OFFSET('Sanitation Data'!$F$28,0,10*ROW('Sanitation Data'!F72))="","",OFFSET('Sanitation Data'!$F$28,0,10*ROW('Sanitation Data'!F72)))</f>
        <v/>
      </c>
      <c r="CV78" s="309" t="str">
        <f ca="true">+IF(OFFSET('Sanitation Data'!$F$29,0,10*ROW('Sanitation Data'!F72))="","",OFFSET('Sanitation Data'!$F$29,0,10*ROW('Sanitation Data'!F72)))</f>
        <v/>
      </c>
      <c r="CW78" s="309" t="str">
        <f ca="true">+IF(OFFSET('Sanitation Data'!$F$30,0,10*ROW('Sanitation Data'!F72))="","",OFFSET('Sanitation Data'!$F$30,0,10*ROW('Sanitation Data'!F72)))</f>
        <v/>
      </c>
      <c r="CX78" s="309" t="str">
        <f ca="true">+IF(OFFSET('Sanitation Data'!$F$31,0,10*ROW('Sanitation Data'!F72))="","",OFFSET('Sanitation Data'!$F$31,0,10*ROW('Sanitation Data'!F72)))</f>
        <v/>
      </c>
      <c r="CY78" s="309" t="str">
        <f ca="true">+IF(OFFSET('Sanitation Data'!$F$32,0,10*ROW('Sanitation Data'!F72))="","",OFFSET('Sanitation Data'!$F$32,0,10*ROW('Sanitation Data'!F72)))</f>
        <v/>
      </c>
      <c r="CZ78" s="309" t="str">
        <f ca="true">+IF(OFFSET('Sanitation Data'!$G$28,0,10*ROW('Sanitation Data'!G72))="","",OFFSET('Sanitation Data'!$G$28,0,10*ROW('Sanitation Data'!G72)))</f>
        <v/>
      </c>
      <c r="DA78" s="309" t="str">
        <f ca="true">+IF(OFFSET('Sanitation Data'!$G$29,0,10*ROW('Sanitation Data'!G72))="","",OFFSET('Sanitation Data'!$G$29,0,10*ROW('Sanitation Data'!G72)))</f>
        <v/>
      </c>
      <c r="DB78" s="309" t="str">
        <f ca="true">+IF(OFFSET('Sanitation Data'!$G$30,0,10*ROW('Sanitation Data'!G72))="","",OFFSET('Sanitation Data'!$G$30,0,10*ROW('Sanitation Data'!G72)))</f>
        <v/>
      </c>
      <c r="DC78" s="309" t="str">
        <f ca="true">+IF(OFFSET('Sanitation Data'!$G$31,0,10*ROW('Sanitation Data'!G72))="","",OFFSET('Sanitation Data'!$G$31,0,10*ROW('Sanitation Data'!G72)))</f>
        <v/>
      </c>
      <c r="DD78" s="309" t="str">
        <f ca="true">+IF(OFFSET('Sanitation Data'!$G$32,0,10*ROW('Sanitation Data'!G72))="","",OFFSET('Sanitation Data'!$G$32,0,10*ROW('Sanitation Data'!G72)))</f>
        <v/>
      </c>
      <c r="DE78" s="309" t="str">
        <f ca="true">+IF(OFFSET('Sanitation Data'!$H$28,0,10*ROW('Sanitation Data'!H72))="","",OFFSET('Sanitation Data'!$H$28,0,10*ROW('Sanitation Data'!H72)))</f>
        <v/>
      </c>
      <c r="DF78" s="309" t="str">
        <f ca="true">+IF(OFFSET('Sanitation Data'!$H$29,0,10*ROW('Sanitation Data'!H72))="","",OFFSET('Sanitation Data'!$H$29,0,10*ROW('Sanitation Data'!H72)))</f>
        <v/>
      </c>
      <c r="DG78" s="309" t="str">
        <f ca="true">+IF(OFFSET('Sanitation Data'!$H$30,0,10*ROW('Sanitation Data'!H72))="","",OFFSET('Sanitation Data'!$H$30,0,10*ROW('Sanitation Data'!H72)))</f>
        <v/>
      </c>
      <c r="DH78" s="309" t="str">
        <f ca="true">+IF(OFFSET('Sanitation Data'!$H$31,0,10*ROW('Sanitation Data'!H72))="","",OFFSET('Sanitation Data'!$H$31,0,10*ROW('Sanitation Data'!H72)))</f>
        <v/>
      </c>
      <c r="DI78" s="309" t="str">
        <f ca="true">+IF(OFFSET('Sanitation Data'!$H$32,0,10*ROW('Sanitation Data'!H72))="","",OFFSET('Sanitation Data'!$H$32,0,10*ROW('Sanitation Data'!H72)))</f>
        <v/>
      </c>
      <c r="DJ78" s="309" t="str">
        <f ca="true">+IF(OFFSET('Sanitation Data'!$I$28,0,10*ROW('Sanitation Data'!I72))="","",OFFSET('Sanitation Data'!$I$28,0,10*ROW('Sanitation Data'!I72)))</f>
        <v/>
      </c>
      <c r="DK78" s="309" t="str">
        <f ca="true">+IF(OFFSET('Sanitation Data'!$I$29,0,10*ROW('Sanitation Data'!I72))="","",OFFSET('Sanitation Data'!$I$29,0,10*ROW('Sanitation Data'!I72)))</f>
        <v/>
      </c>
      <c r="DL78" s="309" t="str">
        <f ca="true">+IF(OFFSET('Sanitation Data'!$I$30,0,10*ROW('Sanitation Data'!I72))="","",OFFSET('Sanitation Data'!$I$30,0,10*ROW('Sanitation Data'!I72)))</f>
        <v/>
      </c>
      <c r="DM78" s="309" t="str">
        <f ca="true">+IF(OFFSET('Sanitation Data'!$I$31,0,10*ROW('Sanitation Data'!I72))="","",OFFSET('Sanitation Data'!$I$31,0,10*ROW('Sanitation Data'!I72)))</f>
        <v/>
      </c>
      <c r="DN78" s="309" t="str">
        <f ca="true">+IF(OFFSET('Sanitation Data'!$I$32,0,10*ROW('Sanitation Data'!I72))="","",OFFSET('Sanitation Data'!$I$32,0,10*ROW('Sanitation Data'!I72)))</f>
        <v/>
      </c>
      <c r="DO78" s="309" t="str">
        <f ca="true">+IF(OFFSET('Hygiene Data'!$D$11,0,10*ROW('Hygiene Data'!D72))="","",OFFSET('Hygiene Data'!$D$11,0,10*ROW('Hygiene Data'!D72)))</f>
        <v/>
      </c>
      <c r="DP78" s="309" t="str">
        <f ca="true">+IF(OFFSET('Hygiene Data'!$D$12,0,10*ROW('Hygiene Data'!D72))="","",OFFSET('Hygiene Data'!$D$12,0,10*ROW('Hygiene Data'!D72)))</f>
        <v/>
      </c>
      <c r="DQ78" s="309" t="str">
        <f ca="true">+IF(OFFSET('Hygiene Data'!$D$13,0,10*ROW('Hygiene Data'!D72))="","",OFFSET('Hygiene Data'!$D$13,0,10*ROW('Hygiene Data'!D72)))</f>
        <v/>
      </c>
      <c r="DR78" s="309" t="str">
        <f ca="true">+IF(OFFSET('Hygiene Data'!$E$11,0,10*ROW('Hygiene Data'!E72))="","",OFFSET('Hygiene Data'!$E$11,0,10*ROW('Hygiene Data'!E72)))</f>
        <v/>
      </c>
      <c r="DS78" s="309" t="str">
        <f ca="true">+IF(OFFSET('Hygiene Data'!$E$12,0,10*ROW('Hygiene Data'!E72))="","",OFFSET('Hygiene Data'!$E$12,0,10*ROW('Hygiene Data'!E72)))</f>
        <v/>
      </c>
      <c r="DT78" s="309" t="str">
        <f ca="true">+IF(OFFSET('Hygiene Data'!$E$13,0,10*ROW('Hygiene Data'!E72))="","",OFFSET('Hygiene Data'!$E$13,0,10*ROW('Hygiene Data'!E72)))</f>
        <v/>
      </c>
      <c r="DU78" s="309" t="str">
        <f ca="true">+IF(OFFSET('Hygiene Data'!$F$11,0,10*ROW('Hygiene Data'!F72))="","",OFFSET('Hygiene Data'!$F$11,0,10*ROW('Hygiene Data'!F72)))</f>
        <v/>
      </c>
      <c r="DV78" s="309" t="str">
        <f ca="true">+IF(OFFSET('Hygiene Data'!$F$12,0,10*ROW('Hygiene Data'!F72))="","",OFFSET('Hygiene Data'!$F$12,0,10*ROW('Hygiene Data'!F72)))</f>
        <v/>
      </c>
      <c r="DW78" s="309" t="str">
        <f ca="true">+IF(OFFSET('Hygiene Data'!$F$13,0,10*ROW('Hygiene Data'!F72))="","",OFFSET('Hygiene Data'!$F$13,0,10*ROW('Hygiene Data'!F72)))</f>
        <v/>
      </c>
      <c r="DX78" s="309" t="str">
        <f ca="true">+IF(OFFSET('Hygiene Data'!$G$11,0,10*ROW('Hygiene Data'!G72))="","",OFFSET('Hygiene Data'!$G$11,0,10*ROW('Hygiene Data'!G72)))</f>
        <v/>
      </c>
      <c r="DY78" s="309" t="str">
        <f ca="true">+IF(OFFSET('Hygiene Data'!$G$12,0,10*ROW('Hygiene Data'!G72))="","",OFFSET('Hygiene Data'!$G$12,0,10*ROW('Hygiene Data'!G72)))</f>
        <v/>
      </c>
      <c r="DZ78" s="309" t="str">
        <f ca="true">+IF(OFFSET('Hygiene Data'!$G$13,0,10*ROW('Hygiene Data'!G72))="","",OFFSET('Hygiene Data'!$G$13,0,10*ROW('Hygiene Data'!G72)))</f>
        <v/>
      </c>
      <c r="EA78" s="309" t="str">
        <f ca="true">+IF(OFFSET('Hygiene Data'!$H$11,0,10*ROW('Hygiene Data'!H72))="","",OFFSET('Hygiene Data'!$H$11,0,10*ROW('Hygiene Data'!H72)))</f>
        <v/>
      </c>
      <c r="EB78" s="309" t="str">
        <f ca="true">+IF(OFFSET('Hygiene Data'!$H$12,0,10*ROW('Hygiene Data'!H72))="","",OFFSET('Hygiene Data'!$H$12,0,10*ROW('Hygiene Data'!H72)))</f>
        <v/>
      </c>
      <c r="EC78" s="309" t="str">
        <f ca="true">+IF(OFFSET('Hygiene Data'!$H$13,0,10*ROW('Hygiene Data'!H72))="","",OFFSET('Hygiene Data'!$H$13,0,10*ROW('Hygiene Data'!H72)))</f>
        <v/>
      </c>
      <c r="ED78" s="309" t="str">
        <f ca="true">+IF(OFFSET('Hygiene Data'!$I$11,0,10*ROW('Hygiene Data'!I72))="","",OFFSET('Hygiene Data'!$I$11,0,10*ROW('Hygiene Data'!I72)))</f>
        <v/>
      </c>
      <c r="EE78" s="309" t="str">
        <f ca="true">+IF(OFFSET('Hygiene Data'!$I$12,0,10*ROW('Hygiene Data'!I72))="","",OFFSET('Hygiene Data'!$I$12,0,10*ROW('Hygiene Data'!I72)))</f>
        <v/>
      </c>
      <c r="EF78" s="309"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65" t="str">
        <f t="shared" ca="true" si="1"/>
        <v/>
      </c>
      <c r="D79" s="9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10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10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10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10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10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10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10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10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10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10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10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10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10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10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10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10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10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10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10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10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10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10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10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10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10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10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10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10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10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10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9"/>
      <c r="BS79" s="309" t="str">
        <f ca="true">+IF(OFFSET('Water Data'!$D$27,0,10*ROW('Water Data'!D73))="","",OFFSET('Water Data'!$D$27,0,10*ROW('Water Data'!D73)))</f>
        <v/>
      </c>
      <c r="BT79" s="309" t="str">
        <f ca="true">+IF(OFFSET('Water Data'!$D$28,0,10*ROW('Water Data'!D73))="","",OFFSET('Water Data'!$D$28,0,10*ROW('Water Data'!D73)))</f>
        <v/>
      </c>
      <c r="BU79" s="309" t="str">
        <f ca="true">+IF(OFFSET('Water Data'!$D$29,0,10*ROW('Water Data'!D73))="","",OFFSET('Water Data'!$D$29,0,10*ROW('Water Data'!D73)))</f>
        <v/>
      </c>
      <c r="BV79" s="309" t="str">
        <f ca="true">+IF(OFFSET('Water Data'!$E$27,0,10*ROW('Water Data'!E73))="","",OFFSET('Water Data'!$E$27,0,10*ROW('Water Data'!E73)))</f>
        <v/>
      </c>
      <c r="BW79" s="309" t="str">
        <f ca="true">+IF(OFFSET('Water Data'!$E$28,0,10*ROW('Water Data'!E73))="","",OFFSET('Water Data'!$E$28,0,10*ROW('Water Data'!E73)))</f>
        <v/>
      </c>
      <c r="BX79" s="309" t="str">
        <f ca="true">+IF(OFFSET('Water Data'!$E$29,0,10*ROW('Water Data'!E73))="","",OFFSET('Water Data'!$E$29,0,10*ROW('Water Data'!E73)))</f>
        <v/>
      </c>
      <c r="BY79" s="309" t="str">
        <f ca="true">+IF(OFFSET('Water Data'!$F$27,0,10*ROW('Water Data'!F73))="","",OFFSET('Water Data'!$F$27,0,10*ROW('Water Data'!F73)))</f>
        <v/>
      </c>
      <c r="BZ79" s="309" t="str">
        <f ca="true">+IF(OFFSET('Water Data'!$F$28,0,10*ROW('Water Data'!F73))="","",OFFSET('Water Data'!$F$28,0,10*ROW('Water Data'!F73)))</f>
        <v/>
      </c>
      <c r="CA79" s="309" t="str">
        <f ca="true">+IF(OFFSET('Water Data'!$F$29,0,10*ROW('Water Data'!F73))="","",OFFSET('Water Data'!$F$29,0,10*ROW('Water Data'!F73)))</f>
        <v/>
      </c>
      <c r="CB79" s="309" t="str">
        <f ca="true">+IF(OFFSET('Water Data'!$G$27,0,10*ROW('Water Data'!G73))="","",OFFSET('Water Data'!$G$27,0,10*ROW('Water Data'!G73)))</f>
        <v/>
      </c>
      <c r="CC79" s="309" t="str">
        <f ca="true">+IF(OFFSET('Water Data'!$G$28,0,10*ROW('Water Data'!G73))="","",OFFSET('Water Data'!$G$28,0,10*ROW('Water Data'!G73)))</f>
        <v/>
      </c>
      <c r="CD79" s="309" t="str">
        <f ca="true">+IF(OFFSET('Water Data'!$G$29,0,10*ROW('Water Data'!G73))="","",OFFSET('Water Data'!$G$29,0,10*ROW('Water Data'!G73)))</f>
        <v/>
      </c>
      <c r="CE79" s="309" t="str">
        <f ca="true">+IF(OFFSET('Water Data'!$H$27,0,10*ROW('Water Data'!H73))="","",OFFSET('Water Data'!$H$27,0,10*ROW('Water Data'!H73)))</f>
        <v/>
      </c>
      <c r="CF79" s="309" t="str">
        <f ca="true">+IF(OFFSET('Water Data'!$H$28,0,10*ROW('Water Data'!H73))="","",OFFSET('Water Data'!$H$28,0,10*ROW('Water Data'!H73)))</f>
        <v/>
      </c>
      <c r="CG79" s="309" t="str">
        <f ca="true">+IF(OFFSET('Water Data'!$H$29,0,10*ROW('Water Data'!H73))="","",OFFSET('Water Data'!$H$29,0,10*ROW('Water Data'!H73)))</f>
        <v/>
      </c>
      <c r="CH79" s="309" t="str">
        <f ca="true">+IF(OFFSET('Water Data'!$I$27,0,10*ROW('Water Data'!I73))="","",OFFSET('Water Data'!$I$27,0,10*ROW('Water Data'!I73)))</f>
        <v/>
      </c>
      <c r="CI79" s="309" t="str">
        <f ca="true">+IF(OFFSET('Water Data'!$I$28,0,10*ROW('Water Data'!I73))="","",OFFSET('Water Data'!$I$28,0,10*ROW('Water Data'!I73)))</f>
        <v/>
      </c>
      <c r="CJ79" s="309" t="str">
        <f ca="true">+IF(OFFSET('Water Data'!$I$29,0,10*ROW('Water Data'!I73))="","",OFFSET('Water Data'!$I$29,0,10*ROW('Water Data'!I73)))</f>
        <v/>
      </c>
      <c r="CK79" s="309" t="str">
        <f ca="true">+IF(OFFSET('Sanitation Data'!$D$28,0,10*ROW('Sanitation Data'!D73))="","",OFFSET('Sanitation Data'!$D$28,0,10*ROW('Sanitation Data'!D73)))</f>
        <v/>
      </c>
      <c r="CL79" s="309" t="str">
        <f ca="true">+IF(OFFSET('Sanitation Data'!$D$29,0,10*ROW('Sanitation Data'!D73))="","",OFFSET('Sanitation Data'!$D$29,0,10*ROW('Sanitation Data'!D73)))</f>
        <v/>
      </c>
      <c r="CM79" s="309" t="str">
        <f ca="true">+IF(OFFSET('Sanitation Data'!$D$30,0,10*ROW('Sanitation Data'!D73))="","",OFFSET('Sanitation Data'!$D$30,0,10*ROW('Sanitation Data'!D73)))</f>
        <v/>
      </c>
      <c r="CN79" s="309" t="str">
        <f ca="true">+IF(OFFSET('Sanitation Data'!$D$31,0,10*ROW('Sanitation Data'!D73))="","",OFFSET('Sanitation Data'!$D$31,0,10*ROW('Sanitation Data'!D73)))</f>
        <v/>
      </c>
      <c r="CO79" s="309" t="str">
        <f ca="true">+IF(OFFSET('Sanitation Data'!$D$32,0,10*ROW('Sanitation Data'!D73))="","",OFFSET('Sanitation Data'!$D$32,0,10*ROW('Sanitation Data'!D73)))</f>
        <v/>
      </c>
      <c r="CP79" s="309" t="str">
        <f ca="true">+IF(OFFSET('Sanitation Data'!$E$28,0,10*ROW('Sanitation Data'!E73))="","",OFFSET('Sanitation Data'!$E$28,0,10*ROW('Sanitation Data'!E73)))</f>
        <v/>
      </c>
      <c r="CQ79" s="309" t="str">
        <f ca="true">+IF(OFFSET('Sanitation Data'!$E$29,0,10*ROW('Sanitation Data'!E73))="","",OFFSET('Sanitation Data'!$E$29,0,10*ROW('Sanitation Data'!E73)))</f>
        <v/>
      </c>
      <c r="CR79" s="309" t="str">
        <f ca="true">+IF(OFFSET('Sanitation Data'!$E$30,0,10*ROW('Sanitation Data'!E73))="","",OFFSET('Sanitation Data'!$E$30,0,10*ROW('Sanitation Data'!E73)))</f>
        <v/>
      </c>
      <c r="CS79" s="309" t="str">
        <f ca="true">+IF(OFFSET('Sanitation Data'!$E$31,0,10*ROW('Sanitation Data'!E73))="","",OFFSET('Sanitation Data'!$E$31,0,10*ROW('Sanitation Data'!E73)))</f>
        <v/>
      </c>
      <c r="CT79" s="309" t="str">
        <f ca="true">+IF(OFFSET('Sanitation Data'!$E$32,0,10*ROW('Sanitation Data'!E73))="","",OFFSET('Sanitation Data'!$E$32,0,10*ROW('Sanitation Data'!E73)))</f>
        <v/>
      </c>
      <c r="CU79" s="309" t="str">
        <f ca="true">+IF(OFFSET('Sanitation Data'!$F$28,0,10*ROW('Sanitation Data'!F73))="","",OFFSET('Sanitation Data'!$F$28,0,10*ROW('Sanitation Data'!F73)))</f>
        <v/>
      </c>
      <c r="CV79" s="309" t="str">
        <f ca="true">+IF(OFFSET('Sanitation Data'!$F$29,0,10*ROW('Sanitation Data'!F73))="","",OFFSET('Sanitation Data'!$F$29,0,10*ROW('Sanitation Data'!F73)))</f>
        <v/>
      </c>
      <c r="CW79" s="309" t="str">
        <f ca="true">+IF(OFFSET('Sanitation Data'!$F$30,0,10*ROW('Sanitation Data'!F73))="","",OFFSET('Sanitation Data'!$F$30,0,10*ROW('Sanitation Data'!F73)))</f>
        <v/>
      </c>
      <c r="CX79" s="309" t="str">
        <f ca="true">+IF(OFFSET('Sanitation Data'!$F$31,0,10*ROW('Sanitation Data'!F73))="","",OFFSET('Sanitation Data'!$F$31,0,10*ROW('Sanitation Data'!F73)))</f>
        <v/>
      </c>
      <c r="CY79" s="309" t="str">
        <f ca="true">+IF(OFFSET('Sanitation Data'!$F$32,0,10*ROW('Sanitation Data'!F73))="","",OFFSET('Sanitation Data'!$F$32,0,10*ROW('Sanitation Data'!F73)))</f>
        <v/>
      </c>
      <c r="CZ79" s="309" t="str">
        <f ca="true">+IF(OFFSET('Sanitation Data'!$G$28,0,10*ROW('Sanitation Data'!G73))="","",OFFSET('Sanitation Data'!$G$28,0,10*ROW('Sanitation Data'!G73)))</f>
        <v/>
      </c>
      <c r="DA79" s="309" t="str">
        <f ca="true">+IF(OFFSET('Sanitation Data'!$G$29,0,10*ROW('Sanitation Data'!G73))="","",OFFSET('Sanitation Data'!$G$29,0,10*ROW('Sanitation Data'!G73)))</f>
        <v/>
      </c>
      <c r="DB79" s="309" t="str">
        <f ca="true">+IF(OFFSET('Sanitation Data'!$G$30,0,10*ROW('Sanitation Data'!G73))="","",OFFSET('Sanitation Data'!$G$30,0,10*ROW('Sanitation Data'!G73)))</f>
        <v/>
      </c>
      <c r="DC79" s="309" t="str">
        <f ca="true">+IF(OFFSET('Sanitation Data'!$G$31,0,10*ROW('Sanitation Data'!G73))="","",OFFSET('Sanitation Data'!$G$31,0,10*ROW('Sanitation Data'!G73)))</f>
        <v/>
      </c>
      <c r="DD79" s="309" t="str">
        <f ca="true">+IF(OFFSET('Sanitation Data'!$G$32,0,10*ROW('Sanitation Data'!G73))="","",OFFSET('Sanitation Data'!$G$32,0,10*ROW('Sanitation Data'!G73)))</f>
        <v/>
      </c>
      <c r="DE79" s="309" t="str">
        <f ca="true">+IF(OFFSET('Sanitation Data'!$H$28,0,10*ROW('Sanitation Data'!H73))="","",OFFSET('Sanitation Data'!$H$28,0,10*ROW('Sanitation Data'!H73)))</f>
        <v/>
      </c>
      <c r="DF79" s="309" t="str">
        <f ca="true">+IF(OFFSET('Sanitation Data'!$H$29,0,10*ROW('Sanitation Data'!H73))="","",OFFSET('Sanitation Data'!$H$29,0,10*ROW('Sanitation Data'!H73)))</f>
        <v/>
      </c>
      <c r="DG79" s="309" t="str">
        <f ca="true">+IF(OFFSET('Sanitation Data'!$H$30,0,10*ROW('Sanitation Data'!H73))="","",OFFSET('Sanitation Data'!$H$30,0,10*ROW('Sanitation Data'!H73)))</f>
        <v/>
      </c>
      <c r="DH79" s="309" t="str">
        <f ca="true">+IF(OFFSET('Sanitation Data'!$H$31,0,10*ROW('Sanitation Data'!H73))="","",OFFSET('Sanitation Data'!$H$31,0,10*ROW('Sanitation Data'!H73)))</f>
        <v/>
      </c>
      <c r="DI79" s="309" t="str">
        <f ca="true">+IF(OFFSET('Sanitation Data'!$H$32,0,10*ROW('Sanitation Data'!H73))="","",OFFSET('Sanitation Data'!$H$32,0,10*ROW('Sanitation Data'!H73)))</f>
        <v/>
      </c>
      <c r="DJ79" s="309" t="str">
        <f ca="true">+IF(OFFSET('Sanitation Data'!$I$28,0,10*ROW('Sanitation Data'!I73))="","",OFFSET('Sanitation Data'!$I$28,0,10*ROW('Sanitation Data'!I73)))</f>
        <v/>
      </c>
      <c r="DK79" s="309" t="str">
        <f ca="true">+IF(OFFSET('Sanitation Data'!$I$29,0,10*ROW('Sanitation Data'!I73))="","",OFFSET('Sanitation Data'!$I$29,0,10*ROW('Sanitation Data'!I73)))</f>
        <v/>
      </c>
      <c r="DL79" s="309" t="str">
        <f ca="true">+IF(OFFSET('Sanitation Data'!$I$30,0,10*ROW('Sanitation Data'!I73))="","",OFFSET('Sanitation Data'!$I$30,0,10*ROW('Sanitation Data'!I73)))</f>
        <v/>
      </c>
      <c r="DM79" s="309" t="str">
        <f ca="true">+IF(OFFSET('Sanitation Data'!$I$31,0,10*ROW('Sanitation Data'!I73))="","",OFFSET('Sanitation Data'!$I$31,0,10*ROW('Sanitation Data'!I73)))</f>
        <v/>
      </c>
      <c r="DN79" s="309" t="str">
        <f ca="true">+IF(OFFSET('Sanitation Data'!$I$32,0,10*ROW('Sanitation Data'!I73))="","",OFFSET('Sanitation Data'!$I$32,0,10*ROW('Sanitation Data'!I73)))</f>
        <v/>
      </c>
      <c r="DO79" s="309" t="str">
        <f ca="true">+IF(OFFSET('Hygiene Data'!$D$11,0,10*ROW('Hygiene Data'!D73))="","",OFFSET('Hygiene Data'!$D$11,0,10*ROW('Hygiene Data'!D73)))</f>
        <v/>
      </c>
      <c r="DP79" s="309" t="str">
        <f ca="true">+IF(OFFSET('Hygiene Data'!$D$12,0,10*ROW('Hygiene Data'!D73))="","",OFFSET('Hygiene Data'!$D$12,0,10*ROW('Hygiene Data'!D73)))</f>
        <v/>
      </c>
      <c r="DQ79" s="309" t="str">
        <f ca="true">+IF(OFFSET('Hygiene Data'!$D$13,0,10*ROW('Hygiene Data'!D73))="","",OFFSET('Hygiene Data'!$D$13,0,10*ROW('Hygiene Data'!D73)))</f>
        <v/>
      </c>
      <c r="DR79" s="309" t="str">
        <f ca="true">+IF(OFFSET('Hygiene Data'!$E$11,0,10*ROW('Hygiene Data'!E73))="","",OFFSET('Hygiene Data'!$E$11,0,10*ROW('Hygiene Data'!E73)))</f>
        <v/>
      </c>
      <c r="DS79" s="309" t="str">
        <f ca="true">+IF(OFFSET('Hygiene Data'!$E$12,0,10*ROW('Hygiene Data'!E73))="","",OFFSET('Hygiene Data'!$E$12,0,10*ROW('Hygiene Data'!E73)))</f>
        <v/>
      </c>
      <c r="DT79" s="309" t="str">
        <f ca="true">+IF(OFFSET('Hygiene Data'!$E$13,0,10*ROW('Hygiene Data'!E73))="","",OFFSET('Hygiene Data'!$E$13,0,10*ROW('Hygiene Data'!E73)))</f>
        <v/>
      </c>
      <c r="DU79" s="309" t="str">
        <f ca="true">+IF(OFFSET('Hygiene Data'!$F$11,0,10*ROW('Hygiene Data'!F73))="","",OFFSET('Hygiene Data'!$F$11,0,10*ROW('Hygiene Data'!F73)))</f>
        <v/>
      </c>
      <c r="DV79" s="309" t="str">
        <f ca="true">+IF(OFFSET('Hygiene Data'!$F$12,0,10*ROW('Hygiene Data'!F73))="","",OFFSET('Hygiene Data'!$F$12,0,10*ROW('Hygiene Data'!F73)))</f>
        <v/>
      </c>
      <c r="DW79" s="309" t="str">
        <f ca="true">+IF(OFFSET('Hygiene Data'!$F$13,0,10*ROW('Hygiene Data'!F73))="","",OFFSET('Hygiene Data'!$F$13,0,10*ROW('Hygiene Data'!F73)))</f>
        <v/>
      </c>
      <c r="DX79" s="309" t="str">
        <f ca="true">+IF(OFFSET('Hygiene Data'!$G$11,0,10*ROW('Hygiene Data'!G73))="","",OFFSET('Hygiene Data'!$G$11,0,10*ROW('Hygiene Data'!G73)))</f>
        <v/>
      </c>
      <c r="DY79" s="309" t="str">
        <f ca="true">+IF(OFFSET('Hygiene Data'!$G$12,0,10*ROW('Hygiene Data'!G73))="","",OFFSET('Hygiene Data'!$G$12,0,10*ROW('Hygiene Data'!G73)))</f>
        <v/>
      </c>
      <c r="DZ79" s="309" t="str">
        <f ca="true">+IF(OFFSET('Hygiene Data'!$G$13,0,10*ROW('Hygiene Data'!G73))="","",OFFSET('Hygiene Data'!$G$13,0,10*ROW('Hygiene Data'!G73)))</f>
        <v/>
      </c>
      <c r="EA79" s="309" t="str">
        <f ca="true">+IF(OFFSET('Hygiene Data'!$H$11,0,10*ROW('Hygiene Data'!H73))="","",OFFSET('Hygiene Data'!$H$11,0,10*ROW('Hygiene Data'!H73)))</f>
        <v/>
      </c>
      <c r="EB79" s="309" t="str">
        <f ca="true">+IF(OFFSET('Hygiene Data'!$H$12,0,10*ROW('Hygiene Data'!H73))="","",OFFSET('Hygiene Data'!$H$12,0,10*ROW('Hygiene Data'!H73)))</f>
        <v/>
      </c>
      <c r="EC79" s="309" t="str">
        <f ca="true">+IF(OFFSET('Hygiene Data'!$H$13,0,10*ROW('Hygiene Data'!H73))="","",OFFSET('Hygiene Data'!$H$13,0,10*ROW('Hygiene Data'!H73)))</f>
        <v/>
      </c>
      <c r="ED79" s="309" t="str">
        <f ca="true">+IF(OFFSET('Hygiene Data'!$I$11,0,10*ROW('Hygiene Data'!I73))="","",OFFSET('Hygiene Data'!$I$11,0,10*ROW('Hygiene Data'!I73)))</f>
        <v/>
      </c>
      <c r="EE79" s="309" t="str">
        <f ca="true">+IF(OFFSET('Hygiene Data'!$I$12,0,10*ROW('Hygiene Data'!I73))="","",OFFSET('Hygiene Data'!$I$12,0,10*ROW('Hygiene Data'!I73)))</f>
        <v/>
      </c>
      <c r="EF79" s="309"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65" t="str">
        <f t="shared" ca="true" si="1"/>
        <v/>
      </c>
      <c r="D80" s="9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10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10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10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10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10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10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10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10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10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10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10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10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10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10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10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10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10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10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10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10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10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10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10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10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10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10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10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10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10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10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9"/>
      <c r="BS80" s="309" t="str">
        <f ca="true">+IF(OFFSET('Water Data'!$D$27,0,10*ROW('Water Data'!D74))="","",OFFSET('Water Data'!$D$27,0,10*ROW('Water Data'!D74)))</f>
        <v/>
      </c>
      <c r="BT80" s="309" t="str">
        <f ca="true">+IF(OFFSET('Water Data'!$D$28,0,10*ROW('Water Data'!D74))="","",OFFSET('Water Data'!$D$28,0,10*ROW('Water Data'!D74)))</f>
        <v/>
      </c>
      <c r="BU80" s="309" t="str">
        <f ca="true">+IF(OFFSET('Water Data'!$D$29,0,10*ROW('Water Data'!D74))="","",OFFSET('Water Data'!$D$29,0,10*ROW('Water Data'!D74)))</f>
        <v/>
      </c>
      <c r="BV80" s="309" t="str">
        <f ca="true">+IF(OFFSET('Water Data'!$E$27,0,10*ROW('Water Data'!E74))="","",OFFSET('Water Data'!$E$27,0,10*ROW('Water Data'!E74)))</f>
        <v/>
      </c>
      <c r="BW80" s="309" t="str">
        <f ca="true">+IF(OFFSET('Water Data'!$E$28,0,10*ROW('Water Data'!E74))="","",OFFSET('Water Data'!$E$28,0,10*ROW('Water Data'!E74)))</f>
        <v/>
      </c>
      <c r="BX80" s="309" t="str">
        <f ca="true">+IF(OFFSET('Water Data'!$E$29,0,10*ROW('Water Data'!E74))="","",OFFSET('Water Data'!$E$29,0,10*ROW('Water Data'!E74)))</f>
        <v/>
      </c>
      <c r="BY80" s="309" t="str">
        <f ca="true">+IF(OFFSET('Water Data'!$F$27,0,10*ROW('Water Data'!F74))="","",OFFSET('Water Data'!$F$27,0,10*ROW('Water Data'!F74)))</f>
        <v/>
      </c>
      <c r="BZ80" s="309" t="str">
        <f ca="true">+IF(OFFSET('Water Data'!$F$28,0,10*ROW('Water Data'!F74))="","",OFFSET('Water Data'!$F$28,0,10*ROW('Water Data'!F74)))</f>
        <v/>
      </c>
      <c r="CA80" s="309" t="str">
        <f ca="true">+IF(OFFSET('Water Data'!$F$29,0,10*ROW('Water Data'!F74))="","",OFFSET('Water Data'!$F$29,0,10*ROW('Water Data'!F74)))</f>
        <v/>
      </c>
      <c r="CB80" s="309" t="str">
        <f ca="true">+IF(OFFSET('Water Data'!$G$27,0,10*ROW('Water Data'!G74))="","",OFFSET('Water Data'!$G$27,0,10*ROW('Water Data'!G74)))</f>
        <v/>
      </c>
      <c r="CC80" s="309" t="str">
        <f ca="true">+IF(OFFSET('Water Data'!$G$28,0,10*ROW('Water Data'!G74))="","",OFFSET('Water Data'!$G$28,0,10*ROW('Water Data'!G74)))</f>
        <v/>
      </c>
      <c r="CD80" s="309" t="str">
        <f ca="true">+IF(OFFSET('Water Data'!$G$29,0,10*ROW('Water Data'!G74))="","",OFFSET('Water Data'!$G$29,0,10*ROW('Water Data'!G74)))</f>
        <v/>
      </c>
      <c r="CE80" s="309" t="str">
        <f ca="true">+IF(OFFSET('Water Data'!$H$27,0,10*ROW('Water Data'!H74))="","",OFFSET('Water Data'!$H$27,0,10*ROW('Water Data'!H74)))</f>
        <v/>
      </c>
      <c r="CF80" s="309" t="str">
        <f ca="true">+IF(OFFSET('Water Data'!$H$28,0,10*ROW('Water Data'!H74))="","",OFFSET('Water Data'!$H$28,0,10*ROW('Water Data'!H74)))</f>
        <v/>
      </c>
      <c r="CG80" s="309" t="str">
        <f ca="true">+IF(OFFSET('Water Data'!$H$29,0,10*ROW('Water Data'!H74))="","",OFFSET('Water Data'!$H$29,0,10*ROW('Water Data'!H74)))</f>
        <v/>
      </c>
      <c r="CH80" s="309" t="str">
        <f ca="true">+IF(OFFSET('Water Data'!$I$27,0,10*ROW('Water Data'!I74))="","",OFFSET('Water Data'!$I$27,0,10*ROW('Water Data'!I74)))</f>
        <v/>
      </c>
      <c r="CI80" s="309" t="str">
        <f ca="true">+IF(OFFSET('Water Data'!$I$28,0,10*ROW('Water Data'!I74))="","",OFFSET('Water Data'!$I$28,0,10*ROW('Water Data'!I74)))</f>
        <v/>
      </c>
      <c r="CJ80" s="309" t="str">
        <f ca="true">+IF(OFFSET('Water Data'!$I$29,0,10*ROW('Water Data'!I74))="","",OFFSET('Water Data'!$I$29,0,10*ROW('Water Data'!I74)))</f>
        <v/>
      </c>
      <c r="CK80" s="309" t="str">
        <f ca="true">+IF(OFFSET('Sanitation Data'!$D$28,0,10*ROW('Sanitation Data'!D74))="","",OFFSET('Sanitation Data'!$D$28,0,10*ROW('Sanitation Data'!D74)))</f>
        <v/>
      </c>
      <c r="CL80" s="309" t="str">
        <f ca="true">+IF(OFFSET('Sanitation Data'!$D$29,0,10*ROW('Sanitation Data'!D74))="","",OFFSET('Sanitation Data'!$D$29,0,10*ROW('Sanitation Data'!D74)))</f>
        <v/>
      </c>
      <c r="CM80" s="309" t="str">
        <f ca="true">+IF(OFFSET('Sanitation Data'!$D$30,0,10*ROW('Sanitation Data'!D74))="","",OFFSET('Sanitation Data'!$D$30,0,10*ROW('Sanitation Data'!D74)))</f>
        <v/>
      </c>
      <c r="CN80" s="309" t="str">
        <f ca="true">+IF(OFFSET('Sanitation Data'!$D$31,0,10*ROW('Sanitation Data'!D74))="","",OFFSET('Sanitation Data'!$D$31,0,10*ROW('Sanitation Data'!D74)))</f>
        <v/>
      </c>
      <c r="CO80" s="309" t="str">
        <f ca="true">+IF(OFFSET('Sanitation Data'!$D$32,0,10*ROW('Sanitation Data'!D74))="","",OFFSET('Sanitation Data'!$D$32,0,10*ROW('Sanitation Data'!D74)))</f>
        <v/>
      </c>
      <c r="CP80" s="309" t="str">
        <f ca="true">+IF(OFFSET('Sanitation Data'!$E$28,0,10*ROW('Sanitation Data'!E74))="","",OFFSET('Sanitation Data'!$E$28,0,10*ROW('Sanitation Data'!E74)))</f>
        <v/>
      </c>
      <c r="CQ80" s="309" t="str">
        <f ca="true">+IF(OFFSET('Sanitation Data'!$E$29,0,10*ROW('Sanitation Data'!E74))="","",OFFSET('Sanitation Data'!$E$29,0,10*ROW('Sanitation Data'!E74)))</f>
        <v/>
      </c>
      <c r="CR80" s="309" t="str">
        <f ca="true">+IF(OFFSET('Sanitation Data'!$E$30,0,10*ROW('Sanitation Data'!E74))="","",OFFSET('Sanitation Data'!$E$30,0,10*ROW('Sanitation Data'!E74)))</f>
        <v/>
      </c>
      <c r="CS80" s="309" t="str">
        <f ca="true">+IF(OFFSET('Sanitation Data'!$E$31,0,10*ROW('Sanitation Data'!E74))="","",OFFSET('Sanitation Data'!$E$31,0,10*ROW('Sanitation Data'!E74)))</f>
        <v/>
      </c>
      <c r="CT80" s="309" t="str">
        <f ca="true">+IF(OFFSET('Sanitation Data'!$E$32,0,10*ROW('Sanitation Data'!E74))="","",OFFSET('Sanitation Data'!$E$32,0,10*ROW('Sanitation Data'!E74)))</f>
        <v/>
      </c>
      <c r="CU80" s="309" t="str">
        <f ca="true">+IF(OFFSET('Sanitation Data'!$F$28,0,10*ROW('Sanitation Data'!F74))="","",OFFSET('Sanitation Data'!$F$28,0,10*ROW('Sanitation Data'!F74)))</f>
        <v/>
      </c>
      <c r="CV80" s="309" t="str">
        <f ca="true">+IF(OFFSET('Sanitation Data'!$F$29,0,10*ROW('Sanitation Data'!F74))="","",OFFSET('Sanitation Data'!$F$29,0,10*ROW('Sanitation Data'!F74)))</f>
        <v/>
      </c>
      <c r="CW80" s="309" t="str">
        <f ca="true">+IF(OFFSET('Sanitation Data'!$F$30,0,10*ROW('Sanitation Data'!F74))="","",OFFSET('Sanitation Data'!$F$30,0,10*ROW('Sanitation Data'!F74)))</f>
        <v/>
      </c>
      <c r="CX80" s="309" t="str">
        <f ca="true">+IF(OFFSET('Sanitation Data'!$F$31,0,10*ROW('Sanitation Data'!F74))="","",OFFSET('Sanitation Data'!$F$31,0,10*ROW('Sanitation Data'!F74)))</f>
        <v/>
      </c>
      <c r="CY80" s="309" t="str">
        <f ca="true">+IF(OFFSET('Sanitation Data'!$F$32,0,10*ROW('Sanitation Data'!F74))="","",OFFSET('Sanitation Data'!$F$32,0,10*ROW('Sanitation Data'!F74)))</f>
        <v/>
      </c>
      <c r="CZ80" s="309" t="str">
        <f ca="true">+IF(OFFSET('Sanitation Data'!$G$28,0,10*ROW('Sanitation Data'!G74))="","",OFFSET('Sanitation Data'!$G$28,0,10*ROW('Sanitation Data'!G74)))</f>
        <v/>
      </c>
      <c r="DA80" s="309" t="str">
        <f ca="true">+IF(OFFSET('Sanitation Data'!$G$29,0,10*ROW('Sanitation Data'!G74))="","",OFFSET('Sanitation Data'!$G$29,0,10*ROW('Sanitation Data'!G74)))</f>
        <v/>
      </c>
      <c r="DB80" s="309" t="str">
        <f ca="true">+IF(OFFSET('Sanitation Data'!$G$30,0,10*ROW('Sanitation Data'!G74))="","",OFFSET('Sanitation Data'!$G$30,0,10*ROW('Sanitation Data'!G74)))</f>
        <v/>
      </c>
      <c r="DC80" s="309" t="str">
        <f ca="true">+IF(OFFSET('Sanitation Data'!$G$31,0,10*ROW('Sanitation Data'!G74))="","",OFFSET('Sanitation Data'!$G$31,0,10*ROW('Sanitation Data'!G74)))</f>
        <v/>
      </c>
      <c r="DD80" s="309" t="str">
        <f ca="true">+IF(OFFSET('Sanitation Data'!$G$32,0,10*ROW('Sanitation Data'!G74))="","",OFFSET('Sanitation Data'!$G$32,0,10*ROW('Sanitation Data'!G74)))</f>
        <v/>
      </c>
      <c r="DE80" s="309" t="str">
        <f ca="true">+IF(OFFSET('Sanitation Data'!$H$28,0,10*ROW('Sanitation Data'!H74))="","",OFFSET('Sanitation Data'!$H$28,0,10*ROW('Sanitation Data'!H74)))</f>
        <v/>
      </c>
      <c r="DF80" s="309" t="str">
        <f ca="true">+IF(OFFSET('Sanitation Data'!$H$29,0,10*ROW('Sanitation Data'!H74))="","",OFFSET('Sanitation Data'!$H$29,0,10*ROW('Sanitation Data'!H74)))</f>
        <v/>
      </c>
      <c r="DG80" s="309" t="str">
        <f ca="true">+IF(OFFSET('Sanitation Data'!$H$30,0,10*ROW('Sanitation Data'!H74))="","",OFFSET('Sanitation Data'!$H$30,0,10*ROW('Sanitation Data'!H74)))</f>
        <v/>
      </c>
      <c r="DH80" s="309" t="str">
        <f ca="true">+IF(OFFSET('Sanitation Data'!$H$31,0,10*ROW('Sanitation Data'!H74))="","",OFFSET('Sanitation Data'!$H$31,0,10*ROW('Sanitation Data'!H74)))</f>
        <v/>
      </c>
      <c r="DI80" s="309" t="str">
        <f ca="true">+IF(OFFSET('Sanitation Data'!$H$32,0,10*ROW('Sanitation Data'!H74))="","",OFFSET('Sanitation Data'!$H$32,0,10*ROW('Sanitation Data'!H74)))</f>
        <v/>
      </c>
      <c r="DJ80" s="309" t="str">
        <f ca="true">+IF(OFFSET('Sanitation Data'!$I$28,0,10*ROW('Sanitation Data'!I74))="","",OFFSET('Sanitation Data'!$I$28,0,10*ROW('Sanitation Data'!I74)))</f>
        <v/>
      </c>
      <c r="DK80" s="309" t="str">
        <f ca="true">+IF(OFFSET('Sanitation Data'!$I$29,0,10*ROW('Sanitation Data'!I74))="","",OFFSET('Sanitation Data'!$I$29,0,10*ROW('Sanitation Data'!I74)))</f>
        <v/>
      </c>
      <c r="DL80" s="309" t="str">
        <f ca="true">+IF(OFFSET('Sanitation Data'!$I$30,0,10*ROW('Sanitation Data'!I74))="","",OFFSET('Sanitation Data'!$I$30,0,10*ROW('Sanitation Data'!I74)))</f>
        <v/>
      </c>
      <c r="DM80" s="309" t="str">
        <f ca="true">+IF(OFFSET('Sanitation Data'!$I$31,0,10*ROW('Sanitation Data'!I74))="","",OFFSET('Sanitation Data'!$I$31,0,10*ROW('Sanitation Data'!I74)))</f>
        <v/>
      </c>
      <c r="DN80" s="309" t="str">
        <f ca="true">+IF(OFFSET('Sanitation Data'!$I$32,0,10*ROW('Sanitation Data'!I74))="","",OFFSET('Sanitation Data'!$I$32,0,10*ROW('Sanitation Data'!I74)))</f>
        <v/>
      </c>
      <c r="DO80" s="309" t="str">
        <f ca="true">+IF(OFFSET('Hygiene Data'!$D$11,0,10*ROW('Hygiene Data'!D74))="","",OFFSET('Hygiene Data'!$D$11,0,10*ROW('Hygiene Data'!D74)))</f>
        <v/>
      </c>
      <c r="DP80" s="309" t="str">
        <f ca="true">+IF(OFFSET('Hygiene Data'!$D$12,0,10*ROW('Hygiene Data'!D74))="","",OFFSET('Hygiene Data'!$D$12,0,10*ROW('Hygiene Data'!D74)))</f>
        <v/>
      </c>
      <c r="DQ80" s="309" t="str">
        <f ca="true">+IF(OFFSET('Hygiene Data'!$D$13,0,10*ROW('Hygiene Data'!D74))="","",OFFSET('Hygiene Data'!$D$13,0,10*ROW('Hygiene Data'!D74)))</f>
        <v/>
      </c>
      <c r="DR80" s="309" t="str">
        <f ca="true">+IF(OFFSET('Hygiene Data'!$E$11,0,10*ROW('Hygiene Data'!E74))="","",OFFSET('Hygiene Data'!$E$11,0,10*ROW('Hygiene Data'!E74)))</f>
        <v/>
      </c>
      <c r="DS80" s="309" t="str">
        <f ca="true">+IF(OFFSET('Hygiene Data'!$E$12,0,10*ROW('Hygiene Data'!E74))="","",OFFSET('Hygiene Data'!$E$12,0,10*ROW('Hygiene Data'!E74)))</f>
        <v/>
      </c>
      <c r="DT80" s="309" t="str">
        <f ca="true">+IF(OFFSET('Hygiene Data'!$E$13,0,10*ROW('Hygiene Data'!E74))="","",OFFSET('Hygiene Data'!$E$13,0,10*ROW('Hygiene Data'!E74)))</f>
        <v/>
      </c>
      <c r="DU80" s="309" t="str">
        <f ca="true">+IF(OFFSET('Hygiene Data'!$F$11,0,10*ROW('Hygiene Data'!F74))="","",OFFSET('Hygiene Data'!$F$11,0,10*ROW('Hygiene Data'!F74)))</f>
        <v/>
      </c>
      <c r="DV80" s="309" t="str">
        <f ca="true">+IF(OFFSET('Hygiene Data'!$F$12,0,10*ROW('Hygiene Data'!F74))="","",OFFSET('Hygiene Data'!$F$12,0,10*ROW('Hygiene Data'!F74)))</f>
        <v/>
      </c>
      <c r="DW80" s="309" t="str">
        <f ca="true">+IF(OFFSET('Hygiene Data'!$F$13,0,10*ROW('Hygiene Data'!F74))="","",OFFSET('Hygiene Data'!$F$13,0,10*ROW('Hygiene Data'!F74)))</f>
        <v/>
      </c>
      <c r="DX80" s="309" t="str">
        <f ca="true">+IF(OFFSET('Hygiene Data'!$G$11,0,10*ROW('Hygiene Data'!G74))="","",OFFSET('Hygiene Data'!$G$11,0,10*ROW('Hygiene Data'!G74)))</f>
        <v/>
      </c>
      <c r="DY80" s="309" t="str">
        <f ca="true">+IF(OFFSET('Hygiene Data'!$G$12,0,10*ROW('Hygiene Data'!G74))="","",OFFSET('Hygiene Data'!$G$12,0,10*ROW('Hygiene Data'!G74)))</f>
        <v/>
      </c>
      <c r="DZ80" s="309" t="str">
        <f ca="true">+IF(OFFSET('Hygiene Data'!$G$13,0,10*ROW('Hygiene Data'!G74))="","",OFFSET('Hygiene Data'!$G$13,0,10*ROW('Hygiene Data'!G74)))</f>
        <v/>
      </c>
      <c r="EA80" s="309" t="str">
        <f ca="true">+IF(OFFSET('Hygiene Data'!$H$11,0,10*ROW('Hygiene Data'!H74))="","",OFFSET('Hygiene Data'!$H$11,0,10*ROW('Hygiene Data'!H74)))</f>
        <v/>
      </c>
      <c r="EB80" s="309" t="str">
        <f ca="true">+IF(OFFSET('Hygiene Data'!$H$12,0,10*ROW('Hygiene Data'!H74))="","",OFFSET('Hygiene Data'!$H$12,0,10*ROW('Hygiene Data'!H74)))</f>
        <v/>
      </c>
      <c r="EC80" s="309" t="str">
        <f ca="true">+IF(OFFSET('Hygiene Data'!$H$13,0,10*ROW('Hygiene Data'!H74))="","",OFFSET('Hygiene Data'!$H$13,0,10*ROW('Hygiene Data'!H74)))</f>
        <v/>
      </c>
      <c r="ED80" s="309" t="str">
        <f ca="true">+IF(OFFSET('Hygiene Data'!$I$11,0,10*ROW('Hygiene Data'!I74))="","",OFFSET('Hygiene Data'!$I$11,0,10*ROW('Hygiene Data'!I74)))</f>
        <v/>
      </c>
      <c r="EE80" s="309" t="str">
        <f ca="true">+IF(OFFSET('Hygiene Data'!$I$12,0,10*ROW('Hygiene Data'!I74))="","",OFFSET('Hygiene Data'!$I$12,0,10*ROW('Hygiene Data'!I74)))</f>
        <v/>
      </c>
      <c r="EF80" s="309"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65" t="str">
        <f t="shared" ca="true" si="1"/>
        <v/>
      </c>
      <c r="D81" s="9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10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10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10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10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10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10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10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10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10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10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10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10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10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10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10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10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10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10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10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10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10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10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10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10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10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10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10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10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10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10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9"/>
      <c r="BS81" s="309" t="str">
        <f ca="true">+IF(OFFSET('Water Data'!$D$27,0,10*ROW('Water Data'!D75))="","",OFFSET('Water Data'!$D$27,0,10*ROW('Water Data'!D75)))</f>
        <v/>
      </c>
      <c r="BT81" s="309" t="str">
        <f ca="true">+IF(OFFSET('Water Data'!$D$28,0,10*ROW('Water Data'!D75))="","",OFFSET('Water Data'!$D$28,0,10*ROW('Water Data'!D75)))</f>
        <v/>
      </c>
      <c r="BU81" s="309" t="str">
        <f ca="true">+IF(OFFSET('Water Data'!$D$29,0,10*ROW('Water Data'!D75))="","",OFFSET('Water Data'!$D$29,0,10*ROW('Water Data'!D75)))</f>
        <v/>
      </c>
      <c r="BV81" s="309" t="str">
        <f ca="true">+IF(OFFSET('Water Data'!$E$27,0,10*ROW('Water Data'!E75))="","",OFFSET('Water Data'!$E$27,0,10*ROW('Water Data'!E75)))</f>
        <v/>
      </c>
      <c r="BW81" s="309" t="str">
        <f ca="true">+IF(OFFSET('Water Data'!$E$28,0,10*ROW('Water Data'!E75))="","",OFFSET('Water Data'!$E$28,0,10*ROW('Water Data'!E75)))</f>
        <v/>
      </c>
      <c r="BX81" s="309" t="str">
        <f ca="true">+IF(OFFSET('Water Data'!$E$29,0,10*ROW('Water Data'!E75))="","",OFFSET('Water Data'!$E$29,0,10*ROW('Water Data'!E75)))</f>
        <v/>
      </c>
      <c r="BY81" s="309" t="str">
        <f ca="true">+IF(OFFSET('Water Data'!$F$27,0,10*ROW('Water Data'!F75))="","",OFFSET('Water Data'!$F$27,0,10*ROW('Water Data'!F75)))</f>
        <v/>
      </c>
      <c r="BZ81" s="309" t="str">
        <f ca="true">+IF(OFFSET('Water Data'!$F$28,0,10*ROW('Water Data'!F75))="","",OFFSET('Water Data'!$F$28,0,10*ROW('Water Data'!F75)))</f>
        <v/>
      </c>
      <c r="CA81" s="309" t="str">
        <f ca="true">+IF(OFFSET('Water Data'!$F$29,0,10*ROW('Water Data'!F75))="","",OFFSET('Water Data'!$F$29,0,10*ROW('Water Data'!F75)))</f>
        <v/>
      </c>
      <c r="CB81" s="309" t="str">
        <f ca="true">+IF(OFFSET('Water Data'!$G$27,0,10*ROW('Water Data'!G75))="","",OFFSET('Water Data'!$G$27,0,10*ROW('Water Data'!G75)))</f>
        <v/>
      </c>
      <c r="CC81" s="309" t="str">
        <f ca="true">+IF(OFFSET('Water Data'!$G$28,0,10*ROW('Water Data'!G75))="","",OFFSET('Water Data'!$G$28,0,10*ROW('Water Data'!G75)))</f>
        <v/>
      </c>
      <c r="CD81" s="309" t="str">
        <f ca="true">+IF(OFFSET('Water Data'!$G$29,0,10*ROW('Water Data'!G75))="","",OFFSET('Water Data'!$G$29,0,10*ROW('Water Data'!G75)))</f>
        <v/>
      </c>
      <c r="CE81" s="309" t="str">
        <f ca="true">+IF(OFFSET('Water Data'!$H$27,0,10*ROW('Water Data'!H75))="","",OFFSET('Water Data'!$H$27,0,10*ROW('Water Data'!H75)))</f>
        <v/>
      </c>
      <c r="CF81" s="309" t="str">
        <f ca="true">+IF(OFFSET('Water Data'!$H$28,0,10*ROW('Water Data'!H75))="","",OFFSET('Water Data'!$H$28,0,10*ROW('Water Data'!H75)))</f>
        <v/>
      </c>
      <c r="CG81" s="309" t="str">
        <f ca="true">+IF(OFFSET('Water Data'!$H$29,0,10*ROW('Water Data'!H75))="","",OFFSET('Water Data'!$H$29,0,10*ROW('Water Data'!H75)))</f>
        <v/>
      </c>
      <c r="CH81" s="309" t="str">
        <f ca="true">+IF(OFFSET('Water Data'!$I$27,0,10*ROW('Water Data'!I75))="","",OFFSET('Water Data'!$I$27,0,10*ROW('Water Data'!I75)))</f>
        <v/>
      </c>
      <c r="CI81" s="309" t="str">
        <f ca="true">+IF(OFFSET('Water Data'!$I$28,0,10*ROW('Water Data'!I75))="","",OFFSET('Water Data'!$I$28,0,10*ROW('Water Data'!I75)))</f>
        <v/>
      </c>
      <c r="CJ81" s="309" t="str">
        <f ca="true">+IF(OFFSET('Water Data'!$I$29,0,10*ROW('Water Data'!I75))="","",OFFSET('Water Data'!$I$29,0,10*ROW('Water Data'!I75)))</f>
        <v/>
      </c>
      <c r="CK81" s="309" t="str">
        <f ca="true">+IF(OFFSET('Sanitation Data'!$D$28,0,10*ROW('Sanitation Data'!D75))="","",OFFSET('Sanitation Data'!$D$28,0,10*ROW('Sanitation Data'!D75)))</f>
        <v/>
      </c>
      <c r="CL81" s="309" t="str">
        <f ca="true">+IF(OFFSET('Sanitation Data'!$D$29,0,10*ROW('Sanitation Data'!D75))="","",OFFSET('Sanitation Data'!$D$29,0,10*ROW('Sanitation Data'!D75)))</f>
        <v/>
      </c>
      <c r="CM81" s="309" t="str">
        <f ca="true">+IF(OFFSET('Sanitation Data'!$D$30,0,10*ROW('Sanitation Data'!D75))="","",OFFSET('Sanitation Data'!$D$30,0,10*ROW('Sanitation Data'!D75)))</f>
        <v/>
      </c>
      <c r="CN81" s="309" t="str">
        <f ca="true">+IF(OFFSET('Sanitation Data'!$D$31,0,10*ROW('Sanitation Data'!D75))="","",OFFSET('Sanitation Data'!$D$31,0,10*ROW('Sanitation Data'!D75)))</f>
        <v/>
      </c>
      <c r="CO81" s="309" t="str">
        <f ca="true">+IF(OFFSET('Sanitation Data'!$D$32,0,10*ROW('Sanitation Data'!D75))="","",OFFSET('Sanitation Data'!$D$32,0,10*ROW('Sanitation Data'!D75)))</f>
        <v/>
      </c>
      <c r="CP81" s="309" t="str">
        <f ca="true">+IF(OFFSET('Sanitation Data'!$E$28,0,10*ROW('Sanitation Data'!E75))="","",OFFSET('Sanitation Data'!$E$28,0,10*ROW('Sanitation Data'!E75)))</f>
        <v/>
      </c>
      <c r="CQ81" s="309" t="str">
        <f ca="true">+IF(OFFSET('Sanitation Data'!$E$29,0,10*ROW('Sanitation Data'!E75))="","",OFFSET('Sanitation Data'!$E$29,0,10*ROW('Sanitation Data'!E75)))</f>
        <v/>
      </c>
      <c r="CR81" s="309" t="str">
        <f ca="true">+IF(OFFSET('Sanitation Data'!$E$30,0,10*ROW('Sanitation Data'!E75))="","",OFFSET('Sanitation Data'!$E$30,0,10*ROW('Sanitation Data'!E75)))</f>
        <v/>
      </c>
      <c r="CS81" s="309" t="str">
        <f ca="true">+IF(OFFSET('Sanitation Data'!$E$31,0,10*ROW('Sanitation Data'!E75))="","",OFFSET('Sanitation Data'!$E$31,0,10*ROW('Sanitation Data'!E75)))</f>
        <v/>
      </c>
      <c r="CT81" s="309" t="str">
        <f ca="true">+IF(OFFSET('Sanitation Data'!$E$32,0,10*ROW('Sanitation Data'!E75))="","",OFFSET('Sanitation Data'!$E$32,0,10*ROW('Sanitation Data'!E75)))</f>
        <v/>
      </c>
      <c r="CU81" s="309" t="str">
        <f ca="true">+IF(OFFSET('Sanitation Data'!$F$28,0,10*ROW('Sanitation Data'!F75))="","",OFFSET('Sanitation Data'!$F$28,0,10*ROW('Sanitation Data'!F75)))</f>
        <v/>
      </c>
      <c r="CV81" s="309" t="str">
        <f ca="true">+IF(OFFSET('Sanitation Data'!$F$29,0,10*ROW('Sanitation Data'!F75))="","",OFFSET('Sanitation Data'!$F$29,0,10*ROW('Sanitation Data'!F75)))</f>
        <v/>
      </c>
      <c r="CW81" s="309" t="str">
        <f ca="true">+IF(OFFSET('Sanitation Data'!$F$30,0,10*ROW('Sanitation Data'!F75))="","",OFFSET('Sanitation Data'!$F$30,0,10*ROW('Sanitation Data'!F75)))</f>
        <v/>
      </c>
      <c r="CX81" s="309" t="str">
        <f ca="true">+IF(OFFSET('Sanitation Data'!$F$31,0,10*ROW('Sanitation Data'!F75))="","",OFFSET('Sanitation Data'!$F$31,0,10*ROW('Sanitation Data'!F75)))</f>
        <v/>
      </c>
      <c r="CY81" s="309" t="str">
        <f ca="true">+IF(OFFSET('Sanitation Data'!$F$32,0,10*ROW('Sanitation Data'!F75))="","",OFFSET('Sanitation Data'!$F$32,0,10*ROW('Sanitation Data'!F75)))</f>
        <v/>
      </c>
      <c r="CZ81" s="309" t="str">
        <f ca="true">+IF(OFFSET('Sanitation Data'!$G$28,0,10*ROW('Sanitation Data'!G75))="","",OFFSET('Sanitation Data'!$G$28,0,10*ROW('Sanitation Data'!G75)))</f>
        <v/>
      </c>
      <c r="DA81" s="309" t="str">
        <f ca="true">+IF(OFFSET('Sanitation Data'!$G$29,0,10*ROW('Sanitation Data'!G75))="","",OFFSET('Sanitation Data'!$G$29,0,10*ROW('Sanitation Data'!G75)))</f>
        <v/>
      </c>
      <c r="DB81" s="309" t="str">
        <f ca="true">+IF(OFFSET('Sanitation Data'!$G$30,0,10*ROW('Sanitation Data'!G75))="","",OFFSET('Sanitation Data'!$G$30,0,10*ROW('Sanitation Data'!G75)))</f>
        <v/>
      </c>
      <c r="DC81" s="309" t="str">
        <f ca="true">+IF(OFFSET('Sanitation Data'!$G$31,0,10*ROW('Sanitation Data'!G75))="","",OFFSET('Sanitation Data'!$G$31,0,10*ROW('Sanitation Data'!G75)))</f>
        <v/>
      </c>
      <c r="DD81" s="309" t="str">
        <f ca="true">+IF(OFFSET('Sanitation Data'!$G$32,0,10*ROW('Sanitation Data'!G75))="","",OFFSET('Sanitation Data'!$G$32,0,10*ROW('Sanitation Data'!G75)))</f>
        <v/>
      </c>
      <c r="DE81" s="309" t="str">
        <f ca="true">+IF(OFFSET('Sanitation Data'!$H$28,0,10*ROW('Sanitation Data'!H75))="","",OFFSET('Sanitation Data'!$H$28,0,10*ROW('Sanitation Data'!H75)))</f>
        <v/>
      </c>
      <c r="DF81" s="309" t="str">
        <f ca="true">+IF(OFFSET('Sanitation Data'!$H$29,0,10*ROW('Sanitation Data'!H75))="","",OFFSET('Sanitation Data'!$H$29,0,10*ROW('Sanitation Data'!H75)))</f>
        <v/>
      </c>
      <c r="DG81" s="309" t="str">
        <f ca="true">+IF(OFFSET('Sanitation Data'!$H$30,0,10*ROW('Sanitation Data'!H75))="","",OFFSET('Sanitation Data'!$H$30,0,10*ROW('Sanitation Data'!H75)))</f>
        <v/>
      </c>
      <c r="DH81" s="309" t="str">
        <f ca="true">+IF(OFFSET('Sanitation Data'!$H$31,0,10*ROW('Sanitation Data'!H75))="","",OFFSET('Sanitation Data'!$H$31,0,10*ROW('Sanitation Data'!H75)))</f>
        <v/>
      </c>
      <c r="DI81" s="309" t="str">
        <f ca="true">+IF(OFFSET('Sanitation Data'!$H$32,0,10*ROW('Sanitation Data'!H75))="","",OFFSET('Sanitation Data'!$H$32,0,10*ROW('Sanitation Data'!H75)))</f>
        <v/>
      </c>
      <c r="DJ81" s="309" t="str">
        <f ca="true">+IF(OFFSET('Sanitation Data'!$I$28,0,10*ROW('Sanitation Data'!I75))="","",OFFSET('Sanitation Data'!$I$28,0,10*ROW('Sanitation Data'!I75)))</f>
        <v/>
      </c>
      <c r="DK81" s="309" t="str">
        <f ca="true">+IF(OFFSET('Sanitation Data'!$I$29,0,10*ROW('Sanitation Data'!I75))="","",OFFSET('Sanitation Data'!$I$29,0,10*ROW('Sanitation Data'!I75)))</f>
        <v/>
      </c>
      <c r="DL81" s="309" t="str">
        <f ca="true">+IF(OFFSET('Sanitation Data'!$I$30,0,10*ROW('Sanitation Data'!I75))="","",OFFSET('Sanitation Data'!$I$30,0,10*ROW('Sanitation Data'!I75)))</f>
        <v/>
      </c>
      <c r="DM81" s="309" t="str">
        <f ca="true">+IF(OFFSET('Sanitation Data'!$I$31,0,10*ROW('Sanitation Data'!I75))="","",OFFSET('Sanitation Data'!$I$31,0,10*ROW('Sanitation Data'!I75)))</f>
        <v/>
      </c>
      <c r="DN81" s="309" t="str">
        <f ca="true">+IF(OFFSET('Sanitation Data'!$I$32,0,10*ROW('Sanitation Data'!I75))="","",OFFSET('Sanitation Data'!$I$32,0,10*ROW('Sanitation Data'!I75)))</f>
        <v/>
      </c>
      <c r="DO81" s="309" t="str">
        <f ca="true">+IF(OFFSET('Hygiene Data'!$D$11,0,10*ROW('Hygiene Data'!D75))="","",OFFSET('Hygiene Data'!$D$11,0,10*ROW('Hygiene Data'!D75)))</f>
        <v/>
      </c>
      <c r="DP81" s="309" t="str">
        <f ca="true">+IF(OFFSET('Hygiene Data'!$D$12,0,10*ROW('Hygiene Data'!D75))="","",OFFSET('Hygiene Data'!$D$12,0,10*ROW('Hygiene Data'!D75)))</f>
        <v/>
      </c>
      <c r="DQ81" s="309" t="str">
        <f ca="true">+IF(OFFSET('Hygiene Data'!$D$13,0,10*ROW('Hygiene Data'!D75))="","",OFFSET('Hygiene Data'!$D$13,0,10*ROW('Hygiene Data'!D75)))</f>
        <v/>
      </c>
      <c r="DR81" s="309" t="str">
        <f ca="true">+IF(OFFSET('Hygiene Data'!$E$11,0,10*ROW('Hygiene Data'!E75))="","",OFFSET('Hygiene Data'!$E$11,0,10*ROW('Hygiene Data'!E75)))</f>
        <v/>
      </c>
      <c r="DS81" s="309" t="str">
        <f ca="true">+IF(OFFSET('Hygiene Data'!$E$12,0,10*ROW('Hygiene Data'!E75))="","",OFFSET('Hygiene Data'!$E$12,0,10*ROW('Hygiene Data'!E75)))</f>
        <v/>
      </c>
      <c r="DT81" s="309" t="str">
        <f ca="true">+IF(OFFSET('Hygiene Data'!$E$13,0,10*ROW('Hygiene Data'!E75))="","",OFFSET('Hygiene Data'!$E$13,0,10*ROW('Hygiene Data'!E75)))</f>
        <v/>
      </c>
      <c r="DU81" s="309" t="str">
        <f ca="true">+IF(OFFSET('Hygiene Data'!$F$11,0,10*ROW('Hygiene Data'!F75))="","",OFFSET('Hygiene Data'!$F$11,0,10*ROW('Hygiene Data'!F75)))</f>
        <v/>
      </c>
      <c r="DV81" s="309" t="str">
        <f ca="true">+IF(OFFSET('Hygiene Data'!$F$12,0,10*ROW('Hygiene Data'!F75))="","",OFFSET('Hygiene Data'!$F$12,0,10*ROW('Hygiene Data'!F75)))</f>
        <v/>
      </c>
      <c r="DW81" s="309" t="str">
        <f ca="true">+IF(OFFSET('Hygiene Data'!$F$13,0,10*ROW('Hygiene Data'!F75))="","",OFFSET('Hygiene Data'!$F$13,0,10*ROW('Hygiene Data'!F75)))</f>
        <v/>
      </c>
      <c r="DX81" s="309" t="str">
        <f ca="true">+IF(OFFSET('Hygiene Data'!$G$11,0,10*ROW('Hygiene Data'!G75))="","",OFFSET('Hygiene Data'!$G$11,0,10*ROW('Hygiene Data'!G75)))</f>
        <v/>
      </c>
      <c r="DY81" s="309" t="str">
        <f ca="true">+IF(OFFSET('Hygiene Data'!$G$12,0,10*ROW('Hygiene Data'!G75))="","",OFFSET('Hygiene Data'!$G$12,0,10*ROW('Hygiene Data'!G75)))</f>
        <v/>
      </c>
      <c r="DZ81" s="309" t="str">
        <f ca="true">+IF(OFFSET('Hygiene Data'!$G$13,0,10*ROW('Hygiene Data'!G75))="","",OFFSET('Hygiene Data'!$G$13,0,10*ROW('Hygiene Data'!G75)))</f>
        <v/>
      </c>
      <c r="EA81" s="309" t="str">
        <f ca="true">+IF(OFFSET('Hygiene Data'!$H$11,0,10*ROW('Hygiene Data'!H75))="","",OFFSET('Hygiene Data'!$H$11,0,10*ROW('Hygiene Data'!H75)))</f>
        <v/>
      </c>
      <c r="EB81" s="309" t="str">
        <f ca="true">+IF(OFFSET('Hygiene Data'!$H$12,0,10*ROW('Hygiene Data'!H75))="","",OFFSET('Hygiene Data'!$H$12,0,10*ROW('Hygiene Data'!H75)))</f>
        <v/>
      </c>
      <c r="EC81" s="309" t="str">
        <f ca="true">+IF(OFFSET('Hygiene Data'!$H$13,0,10*ROW('Hygiene Data'!H75))="","",OFFSET('Hygiene Data'!$H$13,0,10*ROW('Hygiene Data'!H75)))</f>
        <v/>
      </c>
      <c r="ED81" s="309" t="str">
        <f ca="true">+IF(OFFSET('Hygiene Data'!$I$11,0,10*ROW('Hygiene Data'!I75))="","",OFFSET('Hygiene Data'!$I$11,0,10*ROW('Hygiene Data'!I75)))</f>
        <v/>
      </c>
      <c r="EE81" s="309" t="str">
        <f ca="true">+IF(OFFSET('Hygiene Data'!$I$12,0,10*ROW('Hygiene Data'!I75))="","",OFFSET('Hygiene Data'!$I$12,0,10*ROW('Hygiene Data'!I75)))</f>
        <v/>
      </c>
      <c r="EF81" s="309"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65" t="str">
        <f t="shared" ca="true" si="1"/>
        <v/>
      </c>
      <c r="D82" s="9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10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10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10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10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10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10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10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10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10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10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10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10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10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10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10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10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10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10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10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10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10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10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10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10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10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10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10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10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10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10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9"/>
      <c r="BS82" s="309" t="str">
        <f ca="true">+IF(OFFSET('Water Data'!$D$27,0,10*ROW('Water Data'!D76))="","",OFFSET('Water Data'!$D$27,0,10*ROW('Water Data'!D76)))</f>
        <v/>
      </c>
      <c r="BT82" s="309" t="str">
        <f ca="true">+IF(OFFSET('Water Data'!$D$28,0,10*ROW('Water Data'!D76))="","",OFFSET('Water Data'!$D$28,0,10*ROW('Water Data'!D76)))</f>
        <v/>
      </c>
      <c r="BU82" s="309" t="str">
        <f ca="true">+IF(OFFSET('Water Data'!$D$29,0,10*ROW('Water Data'!D76))="","",OFFSET('Water Data'!$D$29,0,10*ROW('Water Data'!D76)))</f>
        <v/>
      </c>
      <c r="BV82" s="309" t="str">
        <f ca="true">+IF(OFFSET('Water Data'!$E$27,0,10*ROW('Water Data'!E76))="","",OFFSET('Water Data'!$E$27,0,10*ROW('Water Data'!E76)))</f>
        <v/>
      </c>
      <c r="BW82" s="309" t="str">
        <f ca="true">+IF(OFFSET('Water Data'!$E$28,0,10*ROW('Water Data'!E76))="","",OFFSET('Water Data'!$E$28,0,10*ROW('Water Data'!E76)))</f>
        <v/>
      </c>
      <c r="BX82" s="309" t="str">
        <f ca="true">+IF(OFFSET('Water Data'!$E$29,0,10*ROW('Water Data'!E76))="","",OFFSET('Water Data'!$E$29,0,10*ROW('Water Data'!E76)))</f>
        <v/>
      </c>
      <c r="BY82" s="309" t="str">
        <f ca="true">+IF(OFFSET('Water Data'!$F$27,0,10*ROW('Water Data'!F76))="","",OFFSET('Water Data'!$F$27,0,10*ROW('Water Data'!F76)))</f>
        <v/>
      </c>
      <c r="BZ82" s="309" t="str">
        <f ca="true">+IF(OFFSET('Water Data'!$F$28,0,10*ROW('Water Data'!F76))="","",OFFSET('Water Data'!$F$28,0,10*ROW('Water Data'!F76)))</f>
        <v/>
      </c>
      <c r="CA82" s="309" t="str">
        <f ca="true">+IF(OFFSET('Water Data'!$F$29,0,10*ROW('Water Data'!F76))="","",OFFSET('Water Data'!$F$29,0,10*ROW('Water Data'!F76)))</f>
        <v/>
      </c>
      <c r="CB82" s="309" t="str">
        <f ca="true">+IF(OFFSET('Water Data'!$G$27,0,10*ROW('Water Data'!G76))="","",OFFSET('Water Data'!$G$27,0,10*ROW('Water Data'!G76)))</f>
        <v/>
      </c>
      <c r="CC82" s="309" t="str">
        <f ca="true">+IF(OFFSET('Water Data'!$G$28,0,10*ROW('Water Data'!G76))="","",OFFSET('Water Data'!$G$28,0,10*ROW('Water Data'!G76)))</f>
        <v/>
      </c>
      <c r="CD82" s="309" t="str">
        <f ca="true">+IF(OFFSET('Water Data'!$G$29,0,10*ROW('Water Data'!G76))="","",OFFSET('Water Data'!$G$29,0,10*ROW('Water Data'!G76)))</f>
        <v/>
      </c>
      <c r="CE82" s="309" t="str">
        <f ca="true">+IF(OFFSET('Water Data'!$H$27,0,10*ROW('Water Data'!H76))="","",OFFSET('Water Data'!$H$27,0,10*ROW('Water Data'!H76)))</f>
        <v/>
      </c>
      <c r="CF82" s="309" t="str">
        <f ca="true">+IF(OFFSET('Water Data'!$H$28,0,10*ROW('Water Data'!H76))="","",OFFSET('Water Data'!$H$28,0,10*ROW('Water Data'!H76)))</f>
        <v/>
      </c>
      <c r="CG82" s="309" t="str">
        <f ca="true">+IF(OFFSET('Water Data'!$H$29,0,10*ROW('Water Data'!H76))="","",OFFSET('Water Data'!$H$29,0,10*ROW('Water Data'!H76)))</f>
        <v/>
      </c>
      <c r="CH82" s="309" t="str">
        <f ca="true">+IF(OFFSET('Water Data'!$I$27,0,10*ROW('Water Data'!I76))="","",OFFSET('Water Data'!$I$27,0,10*ROW('Water Data'!I76)))</f>
        <v/>
      </c>
      <c r="CI82" s="309" t="str">
        <f ca="true">+IF(OFFSET('Water Data'!$I$28,0,10*ROW('Water Data'!I76))="","",OFFSET('Water Data'!$I$28,0,10*ROW('Water Data'!I76)))</f>
        <v/>
      </c>
      <c r="CJ82" s="309" t="str">
        <f ca="true">+IF(OFFSET('Water Data'!$I$29,0,10*ROW('Water Data'!I76))="","",OFFSET('Water Data'!$I$29,0,10*ROW('Water Data'!I76)))</f>
        <v/>
      </c>
      <c r="CK82" s="309" t="str">
        <f ca="true">+IF(OFFSET('Sanitation Data'!$D$28,0,10*ROW('Sanitation Data'!D76))="","",OFFSET('Sanitation Data'!$D$28,0,10*ROW('Sanitation Data'!D76)))</f>
        <v/>
      </c>
      <c r="CL82" s="309" t="str">
        <f ca="true">+IF(OFFSET('Sanitation Data'!$D$29,0,10*ROW('Sanitation Data'!D76))="","",OFFSET('Sanitation Data'!$D$29,0,10*ROW('Sanitation Data'!D76)))</f>
        <v/>
      </c>
      <c r="CM82" s="309" t="str">
        <f ca="true">+IF(OFFSET('Sanitation Data'!$D$30,0,10*ROW('Sanitation Data'!D76))="","",OFFSET('Sanitation Data'!$D$30,0,10*ROW('Sanitation Data'!D76)))</f>
        <v/>
      </c>
      <c r="CN82" s="309" t="str">
        <f ca="true">+IF(OFFSET('Sanitation Data'!$D$31,0,10*ROW('Sanitation Data'!D76))="","",OFFSET('Sanitation Data'!$D$31,0,10*ROW('Sanitation Data'!D76)))</f>
        <v/>
      </c>
      <c r="CO82" s="309" t="str">
        <f ca="true">+IF(OFFSET('Sanitation Data'!$D$32,0,10*ROW('Sanitation Data'!D76))="","",OFFSET('Sanitation Data'!$D$32,0,10*ROW('Sanitation Data'!D76)))</f>
        <v/>
      </c>
      <c r="CP82" s="309" t="str">
        <f ca="true">+IF(OFFSET('Sanitation Data'!$E$28,0,10*ROW('Sanitation Data'!E76))="","",OFFSET('Sanitation Data'!$E$28,0,10*ROW('Sanitation Data'!E76)))</f>
        <v/>
      </c>
      <c r="CQ82" s="309" t="str">
        <f ca="true">+IF(OFFSET('Sanitation Data'!$E$29,0,10*ROW('Sanitation Data'!E76))="","",OFFSET('Sanitation Data'!$E$29,0,10*ROW('Sanitation Data'!E76)))</f>
        <v/>
      </c>
      <c r="CR82" s="309" t="str">
        <f ca="true">+IF(OFFSET('Sanitation Data'!$E$30,0,10*ROW('Sanitation Data'!E76))="","",OFFSET('Sanitation Data'!$E$30,0,10*ROW('Sanitation Data'!E76)))</f>
        <v/>
      </c>
      <c r="CS82" s="309" t="str">
        <f ca="true">+IF(OFFSET('Sanitation Data'!$E$31,0,10*ROW('Sanitation Data'!E76))="","",OFFSET('Sanitation Data'!$E$31,0,10*ROW('Sanitation Data'!E76)))</f>
        <v/>
      </c>
      <c r="CT82" s="309" t="str">
        <f ca="true">+IF(OFFSET('Sanitation Data'!$E$32,0,10*ROW('Sanitation Data'!E76))="","",OFFSET('Sanitation Data'!$E$32,0,10*ROW('Sanitation Data'!E76)))</f>
        <v/>
      </c>
      <c r="CU82" s="309" t="str">
        <f ca="true">+IF(OFFSET('Sanitation Data'!$F$28,0,10*ROW('Sanitation Data'!F76))="","",OFFSET('Sanitation Data'!$F$28,0,10*ROW('Sanitation Data'!F76)))</f>
        <v/>
      </c>
      <c r="CV82" s="309" t="str">
        <f ca="true">+IF(OFFSET('Sanitation Data'!$F$29,0,10*ROW('Sanitation Data'!F76))="","",OFFSET('Sanitation Data'!$F$29,0,10*ROW('Sanitation Data'!F76)))</f>
        <v/>
      </c>
      <c r="CW82" s="309" t="str">
        <f ca="true">+IF(OFFSET('Sanitation Data'!$F$30,0,10*ROW('Sanitation Data'!F76))="","",OFFSET('Sanitation Data'!$F$30,0,10*ROW('Sanitation Data'!F76)))</f>
        <v/>
      </c>
      <c r="CX82" s="309" t="str">
        <f ca="true">+IF(OFFSET('Sanitation Data'!$F$31,0,10*ROW('Sanitation Data'!F76))="","",OFFSET('Sanitation Data'!$F$31,0,10*ROW('Sanitation Data'!F76)))</f>
        <v/>
      </c>
      <c r="CY82" s="309" t="str">
        <f ca="true">+IF(OFFSET('Sanitation Data'!$F$32,0,10*ROW('Sanitation Data'!F76))="","",OFFSET('Sanitation Data'!$F$32,0,10*ROW('Sanitation Data'!F76)))</f>
        <v/>
      </c>
      <c r="CZ82" s="309" t="str">
        <f ca="true">+IF(OFFSET('Sanitation Data'!$G$28,0,10*ROW('Sanitation Data'!G76))="","",OFFSET('Sanitation Data'!$G$28,0,10*ROW('Sanitation Data'!G76)))</f>
        <v/>
      </c>
      <c r="DA82" s="309" t="str">
        <f ca="true">+IF(OFFSET('Sanitation Data'!$G$29,0,10*ROW('Sanitation Data'!G76))="","",OFFSET('Sanitation Data'!$G$29,0,10*ROW('Sanitation Data'!G76)))</f>
        <v/>
      </c>
      <c r="DB82" s="309" t="str">
        <f ca="true">+IF(OFFSET('Sanitation Data'!$G$30,0,10*ROW('Sanitation Data'!G76))="","",OFFSET('Sanitation Data'!$G$30,0,10*ROW('Sanitation Data'!G76)))</f>
        <v/>
      </c>
      <c r="DC82" s="309" t="str">
        <f ca="true">+IF(OFFSET('Sanitation Data'!$G$31,0,10*ROW('Sanitation Data'!G76))="","",OFFSET('Sanitation Data'!$G$31,0,10*ROW('Sanitation Data'!G76)))</f>
        <v/>
      </c>
      <c r="DD82" s="309" t="str">
        <f ca="true">+IF(OFFSET('Sanitation Data'!$G$32,0,10*ROW('Sanitation Data'!G76))="","",OFFSET('Sanitation Data'!$G$32,0,10*ROW('Sanitation Data'!G76)))</f>
        <v/>
      </c>
      <c r="DE82" s="309" t="str">
        <f ca="true">+IF(OFFSET('Sanitation Data'!$H$28,0,10*ROW('Sanitation Data'!H76))="","",OFFSET('Sanitation Data'!$H$28,0,10*ROW('Sanitation Data'!H76)))</f>
        <v/>
      </c>
      <c r="DF82" s="309" t="str">
        <f ca="true">+IF(OFFSET('Sanitation Data'!$H$29,0,10*ROW('Sanitation Data'!H76))="","",OFFSET('Sanitation Data'!$H$29,0,10*ROW('Sanitation Data'!H76)))</f>
        <v/>
      </c>
      <c r="DG82" s="309" t="str">
        <f ca="true">+IF(OFFSET('Sanitation Data'!$H$30,0,10*ROW('Sanitation Data'!H76))="","",OFFSET('Sanitation Data'!$H$30,0,10*ROW('Sanitation Data'!H76)))</f>
        <v/>
      </c>
      <c r="DH82" s="309" t="str">
        <f ca="true">+IF(OFFSET('Sanitation Data'!$H$31,0,10*ROW('Sanitation Data'!H76))="","",OFFSET('Sanitation Data'!$H$31,0,10*ROW('Sanitation Data'!H76)))</f>
        <v/>
      </c>
      <c r="DI82" s="309" t="str">
        <f ca="true">+IF(OFFSET('Sanitation Data'!$H$32,0,10*ROW('Sanitation Data'!H76))="","",OFFSET('Sanitation Data'!$H$32,0,10*ROW('Sanitation Data'!H76)))</f>
        <v/>
      </c>
      <c r="DJ82" s="309" t="str">
        <f ca="true">+IF(OFFSET('Sanitation Data'!$I$28,0,10*ROW('Sanitation Data'!I76))="","",OFFSET('Sanitation Data'!$I$28,0,10*ROW('Sanitation Data'!I76)))</f>
        <v/>
      </c>
      <c r="DK82" s="309" t="str">
        <f ca="true">+IF(OFFSET('Sanitation Data'!$I$29,0,10*ROW('Sanitation Data'!I76))="","",OFFSET('Sanitation Data'!$I$29,0,10*ROW('Sanitation Data'!I76)))</f>
        <v/>
      </c>
      <c r="DL82" s="309" t="str">
        <f ca="true">+IF(OFFSET('Sanitation Data'!$I$30,0,10*ROW('Sanitation Data'!I76))="","",OFFSET('Sanitation Data'!$I$30,0,10*ROW('Sanitation Data'!I76)))</f>
        <v/>
      </c>
      <c r="DM82" s="309" t="str">
        <f ca="true">+IF(OFFSET('Sanitation Data'!$I$31,0,10*ROW('Sanitation Data'!I76))="","",OFFSET('Sanitation Data'!$I$31,0,10*ROW('Sanitation Data'!I76)))</f>
        <v/>
      </c>
      <c r="DN82" s="309" t="str">
        <f ca="true">+IF(OFFSET('Sanitation Data'!$I$32,0,10*ROW('Sanitation Data'!I76))="","",OFFSET('Sanitation Data'!$I$32,0,10*ROW('Sanitation Data'!I76)))</f>
        <v/>
      </c>
      <c r="DO82" s="309" t="str">
        <f ca="true">+IF(OFFSET('Hygiene Data'!$D$11,0,10*ROW('Hygiene Data'!D76))="","",OFFSET('Hygiene Data'!$D$11,0,10*ROW('Hygiene Data'!D76)))</f>
        <v/>
      </c>
      <c r="DP82" s="309" t="str">
        <f ca="true">+IF(OFFSET('Hygiene Data'!$D$12,0,10*ROW('Hygiene Data'!D76))="","",OFFSET('Hygiene Data'!$D$12,0,10*ROW('Hygiene Data'!D76)))</f>
        <v/>
      </c>
      <c r="DQ82" s="309" t="str">
        <f ca="true">+IF(OFFSET('Hygiene Data'!$D$13,0,10*ROW('Hygiene Data'!D76))="","",OFFSET('Hygiene Data'!$D$13,0,10*ROW('Hygiene Data'!D76)))</f>
        <v/>
      </c>
      <c r="DR82" s="309" t="str">
        <f ca="true">+IF(OFFSET('Hygiene Data'!$E$11,0,10*ROW('Hygiene Data'!E76))="","",OFFSET('Hygiene Data'!$E$11,0,10*ROW('Hygiene Data'!E76)))</f>
        <v/>
      </c>
      <c r="DS82" s="309" t="str">
        <f ca="true">+IF(OFFSET('Hygiene Data'!$E$12,0,10*ROW('Hygiene Data'!E76))="","",OFFSET('Hygiene Data'!$E$12,0,10*ROW('Hygiene Data'!E76)))</f>
        <v/>
      </c>
      <c r="DT82" s="309" t="str">
        <f ca="true">+IF(OFFSET('Hygiene Data'!$E$13,0,10*ROW('Hygiene Data'!E76))="","",OFFSET('Hygiene Data'!$E$13,0,10*ROW('Hygiene Data'!E76)))</f>
        <v/>
      </c>
      <c r="DU82" s="309" t="str">
        <f ca="true">+IF(OFFSET('Hygiene Data'!$F$11,0,10*ROW('Hygiene Data'!F76))="","",OFFSET('Hygiene Data'!$F$11,0,10*ROW('Hygiene Data'!F76)))</f>
        <v/>
      </c>
      <c r="DV82" s="309" t="str">
        <f ca="true">+IF(OFFSET('Hygiene Data'!$F$12,0,10*ROW('Hygiene Data'!F76))="","",OFFSET('Hygiene Data'!$F$12,0,10*ROW('Hygiene Data'!F76)))</f>
        <v/>
      </c>
      <c r="DW82" s="309" t="str">
        <f ca="true">+IF(OFFSET('Hygiene Data'!$F$13,0,10*ROW('Hygiene Data'!F76))="","",OFFSET('Hygiene Data'!$F$13,0,10*ROW('Hygiene Data'!F76)))</f>
        <v/>
      </c>
      <c r="DX82" s="309" t="str">
        <f ca="true">+IF(OFFSET('Hygiene Data'!$G$11,0,10*ROW('Hygiene Data'!G76))="","",OFFSET('Hygiene Data'!$G$11,0,10*ROW('Hygiene Data'!G76)))</f>
        <v/>
      </c>
      <c r="DY82" s="309" t="str">
        <f ca="true">+IF(OFFSET('Hygiene Data'!$G$12,0,10*ROW('Hygiene Data'!G76))="","",OFFSET('Hygiene Data'!$G$12,0,10*ROW('Hygiene Data'!G76)))</f>
        <v/>
      </c>
      <c r="DZ82" s="309" t="str">
        <f ca="true">+IF(OFFSET('Hygiene Data'!$G$13,0,10*ROW('Hygiene Data'!G76))="","",OFFSET('Hygiene Data'!$G$13,0,10*ROW('Hygiene Data'!G76)))</f>
        <v/>
      </c>
      <c r="EA82" s="309" t="str">
        <f ca="true">+IF(OFFSET('Hygiene Data'!$H$11,0,10*ROW('Hygiene Data'!H76))="","",OFFSET('Hygiene Data'!$H$11,0,10*ROW('Hygiene Data'!H76)))</f>
        <v/>
      </c>
      <c r="EB82" s="309" t="str">
        <f ca="true">+IF(OFFSET('Hygiene Data'!$H$12,0,10*ROW('Hygiene Data'!H76))="","",OFFSET('Hygiene Data'!$H$12,0,10*ROW('Hygiene Data'!H76)))</f>
        <v/>
      </c>
      <c r="EC82" s="309" t="str">
        <f ca="true">+IF(OFFSET('Hygiene Data'!$H$13,0,10*ROW('Hygiene Data'!H76))="","",OFFSET('Hygiene Data'!$H$13,0,10*ROW('Hygiene Data'!H76)))</f>
        <v/>
      </c>
      <c r="ED82" s="309" t="str">
        <f ca="true">+IF(OFFSET('Hygiene Data'!$I$11,0,10*ROW('Hygiene Data'!I76))="","",OFFSET('Hygiene Data'!$I$11,0,10*ROW('Hygiene Data'!I76)))</f>
        <v/>
      </c>
      <c r="EE82" s="309" t="str">
        <f ca="true">+IF(OFFSET('Hygiene Data'!$I$12,0,10*ROW('Hygiene Data'!I76))="","",OFFSET('Hygiene Data'!$I$12,0,10*ROW('Hygiene Data'!I76)))</f>
        <v/>
      </c>
      <c r="EF82" s="309"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65" t="str">
        <f t="shared" ca="true" si="1"/>
        <v/>
      </c>
      <c r="D83" s="9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10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10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10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10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10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10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10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10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10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10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10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10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10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10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10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10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10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10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10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10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10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10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10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10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10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10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10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10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10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10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9"/>
      <c r="BS83" s="309" t="str">
        <f ca="true">+IF(OFFSET('Water Data'!$D$27,0,10*ROW('Water Data'!D77))="","",OFFSET('Water Data'!$D$27,0,10*ROW('Water Data'!D77)))</f>
        <v/>
      </c>
      <c r="BT83" s="309" t="str">
        <f ca="true">+IF(OFFSET('Water Data'!$D$28,0,10*ROW('Water Data'!D77))="","",OFFSET('Water Data'!$D$28,0,10*ROW('Water Data'!D77)))</f>
        <v/>
      </c>
      <c r="BU83" s="309" t="str">
        <f ca="true">+IF(OFFSET('Water Data'!$D$29,0,10*ROW('Water Data'!D77))="","",OFFSET('Water Data'!$D$29,0,10*ROW('Water Data'!D77)))</f>
        <v/>
      </c>
      <c r="BV83" s="309" t="str">
        <f ca="true">+IF(OFFSET('Water Data'!$E$27,0,10*ROW('Water Data'!E77))="","",OFFSET('Water Data'!$E$27,0,10*ROW('Water Data'!E77)))</f>
        <v/>
      </c>
      <c r="BW83" s="309" t="str">
        <f ca="true">+IF(OFFSET('Water Data'!$E$28,0,10*ROW('Water Data'!E77))="","",OFFSET('Water Data'!$E$28,0,10*ROW('Water Data'!E77)))</f>
        <v/>
      </c>
      <c r="BX83" s="309" t="str">
        <f ca="true">+IF(OFFSET('Water Data'!$E$29,0,10*ROW('Water Data'!E77))="","",OFFSET('Water Data'!$E$29,0,10*ROW('Water Data'!E77)))</f>
        <v/>
      </c>
      <c r="BY83" s="309" t="str">
        <f ca="true">+IF(OFFSET('Water Data'!$F$27,0,10*ROW('Water Data'!F77))="","",OFFSET('Water Data'!$F$27,0,10*ROW('Water Data'!F77)))</f>
        <v/>
      </c>
      <c r="BZ83" s="309" t="str">
        <f ca="true">+IF(OFFSET('Water Data'!$F$28,0,10*ROW('Water Data'!F77))="","",OFFSET('Water Data'!$F$28,0,10*ROW('Water Data'!F77)))</f>
        <v/>
      </c>
      <c r="CA83" s="309" t="str">
        <f ca="true">+IF(OFFSET('Water Data'!$F$29,0,10*ROW('Water Data'!F77))="","",OFFSET('Water Data'!$F$29,0,10*ROW('Water Data'!F77)))</f>
        <v/>
      </c>
      <c r="CB83" s="309" t="str">
        <f ca="true">+IF(OFFSET('Water Data'!$G$27,0,10*ROW('Water Data'!G77))="","",OFFSET('Water Data'!$G$27,0,10*ROW('Water Data'!G77)))</f>
        <v/>
      </c>
      <c r="CC83" s="309" t="str">
        <f ca="true">+IF(OFFSET('Water Data'!$G$28,0,10*ROW('Water Data'!G77))="","",OFFSET('Water Data'!$G$28,0,10*ROW('Water Data'!G77)))</f>
        <v/>
      </c>
      <c r="CD83" s="309" t="str">
        <f ca="true">+IF(OFFSET('Water Data'!$G$29,0,10*ROW('Water Data'!G77))="","",OFFSET('Water Data'!$G$29,0,10*ROW('Water Data'!G77)))</f>
        <v/>
      </c>
      <c r="CE83" s="309" t="str">
        <f ca="true">+IF(OFFSET('Water Data'!$H$27,0,10*ROW('Water Data'!H77))="","",OFFSET('Water Data'!$H$27,0,10*ROW('Water Data'!H77)))</f>
        <v/>
      </c>
      <c r="CF83" s="309" t="str">
        <f ca="true">+IF(OFFSET('Water Data'!$H$28,0,10*ROW('Water Data'!H77))="","",OFFSET('Water Data'!$H$28,0,10*ROW('Water Data'!H77)))</f>
        <v/>
      </c>
      <c r="CG83" s="309" t="str">
        <f ca="true">+IF(OFFSET('Water Data'!$H$29,0,10*ROW('Water Data'!H77))="","",OFFSET('Water Data'!$H$29,0,10*ROW('Water Data'!H77)))</f>
        <v/>
      </c>
      <c r="CH83" s="309" t="str">
        <f ca="true">+IF(OFFSET('Water Data'!$I$27,0,10*ROW('Water Data'!I77))="","",OFFSET('Water Data'!$I$27,0,10*ROW('Water Data'!I77)))</f>
        <v/>
      </c>
      <c r="CI83" s="309" t="str">
        <f ca="true">+IF(OFFSET('Water Data'!$I$28,0,10*ROW('Water Data'!I77))="","",OFFSET('Water Data'!$I$28,0,10*ROW('Water Data'!I77)))</f>
        <v/>
      </c>
      <c r="CJ83" s="309" t="str">
        <f ca="true">+IF(OFFSET('Water Data'!$I$29,0,10*ROW('Water Data'!I77))="","",OFFSET('Water Data'!$I$29,0,10*ROW('Water Data'!I77)))</f>
        <v/>
      </c>
      <c r="CK83" s="309" t="str">
        <f ca="true">+IF(OFFSET('Sanitation Data'!$D$28,0,10*ROW('Sanitation Data'!D77))="","",OFFSET('Sanitation Data'!$D$28,0,10*ROW('Sanitation Data'!D77)))</f>
        <v/>
      </c>
      <c r="CL83" s="309" t="str">
        <f ca="true">+IF(OFFSET('Sanitation Data'!$D$29,0,10*ROW('Sanitation Data'!D77))="","",OFFSET('Sanitation Data'!$D$29,0,10*ROW('Sanitation Data'!D77)))</f>
        <v/>
      </c>
      <c r="CM83" s="309" t="str">
        <f ca="true">+IF(OFFSET('Sanitation Data'!$D$30,0,10*ROW('Sanitation Data'!D77))="","",OFFSET('Sanitation Data'!$D$30,0,10*ROW('Sanitation Data'!D77)))</f>
        <v/>
      </c>
      <c r="CN83" s="309" t="str">
        <f ca="true">+IF(OFFSET('Sanitation Data'!$D$31,0,10*ROW('Sanitation Data'!D77))="","",OFFSET('Sanitation Data'!$D$31,0,10*ROW('Sanitation Data'!D77)))</f>
        <v/>
      </c>
      <c r="CO83" s="309" t="str">
        <f ca="true">+IF(OFFSET('Sanitation Data'!$D$32,0,10*ROW('Sanitation Data'!D77))="","",OFFSET('Sanitation Data'!$D$32,0,10*ROW('Sanitation Data'!D77)))</f>
        <v/>
      </c>
      <c r="CP83" s="309" t="str">
        <f ca="true">+IF(OFFSET('Sanitation Data'!$E$28,0,10*ROW('Sanitation Data'!E77))="","",OFFSET('Sanitation Data'!$E$28,0,10*ROW('Sanitation Data'!E77)))</f>
        <v/>
      </c>
      <c r="CQ83" s="309" t="str">
        <f ca="true">+IF(OFFSET('Sanitation Data'!$E$29,0,10*ROW('Sanitation Data'!E77))="","",OFFSET('Sanitation Data'!$E$29,0,10*ROW('Sanitation Data'!E77)))</f>
        <v/>
      </c>
      <c r="CR83" s="309" t="str">
        <f ca="true">+IF(OFFSET('Sanitation Data'!$E$30,0,10*ROW('Sanitation Data'!E77))="","",OFFSET('Sanitation Data'!$E$30,0,10*ROW('Sanitation Data'!E77)))</f>
        <v/>
      </c>
      <c r="CS83" s="309" t="str">
        <f ca="true">+IF(OFFSET('Sanitation Data'!$E$31,0,10*ROW('Sanitation Data'!E77))="","",OFFSET('Sanitation Data'!$E$31,0,10*ROW('Sanitation Data'!E77)))</f>
        <v/>
      </c>
      <c r="CT83" s="309" t="str">
        <f ca="true">+IF(OFFSET('Sanitation Data'!$E$32,0,10*ROW('Sanitation Data'!E77))="","",OFFSET('Sanitation Data'!$E$32,0,10*ROW('Sanitation Data'!E77)))</f>
        <v/>
      </c>
      <c r="CU83" s="309" t="str">
        <f ca="true">+IF(OFFSET('Sanitation Data'!$F$28,0,10*ROW('Sanitation Data'!F77))="","",OFFSET('Sanitation Data'!$F$28,0,10*ROW('Sanitation Data'!F77)))</f>
        <v/>
      </c>
      <c r="CV83" s="309" t="str">
        <f ca="true">+IF(OFFSET('Sanitation Data'!$F$29,0,10*ROW('Sanitation Data'!F77))="","",OFFSET('Sanitation Data'!$F$29,0,10*ROW('Sanitation Data'!F77)))</f>
        <v/>
      </c>
      <c r="CW83" s="309" t="str">
        <f ca="true">+IF(OFFSET('Sanitation Data'!$F$30,0,10*ROW('Sanitation Data'!F77))="","",OFFSET('Sanitation Data'!$F$30,0,10*ROW('Sanitation Data'!F77)))</f>
        <v/>
      </c>
      <c r="CX83" s="309" t="str">
        <f ca="true">+IF(OFFSET('Sanitation Data'!$F$31,0,10*ROW('Sanitation Data'!F77))="","",OFFSET('Sanitation Data'!$F$31,0,10*ROW('Sanitation Data'!F77)))</f>
        <v/>
      </c>
      <c r="CY83" s="309" t="str">
        <f ca="true">+IF(OFFSET('Sanitation Data'!$F$32,0,10*ROW('Sanitation Data'!F77))="","",OFFSET('Sanitation Data'!$F$32,0,10*ROW('Sanitation Data'!F77)))</f>
        <v/>
      </c>
      <c r="CZ83" s="309" t="str">
        <f ca="true">+IF(OFFSET('Sanitation Data'!$G$28,0,10*ROW('Sanitation Data'!G77))="","",OFFSET('Sanitation Data'!$G$28,0,10*ROW('Sanitation Data'!G77)))</f>
        <v/>
      </c>
      <c r="DA83" s="309" t="str">
        <f ca="true">+IF(OFFSET('Sanitation Data'!$G$29,0,10*ROW('Sanitation Data'!G77))="","",OFFSET('Sanitation Data'!$G$29,0,10*ROW('Sanitation Data'!G77)))</f>
        <v/>
      </c>
      <c r="DB83" s="309" t="str">
        <f ca="true">+IF(OFFSET('Sanitation Data'!$G$30,0,10*ROW('Sanitation Data'!G77))="","",OFFSET('Sanitation Data'!$G$30,0,10*ROW('Sanitation Data'!G77)))</f>
        <v/>
      </c>
      <c r="DC83" s="309" t="str">
        <f ca="true">+IF(OFFSET('Sanitation Data'!$G$31,0,10*ROW('Sanitation Data'!G77))="","",OFFSET('Sanitation Data'!$G$31,0,10*ROW('Sanitation Data'!G77)))</f>
        <v/>
      </c>
      <c r="DD83" s="309" t="str">
        <f ca="true">+IF(OFFSET('Sanitation Data'!$G$32,0,10*ROW('Sanitation Data'!G77))="","",OFFSET('Sanitation Data'!$G$32,0,10*ROW('Sanitation Data'!G77)))</f>
        <v/>
      </c>
      <c r="DE83" s="309" t="str">
        <f ca="true">+IF(OFFSET('Sanitation Data'!$H$28,0,10*ROW('Sanitation Data'!H77))="","",OFFSET('Sanitation Data'!$H$28,0,10*ROW('Sanitation Data'!H77)))</f>
        <v/>
      </c>
      <c r="DF83" s="309" t="str">
        <f ca="true">+IF(OFFSET('Sanitation Data'!$H$29,0,10*ROW('Sanitation Data'!H77))="","",OFFSET('Sanitation Data'!$H$29,0,10*ROW('Sanitation Data'!H77)))</f>
        <v/>
      </c>
      <c r="DG83" s="309" t="str">
        <f ca="true">+IF(OFFSET('Sanitation Data'!$H$30,0,10*ROW('Sanitation Data'!H77))="","",OFFSET('Sanitation Data'!$H$30,0,10*ROW('Sanitation Data'!H77)))</f>
        <v/>
      </c>
      <c r="DH83" s="309" t="str">
        <f ca="true">+IF(OFFSET('Sanitation Data'!$H$31,0,10*ROW('Sanitation Data'!H77))="","",OFFSET('Sanitation Data'!$H$31,0,10*ROW('Sanitation Data'!H77)))</f>
        <v/>
      </c>
      <c r="DI83" s="309" t="str">
        <f ca="true">+IF(OFFSET('Sanitation Data'!$H$32,0,10*ROW('Sanitation Data'!H77))="","",OFFSET('Sanitation Data'!$H$32,0,10*ROW('Sanitation Data'!H77)))</f>
        <v/>
      </c>
      <c r="DJ83" s="309" t="str">
        <f ca="true">+IF(OFFSET('Sanitation Data'!$I$28,0,10*ROW('Sanitation Data'!I77))="","",OFFSET('Sanitation Data'!$I$28,0,10*ROW('Sanitation Data'!I77)))</f>
        <v/>
      </c>
      <c r="DK83" s="309" t="str">
        <f ca="true">+IF(OFFSET('Sanitation Data'!$I$29,0,10*ROW('Sanitation Data'!I77))="","",OFFSET('Sanitation Data'!$I$29,0,10*ROW('Sanitation Data'!I77)))</f>
        <v/>
      </c>
      <c r="DL83" s="309" t="str">
        <f ca="true">+IF(OFFSET('Sanitation Data'!$I$30,0,10*ROW('Sanitation Data'!I77))="","",OFFSET('Sanitation Data'!$I$30,0,10*ROW('Sanitation Data'!I77)))</f>
        <v/>
      </c>
      <c r="DM83" s="309" t="str">
        <f ca="true">+IF(OFFSET('Sanitation Data'!$I$31,0,10*ROW('Sanitation Data'!I77))="","",OFFSET('Sanitation Data'!$I$31,0,10*ROW('Sanitation Data'!I77)))</f>
        <v/>
      </c>
      <c r="DN83" s="309" t="str">
        <f ca="true">+IF(OFFSET('Sanitation Data'!$I$32,0,10*ROW('Sanitation Data'!I77))="","",OFFSET('Sanitation Data'!$I$32,0,10*ROW('Sanitation Data'!I77)))</f>
        <v/>
      </c>
      <c r="DO83" s="309" t="str">
        <f ca="true">+IF(OFFSET('Hygiene Data'!$D$11,0,10*ROW('Hygiene Data'!D77))="","",OFFSET('Hygiene Data'!$D$11,0,10*ROW('Hygiene Data'!D77)))</f>
        <v/>
      </c>
      <c r="DP83" s="309" t="str">
        <f ca="true">+IF(OFFSET('Hygiene Data'!$D$12,0,10*ROW('Hygiene Data'!D77))="","",OFFSET('Hygiene Data'!$D$12,0,10*ROW('Hygiene Data'!D77)))</f>
        <v/>
      </c>
      <c r="DQ83" s="309" t="str">
        <f ca="true">+IF(OFFSET('Hygiene Data'!$D$13,0,10*ROW('Hygiene Data'!D77))="","",OFFSET('Hygiene Data'!$D$13,0,10*ROW('Hygiene Data'!D77)))</f>
        <v/>
      </c>
      <c r="DR83" s="309" t="str">
        <f ca="true">+IF(OFFSET('Hygiene Data'!$E$11,0,10*ROW('Hygiene Data'!E77))="","",OFFSET('Hygiene Data'!$E$11,0,10*ROW('Hygiene Data'!E77)))</f>
        <v/>
      </c>
      <c r="DS83" s="309" t="str">
        <f ca="true">+IF(OFFSET('Hygiene Data'!$E$12,0,10*ROW('Hygiene Data'!E77))="","",OFFSET('Hygiene Data'!$E$12,0,10*ROW('Hygiene Data'!E77)))</f>
        <v/>
      </c>
      <c r="DT83" s="309" t="str">
        <f ca="true">+IF(OFFSET('Hygiene Data'!$E$13,0,10*ROW('Hygiene Data'!E77))="","",OFFSET('Hygiene Data'!$E$13,0,10*ROW('Hygiene Data'!E77)))</f>
        <v/>
      </c>
      <c r="DU83" s="309" t="str">
        <f ca="true">+IF(OFFSET('Hygiene Data'!$F$11,0,10*ROW('Hygiene Data'!F77))="","",OFFSET('Hygiene Data'!$F$11,0,10*ROW('Hygiene Data'!F77)))</f>
        <v/>
      </c>
      <c r="DV83" s="309" t="str">
        <f ca="true">+IF(OFFSET('Hygiene Data'!$F$12,0,10*ROW('Hygiene Data'!F77))="","",OFFSET('Hygiene Data'!$F$12,0,10*ROW('Hygiene Data'!F77)))</f>
        <v/>
      </c>
      <c r="DW83" s="309" t="str">
        <f ca="true">+IF(OFFSET('Hygiene Data'!$F$13,0,10*ROW('Hygiene Data'!F77))="","",OFFSET('Hygiene Data'!$F$13,0,10*ROW('Hygiene Data'!F77)))</f>
        <v/>
      </c>
      <c r="DX83" s="309" t="str">
        <f ca="true">+IF(OFFSET('Hygiene Data'!$G$11,0,10*ROW('Hygiene Data'!G77))="","",OFFSET('Hygiene Data'!$G$11,0,10*ROW('Hygiene Data'!G77)))</f>
        <v/>
      </c>
      <c r="DY83" s="309" t="str">
        <f ca="true">+IF(OFFSET('Hygiene Data'!$G$12,0,10*ROW('Hygiene Data'!G77))="","",OFFSET('Hygiene Data'!$G$12,0,10*ROW('Hygiene Data'!G77)))</f>
        <v/>
      </c>
      <c r="DZ83" s="309" t="str">
        <f ca="true">+IF(OFFSET('Hygiene Data'!$G$13,0,10*ROW('Hygiene Data'!G77))="","",OFFSET('Hygiene Data'!$G$13,0,10*ROW('Hygiene Data'!G77)))</f>
        <v/>
      </c>
      <c r="EA83" s="309" t="str">
        <f ca="true">+IF(OFFSET('Hygiene Data'!$H$11,0,10*ROW('Hygiene Data'!H77))="","",OFFSET('Hygiene Data'!$H$11,0,10*ROW('Hygiene Data'!H77)))</f>
        <v/>
      </c>
      <c r="EB83" s="309" t="str">
        <f ca="true">+IF(OFFSET('Hygiene Data'!$H$12,0,10*ROW('Hygiene Data'!H77))="","",OFFSET('Hygiene Data'!$H$12,0,10*ROW('Hygiene Data'!H77)))</f>
        <v/>
      </c>
      <c r="EC83" s="309" t="str">
        <f ca="true">+IF(OFFSET('Hygiene Data'!$H$13,0,10*ROW('Hygiene Data'!H77))="","",OFFSET('Hygiene Data'!$H$13,0,10*ROW('Hygiene Data'!H77)))</f>
        <v/>
      </c>
      <c r="ED83" s="309" t="str">
        <f ca="true">+IF(OFFSET('Hygiene Data'!$I$11,0,10*ROW('Hygiene Data'!I77))="","",OFFSET('Hygiene Data'!$I$11,0,10*ROW('Hygiene Data'!I77)))</f>
        <v/>
      </c>
      <c r="EE83" s="309" t="str">
        <f ca="true">+IF(OFFSET('Hygiene Data'!$I$12,0,10*ROW('Hygiene Data'!I77))="","",OFFSET('Hygiene Data'!$I$12,0,10*ROW('Hygiene Data'!I77)))</f>
        <v/>
      </c>
      <c r="EF83" s="309"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65" t="str">
        <f t="shared" ca="true" si="1"/>
        <v/>
      </c>
      <c r="D84" s="9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10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10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10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10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10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10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10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10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10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10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10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10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10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10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10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10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10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10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10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10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10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10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10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10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10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10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10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10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10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10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9"/>
      <c r="BS84" s="309" t="str">
        <f ca="true">+IF(OFFSET('Water Data'!$D$27,0,10*ROW('Water Data'!D78))="","",OFFSET('Water Data'!$D$27,0,10*ROW('Water Data'!D78)))</f>
        <v/>
      </c>
      <c r="BT84" s="309" t="str">
        <f ca="true">+IF(OFFSET('Water Data'!$D$28,0,10*ROW('Water Data'!D78))="","",OFFSET('Water Data'!$D$28,0,10*ROW('Water Data'!D78)))</f>
        <v/>
      </c>
      <c r="BU84" s="309" t="str">
        <f ca="true">+IF(OFFSET('Water Data'!$D$29,0,10*ROW('Water Data'!D78))="","",OFFSET('Water Data'!$D$29,0,10*ROW('Water Data'!D78)))</f>
        <v/>
      </c>
      <c r="BV84" s="309" t="str">
        <f ca="true">+IF(OFFSET('Water Data'!$E$27,0,10*ROW('Water Data'!E78))="","",OFFSET('Water Data'!$E$27,0,10*ROW('Water Data'!E78)))</f>
        <v/>
      </c>
      <c r="BW84" s="309" t="str">
        <f ca="true">+IF(OFFSET('Water Data'!$E$28,0,10*ROW('Water Data'!E78))="","",OFFSET('Water Data'!$E$28,0,10*ROW('Water Data'!E78)))</f>
        <v/>
      </c>
      <c r="BX84" s="309" t="str">
        <f ca="true">+IF(OFFSET('Water Data'!$E$29,0,10*ROW('Water Data'!E78))="","",OFFSET('Water Data'!$E$29,0,10*ROW('Water Data'!E78)))</f>
        <v/>
      </c>
      <c r="BY84" s="309" t="str">
        <f ca="true">+IF(OFFSET('Water Data'!$F$27,0,10*ROW('Water Data'!F78))="","",OFFSET('Water Data'!$F$27,0,10*ROW('Water Data'!F78)))</f>
        <v/>
      </c>
      <c r="BZ84" s="309" t="str">
        <f ca="true">+IF(OFFSET('Water Data'!$F$28,0,10*ROW('Water Data'!F78))="","",OFFSET('Water Data'!$F$28,0,10*ROW('Water Data'!F78)))</f>
        <v/>
      </c>
      <c r="CA84" s="309" t="str">
        <f ca="true">+IF(OFFSET('Water Data'!$F$29,0,10*ROW('Water Data'!F78))="","",OFFSET('Water Data'!$F$29,0,10*ROW('Water Data'!F78)))</f>
        <v/>
      </c>
      <c r="CB84" s="309" t="str">
        <f ca="true">+IF(OFFSET('Water Data'!$G$27,0,10*ROW('Water Data'!G78))="","",OFFSET('Water Data'!$G$27,0,10*ROW('Water Data'!G78)))</f>
        <v/>
      </c>
      <c r="CC84" s="309" t="str">
        <f ca="true">+IF(OFFSET('Water Data'!$G$28,0,10*ROW('Water Data'!G78))="","",OFFSET('Water Data'!$G$28,0,10*ROW('Water Data'!G78)))</f>
        <v/>
      </c>
      <c r="CD84" s="309" t="str">
        <f ca="true">+IF(OFFSET('Water Data'!$G$29,0,10*ROW('Water Data'!G78))="","",OFFSET('Water Data'!$G$29,0,10*ROW('Water Data'!G78)))</f>
        <v/>
      </c>
      <c r="CE84" s="309" t="str">
        <f ca="true">+IF(OFFSET('Water Data'!$H$27,0,10*ROW('Water Data'!H78))="","",OFFSET('Water Data'!$H$27,0,10*ROW('Water Data'!H78)))</f>
        <v/>
      </c>
      <c r="CF84" s="309" t="str">
        <f ca="true">+IF(OFFSET('Water Data'!$H$28,0,10*ROW('Water Data'!H78))="","",OFFSET('Water Data'!$H$28,0,10*ROW('Water Data'!H78)))</f>
        <v/>
      </c>
      <c r="CG84" s="309" t="str">
        <f ca="true">+IF(OFFSET('Water Data'!$H$29,0,10*ROW('Water Data'!H78))="","",OFFSET('Water Data'!$H$29,0,10*ROW('Water Data'!H78)))</f>
        <v/>
      </c>
      <c r="CH84" s="309" t="str">
        <f ca="true">+IF(OFFSET('Water Data'!$I$27,0,10*ROW('Water Data'!I78))="","",OFFSET('Water Data'!$I$27,0,10*ROW('Water Data'!I78)))</f>
        <v/>
      </c>
      <c r="CI84" s="309" t="str">
        <f ca="true">+IF(OFFSET('Water Data'!$I$28,0,10*ROW('Water Data'!I78))="","",OFFSET('Water Data'!$I$28,0,10*ROW('Water Data'!I78)))</f>
        <v/>
      </c>
      <c r="CJ84" s="309" t="str">
        <f ca="true">+IF(OFFSET('Water Data'!$I$29,0,10*ROW('Water Data'!I78))="","",OFFSET('Water Data'!$I$29,0,10*ROW('Water Data'!I78)))</f>
        <v/>
      </c>
      <c r="CK84" s="309" t="str">
        <f ca="true">+IF(OFFSET('Sanitation Data'!$D$28,0,10*ROW('Sanitation Data'!D78))="","",OFFSET('Sanitation Data'!$D$28,0,10*ROW('Sanitation Data'!D78)))</f>
        <v/>
      </c>
      <c r="CL84" s="309" t="str">
        <f ca="true">+IF(OFFSET('Sanitation Data'!$D$29,0,10*ROW('Sanitation Data'!D78))="","",OFFSET('Sanitation Data'!$D$29,0,10*ROW('Sanitation Data'!D78)))</f>
        <v/>
      </c>
      <c r="CM84" s="309" t="str">
        <f ca="true">+IF(OFFSET('Sanitation Data'!$D$30,0,10*ROW('Sanitation Data'!D78))="","",OFFSET('Sanitation Data'!$D$30,0,10*ROW('Sanitation Data'!D78)))</f>
        <v/>
      </c>
      <c r="CN84" s="309" t="str">
        <f ca="true">+IF(OFFSET('Sanitation Data'!$D$31,0,10*ROW('Sanitation Data'!D78))="","",OFFSET('Sanitation Data'!$D$31,0,10*ROW('Sanitation Data'!D78)))</f>
        <v/>
      </c>
      <c r="CO84" s="309" t="str">
        <f ca="true">+IF(OFFSET('Sanitation Data'!$D$32,0,10*ROW('Sanitation Data'!D78))="","",OFFSET('Sanitation Data'!$D$32,0,10*ROW('Sanitation Data'!D78)))</f>
        <v/>
      </c>
      <c r="CP84" s="309" t="str">
        <f ca="true">+IF(OFFSET('Sanitation Data'!$E$28,0,10*ROW('Sanitation Data'!E78))="","",OFFSET('Sanitation Data'!$E$28,0,10*ROW('Sanitation Data'!E78)))</f>
        <v/>
      </c>
      <c r="CQ84" s="309" t="str">
        <f ca="true">+IF(OFFSET('Sanitation Data'!$E$29,0,10*ROW('Sanitation Data'!E78))="","",OFFSET('Sanitation Data'!$E$29,0,10*ROW('Sanitation Data'!E78)))</f>
        <v/>
      </c>
      <c r="CR84" s="309" t="str">
        <f ca="true">+IF(OFFSET('Sanitation Data'!$E$30,0,10*ROW('Sanitation Data'!E78))="","",OFFSET('Sanitation Data'!$E$30,0,10*ROW('Sanitation Data'!E78)))</f>
        <v/>
      </c>
      <c r="CS84" s="309" t="str">
        <f ca="true">+IF(OFFSET('Sanitation Data'!$E$31,0,10*ROW('Sanitation Data'!E78))="","",OFFSET('Sanitation Data'!$E$31,0,10*ROW('Sanitation Data'!E78)))</f>
        <v/>
      </c>
      <c r="CT84" s="309" t="str">
        <f ca="true">+IF(OFFSET('Sanitation Data'!$E$32,0,10*ROW('Sanitation Data'!E78))="","",OFFSET('Sanitation Data'!$E$32,0,10*ROW('Sanitation Data'!E78)))</f>
        <v/>
      </c>
      <c r="CU84" s="309" t="str">
        <f ca="true">+IF(OFFSET('Sanitation Data'!$F$28,0,10*ROW('Sanitation Data'!F78))="","",OFFSET('Sanitation Data'!$F$28,0,10*ROW('Sanitation Data'!F78)))</f>
        <v/>
      </c>
      <c r="CV84" s="309" t="str">
        <f ca="true">+IF(OFFSET('Sanitation Data'!$F$29,0,10*ROW('Sanitation Data'!F78))="","",OFFSET('Sanitation Data'!$F$29,0,10*ROW('Sanitation Data'!F78)))</f>
        <v/>
      </c>
      <c r="CW84" s="309" t="str">
        <f ca="true">+IF(OFFSET('Sanitation Data'!$F$30,0,10*ROW('Sanitation Data'!F78))="","",OFFSET('Sanitation Data'!$F$30,0,10*ROW('Sanitation Data'!F78)))</f>
        <v/>
      </c>
      <c r="CX84" s="309" t="str">
        <f ca="true">+IF(OFFSET('Sanitation Data'!$F$31,0,10*ROW('Sanitation Data'!F78))="","",OFFSET('Sanitation Data'!$F$31,0,10*ROW('Sanitation Data'!F78)))</f>
        <v/>
      </c>
      <c r="CY84" s="309" t="str">
        <f ca="true">+IF(OFFSET('Sanitation Data'!$F$32,0,10*ROW('Sanitation Data'!F78))="","",OFFSET('Sanitation Data'!$F$32,0,10*ROW('Sanitation Data'!F78)))</f>
        <v/>
      </c>
      <c r="CZ84" s="309" t="str">
        <f ca="true">+IF(OFFSET('Sanitation Data'!$G$28,0,10*ROW('Sanitation Data'!G78))="","",OFFSET('Sanitation Data'!$G$28,0,10*ROW('Sanitation Data'!G78)))</f>
        <v/>
      </c>
      <c r="DA84" s="309" t="str">
        <f ca="true">+IF(OFFSET('Sanitation Data'!$G$29,0,10*ROW('Sanitation Data'!G78))="","",OFFSET('Sanitation Data'!$G$29,0,10*ROW('Sanitation Data'!G78)))</f>
        <v/>
      </c>
      <c r="DB84" s="309" t="str">
        <f ca="true">+IF(OFFSET('Sanitation Data'!$G$30,0,10*ROW('Sanitation Data'!G78))="","",OFFSET('Sanitation Data'!$G$30,0,10*ROW('Sanitation Data'!G78)))</f>
        <v/>
      </c>
      <c r="DC84" s="309" t="str">
        <f ca="true">+IF(OFFSET('Sanitation Data'!$G$31,0,10*ROW('Sanitation Data'!G78))="","",OFFSET('Sanitation Data'!$G$31,0,10*ROW('Sanitation Data'!G78)))</f>
        <v/>
      </c>
      <c r="DD84" s="309" t="str">
        <f ca="true">+IF(OFFSET('Sanitation Data'!$G$32,0,10*ROW('Sanitation Data'!G78))="","",OFFSET('Sanitation Data'!$G$32,0,10*ROW('Sanitation Data'!G78)))</f>
        <v/>
      </c>
      <c r="DE84" s="309" t="str">
        <f ca="true">+IF(OFFSET('Sanitation Data'!$H$28,0,10*ROW('Sanitation Data'!H78))="","",OFFSET('Sanitation Data'!$H$28,0,10*ROW('Sanitation Data'!H78)))</f>
        <v/>
      </c>
      <c r="DF84" s="309" t="str">
        <f ca="true">+IF(OFFSET('Sanitation Data'!$H$29,0,10*ROW('Sanitation Data'!H78))="","",OFFSET('Sanitation Data'!$H$29,0,10*ROW('Sanitation Data'!H78)))</f>
        <v/>
      </c>
      <c r="DG84" s="309" t="str">
        <f ca="true">+IF(OFFSET('Sanitation Data'!$H$30,0,10*ROW('Sanitation Data'!H78))="","",OFFSET('Sanitation Data'!$H$30,0,10*ROW('Sanitation Data'!H78)))</f>
        <v/>
      </c>
      <c r="DH84" s="309" t="str">
        <f ca="true">+IF(OFFSET('Sanitation Data'!$H$31,0,10*ROW('Sanitation Data'!H78))="","",OFFSET('Sanitation Data'!$H$31,0,10*ROW('Sanitation Data'!H78)))</f>
        <v/>
      </c>
      <c r="DI84" s="309" t="str">
        <f ca="true">+IF(OFFSET('Sanitation Data'!$H$32,0,10*ROW('Sanitation Data'!H78))="","",OFFSET('Sanitation Data'!$H$32,0,10*ROW('Sanitation Data'!H78)))</f>
        <v/>
      </c>
      <c r="DJ84" s="309" t="str">
        <f ca="true">+IF(OFFSET('Sanitation Data'!$I$28,0,10*ROW('Sanitation Data'!I78))="","",OFFSET('Sanitation Data'!$I$28,0,10*ROW('Sanitation Data'!I78)))</f>
        <v/>
      </c>
      <c r="DK84" s="309" t="str">
        <f ca="true">+IF(OFFSET('Sanitation Data'!$I$29,0,10*ROW('Sanitation Data'!I78))="","",OFFSET('Sanitation Data'!$I$29,0,10*ROW('Sanitation Data'!I78)))</f>
        <v/>
      </c>
      <c r="DL84" s="309" t="str">
        <f ca="true">+IF(OFFSET('Sanitation Data'!$I$30,0,10*ROW('Sanitation Data'!I78))="","",OFFSET('Sanitation Data'!$I$30,0,10*ROW('Sanitation Data'!I78)))</f>
        <v/>
      </c>
      <c r="DM84" s="309" t="str">
        <f ca="true">+IF(OFFSET('Sanitation Data'!$I$31,0,10*ROW('Sanitation Data'!I78))="","",OFFSET('Sanitation Data'!$I$31,0,10*ROW('Sanitation Data'!I78)))</f>
        <v/>
      </c>
      <c r="DN84" s="309" t="str">
        <f ca="true">+IF(OFFSET('Sanitation Data'!$I$32,0,10*ROW('Sanitation Data'!I78))="","",OFFSET('Sanitation Data'!$I$32,0,10*ROW('Sanitation Data'!I78)))</f>
        <v/>
      </c>
      <c r="DO84" s="309" t="str">
        <f ca="true">+IF(OFFSET('Hygiene Data'!$D$11,0,10*ROW('Hygiene Data'!D78))="","",OFFSET('Hygiene Data'!$D$11,0,10*ROW('Hygiene Data'!D78)))</f>
        <v/>
      </c>
      <c r="DP84" s="309" t="str">
        <f ca="true">+IF(OFFSET('Hygiene Data'!$D$12,0,10*ROW('Hygiene Data'!D78))="","",OFFSET('Hygiene Data'!$D$12,0,10*ROW('Hygiene Data'!D78)))</f>
        <v/>
      </c>
      <c r="DQ84" s="309" t="str">
        <f ca="true">+IF(OFFSET('Hygiene Data'!$D$13,0,10*ROW('Hygiene Data'!D78))="","",OFFSET('Hygiene Data'!$D$13,0,10*ROW('Hygiene Data'!D78)))</f>
        <v/>
      </c>
      <c r="DR84" s="309" t="str">
        <f ca="true">+IF(OFFSET('Hygiene Data'!$E$11,0,10*ROW('Hygiene Data'!E78))="","",OFFSET('Hygiene Data'!$E$11,0,10*ROW('Hygiene Data'!E78)))</f>
        <v/>
      </c>
      <c r="DS84" s="309" t="str">
        <f ca="true">+IF(OFFSET('Hygiene Data'!$E$12,0,10*ROW('Hygiene Data'!E78))="","",OFFSET('Hygiene Data'!$E$12,0,10*ROW('Hygiene Data'!E78)))</f>
        <v/>
      </c>
      <c r="DT84" s="309" t="str">
        <f ca="true">+IF(OFFSET('Hygiene Data'!$E$13,0,10*ROW('Hygiene Data'!E78))="","",OFFSET('Hygiene Data'!$E$13,0,10*ROW('Hygiene Data'!E78)))</f>
        <v/>
      </c>
      <c r="DU84" s="309" t="str">
        <f ca="true">+IF(OFFSET('Hygiene Data'!$F$11,0,10*ROW('Hygiene Data'!F78))="","",OFFSET('Hygiene Data'!$F$11,0,10*ROW('Hygiene Data'!F78)))</f>
        <v/>
      </c>
      <c r="DV84" s="309" t="str">
        <f ca="true">+IF(OFFSET('Hygiene Data'!$F$12,0,10*ROW('Hygiene Data'!F78))="","",OFFSET('Hygiene Data'!$F$12,0,10*ROW('Hygiene Data'!F78)))</f>
        <v/>
      </c>
      <c r="DW84" s="309" t="str">
        <f ca="true">+IF(OFFSET('Hygiene Data'!$F$13,0,10*ROW('Hygiene Data'!F78))="","",OFFSET('Hygiene Data'!$F$13,0,10*ROW('Hygiene Data'!F78)))</f>
        <v/>
      </c>
      <c r="DX84" s="309" t="str">
        <f ca="true">+IF(OFFSET('Hygiene Data'!$G$11,0,10*ROW('Hygiene Data'!G78))="","",OFFSET('Hygiene Data'!$G$11,0,10*ROW('Hygiene Data'!G78)))</f>
        <v/>
      </c>
      <c r="DY84" s="309" t="str">
        <f ca="true">+IF(OFFSET('Hygiene Data'!$G$12,0,10*ROW('Hygiene Data'!G78))="","",OFFSET('Hygiene Data'!$G$12,0,10*ROW('Hygiene Data'!G78)))</f>
        <v/>
      </c>
      <c r="DZ84" s="309" t="str">
        <f ca="true">+IF(OFFSET('Hygiene Data'!$G$13,0,10*ROW('Hygiene Data'!G78))="","",OFFSET('Hygiene Data'!$G$13,0,10*ROW('Hygiene Data'!G78)))</f>
        <v/>
      </c>
      <c r="EA84" s="309" t="str">
        <f ca="true">+IF(OFFSET('Hygiene Data'!$H$11,0,10*ROW('Hygiene Data'!H78))="","",OFFSET('Hygiene Data'!$H$11,0,10*ROW('Hygiene Data'!H78)))</f>
        <v/>
      </c>
      <c r="EB84" s="309" t="str">
        <f ca="true">+IF(OFFSET('Hygiene Data'!$H$12,0,10*ROW('Hygiene Data'!H78))="","",OFFSET('Hygiene Data'!$H$12,0,10*ROW('Hygiene Data'!H78)))</f>
        <v/>
      </c>
      <c r="EC84" s="309" t="str">
        <f ca="true">+IF(OFFSET('Hygiene Data'!$H$13,0,10*ROW('Hygiene Data'!H78))="","",OFFSET('Hygiene Data'!$H$13,0,10*ROW('Hygiene Data'!H78)))</f>
        <v/>
      </c>
      <c r="ED84" s="309" t="str">
        <f ca="true">+IF(OFFSET('Hygiene Data'!$I$11,0,10*ROW('Hygiene Data'!I78))="","",OFFSET('Hygiene Data'!$I$11,0,10*ROW('Hygiene Data'!I78)))</f>
        <v/>
      </c>
      <c r="EE84" s="309" t="str">
        <f ca="true">+IF(OFFSET('Hygiene Data'!$I$12,0,10*ROW('Hygiene Data'!I78))="","",OFFSET('Hygiene Data'!$I$12,0,10*ROW('Hygiene Data'!I78)))</f>
        <v/>
      </c>
      <c r="EF84" s="309"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65" t="str">
        <f t="shared" ca="true" si="1"/>
        <v/>
      </c>
      <c r="D85" s="9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10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10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10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10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10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10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10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10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10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10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10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10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10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10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10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10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10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10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10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10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10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10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10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10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10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10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10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10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10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10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9"/>
      <c r="BS85" s="309" t="str">
        <f ca="true">+IF(OFFSET('Water Data'!$D$27,0,10*ROW('Water Data'!D79))="","",OFFSET('Water Data'!$D$27,0,10*ROW('Water Data'!D79)))</f>
        <v/>
      </c>
      <c r="BT85" s="309" t="str">
        <f ca="true">+IF(OFFSET('Water Data'!$D$28,0,10*ROW('Water Data'!D79))="","",OFFSET('Water Data'!$D$28,0,10*ROW('Water Data'!D79)))</f>
        <v/>
      </c>
      <c r="BU85" s="309" t="str">
        <f ca="true">+IF(OFFSET('Water Data'!$D$29,0,10*ROW('Water Data'!D79))="","",OFFSET('Water Data'!$D$29,0,10*ROW('Water Data'!D79)))</f>
        <v/>
      </c>
      <c r="BV85" s="309" t="str">
        <f ca="true">+IF(OFFSET('Water Data'!$E$27,0,10*ROW('Water Data'!E79))="","",OFFSET('Water Data'!$E$27,0,10*ROW('Water Data'!E79)))</f>
        <v/>
      </c>
      <c r="BW85" s="309" t="str">
        <f ca="true">+IF(OFFSET('Water Data'!$E$28,0,10*ROW('Water Data'!E79))="","",OFFSET('Water Data'!$E$28,0,10*ROW('Water Data'!E79)))</f>
        <v/>
      </c>
      <c r="BX85" s="309" t="str">
        <f ca="true">+IF(OFFSET('Water Data'!$E$29,0,10*ROW('Water Data'!E79))="","",OFFSET('Water Data'!$E$29,0,10*ROW('Water Data'!E79)))</f>
        <v/>
      </c>
      <c r="BY85" s="309" t="str">
        <f ca="true">+IF(OFFSET('Water Data'!$F$27,0,10*ROW('Water Data'!F79))="","",OFFSET('Water Data'!$F$27,0,10*ROW('Water Data'!F79)))</f>
        <v/>
      </c>
      <c r="BZ85" s="309" t="str">
        <f ca="true">+IF(OFFSET('Water Data'!$F$28,0,10*ROW('Water Data'!F79))="","",OFFSET('Water Data'!$F$28,0,10*ROW('Water Data'!F79)))</f>
        <v/>
      </c>
      <c r="CA85" s="309" t="str">
        <f ca="true">+IF(OFFSET('Water Data'!$F$29,0,10*ROW('Water Data'!F79))="","",OFFSET('Water Data'!$F$29,0,10*ROW('Water Data'!F79)))</f>
        <v/>
      </c>
      <c r="CB85" s="309" t="str">
        <f ca="true">+IF(OFFSET('Water Data'!$G$27,0,10*ROW('Water Data'!G79))="","",OFFSET('Water Data'!$G$27,0,10*ROW('Water Data'!G79)))</f>
        <v/>
      </c>
      <c r="CC85" s="309" t="str">
        <f ca="true">+IF(OFFSET('Water Data'!$G$28,0,10*ROW('Water Data'!G79))="","",OFFSET('Water Data'!$G$28,0,10*ROW('Water Data'!G79)))</f>
        <v/>
      </c>
      <c r="CD85" s="309" t="str">
        <f ca="true">+IF(OFFSET('Water Data'!$G$29,0,10*ROW('Water Data'!G79))="","",OFFSET('Water Data'!$G$29,0,10*ROW('Water Data'!G79)))</f>
        <v/>
      </c>
      <c r="CE85" s="309" t="str">
        <f ca="true">+IF(OFFSET('Water Data'!$H$27,0,10*ROW('Water Data'!H79))="","",OFFSET('Water Data'!$H$27,0,10*ROW('Water Data'!H79)))</f>
        <v/>
      </c>
      <c r="CF85" s="309" t="str">
        <f ca="true">+IF(OFFSET('Water Data'!$H$28,0,10*ROW('Water Data'!H79))="","",OFFSET('Water Data'!$H$28,0,10*ROW('Water Data'!H79)))</f>
        <v/>
      </c>
      <c r="CG85" s="309" t="str">
        <f ca="true">+IF(OFFSET('Water Data'!$H$29,0,10*ROW('Water Data'!H79))="","",OFFSET('Water Data'!$H$29,0,10*ROW('Water Data'!H79)))</f>
        <v/>
      </c>
      <c r="CH85" s="309" t="str">
        <f ca="true">+IF(OFFSET('Water Data'!$I$27,0,10*ROW('Water Data'!I79))="","",OFFSET('Water Data'!$I$27,0,10*ROW('Water Data'!I79)))</f>
        <v/>
      </c>
      <c r="CI85" s="309" t="str">
        <f ca="true">+IF(OFFSET('Water Data'!$I$28,0,10*ROW('Water Data'!I79))="","",OFFSET('Water Data'!$I$28,0,10*ROW('Water Data'!I79)))</f>
        <v/>
      </c>
      <c r="CJ85" s="309" t="str">
        <f ca="true">+IF(OFFSET('Water Data'!$I$29,0,10*ROW('Water Data'!I79))="","",OFFSET('Water Data'!$I$29,0,10*ROW('Water Data'!I79)))</f>
        <v/>
      </c>
      <c r="CK85" s="309" t="str">
        <f ca="true">+IF(OFFSET('Sanitation Data'!$D$28,0,10*ROW('Sanitation Data'!D79))="","",OFFSET('Sanitation Data'!$D$28,0,10*ROW('Sanitation Data'!D79)))</f>
        <v/>
      </c>
      <c r="CL85" s="309" t="str">
        <f ca="true">+IF(OFFSET('Sanitation Data'!$D$29,0,10*ROW('Sanitation Data'!D79))="","",OFFSET('Sanitation Data'!$D$29,0,10*ROW('Sanitation Data'!D79)))</f>
        <v/>
      </c>
      <c r="CM85" s="309" t="str">
        <f ca="true">+IF(OFFSET('Sanitation Data'!$D$30,0,10*ROW('Sanitation Data'!D79))="","",OFFSET('Sanitation Data'!$D$30,0,10*ROW('Sanitation Data'!D79)))</f>
        <v/>
      </c>
      <c r="CN85" s="309" t="str">
        <f ca="true">+IF(OFFSET('Sanitation Data'!$D$31,0,10*ROW('Sanitation Data'!D79))="","",OFFSET('Sanitation Data'!$D$31,0,10*ROW('Sanitation Data'!D79)))</f>
        <v/>
      </c>
      <c r="CO85" s="309" t="str">
        <f ca="true">+IF(OFFSET('Sanitation Data'!$D$32,0,10*ROW('Sanitation Data'!D79))="","",OFFSET('Sanitation Data'!$D$32,0,10*ROW('Sanitation Data'!D79)))</f>
        <v/>
      </c>
      <c r="CP85" s="309" t="str">
        <f ca="true">+IF(OFFSET('Sanitation Data'!$E$28,0,10*ROW('Sanitation Data'!E79))="","",OFFSET('Sanitation Data'!$E$28,0,10*ROW('Sanitation Data'!E79)))</f>
        <v/>
      </c>
      <c r="CQ85" s="309" t="str">
        <f ca="true">+IF(OFFSET('Sanitation Data'!$E$29,0,10*ROW('Sanitation Data'!E79))="","",OFFSET('Sanitation Data'!$E$29,0,10*ROW('Sanitation Data'!E79)))</f>
        <v/>
      </c>
      <c r="CR85" s="309" t="str">
        <f ca="true">+IF(OFFSET('Sanitation Data'!$E$30,0,10*ROW('Sanitation Data'!E79))="","",OFFSET('Sanitation Data'!$E$30,0,10*ROW('Sanitation Data'!E79)))</f>
        <v/>
      </c>
      <c r="CS85" s="309" t="str">
        <f ca="true">+IF(OFFSET('Sanitation Data'!$E$31,0,10*ROW('Sanitation Data'!E79))="","",OFFSET('Sanitation Data'!$E$31,0,10*ROW('Sanitation Data'!E79)))</f>
        <v/>
      </c>
      <c r="CT85" s="309" t="str">
        <f ca="true">+IF(OFFSET('Sanitation Data'!$E$32,0,10*ROW('Sanitation Data'!E79))="","",OFFSET('Sanitation Data'!$E$32,0,10*ROW('Sanitation Data'!E79)))</f>
        <v/>
      </c>
      <c r="CU85" s="309" t="str">
        <f ca="true">+IF(OFFSET('Sanitation Data'!$F$28,0,10*ROW('Sanitation Data'!F79))="","",OFFSET('Sanitation Data'!$F$28,0,10*ROW('Sanitation Data'!F79)))</f>
        <v/>
      </c>
      <c r="CV85" s="309" t="str">
        <f ca="true">+IF(OFFSET('Sanitation Data'!$F$29,0,10*ROW('Sanitation Data'!F79))="","",OFFSET('Sanitation Data'!$F$29,0,10*ROW('Sanitation Data'!F79)))</f>
        <v/>
      </c>
      <c r="CW85" s="309" t="str">
        <f ca="true">+IF(OFFSET('Sanitation Data'!$F$30,0,10*ROW('Sanitation Data'!F79))="","",OFFSET('Sanitation Data'!$F$30,0,10*ROW('Sanitation Data'!F79)))</f>
        <v/>
      </c>
      <c r="CX85" s="309" t="str">
        <f ca="true">+IF(OFFSET('Sanitation Data'!$F$31,0,10*ROW('Sanitation Data'!F79))="","",OFFSET('Sanitation Data'!$F$31,0,10*ROW('Sanitation Data'!F79)))</f>
        <v/>
      </c>
      <c r="CY85" s="309" t="str">
        <f ca="true">+IF(OFFSET('Sanitation Data'!$F$32,0,10*ROW('Sanitation Data'!F79))="","",OFFSET('Sanitation Data'!$F$32,0,10*ROW('Sanitation Data'!F79)))</f>
        <v/>
      </c>
      <c r="CZ85" s="309" t="str">
        <f ca="true">+IF(OFFSET('Sanitation Data'!$G$28,0,10*ROW('Sanitation Data'!G79))="","",OFFSET('Sanitation Data'!$G$28,0,10*ROW('Sanitation Data'!G79)))</f>
        <v/>
      </c>
      <c r="DA85" s="309" t="str">
        <f ca="true">+IF(OFFSET('Sanitation Data'!$G$29,0,10*ROW('Sanitation Data'!G79))="","",OFFSET('Sanitation Data'!$G$29,0,10*ROW('Sanitation Data'!G79)))</f>
        <v/>
      </c>
      <c r="DB85" s="309" t="str">
        <f ca="true">+IF(OFFSET('Sanitation Data'!$G$30,0,10*ROW('Sanitation Data'!G79))="","",OFFSET('Sanitation Data'!$G$30,0,10*ROW('Sanitation Data'!G79)))</f>
        <v/>
      </c>
      <c r="DC85" s="309" t="str">
        <f ca="true">+IF(OFFSET('Sanitation Data'!$G$31,0,10*ROW('Sanitation Data'!G79))="","",OFFSET('Sanitation Data'!$G$31,0,10*ROW('Sanitation Data'!G79)))</f>
        <v/>
      </c>
      <c r="DD85" s="309" t="str">
        <f ca="true">+IF(OFFSET('Sanitation Data'!$G$32,0,10*ROW('Sanitation Data'!G79))="","",OFFSET('Sanitation Data'!$G$32,0,10*ROW('Sanitation Data'!G79)))</f>
        <v/>
      </c>
      <c r="DE85" s="309" t="str">
        <f ca="true">+IF(OFFSET('Sanitation Data'!$H$28,0,10*ROW('Sanitation Data'!H79))="","",OFFSET('Sanitation Data'!$H$28,0,10*ROW('Sanitation Data'!H79)))</f>
        <v/>
      </c>
      <c r="DF85" s="309" t="str">
        <f ca="true">+IF(OFFSET('Sanitation Data'!$H$29,0,10*ROW('Sanitation Data'!H79))="","",OFFSET('Sanitation Data'!$H$29,0,10*ROW('Sanitation Data'!H79)))</f>
        <v/>
      </c>
      <c r="DG85" s="309" t="str">
        <f ca="true">+IF(OFFSET('Sanitation Data'!$H$30,0,10*ROW('Sanitation Data'!H79))="","",OFFSET('Sanitation Data'!$H$30,0,10*ROW('Sanitation Data'!H79)))</f>
        <v/>
      </c>
      <c r="DH85" s="309" t="str">
        <f ca="true">+IF(OFFSET('Sanitation Data'!$H$31,0,10*ROW('Sanitation Data'!H79))="","",OFFSET('Sanitation Data'!$H$31,0,10*ROW('Sanitation Data'!H79)))</f>
        <v/>
      </c>
      <c r="DI85" s="309" t="str">
        <f ca="true">+IF(OFFSET('Sanitation Data'!$H$32,0,10*ROW('Sanitation Data'!H79))="","",OFFSET('Sanitation Data'!$H$32,0,10*ROW('Sanitation Data'!H79)))</f>
        <v/>
      </c>
      <c r="DJ85" s="309" t="str">
        <f ca="true">+IF(OFFSET('Sanitation Data'!$I$28,0,10*ROW('Sanitation Data'!I79))="","",OFFSET('Sanitation Data'!$I$28,0,10*ROW('Sanitation Data'!I79)))</f>
        <v/>
      </c>
      <c r="DK85" s="309" t="str">
        <f ca="true">+IF(OFFSET('Sanitation Data'!$I$29,0,10*ROW('Sanitation Data'!I79))="","",OFFSET('Sanitation Data'!$I$29,0,10*ROW('Sanitation Data'!I79)))</f>
        <v/>
      </c>
      <c r="DL85" s="309" t="str">
        <f ca="true">+IF(OFFSET('Sanitation Data'!$I$30,0,10*ROW('Sanitation Data'!I79))="","",OFFSET('Sanitation Data'!$I$30,0,10*ROW('Sanitation Data'!I79)))</f>
        <v/>
      </c>
      <c r="DM85" s="309" t="str">
        <f ca="true">+IF(OFFSET('Sanitation Data'!$I$31,0,10*ROW('Sanitation Data'!I79))="","",OFFSET('Sanitation Data'!$I$31,0,10*ROW('Sanitation Data'!I79)))</f>
        <v/>
      </c>
      <c r="DN85" s="309" t="str">
        <f ca="true">+IF(OFFSET('Sanitation Data'!$I$32,0,10*ROW('Sanitation Data'!I79))="","",OFFSET('Sanitation Data'!$I$32,0,10*ROW('Sanitation Data'!I79)))</f>
        <v/>
      </c>
      <c r="DO85" s="309" t="str">
        <f ca="true">+IF(OFFSET('Hygiene Data'!$D$11,0,10*ROW('Hygiene Data'!D79))="","",OFFSET('Hygiene Data'!$D$11,0,10*ROW('Hygiene Data'!D79)))</f>
        <v/>
      </c>
      <c r="DP85" s="309" t="str">
        <f ca="true">+IF(OFFSET('Hygiene Data'!$D$12,0,10*ROW('Hygiene Data'!D79))="","",OFFSET('Hygiene Data'!$D$12,0,10*ROW('Hygiene Data'!D79)))</f>
        <v/>
      </c>
      <c r="DQ85" s="309" t="str">
        <f ca="true">+IF(OFFSET('Hygiene Data'!$D$13,0,10*ROW('Hygiene Data'!D79))="","",OFFSET('Hygiene Data'!$D$13,0,10*ROW('Hygiene Data'!D79)))</f>
        <v/>
      </c>
      <c r="DR85" s="309" t="str">
        <f ca="true">+IF(OFFSET('Hygiene Data'!$E$11,0,10*ROW('Hygiene Data'!E79))="","",OFFSET('Hygiene Data'!$E$11,0,10*ROW('Hygiene Data'!E79)))</f>
        <v/>
      </c>
      <c r="DS85" s="309" t="str">
        <f ca="true">+IF(OFFSET('Hygiene Data'!$E$12,0,10*ROW('Hygiene Data'!E79))="","",OFFSET('Hygiene Data'!$E$12,0,10*ROW('Hygiene Data'!E79)))</f>
        <v/>
      </c>
      <c r="DT85" s="309" t="str">
        <f ca="true">+IF(OFFSET('Hygiene Data'!$E$13,0,10*ROW('Hygiene Data'!E79))="","",OFFSET('Hygiene Data'!$E$13,0,10*ROW('Hygiene Data'!E79)))</f>
        <v/>
      </c>
      <c r="DU85" s="309" t="str">
        <f ca="true">+IF(OFFSET('Hygiene Data'!$F$11,0,10*ROW('Hygiene Data'!F79))="","",OFFSET('Hygiene Data'!$F$11,0,10*ROW('Hygiene Data'!F79)))</f>
        <v/>
      </c>
      <c r="DV85" s="309" t="str">
        <f ca="true">+IF(OFFSET('Hygiene Data'!$F$12,0,10*ROW('Hygiene Data'!F79))="","",OFFSET('Hygiene Data'!$F$12,0,10*ROW('Hygiene Data'!F79)))</f>
        <v/>
      </c>
      <c r="DW85" s="309" t="str">
        <f ca="true">+IF(OFFSET('Hygiene Data'!$F$13,0,10*ROW('Hygiene Data'!F79))="","",OFFSET('Hygiene Data'!$F$13,0,10*ROW('Hygiene Data'!F79)))</f>
        <v/>
      </c>
      <c r="DX85" s="309" t="str">
        <f ca="true">+IF(OFFSET('Hygiene Data'!$G$11,0,10*ROW('Hygiene Data'!G79))="","",OFFSET('Hygiene Data'!$G$11,0,10*ROW('Hygiene Data'!G79)))</f>
        <v/>
      </c>
      <c r="DY85" s="309" t="str">
        <f ca="true">+IF(OFFSET('Hygiene Data'!$G$12,0,10*ROW('Hygiene Data'!G79))="","",OFFSET('Hygiene Data'!$G$12,0,10*ROW('Hygiene Data'!G79)))</f>
        <v/>
      </c>
      <c r="DZ85" s="309" t="str">
        <f ca="true">+IF(OFFSET('Hygiene Data'!$G$13,0,10*ROW('Hygiene Data'!G79))="","",OFFSET('Hygiene Data'!$G$13,0,10*ROW('Hygiene Data'!G79)))</f>
        <v/>
      </c>
      <c r="EA85" s="309" t="str">
        <f ca="true">+IF(OFFSET('Hygiene Data'!$H$11,0,10*ROW('Hygiene Data'!H79))="","",OFFSET('Hygiene Data'!$H$11,0,10*ROW('Hygiene Data'!H79)))</f>
        <v/>
      </c>
      <c r="EB85" s="309" t="str">
        <f ca="true">+IF(OFFSET('Hygiene Data'!$H$12,0,10*ROW('Hygiene Data'!H79))="","",OFFSET('Hygiene Data'!$H$12,0,10*ROW('Hygiene Data'!H79)))</f>
        <v/>
      </c>
      <c r="EC85" s="309" t="str">
        <f ca="true">+IF(OFFSET('Hygiene Data'!$H$13,0,10*ROW('Hygiene Data'!H79))="","",OFFSET('Hygiene Data'!$H$13,0,10*ROW('Hygiene Data'!H79)))</f>
        <v/>
      </c>
      <c r="ED85" s="309" t="str">
        <f ca="true">+IF(OFFSET('Hygiene Data'!$I$11,0,10*ROW('Hygiene Data'!I79))="","",OFFSET('Hygiene Data'!$I$11,0,10*ROW('Hygiene Data'!I79)))</f>
        <v/>
      </c>
      <c r="EE85" s="309" t="str">
        <f ca="true">+IF(OFFSET('Hygiene Data'!$I$12,0,10*ROW('Hygiene Data'!I79))="","",OFFSET('Hygiene Data'!$I$12,0,10*ROW('Hygiene Data'!I79)))</f>
        <v/>
      </c>
      <c r="EF85" s="309"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65" t="str">
        <f t="shared" ca="true" si="1"/>
        <v/>
      </c>
      <c r="D86" s="9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10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10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10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10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10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10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10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10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10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10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10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10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10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10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10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10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10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10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10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10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10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10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10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10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10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10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10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10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10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10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9"/>
      <c r="BS86" s="309" t="str">
        <f ca="true">+IF(OFFSET('Water Data'!$D$27,0,10*ROW('Water Data'!D80))="","",OFFSET('Water Data'!$D$27,0,10*ROW('Water Data'!D80)))</f>
        <v/>
      </c>
      <c r="BT86" s="309" t="str">
        <f ca="true">+IF(OFFSET('Water Data'!$D$28,0,10*ROW('Water Data'!D80))="","",OFFSET('Water Data'!$D$28,0,10*ROW('Water Data'!D80)))</f>
        <v/>
      </c>
      <c r="BU86" s="309" t="str">
        <f ca="true">+IF(OFFSET('Water Data'!$D$29,0,10*ROW('Water Data'!D80))="","",OFFSET('Water Data'!$D$29,0,10*ROW('Water Data'!D80)))</f>
        <v/>
      </c>
      <c r="BV86" s="309" t="str">
        <f ca="true">+IF(OFFSET('Water Data'!$E$27,0,10*ROW('Water Data'!E80))="","",OFFSET('Water Data'!$E$27,0,10*ROW('Water Data'!E80)))</f>
        <v/>
      </c>
      <c r="BW86" s="309" t="str">
        <f ca="true">+IF(OFFSET('Water Data'!$E$28,0,10*ROW('Water Data'!E80))="","",OFFSET('Water Data'!$E$28,0,10*ROW('Water Data'!E80)))</f>
        <v/>
      </c>
      <c r="BX86" s="309" t="str">
        <f ca="true">+IF(OFFSET('Water Data'!$E$29,0,10*ROW('Water Data'!E80))="","",OFFSET('Water Data'!$E$29,0,10*ROW('Water Data'!E80)))</f>
        <v/>
      </c>
      <c r="BY86" s="309" t="str">
        <f ca="true">+IF(OFFSET('Water Data'!$F$27,0,10*ROW('Water Data'!F80))="","",OFFSET('Water Data'!$F$27,0,10*ROW('Water Data'!F80)))</f>
        <v/>
      </c>
      <c r="BZ86" s="309" t="str">
        <f ca="true">+IF(OFFSET('Water Data'!$F$28,0,10*ROW('Water Data'!F80))="","",OFFSET('Water Data'!$F$28,0,10*ROW('Water Data'!F80)))</f>
        <v/>
      </c>
      <c r="CA86" s="309" t="str">
        <f ca="true">+IF(OFFSET('Water Data'!$F$29,0,10*ROW('Water Data'!F80))="","",OFFSET('Water Data'!$F$29,0,10*ROW('Water Data'!F80)))</f>
        <v/>
      </c>
      <c r="CB86" s="309" t="str">
        <f ca="true">+IF(OFFSET('Water Data'!$G$27,0,10*ROW('Water Data'!G80))="","",OFFSET('Water Data'!$G$27,0,10*ROW('Water Data'!G80)))</f>
        <v/>
      </c>
      <c r="CC86" s="309" t="str">
        <f ca="true">+IF(OFFSET('Water Data'!$G$28,0,10*ROW('Water Data'!G80))="","",OFFSET('Water Data'!$G$28,0,10*ROW('Water Data'!G80)))</f>
        <v/>
      </c>
      <c r="CD86" s="309" t="str">
        <f ca="true">+IF(OFFSET('Water Data'!$G$29,0,10*ROW('Water Data'!G80))="","",OFFSET('Water Data'!$G$29,0,10*ROW('Water Data'!G80)))</f>
        <v/>
      </c>
      <c r="CE86" s="309" t="str">
        <f ca="true">+IF(OFFSET('Water Data'!$H$27,0,10*ROW('Water Data'!H80))="","",OFFSET('Water Data'!$H$27,0,10*ROW('Water Data'!H80)))</f>
        <v/>
      </c>
      <c r="CF86" s="309" t="str">
        <f ca="true">+IF(OFFSET('Water Data'!$H$28,0,10*ROW('Water Data'!H80))="","",OFFSET('Water Data'!$H$28,0,10*ROW('Water Data'!H80)))</f>
        <v/>
      </c>
      <c r="CG86" s="309" t="str">
        <f ca="true">+IF(OFFSET('Water Data'!$H$29,0,10*ROW('Water Data'!H80))="","",OFFSET('Water Data'!$H$29,0,10*ROW('Water Data'!H80)))</f>
        <v/>
      </c>
      <c r="CH86" s="309" t="str">
        <f ca="true">+IF(OFFSET('Water Data'!$I$27,0,10*ROW('Water Data'!I80))="","",OFFSET('Water Data'!$I$27,0,10*ROW('Water Data'!I80)))</f>
        <v/>
      </c>
      <c r="CI86" s="309" t="str">
        <f ca="true">+IF(OFFSET('Water Data'!$I$28,0,10*ROW('Water Data'!I80))="","",OFFSET('Water Data'!$I$28,0,10*ROW('Water Data'!I80)))</f>
        <v/>
      </c>
      <c r="CJ86" s="309" t="str">
        <f ca="true">+IF(OFFSET('Water Data'!$I$29,0,10*ROW('Water Data'!I80))="","",OFFSET('Water Data'!$I$29,0,10*ROW('Water Data'!I80)))</f>
        <v/>
      </c>
      <c r="CK86" s="309" t="str">
        <f ca="true">+IF(OFFSET('Sanitation Data'!$D$28,0,10*ROW('Sanitation Data'!D80))="","",OFFSET('Sanitation Data'!$D$28,0,10*ROW('Sanitation Data'!D80)))</f>
        <v/>
      </c>
      <c r="CL86" s="309" t="str">
        <f ca="true">+IF(OFFSET('Sanitation Data'!$D$29,0,10*ROW('Sanitation Data'!D80))="","",OFFSET('Sanitation Data'!$D$29,0,10*ROW('Sanitation Data'!D80)))</f>
        <v/>
      </c>
      <c r="CM86" s="309" t="str">
        <f ca="true">+IF(OFFSET('Sanitation Data'!$D$30,0,10*ROW('Sanitation Data'!D80))="","",OFFSET('Sanitation Data'!$D$30,0,10*ROW('Sanitation Data'!D80)))</f>
        <v/>
      </c>
      <c r="CN86" s="309" t="str">
        <f ca="true">+IF(OFFSET('Sanitation Data'!$D$31,0,10*ROW('Sanitation Data'!D80))="","",OFFSET('Sanitation Data'!$D$31,0,10*ROW('Sanitation Data'!D80)))</f>
        <v/>
      </c>
      <c r="CO86" s="309" t="str">
        <f ca="true">+IF(OFFSET('Sanitation Data'!$D$32,0,10*ROW('Sanitation Data'!D80))="","",OFFSET('Sanitation Data'!$D$32,0,10*ROW('Sanitation Data'!D80)))</f>
        <v/>
      </c>
      <c r="CP86" s="309" t="str">
        <f ca="true">+IF(OFFSET('Sanitation Data'!$E$28,0,10*ROW('Sanitation Data'!E80))="","",OFFSET('Sanitation Data'!$E$28,0,10*ROW('Sanitation Data'!E80)))</f>
        <v/>
      </c>
      <c r="CQ86" s="309" t="str">
        <f ca="true">+IF(OFFSET('Sanitation Data'!$E$29,0,10*ROW('Sanitation Data'!E80))="","",OFFSET('Sanitation Data'!$E$29,0,10*ROW('Sanitation Data'!E80)))</f>
        <v/>
      </c>
      <c r="CR86" s="309" t="str">
        <f ca="true">+IF(OFFSET('Sanitation Data'!$E$30,0,10*ROW('Sanitation Data'!E80))="","",OFFSET('Sanitation Data'!$E$30,0,10*ROW('Sanitation Data'!E80)))</f>
        <v/>
      </c>
      <c r="CS86" s="309" t="str">
        <f ca="true">+IF(OFFSET('Sanitation Data'!$E$31,0,10*ROW('Sanitation Data'!E80))="","",OFFSET('Sanitation Data'!$E$31,0,10*ROW('Sanitation Data'!E80)))</f>
        <v/>
      </c>
      <c r="CT86" s="309" t="str">
        <f ca="true">+IF(OFFSET('Sanitation Data'!$E$32,0,10*ROW('Sanitation Data'!E80))="","",OFFSET('Sanitation Data'!$E$32,0,10*ROW('Sanitation Data'!E80)))</f>
        <v/>
      </c>
      <c r="CU86" s="309" t="str">
        <f ca="true">+IF(OFFSET('Sanitation Data'!$F$28,0,10*ROW('Sanitation Data'!F80))="","",OFFSET('Sanitation Data'!$F$28,0,10*ROW('Sanitation Data'!F80)))</f>
        <v/>
      </c>
      <c r="CV86" s="309" t="str">
        <f ca="true">+IF(OFFSET('Sanitation Data'!$F$29,0,10*ROW('Sanitation Data'!F80))="","",OFFSET('Sanitation Data'!$F$29,0,10*ROW('Sanitation Data'!F80)))</f>
        <v/>
      </c>
      <c r="CW86" s="309" t="str">
        <f ca="true">+IF(OFFSET('Sanitation Data'!$F$30,0,10*ROW('Sanitation Data'!F80))="","",OFFSET('Sanitation Data'!$F$30,0,10*ROW('Sanitation Data'!F80)))</f>
        <v/>
      </c>
      <c r="CX86" s="309" t="str">
        <f ca="true">+IF(OFFSET('Sanitation Data'!$F$31,0,10*ROW('Sanitation Data'!F80))="","",OFFSET('Sanitation Data'!$F$31,0,10*ROW('Sanitation Data'!F80)))</f>
        <v/>
      </c>
      <c r="CY86" s="309" t="str">
        <f ca="true">+IF(OFFSET('Sanitation Data'!$F$32,0,10*ROW('Sanitation Data'!F80))="","",OFFSET('Sanitation Data'!$F$32,0,10*ROW('Sanitation Data'!F80)))</f>
        <v/>
      </c>
      <c r="CZ86" s="309" t="str">
        <f ca="true">+IF(OFFSET('Sanitation Data'!$G$28,0,10*ROW('Sanitation Data'!G80))="","",OFFSET('Sanitation Data'!$G$28,0,10*ROW('Sanitation Data'!G80)))</f>
        <v/>
      </c>
      <c r="DA86" s="309" t="str">
        <f ca="true">+IF(OFFSET('Sanitation Data'!$G$29,0,10*ROW('Sanitation Data'!G80))="","",OFFSET('Sanitation Data'!$G$29,0,10*ROW('Sanitation Data'!G80)))</f>
        <v/>
      </c>
      <c r="DB86" s="309" t="str">
        <f ca="true">+IF(OFFSET('Sanitation Data'!$G$30,0,10*ROW('Sanitation Data'!G80))="","",OFFSET('Sanitation Data'!$G$30,0,10*ROW('Sanitation Data'!G80)))</f>
        <v/>
      </c>
      <c r="DC86" s="309" t="str">
        <f ca="true">+IF(OFFSET('Sanitation Data'!$G$31,0,10*ROW('Sanitation Data'!G80))="","",OFFSET('Sanitation Data'!$G$31,0,10*ROW('Sanitation Data'!G80)))</f>
        <v/>
      </c>
      <c r="DD86" s="309" t="str">
        <f ca="true">+IF(OFFSET('Sanitation Data'!$G$32,0,10*ROW('Sanitation Data'!G80))="","",OFFSET('Sanitation Data'!$G$32,0,10*ROW('Sanitation Data'!G80)))</f>
        <v/>
      </c>
      <c r="DE86" s="309" t="str">
        <f ca="true">+IF(OFFSET('Sanitation Data'!$H$28,0,10*ROW('Sanitation Data'!H80))="","",OFFSET('Sanitation Data'!$H$28,0,10*ROW('Sanitation Data'!H80)))</f>
        <v/>
      </c>
      <c r="DF86" s="309" t="str">
        <f ca="true">+IF(OFFSET('Sanitation Data'!$H$29,0,10*ROW('Sanitation Data'!H80))="","",OFFSET('Sanitation Data'!$H$29,0,10*ROW('Sanitation Data'!H80)))</f>
        <v/>
      </c>
      <c r="DG86" s="309" t="str">
        <f ca="true">+IF(OFFSET('Sanitation Data'!$H$30,0,10*ROW('Sanitation Data'!H80))="","",OFFSET('Sanitation Data'!$H$30,0,10*ROW('Sanitation Data'!H80)))</f>
        <v/>
      </c>
      <c r="DH86" s="309" t="str">
        <f ca="true">+IF(OFFSET('Sanitation Data'!$H$31,0,10*ROW('Sanitation Data'!H80))="","",OFFSET('Sanitation Data'!$H$31,0,10*ROW('Sanitation Data'!H80)))</f>
        <v/>
      </c>
      <c r="DI86" s="309" t="str">
        <f ca="true">+IF(OFFSET('Sanitation Data'!$H$32,0,10*ROW('Sanitation Data'!H80))="","",OFFSET('Sanitation Data'!$H$32,0,10*ROW('Sanitation Data'!H80)))</f>
        <v/>
      </c>
      <c r="DJ86" s="309" t="str">
        <f ca="true">+IF(OFFSET('Sanitation Data'!$I$28,0,10*ROW('Sanitation Data'!I80))="","",OFFSET('Sanitation Data'!$I$28,0,10*ROW('Sanitation Data'!I80)))</f>
        <v/>
      </c>
      <c r="DK86" s="309" t="str">
        <f ca="true">+IF(OFFSET('Sanitation Data'!$I$29,0,10*ROW('Sanitation Data'!I80))="","",OFFSET('Sanitation Data'!$I$29,0,10*ROW('Sanitation Data'!I80)))</f>
        <v/>
      </c>
      <c r="DL86" s="309" t="str">
        <f ca="true">+IF(OFFSET('Sanitation Data'!$I$30,0,10*ROW('Sanitation Data'!I80))="","",OFFSET('Sanitation Data'!$I$30,0,10*ROW('Sanitation Data'!I80)))</f>
        <v/>
      </c>
      <c r="DM86" s="309" t="str">
        <f ca="true">+IF(OFFSET('Sanitation Data'!$I$31,0,10*ROW('Sanitation Data'!I80))="","",OFFSET('Sanitation Data'!$I$31,0,10*ROW('Sanitation Data'!I80)))</f>
        <v/>
      </c>
      <c r="DN86" s="309" t="str">
        <f ca="true">+IF(OFFSET('Sanitation Data'!$I$32,0,10*ROW('Sanitation Data'!I80))="","",OFFSET('Sanitation Data'!$I$32,0,10*ROW('Sanitation Data'!I80)))</f>
        <v/>
      </c>
      <c r="DO86" s="309" t="str">
        <f ca="true">+IF(OFFSET('Hygiene Data'!$D$11,0,10*ROW('Hygiene Data'!D80))="","",OFFSET('Hygiene Data'!$D$11,0,10*ROW('Hygiene Data'!D80)))</f>
        <v/>
      </c>
      <c r="DP86" s="309" t="str">
        <f ca="true">+IF(OFFSET('Hygiene Data'!$D$12,0,10*ROW('Hygiene Data'!D80))="","",OFFSET('Hygiene Data'!$D$12,0,10*ROW('Hygiene Data'!D80)))</f>
        <v/>
      </c>
      <c r="DQ86" s="309" t="str">
        <f ca="true">+IF(OFFSET('Hygiene Data'!$D$13,0,10*ROW('Hygiene Data'!D80))="","",OFFSET('Hygiene Data'!$D$13,0,10*ROW('Hygiene Data'!D80)))</f>
        <v/>
      </c>
      <c r="DR86" s="309" t="str">
        <f ca="true">+IF(OFFSET('Hygiene Data'!$E$11,0,10*ROW('Hygiene Data'!E80))="","",OFFSET('Hygiene Data'!$E$11,0,10*ROW('Hygiene Data'!E80)))</f>
        <v/>
      </c>
      <c r="DS86" s="309" t="str">
        <f ca="true">+IF(OFFSET('Hygiene Data'!$E$12,0,10*ROW('Hygiene Data'!E80))="","",OFFSET('Hygiene Data'!$E$12,0,10*ROW('Hygiene Data'!E80)))</f>
        <v/>
      </c>
      <c r="DT86" s="309" t="str">
        <f ca="true">+IF(OFFSET('Hygiene Data'!$E$13,0,10*ROW('Hygiene Data'!E80))="","",OFFSET('Hygiene Data'!$E$13,0,10*ROW('Hygiene Data'!E80)))</f>
        <v/>
      </c>
      <c r="DU86" s="309" t="str">
        <f ca="true">+IF(OFFSET('Hygiene Data'!$F$11,0,10*ROW('Hygiene Data'!F80))="","",OFFSET('Hygiene Data'!$F$11,0,10*ROW('Hygiene Data'!F80)))</f>
        <v/>
      </c>
      <c r="DV86" s="309" t="str">
        <f ca="true">+IF(OFFSET('Hygiene Data'!$F$12,0,10*ROW('Hygiene Data'!F80))="","",OFFSET('Hygiene Data'!$F$12,0,10*ROW('Hygiene Data'!F80)))</f>
        <v/>
      </c>
      <c r="DW86" s="309" t="str">
        <f ca="true">+IF(OFFSET('Hygiene Data'!$F$13,0,10*ROW('Hygiene Data'!F80))="","",OFFSET('Hygiene Data'!$F$13,0,10*ROW('Hygiene Data'!F80)))</f>
        <v/>
      </c>
      <c r="DX86" s="309" t="str">
        <f ca="true">+IF(OFFSET('Hygiene Data'!$G$11,0,10*ROW('Hygiene Data'!G80))="","",OFFSET('Hygiene Data'!$G$11,0,10*ROW('Hygiene Data'!G80)))</f>
        <v/>
      </c>
      <c r="DY86" s="309" t="str">
        <f ca="true">+IF(OFFSET('Hygiene Data'!$G$12,0,10*ROW('Hygiene Data'!G80))="","",OFFSET('Hygiene Data'!$G$12,0,10*ROW('Hygiene Data'!G80)))</f>
        <v/>
      </c>
      <c r="DZ86" s="309" t="str">
        <f ca="true">+IF(OFFSET('Hygiene Data'!$G$13,0,10*ROW('Hygiene Data'!G80))="","",OFFSET('Hygiene Data'!$G$13,0,10*ROW('Hygiene Data'!G80)))</f>
        <v/>
      </c>
      <c r="EA86" s="309" t="str">
        <f ca="true">+IF(OFFSET('Hygiene Data'!$H$11,0,10*ROW('Hygiene Data'!H80))="","",OFFSET('Hygiene Data'!$H$11,0,10*ROW('Hygiene Data'!H80)))</f>
        <v/>
      </c>
      <c r="EB86" s="309" t="str">
        <f ca="true">+IF(OFFSET('Hygiene Data'!$H$12,0,10*ROW('Hygiene Data'!H80))="","",OFFSET('Hygiene Data'!$H$12,0,10*ROW('Hygiene Data'!H80)))</f>
        <v/>
      </c>
      <c r="EC86" s="309" t="str">
        <f ca="true">+IF(OFFSET('Hygiene Data'!$H$13,0,10*ROW('Hygiene Data'!H80))="","",OFFSET('Hygiene Data'!$H$13,0,10*ROW('Hygiene Data'!H80)))</f>
        <v/>
      </c>
      <c r="ED86" s="309" t="str">
        <f ca="true">+IF(OFFSET('Hygiene Data'!$I$11,0,10*ROW('Hygiene Data'!I80))="","",OFFSET('Hygiene Data'!$I$11,0,10*ROW('Hygiene Data'!I80)))</f>
        <v/>
      </c>
      <c r="EE86" s="309" t="str">
        <f ca="true">+IF(OFFSET('Hygiene Data'!$I$12,0,10*ROW('Hygiene Data'!I80))="","",OFFSET('Hygiene Data'!$I$12,0,10*ROW('Hygiene Data'!I80)))</f>
        <v/>
      </c>
      <c r="EF86" s="309"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65" t="str">
        <f t="shared" ca="true" si="1"/>
        <v/>
      </c>
      <c r="D87" s="9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10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10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10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10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10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10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10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10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10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10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10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10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10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10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10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10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10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10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10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10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10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10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10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10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10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10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10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10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10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10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9"/>
      <c r="BS87" s="309" t="str">
        <f ca="true">+IF(OFFSET('Water Data'!$D$27,0,10*ROW('Water Data'!D81))="","",OFFSET('Water Data'!$D$27,0,10*ROW('Water Data'!D81)))</f>
        <v/>
      </c>
      <c r="BT87" s="309" t="str">
        <f ca="true">+IF(OFFSET('Water Data'!$D$28,0,10*ROW('Water Data'!D81))="","",OFFSET('Water Data'!$D$28,0,10*ROW('Water Data'!D81)))</f>
        <v/>
      </c>
      <c r="BU87" s="309" t="str">
        <f ca="true">+IF(OFFSET('Water Data'!$D$29,0,10*ROW('Water Data'!D81))="","",OFFSET('Water Data'!$D$29,0,10*ROW('Water Data'!D81)))</f>
        <v/>
      </c>
      <c r="BV87" s="309" t="str">
        <f ca="true">+IF(OFFSET('Water Data'!$E$27,0,10*ROW('Water Data'!E81))="","",OFFSET('Water Data'!$E$27,0,10*ROW('Water Data'!E81)))</f>
        <v/>
      </c>
      <c r="BW87" s="309" t="str">
        <f ca="true">+IF(OFFSET('Water Data'!$E$28,0,10*ROW('Water Data'!E81))="","",OFFSET('Water Data'!$E$28,0,10*ROW('Water Data'!E81)))</f>
        <v/>
      </c>
      <c r="BX87" s="309" t="str">
        <f ca="true">+IF(OFFSET('Water Data'!$E$29,0,10*ROW('Water Data'!E81))="","",OFFSET('Water Data'!$E$29,0,10*ROW('Water Data'!E81)))</f>
        <v/>
      </c>
      <c r="BY87" s="309" t="str">
        <f ca="true">+IF(OFFSET('Water Data'!$F$27,0,10*ROW('Water Data'!F81))="","",OFFSET('Water Data'!$F$27,0,10*ROW('Water Data'!F81)))</f>
        <v/>
      </c>
      <c r="BZ87" s="309" t="str">
        <f ca="true">+IF(OFFSET('Water Data'!$F$28,0,10*ROW('Water Data'!F81))="","",OFFSET('Water Data'!$F$28,0,10*ROW('Water Data'!F81)))</f>
        <v/>
      </c>
      <c r="CA87" s="309" t="str">
        <f ca="true">+IF(OFFSET('Water Data'!$F$29,0,10*ROW('Water Data'!F81))="","",OFFSET('Water Data'!$F$29,0,10*ROW('Water Data'!F81)))</f>
        <v/>
      </c>
      <c r="CB87" s="309" t="str">
        <f ca="true">+IF(OFFSET('Water Data'!$G$27,0,10*ROW('Water Data'!G81))="","",OFFSET('Water Data'!$G$27,0,10*ROW('Water Data'!G81)))</f>
        <v/>
      </c>
      <c r="CC87" s="309" t="str">
        <f ca="true">+IF(OFFSET('Water Data'!$G$28,0,10*ROW('Water Data'!G81))="","",OFFSET('Water Data'!$G$28,0,10*ROW('Water Data'!G81)))</f>
        <v/>
      </c>
      <c r="CD87" s="309" t="str">
        <f ca="true">+IF(OFFSET('Water Data'!$G$29,0,10*ROW('Water Data'!G81))="","",OFFSET('Water Data'!$G$29,0,10*ROW('Water Data'!G81)))</f>
        <v/>
      </c>
      <c r="CE87" s="309" t="str">
        <f ca="true">+IF(OFFSET('Water Data'!$H$27,0,10*ROW('Water Data'!H81))="","",OFFSET('Water Data'!$H$27,0,10*ROW('Water Data'!H81)))</f>
        <v/>
      </c>
      <c r="CF87" s="309" t="str">
        <f ca="true">+IF(OFFSET('Water Data'!$H$28,0,10*ROW('Water Data'!H81))="","",OFFSET('Water Data'!$H$28,0,10*ROW('Water Data'!H81)))</f>
        <v/>
      </c>
      <c r="CG87" s="309" t="str">
        <f ca="true">+IF(OFFSET('Water Data'!$H$29,0,10*ROW('Water Data'!H81))="","",OFFSET('Water Data'!$H$29,0,10*ROW('Water Data'!H81)))</f>
        <v/>
      </c>
      <c r="CH87" s="309" t="str">
        <f ca="true">+IF(OFFSET('Water Data'!$I$27,0,10*ROW('Water Data'!I81))="","",OFFSET('Water Data'!$I$27,0,10*ROW('Water Data'!I81)))</f>
        <v/>
      </c>
      <c r="CI87" s="309" t="str">
        <f ca="true">+IF(OFFSET('Water Data'!$I$28,0,10*ROW('Water Data'!I81))="","",OFFSET('Water Data'!$I$28,0,10*ROW('Water Data'!I81)))</f>
        <v/>
      </c>
      <c r="CJ87" s="309" t="str">
        <f ca="true">+IF(OFFSET('Water Data'!$I$29,0,10*ROW('Water Data'!I81))="","",OFFSET('Water Data'!$I$29,0,10*ROW('Water Data'!I81)))</f>
        <v/>
      </c>
      <c r="CK87" s="309" t="str">
        <f ca="true">+IF(OFFSET('Sanitation Data'!$D$28,0,10*ROW('Sanitation Data'!D81))="","",OFFSET('Sanitation Data'!$D$28,0,10*ROW('Sanitation Data'!D81)))</f>
        <v/>
      </c>
      <c r="CL87" s="309" t="str">
        <f ca="true">+IF(OFFSET('Sanitation Data'!$D$29,0,10*ROW('Sanitation Data'!D81))="","",OFFSET('Sanitation Data'!$D$29,0,10*ROW('Sanitation Data'!D81)))</f>
        <v/>
      </c>
      <c r="CM87" s="309" t="str">
        <f ca="true">+IF(OFFSET('Sanitation Data'!$D$30,0,10*ROW('Sanitation Data'!D81))="","",OFFSET('Sanitation Data'!$D$30,0,10*ROW('Sanitation Data'!D81)))</f>
        <v/>
      </c>
      <c r="CN87" s="309" t="str">
        <f ca="true">+IF(OFFSET('Sanitation Data'!$D$31,0,10*ROW('Sanitation Data'!D81))="","",OFFSET('Sanitation Data'!$D$31,0,10*ROW('Sanitation Data'!D81)))</f>
        <v/>
      </c>
      <c r="CO87" s="309" t="str">
        <f ca="true">+IF(OFFSET('Sanitation Data'!$D$32,0,10*ROW('Sanitation Data'!D81))="","",OFFSET('Sanitation Data'!$D$32,0,10*ROW('Sanitation Data'!D81)))</f>
        <v/>
      </c>
      <c r="CP87" s="309" t="str">
        <f ca="true">+IF(OFFSET('Sanitation Data'!$E$28,0,10*ROW('Sanitation Data'!E81))="","",OFFSET('Sanitation Data'!$E$28,0,10*ROW('Sanitation Data'!E81)))</f>
        <v/>
      </c>
      <c r="CQ87" s="309" t="str">
        <f ca="true">+IF(OFFSET('Sanitation Data'!$E$29,0,10*ROW('Sanitation Data'!E81))="","",OFFSET('Sanitation Data'!$E$29,0,10*ROW('Sanitation Data'!E81)))</f>
        <v/>
      </c>
      <c r="CR87" s="309" t="str">
        <f ca="true">+IF(OFFSET('Sanitation Data'!$E$30,0,10*ROW('Sanitation Data'!E81))="","",OFFSET('Sanitation Data'!$E$30,0,10*ROW('Sanitation Data'!E81)))</f>
        <v/>
      </c>
      <c r="CS87" s="309" t="str">
        <f ca="true">+IF(OFFSET('Sanitation Data'!$E$31,0,10*ROW('Sanitation Data'!E81))="","",OFFSET('Sanitation Data'!$E$31,0,10*ROW('Sanitation Data'!E81)))</f>
        <v/>
      </c>
      <c r="CT87" s="309" t="str">
        <f ca="true">+IF(OFFSET('Sanitation Data'!$E$32,0,10*ROW('Sanitation Data'!E81))="","",OFFSET('Sanitation Data'!$E$32,0,10*ROW('Sanitation Data'!E81)))</f>
        <v/>
      </c>
      <c r="CU87" s="309" t="str">
        <f ca="true">+IF(OFFSET('Sanitation Data'!$F$28,0,10*ROW('Sanitation Data'!F81))="","",OFFSET('Sanitation Data'!$F$28,0,10*ROW('Sanitation Data'!F81)))</f>
        <v/>
      </c>
      <c r="CV87" s="309" t="str">
        <f ca="true">+IF(OFFSET('Sanitation Data'!$F$29,0,10*ROW('Sanitation Data'!F81))="","",OFFSET('Sanitation Data'!$F$29,0,10*ROW('Sanitation Data'!F81)))</f>
        <v/>
      </c>
      <c r="CW87" s="309" t="str">
        <f ca="true">+IF(OFFSET('Sanitation Data'!$F$30,0,10*ROW('Sanitation Data'!F81))="","",OFFSET('Sanitation Data'!$F$30,0,10*ROW('Sanitation Data'!F81)))</f>
        <v/>
      </c>
      <c r="CX87" s="309" t="str">
        <f ca="true">+IF(OFFSET('Sanitation Data'!$F$31,0,10*ROW('Sanitation Data'!F81))="","",OFFSET('Sanitation Data'!$F$31,0,10*ROW('Sanitation Data'!F81)))</f>
        <v/>
      </c>
      <c r="CY87" s="309" t="str">
        <f ca="true">+IF(OFFSET('Sanitation Data'!$F$32,0,10*ROW('Sanitation Data'!F81))="","",OFFSET('Sanitation Data'!$F$32,0,10*ROW('Sanitation Data'!F81)))</f>
        <v/>
      </c>
      <c r="CZ87" s="309" t="str">
        <f ca="true">+IF(OFFSET('Sanitation Data'!$G$28,0,10*ROW('Sanitation Data'!G81))="","",OFFSET('Sanitation Data'!$G$28,0,10*ROW('Sanitation Data'!G81)))</f>
        <v/>
      </c>
      <c r="DA87" s="309" t="str">
        <f ca="true">+IF(OFFSET('Sanitation Data'!$G$29,0,10*ROW('Sanitation Data'!G81))="","",OFFSET('Sanitation Data'!$G$29,0,10*ROW('Sanitation Data'!G81)))</f>
        <v/>
      </c>
      <c r="DB87" s="309" t="str">
        <f ca="true">+IF(OFFSET('Sanitation Data'!$G$30,0,10*ROW('Sanitation Data'!G81))="","",OFFSET('Sanitation Data'!$G$30,0,10*ROW('Sanitation Data'!G81)))</f>
        <v/>
      </c>
      <c r="DC87" s="309" t="str">
        <f ca="true">+IF(OFFSET('Sanitation Data'!$G$31,0,10*ROW('Sanitation Data'!G81))="","",OFFSET('Sanitation Data'!$G$31,0,10*ROW('Sanitation Data'!G81)))</f>
        <v/>
      </c>
      <c r="DD87" s="309" t="str">
        <f ca="true">+IF(OFFSET('Sanitation Data'!$G$32,0,10*ROW('Sanitation Data'!G81))="","",OFFSET('Sanitation Data'!$G$32,0,10*ROW('Sanitation Data'!G81)))</f>
        <v/>
      </c>
      <c r="DE87" s="309" t="str">
        <f ca="true">+IF(OFFSET('Sanitation Data'!$H$28,0,10*ROW('Sanitation Data'!H81))="","",OFFSET('Sanitation Data'!$H$28,0,10*ROW('Sanitation Data'!H81)))</f>
        <v/>
      </c>
      <c r="DF87" s="309" t="str">
        <f ca="true">+IF(OFFSET('Sanitation Data'!$H$29,0,10*ROW('Sanitation Data'!H81))="","",OFFSET('Sanitation Data'!$H$29,0,10*ROW('Sanitation Data'!H81)))</f>
        <v/>
      </c>
      <c r="DG87" s="309" t="str">
        <f ca="true">+IF(OFFSET('Sanitation Data'!$H$30,0,10*ROW('Sanitation Data'!H81))="","",OFFSET('Sanitation Data'!$H$30,0,10*ROW('Sanitation Data'!H81)))</f>
        <v/>
      </c>
      <c r="DH87" s="309" t="str">
        <f ca="true">+IF(OFFSET('Sanitation Data'!$H$31,0,10*ROW('Sanitation Data'!H81))="","",OFFSET('Sanitation Data'!$H$31,0,10*ROW('Sanitation Data'!H81)))</f>
        <v/>
      </c>
      <c r="DI87" s="309" t="str">
        <f ca="true">+IF(OFFSET('Sanitation Data'!$H$32,0,10*ROW('Sanitation Data'!H81))="","",OFFSET('Sanitation Data'!$H$32,0,10*ROW('Sanitation Data'!H81)))</f>
        <v/>
      </c>
      <c r="DJ87" s="309" t="str">
        <f ca="true">+IF(OFFSET('Sanitation Data'!$I$28,0,10*ROW('Sanitation Data'!I81))="","",OFFSET('Sanitation Data'!$I$28,0,10*ROW('Sanitation Data'!I81)))</f>
        <v/>
      </c>
      <c r="DK87" s="309" t="str">
        <f ca="true">+IF(OFFSET('Sanitation Data'!$I$29,0,10*ROW('Sanitation Data'!I81))="","",OFFSET('Sanitation Data'!$I$29,0,10*ROW('Sanitation Data'!I81)))</f>
        <v/>
      </c>
      <c r="DL87" s="309" t="str">
        <f ca="true">+IF(OFFSET('Sanitation Data'!$I$30,0,10*ROW('Sanitation Data'!I81))="","",OFFSET('Sanitation Data'!$I$30,0,10*ROW('Sanitation Data'!I81)))</f>
        <v/>
      </c>
      <c r="DM87" s="309" t="str">
        <f ca="true">+IF(OFFSET('Sanitation Data'!$I$31,0,10*ROW('Sanitation Data'!I81))="","",OFFSET('Sanitation Data'!$I$31,0,10*ROW('Sanitation Data'!I81)))</f>
        <v/>
      </c>
      <c r="DN87" s="309" t="str">
        <f ca="true">+IF(OFFSET('Sanitation Data'!$I$32,0,10*ROW('Sanitation Data'!I81))="","",OFFSET('Sanitation Data'!$I$32,0,10*ROW('Sanitation Data'!I81)))</f>
        <v/>
      </c>
      <c r="DO87" s="309" t="str">
        <f ca="true">+IF(OFFSET('Hygiene Data'!$D$11,0,10*ROW('Hygiene Data'!D81))="","",OFFSET('Hygiene Data'!$D$11,0,10*ROW('Hygiene Data'!D81)))</f>
        <v/>
      </c>
      <c r="DP87" s="309" t="str">
        <f ca="true">+IF(OFFSET('Hygiene Data'!$D$12,0,10*ROW('Hygiene Data'!D81))="","",OFFSET('Hygiene Data'!$D$12,0,10*ROW('Hygiene Data'!D81)))</f>
        <v/>
      </c>
      <c r="DQ87" s="309" t="str">
        <f ca="true">+IF(OFFSET('Hygiene Data'!$D$13,0,10*ROW('Hygiene Data'!D81))="","",OFFSET('Hygiene Data'!$D$13,0,10*ROW('Hygiene Data'!D81)))</f>
        <v/>
      </c>
      <c r="DR87" s="309" t="str">
        <f ca="true">+IF(OFFSET('Hygiene Data'!$E$11,0,10*ROW('Hygiene Data'!E81))="","",OFFSET('Hygiene Data'!$E$11,0,10*ROW('Hygiene Data'!E81)))</f>
        <v/>
      </c>
      <c r="DS87" s="309" t="str">
        <f ca="true">+IF(OFFSET('Hygiene Data'!$E$12,0,10*ROW('Hygiene Data'!E81))="","",OFFSET('Hygiene Data'!$E$12,0,10*ROW('Hygiene Data'!E81)))</f>
        <v/>
      </c>
      <c r="DT87" s="309" t="str">
        <f ca="true">+IF(OFFSET('Hygiene Data'!$E$13,0,10*ROW('Hygiene Data'!E81))="","",OFFSET('Hygiene Data'!$E$13,0,10*ROW('Hygiene Data'!E81)))</f>
        <v/>
      </c>
      <c r="DU87" s="309" t="str">
        <f ca="true">+IF(OFFSET('Hygiene Data'!$F$11,0,10*ROW('Hygiene Data'!F81))="","",OFFSET('Hygiene Data'!$F$11,0,10*ROW('Hygiene Data'!F81)))</f>
        <v/>
      </c>
      <c r="DV87" s="309" t="str">
        <f ca="true">+IF(OFFSET('Hygiene Data'!$F$12,0,10*ROW('Hygiene Data'!F81))="","",OFFSET('Hygiene Data'!$F$12,0,10*ROW('Hygiene Data'!F81)))</f>
        <v/>
      </c>
      <c r="DW87" s="309" t="str">
        <f ca="true">+IF(OFFSET('Hygiene Data'!$F$13,0,10*ROW('Hygiene Data'!F81))="","",OFFSET('Hygiene Data'!$F$13,0,10*ROW('Hygiene Data'!F81)))</f>
        <v/>
      </c>
      <c r="DX87" s="309" t="str">
        <f ca="true">+IF(OFFSET('Hygiene Data'!$G$11,0,10*ROW('Hygiene Data'!G81))="","",OFFSET('Hygiene Data'!$G$11,0,10*ROW('Hygiene Data'!G81)))</f>
        <v/>
      </c>
      <c r="DY87" s="309" t="str">
        <f ca="true">+IF(OFFSET('Hygiene Data'!$G$12,0,10*ROW('Hygiene Data'!G81))="","",OFFSET('Hygiene Data'!$G$12,0,10*ROW('Hygiene Data'!G81)))</f>
        <v/>
      </c>
      <c r="DZ87" s="309" t="str">
        <f ca="true">+IF(OFFSET('Hygiene Data'!$G$13,0,10*ROW('Hygiene Data'!G81))="","",OFFSET('Hygiene Data'!$G$13,0,10*ROW('Hygiene Data'!G81)))</f>
        <v/>
      </c>
      <c r="EA87" s="309" t="str">
        <f ca="true">+IF(OFFSET('Hygiene Data'!$H$11,0,10*ROW('Hygiene Data'!H81))="","",OFFSET('Hygiene Data'!$H$11,0,10*ROW('Hygiene Data'!H81)))</f>
        <v/>
      </c>
      <c r="EB87" s="309" t="str">
        <f ca="true">+IF(OFFSET('Hygiene Data'!$H$12,0,10*ROW('Hygiene Data'!H81))="","",OFFSET('Hygiene Data'!$H$12,0,10*ROW('Hygiene Data'!H81)))</f>
        <v/>
      </c>
      <c r="EC87" s="309" t="str">
        <f ca="true">+IF(OFFSET('Hygiene Data'!$H$13,0,10*ROW('Hygiene Data'!H81))="","",OFFSET('Hygiene Data'!$H$13,0,10*ROW('Hygiene Data'!H81)))</f>
        <v/>
      </c>
      <c r="ED87" s="309" t="str">
        <f ca="true">+IF(OFFSET('Hygiene Data'!$I$11,0,10*ROW('Hygiene Data'!I81))="","",OFFSET('Hygiene Data'!$I$11,0,10*ROW('Hygiene Data'!I81)))</f>
        <v/>
      </c>
      <c r="EE87" s="309" t="str">
        <f ca="true">+IF(OFFSET('Hygiene Data'!$I$12,0,10*ROW('Hygiene Data'!I81))="","",OFFSET('Hygiene Data'!$I$12,0,10*ROW('Hygiene Data'!I81)))</f>
        <v/>
      </c>
      <c r="EF87" s="309"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65" t="str">
        <f t="shared" ca="true" si="1"/>
        <v/>
      </c>
      <c r="D88" s="9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10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10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10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10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10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10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10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10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10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10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10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10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10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10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10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10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10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10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10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10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10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10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10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10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10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10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10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10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10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10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9"/>
      <c r="BS88" s="309" t="str">
        <f ca="true">+IF(OFFSET('Water Data'!$D$27,0,10*ROW('Water Data'!D82))="","",OFFSET('Water Data'!$D$27,0,10*ROW('Water Data'!D82)))</f>
        <v/>
      </c>
      <c r="BT88" s="309" t="str">
        <f ca="true">+IF(OFFSET('Water Data'!$D$28,0,10*ROW('Water Data'!D82))="","",OFFSET('Water Data'!$D$28,0,10*ROW('Water Data'!D82)))</f>
        <v/>
      </c>
      <c r="BU88" s="309" t="str">
        <f ca="true">+IF(OFFSET('Water Data'!$D$29,0,10*ROW('Water Data'!D82))="","",OFFSET('Water Data'!$D$29,0,10*ROW('Water Data'!D82)))</f>
        <v/>
      </c>
      <c r="BV88" s="309" t="str">
        <f ca="true">+IF(OFFSET('Water Data'!$E$27,0,10*ROW('Water Data'!E82))="","",OFFSET('Water Data'!$E$27,0,10*ROW('Water Data'!E82)))</f>
        <v/>
      </c>
      <c r="BW88" s="309" t="str">
        <f ca="true">+IF(OFFSET('Water Data'!$E$28,0,10*ROW('Water Data'!E82))="","",OFFSET('Water Data'!$E$28,0,10*ROW('Water Data'!E82)))</f>
        <v/>
      </c>
      <c r="BX88" s="309" t="str">
        <f ca="true">+IF(OFFSET('Water Data'!$E$29,0,10*ROW('Water Data'!E82))="","",OFFSET('Water Data'!$E$29,0,10*ROW('Water Data'!E82)))</f>
        <v/>
      </c>
      <c r="BY88" s="309" t="str">
        <f ca="true">+IF(OFFSET('Water Data'!$F$27,0,10*ROW('Water Data'!F82))="","",OFFSET('Water Data'!$F$27,0,10*ROW('Water Data'!F82)))</f>
        <v/>
      </c>
      <c r="BZ88" s="309" t="str">
        <f ca="true">+IF(OFFSET('Water Data'!$F$28,0,10*ROW('Water Data'!F82))="","",OFFSET('Water Data'!$F$28,0,10*ROW('Water Data'!F82)))</f>
        <v/>
      </c>
      <c r="CA88" s="309" t="str">
        <f ca="true">+IF(OFFSET('Water Data'!$F$29,0,10*ROW('Water Data'!F82))="","",OFFSET('Water Data'!$F$29,0,10*ROW('Water Data'!F82)))</f>
        <v/>
      </c>
      <c r="CB88" s="309" t="str">
        <f ca="true">+IF(OFFSET('Water Data'!$G$27,0,10*ROW('Water Data'!G82))="","",OFFSET('Water Data'!$G$27,0,10*ROW('Water Data'!G82)))</f>
        <v/>
      </c>
      <c r="CC88" s="309" t="str">
        <f ca="true">+IF(OFFSET('Water Data'!$G$28,0,10*ROW('Water Data'!G82))="","",OFFSET('Water Data'!$G$28,0,10*ROW('Water Data'!G82)))</f>
        <v/>
      </c>
      <c r="CD88" s="309" t="str">
        <f ca="true">+IF(OFFSET('Water Data'!$G$29,0,10*ROW('Water Data'!G82))="","",OFFSET('Water Data'!$G$29,0,10*ROW('Water Data'!G82)))</f>
        <v/>
      </c>
      <c r="CE88" s="309" t="str">
        <f ca="true">+IF(OFFSET('Water Data'!$H$27,0,10*ROW('Water Data'!H82))="","",OFFSET('Water Data'!$H$27,0,10*ROW('Water Data'!H82)))</f>
        <v/>
      </c>
      <c r="CF88" s="309" t="str">
        <f ca="true">+IF(OFFSET('Water Data'!$H$28,0,10*ROW('Water Data'!H82))="","",OFFSET('Water Data'!$H$28,0,10*ROW('Water Data'!H82)))</f>
        <v/>
      </c>
      <c r="CG88" s="309" t="str">
        <f ca="true">+IF(OFFSET('Water Data'!$H$29,0,10*ROW('Water Data'!H82))="","",OFFSET('Water Data'!$H$29,0,10*ROW('Water Data'!H82)))</f>
        <v/>
      </c>
      <c r="CH88" s="309" t="str">
        <f ca="true">+IF(OFFSET('Water Data'!$I$27,0,10*ROW('Water Data'!I82))="","",OFFSET('Water Data'!$I$27,0,10*ROW('Water Data'!I82)))</f>
        <v/>
      </c>
      <c r="CI88" s="309" t="str">
        <f ca="true">+IF(OFFSET('Water Data'!$I$28,0,10*ROW('Water Data'!I82))="","",OFFSET('Water Data'!$I$28,0,10*ROW('Water Data'!I82)))</f>
        <v/>
      </c>
      <c r="CJ88" s="309" t="str">
        <f ca="true">+IF(OFFSET('Water Data'!$I$29,0,10*ROW('Water Data'!I82))="","",OFFSET('Water Data'!$I$29,0,10*ROW('Water Data'!I82)))</f>
        <v/>
      </c>
      <c r="CK88" s="309" t="str">
        <f ca="true">+IF(OFFSET('Sanitation Data'!$D$28,0,10*ROW('Sanitation Data'!D82))="","",OFFSET('Sanitation Data'!$D$28,0,10*ROW('Sanitation Data'!D82)))</f>
        <v/>
      </c>
      <c r="CL88" s="309" t="str">
        <f ca="true">+IF(OFFSET('Sanitation Data'!$D$29,0,10*ROW('Sanitation Data'!D82))="","",OFFSET('Sanitation Data'!$D$29,0,10*ROW('Sanitation Data'!D82)))</f>
        <v/>
      </c>
      <c r="CM88" s="309" t="str">
        <f ca="true">+IF(OFFSET('Sanitation Data'!$D$30,0,10*ROW('Sanitation Data'!D82))="","",OFFSET('Sanitation Data'!$D$30,0,10*ROW('Sanitation Data'!D82)))</f>
        <v/>
      </c>
      <c r="CN88" s="309" t="str">
        <f ca="true">+IF(OFFSET('Sanitation Data'!$D$31,0,10*ROW('Sanitation Data'!D82))="","",OFFSET('Sanitation Data'!$D$31,0,10*ROW('Sanitation Data'!D82)))</f>
        <v/>
      </c>
      <c r="CO88" s="309" t="str">
        <f ca="true">+IF(OFFSET('Sanitation Data'!$D$32,0,10*ROW('Sanitation Data'!D82))="","",OFFSET('Sanitation Data'!$D$32,0,10*ROW('Sanitation Data'!D82)))</f>
        <v/>
      </c>
      <c r="CP88" s="309" t="str">
        <f ca="true">+IF(OFFSET('Sanitation Data'!$E$28,0,10*ROW('Sanitation Data'!E82))="","",OFFSET('Sanitation Data'!$E$28,0,10*ROW('Sanitation Data'!E82)))</f>
        <v/>
      </c>
      <c r="CQ88" s="309" t="str">
        <f ca="true">+IF(OFFSET('Sanitation Data'!$E$29,0,10*ROW('Sanitation Data'!E82))="","",OFFSET('Sanitation Data'!$E$29,0,10*ROW('Sanitation Data'!E82)))</f>
        <v/>
      </c>
      <c r="CR88" s="309" t="str">
        <f ca="true">+IF(OFFSET('Sanitation Data'!$E$30,0,10*ROW('Sanitation Data'!E82))="","",OFFSET('Sanitation Data'!$E$30,0,10*ROW('Sanitation Data'!E82)))</f>
        <v/>
      </c>
      <c r="CS88" s="309" t="str">
        <f ca="true">+IF(OFFSET('Sanitation Data'!$E$31,0,10*ROW('Sanitation Data'!E82))="","",OFFSET('Sanitation Data'!$E$31,0,10*ROW('Sanitation Data'!E82)))</f>
        <v/>
      </c>
      <c r="CT88" s="309" t="str">
        <f ca="true">+IF(OFFSET('Sanitation Data'!$E$32,0,10*ROW('Sanitation Data'!E82))="","",OFFSET('Sanitation Data'!$E$32,0,10*ROW('Sanitation Data'!E82)))</f>
        <v/>
      </c>
      <c r="CU88" s="309" t="str">
        <f ca="true">+IF(OFFSET('Sanitation Data'!$F$28,0,10*ROW('Sanitation Data'!F82))="","",OFFSET('Sanitation Data'!$F$28,0,10*ROW('Sanitation Data'!F82)))</f>
        <v/>
      </c>
      <c r="CV88" s="309" t="str">
        <f ca="true">+IF(OFFSET('Sanitation Data'!$F$29,0,10*ROW('Sanitation Data'!F82))="","",OFFSET('Sanitation Data'!$F$29,0,10*ROW('Sanitation Data'!F82)))</f>
        <v/>
      </c>
      <c r="CW88" s="309" t="str">
        <f ca="true">+IF(OFFSET('Sanitation Data'!$F$30,0,10*ROW('Sanitation Data'!F82))="","",OFFSET('Sanitation Data'!$F$30,0,10*ROW('Sanitation Data'!F82)))</f>
        <v/>
      </c>
      <c r="CX88" s="309" t="str">
        <f ca="true">+IF(OFFSET('Sanitation Data'!$F$31,0,10*ROW('Sanitation Data'!F82))="","",OFFSET('Sanitation Data'!$F$31,0,10*ROW('Sanitation Data'!F82)))</f>
        <v/>
      </c>
      <c r="CY88" s="309" t="str">
        <f ca="true">+IF(OFFSET('Sanitation Data'!$F$32,0,10*ROW('Sanitation Data'!F82))="","",OFFSET('Sanitation Data'!$F$32,0,10*ROW('Sanitation Data'!F82)))</f>
        <v/>
      </c>
      <c r="CZ88" s="309" t="str">
        <f ca="true">+IF(OFFSET('Sanitation Data'!$G$28,0,10*ROW('Sanitation Data'!G82))="","",OFFSET('Sanitation Data'!$G$28,0,10*ROW('Sanitation Data'!G82)))</f>
        <v/>
      </c>
      <c r="DA88" s="309" t="str">
        <f ca="true">+IF(OFFSET('Sanitation Data'!$G$29,0,10*ROW('Sanitation Data'!G82))="","",OFFSET('Sanitation Data'!$G$29,0,10*ROW('Sanitation Data'!G82)))</f>
        <v/>
      </c>
      <c r="DB88" s="309" t="str">
        <f ca="true">+IF(OFFSET('Sanitation Data'!$G$30,0,10*ROW('Sanitation Data'!G82))="","",OFFSET('Sanitation Data'!$G$30,0,10*ROW('Sanitation Data'!G82)))</f>
        <v/>
      </c>
      <c r="DC88" s="309" t="str">
        <f ca="true">+IF(OFFSET('Sanitation Data'!$G$31,0,10*ROW('Sanitation Data'!G82))="","",OFFSET('Sanitation Data'!$G$31,0,10*ROW('Sanitation Data'!G82)))</f>
        <v/>
      </c>
      <c r="DD88" s="309" t="str">
        <f ca="true">+IF(OFFSET('Sanitation Data'!$G$32,0,10*ROW('Sanitation Data'!G82))="","",OFFSET('Sanitation Data'!$G$32,0,10*ROW('Sanitation Data'!G82)))</f>
        <v/>
      </c>
      <c r="DE88" s="309" t="str">
        <f ca="true">+IF(OFFSET('Sanitation Data'!$H$28,0,10*ROW('Sanitation Data'!H82))="","",OFFSET('Sanitation Data'!$H$28,0,10*ROW('Sanitation Data'!H82)))</f>
        <v/>
      </c>
      <c r="DF88" s="309" t="str">
        <f ca="true">+IF(OFFSET('Sanitation Data'!$H$29,0,10*ROW('Sanitation Data'!H82))="","",OFFSET('Sanitation Data'!$H$29,0,10*ROW('Sanitation Data'!H82)))</f>
        <v/>
      </c>
      <c r="DG88" s="309" t="str">
        <f ca="true">+IF(OFFSET('Sanitation Data'!$H$30,0,10*ROW('Sanitation Data'!H82))="","",OFFSET('Sanitation Data'!$H$30,0,10*ROW('Sanitation Data'!H82)))</f>
        <v/>
      </c>
      <c r="DH88" s="309" t="str">
        <f ca="true">+IF(OFFSET('Sanitation Data'!$H$31,0,10*ROW('Sanitation Data'!H82))="","",OFFSET('Sanitation Data'!$H$31,0,10*ROW('Sanitation Data'!H82)))</f>
        <v/>
      </c>
      <c r="DI88" s="309" t="str">
        <f ca="true">+IF(OFFSET('Sanitation Data'!$H$32,0,10*ROW('Sanitation Data'!H82))="","",OFFSET('Sanitation Data'!$H$32,0,10*ROW('Sanitation Data'!H82)))</f>
        <v/>
      </c>
      <c r="DJ88" s="309" t="str">
        <f ca="true">+IF(OFFSET('Sanitation Data'!$I$28,0,10*ROW('Sanitation Data'!I82))="","",OFFSET('Sanitation Data'!$I$28,0,10*ROW('Sanitation Data'!I82)))</f>
        <v/>
      </c>
      <c r="DK88" s="309" t="str">
        <f ca="true">+IF(OFFSET('Sanitation Data'!$I$29,0,10*ROW('Sanitation Data'!I82))="","",OFFSET('Sanitation Data'!$I$29,0,10*ROW('Sanitation Data'!I82)))</f>
        <v/>
      </c>
      <c r="DL88" s="309" t="str">
        <f ca="true">+IF(OFFSET('Sanitation Data'!$I$30,0,10*ROW('Sanitation Data'!I82))="","",OFFSET('Sanitation Data'!$I$30,0,10*ROW('Sanitation Data'!I82)))</f>
        <v/>
      </c>
      <c r="DM88" s="309" t="str">
        <f ca="true">+IF(OFFSET('Sanitation Data'!$I$31,0,10*ROW('Sanitation Data'!I82))="","",OFFSET('Sanitation Data'!$I$31,0,10*ROW('Sanitation Data'!I82)))</f>
        <v/>
      </c>
      <c r="DN88" s="309" t="str">
        <f ca="true">+IF(OFFSET('Sanitation Data'!$I$32,0,10*ROW('Sanitation Data'!I82))="","",OFFSET('Sanitation Data'!$I$32,0,10*ROW('Sanitation Data'!I82)))</f>
        <v/>
      </c>
      <c r="DO88" s="309" t="str">
        <f ca="true">+IF(OFFSET('Hygiene Data'!$D$11,0,10*ROW('Hygiene Data'!D82))="","",OFFSET('Hygiene Data'!$D$11,0,10*ROW('Hygiene Data'!D82)))</f>
        <v/>
      </c>
      <c r="DP88" s="309" t="str">
        <f ca="true">+IF(OFFSET('Hygiene Data'!$D$12,0,10*ROW('Hygiene Data'!D82))="","",OFFSET('Hygiene Data'!$D$12,0,10*ROW('Hygiene Data'!D82)))</f>
        <v/>
      </c>
      <c r="DQ88" s="309" t="str">
        <f ca="true">+IF(OFFSET('Hygiene Data'!$D$13,0,10*ROW('Hygiene Data'!D82))="","",OFFSET('Hygiene Data'!$D$13,0,10*ROW('Hygiene Data'!D82)))</f>
        <v/>
      </c>
      <c r="DR88" s="309" t="str">
        <f ca="true">+IF(OFFSET('Hygiene Data'!$E$11,0,10*ROW('Hygiene Data'!E82))="","",OFFSET('Hygiene Data'!$E$11,0,10*ROW('Hygiene Data'!E82)))</f>
        <v/>
      </c>
      <c r="DS88" s="309" t="str">
        <f ca="true">+IF(OFFSET('Hygiene Data'!$E$12,0,10*ROW('Hygiene Data'!E82))="","",OFFSET('Hygiene Data'!$E$12,0,10*ROW('Hygiene Data'!E82)))</f>
        <v/>
      </c>
      <c r="DT88" s="309" t="str">
        <f ca="true">+IF(OFFSET('Hygiene Data'!$E$13,0,10*ROW('Hygiene Data'!E82))="","",OFFSET('Hygiene Data'!$E$13,0,10*ROW('Hygiene Data'!E82)))</f>
        <v/>
      </c>
      <c r="DU88" s="309" t="str">
        <f ca="true">+IF(OFFSET('Hygiene Data'!$F$11,0,10*ROW('Hygiene Data'!F82))="","",OFFSET('Hygiene Data'!$F$11,0,10*ROW('Hygiene Data'!F82)))</f>
        <v/>
      </c>
      <c r="DV88" s="309" t="str">
        <f ca="true">+IF(OFFSET('Hygiene Data'!$F$12,0,10*ROW('Hygiene Data'!F82))="","",OFFSET('Hygiene Data'!$F$12,0,10*ROW('Hygiene Data'!F82)))</f>
        <v/>
      </c>
      <c r="DW88" s="309" t="str">
        <f ca="true">+IF(OFFSET('Hygiene Data'!$F$13,0,10*ROW('Hygiene Data'!F82))="","",OFFSET('Hygiene Data'!$F$13,0,10*ROW('Hygiene Data'!F82)))</f>
        <v/>
      </c>
      <c r="DX88" s="309" t="str">
        <f ca="true">+IF(OFFSET('Hygiene Data'!$G$11,0,10*ROW('Hygiene Data'!G82))="","",OFFSET('Hygiene Data'!$G$11,0,10*ROW('Hygiene Data'!G82)))</f>
        <v/>
      </c>
      <c r="DY88" s="309" t="str">
        <f ca="true">+IF(OFFSET('Hygiene Data'!$G$12,0,10*ROW('Hygiene Data'!G82))="","",OFFSET('Hygiene Data'!$G$12,0,10*ROW('Hygiene Data'!G82)))</f>
        <v/>
      </c>
      <c r="DZ88" s="309" t="str">
        <f ca="true">+IF(OFFSET('Hygiene Data'!$G$13,0,10*ROW('Hygiene Data'!G82))="","",OFFSET('Hygiene Data'!$G$13,0,10*ROW('Hygiene Data'!G82)))</f>
        <v/>
      </c>
      <c r="EA88" s="309" t="str">
        <f ca="true">+IF(OFFSET('Hygiene Data'!$H$11,0,10*ROW('Hygiene Data'!H82))="","",OFFSET('Hygiene Data'!$H$11,0,10*ROW('Hygiene Data'!H82)))</f>
        <v/>
      </c>
      <c r="EB88" s="309" t="str">
        <f ca="true">+IF(OFFSET('Hygiene Data'!$H$12,0,10*ROW('Hygiene Data'!H82))="","",OFFSET('Hygiene Data'!$H$12,0,10*ROW('Hygiene Data'!H82)))</f>
        <v/>
      </c>
      <c r="EC88" s="309" t="str">
        <f ca="true">+IF(OFFSET('Hygiene Data'!$H$13,0,10*ROW('Hygiene Data'!H82))="","",OFFSET('Hygiene Data'!$H$13,0,10*ROW('Hygiene Data'!H82)))</f>
        <v/>
      </c>
      <c r="ED88" s="309" t="str">
        <f ca="true">+IF(OFFSET('Hygiene Data'!$I$11,0,10*ROW('Hygiene Data'!I82))="","",OFFSET('Hygiene Data'!$I$11,0,10*ROW('Hygiene Data'!I82)))</f>
        <v/>
      </c>
      <c r="EE88" s="309" t="str">
        <f ca="true">+IF(OFFSET('Hygiene Data'!$I$12,0,10*ROW('Hygiene Data'!I82))="","",OFFSET('Hygiene Data'!$I$12,0,10*ROW('Hygiene Data'!I82)))</f>
        <v/>
      </c>
      <c r="EF88" s="309"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65" t="str">
        <f t="shared" ca="true" si="1"/>
        <v/>
      </c>
      <c r="D89" s="9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10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10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10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10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10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10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10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10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10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10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10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10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10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10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10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10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10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10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10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10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10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10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10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10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10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10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10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10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10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10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9"/>
      <c r="BS89" s="309" t="str">
        <f ca="true">+IF(OFFSET('Water Data'!$D$27,0,10*ROW('Water Data'!D83))="","",OFFSET('Water Data'!$D$27,0,10*ROW('Water Data'!D83)))</f>
        <v/>
      </c>
      <c r="BT89" s="309" t="str">
        <f ca="true">+IF(OFFSET('Water Data'!$D$28,0,10*ROW('Water Data'!D83))="","",OFFSET('Water Data'!$D$28,0,10*ROW('Water Data'!D83)))</f>
        <v/>
      </c>
      <c r="BU89" s="309" t="str">
        <f ca="true">+IF(OFFSET('Water Data'!$D$29,0,10*ROW('Water Data'!D83))="","",OFFSET('Water Data'!$D$29,0,10*ROW('Water Data'!D83)))</f>
        <v/>
      </c>
      <c r="BV89" s="309" t="str">
        <f ca="true">+IF(OFFSET('Water Data'!$E$27,0,10*ROW('Water Data'!E83))="","",OFFSET('Water Data'!$E$27,0,10*ROW('Water Data'!E83)))</f>
        <v/>
      </c>
      <c r="BW89" s="309" t="str">
        <f ca="true">+IF(OFFSET('Water Data'!$E$28,0,10*ROW('Water Data'!E83))="","",OFFSET('Water Data'!$E$28,0,10*ROW('Water Data'!E83)))</f>
        <v/>
      </c>
      <c r="BX89" s="309" t="str">
        <f ca="true">+IF(OFFSET('Water Data'!$E$29,0,10*ROW('Water Data'!E83))="","",OFFSET('Water Data'!$E$29,0,10*ROW('Water Data'!E83)))</f>
        <v/>
      </c>
      <c r="BY89" s="309" t="str">
        <f ca="true">+IF(OFFSET('Water Data'!$F$27,0,10*ROW('Water Data'!F83))="","",OFFSET('Water Data'!$F$27,0,10*ROW('Water Data'!F83)))</f>
        <v/>
      </c>
      <c r="BZ89" s="309" t="str">
        <f ca="true">+IF(OFFSET('Water Data'!$F$28,0,10*ROW('Water Data'!F83))="","",OFFSET('Water Data'!$F$28,0,10*ROW('Water Data'!F83)))</f>
        <v/>
      </c>
      <c r="CA89" s="309" t="str">
        <f ca="true">+IF(OFFSET('Water Data'!$F$29,0,10*ROW('Water Data'!F83))="","",OFFSET('Water Data'!$F$29,0,10*ROW('Water Data'!F83)))</f>
        <v/>
      </c>
      <c r="CB89" s="309" t="str">
        <f ca="true">+IF(OFFSET('Water Data'!$G$27,0,10*ROW('Water Data'!G83))="","",OFFSET('Water Data'!$G$27,0,10*ROW('Water Data'!G83)))</f>
        <v/>
      </c>
      <c r="CC89" s="309" t="str">
        <f ca="true">+IF(OFFSET('Water Data'!$G$28,0,10*ROW('Water Data'!G83))="","",OFFSET('Water Data'!$G$28,0,10*ROW('Water Data'!G83)))</f>
        <v/>
      </c>
      <c r="CD89" s="309" t="str">
        <f ca="true">+IF(OFFSET('Water Data'!$G$29,0,10*ROW('Water Data'!G83))="","",OFFSET('Water Data'!$G$29,0,10*ROW('Water Data'!G83)))</f>
        <v/>
      </c>
      <c r="CE89" s="309" t="str">
        <f ca="true">+IF(OFFSET('Water Data'!$H$27,0,10*ROW('Water Data'!H83))="","",OFFSET('Water Data'!$H$27,0,10*ROW('Water Data'!H83)))</f>
        <v/>
      </c>
      <c r="CF89" s="309" t="str">
        <f ca="true">+IF(OFFSET('Water Data'!$H$28,0,10*ROW('Water Data'!H83))="","",OFFSET('Water Data'!$H$28,0,10*ROW('Water Data'!H83)))</f>
        <v/>
      </c>
      <c r="CG89" s="309" t="str">
        <f ca="true">+IF(OFFSET('Water Data'!$H$29,0,10*ROW('Water Data'!H83))="","",OFFSET('Water Data'!$H$29,0,10*ROW('Water Data'!H83)))</f>
        <v/>
      </c>
      <c r="CH89" s="309" t="str">
        <f ca="true">+IF(OFFSET('Water Data'!$I$27,0,10*ROW('Water Data'!I83))="","",OFFSET('Water Data'!$I$27,0,10*ROW('Water Data'!I83)))</f>
        <v/>
      </c>
      <c r="CI89" s="309" t="str">
        <f ca="true">+IF(OFFSET('Water Data'!$I$28,0,10*ROW('Water Data'!I83))="","",OFFSET('Water Data'!$I$28,0,10*ROW('Water Data'!I83)))</f>
        <v/>
      </c>
      <c r="CJ89" s="309" t="str">
        <f ca="true">+IF(OFFSET('Water Data'!$I$29,0,10*ROW('Water Data'!I83))="","",OFFSET('Water Data'!$I$29,0,10*ROW('Water Data'!I83)))</f>
        <v/>
      </c>
      <c r="CK89" s="309" t="str">
        <f ca="true">+IF(OFFSET('Sanitation Data'!$D$28,0,10*ROW('Sanitation Data'!D83))="","",OFFSET('Sanitation Data'!$D$28,0,10*ROW('Sanitation Data'!D83)))</f>
        <v/>
      </c>
      <c r="CL89" s="309" t="str">
        <f ca="true">+IF(OFFSET('Sanitation Data'!$D$29,0,10*ROW('Sanitation Data'!D83))="","",OFFSET('Sanitation Data'!$D$29,0,10*ROW('Sanitation Data'!D83)))</f>
        <v/>
      </c>
      <c r="CM89" s="309" t="str">
        <f ca="true">+IF(OFFSET('Sanitation Data'!$D$30,0,10*ROW('Sanitation Data'!D83))="","",OFFSET('Sanitation Data'!$D$30,0,10*ROW('Sanitation Data'!D83)))</f>
        <v/>
      </c>
      <c r="CN89" s="309" t="str">
        <f ca="true">+IF(OFFSET('Sanitation Data'!$D$31,0,10*ROW('Sanitation Data'!D83))="","",OFFSET('Sanitation Data'!$D$31,0,10*ROW('Sanitation Data'!D83)))</f>
        <v/>
      </c>
      <c r="CO89" s="309" t="str">
        <f ca="true">+IF(OFFSET('Sanitation Data'!$D$32,0,10*ROW('Sanitation Data'!D83))="","",OFFSET('Sanitation Data'!$D$32,0,10*ROW('Sanitation Data'!D83)))</f>
        <v/>
      </c>
      <c r="CP89" s="309" t="str">
        <f ca="true">+IF(OFFSET('Sanitation Data'!$E$28,0,10*ROW('Sanitation Data'!E83))="","",OFFSET('Sanitation Data'!$E$28,0,10*ROW('Sanitation Data'!E83)))</f>
        <v/>
      </c>
      <c r="CQ89" s="309" t="str">
        <f ca="true">+IF(OFFSET('Sanitation Data'!$E$29,0,10*ROW('Sanitation Data'!E83))="","",OFFSET('Sanitation Data'!$E$29,0,10*ROW('Sanitation Data'!E83)))</f>
        <v/>
      </c>
      <c r="CR89" s="309" t="str">
        <f ca="true">+IF(OFFSET('Sanitation Data'!$E$30,0,10*ROW('Sanitation Data'!E83))="","",OFFSET('Sanitation Data'!$E$30,0,10*ROW('Sanitation Data'!E83)))</f>
        <v/>
      </c>
      <c r="CS89" s="309" t="str">
        <f ca="true">+IF(OFFSET('Sanitation Data'!$E$31,0,10*ROW('Sanitation Data'!E83))="","",OFFSET('Sanitation Data'!$E$31,0,10*ROW('Sanitation Data'!E83)))</f>
        <v/>
      </c>
      <c r="CT89" s="309" t="str">
        <f ca="true">+IF(OFFSET('Sanitation Data'!$E$32,0,10*ROW('Sanitation Data'!E83))="","",OFFSET('Sanitation Data'!$E$32,0,10*ROW('Sanitation Data'!E83)))</f>
        <v/>
      </c>
      <c r="CU89" s="309" t="str">
        <f ca="true">+IF(OFFSET('Sanitation Data'!$F$28,0,10*ROW('Sanitation Data'!F83))="","",OFFSET('Sanitation Data'!$F$28,0,10*ROW('Sanitation Data'!F83)))</f>
        <v/>
      </c>
      <c r="CV89" s="309" t="str">
        <f ca="true">+IF(OFFSET('Sanitation Data'!$F$29,0,10*ROW('Sanitation Data'!F83))="","",OFFSET('Sanitation Data'!$F$29,0,10*ROW('Sanitation Data'!F83)))</f>
        <v/>
      </c>
      <c r="CW89" s="309" t="str">
        <f ca="true">+IF(OFFSET('Sanitation Data'!$F$30,0,10*ROW('Sanitation Data'!F83))="","",OFFSET('Sanitation Data'!$F$30,0,10*ROW('Sanitation Data'!F83)))</f>
        <v/>
      </c>
      <c r="CX89" s="309" t="str">
        <f ca="true">+IF(OFFSET('Sanitation Data'!$F$31,0,10*ROW('Sanitation Data'!F83))="","",OFFSET('Sanitation Data'!$F$31,0,10*ROW('Sanitation Data'!F83)))</f>
        <v/>
      </c>
      <c r="CY89" s="309" t="str">
        <f ca="true">+IF(OFFSET('Sanitation Data'!$F$32,0,10*ROW('Sanitation Data'!F83))="","",OFFSET('Sanitation Data'!$F$32,0,10*ROW('Sanitation Data'!F83)))</f>
        <v/>
      </c>
      <c r="CZ89" s="309" t="str">
        <f ca="true">+IF(OFFSET('Sanitation Data'!$G$28,0,10*ROW('Sanitation Data'!G83))="","",OFFSET('Sanitation Data'!$G$28,0,10*ROW('Sanitation Data'!G83)))</f>
        <v/>
      </c>
      <c r="DA89" s="309" t="str">
        <f ca="true">+IF(OFFSET('Sanitation Data'!$G$29,0,10*ROW('Sanitation Data'!G83))="","",OFFSET('Sanitation Data'!$G$29,0,10*ROW('Sanitation Data'!G83)))</f>
        <v/>
      </c>
      <c r="DB89" s="309" t="str">
        <f ca="true">+IF(OFFSET('Sanitation Data'!$G$30,0,10*ROW('Sanitation Data'!G83))="","",OFFSET('Sanitation Data'!$G$30,0,10*ROW('Sanitation Data'!G83)))</f>
        <v/>
      </c>
      <c r="DC89" s="309" t="str">
        <f ca="true">+IF(OFFSET('Sanitation Data'!$G$31,0,10*ROW('Sanitation Data'!G83))="","",OFFSET('Sanitation Data'!$G$31,0,10*ROW('Sanitation Data'!G83)))</f>
        <v/>
      </c>
      <c r="DD89" s="309" t="str">
        <f ca="true">+IF(OFFSET('Sanitation Data'!$G$32,0,10*ROW('Sanitation Data'!G83))="","",OFFSET('Sanitation Data'!$G$32,0,10*ROW('Sanitation Data'!G83)))</f>
        <v/>
      </c>
      <c r="DE89" s="309" t="str">
        <f ca="true">+IF(OFFSET('Sanitation Data'!$H$28,0,10*ROW('Sanitation Data'!H83))="","",OFFSET('Sanitation Data'!$H$28,0,10*ROW('Sanitation Data'!H83)))</f>
        <v/>
      </c>
      <c r="DF89" s="309" t="str">
        <f ca="true">+IF(OFFSET('Sanitation Data'!$H$29,0,10*ROW('Sanitation Data'!H83))="","",OFFSET('Sanitation Data'!$H$29,0,10*ROW('Sanitation Data'!H83)))</f>
        <v/>
      </c>
      <c r="DG89" s="309" t="str">
        <f ca="true">+IF(OFFSET('Sanitation Data'!$H$30,0,10*ROW('Sanitation Data'!H83))="","",OFFSET('Sanitation Data'!$H$30,0,10*ROW('Sanitation Data'!H83)))</f>
        <v/>
      </c>
      <c r="DH89" s="309" t="str">
        <f ca="true">+IF(OFFSET('Sanitation Data'!$H$31,0,10*ROW('Sanitation Data'!H83))="","",OFFSET('Sanitation Data'!$H$31,0,10*ROW('Sanitation Data'!H83)))</f>
        <v/>
      </c>
      <c r="DI89" s="309" t="str">
        <f ca="true">+IF(OFFSET('Sanitation Data'!$H$32,0,10*ROW('Sanitation Data'!H83))="","",OFFSET('Sanitation Data'!$H$32,0,10*ROW('Sanitation Data'!H83)))</f>
        <v/>
      </c>
      <c r="DJ89" s="309" t="str">
        <f ca="true">+IF(OFFSET('Sanitation Data'!$I$28,0,10*ROW('Sanitation Data'!I83))="","",OFFSET('Sanitation Data'!$I$28,0,10*ROW('Sanitation Data'!I83)))</f>
        <v/>
      </c>
      <c r="DK89" s="309" t="str">
        <f ca="true">+IF(OFFSET('Sanitation Data'!$I$29,0,10*ROW('Sanitation Data'!I83))="","",OFFSET('Sanitation Data'!$I$29,0,10*ROW('Sanitation Data'!I83)))</f>
        <v/>
      </c>
      <c r="DL89" s="309" t="str">
        <f ca="true">+IF(OFFSET('Sanitation Data'!$I$30,0,10*ROW('Sanitation Data'!I83))="","",OFFSET('Sanitation Data'!$I$30,0,10*ROW('Sanitation Data'!I83)))</f>
        <v/>
      </c>
      <c r="DM89" s="309" t="str">
        <f ca="true">+IF(OFFSET('Sanitation Data'!$I$31,0,10*ROW('Sanitation Data'!I83))="","",OFFSET('Sanitation Data'!$I$31,0,10*ROW('Sanitation Data'!I83)))</f>
        <v/>
      </c>
      <c r="DN89" s="309" t="str">
        <f ca="true">+IF(OFFSET('Sanitation Data'!$I$32,0,10*ROW('Sanitation Data'!I83))="","",OFFSET('Sanitation Data'!$I$32,0,10*ROW('Sanitation Data'!I83)))</f>
        <v/>
      </c>
      <c r="DO89" s="309" t="str">
        <f ca="true">+IF(OFFSET('Hygiene Data'!$D$11,0,10*ROW('Hygiene Data'!D83))="","",OFFSET('Hygiene Data'!$D$11,0,10*ROW('Hygiene Data'!D83)))</f>
        <v/>
      </c>
      <c r="DP89" s="309" t="str">
        <f ca="true">+IF(OFFSET('Hygiene Data'!$D$12,0,10*ROW('Hygiene Data'!D83))="","",OFFSET('Hygiene Data'!$D$12,0,10*ROW('Hygiene Data'!D83)))</f>
        <v/>
      </c>
      <c r="DQ89" s="309" t="str">
        <f ca="true">+IF(OFFSET('Hygiene Data'!$D$13,0,10*ROW('Hygiene Data'!D83))="","",OFFSET('Hygiene Data'!$D$13,0,10*ROW('Hygiene Data'!D83)))</f>
        <v/>
      </c>
      <c r="DR89" s="309" t="str">
        <f ca="true">+IF(OFFSET('Hygiene Data'!$E$11,0,10*ROW('Hygiene Data'!E83))="","",OFFSET('Hygiene Data'!$E$11,0,10*ROW('Hygiene Data'!E83)))</f>
        <v/>
      </c>
      <c r="DS89" s="309" t="str">
        <f ca="true">+IF(OFFSET('Hygiene Data'!$E$12,0,10*ROW('Hygiene Data'!E83))="","",OFFSET('Hygiene Data'!$E$12,0,10*ROW('Hygiene Data'!E83)))</f>
        <v/>
      </c>
      <c r="DT89" s="309" t="str">
        <f ca="true">+IF(OFFSET('Hygiene Data'!$E$13,0,10*ROW('Hygiene Data'!E83))="","",OFFSET('Hygiene Data'!$E$13,0,10*ROW('Hygiene Data'!E83)))</f>
        <v/>
      </c>
      <c r="DU89" s="309" t="str">
        <f ca="true">+IF(OFFSET('Hygiene Data'!$F$11,0,10*ROW('Hygiene Data'!F83))="","",OFFSET('Hygiene Data'!$F$11,0,10*ROW('Hygiene Data'!F83)))</f>
        <v/>
      </c>
      <c r="DV89" s="309" t="str">
        <f ca="true">+IF(OFFSET('Hygiene Data'!$F$12,0,10*ROW('Hygiene Data'!F83))="","",OFFSET('Hygiene Data'!$F$12,0,10*ROW('Hygiene Data'!F83)))</f>
        <v/>
      </c>
      <c r="DW89" s="309" t="str">
        <f ca="true">+IF(OFFSET('Hygiene Data'!$F$13,0,10*ROW('Hygiene Data'!F83))="","",OFFSET('Hygiene Data'!$F$13,0,10*ROW('Hygiene Data'!F83)))</f>
        <v/>
      </c>
      <c r="DX89" s="309" t="str">
        <f ca="true">+IF(OFFSET('Hygiene Data'!$G$11,0,10*ROW('Hygiene Data'!G83))="","",OFFSET('Hygiene Data'!$G$11,0,10*ROW('Hygiene Data'!G83)))</f>
        <v/>
      </c>
      <c r="DY89" s="309" t="str">
        <f ca="true">+IF(OFFSET('Hygiene Data'!$G$12,0,10*ROW('Hygiene Data'!G83))="","",OFFSET('Hygiene Data'!$G$12,0,10*ROW('Hygiene Data'!G83)))</f>
        <v/>
      </c>
      <c r="DZ89" s="309" t="str">
        <f ca="true">+IF(OFFSET('Hygiene Data'!$G$13,0,10*ROW('Hygiene Data'!G83))="","",OFFSET('Hygiene Data'!$G$13,0,10*ROW('Hygiene Data'!G83)))</f>
        <v/>
      </c>
      <c r="EA89" s="309" t="str">
        <f ca="true">+IF(OFFSET('Hygiene Data'!$H$11,0,10*ROW('Hygiene Data'!H83))="","",OFFSET('Hygiene Data'!$H$11,0,10*ROW('Hygiene Data'!H83)))</f>
        <v/>
      </c>
      <c r="EB89" s="309" t="str">
        <f ca="true">+IF(OFFSET('Hygiene Data'!$H$12,0,10*ROW('Hygiene Data'!H83))="","",OFFSET('Hygiene Data'!$H$12,0,10*ROW('Hygiene Data'!H83)))</f>
        <v/>
      </c>
      <c r="EC89" s="309" t="str">
        <f ca="true">+IF(OFFSET('Hygiene Data'!$H$13,0,10*ROW('Hygiene Data'!H83))="","",OFFSET('Hygiene Data'!$H$13,0,10*ROW('Hygiene Data'!H83)))</f>
        <v/>
      </c>
      <c r="ED89" s="309" t="str">
        <f ca="true">+IF(OFFSET('Hygiene Data'!$I$11,0,10*ROW('Hygiene Data'!I83))="","",OFFSET('Hygiene Data'!$I$11,0,10*ROW('Hygiene Data'!I83)))</f>
        <v/>
      </c>
      <c r="EE89" s="309" t="str">
        <f ca="true">+IF(OFFSET('Hygiene Data'!$I$12,0,10*ROW('Hygiene Data'!I83))="","",OFFSET('Hygiene Data'!$I$12,0,10*ROW('Hygiene Data'!I83)))</f>
        <v/>
      </c>
      <c r="EF89" s="309"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65" t="str">
        <f t="shared" ca="true" si="1"/>
        <v/>
      </c>
      <c r="D90" s="9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10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10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10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10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10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10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10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10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10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10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10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10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10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10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10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10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10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10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10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10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10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10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10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10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10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10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10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10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10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10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9"/>
      <c r="BS90" s="309" t="str">
        <f ca="true">+IF(OFFSET('Water Data'!$D$27,0,10*ROW('Water Data'!D84))="","",OFFSET('Water Data'!$D$27,0,10*ROW('Water Data'!D84)))</f>
        <v/>
      </c>
      <c r="BT90" s="309" t="str">
        <f ca="true">+IF(OFFSET('Water Data'!$D$28,0,10*ROW('Water Data'!D84))="","",OFFSET('Water Data'!$D$28,0,10*ROW('Water Data'!D84)))</f>
        <v/>
      </c>
      <c r="BU90" s="309" t="str">
        <f ca="true">+IF(OFFSET('Water Data'!$D$29,0,10*ROW('Water Data'!D84))="","",OFFSET('Water Data'!$D$29,0,10*ROW('Water Data'!D84)))</f>
        <v/>
      </c>
      <c r="BV90" s="309" t="str">
        <f ca="true">+IF(OFFSET('Water Data'!$E$27,0,10*ROW('Water Data'!E84))="","",OFFSET('Water Data'!$E$27,0,10*ROW('Water Data'!E84)))</f>
        <v/>
      </c>
      <c r="BW90" s="309" t="str">
        <f ca="true">+IF(OFFSET('Water Data'!$E$28,0,10*ROW('Water Data'!E84))="","",OFFSET('Water Data'!$E$28,0,10*ROW('Water Data'!E84)))</f>
        <v/>
      </c>
      <c r="BX90" s="309" t="str">
        <f ca="true">+IF(OFFSET('Water Data'!$E$29,0,10*ROW('Water Data'!E84))="","",OFFSET('Water Data'!$E$29,0,10*ROW('Water Data'!E84)))</f>
        <v/>
      </c>
      <c r="BY90" s="309" t="str">
        <f ca="true">+IF(OFFSET('Water Data'!$F$27,0,10*ROW('Water Data'!F84))="","",OFFSET('Water Data'!$F$27,0,10*ROW('Water Data'!F84)))</f>
        <v/>
      </c>
      <c r="BZ90" s="309" t="str">
        <f ca="true">+IF(OFFSET('Water Data'!$F$28,0,10*ROW('Water Data'!F84))="","",OFFSET('Water Data'!$F$28,0,10*ROW('Water Data'!F84)))</f>
        <v/>
      </c>
      <c r="CA90" s="309" t="str">
        <f ca="true">+IF(OFFSET('Water Data'!$F$29,0,10*ROW('Water Data'!F84))="","",OFFSET('Water Data'!$F$29,0,10*ROW('Water Data'!F84)))</f>
        <v/>
      </c>
      <c r="CB90" s="309" t="str">
        <f ca="true">+IF(OFFSET('Water Data'!$G$27,0,10*ROW('Water Data'!G84))="","",OFFSET('Water Data'!$G$27,0,10*ROW('Water Data'!G84)))</f>
        <v/>
      </c>
      <c r="CC90" s="309" t="str">
        <f ca="true">+IF(OFFSET('Water Data'!$G$28,0,10*ROW('Water Data'!G84))="","",OFFSET('Water Data'!$G$28,0,10*ROW('Water Data'!G84)))</f>
        <v/>
      </c>
      <c r="CD90" s="309" t="str">
        <f ca="true">+IF(OFFSET('Water Data'!$G$29,0,10*ROW('Water Data'!G84))="","",OFFSET('Water Data'!$G$29,0,10*ROW('Water Data'!G84)))</f>
        <v/>
      </c>
      <c r="CE90" s="309" t="str">
        <f ca="true">+IF(OFFSET('Water Data'!$H$27,0,10*ROW('Water Data'!H84))="","",OFFSET('Water Data'!$H$27,0,10*ROW('Water Data'!H84)))</f>
        <v/>
      </c>
      <c r="CF90" s="309" t="str">
        <f ca="true">+IF(OFFSET('Water Data'!$H$28,0,10*ROW('Water Data'!H84))="","",OFFSET('Water Data'!$H$28,0,10*ROW('Water Data'!H84)))</f>
        <v/>
      </c>
      <c r="CG90" s="309" t="str">
        <f ca="true">+IF(OFFSET('Water Data'!$H$29,0,10*ROW('Water Data'!H84))="","",OFFSET('Water Data'!$H$29,0,10*ROW('Water Data'!H84)))</f>
        <v/>
      </c>
      <c r="CH90" s="309" t="str">
        <f ca="true">+IF(OFFSET('Water Data'!$I$27,0,10*ROW('Water Data'!I84))="","",OFFSET('Water Data'!$I$27,0,10*ROW('Water Data'!I84)))</f>
        <v/>
      </c>
      <c r="CI90" s="309" t="str">
        <f ca="true">+IF(OFFSET('Water Data'!$I$28,0,10*ROW('Water Data'!I84))="","",OFFSET('Water Data'!$I$28,0,10*ROW('Water Data'!I84)))</f>
        <v/>
      </c>
      <c r="CJ90" s="309" t="str">
        <f ca="true">+IF(OFFSET('Water Data'!$I$29,0,10*ROW('Water Data'!I84))="","",OFFSET('Water Data'!$I$29,0,10*ROW('Water Data'!I84)))</f>
        <v/>
      </c>
      <c r="CK90" s="309" t="str">
        <f ca="true">+IF(OFFSET('Sanitation Data'!$D$28,0,10*ROW('Sanitation Data'!D84))="","",OFFSET('Sanitation Data'!$D$28,0,10*ROW('Sanitation Data'!D84)))</f>
        <v/>
      </c>
      <c r="CL90" s="309" t="str">
        <f ca="true">+IF(OFFSET('Sanitation Data'!$D$29,0,10*ROW('Sanitation Data'!D84))="","",OFFSET('Sanitation Data'!$D$29,0,10*ROW('Sanitation Data'!D84)))</f>
        <v/>
      </c>
      <c r="CM90" s="309" t="str">
        <f ca="true">+IF(OFFSET('Sanitation Data'!$D$30,0,10*ROW('Sanitation Data'!D84))="","",OFFSET('Sanitation Data'!$D$30,0,10*ROW('Sanitation Data'!D84)))</f>
        <v/>
      </c>
      <c r="CN90" s="309" t="str">
        <f ca="true">+IF(OFFSET('Sanitation Data'!$D$31,0,10*ROW('Sanitation Data'!D84))="","",OFFSET('Sanitation Data'!$D$31,0,10*ROW('Sanitation Data'!D84)))</f>
        <v/>
      </c>
      <c r="CO90" s="309" t="str">
        <f ca="true">+IF(OFFSET('Sanitation Data'!$D$32,0,10*ROW('Sanitation Data'!D84))="","",OFFSET('Sanitation Data'!$D$32,0,10*ROW('Sanitation Data'!D84)))</f>
        <v/>
      </c>
      <c r="CP90" s="309" t="str">
        <f ca="true">+IF(OFFSET('Sanitation Data'!$E$28,0,10*ROW('Sanitation Data'!E84))="","",OFFSET('Sanitation Data'!$E$28,0,10*ROW('Sanitation Data'!E84)))</f>
        <v/>
      </c>
      <c r="CQ90" s="309" t="str">
        <f ca="true">+IF(OFFSET('Sanitation Data'!$E$29,0,10*ROW('Sanitation Data'!E84))="","",OFFSET('Sanitation Data'!$E$29,0,10*ROW('Sanitation Data'!E84)))</f>
        <v/>
      </c>
      <c r="CR90" s="309" t="str">
        <f ca="true">+IF(OFFSET('Sanitation Data'!$E$30,0,10*ROW('Sanitation Data'!E84))="","",OFFSET('Sanitation Data'!$E$30,0,10*ROW('Sanitation Data'!E84)))</f>
        <v/>
      </c>
      <c r="CS90" s="309" t="str">
        <f ca="true">+IF(OFFSET('Sanitation Data'!$E$31,0,10*ROW('Sanitation Data'!E84))="","",OFFSET('Sanitation Data'!$E$31,0,10*ROW('Sanitation Data'!E84)))</f>
        <v/>
      </c>
      <c r="CT90" s="309" t="str">
        <f ca="true">+IF(OFFSET('Sanitation Data'!$E$32,0,10*ROW('Sanitation Data'!E84))="","",OFFSET('Sanitation Data'!$E$32,0,10*ROW('Sanitation Data'!E84)))</f>
        <v/>
      </c>
      <c r="CU90" s="309" t="str">
        <f ca="true">+IF(OFFSET('Sanitation Data'!$F$28,0,10*ROW('Sanitation Data'!F84))="","",OFFSET('Sanitation Data'!$F$28,0,10*ROW('Sanitation Data'!F84)))</f>
        <v/>
      </c>
      <c r="CV90" s="309" t="str">
        <f ca="true">+IF(OFFSET('Sanitation Data'!$F$29,0,10*ROW('Sanitation Data'!F84))="","",OFFSET('Sanitation Data'!$F$29,0,10*ROW('Sanitation Data'!F84)))</f>
        <v/>
      </c>
      <c r="CW90" s="309" t="str">
        <f ca="true">+IF(OFFSET('Sanitation Data'!$F$30,0,10*ROW('Sanitation Data'!F84))="","",OFFSET('Sanitation Data'!$F$30,0,10*ROW('Sanitation Data'!F84)))</f>
        <v/>
      </c>
      <c r="CX90" s="309" t="str">
        <f ca="true">+IF(OFFSET('Sanitation Data'!$F$31,0,10*ROW('Sanitation Data'!F84))="","",OFFSET('Sanitation Data'!$F$31,0,10*ROW('Sanitation Data'!F84)))</f>
        <v/>
      </c>
      <c r="CY90" s="309" t="str">
        <f ca="true">+IF(OFFSET('Sanitation Data'!$F$32,0,10*ROW('Sanitation Data'!F84))="","",OFFSET('Sanitation Data'!$F$32,0,10*ROW('Sanitation Data'!F84)))</f>
        <v/>
      </c>
      <c r="CZ90" s="309" t="str">
        <f ca="true">+IF(OFFSET('Sanitation Data'!$G$28,0,10*ROW('Sanitation Data'!G84))="","",OFFSET('Sanitation Data'!$G$28,0,10*ROW('Sanitation Data'!G84)))</f>
        <v/>
      </c>
      <c r="DA90" s="309" t="str">
        <f ca="true">+IF(OFFSET('Sanitation Data'!$G$29,0,10*ROW('Sanitation Data'!G84))="","",OFFSET('Sanitation Data'!$G$29,0,10*ROW('Sanitation Data'!G84)))</f>
        <v/>
      </c>
      <c r="DB90" s="309" t="str">
        <f ca="true">+IF(OFFSET('Sanitation Data'!$G$30,0,10*ROW('Sanitation Data'!G84))="","",OFFSET('Sanitation Data'!$G$30,0,10*ROW('Sanitation Data'!G84)))</f>
        <v/>
      </c>
      <c r="DC90" s="309" t="str">
        <f ca="true">+IF(OFFSET('Sanitation Data'!$G$31,0,10*ROW('Sanitation Data'!G84))="","",OFFSET('Sanitation Data'!$G$31,0,10*ROW('Sanitation Data'!G84)))</f>
        <v/>
      </c>
      <c r="DD90" s="309" t="str">
        <f ca="true">+IF(OFFSET('Sanitation Data'!$G$32,0,10*ROW('Sanitation Data'!G84))="","",OFFSET('Sanitation Data'!$G$32,0,10*ROW('Sanitation Data'!G84)))</f>
        <v/>
      </c>
      <c r="DE90" s="309" t="str">
        <f ca="true">+IF(OFFSET('Sanitation Data'!$H$28,0,10*ROW('Sanitation Data'!H84))="","",OFFSET('Sanitation Data'!$H$28,0,10*ROW('Sanitation Data'!H84)))</f>
        <v/>
      </c>
      <c r="DF90" s="309" t="str">
        <f ca="true">+IF(OFFSET('Sanitation Data'!$H$29,0,10*ROW('Sanitation Data'!H84))="","",OFFSET('Sanitation Data'!$H$29,0,10*ROW('Sanitation Data'!H84)))</f>
        <v/>
      </c>
      <c r="DG90" s="309" t="str">
        <f ca="true">+IF(OFFSET('Sanitation Data'!$H$30,0,10*ROW('Sanitation Data'!H84))="","",OFFSET('Sanitation Data'!$H$30,0,10*ROW('Sanitation Data'!H84)))</f>
        <v/>
      </c>
      <c r="DH90" s="309" t="str">
        <f ca="true">+IF(OFFSET('Sanitation Data'!$H$31,0,10*ROW('Sanitation Data'!H84))="","",OFFSET('Sanitation Data'!$H$31,0,10*ROW('Sanitation Data'!H84)))</f>
        <v/>
      </c>
      <c r="DI90" s="309" t="str">
        <f ca="true">+IF(OFFSET('Sanitation Data'!$H$32,0,10*ROW('Sanitation Data'!H84))="","",OFFSET('Sanitation Data'!$H$32,0,10*ROW('Sanitation Data'!H84)))</f>
        <v/>
      </c>
      <c r="DJ90" s="309" t="str">
        <f ca="true">+IF(OFFSET('Sanitation Data'!$I$28,0,10*ROW('Sanitation Data'!I84))="","",OFFSET('Sanitation Data'!$I$28,0,10*ROW('Sanitation Data'!I84)))</f>
        <v/>
      </c>
      <c r="DK90" s="309" t="str">
        <f ca="true">+IF(OFFSET('Sanitation Data'!$I$29,0,10*ROW('Sanitation Data'!I84))="","",OFFSET('Sanitation Data'!$I$29,0,10*ROW('Sanitation Data'!I84)))</f>
        <v/>
      </c>
      <c r="DL90" s="309" t="str">
        <f ca="true">+IF(OFFSET('Sanitation Data'!$I$30,0,10*ROW('Sanitation Data'!I84))="","",OFFSET('Sanitation Data'!$I$30,0,10*ROW('Sanitation Data'!I84)))</f>
        <v/>
      </c>
      <c r="DM90" s="309" t="str">
        <f ca="true">+IF(OFFSET('Sanitation Data'!$I$31,0,10*ROW('Sanitation Data'!I84))="","",OFFSET('Sanitation Data'!$I$31,0,10*ROW('Sanitation Data'!I84)))</f>
        <v/>
      </c>
      <c r="DN90" s="309" t="str">
        <f ca="true">+IF(OFFSET('Sanitation Data'!$I$32,0,10*ROW('Sanitation Data'!I84))="","",OFFSET('Sanitation Data'!$I$32,0,10*ROW('Sanitation Data'!I84)))</f>
        <v/>
      </c>
      <c r="DO90" s="309" t="str">
        <f ca="true">+IF(OFFSET('Hygiene Data'!$D$11,0,10*ROW('Hygiene Data'!D84))="","",OFFSET('Hygiene Data'!$D$11,0,10*ROW('Hygiene Data'!D84)))</f>
        <v/>
      </c>
      <c r="DP90" s="309" t="str">
        <f ca="true">+IF(OFFSET('Hygiene Data'!$D$12,0,10*ROW('Hygiene Data'!D84))="","",OFFSET('Hygiene Data'!$D$12,0,10*ROW('Hygiene Data'!D84)))</f>
        <v/>
      </c>
      <c r="DQ90" s="309" t="str">
        <f ca="true">+IF(OFFSET('Hygiene Data'!$D$13,0,10*ROW('Hygiene Data'!D84))="","",OFFSET('Hygiene Data'!$D$13,0,10*ROW('Hygiene Data'!D84)))</f>
        <v/>
      </c>
      <c r="DR90" s="309" t="str">
        <f ca="true">+IF(OFFSET('Hygiene Data'!$E$11,0,10*ROW('Hygiene Data'!E84))="","",OFFSET('Hygiene Data'!$E$11,0,10*ROW('Hygiene Data'!E84)))</f>
        <v/>
      </c>
      <c r="DS90" s="309" t="str">
        <f ca="true">+IF(OFFSET('Hygiene Data'!$E$12,0,10*ROW('Hygiene Data'!E84))="","",OFFSET('Hygiene Data'!$E$12,0,10*ROW('Hygiene Data'!E84)))</f>
        <v/>
      </c>
      <c r="DT90" s="309" t="str">
        <f ca="true">+IF(OFFSET('Hygiene Data'!$E$13,0,10*ROW('Hygiene Data'!E84))="","",OFFSET('Hygiene Data'!$E$13,0,10*ROW('Hygiene Data'!E84)))</f>
        <v/>
      </c>
      <c r="DU90" s="309" t="str">
        <f ca="true">+IF(OFFSET('Hygiene Data'!$F$11,0,10*ROW('Hygiene Data'!F84))="","",OFFSET('Hygiene Data'!$F$11,0,10*ROW('Hygiene Data'!F84)))</f>
        <v/>
      </c>
      <c r="DV90" s="309" t="str">
        <f ca="true">+IF(OFFSET('Hygiene Data'!$F$12,0,10*ROW('Hygiene Data'!F84))="","",OFFSET('Hygiene Data'!$F$12,0,10*ROW('Hygiene Data'!F84)))</f>
        <v/>
      </c>
      <c r="DW90" s="309" t="str">
        <f ca="true">+IF(OFFSET('Hygiene Data'!$F$13,0,10*ROW('Hygiene Data'!F84))="","",OFFSET('Hygiene Data'!$F$13,0,10*ROW('Hygiene Data'!F84)))</f>
        <v/>
      </c>
      <c r="DX90" s="309" t="str">
        <f ca="true">+IF(OFFSET('Hygiene Data'!$G$11,0,10*ROW('Hygiene Data'!G84))="","",OFFSET('Hygiene Data'!$G$11,0,10*ROW('Hygiene Data'!G84)))</f>
        <v/>
      </c>
      <c r="DY90" s="309" t="str">
        <f ca="true">+IF(OFFSET('Hygiene Data'!$G$12,0,10*ROW('Hygiene Data'!G84))="","",OFFSET('Hygiene Data'!$G$12,0,10*ROW('Hygiene Data'!G84)))</f>
        <v/>
      </c>
      <c r="DZ90" s="309" t="str">
        <f ca="true">+IF(OFFSET('Hygiene Data'!$G$13,0,10*ROW('Hygiene Data'!G84))="","",OFFSET('Hygiene Data'!$G$13,0,10*ROW('Hygiene Data'!G84)))</f>
        <v/>
      </c>
      <c r="EA90" s="309" t="str">
        <f ca="true">+IF(OFFSET('Hygiene Data'!$H$11,0,10*ROW('Hygiene Data'!H84))="","",OFFSET('Hygiene Data'!$H$11,0,10*ROW('Hygiene Data'!H84)))</f>
        <v/>
      </c>
      <c r="EB90" s="309" t="str">
        <f ca="true">+IF(OFFSET('Hygiene Data'!$H$12,0,10*ROW('Hygiene Data'!H84))="","",OFFSET('Hygiene Data'!$H$12,0,10*ROW('Hygiene Data'!H84)))</f>
        <v/>
      </c>
      <c r="EC90" s="309" t="str">
        <f ca="true">+IF(OFFSET('Hygiene Data'!$H$13,0,10*ROW('Hygiene Data'!H84))="","",OFFSET('Hygiene Data'!$H$13,0,10*ROW('Hygiene Data'!H84)))</f>
        <v/>
      </c>
      <c r="ED90" s="309" t="str">
        <f ca="true">+IF(OFFSET('Hygiene Data'!$I$11,0,10*ROW('Hygiene Data'!I84))="","",OFFSET('Hygiene Data'!$I$11,0,10*ROW('Hygiene Data'!I84)))</f>
        <v/>
      </c>
      <c r="EE90" s="309" t="str">
        <f ca="true">+IF(OFFSET('Hygiene Data'!$I$12,0,10*ROW('Hygiene Data'!I84))="","",OFFSET('Hygiene Data'!$I$12,0,10*ROW('Hygiene Data'!I84)))</f>
        <v/>
      </c>
      <c r="EF90" s="309"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65" t="str">
        <f t="shared" ca="true" si="1"/>
        <v/>
      </c>
      <c r="D91" s="9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10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10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10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10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10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10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10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10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10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10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10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10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10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10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10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10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10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10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10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10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10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10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10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10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10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10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10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10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10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10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9"/>
      <c r="BS91" s="309" t="str">
        <f ca="true">+IF(OFFSET('Water Data'!$D$27,0,10*ROW('Water Data'!D85))="","",OFFSET('Water Data'!$D$27,0,10*ROW('Water Data'!D85)))</f>
        <v/>
      </c>
      <c r="BT91" s="309" t="str">
        <f ca="true">+IF(OFFSET('Water Data'!$D$28,0,10*ROW('Water Data'!D85))="","",OFFSET('Water Data'!$D$28,0,10*ROW('Water Data'!D85)))</f>
        <v/>
      </c>
      <c r="BU91" s="309" t="str">
        <f ca="true">+IF(OFFSET('Water Data'!$D$29,0,10*ROW('Water Data'!D85))="","",OFFSET('Water Data'!$D$29,0,10*ROW('Water Data'!D85)))</f>
        <v/>
      </c>
      <c r="BV91" s="309" t="str">
        <f ca="true">+IF(OFFSET('Water Data'!$E$27,0,10*ROW('Water Data'!E85))="","",OFFSET('Water Data'!$E$27,0,10*ROW('Water Data'!E85)))</f>
        <v/>
      </c>
      <c r="BW91" s="309" t="str">
        <f ca="true">+IF(OFFSET('Water Data'!$E$28,0,10*ROW('Water Data'!E85))="","",OFFSET('Water Data'!$E$28,0,10*ROW('Water Data'!E85)))</f>
        <v/>
      </c>
      <c r="BX91" s="309" t="str">
        <f ca="true">+IF(OFFSET('Water Data'!$E$29,0,10*ROW('Water Data'!E85))="","",OFFSET('Water Data'!$E$29,0,10*ROW('Water Data'!E85)))</f>
        <v/>
      </c>
      <c r="BY91" s="309" t="str">
        <f ca="true">+IF(OFFSET('Water Data'!$F$27,0,10*ROW('Water Data'!F85))="","",OFFSET('Water Data'!$F$27,0,10*ROW('Water Data'!F85)))</f>
        <v/>
      </c>
      <c r="BZ91" s="309" t="str">
        <f ca="true">+IF(OFFSET('Water Data'!$F$28,0,10*ROW('Water Data'!F85))="","",OFFSET('Water Data'!$F$28,0,10*ROW('Water Data'!F85)))</f>
        <v/>
      </c>
      <c r="CA91" s="309" t="str">
        <f ca="true">+IF(OFFSET('Water Data'!$F$29,0,10*ROW('Water Data'!F85))="","",OFFSET('Water Data'!$F$29,0,10*ROW('Water Data'!F85)))</f>
        <v/>
      </c>
      <c r="CB91" s="309" t="str">
        <f ca="true">+IF(OFFSET('Water Data'!$G$27,0,10*ROW('Water Data'!G85))="","",OFFSET('Water Data'!$G$27,0,10*ROW('Water Data'!G85)))</f>
        <v/>
      </c>
      <c r="CC91" s="309" t="str">
        <f ca="true">+IF(OFFSET('Water Data'!$G$28,0,10*ROW('Water Data'!G85))="","",OFFSET('Water Data'!$G$28,0,10*ROW('Water Data'!G85)))</f>
        <v/>
      </c>
      <c r="CD91" s="309" t="str">
        <f ca="true">+IF(OFFSET('Water Data'!$G$29,0,10*ROW('Water Data'!G85))="","",OFFSET('Water Data'!$G$29,0,10*ROW('Water Data'!G85)))</f>
        <v/>
      </c>
      <c r="CE91" s="309" t="str">
        <f ca="true">+IF(OFFSET('Water Data'!$H$27,0,10*ROW('Water Data'!H85))="","",OFFSET('Water Data'!$H$27,0,10*ROW('Water Data'!H85)))</f>
        <v/>
      </c>
      <c r="CF91" s="309" t="str">
        <f ca="true">+IF(OFFSET('Water Data'!$H$28,0,10*ROW('Water Data'!H85))="","",OFFSET('Water Data'!$H$28,0,10*ROW('Water Data'!H85)))</f>
        <v/>
      </c>
      <c r="CG91" s="309" t="str">
        <f ca="true">+IF(OFFSET('Water Data'!$H$29,0,10*ROW('Water Data'!H85))="","",OFFSET('Water Data'!$H$29,0,10*ROW('Water Data'!H85)))</f>
        <v/>
      </c>
      <c r="CH91" s="309" t="str">
        <f ca="true">+IF(OFFSET('Water Data'!$I$27,0,10*ROW('Water Data'!I85))="","",OFFSET('Water Data'!$I$27,0,10*ROW('Water Data'!I85)))</f>
        <v/>
      </c>
      <c r="CI91" s="309" t="str">
        <f ca="true">+IF(OFFSET('Water Data'!$I$28,0,10*ROW('Water Data'!I85))="","",OFFSET('Water Data'!$I$28,0,10*ROW('Water Data'!I85)))</f>
        <v/>
      </c>
      <c r="CJ91" s="309" t="str">
        <f ca="true">+IF(OFFSET('Water Data'!$I$29,0,10*ROW('Water Data'!I85))="","",OFFSET('Water Data'!$I$29,0,10*ROW('Water Data'!I85)))</f>
        <v/>
      </c>
      <c r="CK91" s="309" t="str">
        <f ca="true">+IF(OFFSET('Sanitation Data'!$D$28,0,10*ROW('Sanitation Data'!D85))="","",OFFSET('Sanitation Data'!$D$28,0,10*ROW('Sanitation Data'!D85)))</f>
        <v/>
      </c>
      <c r="CL91" s="309" t="str">
        <f ca="true">+IF(OFFSET('Sanitation Data'!$D$29,0,10*ROW('Sanitation Data'!D85))="","",OFFSET('Sanitation Data'!$D$29,0,10*ROW('Sanitation Data'!D85)))</f>
        <v/>
      </c>
      <c r="CM91" s="309" t="str">
        <f ca="true">+IF(OFFSET('Sanitation Data'!$D$30,0,10*ROW('Sanitation Data'!D85))="","",OFFSET('Sanitation Data'!$D$30,0,10*ROW('Sanitation Data'!D85)))</f>
        <v/>
      </c>
      <c r="CN91" s="309" t="str">
        <f ca="true">+IF(OFFSET('Sanitation Data'!$D$31,0,10*ROW('Sanitation Data'!D85))="","",OFFSET('Sanitation Data'!$D$31,0,10*ROW('Sanitation Data'!D85)))</f>
        <v/>
      </c>
      <c r="CO91" s="309" t="str">
        <f ca="true">+IF(OFFSET('Sanitation Data'!$D$32,0,10*ROW('Sanitation Data'!D85))="","",OFFSET('Sanitation Data'!$D$32,0,10*ROW('Sanitation Data'!D85)))</f>
        <v/>
      </c>
      <c r="CP91" s="309" t="str">
        <f ca="true">+IF(OFFSET('Sanitation Data'!$E$28,0,10*ROW('Sanitation Data'!E85))="","",OFFSET('Sanitation Data'!$E$28,0,10*ROW('Sanitation Data'!E85)))</f>
        <v/>
      </c>
      <c r="CQ91" s="309" t="str">
        <f ca="true">+IF(OFFSET('Sanitation Data'!$E$29,0,10*ROW('Sanitation Data'!E85))="","",OFFSET('Sanitation Data'!$E$29,0,10*ROW('Sanitation Data'!E85)))</f>
        <v/>
      </c>
      <c r="CR91" s="309" t="str">
        <f ca="true">+IF(OFFSET('Sanitation Data'!$E$30,0,10*ROW('Sanitation Data'!E85))="","",OFFSET('Sanitation Data'!$E$30,0,10*ROW('Sanitation Data'!E85)))</f>
        <v/>
      </c>
      <c r="CS91" s="309" t="str">
        <f ca="true">+IF(OFFSET('Sanitation Data'!$E$31,0,10*ROW('Sanitation Data'!E85))="","",OFFSET('Sanitation Data'!$E$31,0,10*ROW('Sanitation Data'!E85)))</f>
        <v/>
      </c>
      <c r="CT91" s="309" t="str">
        <f ca="true">+IF(OFFSET('Sanitation Data'!$E$32,0,10*ROW('Sanitation Data'!E85))="","",OFFSET('Sanitation Data'!$E$32,0,10*ROW('Sanitation Data'!E85)))</f>
        <v/>
      </c>
      <c r="CU91" s="309" t="str">
        <f ca="true">+IF(OFFSET('Sanitation Data'!$F$28,0,10*ROW('Sanitation Data'!F85))="","",OFFSET('Sanitation Data'!$F$28,0,10*ROW('Sanitation Data'!F85)))</f>
        <v/>
      </c>
      <c r="CV91" s="309" t="str">
        <f ca="true">+IF(OFFSET('Sanitation Data'!$F$29,0,10*ROW('Sanitation Data'!F85))="","",OFFSET('Sanitation Data'!$F$29,0,10*ROW('Sanitation Data'!F85)))</f>
        <v/>
      </c>
      <c r="CW91" s="309" t="str">
        <f ca="true">+IF(OFFSET('Sanitation Data'!$F$30,0,10*ROW('Sanitation Data'!F85))="","",OFFSET('Sanitation Data'!$F$30,0,10*ROW('Sanitation Data'!F85)))</f>
        <v/>
      </c>
      <c r="CX91" s="309" t="str">
        <f ca="true">+IF(OFFSET('Sanitation Data'!$F$31,0,10*ROW('Sanitation Data'!F85))="","",OFFSET('Sanitation Data'!$F$31,0,10*ROW('Sanitation Data'!F85)))</f>
        <v/>
      </c>
      <c r="CY91" s="309" t="str">
        <f ca="true">+IF(OFFSET('Sanitation Data'!$F$32,0,10*ROW('Sanitation Data'!F85))="","",OFFSET('Sanitation Data'!$F$32,0,10*ROW('Sanitation Data'!F85)))</f>
        <v/>
      </c>
      <c r="CZ91" s="309" t="str">
        <f ca="true">+IF(OFFSET('Sanitation Data'!$G$28,0,10*ROW('Sanitation Data'!G85))="","",OFFSET('Sanitation Data'!$G$28,0,10*ROW('Sanitation Data'!G85)))</f>
        <v/>
      </c>
      <c r="DA91" s="309" t="str">
        <f ca="true">+IF(OFFSET('Sanitation Data'!$G$29,0,10*ROW('Sanitation Data'!G85))="","",OFFSET('Sanitation Data'!$G$29,0,10*ROW('Sanitation Data'!G85)))</f>
        <v/>
      </c>
      <c r="DB91" s="309" t="str">
        <f ca="true">+IF(OFFSET('Sanitation Data'!$G$30,0,10*ROW('Sanitation Data'!G85))="","",OFFSET('Sanitation Data'!$G$30,0,10*ROW('Sanitation Data'!G85)))</f>
        <v/>
      </c>
      <c r="DC91" s="309" t="str">
        <f ca="true">+IF(OFFSET('Sanitation Data'!$G$31,0,10*ROW('Sanitation Data'!G85))="","",OFFSET('Sanitation Data'!$G$31,0,10*ROW('Sanitation Data'!G85)))</f>
        <v/>
      </c>
      <c r="DD91" s="309" t="str">
        <f ca="true">+IF(OFFSET('Sanitation Data'!$G$32,0,10*ROW('Sanitation Data'!G85))="","",OFFSET('Sanitation Data'!$G$32,0,10*ROW('Sanitation Data'!G85)))</f>
        <v/>
      </c>
      <c r="DE91" s="309" t="str">
        <f ca="true">+IF(OFFSET('Sanitation Data'!$H$28,0,10*ROW('Sanitation Data'!H85))="","",OFFSET('Sanitation Data'!$H$28,0,10*ROW('Sanitation Data'!H85)))</f>
        <v/>
      </c>
      <c r="DF91" s="309" t="str">
        <f ca="true">+IF(OFFSET('Sanitation Data'!$H$29,0,10*ROW('Sanitation Data'!H85))="","",OFFSET('Sanitation Data'!$H$29,0,10*ROW('Sanitation Data'!H85)))</f>
        <v/>
      </c>
      <c r="DG91" s="309" t="str">
        <f ca="true">+IF(OFFSET('Sanitation Data'!$H$30,0,10*ROW('Sanitation Data'!H85))="","",OFFSET('Sanitation Data'!$H$30,0,10*ROW('Sanitation Data'!H85)))</f>
        <v/>
      </c>
      <c r="DH91" s="309" t="str">
        <f ca="true">+IF(OFFSET('Sanitation Data'!$H$31,0,10*ROW('Sanitation Data'!H85))="","",OFFSET('Sanitation Data'!$H$31,0,10*ROW('Sanitation Data'!H85)))</f>
        <v/>
      </c>
      <c r="DI91" s="309" t="str">
        <f ca="true">+IF(OFFSET('Sanitation Data'!$H$32,0,10*ROW('Sanitation Data'!H85))="","",OFFSET('Sanitation Data'!$H$32,0,10*ROW('Sanitation Data'!H85)))</f>
        <v/>
      </c>
      <c r="DJ91" s="309" t="str">
        <f ca="true">+IF(OFFSET('Sanitation Data'!$I$28,0,10*ROW('Sanitation Data'!I85))="","",OFFSET('Sanitation Data'!$I$28,0,10*ROW('Sanitation Data'!I85)))</f>
        <v/>
      </c>
      <c r="DK91" s="309" t="str">
        <f ca="true">+IF(OFFSET('Sanitation Data'!$I$29,0,10*ROW('Sanitation Data'!I85))="","",OFFSET('Sanitation Data'!$I$29,0,10*ROW('Sanitation Data'!I85)))</f>
        <v/>
      </c>
      <c r="DL91" s="309" t="str">
        <f ca="true">+IF(OFFSET('Sanitation Data'!$I$30,0,10*ROW('Sanitation Data'!I85))="","",OFFSET('Sanitation Data'!$I$30,0,10*ROW('Sanitation Data'!I85)))</f>
        <v/>
      </c>
      <c r="DM91" s="309" t="str">
        <f ca="true">+IF(OFFSET('Sanitation Data'!$I$31,0,10*ROW('Sanitation Data'!I85))="","",OFFSET('Sanitation Data'!$I$31,0,10*ROW('Sanitation Data'!I85)))</f>
        <v/>
      </c>
      <c r="DN91" s="309" t="str">
        <f ca="true">+IF(OFFSET('Sanitation Data'!$I$32,0,10*ROW('Sanitation Data'!I85))="","",OFFSET('Sanitation Data'!$I$32,0,10*ROW('Sanitation Data'!I85)))</f>
        <v/>
      </c>
      <c r="DO91" s="309" t="str">
        <f ca="true">+IF(OFFSET('Hygiene Data'!$D$11,0,10*ROW('Hygiene Data'!D85))="","",OFFSET('Hygiene Data'!$D$11,0,10*ROW('Hygiene Data'!D85)))</f>
        <v/>
      </c>
      <c r="DP91" s="309" t="str">
        <f ca="true">+IF(OFFSET('Hygiene Data'!$D$12,0,10*ROW('Hygiene Data'!D85))="","",OFFSET('Hygiene Data'!$D$12,0,10*ROW('Hygiene Data'!D85)))</f>
        <v/>
      </c>
      <c r="DQ91" s="309" t="str">
        <f ca="true">+IF(OFFSET('Hygiene Data'!$D$13,0,10*ROW('Hygiene Data'!D85))="","",OFFSET('Hygiene Data'!$D$13,0,10*ROW('Hygiene Data'!D85)))</f>
        <v/>
      </c>
      <c r="DR91" s="309" t="str">
        <f ca="true">+IF(OFFSET('Hygiene Data'!$E$11,0,10*ROW('Hygiene Data'!E85))="","",OFFSET('Hygiene Data'!$E$11,0,10*ROW('Hygiene Data'!E85)))</f>
        <v/>
      </c>
      <c r="DS91" s="309" t="str">
        <f ca="true">+IF(OFFSET('Hygiene Data'!$E$12,0,10*ROW('Hygiene Data'!E85))="","",OFFSET('Hygiene Data'!$E$12,0,10*ROW('Hygiene Data'!E85)))</f>
        <v/>
      </c>
      <c r="DT91" s="309" t="str">
        <f ca="true">+IF(OFFSET('Hygiene Data'!$E$13,0,10*ROW('Hygiene Data'!E85))="","",OFFSET('Hygiene Data'!$E$13,0,10*ROW('Hygiene Data'!E85)))</f>
        <v/>
      </c>
      <c r="DU91" s="309" t="str">
        <f ca="true">+IF(OFFSET('Hygiene Data'!$F$11,0,10*ROW('Hygiene Data'!F85))="","",OFFSET('Hygiene Data'!$F$11,0,10*ROW('Hygiene Data'!F85)))</f>
        <v/>
      </c>
      <c r="DV91" s="309" t="str">
        <f ca="true">+IF(OFFSET('Hygiene Data'!$F$12,0,10*ROW('Hygiene Data'!F85))="","",OFFSET('Hygiene Data'!$F$12,0,10*ROW('Hygiene Data'!F85)))</f>
        <v/>
      </c>
      <c r="DW91" s="309" t="str">
        <f ca="true">+IF(OFFSET('Hygiene Data'!$F$13,0,10*ROW('Hygiene Data'!F85))="","",OFFSET('Hygiene Data'!$F$13,0,10*ROW('Hygiene Data'!F85)))</f>
        <v/>
      </c>
      <c r="DX91" s="309" t="str">
        <f ca="true">+IF(OFFSET('Hygiene Data'!$G$11,0,10*ROW('Hygiene Data'!G85))="","",OFFSET('Hygiene Data'!$G$11,0,10*ROW('Hygiene Data'!G85)))</f>
        <v/>
      </c>
      <c r="DY91" s="309" t="str">
        <f ca="true">+IF(OFFSET('Hygiene Data'!$G$12,0,10*ROW('Hygiene Data'!G85))="","",OFFSET('Hygiene Data'!$G$12,0,10*ROW('Hygiene Data'!G85)))</f>
        <v/>
      </c>
      <c r="DZ91" s="309" t="str">
        <f ca="true">+IF(OFFSET('Hygiene Data'!$G$13,0,10*ROW('Hygiene Data'!G85))="","",OFFSET('Hygiene Data'!$G$13,0,10*ROW('Hygiene Data'!G85)))</f>
        <v/>
      </c>
      <c r="EA91" s="309" t="str">
        <f ca="true">+IF(OFFSET('Hygiene Data'!$H$11,0,10*ROW('Hygiene Data'!H85))="","",OFFSET('Hygiene Data'!$H$11,0,10*ROW('Hygiene Data'!H85)))</f>
        <v/>
      </c>
      <c r="EB91" s="309" t="str">
        <f ca="true">+IF(OFFSET('Hygiene Data'!$H$12,0,10*ROW('Hygiene Data'!H85))="","",OFFSET('Hygiene Data'!$H$12,0,10*ROW('Hygiene Data'!H85)))</f>
        <v/>
      </c>
      <c r="EC91" s="309" t="str">
        <f ca="true">+IF(OFFSET('Hygiene Data'!$H$13,0,10*ROW('Hygiene Data'!H85))="","",OFFSET('Hygiene Data'!$H$13,0,10*ROW('Hygiene Data'!H85)))</f>
        <v/>
      </c>
      <c r="ED91" s="309" t="str">
        <f ca="true">+IF(OFFSET('Hygiene Data'!$I$11,0,10*ROW('Hygiene Data'!I85))="","",OFFSET('Hygiene Data'!$I$11,0,10*ROW('Hygiene Data'!I85)))</f>
        <v/>
      </c>
      <c r="EE91" s="309" t="str">
        <f ca="true">+IF(OFFSET('Hygiene Data'!$I$12,0,10*ROW('Hygiene Data'!I85))="","",OFFSET('Hygiene Data'!$I$12,0,10*ROW('Hygiene Data'!I85)))</f>
        <v/>
      </c>
      <c r="EF91" s="309"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65" t="str">
        <f t="shared" ca="true" si="1"/>
        <v/>
      </c>
      <c r="D92" s="9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10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10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10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10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10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10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10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10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10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10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10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10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10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10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10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10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10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10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10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10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10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10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10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10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10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10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10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10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10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10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9"/>
      <c r="BS92" s="309" t="str">
        <f ca="true">+IF(OFFSET('Water Data'!$D$27,0,10*ROW('Water Data'!D86))="","",OFFSET('Water Data'!$D$27,0,10*ROW('Water Data'!D86)))</f>
        <v/>
      </c>
      <c r="BT92" s="309" t="str">
        <f ca="true">+IF(OFFSET('Water Data'!$D$28,0,10*ROW('Water Data'!D86))="","",OFFSET('Water Data'!$D$28,0,10*ROW('Water Data'!D86)))</f>
        <v/>
      </c>
      <c r="BU92" s="309" t="str">
        <f ca="true">+IF(OFFSET('Water Data'!$D$29,0,10*ROW('Water Data'!D86))="","",OFFSET('Water Data'!$D$29,0,10*ROW('Water Data'!D86)))</f>
        <v/>
      </c>
      <c r="BV92" s="309" t="str">
        <f ca="true">+IF(OFFSET('Water Data'!$E$27,0,10*ROW('Water Data'!E86))="","",OFFSET('Water Data'!$E$27,0,10*ROW('Water Data'!E86)))</f>
        <v/>
      </c>
      <c r="BW92" s="309" t="str">
        <f ca="true">+IF(OFFSET('Water Data'!$E$28,0,10*ROW('Water Data'!E86))="","",OFFSET('Water Data'!$E$28,0,10*ROW('Water Data'!E86)))</f>
        <v/>
      </c>
      <c r="BX92" s="309" t="str">
        <f ca="true">+IF(OFFSET('Water Data'!$E$29,0,10*ROW('Water Data'!E86))="","",OFFSET('Water Data'!$E$29,0,10*ROW('Water Data'!E86)))</f>
        <v/>
      </c>
      <c r="BY92" s="309" t="str">
        <f ca="true">+IF(OFFSET('Water Data'!$F$27,0,10*ROW('Water Data'!F86))="","",OFFSET('Water Data'!$F$27,0,10*ROW('Water Data'!F86)))</f>
        <v/>
      </c>
      <c r="BZ92" s="309" t="str">
        <f ca="true">+IF(OFFSET('Water Data'!$F$28,0,10*ROW('Water Data'!F86))="","",OFFSET('Water Data'!$F$28,0,10*ROW('Water Data'!F86)))</f>
        <v/>
      </c>
      <c r="CA92" s="309" t="str">
        <f ca="true">+IF(OFFSET('Water Data'!$F$29,0,10*ROW('Water Data'!F86))="","",OFFSET('Water Data'!$F$29,0,10*ROW('Water Data'!F86)))</f>
        <v/>
      </c>
      <c r="CB92" s="309" t="str">
        <f ca="true">+IF(OFFSET('Water Data'!$G$27,0,10*ROW('Water Data'!G86))="","",OFFSET('Water Data'!$G$27,0,10*ROW('Water Data'!G86)))</f>
        <v/>
      </c>
      <c r="CC92" s="309" t="str">
        <f ca="true">+IF(OFFSET('Water Data'!$G$28,0,10*ROW('Water Data'!G86))="","",OFFSET('Water Data'!$G$28,0,10*ROW('Water Data'!G86)))</f>
        <v/>
      </c>
      <c r="CD92" s="309" t="str">
        <f ca="true">+IF(OFFSET('Water Data'!$G$29,0,10*ROW('Water Data'!G86))="","",OFFSET('Water Data'!$G$29,0,10*ROW('Water Data'!G86)))</f>
        <v/>
      </c>
      <c r="CE92" s="309" t="str">
        <f ca="true">+IF(OFFSET('Water Data'!$H$27,0,10*ROW('Water Data'!H86))="","",OFFSET('Water Data'!$H$27,0,10*ROW('Water Data'!H86)))</f>
        <v/>
      </c>
      <c r="CF92" s="309" t="str">
        <f ca="true">+IF(OFFSET('Water Data'!$H$28,0,10*ROW('Water Data'!H86))="","",OFFSET('Water Data'!$H$28,0,10*ROW('Water Data'!H86)))</f>
        <v/>
      </c>
      <c r="CG92" s="309" t="str">
        <f ca="true">+IF(OFFSET('Water Data'!$H$29,0,10*ROW('Water Data'!H86))="","",OFFSET('Water Data'!$H$29,0,10*ROW('Water Data'!H86)))</f>
        <v/>
      </c>
      <c r="CH92" s="309" t="str">
        <f ca="true">+IF(OFFSET('Water Data'!$I$27,0,10*ROW('Water Data'!I86))="","",OFFSET('Water Data'!$I$27,0,10*ROW('Water Data'!I86)))</f>
        <v/>
      </c>
      <c r="CI92" s="309" t="str">
        <f ca="true">+IF(OFFSET('Water Data'!$I$28,0,10*ROW('Water Data'!I86))="","",OFFSET('Water Data'!$I$28,0,10*ROW('Water Data'!I86)))</f>
        <v/>
      </c>
      <c r="CJ92" s="309" t="str">
        <f ca="true">+IF(OFFSET('Water Data'!$I$29,0,10*ROW('Water Data'!I86))="","",OFFSET('Water Data'!$I$29,0,10*ROW('Water Data'!I86)))</f>
        <v/>
      </c>
      <c r="CK92" s="309" t="str">
        <f ca="true">+IF(OFFSET('Sanitation Data'!$D$28,0,10*ROW('Sanitation Data'!D86))="","",OFFSET('Sanitation Data'!$D$28,0,10*ROW('Sanitation Data'!D86)))</f>
        <v/>
      </c>
      <c r="CL92" s="309" t="str">
        <f ca="true">+IF(OFFSET('Sanitation Data'!$D$29,0,10*ROW('Sanitation Data'!D86))="","",OFFSET('Sanitation Data'!$D$29,0,10*ROW('Sanitation Data'!D86)))</f>
        <v/>
      </c>
      <c r="CM92" s="309" t="str">
        <f ca="true">+IF(OFFSET('Sanitation Data'!$D$30,0,10*ROW('Sanitation Data'!D86))="","",OFFSET('Sanitation Data'!$D$30,0,10*ROW('Sanitation Data'!D86)))</f>
        <v/>
      </c>
      <c r="CN92" s="309" t="str">
        <f ca="true">+IF(OFFSET('Sanitation Data'!$D$31,0,10*ROW('Sanitation Data'!D86))="","",OFFSET('Sanitation Data'!$D$31,0,10*ROW('Sanitation Data'!D86)))</f>
        <v/>
      </c>
      <c r="CO92" s="309" t="str">
        <f ca="true">+IF(OFFSET('Sanitation Data'!$D$32,0,10*ROW('Sanitation Data'!D86))="","",OFFSET('Sanitation Data'!$D$32,0,10*ROW('Sanitation Data'!D86)))</f>
        <v/>
      </c>
      <c r="CP92" s="309" t="str">
        <f ca="true">+IF(OFFSET('Sanitation Data'!$E$28,0,10*ROW('Sanitation Data'!E86))="","",OFFSET('Sanitation Data'!$E$28,0,10*ROW('Sanitation Data'!E86)))</f>
        <v/>
      </c>
      <c r="CQ92" s="309" t="str">
        <f ca="true">+IF(OFFSET('Sanitation Data'!$E$29,0,10*ROW('Sanitation Data'!E86))="","",OFFSET('Sanitation Data'!$E$29,0,10*ROW('Sanitation Data'!E86)))</f>
        <v/>
      </c>
      <c r="CR92" s="309" t="str">
        <f ca="true">+IF(OFFSET('Sanitation Data'!$E$30,0,10*ROW('Sanitation Data'!E86))="","",OFFSET('Sanitation Data'!$E$30,0,10*ROW('Sanitation Data'!E86)))</f>
        <v/>
      </c>
      <c r="CS92" s="309" t="str">
        <f ca="true">+IF(OFFSET('Sanitation Data'!$E$31,0,10*ROW('Sanitation Data'!E86))="","",OFFSET('Sanitation Data'!$E$31,0,10*ROW('Sanitation Data'!E86)))</f>
        <v/>
      </c>
      <c r="CT92" s="309" t="str">
        <f ca="true">+IF(OFFSET('Sanitation Data'!$E$32,0,10*ROW('Sanitation Data'!E86))="","",OFFSET('Sanitation Data'!$E$32,0,10*ROW('Sanitation Data'!E86)))</f>
        <v/>
      </c>
      <c r="CU92" s="309" t="str">
        <f ca="true">+IF(OFFSET('Sanitation Data'!$F$28,0,10*ROW('Sanitation Data'!F86))="","",OFFSET('Sanitation Data'!$F$28,0,10*ROW('Sanitation Data'!F86)))</f>
        <v/>
      </c>
      <c r="CV92" s="309" t="str">
        <f ca="true">+IF(OFFSET('Sanitation Data'!$F$29,0,10*ROW('Sanitation Data'!F86))="","",OFFSET('Sanitation Data'!$F$29,0,10*ROW('Sanitation Data'!F86)))</f>
        <v/>
      </c>
      <c r="CW92" s="309" t="str">
        <f ca="true">+IF(OFFSET('Sanitation Data'!$F$30,0,10*ROW('Sanitation Data'!F86))="","",OFFSET('Sanitation Data'!$F$30,0,10*ROW('Sanitation Data'!F86)))</f>
        <v/>
      </c>
      <c r="CX92" s="309" t="str">
        <f ca="true">+IF(OFFSET('Sanitation Data'!$F$31,0,10*ROW('Sanitation Data'!F86))="","",OFFSET('Sanitation Data'!$F$31,0,10*ROW('Sanitation Data'!F86)))</f>
        <v/>
      </c>
      <c r="CY92" s="309" t="str">
        <f ca="true">+IF(OFFSET('Sanitation Data'!$F$32,0,10*ROW('Sanitation Data'!F86))="","",OFFSET('Sanitation Data'!$F$32,0,10*ROW('Sanitation Data'!F86)))</f>
        <v/>
      </c>
      <c r="CZ92" s="309" t="str">
        <f ca="true">+IF(OFFSET('Sanitation Data'!$G$28,0,10*ROW('Sanitation Data'!G86))="","",OFFSET('Sanitation Data'!$G$28,0,10*ROW('Sanitation Data'!G86)))</f>
        <v/>
      </c>
      <c r="DA92" s="309" t="str">
        <f ca="true">+IF(OFFSET('Sanitation Data'!$G$29,0,10*ROW('Sanitation Data'!G86))="","",OFFSET('Sanitation Data'!$G$29,0,10*ROW('Sanitation Data'!G86)))</f>
        <v/>
      </c>
      <c r="DB92" s="309" t="str">
        <f ca="true">+IF(OFFSET('Sanitation Data'!$G$30,0,10*ROW('Sanitation Data'!G86))="","",OFFSET('Sanitation Data'!$G$30,0,10*ROW('Sanitation Data'!G86)))</f>
        <v/>
      </c>
      <c r="DC92" s="309" t="str">
        <f ca="true">+IF(OFFSET('Sanitation Data'!$G$31,0,10*ROW('Sanitation Data'!G86))="","",OFFSET('Sanitation Data'!$G$31,0,10*ROW('Sanitation Data'!G86)))</f>
        <v/>
      </c>
      <c r="DD92" s="309" t="str">
        <f ca="true">+IF(OFFSET('Sanitation Data'!$G$32,0,10*ROW('Sanitation Data'!G86))="","",OFFSET('Sanitation Data'!$G$32,0,10*ROW('Sanitation Data'!G86)))</f>
        <v/>
      </c>
      <c r="DE92" s="309" t="str">
        <f ca="true">+IF(OFFSET('Sanitation Data'!$H$28,0,10*ROW('Sanitation Data'!H86))="","",OFFSET('Sanitation Data'!$H$28,0,10*ROW('Sanitation Data'!H86)))</f>
        <v/>
      </c>
      <c r="DF92" s="309" t="str">
        <f ca="true">+IF(OFFSET('Sanitation Data'!$H$29,0,10*ROW('Sanitation Data'!H86))="","",OFFSET('Sanitation Data'!$H$29,0,10*ROW('Sanitation Data'!H86)))</f>
        <v/>
      </c>
      <c r="DG92" s="309" t="str">
        <f ca="true">+IF(OFFSET('Sanitation Data'!$H$30,0,10*ROW('Sanitation Data'!H86))="","",OFFSET('Sanitation Data'!$H$30,0,10*ROW('Sanitation Data'!H86)))</f>
        <v/>
      </c>
      <c r="DH92" s="309" t="str">
        <f ca="true">+IF(OFFSET('Sanitation Data'!$H$31,0,10*ROW('Sanitation Data'!H86))="","",OFFSET('Sanitation Data'!$H$31,0,10*ROW('Sanitation Data'!H86)))</f>
        <v/>
      </c>
      <c r="DI92" s="309" t="str">
        <f ca="true">+IF(OFFSET('Sanitation Data'!$H$32,0,10*ROW('Sanitation Data'!H86))="","",OFFSET('Sanitation Data'!$H$32,0,10*ROW('Sanitation Data'!H86)))</f>
        <v/>
      </c>
      <c r="DJ92" s="309" t="str">
        <f ca="true">+IF(OFFSET('Sanitation Data'!$I$28,0,10*ROW('Sanitation Data'!I86))="","",OFFSET('Sanitation Data'!$I$28,0,10*ROW('Sanitation Data'!I86)))</f>
        <v/>
      </c>
      <c r="DK92" s="309" t="str">
        <f ca="true">+IF(OFFSET('Sanitation Data'!$I$29,0,10*ROW('Sanitation Data'!I86))="","",OFFSET('Sanitation Data'!$I$29,0,10*ROW('Sanitation Data'!I86)))</f>
        <v/>
      </c>
      <c r="DL92" s="309" t="str">
        <f ca="true">+IF(OFFSET('Sanitation Data'!$I$30,0,10*ROW('Sanitation Data'!I86))="","",OFFSET('Sanitation Data'!$I$30,0,10*ROW('Sanitation Data'!I86)))</f>
        <v/>
      </c>
      <c r="DM92" s="309" t="str">
        <f ca="true">+IF(OFFSET('Sanitation Data'!$I$31,0,10*ROW('Sanitation Data'!I86))="","",OFFSET('Sanitation Data'!$I$31,0,10*ROW('Sanitation Data'!I86)))</f>
        <v/>
      </c>
      <c r="DN92" s="309" t="str">
        <f ca="true">+IF(OFFSET('Sanitation Data'!$I$32,0,10*ROW('Sanitation Data'!I86))="","",OFFSET('Sanitation Data'!$I$32,0,10*ROW('Sanitation Data'!I86)))</f>
        <v/>
      </c>
      <c r="DO92" s="309" t="str">
        <f ca="true">+IF(OFFSET('Hygiene Data'!$D$11,0,10*ROW('Hygiene Data'!D86))="","",OFFSET('Hygiene Data'!$D$11,0,10*ROW('Hygiene Data'!D86)))</f>
        <v/>
      </c>
      <c r="DP92" s="309" t="str">
        <f ca="true">+IF(OFFSET('Hygiene Data'!$D$12,0,10*ROW('Hygiene Data'!D86))="","",OFFSET('Hygiene Data'!$D$12,0,10*ROW('Hygiene Data'!D86)))</f>
        <v/>
      </c>
      <c r="DQ92" s="309" t="str">
        <f ca="true">+IF(OFFSET('Hygiene Data'!$D$13,0,10*ROW('Hygiene Data'!D86))="","",OFFSET('Hygiene Data'!$D$13,0,10*ROW('Hygiene Data'!D86)))</f>
        <v/>
      </c>
      <c r="DR92" s="309" t="str">
        <f ca="true">+IF(OFFSET('Hygiene Data'!$E$11,0,10*ROW('Hygiene Data'!E86))="","",OFFSET('Hygiene Data'!$E$11,0,10*ROW('Hygiene Data'!E86)))</f>
        <v/>
      </c>
      <c r="DS92" s="309" t="str">
        <f ca="true">+IF(OFFSET('Hygiene Data'!$E$12,0,10*ROW('Hygiene Data'!E86))="","",OFFSET('Hygiene Data'!$E$12,0,10*ROW('Hygiene Data'!E86)))</f>
        <v/>
      </c>
      <c r="DT92" s="309" t="str">
        <f ca="true">+IF(OFFSET('Hygiene Data'!$E$13,0,10*ROW('Hygiene Data'!E86))="","",OFFSET('Hygiene Data'!$E$13,0,10*ROW('Hygiene Data'!E86)))</f>
        <v/>
      </c>
      <c r="DU92" s="309" t="str">
        <f ca="true">+IF(OFFSET('Hygiene Data'!$F$11,0,10*ROW('Hygiene Data'!F86))="","",OFFSET('Hygiene Data'!$F$11,0,10*ROW('Hygiene Data'!F86)))</f>
        <v/>
      </c>
      <c r="DV92" s="309" t="str">
        <f ca="true">+IF(OFFSET('Hygiene Data'!$F$12,0,10*ROW('Hygiene Data'!F86))="","",OFFSET('Hygiene Data'!$F$12,0,10*ROW('Hygiene Data'!F86)))</f>
        <v/>
      </c>
      <c r="DW92" s="309" t="str">
        <f ca="true">+IF(OFFSET('Hygiene Data'!$F$13,0,10*ROW('Hygiene Data'!F86))="","",OFFSET('Hygiene Data'!$F$13,0,10*ROW('Hygiene Data'!F86)))</f>
        <v/>
      </c>
      <c r="DX92" s="309" t="str">
        <f ca="true">+IF(OFFSET('Hygiene Data'!$G$11,0,10*ROW('Hygiene Data'!G86))="","",OFFSET('Hygiene Data'!$G$11,0,10*ROW('Hygiene Data'!G86)))</f>
        <v/>
      </c>
      <c r="DY92" s="309" t="str">
        <f ca="true">+IF(OFFSET('Hygiene Data'!$G$12,0,10*ROW('Hygiene Data'!G86))="","",OFFSET('Hygiene Data'!$G$12,0,10*ROW('Hygiene Data'!G86)))</f>
        <v/>
      </c>
      <c r="DZ92" s="309" t="str">
        <f ca="true">+IF(OFFSET('Hygiene Data'!$G$13,0,10*ROW('Hygiene Data'!G86))="","",OFFSET('Hygiene Data'!$G$13,0,10*ROW('Hygiene Data'!G86)))</f>
        <v/>
      </c>
      <c r="EA92" s="309" t="str">
        <f ca="true">+IF(OFFSET('Hygiene Data'!$H$11,0,10*ROW('Hygiene Data'!H86))="","",OFFSET('Hygiene Data'!$H$11,0,10*ROW('Hygiene Data'!H86)))</f>
        <v/>
      </c>
      <c r="EB92" s="309" t="str">
        <f ca="true">+IF(OFFSET('Hygiene Data'!$H$12,0,10*ROW('Hygiene Data'!H86))="","",OFFSET('Hygiene Data'!$H$12,0,10*ROW('Hygiene Data'!H86)))</f>
        <v/>
      </c>
      <c r="EC92" s="309" t="str">
        <f ca="true">+IF(OFFSET('Hygiene Data'!$H$13,0,10*ROW('Hygiene Data'!H86))="","",OFFSET('Hygiene Data'!$H$13,0,10*ROW('Hygiene Data'!H86)))</f>
        <v/>
      </c>
      <c r="ED92" s="309" t="str">
        <f ca="true">+IF(OFFSET('Hygiene Data'!$I$11,0,10*ROW('Hygiene Data'!I86))="","",OFFSET('Hygiene Data'!$I$11,0,10*ROW('Hygiene Data'!I86)))</f>
        <v/>
      </c>
      <c r="EE92" s="309" t="str">
        <f ca="true">+IF(OFFSET('Hygiene Data'!$I$12,0,10*ROW('Hygiene Data'!I86))="","",OFFSET('Hygiene Data'!$I$12,0,10*ROW('Hygiene Data'!I86)))</f>
        <v/>
      </c>
      <c r="EF92" s="309"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65" t="str">
        <f t="shared" ca="true" si="1"/>
        <v/>
      </c>
      <c r="D93" s="9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10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10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10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10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10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10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10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10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10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10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10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10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10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10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10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10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10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10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10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10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10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10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10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10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10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10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10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10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10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10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9"/>
      <c r="BS93" s="309" t="str">
        <f ca="true">+IF(OFFSET('Water Data'!$D$27,0,10*ROW('Water Data'!D87))="","",OFFSET('Water Data'!$D$27,0,10*ROW('Water Data'!D87)))</f>
        <v/>
      </c>
      <c r="BT93" s="309" t="str">
        <f ca="true">+IF(OFFSET('Water Data'!$D$28,0,10*ROW('Water Data'!D87))="","",OFFSET('Water Data'!$D$28,0,10*ROW('Water Data'!D87)))</f>
        <v/>
      </c>
      <c r="BU93" s="309" t="str">
        <f ca="true">+IF(OFFSET('Water Data'!$D$29,0,10*ROW('Water Data'!D87))="","",OFFSET('Water Data'!$D$29,0,10*ROW('Water Data'!D87)))</f>
        <v/>
      </c>
      <c r="BV93" s="309" t="str">
        <f ca="true">+IF(OFFSET('Water Data'!$E$27,0,10*ROW('Water Data'!E87))="","",OFFSET('Water Data'!$E$27,0,10*ROW('Water Data'!E87)))</f>
        <v/>
      </c>
      <c r="BW93" s="309" t="str">
        <f ca="true">+IF(OFFSET('Water Data'!$E$28,0,10*ROW('Water Data'!E87))="","",OFFSET('Water Data'!$E$28,0,10*ROW('Water Data'!E87)))</f>
        <v/>
      </c>
      <c r="BX93" s="309" t="str">
        <f ca="true">+IF(OFFSET('Water Data'!$E$29,0,10*ROW('Water Data'!E87))="","",OFFSET('Water Data'!$E$29,0,10*ROW('Water Data'!E87)))</f>
        <v/>
      </c>
      <c r="BY93" s="309" t="str">
        <f ca="true">+IF(OFFSET('Water Data'!$F$27,0,10*ROW('Water Data'!F87))="","",OFFSET('Water Data'!$F$27,0,10*ROW('Water Data'!F87)))</f>
        <v/>
      </c>
      <c r="BZ93" s="309" t="str">
        <f ca="true">+IF(OFFSET('Water Data'!$F$28,0,10*ROW('Water Data'!F87))="","",OFFSET('Water Data'!$F$28,0,10*ROW('Water Data'!F87)))</f>
        <v/>
      </c>
      <c r="CA93" s="309" t="str">
        <f ca="true">+IF(OFFSET('Water Data'!$F$29,0,10*ROW('Water Data'!F87))="","",OFFSET('Water Data'!$F$29,0,10*ROW('Water Data'!F87)))</f>
        <v/>
      </c>
      <c r="CB93" s="309" t="str">
        <f ca="true">+IF(OFFSET('Water Data'!$G$27,0,10*ROW('Water Data'!G87))="","",OFFSET('Water Data'!$G$27,0,10*ROW('Water Data'!G87)))</f>
        <v/>
      </c>
      <c r="CC93" s="309" t="str">
        <f ca="true">+IF(OFFSET('Water Data'!$G$28,0,10*ROW('Water Data'!G87))="","",OFFSET('Water Data'!$G$28,0,10*ROW('Water Data'!G87)))</f>
        <v/>
      </c>
      <c r="CD93" s="309" t="str">
        <f ca="true">+IF(OFFSET('Water Data'!$G$29,0,10*ROW('Water Data'!G87))="","",OFFSET('Water Data'!$G$29,0,10*ROW('Water Data'!G87)))</f>
        <v/>
      </c>
      <c r="CE93" s="309" t="str">
        <f ca="true">+IF(OFFSET('Water Data'!$H$27,0,10*ROW('Water Data'!H87))="","",OFFSET('Water Data'!$H$27,0,10*ROW('Water Data'!H87)))</f>
        <v/>
      </c>
      <c r="CF93" s="309" t="str">
        <f ca="true">+IF(OFFSET('Water Data'!$H$28,0,10*ROW('Water Data'!H87))="","",OFFSET('Water Data'!$H$28,0,10*ROW('Water Data'!H87)))</f>
        <v/>
      </c>
      <c r="CG93" s="309" t="str">
        <f ca="true">+IF(OFFSET('Water Data'!$H$29,0,10*ROW('Water Data'!H87))="","",OFFSET('Water Data'!$H$29,0,10*ROW('Water Data'!H87)))</f>
        <v/>
      </c>
      <c r="CH93" s="309" t="str">
        <f ca="true">+IF(OFFSET('Water Data'!$I$27,0,10*ROW('Water Data'!I87))="","",OFFSET('Water Data'!$I$27,0,10*ROW('Water Data'!I87)))</f>
        <v/>
      </c>
      <c r="CI93" s="309" t="str">
        <f ca="true">+IF(OFFSET('Water Data'!$I$28,0,10*ROW('Water Data'!I87))="","",OFFSET('Water Data'!$I$28,0,10*ROW('Water Data'!I87)))</f>
        <v/>
      </c>
      <c r="CJ93" s="309" t="str">
        <f ca="true">+IF(OFFSET('Water Data'!$I$29,0,10*ROW('Water Data'!I87))="","",OFFSET('Water Data'!$I$29,0,10*ROW('Water Data'!I87)))</f>
        <v/>
      </c>
      <c r="CK93" s="309" t="str">
        <f ca="true">+IF(OFFSET('Sanitation Data'!$D$28,0,10*ROW('Sanitation Data'!D87))="","",OFFSET('Sanitation Data'!$D$28,0,10*ROW('Sanitation Data'!D87)))</f>
        <v/>
      </c>
      <c r="CL93" s="309" t="str">
        <f ca="true">+IF(OFFSET('Sanitation Data'!$D$29,0,10*ROW('Sanitation Data'!D87))="","",OFFSET('Sanitation Data'!$D$29,0,10*ROW('Sanitation Data'!D87)))</f>
        <v/>
      </c>
      <c r="CM93" s="309" t="str">
        <f ca="true">+IF(OFFSET('Sanitation Data'!$D$30,0,10*ROW('Sanitation Data'!D87))="","",OFFSET('Sanitation Data'!$D$30,0,10*ROW('Sanitation Data'!D87)))</f>
        <v/>
      </c>
      <c r="CN93" s="309" t="str">
        <f ca="true">+IF(OFFSET('Sanitation Data'!$D$31,0,10*ROW('Sanitation Data'!D87))="","",OFFSET('Sanitation Data'!$D$31,0,10*ROW('Sanitation Data'!D87)))</f>
        <v/>
      </c>
      <c r="CO93" s="309" t="str">
        <f ca="true">+IF(OFFSET('Sanitation Data'!$D$32,0,10*ROW('Sanitation Data'!D87))="","",OFFSET('Sanitation Data'!$D$32,0,10*ROW('Sanitation Data'!D87)))</f>
        <v/>
      </c>
      <c r="CP93" s="309" t="str">
        <f ca="true">+IF(OFFSET('Sanitation Data'!$E$28,0,10*ROW('Sanitation Data'!E87))="","",OFFSET('Sanitation Data'!$E$28,0,10*ROW('Sanitation Data'!E87)))</f>
        <v/>
      </c>
      <c r="CQ93" s="309" t="str">
        <f ca="true">+IF(OFFSET('Sanitation Data'!$E$29,0,10*ROW('Sanitation Data'!E87))="","",OFFSET('Sanitation Data'!$E$29,0,10*ROW('Sanitation Data'!E87)))</f>
        <v/>
      </c>
      <c r="CR93" s="309" t="str">
        <f ca="true">+IF(OFFSET('Sanitation Data'!$E$30,0,10*ROW('Sanitation Data'!E87))="","",OFFSET('Sanitation Data'!$E$30,0,10*ROW('Sanitation Data'!E87)))</f>
        <v/>
      </c>
      <c r="CS93" s="309" t="str">
        <f ca="true">+IF(OFFSET('Sanitation Data'!$E$31,0,10*ROW('Sanitation Data'!E87))="","",OFFSET('Sanitation Data'!$E$31,0,10*ROW('Sanitation Data'!E87)))</f>
        <v/>
      </c>
      <c r="CT93" s="309" t="str">
        <f ca="true">+IF(OFFSET('Sanitation Data'!$E$32,0,10*ROW('Sanitation Data'!E87))="","",OFFSET('Sanitation Data'!$E$32,0,10*ROW('Sanitation Data'!E87)))</f>
        <v/>
      </c>
      <c r="CU93" s="309" t="str">
        <f ca="true">+IF(OFFSET('Sanitation Data'!$F$28,0,10*ROW('Sanitation Data'!F87))="","",OFFSET('Sanitation Data'!$F$28,0,10*ROW('Sanitation Data'!F87)))</f>
        <v/>
      </c>
      <c r="CV93" s="309" t="str">
        <f ca="true">+IF(OFFSET('Sanitation Data'!$F$29,0,10*ROW('Sanitation Data'!F87))="","",OFFSET('Sanitation Data'!$F$29,0,10*ROW('Sanitation Data'!F87)))</f>
        <v/>
      </c>
      <c r="CW93" s="309" t="str">
        <f ca="true">+IF(OFFSET('Sanitation Data'!$F$30,0,10*ROW('Sanitation Data'!F87))="","",OFFSET('Sanitation Data'!$F$30,0,10*ROW('Sanitation Data'!F87)))</f>
        <v/>
      </c>
      <c r="CX93" s="309" t="str">
        <f ca="true">+IF(OFFSET('Sanitation Data'!$F$31,0,10*ROW('Sanitation Data'!F87))="","",OFFSET('Sanitation Data'!$F$31,0,10*ROW('Sanitation Data'!F87)))</f>
        <v/>
      </c>
      <c r="CY93" s="309" t="str">
        <f ca="true">+IF(OFFSET('Sanitation Data'!$F$32,0,10*ROW('Sanitation Data'!F87))="","",OFFSET('Sanitation Data'!$F$32,0,10*ROW('Sanitation Data'!F87)))</f>
        <v/>
      </c>
      <c r="CZ93" s="309" t="str">
        <f ca="true">+IF(OFFSET('Sanitation Data'!$G$28,0,10*ROW('Sanitation Data'!G87))="","",OFFSET('Sanitation Data'!$G$28,0,10*ROW('Sanitation Data'!G87)))</f>
        <v/>
      </c>
      <c r="DA93" s="309" t="str">
        <f ca="true">+IF(OFFSET('Sanitation Data'!$G$29,0,10*ROW('Sanitation Data'!G87))="","",OFFSET('Sanitation Data'!$G$29,0,10*ROW('Sanitation Data'!G87)))</f>
        <v/>
      </c>
      <c r="DB93" s="309" t="str">
        <f ca="true">+IF(OFFSET('Sanitation Data'!$G$30,0,10*ROW('Sanitation Data'!G87))="","",OFFSET('Sanitation Data'!$G$30,0,10*ROW('Sanitation Data'!G87)))</f>
        <v/>
      </c>
      <c r="DC93" s="309" t="str">
        <f ca="true">+IF(OFFSET('Sanitation Data'!$G$31,0,10*ROW('Sanitation Data'!G87))="","",OFFSET('Sanitation Data'!$G$31,0,10*ROW('Sanitation Data'!G87)))</f>
        <v/>
      </c>
      <c r="DD93" s="309" t="str">
        <f ca="true">+IF(OFFSET('Sanitation Data'!$G$32,0,10*ROW('Sanitation Data'!G87))="","",OFFSET('Sanitation Data'!$G$32,0,10*ROW('Sanitation Data'!G87)))</f>
        <v/>
      </c>
      <c r="DE93" s="309" t="str">
        <f ca="true">+IF(OFFSET('Sanitation Data'!$H$28,0,10*ROW('Sanitation Data'!H87))="","",OFFSET('Sanitation Data'!$H$28,0,10*ROW('Sanitation Data'!H87)))</f>
        <v/>
      </c>
      <c r="DF93" s="309" t="str">
        <f ca="true">+IF(OFFSET('Sanitation Data'!$H$29,0,10*ROW('Sanitation Data'!H87))="","",OFFSET('Sanitation Data'!$H$29,0,10*ROW('Sanitation Data'!H87)))</f>
        <v/>
      </c>
      <c r="DG93" s="309" t="str">
        <f ca="true">+IF(OFFSET('Sanitation Data'!$H$30,0,10*ROW('Sanitation Data'!H87))="","",OFFSET('Sanitation Data'!$H$30,0,10*ROW('Sanitation Data'!H87)))</f>
        <v/>
      </c>
      <c r="DH93" s="309" t="str">
        <f ca="true">+IF(OFFSET('Sanitation Data'!$H$31,0,10*ROW('Sanitation Data'!H87))="","",OFFSET('Sanitation Data'!$H$31,0,10*ROW('Sanitation Data'!H87)))</f>
        <v/>
      </c>
      <c r="DI93" s="309" t="str">
        <f ca="true">+IF(OFFSET('Sanitation Data'!$H$32,0,10*ROW('Sanitation Data'!H87))="","",OFFSET('Sanitation Data'!$H$32,0,10*ROW('Sanitation Data'!H87)))</f>
        <v/>
      </c>
      <c r="DJ93" s="309" t="str">
        <f ca="true">+IF(OFFSET('Sanitation Data'!$I$28,0,10*ROW('Sanitation Data'!I87))="","",OFFSET('Sanitation Data'!$I$28,0,10*ROW('Sanitation Data'!I87)))</f>
        <v/>
      </c>
      <c r="DK93" s="309" t="str">
        <f ca="true">+IF(OFFSET('Sanitation Data'!$I$29,0,10*ROW('Sanitation Data'!I87))="","",OFFSET('Sanitation Data'!$I$29,0,10*ROW('Sanitation Data'!I87)))</f>
        <v/>
      </c>
      <c r="DL93" s="309" t="str">
        <f ca="true">+IF(OFFSET('Sanitation Data'!$I$30,0,10*ROW('Sanitation Data'!I87))="","",OFFSET('Sanitation Data'!$I$30,0,10*ROW('Sanitation Data'!I87)))</f>
        <v/>
      </c>
      <c r="DM93" s="309" t="str">
        <f ca="true">+IF(OFFSET('Sanitation Data'!$I$31,0,10*ROW('Sanitation Data'!I87))="","",OFFSET('Sanitation Data'!$I$31,0,10*ROW('Sanitation Data'!I87)))</f>
        <v/>
      </c>
      <c r="DN93" s="309" t="str">
        <f ca="true">+IF(OFFSET('Sanitation Data'!$I$32,0,10*ROW('Sanitation Data'!I87))="","",OFFSET('Sanitation Data'!$I$32,0,10*ROW('Sanitation Data'!I87)))</f>
        <v/>
      </c>
      <c r="DO93" s="309" t="str">
        <f ca="true">+IF(OFFSET('Hygiene Data'!$D$11,0,10*ROW('Hygiene Data'!D87))="","",OFFSET('Hygiene Data'!$D$11,0,10*ROW('Hygiene Data'!D87)))</f>
        <v/>
      </c>
      <c r="DP93" s="309" t="str">
        <f ca="true">+IF(OFFSET('Hygiene Data'!$D$12,0,10*ROW('Hygiene Data'!D87))="","",OFFSET('Hygiene Data'!$D$12,0,10*ROW('Hygiene Data'!D87)))</f>
        <v/>
      </c>
      <c r="DQ93" s="309" t="str">
        <f ca="true">+IF(OFFSET('Hygiene Data'!$D$13,0,10*ROW('Hygiene Data'!D87))="","",OFFSET('Hygiene Data'!$D$13,0,10*ROW('Hygiene Data'!D87)))</f>
        <v/>
      </c>
      <c r="DR93" s="309" t="str">
        <f ca="true">+IF(OFFSET('Hygiene Data'!$E$11,0,10*ROW('Hygiene Data'!E87))="","",OFFSET('Hygiene Data'!$E$11,0,10*ROW('Hygiene Data'!E87)))</f>
        <v/>
      </c>
      <c r="DS93" s="309" t="str">
        <f ca="true">+IF(OFFSET('Hygiene Data'!$E$12,0,10*ROW('Hygiene Data'!E87))="","",OFFSET('Hygiene Data'!$E$12,0,10*ROW('Hygiene Data'!E87)))</f>
        <v/>
      </c>
      <c r="DT93" s="309" t="str">
        <f ca="true">+IF(OFFSET('Hygiene Data'!$E$13,0,10*ROW('Hygiene Data'!E87))="","",OFFSET('Hygiene Data'!$E$13,0,10*ROW('Hygiene Data'!E87)))</f>
        <v/>
      </c>
      <c r="DU93" s="309" t="str">
        <f ca="true">+IF(OFFSET('Hygiene Data'!$F$11,0,10*ROW('Hygiene Data'!F87))="","",OFFSET('Hygiene Data'!$F$11,0,10*ROW('Hygiene Data'!F87)))</f>
        <v/>
      </c>
      <c r="DV93" s="309" t="str">
        <f ca="true">+IF(OFFSET('Hygiene Data'!$F$12,0,10*ROW('Hygiene Data'!F87))="","",OFFSET('Hygiene Data'!$F$12,0,10*ROW('Hygiene Data'!F87)))</f>
        <v/>
      </c>
      <c r="DW93" s="309" t="str">
        <f ca="true">+IF(OFFSET('Hygiene Data'!$F$13,0,10*ROW('Hygiene Data'!F87))="","",OFFSET('Hygiene Data'!$F$13,0,10*ROW('Hygiene Data'!F87)))</f>
        <v/>
      </c>
      <c r="DX93" s="309" t="str">
        <f ca="true">+IF(OFFSET('Hygiene Data'!$G$11,0,10*ROW('Hygiene Data'!G87))="","",OFFSET('Hygiene Data'!$G$11,0,10*ROW('Hygiene Data'!G87)))</f>
        <v/>
      </c>
      <c r="DY93" s="309" t="str">
        <f ca="true">+IF(OFFSET('Hygiene Data'!$G$12,0,10*ROW('Hygiene Data'!G87))="","",OFFSET('Hygiene Data'!$G$12,0,10*ROW('Hygiene Data'!G87)))</f>
        <v/>
      </c>
      <c r="DZ93" s="309" t="str">
        <f ca="true">+IF(OFFSET('Hygiene Data'!$G$13,0,10*ROW('Hygiene Data'!G87))="","",OFFSET('Hygiene Data'!$G$13,0,10*ROW('Hygiene Data'!G87)))</f>
        <v/>
      </c>
      <c r="EA93" s="309" t="str">
        <f ca="true">+IF(OFFSET('Hygiene Data'!$H$11,0,10*ROW('Hygiene Data'!H87))="","",OFFSET('Hygiene Data'!$H$11,0,10*ROW('Hygiene Data'!H87)))</f>
        <v/>
      </c>
      <c r="EB93" s="309" t="str">
        <f ca="true">+IF(OFFSET('Hygiene Data'!$H$12,0,10*ROW('Hygiene Data'!H87))="","",OFFSET('Hygiene Data'!$H$12,0,10*ROW('Hygiene Data'!H87)))</f>
        <v/>
      </c>
      <c r="EC93" s="309" t="str">
        <f ca="true">+IF(OFFSET('Hygiene Data'!$H$13,0,10*ROW('Hygiene Data'!H87))="","",OFFSET('Hygiene Data'!$H$13,0,10*ROW('Hygiene Data'!H87)))</f>
        <v/>
      </c>
      <c r="ED93" s="309" t="str">
        <f ca="true">+IF(OFFSET('Hygiene Data'!$I$11,0,10*ROW('Hygiene Data'!I87))="","",OFFSET('Hygiene Data'!$I$11,0,10*ROW('Hygiene Data'!I87)))</f>
        <v/>
      </c>
      <c r="EE93" s="309" t="str">
        <f ca="true">+IF(OFFSET('Hygiene Data'!$I$12,0,10*ROW('Hygiene Data'!I87))="","",OFFSET('Hygiene Data'!$I$12,0,10*ROW('Hygiene Data'!I87)))</f>
        <v/>
      </c>
      <c r="EF93" s="309"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65" t="str">
        <f t="shared" ca="true" si="1"/>
        <v/>
      </c>
      <c r="D94" s="9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10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10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10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10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10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10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10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10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10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10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10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10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10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10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10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10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10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10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10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10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10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10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10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10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10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10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10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10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10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10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9"/>
      <c r="BS94" s="309" t="str">
        <f ca="true">+IF(OFFSET('Water Data'!$D$27,0,10*ROW('Water Data'!D88))="","",OFFSET('Water Data'!$D$27,0,10*ROW('Water Data'!D88)))</f>
        <v/>
      </c>
      <c r="BT94" s="309" t="str">
        <f ca="true">+IF(OFFSET('Water Data'!$D$28,0,10*ROW('Water Data'!D88))="","",OFFSET('Water Data'!$D$28,0,10*ROW('Water Data'!D88)))</f>
        <v/>
      </c>
      <c r="BU94" s="309" t="str">
        <f ca="true">+IF(OFFSET('Water Data'!$D$29,0,10*ROW('Water Data'!D88))="","",OFFSET('Water Data'!$D$29,0,10*ROW('Water Data'!D88)))</f>
        <v/>
      </c>
      <c r="BV94" s="309" t="str">
        <f ca="true">+IF(OFFSET('Water Data'!$E$27,0,10*ROW('Water Data'!E88))="","",OFFSET('Water Data'!$E$27,0,10*ROW('Water Data'!E88)))</f>
        <v/>
      </c>
      <c r="BW94" s="309" t="str">
        <f ca="true">+IF(OFFSET('Water Data'!$E$28,0,10*ROW('Water Data'!E88))="","",OFFSET('Water Data'!$E$28,0,10*ROW('Water Data'!E88)))</f>
        <v/>
      </c>
      <c r="BX94" s="309" t="str">
        <f ca="true">+IF(OFFSET('Water Data'!$E$29,0,10*ROW('Water Data'!E88))="","",OFFSET('Water Data'!$E$29,0,10*ROW('Water Data'!E88)))</f>
        <v/>
      </c>
      <c r="BY94" s="309" t="str">
        <f ca="true">+IF(OFFSET('Water Data'!$F$27,0,10*ROW('Water Data'!F88))="","",OFFSET('Water Data'!$F$27,0,10*ROW('Water Data'!F88)))</f>
        <v/>
      </c>
      <c r="BZ94" s="309" t="str">
        <f ca="true">+IF(OFFSET('Water Data'!$F$28,0,10*ROW('Water Data'!F88))="","",OFFSET('Water Data'!$F$28,0,10*ROW('Water Data'!F88)))</f>
        <v/>
      </c>
      <c r="CA94" s="309" t="str">
        <f ca="true">+IF(OFFSET('Water Data'!$F$29,0,10*ROW('Water Data'!F88))="","",OFFSET('Water Data'!$F$29,0,10*ROW('Water Data'!F88)))</f>
        <v/>
      </c>
      <c r="CB94" s="309" t="str">
        <f ca="true">+IF(OFFSET('Water Data'!$G$27,0,10*ROW('Water Data'!G88))="","",OFFSET('Water Data'!$G$27,0,10*ROW('Water Data'!G88)))</f>
        <v/>
      </c>
      <c r="CC94" s="309" t="str">
        <f ca="true">+IF(OFFSET('Water Data'!$G$28,0,10*ROW('Water Data'!G88))="","",OFFSET('Water Data'!$G$28,0,10*ROW('Water Data'!G88)))</f>
        <v/>
      </c>
      <c r="CD94" s="309" t="str">
        <f ca="true">+IF(OFFSET('Water Data'!$G$29,0,10*ROW('Water Data'!G88))="","",OFFSET('Water Data'!$G$29,0,10*ROW('Water Data'!G88)))</f>
        <v/>
      </c>
      <c r="CE94" s="309" t="str">
        <f ca="true">+IF(OFFSET('Water Data'!$H$27,0,10*ROW('Water Data'!H88))="","",OFFSET('Water Data'!$H$27,0,10*ROW('Water Data'!H88)))</f>
        <v/>
      </c>
      <c r="CF94" s="309" t="str">
        <f ca="true">+IF(OFFSET('Water Data'!$H$28,0,10*ROW('Water Data'!H88))="","",OFFSET('Water Data'!$H$28,0,10*ROW('Water Data'!H88)))</f>
        <v/>
      </c>
      <c r="CG94" s="309" t="str">
        <f ca="true">+IF(OFFSET('Water Data'!$H$29,0,10*ROW('Water Data'!H88))="","",OFFSET('Water Data'!$H$29,0,10*ROW('Water Data'!H88)))</f>
        <v/>
      </c>
      <c r="CH94" s="309" t="str">
        <f ca="true">+IF(OFFSET('Water Data'!$I$27,0,10*ROW('Water Data'!I88))="","",OFFSET('Water Data'!$I$27,0,10*ROW('Water Data'!I88)))</f>
        <v/>
      </c>
      <c r="CI94" s="309" t="str">
        <f ca="true">+IF(OFFSET('Water Data'!$I$28,0,10*ROW('Water Data'!I88))="","",OFFSET('Water Data'!$I$28,0,10*ROW('Water Data'!I88)))</f>
        <v/>
      </c>
      <c r="CJ94" s="309" t="str">
        <f ca="true">+IF(OFFSET('Water Data'!$I$29,0,10*ROW('Water Data'!I88))="","",OFFSET('Water Data'!$I$29,0,10*ROW('Water Data'!I88)))</f>
        <v/>
      </c>
      <c r="CK94" s="309" t="str">
        <f ca="true">+IF(OFFSET('Sanitation Data'!$D$28,0,10*ROW('Sanitation Data'!D88))="","",OFFSET('Sanitation Data'!$D$28,0,10*ROW('Sanitation Data'!D88)))</f>
        <v/>
      </c>
      <c r="CL94" s="309" t="str">
        <f ca="true">+IF(OFFSET('Sanitation Data'!$D$29,0,10*ROW('Sanitation Data'!D88))="","",OFFSET('Sanitation Data'!$D$29,0,10*ROW('Sanitation Data'!D88)))</f>
        <v/>
      </c>
      <c r="CM94" s="309" t="str">
        <f ca="true">+IF(OFFSET('Sanitation Data'!$D$30,0,10*ROW('Sanitation Data'!D88))="","",OFFSET('Sanitation Data'!$D$30,0,10*ROW('Sanitation Data'!D88)))</f>
        <v/>
      </c>
      <c r="CN94" s="309" t="str">
        <f ca="true">+IF(OFFSET('Sanitation Data'!$D$31,0,10*ROW('Sanitation Data'!D88))="","",OFFSET('Sanitation Data'!$D$31,0,10*ROW('Sanitation Data'!D88)))</f>
        <v/>
      </c>
      <c r="CO94" s="309" t="str">
        <f ca="true">+IF(OFFSET('Sanitation Data'!$D$32,0,10*ROW('Sanitation Data'!D88))="","",OFFSET('Sanitation Data'!$D$32,0,10*ROW('Sanitation Data'!D88)))</f>
        <v/>
      </c>
      <c r="CP94" s="309" t="str">
        <f ca="true">+IF(OFFSET('Sanitation Data'!$E$28,0,10*ROW('Sanitation Data'!E88))="","",OFFSET('Sanitation Data'!$E$28,0,10*ROW('Sanitation Data'!E88)))</f>
        <v/>
      </c>
      <c r="CQ94" s="309" t="str">
        <f ca="true">+IF(OFFSET('Sanitation Data'!$E$29,0,10*ROW('Sanitation Data'!E88))="","",OFFSET('Sanitation Data'!$E$29,0,10*ROW('Sanitation Data'!E88)))</f>
        <v/>
      </c>
      <c r="CR94" s="309" t="str">
        <f ca="true">+IF(OFFSET('Sanitation Data'!$E$30,0,10*ROW('Sanitation Data'!E88))="","",OFFSET('Sanitation Data'!$E$30,0,10*ROW('Sanitation Data'!E88)))</f>
        <v/>
      </c>
      <c r="CS94" s="309" t="str">
        <f ca="true">+IF(OFFSET('Sanitation Data'!$E$31,0,10*ROW('Sanitation Data'!E88))="","",OFFSET('Sanitation Data'!$E$31,0,10*ROW('Sanitation Data'!E88)))</f>
        <v/>
      </c>
      <c r="CT94" s="309" t="str">
        <f ca="true">+IF(OFFSET('Sanitation Data'!$E$32,0,10*ROW('Sanitation Data'!E88))="","",OFFSET('Sanitation Data'!$E$32,0,10*ROW('Sanitation Data'!E88)))</f>
        <v/>
      </c>
      <c r="CU94" s="309" t="str">
        <f ca="true">+IF(OFFSET('Sanitation Data'!$F$28,0,10*ROW('Sanitation Data'!F88))="","",OFFSET('Sanitation Data'!$F$28,0,10*ROW('Sanitation Data'!F88)))</f>
        <v/>
      </c>
      <c r="CV94" s="309" t="str">
        <f ca="true">+IF(OFFSET('Sanitation Data'!$F$29,0,10*ROW('Sanitation Data'!F88))="","",OFFSET('Sanitation Data'!$F$29,0,10*ROW('Sanitation Data'!F88)))</f>
        <v/>
      </c>
      <c r="CW94" s="309" t="str">
        <f ca="true">+IF(OFFSET('Sanitation Data'!$F$30,0,10*ROW('Sanitation Data'!F88))="","",OFFSET('Sanitation Data'!$F$30,0,10*ROW('Sanitation Data'!F88)))</f>
        <v/>
      </c>
      <c r="CX94" s="309" t="str">
        <f ca="true">+IF(OFFSET('Sanitation Data'!$F$31,0,10*ROW('Sanitation Data'!F88))="","",OFFSET('Sanitation Data'!$F$31,0,10*ROW('Sanitation Data'!F88)))</f>
        <v/>
      </c>
      <c r="CY94" s="309" t="str">
        <f ca="true">+IF(OFFSET('Sanitation Data'!$F$32,0,10*ROW('Sanitation Data'!F88))="","",OFFSET('Sanitation Data'!$F$32,0,10*ROW('Sanitation Data'!F88)))</f>
        <v/>
      </c>
      <c r="CZ94" s="309" t="str">
        <f ca="true">+IF(OFFSET('Sanitation Data'!$G$28,0,10*ROW('Sanitation Data'!G88))="","",OFFSET('Sanitation Data'!$G$28,0,10*ROW('Sanitation Data'!G88)))</f>
        <v/>
      </c>
      <c r="DA94" s="309" t="str">
        <f ca="true">+IF(OFFSET('Sanitation Data'!$G$29,0,10*ROW('Sanitation Data'!G88))="","",OFFSET('Sanitation Data'!$G$29,0,10*ROW('Sanitation Data'!G88)))</f>
        <v/>
      </c>
      <c r="DB94" s="309" t="str">
        <f ca="true">+IF(OFFSET('Sanitation Data'!$G$30,0,10*ROW('Sanitation Data'!G88))="","",OFFSET('Sanitation Data'!$G$30,0,10*ROW('Sanitation Data'!G88)))</f>
        <v/>
      </c>
      <c r="DC94" s="309" t="str">
        <f ca="true">+IF(OFFSET('Sanitation Data'!$G$31,0,10*ROW('Sanitation Data'!G88))="","",OFFSET('Sanitation Data'!$G$31,0,10*ROW('Sanitation Data'!G88)))</f>
        <v/>
      </c>
      <c r="DD94" s="309" t="str">
        <f ca="true">+IF(OFFSET('Sanitation Data'!$G$32,0,10*ROW('Sanitation Data'!G88))="","",OFFSET('Sanitation Data'!$G$32,0,10*ROW('Sanitation Data'!G88)))</f>
        <v/>
      </c>
      <c r="DE94" s="309" t="str">
        <f ca="true">+IF(OFFSET('Sanitation Data'!$H$28,0,10*ROW('Sanitation Data'!H88))="","",OFFSET('Sanitation Data'!$H$28,0,10*ROW('Sanitation Data'!H88)))</f>
        <v/>
      </c>
      <c r="DF94" s="309" t="str">
        <f ca="true">+IF(OFFSET('Sanitation Data'!$H$29,0,10*ROW('Sanitation Data'!H88))="","",OFFSET('Sanitation Data'!$H$29,0,10*ROW('Sanitation Data'!H88)))</f>
        <v/>
      </c>
      <c r="DG94" s="309" t="str">
        <f ca="true">+IF(OFFSET('Sanitation Data'!$H$30,0,10*ROW('Sanitation Data'!H88))="","",OFFSET('Sanitation Data'!$H$30,0,10*ROW('Sanitation Data'!H88)))</f>
        <v/>
      </c>
      <c r="DH94" s="309" t="str">
        <f ca="true">+IF(OFFSET('Sanitation Data'!$H$31,0,10*ROW('Sanitation Data'!H88))="","",OFFSET('Sanitation Data'!$H$31,0,10*ROW('Sanitation Data'!H88)))</f>
        <v/>
      </c>
      <c r="DI94" s="309" t="str">
        <f ca="true">+IF(OFFSET('Sanitation Data'!$H$32,0,10*ROW('Sanitation Data'!H88))="","",OFFSET('Sanitation Data'!$H$32,0,10*ROW('Sanitation Data'!H88)))</f>
        <v/>
      </c>
      <c r="DJ94" s="309" t="str">
        <f ca="true">+IF(OFFSET('Sanitation Data'!$I$28,0,10*ROW('Sanitation Data'!I88))="","",OFFSET('Sanitation Data'!$I$28,0,10*ROW('Sanitation Data'!I88)))</f>
        <v/>
      </c>
      <c r="DK94" s="309" t="str">
        <f ca="true">+IF(OFFSET('Sanitation Data'!$I$29,0,10*ROW('Sanitation Data'!I88))="","",OFFSET('Sanitation Data'!$I$29,0,10*ROW('Sanitation Data'!I88)))</f>
        <v/>
      </c>
      <c r="DL94" s="309" t="str">
        <f ca="true">+IF(OFFSET('Sanitation Data'!$I$30,0,10*ROW('Sanitation Data'!I88))="","",OFFSET('Sanitation Data'!$I$30,0,10*ROW('Sanitation Data'!I88)))</f>
        <v/>
      </c>
      <c r="DM94" s="309" t="str">
        <f ca="true">+IF(OFFSET('Sanitation Data'!$I$31,0,10*ROW('Sanitation Data'!I88))="","",OFFSET('Sanitation Data'!$I$31,0,10*ROW('Sanitation Data'!I88)))</f>
        <v/>
      </c>
      <c r="DN94" s="309" t="str">
        <f ca="true">+IF(OFFSET('Sanitation Data'!$I$32,0,10*ROW('Sanitation Data'!I88))="","",OFFSET('Sanitation Data'!$I$32,0,10*ROW('Sanitation Data'!I88)))</f>
        <v/>
      </c>
      <c r="DO94" s="309" t="str">
        <f ca="true">+IF(OFFSET('Hygiene Data'!$D$11,0,10*ROW('Hygiene Data'!D88))="","",OFFSET('Hygiene Data'!$D$11,0,10*ROW('Hygiene Data'!D88)))</f>
        <v/>
      </c>
      <c r="DP94" s="309" t="str">
        <f ca="true">+IF(OFFSET('Hygiene Data'!$D$12,0,10*ROW('Hygiene Data'!D88))="","",OFFSET('Hygiene Data'!$D$12,0,10*ROW('Hygiene Data'!D88)))</f>
        <v/>
      </c>
      <c r="DQ94" s="309" t="str">
        <f ca="true">+IF(OFFSET('Hygiene Data'!$D$13,0,10*ROW('Hygiene Data'!D88))="","",OFFSET('Hygiene Data'!$D$13,0,10*ROW('Hygiene Data'!D88)))</f>
        <v/>
      </c>
      <c r="DR94" s="309" t="str">
        <f ca="true">+IF(OFFSET('Hygiene Data'!$E$11,0,10*ROW('Hygiene Data'!E88))="","",OFFSET('Hygiene Data'!$E$11,0,10*ROW('Hygiene Data'!E88)))</f>
        <v/>
      </c>
      <c r="DS94" s="309" t="str">
        <f ca="true">+IF(OFFSET('Hygiene Data'!$E$12,0,10*ROW('Hygiene Data'!E88))="","",OFFSET('Hygiene Data'!$E$12,0,10*ROW('Hygiene Data'!E88)))</f>
        <v/>
      </c>
      <c r="DT94" s="309" t="str">
        <f ca="true">+IF(OFFSET('Hygiene Data'!$E$13,0,10*ROW('Hygiene Data'!E88))="","",OFFSET('Hygiene Data'!$E$13,0,10*ROW('Hygiene Data'!E88)))</f>
        <v/>
      </c>
      <c r="DU94" s="309" t="str">
        <f ca="true">+IF(OFFSET('Hygiene Data'!$F$11,0,10*ROW('Hygiene Data'!F88))="","",OFFSET('Hygiene Data'!$F$11,0,10*ROW('Hygiene Data'!F88)))</f>
        <v/>
      </c>
      <c r="DV94" s="309" t="str">
        <f ca="true">+IF(OFFSET('Hygiene Data'!$F$12,0,10*ROW('Hygiene Data'!F88))="","",OFFSET('Hygiene Data'!$F$12,0,10*ROW('Hygiene Data'!F88)))</f>
        <v/>
      </c>
      <c r="DW94" s="309" t="str">
        <f ca="true">+IF(OFFSET('Hygiene Data'!$F$13,0,10*ROW('Hygiene Data'!F88))="","",OFFSET('Hygiene Data'!$F$13,0,10*ROW('Hygiene Data'!F88)))</f>
        <v/>
      </c>
      <c r="DX94" s="309" t="str">
        <f ca="true">+IF(OFFSET('Hygiene Data'!$G$11,0,10*ROW('Hygiene Data'!G88))="","",OFFSET('Hygiene Data'!$G$11,0,10*ROW('Hygiene Data'!G88)))</f>
        <v/>
      </c>
      <c r="DY94" s="309" t="str">
        <f ca="true">+IF(OFFSET('Hygiene Data'!$G$12,0,10*ROW('Hygiene Data'!G88))="","",OFFSET('Hygiene Data'!$G$12,0,10*ROW('Hygiene Data'!G88)))</f>
        <v/>
      </c>
      <c r="DZ94" s="309" t="str">
        <f ca="true">+IF(OFFSET('Hygiene Data'!$G$13,0,10*ROW('Hygiene Data'!G88))="","",OFFSET('Hygiene Data'!$G$13,0,10*ROW('Hygiene Data'!G88)))</f>
        <v/>
      </c>
      <c r="EA94" s="309" t="str">
        <f ca="true">+IF(OFFSET('Hygiene Data'!$H$11,0,10*ROW('Hygiene Data'!H88))="","",OFFSET('Hygiene Data'!$H$11,0,10*ROW('Hygiene Data'!H88)))</f>
        <v/>
      </c>
      <c r="EB94" s="309" t="str">
        <f ca="true">+IF(OFFSET('Hygiene Data'!$H$12,0,10*ROW('Hygiene Data'!H88))="","",OFFSET('Hygiene Data'!$H$12,0,10*ROW('Hygiene Data'!H88)))</f>
        <v/>
      </c>
      <c r="EC94" s="309" t="str">
        <f ca="true">+IF(OFFSET('Hygiene Data'!$H$13,0,10*ROW('Hygiene Data'!H88))="","",OFFSET('Hygiene Data'!$H$13,0,10*ROW('Hygiene Data'!H88)))</f>
        <v/>
      </c>
      <c r="ED94" s="309" t="str">
        <f ca="true">+IF(OFFSET('Hygiene Data'!$I$11,0,10*ROW('Hygiene Data'!I88))="","",OFFSET('Hygiene Data'!$I$11,0,10*ROW('Hygiene Data'!I88)))</f>
        <v/>
      </c>
      <c r="EE94" s="309" t="str">
        <f ca="true">+IF(OFFSET('Hygiene Data'!$I$12,0,10*ROW('Hygiene Data'!I88))="","",OFFSET('Hygiene Data'!$I$12,0,10*ROW('Hygiene Data'!I88)))</f>
        <v/>
      </c>
      <c r="EF94" s="309"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65" t="str">
        <f t="shared" ca="true" si="1"/>
        <v/>
      </c>
      <c r="D95" s="9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10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10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10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10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10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10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10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10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10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10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10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10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10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10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10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10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10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10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10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10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10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10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10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10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10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10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10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10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10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10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9"/>
      <c r="BS95" s="309" t="str">
        <f ca="true">+IF(OFFSET('Water Data'!$D$27,0,10*ROW('Water Data'!D89))="","",OFFSET('Water Data'!$D$27,0,10*ROW('Water Data'!D89)))</f>
        <v/>
      </c>
      <c r="BT95" s="309" t="str">
        <f ca="true">+IF(OFFSET('Water Data'!$D$28,0,10*ROW('Water Data'!D89))="","",OFFSET('Water Data'!$D$28,0,10*ROW('Water Data'!D89)))</f>
        <v/>
      </c>
      <c r="BU95" s="309" t="str">
        <f ca="true">+IF(OFFSET('Water Data'!$D$29,0,10*ROW('Water Data'!D89))="","",OFFSET('Water Data'!$D$29,0,10*ROW('Water Data'!D89)))</f>
        <v/>
      </c>
      <c r="BV95" s="309" t="str">
        <f ca="true">+IF(OFFSET('Water Data'!$E$27,0,10*ROW('Water Data'!E89))="","",OFFSET('Water Data'!$E$27,0,10*ROW('Water Data'!E89)))</f>
        <v/>
      </c>
      <c r="BW95" s="309" t="str">
        <f ca="true">+IF(OFFSET('Water Data'!$E$28,0,10*ROW('Water Data'!E89))="","",OFFSET('Water Data'!$E$28,0,10*ROW('Water Data'!E89)))</f>
        <v/>
      </c>
      <c r="BX95" s="309" t="str">
        <f ca="true">+IF(OFFSET('Water Data'!$E$29,0,10*ROW('Water Data'!E89))="","",OFFSET('Water Data'!$E$29,0,10*ROW('Water Data'!E89)))</f>
        <v/>
      </c>
      <c r="BY95" s="309" t="str">
        <f ca="true">+IF(OFFSET('Water Data'!$F$27,0,10*ROW('Water Data'!F89))="","",OFFSET('Water Data'!$F$27,0,10*ROW('Water Data'!F89)))</f>
        <v/>
      </c>
      <c r="BZ95" s="309" t="str">
        <f ca="true">+IF(OFFSET('Water Data'!$F$28,0,10*ROW('Water Data'!F89))="","",OFFSET('Water Data'!$F$28,0,10*ROW('Water Data'!F89)))</f>
        <v/>
      </c>
      <c r="CA95" s="309" t="str">
        <f ca="true">+IF(OFFSET('Water Data'!$F$29,0,10*ROW('Water Data'!F89))="","",OFFSET('Water Data'!$F$29,0,10*ROW('Water Data'!F89)))</f>
        <v/>
      </c>
      <c r="CB95" s="309" t="str">
        <f ca="true">+IF(OFFSET('Water Data'!$G$27,0,10*ROW('Water Data'!G89))="","",OFFSET('Water Data'!$G$27,0,10*ROW('Water Data'!G89)))</f>
        <v/>
      </c>
      <c r="CC95" s="309" t="str">
        <f ca="true">+IF(OFFSET('Water Data'!$G$28,0,10*ROW('Water Data'!G89))="","",OFFSET('Water Data'!$G$28,0,10*ROW('Water Data'!G89)))</f>
        <v/>
      </c>
      <c r="CD95" s="309" t="str">
        <f ca="true">+IF(OFFSET('Water Data'!$G$29,0,10*ROW('Water Data'!G89))="","",OFFSET('Water Data'!$G$29,0,10*ROW('Water Data'!G89)))</f>
        <v/>
      </c>
      <c r="CE95" s="309" t="str">
        <f ca="true">+IF(OFFSET('Water Data'!$H$27,0,10*ROW('Water Data'!H89))="","",OFFSET('Water Data'!$H$27,0,10*ROW('Water Data'!H89)))</f>
        <v/>
      </c>
      <c r="CF95" s="309" t="str">
        <f ca="true">+IF(OFFSET('Water Data'!$H$28,0,10*ROW('Water Data'!H89))="","",OFFSET('Water Data'!$H$28,0,10*ROW('Water Data'!H89)))</f>
        <v/>
      </c>
      <c r="CG95" s="309" t="str">
        <f ca="true">+IF(OFFSET('Water Data'!$H$29,0,10*ROW('Water Data'!H89))="","",OFFSET('Water Data'!$H$29,0,10*ROW('Water Data'!H89)))</f>
        <v/>
      </c>
      <c r="CH95" s="309" t="str">
        <f ca="true">+IF(OFFSET('Water Data'!$I$27,0,10*ROW('Water Data'!I89))="","",OFFSET('Water Data'!$I$27,0,10*ROW('Water Data'!I89)))</f>
        <v/>
      </c>
      <c r="CI95" s="309" t="str">
        <f ca="true">+IF(OFFSET('Water Data'!$I$28,0,10*ROW('Water Data'!I89))="","",OFFSET('Water Data'!$I$28,0,10*ROW('Water Data'!I89)))</f>
        <v/>
      </c>
      <c r="CJ95" s="309" t="str">
        <f ca="true">+IF(OFFSET('Water Data'!$I$29,0,10*ROW('Water Data'!I89))="","",OFFSET('Water Data'!$I$29,0,10*ROW('Water Data'!I89)))</f>
        <v/>
      </c>
      <c r="CK95" s="309" t="str">
        <f ca="true">+IF(OFFSET('Sanitation Data'!$D$28,0,10*ROW('Sanitation Data'!D89))="","",OFFSET('Sanitation Data'!$D$28,0,10*ROW('Sanitation Data'!D89)))</f>
        <v/>
      </c>
      <c r="CL95" s="309" t="str">
        <f ca="true">+IF(OFFSET('Sanitation Data'!$D$29,0,10*ROW('Sanitation Data'!D89))="","",OFFSET('Sanitation Data'!$D$29,0,10*ROW('Sanitation Data'!D89)))</f>
        <v/>
      </c>
      <c r="CM95" s="309" t="str">
        <f ca="true">+IF(OFFSET('Sanitation Data'!$D$30,0,10*ROW('Sanitation Data'!D89))="","",OFFSET('Sanitation Data'!$D$30,0,10*ROW('Sanitation Data'!D89)))</f>
        <v/>
      </c>
      <c r="CN95" s="309" t="str">
        <f ca="true">+IF(OFFSET('Sanitation Data'!$D$31,0,10*ROW('Sanitation Data'!D89))="","",OFFSET('Sanitation Data'!$D$31,0,10*ROW('Sanitation Data'!D89)))</f>
        <v/>
      </c>
      <c r="CO95" s="309" t="str">
        <f ca="true">+IF(OFFSET('Sanitation Data'!$D$32,0,10*ROW('Sanitation Data'!D89))="","",OFFSET('Sanitation Data'!$D$32,0,10*ROW('Sanitation Data'!D89)))</f>
        <v/>
      </c>
      <c r="CP95" s="309" t="str">
        <f ca="true">+IF(OFFSET('Sanitation Data'!$E$28,0,10*ROW('Sanitation Data'!E89))="","",OFFSET('Sanitation Data'!$E$28,0,10*ROW('Sanitation Data'!E89)))</f>
        <v/>
      </c>
      <c r="CQ95" s="309" t="str">
        <f ca="true">+IF(OFFSET('Sanitation Data'!$E$29,0,10*ROW('Sanitation Data'!E89))="","",OFFSET('Sanitation Data'!$E$29,0,10*ROW('Sanitation Data'!E89)))</f>
        <v/>
      </c>
      <c r="CR95" s="309" t="str">
        <f ca="true">+IF(OFFSET('Sanitation Data'!$E$30,0,10*ROW('Sanitation Data'!E89))="","",OFFSET('Sanitation Data'!$E$30,0,10*ROW('Sanitation Data'!E89)))</f>
        <v/>
      </c>
      <c r="CS95" s="309" t="str">
        <f ca="true">+IF(OFFSET('Sanitation Data'!$E$31,0,10*ROW('Sanitation Data'!E89))="","",OFFSET('Sanitation Data'!$E$31,0,10*ROW('Sanitation Data'!E89)))</f>
        <v/>
      </c>
      <c r="CT95" s="309" t="str">
        <f ca="true">+IF(OFFSET('Sanitation Data'!$E$32,0,10*ROW('Sanitation Data'!E89))="","",OFFSET('Sanitation Data'!$E$32,0,10*ROW('Sanitation Data'!E89)))</f>
        <v/>
      </c>
      <c r="CU95" s="309" t="str">
        <f ca="true">+IF(OFFSET('Sanitation Data'!$F$28,0,10*ROW('Sanitation Data'!F89))="","",OFFSET('Sanitation Data'!$F$28,0,10*ROW('Sanitation Data'!F89)))</f>
        <v/>
      </c>
      <c r="CV95" s="309" t="str">
        <f ca="true">+IF(OFFSET('Sanitation Data'!$F$29,0,10*ROW('Sanitation Data'!F89))="","",OFFSET('Sanitation Data'!$F$29,0,10*ROW('Sanitation Data'!F89)))</f>
        <v/>
      </c>
      <c r="CW95" s="309" t="str">
        <f ca="true">+IF(OFFSET('Sanitation Data'!$F$30,0,10*ROW('Sanitation Data'!F89))="","",OFFSET('Sanitation Data'!$F$30,0,10*ROW('Sanitation Data'!F89)))</f>
        <v/>
      </c>
      <c r="CX95" s="309" t="str">
        <f ca="true">+IF(OFFSET('Sanitation Data'!$F$31,0,10*ROW('Sanitation Data'!F89))="","",OFFSET('Sanitation Data'!$F$31,0,10*ROW('Sanitation Data'!F89)))</f>
        <v/>
      </c>
      <c r="CY95" s="309" t="str">
        <f ca="true">+IF(OFFSET('Sanitation Data'!$F$32,0,10*ROW('Sanitation Data'!F89))="","",OFFSET('Sanitation Data'!$F$32,0,10*ROW('Sanitation Data'!F89)))</f>
        <v/>
      </c>
      <c r="CZ95" s="309" t="str">
        <f ca="true">+IF(OFFSET('Sanitation Data'!$G$28,0,10*ROW('Sanitation Data'!G89))="","",OFFSET('Sanitation Data'!$G$28,0,10*ROW('Sanitation Data'!G89)))</f>
        <v/>
      </c>
      <c r="DA95" s="309" t="str">
        <f ca="true">+IF(OFFSET('Sanitation Data'!$G$29,0,10*ROW('Sanitation Data'!G89))="","",OFFSET('Sanitation Data'!$G$29,0,10*ROW('Sanitation Data'!G89)))</f>
        <v/>
      </c>
      <c r="DB95" s="309" t="str">
        <f ca="true">+IF(OFFSET('Sanitation Data'!$G$30,0,10*ROW('Sanitation Data'!G89))="","",OFFSET('Sanitation Data'!$G$30,0,10*ROW('Sanitation Data'!G89)))</f>
        <v/>
      </c>
      <c r="DC95" s="309" t="str">
        <f ca="true">+IF(OFFSET('Sanitation Data'!$G$31,0,10*ROW('Sanitation Data'!G89))="","",OFFSET('Sanitation Data'!$G$31,0,10*ROW('Sanitation Data'!G89)))</f>
        <v/>
      </c>
      <c r="DD95" s="309" t="str">
        <f ca="true">+IF(OFFSET('Sanitation Data'!$G$32,0,10*ROW('Sanitation Data'!G89))="","",OFFSET('Sanitation Data'!$G$32,0,10*ROW('Sanitation Data'!G89)))</f>
        <v/>
      </c>
      <c r="DE95" s="309" t="str">
        <f ca="true">+IF(OFFSET('Sanitation Data'!$H$28,0,10*ROW('Sanitation Data'!H89))="","",OFFSET('Sanitation Data'!$H$28,0,10*ROW('Sanitation Data'!H89)))</f>
        <v/>
      </c>
      <c r="DF95" s="309" t="str">
        <f ca="true">+IF(OFFSET('Sanitation Data'!$H$29,0,10*ROW('Sanitation Data'!H89))="","",OFFSET('Sanitation Data'!$H$29,0,10*ROW('Sanitation Data'!H89)))</f>
        <v/>
      </c>
      <c r="DG95" s="309" t="str">
        <f ca="true">+IF(OFFSET('Sanitation Data'!$H$30,0,10*ROW('Sanitation Data'!H89))="","",OFFSET('Sanitation Data'!$H$30,0,10*ROW('Sanitation Data'!H89)))</f>
        <v/>
      </c>
      <c r="DH95" s="309" t="str">
        <f ca="true">+IF(OFFSET('Sanitation Data'!$H$31,0,10*ROW('Sanitation Data'!H89))="","",OFFSET('Sanitation Data'!$H$31,0,10*ROW('Sanitation Data'!H89)))</f>
        <v/>
      </c>
      <c r="DI95" s="309" t="str">
        <f ca="true">+IF(OFFSET('Sanitation Data'!$H$32,0,10*ROW('Sanitation Data'!H89))="","",OFFSET('Sanitation Data'!$H$32,0,10*ROW('Sanitation Data'!H89)))</f>
        <v/>
      </c>
      <c r="DJ95" s="309" t="str">
        <f ca="true">+IF(OFFSET('Sanitation Data'!$I$28,0,10*ROW('Sanitation Data'!I89))="","",OFFSET('Sanitation Data'!$I$28,0,10*ROW('Sanitation Data'!I89)))</f>
        <v/>
      </c>
      <c r="DK95" s="309" t="str">
        <f ca="true">+IF(OFFSET('Sanitation Data'!$I$29,0,10*ROW('Sanitation Data'!I89))="","",OFFSET('Sanitation Data'!$I$29,0,10*ROW('Sanitation Data'!I89)))</f>
        <v/>
      </c>
      <c r="DL95" s="309" t="str">
        <f ca="true">+IF(OFFSET('Sanitation Data'!$I$30,0,10*ROW('Sanitation Data'!I89))="","",OFFSET('Sanitation Data'!$I$30,0,10*ROW('Sanitation Data'!I89)))</f>
        <v/>
      </c>
      <c r="DM95" s="309" t="str">
        <f ca="true">+IF(OFFSET('Sanitation Data'!$I$31,0,10*ROW('Sanitation Data'!I89))="","",OFFSET('Sanitation Data'!$I$31,0,10*ROW('Sanitation Data'!I89)))</f>
        <v/>
      </c>
      <c r="DN95" s="309" t="str">
        <f ca="true">+IF(OFFSET('Sanitation Data'!$I$32,0,10*ROW('Sanitation Data'!I89))="","",OFFSET('Sanitation Data'!$I$32,0,10*ROW('Sanitation Data'!I89)))</f>
        <v/>
      </c>
      <c r="DO95" s="309" t="str">
        <f ca="true">+IF(OFFSET('Hygiene Data'!$D$11,0,10*ROW('Hygiene Data'!D89))="","",OFFSET('Hygiene Data'!$D$11,0,10*ROW('Hygiene Data'!D89)))</f>
        <v/>
      </c>
      <c r="DP95" s="309" t="str">
        <f ca="true">+IF(OFFSET('Hygiene Data'!$D$12,0,10*ROW('Hygiene Data'!D89))="","",OFFSET('Hygiene Data'!$D$12,0,10*ROW('Hygiene Data'!D89)))</f>
        <v/>
      </c>
      <c r="DQ95" s="309" t="str">
        <f ca="true">+IF(OFFSET('Hygiene Data'!$D$13,0,10*ROW('Hygiene Data'!D89))="","",OFFSET('Hygiene Data'!$D$13,0,10*ROW('Hygiene Data'!D89)))</f>
        <v/>
      </c>
      <c r="DR95" s="309" t="str">
        <f ca="true">+IF(OFFSET('Hygiene Data'!$E$11,0,10*ROW('Hygiene Data'!E89))="","",OFFSET('Hygiene Data'!$E$11,0,10*ROW('Hygiene Data'!E89)))</f>
        <v/>
      </c>
      <c r="DS95" s="309" t="str">
        <f ca="true">+IF(OFFSET('Hygiene Data'!$E$12,0,10*ROW('Hygiene Data'!E89))="","",OFFSET('Hygiene Data'!$E$12,0,10*ROW('Hygiene Data'!E89)))</f>
        <v/>
      </c>
      <c r="DT95" s="309" t="str">
        <f ca="true">+IF(OFFSET('Hygiene Data'!$E$13,0,10*ROW('Hygiene Data'!E89))="","",OFFSET('Hygiene Data'!$E$13,0,10*ROW('Hygiene Data'!E89)))</f>
        <v/>
      </c>
      <c r="DU95" s="309" t="str">
        <f ca="true">+IF(OFFSET('Hygiene Data'!$F$11,0,10*ROW('Hygiene Data'!F89))="","",OFFSET('Hygiene Data'!$F$11,0,10*ROW('Hygiene Data'!F89)))</f>
        <v/>
      </c>
      <c r="DV95" s="309" t="str">
        <f ca="true">+IF(OFFSET('Hygiene Data'!$F$12,0,10*ROW('Hygiene Data'!F89))="","",OFFSET('Hygiene Data'!$F$12,0,10*ROW('Hygiene Data'!F89)))</f>
        <v/>
      </c>
      <c r="DW95" s="309" t="str">
        <f ca="true">+IF(OFFSET('Hygiene Data'!$F$13,0,10*ROW('Hygiene Data'!F89))="","",OFFSET('Hygiene Data'!$F$13,0,10*ROW('Hygiene Data'!F89)))</f>
        <v/>
      </c>
      <c r="DX95" s="309" t="str">
        <f ca="true">+IF(OFFSET('Hygiene Data'!$G$11,0,10*ROW('Hygiene Data'!G89))="","",OFFSET('Hygiene Data'!$G$11,0,10*ROW('Hygiene Data'!G89)))</f>
        <v/>
      </c>
      <c r="DY95" s="309" t="str">
        <f ca="true">+IF(OFFSET('Hygiene Data'!$G$12,0,10*ROW('Hygiene Data'!G89))="","",OFFSET('Hygiene Data'!$G$12,0,10*ROW('Hygiene Data'!G89)))</f>
        <v/>
      </c>
      <c r="DZ95" s="309" t="str">
        <f ca="true">+IF(OFFSET('Hygiene Data'!$G$13,0,10*ROW('Hygiene Data'!G89))="","",OFFSET('Hygiene Data'!$G$13,0,10*ROW('Hygiene Data'!G89)))</f>
        <v/>
      </c>
      <c r="EA95" s="309" t="str">
        <f ca="true">+IF(OFFSET('Hygiene Data'!$H$11,0,10*ROW('Hygiene Data'!H89))="","",OFFSET('Hygiene Data'!$H$11,0,10*ROW('Hygiene Data'!H89)))</f>
        <v/>
      </c>
      <c r="EB95" s="309" t="str">
        <f ca="true">+IF(OFFSET('Hygiene Data'!$H$12,0,10*ROW('Hygiene Data'!H89))="","",OFFSET('Hygiene Data'!$H$12,0,10*ROW('Hygiene Data'!H89)))</f>
        <v/>
      </c>
      <c r="EC95" s="309" t="str">
        <f ca="true">+IF(OFFSET('Hygiene Data'!$H$13,0,10*ROW('Hygiene Data'!H89))="","",OFFSET('Hygiene Data'!$H$13,0,10*ROW('Hygiene Data'!H89)))</f>
        <v/>
      </c>
      <c r="ED95" s="309" t="str">
        <f ca="true">+IF(OFFSET('Hygiene Data'!$I$11,0,10*ROW('Hygiene Data'!I89))="","",OFFSET('Hygiene Data'!$I$11,0,10*ROW('Hygiene Data'!I89)))</f>
        <v/>
      </c>
      <c r="EE95" s="309" t="str">
        <f ca="true">+IF(OFFSET('Hygiene Data'!$I$12,0,10*ROW('Hygiene Data'!I89))="","",OFFSET('Hygiene Data'!$I$12,0,10*ROW('Hygiene Data'!I89)))</f>
        <v/>
      </c>
      <c r="EF95" s="309"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65" t="str">
        <f t="shared" ca="true" si="1"/>
        <v/>
      </c>
      <c r="D96" s="9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10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10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10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10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10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10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10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10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10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10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10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10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10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10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10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10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10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10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10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10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10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10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10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10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10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10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10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10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10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10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9"/>
      <c r="BS96" s="309" t="str">
        <f ca="true">+IF(OFFSET('Water Data'!$D$27,0,10*ROW('Water Data'!D90))="","",OFFSET('Water Data'!$D$27,0,10*ROW('Water Data'!D90)))</f>
        <v/>
      </c>
      <c r="BT96" s="309" t="str">
        <f ca="true">+IF(OFFSET('Water Data'!$D$28,0,10*ROW('Water Data'!D90))="","",OFFSET('Water Data'!$D$28,0,10*ROW('Water Data'!D90)))</f>
        <v/>
      </c>
      <c r="BU96" s="309" t="str">
        <f ca="true">+IF(OFFSET('Water Data'!$D$29,0,10*ROW('Water Data'!D90))="","",OFFSET('Water Data'!$D$29,0,10*ROW('Water Data'!D90)))</f>
        <v/>
      </c>
      <c r="BV96" s="309" t="str">
        <f ca="true">+IF(OFFSET('Water Data'!$E$27,0,10*ROW('Water Data'!E90))="","",OFFSET('Water Data'!$E$27,0,10*ROW('Water Data'!E90)))</f>
        <v/>
      </c>
      <c r="BW96" s="309" t="str">
        <f ca="true">+IF(OFFSET('Water Data'!$E$28,0,10*ROW('Water Data'!E90))="","",OFFSET('Water Data'!$E$28,0,10*ROW('Water Data'!E90)))</f>
        <v/>
      </c>
      <c r="BX96" s="309" t="str">
        <f ca="true">+IF(OFFSET('Water Data'!$E$29,0,10*ROW('Water Data'!E90))="","",OFFSET('Water Data'!$E$29,0,10*ROW('Water Data'!E90)))</f>
        <v/>
      </c>
      <c r="BY96" s="309" t="str">
        <f ca="true">+IF(OFFSET('Water Data'!$F$27,0,10*ROW('Water Data'!F90))="","",OFFSET('Water Data'!$F$27,0,10*ROW('Water Data'!F90)))</f>
        <v/>
      </c>
      <c r="BZ96" s="309" t="str">
        <f ca="true">+IF(OFFSET('Water Data'!$F$28,0,10*ROW('Water Data'!F90))="","",OFFSET('Water Data'!$F$28,0,10*ROW('Water Data'!F90)))</f>
        <v/>
      </c>
      <c r="CA96" s="309" t="str">
        <f ca="true">+IF(OFFSET('Water Data'!$F$29,0,10*ROW('Water Data'!F90))="","",OFFSET('Water Data'!$F$29,0,10*ROW('Water Data'!F90)))</f>
        <v/>
      </c>
      <c r="CB96" s="309" t="str">
        <f ca="true">+IF(OFFSET('Water Data'!$G$27,0,10*ROW('Water Data'!G90))="","",OFFSET('Water Data'!$G$27,0,10*ROW('Water Data'!G90)))</f>
        <v/>
      </c>
      <c r="CC96" s="309" t="str">
        <f ca="true">+IF(OFFSET('Water Data'!$G$28,0,10*ROW('Water Data'!G90))="","",OFFSET('Water Data'!$G$28,0,10*ROW('Water Data'!G90)))</f>
        <v/>
      </c>
      <c r="CD96" s="309" t="str">
        <f ca="true">+IF(OFFSET('Water Data'!$G$29,0,10*ROW('Water Data'!G90))="","",OFFSET('Water Data'!$G$29,0,10*ROW('Water Data'!G90)))</f>
        <v/>
      </c>
      <c r="CE96" s="309" t="str">
        <f ca="true">+IF(OFFSET('Water Data'!$H$27,0,10*ROW('Water Data'!H90))="","",OFFSET('Water Data'!$H$27,0,10*ROW('Water Data'!H90)))</f>
        <v/>
      </c>
      <c r="CF96" s="309" t="str">
        <f ca="true">+IF(OFFSET('Water Data'!$H$28,0,10*ROW('Water Data'!H90))="","",OFFSET('Water Data'!$H$28,0,10*ROW('Water Data'!H90)))</f>
        <v/>
      </c>
      <c r="CG96" s="309" t="str">
        <f ca="true">+IF(OFFSET('Water Data'!$H$29,0,10*ROW('Water Data'!H90))="","",OFFSET('Water Data'!$H$29,0,10*ROW('Water Data'!H90)))</f>
        <v/>
      </c>
      <c r="CH96" s="309" t="str">
        <f ca="true">+IF(OFFSET('Water Data'!$I$27,0,10*ROW('Water Data'!I90))="","",OFFSET('Water Data'!$I$27,0,10*ROW('Water Data'!I90)))</f>
        <v/>
      </c>
      <c r="CI96" s="309" t="str">
        <f ca="true">+IF(OFFSET('Water Data'!$I$28,0,10*ROW('Water Data'!I90))="","",OFFSET('Water Data'!$I$28,0,10*ROW('Water Data'!I90)))</f>
        <v/>
      </c>
      <c r="CJ96" s="309" t="str">
        <f ca="true">+IF(OFFSET('Water Data'!$I$29,0,10*ROW('Water Data'!I90))="","",OFFSET('Water Data'!$I$29,0,10*ROW('Water Data'!I90)))</f>
        <v/>
      </c>
      <c r="CK96" s="309" t="str">
        <f ca="true">+IF(OFFSET('Sanitation Data'!$D$28,0,10*ROW('Sanitation Data'!D90))="","",OFFSET('Sanitation Data'!$D$28,0,10*ROW('Sanitation Data'!D90)))</f>
        <v/>
      </c>
      <c r="CL96" s="309" t="str">
        <f ca="true">+IF(OFFSET('Sanitation Data'!$D$29,0,10*ROW('Sanitation Data'!D90))="","",OFFSET('Sanitation Data'!$D$29,0,10*ROW('Sanitation Data'!D90)))</f>
        <v/>
      </c>
      <c r="CM96" s="309" t="str">
        <f ca="true">+IF(OFFSET('Sanitation Data'!$D$30,0,10*ROW('Sanitation Data'!D90))="","",OFFSET('Sanitation Data'!$D$30,0,10*ROW('Sanitation Data'!D90)))</f>
        <v/>
      </c>
      <c r="CN96" s="309" t="str">
        <f ca="true">+IF(OFFSET('Sanitation Data'!$D$31,0,10*ROW('Sanitation Data'!D90))="","",OFFSET('Sanitation Data'!$D$31,0,10*ROW('Sanitation Data'!D90)))</f>
        <v/>
      </c>
      <c r="CO96" s="309" t="str">
        <f ca="true">+IF(OFFSET('Sanitation Data'!$D$32,0,10*ROW('Sanitation Data'!D90))="","",OFFSET('Sanitation Data'!$D$32,0,10*ROW('Sanitation Data'!D90)))</f>
        <v/>
      </c>
      <c r="CP96" s="309" t="str">
        <f ca="true">+IF(OFFSET('Sanitation Data'!$E$28,0,10*ROW('Sanitation Data'!E90))="","",OFFSET('Sanitation Data'!$E$28,0,10*ROW('Sanitation Data'!E90)))</f>
        <v/>
      </c>
      <c r="CQ96" s="309" t="str">
        <f ca="true">+IF(OFFSET('Sanitation Data'!$E$29,0,10*ROW('Sanitation Data'!E90))="","",OFFSET('Sanitation Data'!$E$29,0,10*ROW('Sanitation Data'!E90)))</f>
        <v/>
      </c>
      <c r="CR96" s="309" t="str">
        <f ca="true">+IF(OFFSET('Sanitation Data'!$E$30,0,10*ROW('Sanitation Data'!E90))="","",OFFSET('Sanitation Data'!$E$30,0,10*ROW('Sanitation Data'!E90)))</f>
        <v/>
      </c>
      <c r="CS96" s="309" t="str">
        <f ca="true">+IF(OFFSET('Sanitation Data'!$E$31,0,10*ROW('Sanitation Data'!E90))="","",OFFSET('Sanitation Data'!$E$31,0,10*ROW('Sanitation Data'!E90)))</f>
        <v/>
      </c>
      <c r="CT96" s="309" t="str">
        <f ca="true">+IF(OFFSET('Sanitation Data'!$E$32,0,10*ROW('Sanitation Data'!E90))="","",OFFSET('Sanitation Data'!$E$32,0,10*ROW('Sanitation Data'!E90)))</f>
        <v/>
      </c>
      <c r="CU96" s="309" t="str">
        <f ca="true">+IF(OFFSET('Sanitation Data'!$F$28,0,10*ROW('Sanitation Data'!F90))="","",OFFSET('Sanitation Data'!$F$28,0,10*ROW('Sanitation Data'!F90)))</f>
        <v/>
      </c>
      <c r="CV96" s="309" t="str">
        <f ca="true">+IF(OFFSET('Sanitation Data'!$F$29,0,10*ROW('Sanitation Data'!F90))="","",OFFSET('Sanitation Data'!$F$29,0,10*ROW('Sanitation Data'!F90)))</f>
        <v/>
      </c>
      <c r="CW96" s="309" t="str">
        <f ca="true">+IF(OFFSET('Sanitation Data'!$F$30,0,10*ROW('Sanitation Data'!F90))="","",OFFSET('Sanitation Data'!$F$30,0,10*ROW('Sanitation Data'!F90)))</f>
        <v/>
      </c>
      <c r="CX96" s="309" t="str">
        <f ca="true">+IF(OFFSET('Sanitation Data'!$F$31,0,10*ROW('Sanitation Data'!F90))="","",OFFSET('Sanitation Data'!$F$31,0,10*ROW('Sanitation Data'!F90)))</f>
        <v/>
      </c>
      <c r="CY96" s="309" t="str">
        <f ca="true">+IF(OFFSET('Sanitation Data'!$F$32,0,10*ROW('Sanitation Data'!F90))="","",OFFSET('Sanitation Data'!$F$32,0,10*ROW('Sanitation Data'!F90)))</f>
        <v/>
      </c>
      <c r="CZ96" s="309" t="str">
        <f ca="true">+IF(OFFSET('Sanitation Data'!$G$28,0,10*ROW('Sanitation Data'!G90))="","",OFFSET('Sanitation Data'!$G$28,0,10*ROW('Sanitation Data'!G90)))</f>
        <v/>
      </c>
      <c r="DA96" s="309" t="str">
        <f ca="true">+IF(OFFSET('Sanitation Data'!$G$29,0,10*ROW('Sanitation Data'!G90))="","",OFFSET('Sanitation Data'!$G$29,0,10*ROW('Sanitation Data'!G90)))</f>
        <v/>
      </c>
      <c r="DB96" s="309" t="str">
        <f ca="true">+IF(OFFSET('Sanitation Data'!$G$30,0,10*ROW('Sanitation Data'!G90))="","",OFFSET('Sanitation Data'!$G$30,0,10*ROW('Sanitation Data'!G90)))</f>
        <v/>
      </c>
      <c r="DC96" s="309" t="str">
        <f ca="true">+IF(OFFSET('Sanitation Data'!$G$31,0,10*ROW('Sanitation Data'!G90))="","",OFFSET('Sanitation Data'!$G$31,0,10*ROW('Sanitation Data'!G90)))</f>
        <v/>
      </c>
      <c r="DD96" s="309" t="str">
        <f ca="true">+IF(OFFSET('Sanitation Data'!$G$32,0,10*ROW('Sanitation Data'!G90))="","",OFFSET('Sanitation Data'!$G$32,0,10*ROW('Sanitation Data'!G90)))</f>
        <v/>
      </c>
      <c r="DE96" s="309" t="str">
        <f ca="true">+IF(OFFSET('Sanitation Data'!$H$28,0,10*ROW('Sanitation Data'!H90))="","",OFFSET('Sanitation Data'!$H$28,0,10*ROW('Sanitation Data'!H90)))</f>
        <v/>
      </c>
      <c r="DF96" s="309" t="str">
        <f ca="true">+IF(OFFSET('Sanitation Data'!$H$29,0,10*ROW('Sanitation Data'!H90))="","",OFFSET('Sanitation Data'!$H$29,0,10*ROW('Sanitation Data'!H90)))</f>
        <v/>
      </c>
      <c r="DG96" s="309" t="str">
        <f ca="true">+IF(OFFSET('Sanitation Data'!$H$30,0,10*ROW('Sanitation Data'!H90))="","",OFFSET('Sanitation Data'!$H$30,0,10*ROW('Sanitation Data'!H90)))</f>
        <v/>
      </c>
      <c r="DH96" s="309" t="str">
        <f ca="true">+IF(OFFSET('Sanitation Data'!$H$31,0,10*ROW('Sanitation Data'!H90))="","",OFFSET('Sanitation Data'!$H$31,0,10*ROW('Sanitation Data'!H90)))</f>
        <v/>
      </c>
      <c r="DI96" s="309" t="str">
        <f ca="true">+IF(OFFSET('Sanitation Data'!$H$32,0,10*ROW('Sanitation Data'!H90))="","",OFFSET('Sanitation Data'!$H$32,0,10*ROW('Sanitation Data'!H90)))</f>
        <v/>
      </c>
      <c r="DJ96" s="309" t="str">
        <f ca="true">+IF(OFFSET('Sanitation Data'!$I$28,0,10*ROW('Sanitation Data'!I90))="","",OFFSET('Sanitation Data'!$I$28,0,10*ROW('Sanitation Data'!I90)))</f>
        <v/>
      </c>
      <c r="DK96" s="309" t="str">
        <f ca="true">+IF(OFFSET('Sanitation Data'!$I$29,0,10*ROW('Sanitation Data'!I90))="","",OFFSET('Sanitation Data'!$I$29,0,10*ROW('Sanitation Data'!I90)))</f>
        <v/>
      </c>
      <c r="DL96" s="309" t="str">
        <f ca="true">+IF(OFFSET('Sanitation Data'!$I$30,0,10*ROW('Sanitation Data'!I90))="","",OFFSET('Sanitation Data'!$I$30,0,10*ROW('Sanitation Data'!I90)))</f>
        <v/>
      </c>
      <c r="DM96" s="309" t="str">
        <f ca="true">+IF(OFFSET('Sanitation Data'!$I$31,0,10*ROW('Sanitation Data'!I90))="","",OFFSET('Sanitation Data'!$I$31,0,10*ROW('Sanitation Data'!I90)))</f>
        <v/>
      </c>
      <c r="DN96" s="309" t="str">
        <f ca="true">+IF(OFFSET('Sanitation Data'!$I$32,0,10*ROW('Sanitation Data'!I90))="","",OFFSET('Sanitation Data'!$I$32,0,10*ROW('Sanitation Data'!I90)))</f>
        <v/>
      </c>
      <c r="DO96" s="309" t="str">
        <f ca="true">+IF(OFFSET('Hygiene Data'!$D$11,0,10*ROW('Hygiene Data'!D90))="","",OFFSET('Hygiene Data'!$D$11,0,10*ROW('Hygiene Data'!D90)))</f>
        <v/>
      </c>
      <c r="DP96" s="309" t="str">
        <f ca="true">+IF(OFFSET('Hygiene Data'!$D$12,0,10*ROW('Hygiene Data'!D90))="","",OFFSET('Hygiene Data'!$D$12,0,10*ROW('Hygiene Data'!D90)))</f>
        <v/>
      </c>
      <c r="DQ96" s="309" t="str">
        <f ca="true">+IF(OFFSET('Hygiene Data'!$D$13,0,10*ROW('Hygiene Data'!D90))="","",OFFSET('Hygiene Data'!$D$13,0,10*ROW('Hygiene Data'!D90)))</f>
        <v/>
      </c>
      <c r="DR96" s="309" t="str">
        <f ca="true">+IF(OFFSET('Hygiene Data'!$E$11,0,10*ROW('Hygiene Data'!E90))="","",OFFSET('Hygiene Data'!$E$11,0,10*ROW('Hygiene Data'!E90)))</f>
        <v/>
      </c>
      <c r="DS96" s="309" t="str">
        <f ca="true">+IF(OFFSET('Hygiene Data'!$E$12,0,10*ROW('Hygiene Data'!E90))="","",OFFSET('Hygiene Data'!$E$12,0,10*ROW('Hygiene Data'!E90)))</f>
        <v/>
      </c>
      <c r="DT96" s="309" t="str">
        <f ca="true">+IF(OFFSET('Hygiene Data'!$E$13,0,10*ROW('Hygiene Data'!E90))="","",OFFSET('Hygiene Data'!$E$13,0,10*ROW('Hygiene Data'!E90)))</f>
        <v/>
      </c>
      <c r="DU96" s="309" t="str">
        <f ca="true">+IF(OFFSET('Hygiene Data'!$F$11,0,10*ROW('Hygiene Data'!F90))="","",OFFSET('Hygiene Data'!$F$11,0,10*ROW('Hygiene Data'!F90)))</f>
        <v/>
      </c>
      <c r="DV96" s="309" t="str">
        <f ca="true">+IF(OFFSET('Hygiene Data'!$F$12,0,10*ROW('Hygiene Data'!F90))="","",OFFSET('Hygiene Data'!$F$12,0,10*ROW('Hygiene Data'!F90)))</f>
        <v/>
      </c>
      <c r="DW96" s="309" t="str">
        <f ca="true">+IF(OFFSET('Hygiene Data'!$F$13,0,10*ROW('Hygiene Data'!F90))="","",OFFSET('Hygiene Data'!$F$13,0,10*ROW('Hygiene Data'!F90)))</f>
        <v/>
      </c>
      <c r="DX96" s="309" t="str">
        <f ca="true">+IF(OFFSET('Hygiene Data'!$G$11,0,10*ROW('Hygiene Data'!G90))="","",OFFSET('Hygiene Data'!$G$11,0,10*ROW('Hygiene Data'!G90)))</f>
        <v/>
      </c>
      <c r="DY96" s="309" t="str">
        <f ca="true">+IF(OFFSET('Hygiene Data'!$G$12,0,10*ROW('Hygiene Data'!G90))="","",OFFSET('Hygiene Data'!$G$12,0,10*ROW('Hygiene Data'!G90)))</f>
        <v/>
      </c>
      <c r="DZ96" s="309" t="str">
        <f ca="true">+IF(OFFSET('Hygiene Data'!$G$13,0,10*ROW('Hygiene Data'!G90))="","",OFFSET('Hygiene Data'!$G$13,0,10*ROW('Hygiene Data'!G90)))</f>
        <v/>
      </c>
      <c r="EA96" s="309" t="str">
        <f ca="true">+IF(OFFSET('Hygiene Data'!$H$11,0,10*ROW('Hygiene Data'!H90))="","",OFFSET('Hygiene Data'!$H$11,0,10*ROW('Hygiene Data'!H90)))</f>
        <v/>
      </c>
      <c r="EB96" s="309" t="str">
        <f ca="true">+IF(OFFSET('Hygiene Data'!$H$12,0,10*ROW('Hygiene Data'!H90))="","",OFFSET('Hygiene Data'!$H$12,0,10*ROW('Hygiene Data'!H90)))</f>
        <v/>
      </c>
      <c r="EC96" s="309" t="str">
        <f ca="true">+IF(OFFSET('Hygiene Data'!$H$13,0,10*ROW('Hygiene Data'!H90))="","",OFFSET('Hygiene Data'!$H$13,0,10*ROW('Hygiene Data'!H90)))</f>
        <v/>
      </c>
      <c r="ED96" s="309" t="str">
        <f ca="true">+IF(OFFSET('Hygiene Data'!$I$11,0,10*ROW('Hygiene Data'!I90))="","",OFFSET('Hygiene Data'!$I$11,0,10*ROW('Hygiene Data'!I90)))</f>
        <v/>
      </c>
      <c r="EE96" s="309" t="str">
        <f ca="true">+IF(OFFSET('Hygiene Data'!$I$12,0,10*ROW('Hygiene Data'!I90))="","",OFFSET('Hygiene Data'!$I$12,0,10*ROW('Hygiene Data'!I90)))</f>
        <v/>
      </c>
      <c r="EF96" s="309"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65" t="str">
        <f t="shared" ca="true" si="1"/>
        <v/>
      </c>
      <c r="D97" s="9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10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10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10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10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10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10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10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10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10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10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10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10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10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10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10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10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10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10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10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10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10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10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10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10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10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10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10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10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10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10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9"/>
      <c r="BS97" s="309" t="str">
        <f ca="true">+IF(OFFSET('Water Data'!$D$27,0,10*ROW('Water Data'!D91))="","",OFFSET('Water Data'!$D$27,0,10*ROW('Water Data'!D91)))</f>
        <v/>
      </c>
      <c r="BT97" s="309" t="str">
        <f ca="true">+IF(OFFSET('Water Data'!$D$28,0,10*ROW('Water Data'!D91))="","",OFFSET('Water Data'!$D$28,0,10*ROW('Water Data'!D91)))</f>
        <v/>
      </c>
      <c r="BU97" s="309" t="str">
        <f ca="true">+IF(OFFSET('Water Data'!$D$29,0,10*ROW('Water Data'!D91))="","",OFFSET('Water Data'!$D$29,0,10*ROW('Water Data'!D91)))</f>
        <v/>
      </c>
      <c r="BV97" s="309" t="str">
        <f ca="true">+IF(OFFSET('Water Data'!$E$27,0,10*ROW('Water Data'!E91))="","",OFFSET('Water Data'!$E$27,0,10*ROW('Water Data'!E91)))</f>
        <v/>
      </c>
      <c r="BW97" s="309" t="str">
        <f ca="true">+IF(OFFSET('Water Data'!$E$28,0,10*ROW('Water Data'!E91))="","",OFFSET('Water Data'!$E$28,0,10*ROW('Water Data'!E91)))</f>
        <v/>
      </c>
      <c r="BX97" s="309" t="str">
        <f ca="true">+IF(OFFSET('Water Data'!$E$29,0,10*ROW('Water Data'!E91))="","",OFFSET('Water Data'!$E$29,0,10*ROW('Water Data'!E91)))</f>
        <v/>
      </c>
      <c r="BY97" s="309" t="str">
        <f ca="true">+IF(OFFSET('Water Data'!$F$27,0,10*ROW('Water Data'!F91))="","",OFFSET('Water Data'!$F$27,0,10*ROW('Water Data'!F91)))</f>
        <v/>
      </c>
      <c r="BZ97" s="309" t="str">
        <f ca="true">+IF(OFFSET('Water Data'!$F$28,0,10*ROW('Water Data'!F91))="","",OFFSET('Water Data'!$F$28,0,10*ROW('Water Data'!F91)))</f>
        <v/>
      </c>
      <c r="CA97" s="309" t="str">
        <f ca="true">+IF(OFFSET('Water Data'!$F$29,0,10*ROW('Water Data'!F91))="","",OFFSET('Water Data'!$F$29,0,10*ROW('Water Data'!F91)))</f>
        <v/>
      </c>
      <c r="CB97" s="309" t="str">
        <f ca="true">+IF(OFFSET('Water Data'!$G$27,0,10*ROW('Water Data'!G91))="","",OFFSET('Water Data'!$G$27,0,10*ROW('Water Data'!G91)))</f>
        <v/>
      </c>
      <c r="CC97" s="309" t="str">
        <f ca="true">+IF(OFFSET('Water Data'!$G$28,0,10*ROW('Water Data'!G91))="","",OFFSET('Water Data'!$G$28,0,10*ROW('Water Data'!G91)))</f>
        <v/>
      </c>
      <c r="CD97" s="309" t="str">
        <f ca="true">+IF(OFFSET('Water Data'!$G$29,0,10*ROW('Water Data'!G91))="","",OFFSET('Water Data'!$G$29,0,10*ROW('Water Data'!G91)))</f>
        <v/>
      </c>
      <c r="CE97" s="309" t="str">
        <f ca="true">+IF(OFFSET('Water Data'!$H$27,0,10*ROW('Water Data'!H91))="","",OFFSET('Water Data'!$H$27,0,10*ROW('Water Data'!H91)))</f>
        <v/>
      </c>
      <c r="CF97" s="309" t="str">
        <f ca="true">+IF(OFFSET('Water Data'!$H$28,0,10*ROW('Water Data'!H91))="","",OFFSET('Water Data'!$H$28,0,10*ROW('Water Data'!H91)))</f>
        <v/>
      </c>
      <c r="CG97" s="309" t="str">
        <f ca="true">+IF(OFFSET('Water Data'!$H$29,0,10*ROW('Water Data'!H91))="","",OFFSET('Water Data'!$H$29,0,10*ROW('Water Data'!H91)))</f>
        <v/>
      </c>
      <c r="CH97" s="309" t="str">
        <f ca="true">+IF(OFFSET('Water Data'!$I$27,0,10*ROW('Water Data'!I91))="","",OFFSET('Water Data'!$I$27,0,10*ROW('Water Data'!I91)))</f>
        <v/>
      </c>
      <c r="CI97" s="309" t="str">
        <f ca="true">+IF(OFFSET('Water Data'!$I$28,0,10*ROW('Water Data'!I91))="","",OFFSET('Water Data'!$I$28,0,10*ROW('Water Data'!I91)))</f>
        <v/>
      </c>
      <c r="CJ97" s="309" t="str">
        <f ca="true">+IF(OFFSET('Water Data'!$I$29,0,10*ROW('Water Data'!I91))="","",OFFSET('Water Data'!$I$29,0,10*ROW('Water Data'!I91)))</f>
        <v/>
      </c>
      <c r="CK97" s="309" t="str">
        <f ca="true">+IF(OFFSET('Sanitation Data'!$D$28,0,10*ROW('Sanitation Data'!D91))="","",OFFSET('Sanitation Data'!$D$28,0,10*ROW('Sanitation Data'!D91)))</f>
        <v/>
      </c>
      <c r="CL97" s="309" t="str">
        <f ca="true">+IF(OFFSET('Sanitation Data'!$D$29,0,10*ROW('Sanitation Data'!D91))="","",OFFSET('Sanitation Data'!$D$29,0,10*ROW('Sanitation Data'!D91)))</f>
        <v/>
      </c>
      <c r="CM97" s="309" t="str">
        <f ca="true">+IF(OFFSET('Sanitation Data'!$D$30,0,10*ROW('Sanitation Data'!D91))="","",OFFSET('Sanitation Data'!$D$30,0,10*ROW('Sanitation Data'!D91)))</f>
        <v/>
      </c>
      <c r="CN97" s="309" t="str">
        <f ca="true">+IF(OFFSET('Sanitation Data'!$D$31,0,10*ROW('Sanitation Data'!D91))="","",OFFSET('Sanitation Data'!$D$31,0,10*ROW('Sanitation Data'!D91)))</f>
        <v/>
      </c>
      <c r="CO97" s="309" t="str">
        <f ca="true">+IF(OFFSET('Sanitation Data'!$D$32,0,10*ROW('Sanitation Data'!D91))="","",OFFSET('Sanitation Data'!$D$32,0,10*ROW('Sanitation Data'!D91)))</f>
        <v/>
      </c>
      <c r="CP97" s="309" t="str">
        <f ca="true">+IF(OFFSET('Sanitation Data'!$E$28,0,10*ROW('Sanitation Data'!E91))="","",OFFSET('Sanitation Data'!$E$28,0,10*ROW('Sanitation Data'!E91)))</f>
        <v/>
      </c>
      <c r="CQ97" s="309" t="str">
        <f ca="true">+IF(OFFSET('Sanitation Data'!$E$29,0,10*ROW('Sanitation Data'!E91))="","",OFFSET('Sanitation Data'!$E$29,0,10*ROW('Sanitation Data'!E91)))</f>
        <v/>
      </c>
      <c r="CR97" s="309" t="str">
        <f ca="true">+IF(OFFSET('Sanitation Data'!$E$30,0,10*ROW('Sanitation Data'!E91))="","",OFFSET('Sanitation Data'!$E$30,0,10*ROW('Sanitation Data'!E91)))</f>
        <v/>
      </c>
      <c r="CS97" s="309" t="str">
        <f ca="true">+IF(OFFSET('Sanitation Data'!$E$31,0,10*ROW('Sanitation Data'!E91))="","",OFFSET('Sanitation Data'!$E$31,0,10*ROW('Sanitation Data'!E91)))</f>
        <v/>
      </c>
      <c r="CT97" s="309" t="str">
        <f ca="true">+IF(OFFSET('Sanitation Data'!$E$32,0,10*ROW('Sanitation Data'!E91))="","",OFFSET('Sanitation Data'!$E$32,0,10*ROW('Sanitation Data'!E91)))</f>
        <v/>
      </c>
      <c r="CU97" s="309" t="str">
        <f ca="true">+IF(OFFSET('Sanitation Data'!$F$28,0,10*ROW('Sanitation Data'!F91))="","",OFFSET('Sanitation Data'!$F$28,0,10*ROW('Sanitation Data'!F91)))</f>
        <v/>
      </c>
      <c r="CV97" s="309" t="str">
        <f ca="true">+IF(OFFSET('Sanitation Data'!$F$29,0,10*ROW('Sanitation Data'!F91))="","",OFFSET('Sanitation Data'!$F$29,0,10*ROW('Sanitation Data'!F91)))</f>
        <v/>
      </c>
      <c r="CW97" s="309" t="str">
        <f ca="true">+IF(OFFSET('Sanitation Data'!$F$30,0,10*ROW('Sanitation Data'!F91))="","",OFFSET('Sanitation Data'!$F$30,0,10*ROW('Sanitation Data'!F91)))</f>
        <v/>
      </c>
      <c r="CX97" s="309" t="str">
        <f ca="true">+IF(OFFSET('Sanitation Data'!$F$31,0,10*ROW('Sanitation Data'!F91))="","",OFFSET('Sanitation Data'!$F$31,0,10*ROW('Sanitation Data'!F91)))</f>
        <v/>
      </c>
      <c r="CY97" s="309" t="str">
        <f ca="true">+IF(OFFSET('Sanitation Data'!$F$32,0,10*ROW('Sanitation Data'!F91))="","",OFFSET('Sanitation Data'!$F$32,0,10*ROW('Sanitation Data'!F91)))</f>
        <v/>
      </c>
      <c r="CZ97" s="309" t="str">
        <f ca="true">+IF(OFFSET('Sanitation Data'!$G$28,0,10*ROW('Sanitation Data'!G91))="","",OFFSET('Sanitation Data'!$G$28,0,10*ROW('Sanitation Data'!G91)))</f>
        <v/>
      </c>
      <c r="DA97" s="309" t="str">
        <f ca="true">+IF(OFFSET('Sanitation Data'!$G$29,0,10*ROW('Sanitation Data'!G91))="","",OFFSET('Sanitation Data'!$G$29,0,10*ROW('Sanitation Data'!G91)))</f>
        <v/>
      </c>
      <c r="DB97" s="309" t="str">
        <f ca="true">+IF(OFFSET('Sanitation Data'!$G$30,0,10*ROW('Sanitation Data'!G91))="","",OFFSET('Sanitation Data'!$G$30,0,10*ROW('Sanitation Data'!G91)))</f>
        <v/>
      </c>
      <c r="DC97" s="309" t="str">
        <f ca="true">+IF(OFFSET('Sanitation Data'!$G$31,0,10*ROW('Sanitation Data'!G91))="","",OFFSET('Sanitation Data'!$G$31,0,10*ROW('Sanitation Data'!G91)))</f>
        <v/>
      </c>
      <c r="DD97" s="309" t="str">
        <f ca="true">+IF(OFFSET('Sanitation Data'!$G$32,0,10*ROW('Sanitation Data'!G91))="","",OFFSET('Sanitation Data'!$G$32,0,10*ROW('Sanitation Data'!G91)))</f>
        <v/>
      </c>
      <c r="DE97" s="309" t="str">
        <f ca="true">+IF(OFFSET('Sanitation Data'!$H$28,0,10*ROW('Sanitation Data'!H91))="","",OFFSET('Sanitation Data'!$H$28,0,10*ROW('Sanitation Data'!H91)))</f>
        <v/>
      </c>
      <c r="DF97" s="309" t="str">
        <f ca="true">+IF(OFFSET('Sanitation Data'!$H$29,0,10*ROW('Sanitation Data'!H91))="","",OFFSET('Sanitation Data'!$H$29,0,10*ROW('Sanitation Data'!H91)))</f>
        <v/>
      </c>
      <c r="DG97" s="309" t="str">
        <f ca="true">+IF(OFFSET('Sanitation Data'!$H$30,0,10*ROW('Sanitation Data'!H91))="","",OFFSET('Sanitation Data'!$H$30,0,10*ROW('Sanitation Data'!H91)))</f>
        <v/>
      </c>
      <c r="DH97" s="309" t="str">
        <f ca="true">+IF(OFFSET('Sanitation Data'!$H$31,0,10*ROW('Sanitation Data'!H91))="","",OFFSET('Sanitation Data'!$H$31,0,10*ROW('Sanitation Data'!H91)))</f>
        <v/>
      </c>
      <c r="DI97" s="309" t="str">
        <f ca="true">+IF(OFFSET('Sanitation Data'!$H$32,0,10*ROW('Sanitation Data'!H91))="","",OFFSET('Sanitation Data'!$H$32,0,10*ROW('Sanitation Data'!H91)))</f>
        <v/>
      </c>
      <c r="DJ97" s="309" t="str">
        <f ca="true">+IF(OFFSET('Sanitation Data'!$I$28,0,10*ROW('Sanitation Data'!I91))="","",OFFSET('Sanitation Data'!$I$28,0,10*ROW('Sanitation Data'!I91)))</f>
        <v/>
      </c>
      <c r="DK97" s="309" t="str">
        <f ca="true">+IF(OFFSET('Sanitation Data'!$I$29,0,10*ROW('Sanitation Data'!I91))="","",OFFSET('Sanitation Data'!$I$29,0,10*ROW('Sanitation Data'!I91)))</f>
        <v/>
      </c>
      <c r="DL97" s="309" t="str">
        <f ca="true">+IF(OFFSET('Sanitation Data'!$I$30,0,10*ROW('Sanitation Data'!I91))="","",OFFSET('Sanitation Data'!$I$30,0,10*ROW('Sanitation Data'!I91)))</f>
        <v/>
      </c>
      <c r="DM97" s="309" t="str">
        <f ca="true">+IF(OFFSET('Sanitation Data'!$I$31,0,10*ROW('Sanitation Data'!I91))="","",OFFSET('Sanitation Data'!$I$31,0,10*ROW('Sanitation Data'!I91)))</f>
        <v/>
      </c>
      <c r="DN97" s="309" t="str">
        <f ca="true">+IF(OFFSET('Sanitation Data'!$I$32,0,10*ROW('Sanitation Data'!I91))="","",OFFSET('Sanitation Data'!$I$32,0,10*ROW('Sanitation Data'!I91)))</f>
        <v/>
      </c>
      <c r="DO97" s="309" t="str">
        <f ca="true">+IF(OFFSET('Hygiene Data'!$D$11,0,10*ROW('Hygiene Data'!D91))="","",OFFSET('Hygiene Data'!$D$11,0,10*ROW('Hygiene Data'!D91)))</f>
        <v/>
      </c>
      <c r="DP97" s="309" t="str">
        <f ca="true">+IF(OFFSET('Hygiene Data'!$D$12,0,10*ROW('Hygiene Data'!D91))="","",OFFSET('Hygiene Data'!$D$12,0,10*ROW('Hygiene Data'!D91)))</f>
        <v/>
      </c>
      <c r="DQ97" s="309" t="str">
        <f ca="true">+IF(OFFSET('Hygiene Data'!$D$13,0,10*ROW('Hygiene Data'!D91))="","",OFFSET('Hygiene Data'!$D$13,0,10*ROW('Hygiene Data'!D91)))</f>
        <v/>
      </c>
      <c r="DR97" s="309" t="str">
        <f ca="true">+IF(OFFSET('Hygiene Data'!$E$11,0,10*ROW('Hygiene Data'!E91))="","",OFFSET('Hygiene Data'!$E$11,0,10*ROW('Hygiene Data'!E91)))</f>
        <v/>
      </c>
      <c r="DS97" s="309" t="str">
        <f ca="true">+IF(OFFSET('Hygiene Data'!$E$12,0,10*ROW('Hygiene Data'!E91))="","",OFFSET('Hygiene Data'!$E$12,0,10*ROW('Hygiene Data'!E91)))</f>
        <v/>
      </c>
      <c r="DT97" s="309" t="str">
        <f ca="true">+IF(OFFSET('Hygiene Data'!$E$13,0,10*ROW('Hygiene Data'!E91))="","",OFFSET('Hygiene Data'!$E$13,0,10*ROW('Hygiene Data'!E91)))</f>
        <v/>
      </c>
      <c r="DU97" s="309" t="str">
        <f ca="true">+IF(OFFSET('Hygiene Data'!$F$11,0,10*ROW('Hygiene Data'!F91))="","",OFFSET('Hygiene Data'!$F$11,0,10*ROW('Hygiene Data'!F91)))</f>
        <v/>
      </c>
      <c r="DV97" s="309" t="str">
        <f ca="true">+IF(OFFSET('Hygiene Data'!$F$12,0,10*ROW('Hygiene Data'!F91))="","",OFFSET('Hygiene Data'!$F$12,0,10*ROW('Hygiene Data'!F91)))</f>
        <v/>
      </c>
      <c r="DW97" s="309" t="str">
        <f ca="true">+IF(OFFSET('Hygiene Data'!$F$13,0,10*ROW('Hygiene Data'!F91))="","",OFFSET('Hygiene Data'!$F$13,0,10*ROW('Hygiene Data'!F91)))</f>
        <v/>
      </c>
      <c r="DX97" s="309" t="str">
        <f ca="true">+IF(OFFSET('Hygiene Data'!$G$11,0,10*ROW('Hygiene Data'!G91))="","",OFFSET('Hygiene Data'!$G$11,0,10*ROW('Hygiene Data'!G91)))</f>
        <v/>
      </c>
      <c r="DY97" s="309" t="str">
        <f ca="true">+IF(OFFSET('Hygiene Data'!$G$12,0,10*ROW('Hygiene Data'!G91))="","",OFFSET('Hygiene Data'!$G$12,0,10*ROW('Hygiene Data'!G91)))</f>
        <v/>
      </c>
      <c r="DZ97" s="309" t="str">
        <f ca="true">+IF(OFFSET('Hygiene Data'!$G$13,0,10*ROW('Hygiene Data'!G91))="","",OFFSET('Hygiene Data'!$G$13,0,10*ROW('Hygiene Data'!G91)))</f>
        <v/>
      </c>
      <c r="EA97" s="309" t="str">
        <f ca="true">+IF(OFFSET('Hygiene Data'!$H$11,0,10*ROW('Hygiene Data'!H91))="","",OFFSET('Hygiene Data'!$H$11,0,10*ROW('Hygiene Data'!H91)))</f>
        <v/>
      </c>
      <c r="EB97" s="309" t="str">
        <f ca="true">+IF(OFFSET('Hygiene Data'!$H$12,0,10*ROW('Hygiene Data'!H91))="","",OFFSET('Hygiene Data'!$H$12,0,10*ROW('Hygiene Data'!H91)))</f>
        <v/>
      </c>
      <c r="EC97" s="309" t="str">
        <f ca="true">+IF(OFFSET('Hygiene Data'!$H$13,0,10*ROW('Hygiene Data'!H91))="","",OFFSET('Hygiene Data'!$H$13,0,10*ROW('Hygiene Data'!H91)))</f>
        <v/>
      </c>
      <c r="ED97" s="309" t="str">
        <f ca="true">+IF(OFFSET('Hygiene Data'!$I$11,0,10*ROW('Hygiene Data'!I91))="","",OFFSET('Hygiene Data'!$I$11,0,10*ROW('Hygiene Data'!I91)))</f>
        <v/>
      </c>
      <c r="EE97" s="309" t="str">
        <f ca="true">+IF(OFFSET('Hygiene Data'!$I$12,0,10*ROW('Hygiene Data'!I91))="","",OFFSET('Hygiene Data'!$I$12,0,10*ROW('Hygiene Data'!I91)))</f>
        <v/>
      </c>
      <c r="EF97" s="309"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65" t="str">
        <f t="shared" ca="true" si="1"/>
        <v/>
      </c>
      <c r="D98" s="9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10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10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10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10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10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10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10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10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10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10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10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10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10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10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10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10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10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10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10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10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10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10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10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10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10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10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10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10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10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10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9"/>
      <c r="BS98" s="309" t="str">
        <f ca="true">+IF(OFFSET('Water Data'!$D$27,0,10*ROW('Water Data'!D92))="","",OFFSET('Water Data'!$D$27,0,10*ROW('Water Data'!D92)))</f>
        <v/>
      </c>
      <c r="BT98" s="309" t="str">
        <f ca="true">+IF(OFFSET('Water Data'!$D$28,0,10*ROW('Water Data'!D92))="","",OFFSET('Water Data'!$D$28,0,10*ROW('Water Data'!D92)))</f>
        <v/>
      </c>
      <c r="BU98" s="309" t="str">
        <f ca="true">+IF(OFFSET('Water Data'!$D$29,0,10*ROW('Water Data'!D92))="","",OFFSET('Water Data'!$D$29,0,10*ROW('Water Data'!D92)))</f>
        <v/>
      </c>
      <c r="BV98" s="309" t="str">
        <f ca="true">+IF(OFFSET('Water Data'!$E$27,0,10*ROW('Water Data'!E92))="","",OFFSET('Water Data'!$E$27,0,10*ROW('Water Data'!E92)))</f>
        <v/>
      </c>
      <c r="BW98" s="309" t="str">
        <f ca="true">+IF(OFFSET('Water Data'!$E$28,0,10*ROW('Water Data'!E92))="","",OFFSET('Water Data'!$E$28,0,10*ROW('Water Data'!E92)))</f>
        <v/>
      </c>
      <c r="BX98" s="309" t="str">
        <f ca="true">+IF(OFFSET('Water Data'!$E$29,0,10*ROW('Water Data'!E92))="","",OFFSET('Water Data'!$E$29,0,10*ROW('Water Data'!E92)))</f>
        <v/>
      </c>
      <c r="BY98" s="309" t="str">
        <f ca="true">+IF(OFFSET('Water Data'!$F$27,0,10*ROW('Water Data'!F92))="","",OFFSET('Water Data'!$F$27,0,10*ROW('Water Data'!F92)))</f>
        <v/>
      </c>
      <c r="BZ98" s="309" t="str">
        <f ca="true">+IF(OFFSET('Water Data'!$F$28,0,10*ROW('Water Data'!F92))="","",OFFSET('Water Data'!$F$28,0,10*ROW('Water Data'!F92)))</f>
        <v/>
      </c>
      <c r="CA98" s="309" t="str">
        <f ca="true">+IF(OFFSET('Water Data'!$F$29,0,10*ROW('Water Data'!F92))="","",OFFSET('Water Data'!$F$29,0,10*ROW('Water Data'!F92)))</f>
        <v/>
      </c>
      <c r="CB98" s="309" t="str">
        <f ca="true">+IF(OFFSET('Water Data'!$G$27,0,10*ROW('Water Data'!G92))="","",OFFSET('Water Data'!$G$27,0,10*ROW('Water Data'!G92)))</f>
        <v/>
      </c>
      <c r="CC98" s="309" t="str">
        <f ca="true">+IF(OFFSET('Water Data'!$G$28,0,10*ROW('Water Data'!G92))="","",OFFSET('Water Data'!$G$28,0,10*ROW('Water Data'!G92)))</f>
        <v/>
      </c>
      <c r="CD98" s="309" t="str">
        <f ca="true">+IF(OFFSET('Water Data'!$G$29,0,10*ROW('Water Data'!G92))="","",OFFSET('Water Data'!$G$29,0,10*ROW('Water Data'!G92)))</f>
        <v/>
      </c>
      <c r="CE98" s="309" t="str">
        <f ca="true">+IF(OFFSET('Water Data'!$H$27,0,10*ROW('Water Data'!H92))="","",OFFSET('Water Data'!$H$27,0,10*ROW('Water Data'!H92)))</f>
        <v/>
      </c>
      <c r="CF98" s="309" t="str">
        <f ca="true">+IF(OFFSET('Water Data'!$H$28,0,10*ROW('Water Data'!H92))="","",OFFSET('Water Data'!$H$28,0,10*ROW('Water Data'!H92)))</f>
        <v/>
      </c>
      <c r="CG98" s="309" t="str">
        <f ca="true">+IF(OFFSET('Water Data'!$H$29,0,10*ROW('Water Data'!H92))="","",OFFSET('Water Data'!$H$29,0,10*ROW('Water Data'!H92)))</f>
        <v/>
      </c>
      <c r="CH98" s="309" t="str">
        <f ca="true">+IF(OFFSET('Water Data'!$I$27,0,10*ROW('Water Data'!I92))="","",OFFSET('Water Data'!$I$27,0,10*ROW('Water Data'!I92)))</f>
        <v/>
      </c>
      <c r="CI98" s="309" t="str">
        <f ca="true">+IF(OFFSET('Water Data'!$I$28,0,10*ROW('Water Data'!I92))="","",OFFSET('Water Data'!$I$28,0,10*ROW('Water Data'!I92)))</f>
        <v/>
      </c>
      <c r="CJ98" s="309" t="str">
        <f ca="true">+IF(OFFSET('Water Data'!$I$29,0,10*ROW('Water Data'!I92))="","",OFFSET('Water Data'!$I$29,0,10*ROW('Water Data'!I92)))</f>
        <v/>
      </c>
      <c r="CK98" s="309" t="str">
        <f ca="true">+IF(OFFSET('Sanitation Data'!$D$28,0,10*ROW('Sanitation Data'!D92))="","",OFFSET('Sanitation Data'!$D$28,0,10*ROW('Sanitation Data'!D92)))</f>
        <v/>
      </c>
      <c r="CL98" s="309" t="str">
        <f ca="true">+IF(OFFSET('Sanitation Data'!$D$29,0,10*ROW('Sanitation Data'!D92))="","",OFFSET('Sanitation Data'!$D$29,0,10*ROW('Sanitation Data'!D92)))</f>
        <v/>
      </c>
      <c r="CM98" s="309" t="str">
        <f ca="true">+IF(OFFSET('Sanitation Data'!$D$30,0,10*ROW('Sanitation Data'!D92))="","",OFFSET('Sanitation Data'!$D$30,0,10*ROW('Sanitation Data'!D92)))</f>
        <v/>
      </c>
      <c r="CN98" s="309" t="str">
        <f ca="true">+IF(OFFSET('Sanitation Data'!$D$31,0,10*ROW('Sanitation Data'!D92))="","",OFFSET('Sanitation Data'!$D$31,0,10*ROW('Sanitation Data'!D92)))</f>
        <v/>
      </c>
      <c r="CO98" s="309" t="str">
        <f ca="true">+IF(OFFSET('Sanitation Data'!$D$32,0,10*ROW('Sanitation Data'!D92))="","",OFFSET('Sanitation Data'!$D$32,0,10*ROW('Sanitation Data'!D92)))</f>
        <v/>
      </c>
      <c r="CP98" s="309" t="str">
        <f ca="true">+IF(OFFSET('Sanitation Data'!$E$28,0,10*ROW('Sanitation Data'!E92))="","",OFFSET('Sanitation Data'!$E$28,0,10*ROW('Sanitation Data'!E92)))</f>
        <v/>
      </c>
      <c r="CQ98" s="309" t="str">
        <f ca="true">+IF(OFFSET('Sanitation Data'!$E$29,0,10*ROW('Sanitation Data'!E92))="","",OFFSET('Sanitation Data'!$E$29,0,10*ROW('Sanitation Data'!E92)))</f>
        <v/>
      </c>
      <c r="CR98" s="309" t="str">
        <f ca="true">+IF(OFFSET('Sanitation Data'!$E$30,0,10*ROW('Sanitation Data'!E92))="","",OFFSET('Sanitation Data'!$E$30,0,10*ROW('Sanitation Data'!E92)))</f>
        <v/>
      </c>
      <c r="CS98" s="309" t="str">
        <f ca="true">+IF(OFFSET('Sanitation Data'!$E$31,0,10*ROW('Sanitation Data'!E92))="","",OFFSET('Sanitation Data'!$E$31,0,10*ROW('Sanitation Data'!E92)))</f>
        <v/>
      </c>
      <c r="CT98" s="309" t="str">
        <f ca="true">+IF(OFFSET('Sanitation Data'!$E$32,0,10*ROW('Sanitation Data'!E92))="","",OFFSET('Sanitation Data'!$E$32,0,10*ROW('Sanitation Data'!E92)))</f>
        <v/>
      </c>
      <c r="CU98" s="309" t="str">
        <f ca="true">+IF(OFFSET('Sanitation Data'!$F$28,0,10*ROW('Sanitation Data'!F92))="","",OFFSET('Sanitation Data'!$F$28,0,10*ROW('Sanitation Data'!F92)))</f>
        <v/>
      </c>
      <c r="CV98" s="309" t="str">
        <f ca="true">+IF(OFFSET('Sanitation Data'!$F$29,0,10*ROW('Sanitation Data'!F92))="","",OFFSET('Sanitation Data'!$F$29,0,10*ROW('Sanitation Data'!F92)))</f>
        <v/>
      </c>
      <c r="CW98" s="309" t="str">
        <f ca="true">+IF(OFFSET('Sanitation Data'!$F$30,0,10*ROW('Sanitation Data'!F92))="","",OFFSET('Sanitation Data'!$F$30,0,10*ROW('Sanitation Data'!F92)))</f>
        <v/>
      </c>
      <c r="CX98" s="309" t="str">
        <f ca="true">+IF(OFFSET('Sanitation Data'!$F$31,0,10*ROW('Sanitation Data'!F92))="","",OFFSET('Sanitation Data'!$F$31,0,10*ROW('Sanitation Data'!F92)))</f>
        <v/>
      </c>
      <c r="CY98" s="309" t="str">
        <f ca="true">+IF(OFFSET('Sanitation Data'!$F$32,0,10*ROW('Sanitation Data'!F92))="","",OFFSET('Sanitation Data'!$F$32,0,10*ROW('Sanitation Data'!F92)))</f>
        <v/>
      </c>
      <c r="CZ98" s="309" t="str">
        <f ca="true">+IF(OFFSET('Sanitation Data'!$G$28,0,10*ROW('Sanitation Data'!G92))="","",OFFSET('Sanitation Data'!$G$28,0,10*ROW('Sanitation Data'!G92)))</f>
        <v/>
      </c>
      <c r="DA98" s="309" t="str">
        <f ca="true">+IF(OFFSET('Sanitation Data'!$G$29,0,10*ROW('Sanitation Data'!G92))="","",OFFSET('Sanitation Data'!$G$29,0,10*ROW('Sanitation Data'!G92)))</f>
        <v/>
      </c>
      <c r="DB98" s="309" t="str">
        <f ca="true">+IF(OFFSET('Sanitation Data'!$G$30,0,10*ROW('Sanitation Data'!G92))="","",OFFSET('Sanitation Data'!$G$30,0,10*ROW('Sanitation Data'!G92)))</f>
        <v/>
      </c>
      <c r="DC98" s="309" t="str">
        <f ca="true">+IF(OFFSET('Sanitation Data'!$G$31,0,10*ROW('Sanitation Data'!G92))="","",OFFSET('Sanitation Data'!$G$31,0,10*ROW('Sanitation Data'!G92)))</f>
        <v/>
      </c>
      <c r="DD98" s="309" t="str">
        <f ca="true">+IF(OFFSET('Sanitation Data'!$G$32,0,10*ROW('Sanitation Data'!G92))="","",OFFSET('Sanitation Data'!$G$32,0,10*ROW('Sanitation Data'!G92)))</f>
        <v/>
      </c>
      <c r="DE98" s="309" t="str">
        <f ca="true">+IF(OFFSET('Sanitation Data'!$H$28,0,10*ROW('Sanitation Data'!H92))="","",OFFSET('Sanitation Data'!$H$28,0,10*ROW('Sanitation Data'!H92)))</f>
        <v/>
      </c>
      <c r="DF98" s="309" t="str">
        <f ca="true">+IF(OFFSET('Sanitation Data'!$H$29,0,10*ROW('Sanitation Data'!H92))="","",OFFSET('Sanitation Data'!$H$29,0,10*ROW('Sanitation Data'!H92)))</f>
        <v/>
      </c>
      <c r="DG98" s="309" t="str">
        <f ca="true">+IF(OFFSET('Sanitation Data'!$H$30,0,10*ROW('Sanitation Data'!H92))="","",OFFSET('Sanitation Data'!$H$30,0,10*ROW('Sanitation Data'!H92)))</f>
        <v/>
      </c>
      <c r="DH98" s="309" t="str">
        <f ca="true">+IF(OFFSET('Sanitation Data'!$H$31,0,10*ROW('Sanitation Data'!H92))="","",OFFSET('Sanitation Data'!$H$31,0,10*ROW('Sanitation Data'!H92)))</f>
        <v/>
      </c>
      <c r="DI98" s="309" t="str">
        <f ca="true">+IF(OFFSET('Sanitation Data'!$H$32,0,10*ROW('Sanitation Data'!H92))="","",OFFSET('Sanitation Data'!$H$32,0,10*ROW('Sanitation Data'!H92)))</f>
        <v/>
      </c>
      <c r="DJ98" s="309" t="str">
        <f ca="true">+IF(OFFSET('Sanitation Data'!$I$28,0,10*ROW('Sanitation Data'!I92))="","",OFFSET('Sanitation Data'!$I$28,0,10*ROW('Sanitation Data'!I92)))</f>
        <v/>
      </c>
      <c r="DK98" s="309" t="str">
        <f ca="true">+IF(OFFSET('Sanitation Data'!$I$29,0,10*ROW('Sanitation Data'!I92))="","",OFFSET('Sanitation Data'!$I$29,0,10*ROW('Sanitation Data'!I92)))</f>
        <v/>
      </c>
      <c r="DL98" s="309" t="str">
        <f ca="true">+IF(OFFSET('Sanitation Data'!$I$30,0,10*ROW('Sanitation Data'!I92))="","",OFFSET('Sanitation Data'!$I$30,0,10*ROW('Sanitation Data'!I92)))</f>
        <v/>
      </c>
      <c r="DM98" s="309" t="str">
        <f ca="true">+IF(OFFSET('Sanitation Data'!$I$31,0,10*ROW('Sanitation Data'!I92))="","",OFFSET('Sanitation Data'!$I$31,0,10*ROW('Sanitation Data'!I92)))</f>
        <v/>
      </c>
      <c r="DN98" s="309" t="str">
        <f ca="true">+IF(OFFSET('Sanitation Data'!$I$32,0,10*ROW('Sanitation Data'!I92))="","",OFFSET('Sanitation Data'!$I$32,0,10*ROW('Sanitation Data'!I92)))</f>
        <v/>
      </c>
      <c r="DO98" s="309" t="str">
        <f ca="true">+IF(OFFSET('Hygiene Data'!$D$11,0,10*ROW('Hygiene Data'!D92))="","",OFFSET('Hygiene Data'!$D$11,0,10*ROW('Hygiene Data'!D92)))</f>
        <v/>
      </c>
      <c r="DP98" s="309" t="str">
        <f ca="true">+IF(OFFSET('Hygiene Data'!$D$12,0,10*ROW('Hygiene Data'!D92))="","",OFFSET('Hygiene Data'!$D$12,0,10*ROW('Hygiene Data'!D92)))</f>
        <v/>
      </c>
      <c r="DQ98" s="309" t="str">
        <f ca="true">+IF(OFFSET('Hygiene Data'!$D$13,0,10*ROW('Hygiene Data'!D92))="","",OFFSET('Hygiene Data'!$D$13,0,10*ROW('Hygiene Data'!D92)))</f>
        <v/>
      </c>
      <c r="DR98" s="309" t="str">
        <f ca="true">+IF(OFFSET('Hygiene Data'!$E$11,0,10*ROW('Hygiene Data'!E92))="","",OFFSET('Hygiene Data'!$E$11,0,10*ROW('Hygiene Data'!E92)))</f>
        <v/>
      </c>
      <c r="DS98" s="309" t="str">
        <f ca="true">+IF(OFFSET('Hygiene Data'!$E$12,0,10*ROW('Hygiene Data'!E92))="","",OFFSET('Hygiene Data'!$E$12,0,10*ROW('Hygiene Data'!E92)))</f>
        <v/>
      </c>
      <c r="DT98" s="309" t="str">
        <f ca="true">+IF(OFFSET('Hygiene Data'!$E$13,0,10*ROW('Hygiene Data'!E92))="","",OFFSET('Hygiene Data'!$E$13,0,10*ROW('Hygiene Data'!E92)))</f>
        <v/>
      </c>
      <c r="DU98" s="309" t="str">
        <f ca="true">+IF(OFFSET('Hygiene Data'!$F$11,0,10*ROW('Hygiene Data'!F92))="","",OFFSET('Hygiene Data'!$F$11,0,10*ROW('Hygiene Data'!F92)))</f>
        <v/>
      </c>
      <c r="DV98" s="309" t="str">
        <f ca="true">+IF(OFFSET('Hygiene Data'!$F$12,0,10*ROW('Hygiene Data'!F92))="","",OFFSET('Hygiene Data'!$F$12,0,10*ROW('Hygiene Data'!F92)))</f>
        <v/>
      </c>
      <c r="DW98" s="309" t="str">
        <f ca="true">+IF(OFFSET('Hygiene Data'!$F$13,0,10*ROW('Hygiene Data'!F92))="","",OFFSET('Hygiene Data'!$F$13,0,10*ROW('Hygiene Data'!F92)))</f>
        <v/>
      </c>
      <c r="DX98" s="309" t="str">
        <f ca="true">+IF(OFFSET('Hygiene Data'!$G$11,0,10*ROW('Hygiene Data'!G92))="","",OFFSET('Hygiene Data'!$G$11,0,10*ROW('Hygiene Data'!G92)))</f>
        <v/>
      </c>
      <c r="DY98" s="309" t="str">
        <f ca="true">+IF(OFFSET('Hygiene Data'!$G$12,0,10*ROW('Hygiene Data'!G92))="","",OFFSET('Hygiene Data'!$G$12,0,10*ROW('Hygiene Data'!G92)))</f>
        <v/>
      </c>
      <c r="DZ98" s="309" t="str">
        <f ca="true">+IF(OFFSET('Hygiene Data'!$G$13,0,10*ROW('Hygiene Data'!G92))="","",OFFSET('Hygiene Data'!$G$13,0,10*ROW('Hygiene Data'!G92)))</f>
        <v/>
      </c>
      <c r="EA98" s="309" t="str">
        <f ca="true">+IF(OFFSET('Hygiene Data'!$H$11,0,10*ROW('Hygiene Data'!H92))="","",OFFSET('Hygiene Data'!$H$11,0,10*ROW('Hygiene Data'!H92)))</f>
        <v/>
      </c>
      <c r="EB98" s="309" t="str">
        <f ca="true">+IF(OFFSET('Hygiene Data'!$H$12,0,10*ROW('Hygiene Data'!H92))="","",OFFSET('Hygiene Data'!$H$12,0,10*ROW('Hygiene Data'!H92)))</f>
        <v/>
      </c>
      <c r="EC98" s="309" t="str">
        <f ca="true">+IF(OFFSET('Hygiene Data'!$H$13,0,10*ROW('Hygiene Data'!H92))="","",OFFSET('Hygiene Data'!$H$13,0,10*ROW('Hygiene Data'!H92)))</f>
        <v/>
      </c>
      <c r="ED98" s="309" t="str">
        <f ca="true">+IF(OFFSET('Hygiene Data'!$I$11,0,10*ROW('Hygiene Data'!I92))="","",OFFSET('Hygiene Data'!$I$11,0,10*ROW('Hygiene Data'!I92)))</f>
        <v/>
      </c>
      <c r="EE98" s="309" t="str">
        <f ca="true">+IF(OFFSET('Hygiene Data'!$I$12,0,10*ROW('Hygiene Data'!I92))="","",OFFSET('Hygiene Data'!$I$12,0,10*ROW('Hygiene Data'!I92)))</f>
        <v/>
      </c>
      <c r="EF98" s="309"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65" t="str">
        <f t="shared" ca="true" si="1"/>
        <v/>
      </c>
      <c r="D99" s="9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10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10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10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10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10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10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10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10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10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10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10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10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10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10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10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10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10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10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10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10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10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10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10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10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10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10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10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10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10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10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9"/>
      <c r="BS99" s="309" t="str">
        <f ca="true">+IF(OFFSET('Water Data'!$D$27,0,10*ROW('Water Data'!D93))="","",OFFSET('Water Data'!$D$27,0,10*ROW('Water Data'!D93)))</f>
        <v/>
      </c>
      <c r="BT99" s="309" t="str">
        <f ca="true">+IF(OFFSET('Water Data'!$D$28,0,10*ROW('Water Data'!D93))="","",OFFSET('Water Data'!$D$28,0,10*ROW('Water Data'!D93)))</f>
        <v/>
      </c>
      <c r="BU99" s="309" t="str">
        <f ca="true">+IF(OFFSET('Water Data'!$D$29,0,10*ROW('Water Data'!D93))="","",OFFSET('Water Data'!$D$29,0,10*ROW('Water Data'!D93)))</f>
        <v/>
      </c>
      <c r="BV99" s="309" t="str">
        <f ca="true">+IF(OFFSET('Water Data'!$E$27,0,10*ROW('Water Data'!E93))="","",OFFSET('Water Data'!$E$27,0,10*ROW('Water Data'!E93)))</f>
        <v/>
      </c>
      <c r="BW99" s="309" t="str">
        <f ca="true">+IF(OFFSET('Water Data'!$E$28,0,10*ROW('Water Data'!E93))="","",OFFSET('Water Data'!$E$28,0,10*ROW('Water Data'!E93)))</f>
        <v/>
      </c>
      <c r="BX99" s="309" t="str">
        <f ca="true">+IF(OFFSET('Water Data'!$E$29,0,10*ROW('Water Data'!E93))="","",OFFSET('Water Data'!$E$29,0,10*ROW('Water Data'!E93)))</f>
        <v/>
      </c>
      <c r="BY99" s="309" t="str">
        <f ca="true">+IF(OFFSET('Water Data'!$F$27,0,10*ROW('Water Data'!F93))="","",OFFSET('Water Data'!$F$27,0,10*ROW('Water Data'!F93)))</f>
        <v/>
      </c>
      <c r="BZ99" s="309" t="str">
        <f ca="true">+IF(OFFSET('Water Data'!$F$28,0,10*ROW('Water Data'!F93))="","",OFFSET('Water Data'!$F$28,0,10*ROW('Water Data'!F93)))</f>
        <v/>
      </c>
      <c r="CA99" s="309" t="str">
        <f ca="true">+IF(OFFSET('Water Data'!$F$29,0,10*ROW('Water Data'!F93))="","",OFFSET('Water Data'!$F$29,0,10*ROW('Water Data'!F93)))</f>
        <v/>
      </c>
      <c r="CB99" s="309" t="str">
        <f ca="true">+IF(OFFSET('Water Data'!$G$27,0,10*ROW('Water Data'!G93))="","",OFFSET('Water Data'!$G$27,0,10*ROW('Water Data'!G93)))</f>
        <v/>
      </c>
      <c r="CC99" s="309" t="str">
        <f ca="true">+IF(OFFSET('Water Data'!$G$28,0,10*ROW('Water Data'!G93))="","",OFFSET('Water Data'!$G$28,0,10*ROW('Water Data'!G93)))</f>
        <v/>
      </c>
      <c r="CD99" s="309" t="str">
        <f ca="true">+IF(OFFSET('Water Data'!$G$29,0,10*ROW('Water Data'!G93))="","",OFFSET('Water Data'!$G$29,0,10*ROW('Water Data'!G93)))</f>
        <v/>
      </c>
      <c r="CE99" s="309" t="str">
        <f ca="true">+IF(OFFSET('Water Data'!$H$27,0,10*ROW('Water Data'!H93))="","",OFFSET('Water Data'!$H$27,0,10*ROW('Water Data'!H93)))</f>
        <v/>
      </c>
      <c r="CF99" s="309" t="str">
        <f ca="true">+IF(OFFSET('Water Data'!$H$28,0,10*ROW('Water Data'!H93))="","",OFFSET('Water Data'!$H$28,0,10*ROW('Water Data'!H93)))</f>
        <v/>
      </c>
      <c r="CG99" s="309" t="str">
        <f ca="true">+IF(OFFSET('Water Data'!$H$29,0,10*ROW('Water Data'!H93))="","",OFFSET('Water Data'!$H$29,0,10*ROW('Water Data'!H93)))</f>
        <v/>
      </c>
      <c r="CH99" s="309" t="str">
        <f ca="true">+IF(OFFSET('Water Data'!$I$27,0,10*ROW('Water Data'!I93))="","",OFFSET('Water Data'!$I$27,0,10*ROW('Water Data'!I93)))</f>
        <v/>
      </c>
      <c r="CI99" s="309" t="str">
        <f ca="true">+IF(OFFSET('Water Data'!$I$28,0,10*ROW('Water Data'!I93))="","",OFFSET('Water Data'!$I$28,0,10*ROW('Water Data'!I93)))</f>
        <v/>
      </c>
      <c r="CJ99" s="309" t="str">
        <f ca="true">+IF(OFFSET('Water Data'!$I$29,0,10*ROW('Water Data'!I93))="","",OFFSET('Water Data'!$I$29,0,10*ROW('Water Data'!I93)))</f>
        <v/>
      </c>
      <c r="CK99" s="309" t="str">
        <f ca="true">+IF(OFFSET('Sanitation Data'!$D$28,0,10*ROW('Sanitation Data'!D93))="","",OFFSET('Sanitation Data'!$D$28,0,10*ROW('Sanitation Data'!D93)))</f>
        <v/>
      </c>
      <c r="CL99" s="309" t="str">
        <f ca="true">+IF(OFFSET('Sanitation Data'!$D$29,0,10*ROW('Sanitation Data'!D93))="","",OFFSET('Sanitation Data'!$D$29,0,10*ROW('Sanitation Data'!D93)))</f>
        <v/>
      </c>
      <c r="CM99" s="309" t="str">
        <f ca="true">+IF(OFFSET('Sanitation Data'!$D$30,0,10*ROW('Sanitation Data'!D93))="","",OFFSET('Sanitation Data'!$D$30,0,10*ROW('Sanitation Data'!D93)))</f>
        <v/>
      </c>
      <c r="CN99" s="309" t="str">
        <f ca="true">+IF(OFFSET('Sanitation Data'!$D$31,0,10*ROW('Sanitation Data'!D93))="","",OFFSET('Sanitation Data'!$D$31,0,10*ROW('Sanitation Data'!D93)))</f>
        <v/>
      </c>
      <c r="CO99" s="309" t="str">
        <f ca="true">+IF(OFFSET('Sanitation Data'!$D$32,0,10*ROW('Sanitation Data'!D93))="","",OFFSET('Sanitation Data'!$D$32,0,10*ROW('Sanitation Data'!D93)))</f>
        <v/>
      </c>
      <c r="CP99" s="309" t="str">
        <f ca="true">+IF(OFFSET('Sanitation Data'!$E$28,0,10*ROW('Sanitation Data'!E93))="","",OFFSET('Sanitation Data'!$E$28,0,10*ROW('Sanitation Data'!E93)))</f>
        <v/>
      </c>
      <c r="CQ99" s="309" t="str">
        <f ca="true">+IF(OFFSET('Sanitation Data'!$E$29,0,10*ROW('Sanitation Data'!E93))="","",OFFSET('Sanitation Data'!$E$29,0,10*ROW('Sanitation Data'!E93)))</f>
        <v/>
      </c>
      <c r="CR99" s="309" t="str">
        <f ca="true">+IF(OFFSET('Sanitation Data'!$E$30,0,10*ROW('Sanitation Data'!E93))="","",OFFSET('Sanitation Data'!$E$30,0,10*ROW('Sanitation Data'!E93)))</f>
        <v/>
      </c>
      <c r="CS99" s="309" t="str">
        <f ca="true">+IF(OFFSET('Sanitation Data'!$E$31,0,10*ROW('Sanitation Data'!E93))="","",OFFSET('Sanitation Data'!$E$31,0,10*ROW('Sanitation Data'!E93)))</f>
        <v/>
      </c>
      <c r="CT99" s="309" t="str">
        <f ca="true">+IF(OFFSET('Sanitation Data'!$E$32,0,10*ROW('Sanitation Data'!E93))="","",OFFSET('Sanitation Data'!$E$32,0,10*ROW('Sanitation Data'!E93)))</f>
        <v/>
      </c>
      <c r="CU99" s="309" t="str">
        <f ca="true">+IF(OFFSET('Sanitation Data'!$F$28,0,10*ROW('Sanitation Data'!F93))="","",OFFSET('Sanitation Data'!$F$28,0,10*ROW('Sanitation Data'!F93)))</f>
        <v/>
      </c>
      <c r="CV99" s="309" t="str">
        <f ca="true">+IF(OFFSET('Sanitation Data'!$F$29,0,10*ROW('Sanitation Data'!F93))="","",OFFSET('Sanitation Data'!$F$29,0,10*ROW('Sanitation Data'!F93)))</f>
        <v/>
      </c>
      <c r="CW99" s="309" t="str">
        <f ca="true">+IF(OFFSET('Sanitation Data'!$F$30,0,10*ROW('Sanitation Data'!F93))="","",OFFSET('Sanitation Data'!$F$30,0,10*ROW('Sanitation Data'!F93)))</f>
        <v/>
      </c>
      <c r="CX99" s="309" t="str">
        <f ca="true">+IF(OFFSET('Sanitation Data'!$F$31,0,10*ROW('Sanitation Data'!F93))="","",OFFSET('Sanitation Data'!$F$31,0,10*ROW('Sanitation Data'!F93)))</f>
        <v/>
      </c>
      <c r="CY99" s="309" t="str">
        <f ca="true">+IF(OFFSET('Sanitation Data'!$F$32,0,10*ROW('Sanitation Data'!F93))="","",OFFSET('Sanitation Data'!$F$32,0,10*ROW('Sanitation Data'!F93)))</f>
        <v/>
      </c>
      <c r="CZ99" s="309" t="str">
        <f ca="true">+IF(OFFSET('Sanitation Data'!$G$28,0,10*ROW('Sanitation Data'!G93))="","",OFFSET('Sanitation Data'!$G$28,0,10*ROW('Sanitation Data'!G93)))</f>
        <v/>
      </c>
      <c r="DA99" s="309" t="str">
        <f ca="true">+IF(OFFSET('Sanitation Data'!$G$29,0,10*ROW('Sanitation Data'!G93))="","",OFFSET('Sanitation Data'!$G$29,0,10*ROW('Sanitation Data'!G93)))</f>
        <v/>
      </c>
      <c r="DB99" s="309" t="str">
        <f ca="true">+IF(OFFSET('Sanitation Data'!$G$30,0,10*ROW('Sanitation Data'!G93))="","",OFFSET('Sanitation Data'!$G$30,0,10*ROW('Sanitation Data'!G93)))</f>
        <v/>
      </c>
      <c r="DC99" s="309" t="str">
        <f ca="true">+IF(OFFSET('Sanitation Data'!$G$31,0,10*ROW('Sanitation Data'!G93))="","",OFFSET('Sanitation Data'!$G$31,0,10*ROW('Sanitation Data'!G93)))</f>
        <v/>
      </c>
      <c r="DD99" s="309" t="str">
        <f ca="true">+IF(OFFSET('Sanitation Data'!$G$32,0,10*ROW('Sanitation Data'!G93))="","",OFFSET('Sanitation Data'!$G$32,0,10*ROW('Sanitation Data'!G93)))</f>
        <v/>
      </c>
      <c r="DE99" s="309" t="str">
        <f ca="true">+IF(OFFSET('Sanitation Data'!$H$28,0,10*ROW('Sanitation Data'!H93))="","",OFFSET('Sanitation Data'!$H$28,0,10*ROW('Sanitation Data'!H93)))</f>
        <v/>
      </c>
      <c r="DF99" s="309" t="str">
        <f ca="true">+IF(OFFSET('Sanitation Data'!$H$29,0,10*ROW('Sanitation Data'!H93))="","",OFFSET('Sanitation Data'!$H$29,0,10*ROW('Sanitation Data'!H93)))</f>
        <v/>
      </c>
      <c r="DG99" s="309" t="str">
        <f ca="true">+IF(OFFSET('Sanitation Data'!$H$30,0,10*ROW('Sanitation Data'!H93))="","",OFFSET('Sanitation Data'!$H$30,0,10*ROW('Sanitation Data'!H93)))</f>
        <v/>
      </c>
      <c r="DH99" s="309" t="str">
        <f ca="true">+IF(OFFSET('Sanitation Data'!$H$31,0,10*ROW('Sanitation Data'!H93))="","",OFFSET('Sanitation Data'!$H$31,0,10*ROW('Sanitation Data'!H93)))</f>
        <v/>
      </c>
      <c r="DI99" s="309" t="str">
        <f ca="true">+IF(OFFSET('Sanitation Data'!$H$32,0,10*ROW('Sanitation Data'!H93))="","",OFFSET('Sanitation Data'!$H$32,0,10*ROW('Sanitation Data'!H93)))</f>
        <v/>
      </c>
      <c r="DJ99" s="309" t="str">
        <f ca="true">+IF(OFFSET('Sanitation Data'!$I$28,0,10*ROW('Sanitation Data'!I93))="","",OFFSET('Sanitation Data'!$I$28,0,10*ROW('Sanitation Data'!I93)))</f>
        <v/>
      </c>
      <c r="DK99" s="309" t="str">
        <f ca="true">+IF(OFFSET('Sanitation Data'!$I$29,0,10*ROW('Sanitation Data'!I93))="","",OFFSET('Sanitation Data'!$I$29,0,10*ROW('Sanitation Data'!I93)))</f>
        <v/>
      </c>
      <c r="DL99" s="309" t="str">
        <f ca="true">+IF(OFFSET('Sanitation Data'!$I$30,0,10*ROW('Sanitation Data'!I93))="","",OFFSET('Sanitation Data'!$I$30,0,10*ROW('Sanitation Data'!I93)))</f>
        <v/>
      </c>
      <c r="DM99" s="309" t="str">
        <f ca="true">+IF(OFFSET('Sanitation Data'!$I$31,0,10*ROW('Sanitation Data'!I93))="","",OFFSET('Sanitation Data'!$I$31,0,10*ROW('Sanitation Data'!I93)))</f>
        <v/>
      </c>
      <c r="DN99" s="309" t="str">
        <f ca="true">+IF(OFFSET('Sanitation Data'!$I$32,0,10*ROW('Sanitation Data'!I93))="","",OFFSET('Sanitation Data'!$I$32,0,10*ROW('Sanitation Data'!I93)))</f>
        <v/>
      </c>
      <c r="DO99" s="309" t="str">
        <f ca="true">+IF(OFFSET('Hygiene Data'!$D$11,0,10*ROW('Hygiene Data'!D93))="","",OFFSET('Hygiene Data'!$D$11,0,10*ROW('Hygiene Data'!D93)))</f>
        <v/>
      </c>
      <c r="DP99" s="309" t="str">
        <f ca="true">+IF(OFFSET('Hygiene Data'!$D$12,0,10*ROW('Hygiene Data'!D93))="","",OFFSET('Hygiene Data'!$D$12,0,10*ROW('Hygiene Data'!D93)))</f>
        <v/>
      </c>
      <c r="DQ99" s="309" t="str">
        <f ca="true">+IF(OFFSET('Hygiene Data'!$D$13,0,10*ROW('Hygiene Data'!D93))="","",OFFSET('Hygiene Data'!$D$13,0,10*ROW('Hygiene Data'!D93)))</f>
        <v/>
      </c>
      <c r="DR99" s="309" t="str">
        <f ca="true">+IF(OFFSET('Hygiene Data'!$E$11,0,10*ROW('Hygiene Data'!E93))="","",OFFSET('Hygiene Data'!$E$11,0,10*ROW('Hygiene Data'!E93)))</f>
        <v/>
      </c>
      <c r="DS99" s="309" t="str">
        <f ca="true">+IF(OFFSET('Hygiene Data'!$E$12,0,10*ROW('Hygiene Data'!E93))="","",OFFSET('Hygiene Data'!$E$12,0,10*ROW('Hygiene Data'!E93)))</f>
        <v/>
      </c>
      <c r="DT99" s="309" t="str">
        <f ca="true">+IF(OFFSET('Hygiene Data'!$E$13,0,10*ROW('Hygiene Data'!E93))="","",OFFSET('Hygiene Data'!$E$13,0,10*ROW('Hygiene Data'!E93)))</f>
        <v/>
      </c>
      <c r="DU99" s="309" t="str">
        <f ca="true">+IF(OFFSET('Hygiene Data'!$F$11,0,10*ROW('Hygiene Data'!F93))="","",OFFSET('Hygiene Data'!$F$11,0,10*ROW('Hygiene Data'!F93)))</f>
        <v/>
      </c>
      <c r="DV99" s="309" t="str">
        <f ca="true">+IF(OFFSET('Hygiene Data'!$F$12,0,10*ROW('Hygiene Data'!F93))="","",OFFSET('Hygiene Data'!$F$12,0,10*ROW('Hygiene Data'!F93)))</f>
        <v/>
      </c>
      <c r="DW99" s="309" t="str">
        <f ca="true">+IF(OFFSET('Hygiene Data'!$F$13,0,10*ROW('Hygiene Data'!F93))="","",OFFSET('Hygiene Data'!$F$13,0,10*ROW('Hygiene Data'!F93)))</f>
        <v/>
      </c>
      <c r="DX99" s="309" t="str">
        <f ca="true">+IF(OFFSET('Hygiene Data'!$G$11,0,10*ROW('Hygiene Data'!G93))="","",OFFSET('Hygiene Data'!$G$11,0,10*ROW('Hygiene Data'!G93)))</f>
        <v/>
      </c>
      <c r="DY99" s="309" t="str">
        <f ca="true">+IF(OFFSET('Hygiene Data'!$G$12,0,10*ROW('Hygiene Data'!G93))="","",OFFSET('Hygiene Data'!$G$12,0,10*ROW('Hygiene Data'!G93)))</f>
        <v/>
      </c>
      <c r="DZ99" s="309" t="str">
        <f ca="true">+IF(OFFSET('Hygiene Data'!$G$13,0,10*ROW('Hygiene Data'!G93))="","",OFFSET('Hygiene Data'!$G$13,0,10*ROW('Hygiene Data'!G93)))</f>
        <v/>
      </c>
      <c r="EA99" s="309" t="str">
        <f ca="true">+IF(OFFSET('Hygiene Data'!$H$11,0,10*ROW('Hygiene Data'!H93))="","",OFFSET('Hygiene Data'!$H$11,0,10*ROW('Hygiene Data'!H93)))</f>
        <v/>
      </c>
      <c r="EB99" s="309" t="str">
        <f ca="true">+IF(OFFSET('Hygiene Data'!$H$12,0,10*ROW('Hygiene Data'!H93))="","",OFFSET('Hygiene Data'!$H$12,0,10*ROW('Hygiene Data'!H93)))</f>
        <v/>
      </c>
      <c r="EC99" s="309" t="str">
        <f ca="true">+IF(OFFSET('Hygiene Data'!$H$13,0,10*ROW('Hygiene Data'!H93))="","",OFFSET('Hygiene Data'!$H$13,0,10*ROW('Hygiene Data'!H93)))</f>
        <v/>
      </c>
      <c r="ED99" s="309" t="str">
        <f ca="true">+IF(OFFSET('Hygiene Data'!$I$11,0,10*ROW('Hygiene Data'!I93))="","",OFFSET('Hygiene Data'!$I$11,0,10*ROW('Hygiene Data'!I93)))</f>
        <v/>
      </c>
      <c r="EE99" s="309" t="str">
        <f ca="true">+IF(OFFSET('Hygiene Data'!$I$12,0,10*ROW('Hygiene Data'!I93))="","",OFFSET('Hygiene Data'!$I$12,0,10*ROW('Hygiene Data'!I93)))</f>
        <v/>
      </c>
      <c r="EF99" s="309"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65" t="str">
        <f t="shared" ca="true" si="1"/>
        <v/>
      </c>
      <c r="D100" s="9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10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10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10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10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10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10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10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10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10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10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10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10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10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10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10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10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10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10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10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10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10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10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10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10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10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10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10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10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10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10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9"/>
      <c r="BS100" s="309" t="str">
        <f ca="true">+IF(OFFSET('Water Data'!$D$27,0,10*ROW('Water Data'!D94))="","",OFFSET('Water Data'!$D$27,0,10*ROW('Water Data'!D94)))</f>
        <v/>
      </c>
      <c r="BT100" s="309" t="str">
        <f ca="true">+IF(OFFSET('Water Data'!$D$28,0,10*ROW('Water Data'!D94))="","",OFFSET('Water Data'!$D$28,0,10*ROW('Water Data'!D94)))</f>
        <v/>
      </c>
      <c r="BU100" s="309" t="str">
        <f ca="true">+IF(OFFSET('Water Data'!$D$29,0,10*ROW('Water Data'!D94))="","",OFFSET('Water Data'!$D$29,0,10*ROW('Water Data'!D94)))</f>
        <v/>
      </c>
      <c r="BV100" s="309" t="str">
        <f ca="true">+IF(OFFSET('Water Data'!$E$27,0,10*ROW('Water Data'!E94))="","",OFFSET('Water Data'!$E$27,0,10*ROW('Water Data'!E94)))</f>
        <v/>
      </c>
      <c r="BW100" s="309" t="str">
        <f ca="true">+IF(OFFSET('Water Data'!$E$28,0,10*ROW('Water Data'!E94))="","",OFFSET('Water Data'!$E$28,0,10*ROW('Water Data'!E94)))</f>
        <v/>
      </c>
      <c r="BX100" s="309" t="str">
        <f ca="true">+IF(OFFSET('Water Data'!$E$29,0,10*ROW('Water Data'!E94))="","",OFFSET('Water Data'!$E$29,0,10*ROW('Water Data'!E94)))</f>
        <v/>
      </c>
      <c r="BY100" s="309" t="str">
        <f ca="true">+IF(OFFSET('Water Data'!$F$27,0,10*ROW('Water Data'!F94))="","",OFFSET('Water Data'!$F$27,0,10*ROW('Water Data'!F94)))</f>
        <v/>
      </c>
      <c r="BZ100" s="309" t="str">
        <f ca="true">+IF(OFFSET('Water Data'!$F$28,0,10*ROW('Water Data'!F94))="","",OFFSET('Water Data'!$F$28,0,10*ROW('Water Data'!F94)))</f>
        <v/>
      </c>
      <c r="CA100" s="309" t="str">
        <f ca="true">+IF(OFFSET('Water Data'!$F$29,0,10*ROW('Water Data'!F94))="","",OFFSET('Water Data'!$F$29,0,10*ROW('Water Data'!F94)))</f>
        <v/>
      </c>
      <c r="CB100" s="309" t="str">
        <f ca="true">+IF(OFFSET('Water Data'!$G$27,0,10*ROW('Water Data'!G94))="","",OFFSET('Water Data'!$G$27,0,10*ROW('Water Data'!G94)))</f>
        <v/>
      </c>
      <c r="CC100" s="309" t="str">
        <f ca="true">+IF(OFFSET('Water Data'!$G$28,0,10*ROW('Water Data'!G94))="","",OFFSET('Water Data'!$G$28,0,10*ROW('Water Data'!G94)))</f>
        <v/>
      </c>
      <c r="CD100" s="309" t="str">
        <f ca="true">+IF(OFFSET('Water Data'!$G$29,0,10*ROW('Water Data'!G94))="","",OFFSET('Water Data'!$G$29,0,10*ROW('Water Data'!G94)))</f>
        <v/>
      </c>
      <c r="CE100" s="309" t="str">
        <f ca="true">+IF(OFFSET('Water Data'!$H$27,0,10*ROW('Water Data'!H94))="","",OFFSET('Water Data'!$H$27,0,10*ROW('Water Data'!H94)))</f>
        <v/>
      </c>
      <c r="CF100" s="309" t="str">
        <f ca="true">+IF(OFFSET('Water Data'!$H$28,0,10*ROW('Water Data'!H94))="","",OFFSET('Water Data'!$H$28,0,10*ROW('Water Data'!H94)))</f>
        <v/>
      </c>
      <c r="CG100" s="309" t="str">
        <f ca="true">+IF(OFFSET('Water Data'!$H$29,0,10*ROW('Water Data'!H94))="","",OFFSET('Water Data'!$H$29,0,10*ROW('Water Data'!H94)))</f>
        <v/>
      </c>
      <c r="CH100" s="309" t="str">
        <f ca="true">+IF(OFFSET('Water Data'!$I$27,0,10*ROW('Water Data'!I94))="","",OFFSET('Water Data'!$I$27,0,10*ROW('Water Data'!I94)))</f>
        <v/>
      </c>
      <c r="CI100" s="309" t="str">
        <f ca="true">+IF(OFFSET('Water Data'!$I$28,0,10*ROW('Water Data'!I94))="","",OFFSET('Water Data'!$I$28,0,10*ROW('Water Data'!I94)))</f>
        <v/>
      </c>
      <c r="CJ100" s="309" t="str">
        <f ca="true">+IF(OFFSET('Water Data'!$I$29,0,10*ROW('Water Data'!I94))="","",OFFSET('Water Data'!$I$29,0,10*ROW('Water Data'!I94)))</f>
        <v/>
      </c>
      <c r="CK100" s="309" t="str">
        <f ca="true">+IF(OFFSET('Sanitation Data'!$D$28,0,10*ROW('Sanitation Data'!D94))="","",OFFSET('Sanitation Data'!$D$28,0,10*ROW('Sanitation Data'!D94)))</f>
        <v/>
      </c>
      <c r="CL100" s="309" t="str">
        <f ca="true">+IF(OFFSET('Sanitation Data'!$D$29,0,10*ROW('Sanitation Data'!D94))="","",OFFSET('Sanitation Data'!$D$29,0,10*ROW('Sanitation Data'!D94)))</f>
        <v/>
      </c>
      <c r="CM100" s="309" t="str">
        <f ca="true">+IF(OFFSET('Sanitation Data'!$D$30,0,10*ROW('Sanitation Data'!D94))="","",OFFSET('Sanitation Data'!$D$30,0,10*ROW('Sanitation Data'!D94)))</f>
        <v/>
      </c>
      <c r="CN100" s="309" t="str">
        <f ca="true">+IF(OFFSET('Sanitation Data'!$D$31,0,10*ROW('Sanitation Data'!D94))="","",OFFSET('Sanitation Data'!$D$31,0,10*ROW('Sanitation Data'!D94)))</f>
        <v/>
      </c>
      <c r="CO100" s="309" t="str">
        <f ca="true">+IF(OFFSET('Sanitation Data'!$D$32,0,10*ROW('Sanitation Data'!D94))="","",OFFSET('Sanitation Data'!$D$32,0,10*ROW('Sanitation Data'!D94)))</f>
        <v/>
      </c>
      <c r="CP100" s="309" t="str">
        <f ca="true">+IF(OFFSET('Sanitation Data'!$E$28,0,10*ROW('Sanitation Data'!E94))="","",OFFSET('Sanitation Data'!$E$28,0,10*ROW('Sanitation Data'!E94)))</f>
        <v/>
      </c>
      <c r="CQ100" s="309" t="str">
        <f ca="true">+IF(OFFSET('Sanitation Data'!$E$29,0,10*ROW('Sanitation Data'!E94))="","",OFFSET('Sanitation Data'!$E$29,0,10*ROW('Sanitation Data'!E94)))</f>
        <v/>
      </c>
      <c r="CR100" s="309" t="str">
        <f ca="true">+IF(OFFSET('Sanitation Data'!$E$30,0,10*ROW('Sanitation Data'!E94))="","",OFFSET('Sanitation Data'!$E$30,0,10*ROW('Sanitation Data'!E94)))</f>
        <v/>
      </c>
      <c r="CS100" s="309" t="str">
        <f ca="true">+IF(OFFSET('Sanitation Data'!$E$31,0,10*ROW('Sanitation Data'!E94))="","",OFFSET('Sanitation Data'!$E$31,0,10*ROW('Sanitation Data'!E94)))</f>
        <v/>
      </c>
      <c r="CT100" s="309" t="str">
        <f ca="true">+IF(OFFSET('Sanitation Data'!$E$32,0,10*ROW('Sanitation Data'!E94))="","",OFFSET('Sanitation Data'!$E$32,0,10*ROW('Sanitation Data'!E94)))</f>
        <v/>
      </c>
      <c r="CU100" s="309" t="str">
        <f ca="true">+IF(OFFSET('Sanitation Data'!$F$28,0,10*ROW('Sanitation Data'!F94))="","",OFFSET('Sanitation Data'!$F$28,0,10*ROW('Sanitation Data'!F94)))</f>
        <v/>
      </c>
      <c r="CV100" s="309" t="str">
        <f ca="true">+IF(OFFSET('Sanitation Data'!$F$29,0,10*ROW('Sanitation Data'!F94))="","",OFFSET('Sanitation Data'!$F$29,0,10*ROW('Sanitation Data'!F94)))</f>
        <v/>
      </c>
      <c r="CW100" s="309" t="str">
        <f ca="true">+IF(OFFSET('Sanitation Data'!$F$30,0,10*ROW('Sanitation Data'!F94))="","",OFFSET('Sanitation Data'!$F$30,0,10*ROW('Sanitation Data'!F94)))</f>
        <v/>
      </c>
      <c r="CX100" s="309" t="str">
        <f ca="true">+IF(OFFSET('Sanitation Data'!$F$31,0,10*ROW('Sanitation Data'!F94))="","",OFFSET('Sanitation Data'!$F$31,0,10*ROW('Sanitation Data'!F94)))</f>
        <v/>
      </c>
      <c r="CY100" s="309" t="str">
        <f ca="true">+IF(OFFSET('Sanitation Data'!$F$32,0,10*ROW('Sanitation Data'!F94))="","",OFFSET('Sanitation Data'!$F$32,0,10*ROW('Sanitation Data'!F94)))</f>
        <v/>
      </c>
      <c r="CZ100" s="309" t="str">
        <f ca="true">+IF(OFFSET('Sanitation Data'!$G$28,0,10*ROW('Sanitation Data'!G94))="","",OFFSET('Sanitation Data'!$G$28,0,10*ROW('Sanitation Data'!G94)))</f>
        <v/>
      </c>
      <c r="DA100" s="309" t="str">
        <f ca="true">+IF(OFFSET('Sanitation Data'!$G$29,0,10*ROW('Sanitation Data'!G94))="","",OFFSET('Sanitation Data'!$G$29,0,10*ROW('Sanitation Data'!G94)))</f>
        <v/>
      </c>
      <c r="DB100" s="309" t="str">
        <f ca="true">+IF(OFFSET('Sanitation Data'!$G$30,0,10*ROW('Sanitation Data'!G94))="","",OFFSET('Sanitation Data'!$G$30,0,10*ROW('Sanitation Data'!G94)))</f>
        <v/>
      </c>
      <c r="DC100" s="309" t="str">
        <f ca="true">+IF(OFFSET('Sanitation Data'!$G$31,0,10*ROW('Sanitation Data'!G94))="","",OFFSET('Sanitation Data'!$G$31,0,10*ROW('Sanitation Data'!G94)))</f>
        <v/>
      </c>
      <c r="DD100" s="309" t="str">
        <f ca="true">+IF(OFFSET('Sanitation Data'!$G$32,0,10*ROW('Sanitation Data'!G94))="","",OFFSET('Sanitation Data'!$G$32,0,10*ROW('Sanitation Data'!G94)))</f>
        <v/>
      </c>
      <c r="DE100" s="309" t="str">
        <f ca="true">+IF(OFFSET('Sanitation Data'!$H$28,0,10*ROW('Sanitation Data'!H94))="","",OFFSET('Sanitation Data'!$H$28,0,10*ROW('Sanitation Data'!H94)))</f>
        <v/>
      </c>
      <c r="DF100" s="309" t="str">
        <f ca="true">+IF(OFFSET('Sanitation Data'!$H$29,0,10*ROW('Sanitation Data'!H94))="","",OFFSET('Sanitation Data'!$H$29,0,10*ROW('Sanitation Data'!H94)))</f>
        <v/>
      </c>
      <c r="DG100" s="309" t="str">
        <f ca="true">+IF(OFFSET('Sanitation Data'!$H$30,0,10*ROW('Sanitation Data'!H94))="","",OFFSET('Sanitation Data'!$H$30,0,10*ROW('Sanitation Data'!H94)))</f>
        <v/>
      </c>
      <c r="DH100" s="309" t="str">
        <f ca="true">+IF(OFFSET('Sanitation Data'!$H$31,0,10*ROW('Sanitation Data'!H94))="","",OFFSET('Sanitation Data'!$H$31,0,10*ROW('Sanitation Data'!H94)))</f>
        <v/>
      </c>
      <c r="DI100" s="309" t="str">
        <f ca="true">+IF(OFFSET('Sanitation Data'!$H$32,0,10*ROW('Sanitation Data'!H94))="","",OFFSET('Sanitation Data'!$H$32,0,10*ROW('Sanitation Data'!H94)))</f>
        <v/>
      </c>
      <c r="DJ100" s="309" t="str">
        <f ca="true">+IF(OFFSET('Sanitation Data'!$I$28,0,10*ROW('Sanitation Data'!I94))="","",OFFSET('Sanitation Data'!$I$28,0,10*ROW('Sanitation Data'!I94)))</f>
        <v/>
      </c>
      <c r="DK100" s="309" t="str">
        <f ca="true">+IF(OFFSET('Sanitation Data'!$I$29,0,10*ROW('Sanitation Data'!I94))="","",OFFSET('Sanitation Data'!$I$29,0,10*ROW('Sanitation Data'!I94)))</f>
        <v/>
      </c>
      <c r="DL100" s="309" t="str">
        <f ca="true">+IF(OFFSET('Sanitation Data'!$I$30,0,10*ROW('Sanitation Data'!I94))="","",OFFSET('Sanitation Data'!$I$30,0,10*ROW('Sanitation Data'!I94)))</f>
        <v/>
      </c>
      <c r="DM100" s="309" t="str">
        <f ca="true">+IF(OFFSET('Sanitation Data'!$I$31,0,10*ROW('Sanitation Data'!I94))="","",OFFSET('Sanitation Data'!$I$31,0,10*ROW('Sanitation Data'!I94)))</f>
        <v/>
      </c>
      <c r="DN100" s="309" t="str">
        <f ca="true">+IF(OFFSET('Sanitation Data'!$I$32,0,10*ROW('Sanitation Data'!I94))="","",OFFSET('Sanitation Data'!$I$32,0,10*ROW('Sanitation Data'!I94)))</f>
        <v/>
      </c>
      <c r="DO100" s="309" t="str">
        <f ca="true">+IF(OFFSET('Hygiene Data'!$D$11,0,10*ROW('Hygiene Data'!D94))="","",OFFSET('Hygiene Data'!$D$11,0,10*ROW('Hygiene Data'!D94)))</f>
        <v/>
      </c>
      <c r="DP100" s="309" t="str">
        <f ca="true">+IF(OFFSET('Hygiene Data'!$D$12,0,10*ROW('Hygiene Data'!D94))="","",OFFSET('Hygiene Data'!$D$12,0,10*ROW('Hygiene Data'!D94)))</f>
        <v/>
      </c>
      <c r="DQ100" s="309" t="str">
        <f ca="true">+IF(OFFSET('Hygiene Data'!$D$13,0,10*ROW('Hygiene Data'!D94))="","",OFFSET('Hygiene Data'!$D$13,0,10*ROW('Hygiene Data'!D94)))</f>
        <v/>
      </c>
      <c r="DR100" s="309" t="str">
        <f ca="true">+IF(OFFSET('Hygiene Data'!$E$11,0,10*ROW('Hygiene Data'!E94))="","",OFFSET('Hygiene Data'!$E$11,0,10*ROW('Hygiene Data'!E94)))</f>
        <v/>
      </c>
      <c r="DS100" s="309" t="str">
        <f ca="true">+IF(OFFSET('Hygiene Data'!$E$12,0,10*ROW('Hygiene Data'!E94))="","",OFFSET('Hygiene Data'!$E$12,0,10*ROW('Hygiene Data'!E94)))</f>
        <v/>
      </c>
      <c r="DT100" s="309" t="str">
        <f ca="true">+IF(OFFSET('Hygiene Data'!$E$13,0,10*ROW('Hygiene Data'!E94))="","",OFFSET('Hygiene Data'!$E$13,0,10*ROW('Hygiene Data'!E94)))</f>
        <v/>
      </c>
      <c r="DU100" s="309" t="str">
        <f ca="true">+IF(OFFSET('Hygiene Data'!$F$11,0,10*ROW('Hygiene Data'!F94))="","",OFFSET('Hygiene Data'!$F$11,0,10*ROW('Hygiene Data'!F94)))</f>
        <v/>
      </c>
      <c r="DV100" s="309" t="str">
        <f ca="true">+IF(OFFSET('Hygiene Data'!$F$12,0,10*ROW('Hygiene Data'!F94))="","",OFFSET('Hygiene Data'!$F$12,0,10*ROW('Hygiene Data'!F94)))</f>
        <v/>
      </c>
      <c r="DW100" s="309" t="str">
        <f ca="true">+IF(OFFSET('Hygiene Data'!$F$13,0,10*ROW('Hygiene Data'!F94))="","",OFFSET('Hygiene Data'!$F$13,0,10*ROW('Hygiene Data'!F94)))</f>
        <v/>
      </c>
      <c r="DX100" s="309" t="str">
        <f ca="true">+IF(OFFSET('Hygiene Data'!$G$11,0,10*ROW('Hygiene Data'!G94))="","",OFFSET('Hygiene Data'!$G$11,0,10*ROW('Hygiene Data'!G94)))</f>
        <v/>
      </c>
      <c r="DY100" s="309" t="str">
        <f ca="true">+IF(OFFSET('Hygiene Data'!$G$12,0,10*ROW('Hygiene Data'!G94))="","",OFFSET('Hygiene Data'!$G$12,0,10*ROW('Hygiene Data'!G94)))</f>
        <v/>
      </c>
      <c r="DZ100" s="309" t="str">
        <f ca="true">+IF(OFFSET('Hygiene Data'!$G$13,0,10*ROW('Hygiene Data'!G94))="","",OFFSET('Hygiene Data'!$G$13,0,10*ROW('Hygiene Data'!G94)))</f>
        <v/>
      </c>
      <c r="EA100" s="309" t="str">
        <f ca="true">+IF(OFFSET('Hygiene Data'!$H$11,0,10*ROW('Hygiene Data'!H94))="","",OFFSET('Hygiene Data'!$H$11,0,10*ROW('Hygiene Data'!H94)))</f>
        <v/>
      </c>
      <c r="EB100" s="309" t="str">
        <f ca="true">+IF(OFFSET('Hygiene Data'!$H$12,0,10*ROW('Hygiene Data'!H94))="","",OFFSET('Hygiene Data'!$H$12,0,10*ROW('Hygiene Data'!H94)))</f>
        <v/>
      </c>
      <c r="EC100" s="309" t="str">
        <f ca="true">+IF(OFFSET('Hygiene Data'!$H$13,0,10*ROW('Hygiene Data'!H94))="","",OFFSET('Hygiene Data'!$H$13,0,10*ROW('Hygiene Data'!H94)))</f>
        <v/>
      </c>
      <c r="ED100" s="309" t="str">
        <f ca="true">+IF(OFFSET('Hygiene Data'!$I$11,0,10*ROW('Hygiene Data'!I94))="","",OFFSET('Hygiene Data'!$I$11,0,10*ROW('Hygiene Data'!I94)))</f>
        <v/>
      </c>
      <c r="EE100" s="309" t="str">
        <f ca="true">+IF(OFFSET('Hygiene Data'!$I$12,0,10*ROW('Hygiene Data'!I94))="","",OFFSET('Hygiene Data'!$I$12,0,10*ROW('Hygiene Data'!I94)))</f>
        <v/>
      </c>
      <c r="EF100" s="309"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65" t="str">
        <f t="shared" ca="true" si="1"/>
        <v/>
      </c>
      <c r="D101" s="9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10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10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10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10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10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10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10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10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10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10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10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10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10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10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10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10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10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10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10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10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10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10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10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10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10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10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10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10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10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10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9"/>
      <c r="BS101" s="309" t="str">
        <f ca="true">+IF(OFFSET('Water Data'!$D$27,0,10*ROW('Water Data'!D95))="","",OFFSET('Water Data'!$D$27,0,10*ROW('Water Data'!D95)))</f>
        <v/>
      </c>
      <c r="BT101" s="309" t="str">
        <f ca="true">+IF(OFFSET('Water Data'!$D$28,0,10*ROW('Water Data'!D95))="","",OFFSET('Water Data'!$D$28,0,10*ROW('Water Data'!D95)))</f>
        <v/>
      </c>
      <c r="BU101" s="309" t="str">
        <f ca="true">+IF(OFFSET('Water Data'!$D$29,0,10*ROW('Water Data'!D95))="","",OFFSET('Water Data'!$D$29,0,10*ROW('Water Data'!D95)))</f>
        <v/>
      </c>
      <c r="BV101" s="309" t="str">
        <f ca="true">+IF(OFFSET('Water Data'!$E$27,0,10*ROW('Water Data'!E95))="","",OFFSET('Water Data'!$E$27,0,10*ROW('Water Data'!E95)))</f>
        <v/>
      </c>
      <c r="BW101" s="309" t="str">
        <f ca="true">+IF(OFFSET('Water Data'!$E$28,0,10*ROW('Water Data'!E95))="","",OFFSET('Water Data'!$E$28,0,10*ROW('Water Data'!E95)))</f>
        <v/>
      </c>
      <c r="BX101" s="309" t="str">
        <f ca="true">+IF(OFFSET('Water Data'!$E$29,0,10*ROW('Water Data'!E95))="","",OFFSET('Water Data'!$E$29,0,10*ROW('Water Data'!E95)))</f>
        <v/>
      </c>
      <c r="BY101" s="309" t="str">
        <f ca="true">+IF(OFFSET('Water Data'!$F$27,0,10*ROW('Water Data'!F95))="","",OFFSET('Water Data'!$F$27,0,10*ROW('Water Data'!F95)))</f>
        <v/>
      </c>
      <c r="BZ101" s="309" t="str">
        <f ca="true">+IF(OFFSET('Water Data'!$F$28,0,10*ROW('Water Data'!F95))="","",OFFSET('Water Data'!$F$28,0,10*ROW('Water Data'!F95)))</f>
        <v/>
      </c>
      <c r="CA101" s="309" t="str">
        <f ca="true">+IF(OFFSET('Water Data'!$F$29,0,10*ROW('Water Data'!F95))="","",OFFSET('Water Data'!$F$29,0,10*ROW('Water Data'!F95)))</f>
        <v/>
      </c>
      <c r="CB101" s="309" t="str">
        <f ca="true">+IF(OFFSET('Water Data'!$G$27,0,10*ROW('Water Data'!G95))="","",OFFSET('Water Data'!$G$27,0,10*ROW('Water Data'!G95)))</f>
        <v/>
      </c>
      <c r="CC101" s="309" t="str">
        <f ca="true">+IF(OFFSET('Water Data'!$G$28,0,10*ROW('Water Data'!G95))="","",OFFSET('Water Data'!$G$28,0,10*ROW('Water Data'!G95)))</f>
        <v/>
      </c>
      <c r="CD101" s="309" t="str">
        <f ca="true">+IF(OFFSET('Water Data'!$G$29,0,10*ROW('Water Data'!G95))="","",OFFSET('Water Data'!$G$29,0,10*ROW('Water Data'!G95)))</f>
        <v/>
      </c>
      <c r="CE101" s="309" t="str">
        <f ca="true">+IF(OFFSET('Water Data'!$H$27,0,10*ROW('Water Data'!H95))="","",OFFSET('Water Data'!$H$27,0,10*ROW('Water Data'!H95)))</f>
        <v/>
      </c>
      <c r="CF101" s="309" t="str">
        <f ca="true">+IF(OFFSET('Water Data'!$H$28,0,10*ROW('Water Data'!H95))="","",OFFSET('Water Data'!$H$28,0,10*ROW('Water Data'!H95)))</f>
        <v/>
      </c>
      <c r="CG101" s="309" t="str">
        <f ca="true">+IF(OFFSET('Water Data'!$H$29,0,10*ROW('Water Data'!H95))="","",OFFSET('Water Data'!$H$29,0,10*ROW('Water Data'!H95)))</f>
        <v/>
      </c>
      <c r="CH101" s="309" t="str">
        <f ca="true">+IF(OFFSET('Water Data'!$I$27,0,10*ROW('Water Data'!I95))="","",OFFSET('Water Data'!$I$27,0,10*ROW('Water Data'!I95)))</f>
        <v/>
      </c>
      <c r="CI101" s="309" t="str">
        <f ca="true">+IF(OFFSET('Water Data'!$I$28,0,10*ROW('Water Data'!I95))="","",OFFSET('Water Data'!$I$28,0,10*ROW('Water Data'!I95)))</f>
        <v/>
      </c>
      <c r="CJ101" s="309" t="str">
        <f ca="true">+IF(OFFSET('Water Data'!$I$29,0,10*ROW('Water Data'!I95))="","",OFFSET('Water Data'!$I$29,0,10*ROW('Water Data'!I95)))</f>
        <v/>
      </c>
      <c r="CK101" s="309" t="str">
        <f ca="true">+IF(OFFSET('Sanitation Data'!$D$28,0,10*ROW('Sanitation Data'!D95))="","",OFFSET('Sanitation Data'!$D$28,0,10*ROW('Sanitation Data'!D95)))</f>
        <v/>
      </c>
      <c r="CL101" s="309" t="str">
        <f ca="true">+IF(OFFSET('Sanitation Data'!$D$29,0,10*ROW('Sanitation Data'!D95))="","",OFFSET('Sanitation Data'!$D$29,0,10*ROW('Sanitation Data'!D95)))</f>
        <v/>
      </c>
      <c r="CM101" s="309" t="str">
        <f ca="true">+IF(OFFSET('Sanitation Data'!$D$30,0,10*ROW('Sanitation Data'!D95))="","",OFFSET('Sanitation Data'!$D$30,0,10*ROW('Sanitation Data'!D95)))</f>
        <v/>
      </c>
      <c r="CN101" s="309" t="str">
        <f ca="true">+IF(OFFSET('Sanitation Data'!$D$31,0,10*ROW('Sanitation Data'!D95))="","",OFFSET('Sanitation Data'!$D$31,0,10*ROW('Sanitation Data'!D95)))</f>
        <v/>
      </c>
      <c r="CO101" s="309" t="str">
        <f ca="true">+IF(OFFSET('Sanitation Data'!$D$32,0,10*ROW('Sanitation Data'!D95))="","",OFFSET('Sanitation Data'!$D$32,0,10*ROW('Sanitation Data'!D95)))</f>
        <v/>
      </c>
      <c r="CP101" s="309" t="str">
        <f ca="true">+IF(OFFSET('Sanitation Data'!$E$28,0,10*ROW('Sanitation Data'!E95))="","",OFFSET('Sanitation Data'!$E$28,0,10*ROW('Sanitation Data'!E95)))</f>
        <v/>
      </c>
      <c r="CQ101" s="309" t="str">
        <f ca="true">+IF(OFFSET('Sanitation Data'!$E$29,0,10*ROW('Sanitation Data'!E95))="","",OFFSET('Sanitation Data'!$E$29,0,10*ROW('Sanitation Data'!E95)))</f>
        <v/>
      </c>
      <c r="CR101" s="309" t="str">
        <f ca="true">+IF(OFFSET('Sanitation Data'!$E$30,0,10*ROW('Sanitation Data'!E95))="","",OFFSET('Sanitation Data'!$E$30,0,10*ROW('Sanitation Data'!E95)))</f>
        <v/>
      </c>
      <c r="CS101" s="309" t="str">
        <f ca="true">+IF(OFFSET('Sanitation Data'!$E$31,0,10*ROW('Sanitation Data'!E95))="","",OFFSET('Sanitation Data'!$E$31,0,10*ROW('Sanitation Data'!E95)))</f>
        <v/>
      </c>
      <c r="CT101" s="309" t="str">
        <f ca="true">+IF(OFFSET('Sanitation Data'!$E$32,0,10*ROW('Sanitation Data'!E95))="","",OFFSET('Sanitation Data'!$E$32,0,10*ROW('Sanitation Data'!E95)))</f>
        <v/>
      </c>
      <c r="CU101" s="309" t="str">
        <f ca="true">+IF(OFFSET('Sanitation Data'!$F$28,0,10*ROW('Sanitation Data'!F95))="","",OFFSET('Sanitation Data'!$F$28,0,10*ROW('Sanitation Data'!F95)))</f>
        <v/>
      </c>
      <c r="CV101" s="309" t="str">
        <f ca="true">+IF(OFFSET('Sanitation Data'!$F$29,0,10*ROW('Sanitation Data'!F95))="","",OFFSET('Sanitation Data'!$F$29,0,10*ROW('Sanitation Data'!F95)))</f>
        <v/>
      </c>
      <c r="CW101" s="309" t="str">
        <f ca="true">+IF(OFFSET('Sanitation Data'!$F$30,0,10*ROW('Sanitation Data'!F95))="","",OFFSET('Sanitation Data'!$F$30,0,10*ROW('Sanitation Data'!F95)))</f>
        <v/>
      </c>
      <c r="CX101" s="309" t="str">
        <f ca="true">+IF(OFFSET('Sanitation Data'!$F$31,0,10*ROW('Sanitation Data'!F95))="","",OFFSET('Sanitation Data'!$F$31,0,10*ROW('Sanitation Data'!F95)))</f>
        <v/>
      </c>
      <c r="CY101" s="309" t="str">
        <f ca="true">+IF(OFFSET('Sanitation Data'!$F$32,0,10*ROW('Sanitation Data'!F95))="","",OFFSET('Sanitation Data'!$F$32,0,10*ROW('Sanitation Data'!F95)))</f>
        <v/>
      </c>
      <c r="CZ101" s="309" t="str">
        <f ca="true">+IF(OFFSET('Sanitation Data'!$G$28,0,10*ROW('Sanitation Data'!G95))="","",OFFSET('Sanitation Data'!$G$28,0,10*ROW('Sanitation Data'!G95)))</f>
        <v/>
      </c>
      <c r="DA101" s="309" t="str">
        <f ca="true">+IF(OFFSET('Sanitation Data'!$G$29,0,10*ROW('Sanitation Data'!G95))="","",OFFSET('Sanitation Data'!$G$29,0,10*ROW('Sanitation Data'!G95)))</f>
        <v/>
      </c>
      <c r="DB101" s="309" t="str">
        <f ca="true">+IF(OFFSET('Sanitation Data'!$G$30,0,10*ROW('Sanitation Data'!G95))="","",OFFSET('Sanitation Data'!$G$30,0,10*ROW('Sanitation Data'!G95)))</f>
        <v/>
      </c>
      <c r="DC101" s="309" t="str">
        <f ca="true">+IF(OFFSET('Sanitation Data'!$G$31,0,10*ROW('Sanitation Data'!G95))="","",OFFSET('Sanitation Data'!$G$31,0,10*ROW('Sanitation Data'!G95)))</f>
        <v/>
      </c>
      <c r="DD101" s="309" t="str">
        <f ca="true">+IF(OFFSET('Sanitation Data'!$G$32,0,10*ROW('Sanitation Data'!G95))="","",OFFSET('Sanitation Data'!$G$32,0,10*ROW('Sanitation Data'!G95)))</f>
        <v/>
      </c>
      <c r="DE101" s="309" t="str">
        <f ca="true">+IF(OFFSET('Sanitation Data'!$H$28,0,10*ROW('Sanitation Data'!H95))="","",OFFSET('Sanitation Data'!$H$28,0,10*ROW('Sanitation Data'!H95)))</f>
        <v/>
      </c>
      <c r="DF101" s="309" t="str">
        <f ca="true">+IF(OFFSET('Sanitation Data'!$H$29,0,10*ROW('Sanitation Data'!H95))="","",OFFSET('Sanitation Data'!$H$29,0,10*ROW('Sanitation Data'!H95)))</f>
        <v/>
      </c>
      <c r="DG101" s="309" t="str">
        <f ca="true">+IF(OFFSET('Sanitation Data'!$H$30,0,10*ROW('Sanitation Data'!H95))="","",OFFSET('Sanitation Data'!$H$30,0,10*ROW('Sanitation Data'!H95)))</f>
        <v/>
      </c>
      <c r="DH101" s="309" t="str">
        <f ca="true">+IF(OFFSET('Sanitation Data'!$H$31,0,10*ROW('Sanitation Data'!H95))="","",OFFSET('Sanitation Data'!$H$31,0,10*ROW('Sanitation Data'!H95)))</f>
        <v/>
      </c>
      <c r="DI101" s="309" t="str">
        <f ca="true">+IF(OFFSET('Sanitation Data'!$H$32,0,10*ROW('Sanitation Data'!H95))="","",OFFSET('Sanitation Data'!$H$32,0,10*ROW('Sanitation Data'!H95)))</f>
        <v/>
      </c>
      <c r="DJ101" s="309" t="str">
        <f ca="true">+IF(OFFSET('Sanitation Data'!$I$28,0,10*ROW('Sanitation Data'!I95))="","",OFFSET('Sanitation Data'!$I$28,0,10*ROW('Sanitation Data'!I95)))</f>
        <v/>
      </c>
      <c r="DK101" s="309" t="str">
        <f ca="true">+IF(OFFSET('Sanitation Data'!$I$29,0,10*ROW('Sanitation Data'!I95))="","",OFFSET('Sanitation Data'!$I$29,0,10*ROW('Sanitation Data'!I95)))</f>
        <v/>
      </c>
      <c r="DL101" s="309" t="str">
        <f ca="true">+IF(OFFSET('Sanitation Data'!$I$30,0,10*ROW('Sanitation Data'!I95))="","",OFFSET('Sanitation Data'!$I$30,0,10*ROW('Sanitation Data'!I95)))</f>
        <v/>
      </c>
      <c r="DM101" s="309" t="str">
        <f ca="true">+IF(OFFSET('Sanitation Data'!$I$31,0,10*ROW('Sanitation Data'!I95))="","",OFFSET('Sanitation Data'!$I$31,0,10*ROW('Sanitation Data'!I95)))</f>
        <v/>
      </c>
      <c r="DN101" s="309" t="str">
        <f ca="true">+IF(OFFSET('Sanitation Data'!$I$32,0,10*ROW('Sanitation Data'!I95))="","",OFFSET('Sanitation Data'!$I$32,0,10*ROW('Sanitation Data'!I95)))</f>
        <v/>
      </c>
      <c r="DO101" s="309" t="str">
        <f ca="true">+IF(OFFSET('Hygiene Data'!$D$11,0,10*ROW('Hygiene Data'!D95))="","",OFFSET('Hygiene Data'!$D$11,0,10*ROW('Hygiene Data'!D95)))</f>
        <v/>
      </c>
      <c r="DP101" s="309" t="str">
        <f ca="true">+IF(OFFSET('Hygiene Data'!$D$12,0,10*ROW('Hygiene Data'!D95))="","",OFFSET('Hygiene Data'!$D$12,0,10*ROW('Hygiene Data'!D95)))</f>
        <v/>
      </c>
      <c r="DQ101" s="309" t="str">
        <f ca="true">+IF(OFFSET('Hygiene Data'!$D$13,0,10*ROW('Hygiene Data'!D95))="","",OFFSET('Hygiene Data'!$D$13,0,10*ROW('Hygiene Data'!D95)))</f>
        <v/>
      </c>
      <c r="DR101" s="309" t="str">
        <f ca="true">+IF(OFFSET('Hygiene Data'!$E$11,0,10*ROW('Hygiene Data'!E95))="","",OFFSET('Hygiene Data'!$E$11,0,10*ROW('Hygiene Data'!E95)))</f>
        <v/>
      </c>
      <c r="DS101" s="309" t="str">
        <f ca="true">+IF(OFFSET('Hygiene Data'!$E$12,0,10*ROW('Hygiene Data'!E95))="","",OFFSET('Hygiene Data'!$E$12,0,10*ROW('Hygiene Data'!E95)))</f>
        <v/>
      </c>
      <c r="DT101" s="309" t="str">
        <f ca="true">+IF(OFFSET('Hygiene Data'!$E$13,0,10*ROW('Hygiene Data'!E95))="","",OFFSET('Hygiene Data'!$E$13,0,10*ROW('Hygiene Data'!E95)))</f>
        <v/>
      </c>
      <c r="DU101" s="309" t="str">
        <f ca="true">+IF(OFFSET('Hygiene Data'!$F$11,0,10*ROW('Hygiene Data'!F95))="","",OFFSET('Hygiene Data'!$F$11,0,10*ROW('Hygiene Data'!F95)))</f>
        <v/>
      </c>
      <c r="DV101" s="309" t="str">
        <f ca="true">+IF(OFFSET('Hygiene Data'!$F$12,0,10*ROW('Hygiene Data'!F95))="","",OFFSET('Hygiene Data'!$F$12,0,10*ROW('Hygiene Data'!F95)))</f>
        <v/>
      </c>
      <c r="DW101" s="309" t="str">
        <f ca="true">+IF(OFFSET('Hygiene Data'!$F$13,0,10*ROW('Hygiene Data'!F95))="","",OFFSET('Hygiene Data'!$F$13,0,10*ROW('Hygiene Data'!F95)))</f>
        <v/>
      </c>
      <c r="DX101" s="309" t="str">
        <f ca="true">+IF(OFFSET('Hygiene Data'!$G$11,0,10*ROW('Hygiene Data'!G95))="","",OFFSET('Hygiene Data'!$G$11,0,10*ROW('Hygiene Data'!G95)))</f>
        <v/>
      </c>
      <c r="DY101" s="309" t="str">
        <f ca="true">+IF(OFFSET('Hygiene Data'!$G$12,0,10*ROW('Hygiene Data'!G95))="","",OFFSET('Hygiene Data'!$G$12,0,10*ROW('Hygiene Data'!G95)))</f>
        <v/>
      </c>
      <c r="DZ101" s="309" t="str">
        <f ca="true">+IF(OFFSET('Hygiene Data'!$G$13,0,10*ROW('Hygiene Data'!G95))="","",OFFSET('Hygiene Data'!$G$13,0,10*ROW('Hygiene Data'!G95)))</f>
        <v/>
      </c>
      <c r="EA101" s="309" t="str">
        <f ca="true">+IF(OFFSET('Hygiene Data'!$H$11,0,10*ROW('Hygiene Data'!H95))="","",OFFSET('Hygiene Data'!$H$11,0,10*ROW('Hygiene Data'!H95)))</f>
        <v/>
      </c>
      <c r="EB101" s="309" t="str">
        <f ca="true">+IF(OFFSET('Hygiene Data'!$H$12,0,10*ROW('Hygiene Data'!H95))="","",OFFSET('Hygiene Data'!$H$12,0,10*ROW('Hygiene Data'!H95)))</f>
        <v/>
      </c>
      <c r="EC101" s="309" t="str">
        <f ca="true">+IF(OFFSET('Hygiene Data'!$H$13,0,10*ROW('Hygiene Data'!H95))="","",OFFSET('Hygiene Data'!$H$13,0,10*ROW('Hygiene Data'!H95)))</f>
        <v/>
      </c>
      <c r="ED101" s="309" t="str">
        <f ca="true">+IF(OFFSET('Hygiene Data'!$I$11,0,10*ROW('Hygiene Data'!I95))="","",OFFSET('Hygiene Data'!$I$11,0,10*ROW('Hygiene Data'!I95)))</f>
        <v/>
      </c>
      <c r="EE101" s="309" t="str">
        <f ca="true">+IF(OFFSET('Hygiene Data'!$I$12,0,10*ROW('Hygiene Data'!I95))="","",OFFSET('Hygiene Data'!$I$12,0,10*ROW('Hygiene Data'!I95)))</f>
        <v/>
      </c>
      <c r="EF101" s="309"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65" t="str">
        <f t="shared" ca="true" si="1"/>
        <v/>
      </c>
      <c r="D102" s="9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10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10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10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10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10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10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10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10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10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10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10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10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10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10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10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10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10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10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10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10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10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10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10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10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10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10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10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10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10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10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9"/>
      <c r="BS102" s="309" t="str">
        <f ca="true">+IF(OFFSET('Water Data'!$D$27,0,10*ROW('Water Data'!D96))="","",OFFSET('Water Data'!$D$27,0,10*ROW('Water Data'!D96)))</f>
        <v/>
      </c>
      <c r="BT102" s="309" t="str">
        <f ca="true">+IF(OFFSET('Water Data'!$D$28,0,10*ROW('Water Data'!D96))="","",OFFSET('Water Data'!$D$28,0,10*ROW('Water Data'!D96)))</f>
        <v/>
      </c>
      <c r="BU102" s="309" t="str">
        <f ca="true">+IF(OFFSET('Water Data'!$D$29,0,10*ROW('Water Data'!D96))="","",OFFSET('Water Data'!$D$29,0,10*ROW('Water Data'!D96)))</f>
        <v/>
      </c>
      <c r="BV102" s="309" t="str">
        <f ca="true">+IF(OFFSET('Water Data'!$E$27,0,10*ROW('Water Data'!E96))="","",OFFSET('Water Data'!$E$27,0,10*ROW('Water Data'!E96)))</f>
        <v/>
      </c>
      <c r="BW102" s="309" t="str">
        <f ca="true">+IF(OFFSET('Water Data'!$E$28,0,10*ROW('Water Data'!E96))="","",OFFSET('Water Data'!$E$28,0,10*ROW('Water Data'!E96)))</f>
        <v/>
      </c>
      <c r="BX102" s="309" t="str">
        <f ca="true">+IF(OFFSET('Water Data'!$E$29,0,10*ROW('Water Data'!E96))="","",OFFSET('Water Data'!$E$29,0,10*ROW('Water Data'!E96)))</f>
        <v/>
      </c>
      <c r="BY102" s="309" t="str">
        <f ca="true">+IF(OFFSET('Water Data'!$F$27,0,10*ROW('Water Data'!F96))="","",OFFSET('Water Data'!$F$27,0,10*ROW('Water Data'!F96)))</f>
        <v/>
      </c>
      <c r="BZ102" s="309" t="str">
        <f ca="true">+IF(OFFSET('Water Data'!$F$28,0,10*ROW('Water Data'!F96))="","",OFFSET('Water Data'!$F$28,0,10*ROW('Water Data'!F96)))</f>
        <v/>
      </c>
      <c r="CA102" s="309" t="str">
        <f ca="true">+IF(OFFSET('Water Data'!$F$29,0,10*ROW('Water Data'!F96))="","",OFFSET('Water Data'!$F$29,0,10*ROW('Water Data'!F96)))</f>
        <v/>
      </c>
      <c r="CB102" s="309" t="str">
        <f ca="true">+IF(OFFSET('Water Data'!$G$27,0,10*ROW('Water Data'!G96))="","",OFFSET('Water Data'!$G$27,0,10*ROW('Water Data'!G96)))</f>
        <v/>
      </c>
      <c r="CC102" s="309" t="str">
        <f ca="true">+IF(OFFSET('Water Data'!$G$28,0,10*ROW('Water Data'!G96))="","",OFFSET('Water Data'!$G$28,0,10*ROW('Water Data'!G96)))</f>
        <v/>
      </c>
      <c r="CD102" s="309" t="str">
        <f ca="true">+IF(OFFSET('Water Data'!$G$29,0,10*ROW('Water Data'!G96))="","",OFFSET('Water Data'!$G$29,0,10*ROW('Water Data'!G96)))</f>
        <v/>
      </c>
      <c r="CE102" s="309" t="str">
        <f ca="true">+IF(OFFSET('Water Data'!$H$27,0,10*ROW('Water Data'!H96))="","",OFFSET('Water Data'!$H$27,0,10*ROW('Water Data'!H96)))</f>
        <v/>
      </c>
      <c r="CF102" s="309" t="str">
        <f ca="true">+IF(OFFSET('Water Data'!$H$28,0,10*ROW('Water Data'!H96))="","",OFFSET('Water Data'!$H$28,0,10*ROW('Water Data'!H96)))</f>
        <v/>
      </c>
      <c r="CG102" s="309" t="str">
        <f ca="true">+IF(OFFSET('Water Data'!$H$29,0,10*ROW('Water Data'!H96))="","",OFFSET('Water Data'!$H$29,0,10*ROW('Water Data'!H96)))</f>
        <v/>
      </c>
      <c r="CH102" s="309" t="str">
        <f ca="true">+IF(OFFSET('Water Data'!$I$27,0,10*ROW('Water Data'!I96))="","",OFFSET('Water Data'!$I$27,0,10*ROW('Water Data'!I96)))</f>
        <v/>
      </c>
      <c r="CI102" s="309" t="str">
        <f ca="true">+IF(OFFSET('Water Data'!$I$28,0,10*ROW('Water Data'!I96))="","",OFFSET('Water Data'!$I$28,0,10*ROW('Water Data'!I96)))</f>
        <v/>
      </c>
      <c r="CJ102" s="309" t="str">
        <f ca="true">+IF(OFFSET('Water Data'!$I$29,0,10*ROW('Water Data'!I96))="","",OFFSET('Water Data'!$I$29,0,10*ROW('Water Data'!I96)))</f>
        <v/>
      </c>
      <c r="CK102" s="309" t="str">
        <f ca="true">+IF(OFFSET('Sanitation Data'!$D$28,0,10*ROW('Sanitation Data'!D96))="","",OFFSET('Sanitation Data'!$D$28,0,10*ROW('Sanitation Data'!D96)))</f>
        <v/>
      </c>
      <c r="CL102" s="309" t="str">
        <f ca="true">+IF(OFFSET('Sanitation Data'!$D$29,0,10*ROW('Sanitation Data'!D96))="","",OFFSET('Sanitation Data'!$D$29,0,10*ROW('Sanitation Data'!D96)))</f>
        <v/>
      </c>
      <c r="CM102" s="309" t="str">
        <f ca="true">+IF(OFFSET('Sanitation Data'!$D$30,0,10*ROW('Sanitation Data'!D96))="","",OFFSET('Sanitation Data'!$D$30,0,10*ROW('Sanitation Data'!D96)))</f>
        <v/>
      </c>
      <c r="CN102" s="309" t="str">
        <f ca="true">+IF(OFFSET('Sanitation Data'!$D$31,0,10*ROW('Sanitation Data'!D96))="","",OFFSET('Sanitation Data'!$D$31,0,10*ROW('Sanitation Data'!D96)))</f>
        <v/>
      </c>
      <c r="CO102" s="309" t="str">
        <f ca="true">+IF(OFFSET('Sanitation Data'!$D$32,0,10*ROW('Sanitation Data'!D96))="","",OFFSET('Sanitation Data'!$D$32,0,10*ROW('Sanitation Data'!D96)))</f>
        <v/>
      </c>
      <c r="CP102" s="309" t="str">
        <f ca="true">+IF(OFFSET('Sanitation Data'!$E$28,0,10*ROW('Sanitation Data'!E96))="","",OFFSET('Sanitation Data'!$E$28,0,10*ROW('Sanitation Data'!E96)))</f>
        <v/>
      </c>
      <c r="CQ102" s="309" t="str">
        <f ca="true">+IF(OFFSET('Sanitation Data'!$E$29,0,10*ROW('Sanitation Data'!E96))="","",OFFSET('Sanitation Data'!$E$29,0,10*ROW('Sanitation Data'!E96)))</f>
        <v/>
      </c>
      <c r="CR102" s="309" t="str">
        <f ca="true">+IF(OFFSET('Sanitation Data'!$E$30,0,10*ROW('Sanitation Data'!E96))="","",OFFSET('Sanitation Data'!$E$30,0,10*ROW('Sanitation Data'!E96)))</f>
        <v/>
      </c>
      <c r="CS102" s="309" t="str">
        <f ca="true">+IF(OFFSET('Sanitation Data'!$E$31,0,10*ROW('Sanitation Data'!E96))="","",OFFSET('Sanitation Data'!$E$31,0,10*ROW('Sanitation Data'!E96)))</f>
        <v/>
      </c>
      <c r="CT102" s="309" t="str">
        <f ca="true">+IF(OFFSET('Sanitation Data'!$E$32,0,10*ROW('Sanitation Data'!E96))="","",OFFSET('Sanitation Data'!$E$32,0,10*ROW('Sanitation Data'!E96)))</f>
        <v/>
      </c>
      <c r="CU102" s="309" t="str">
        <f ca="true">+IF(OFFSET('Sanitation Data'!$F$28,0,10*ROW('Sanitation Data'!F96))="","",OFFSET('Sanitation Data'!$F$28,0,10*ROW('Sanitation Data'!F96)))</f>
        <v/>
      </c>
      <c r="CV102" s="309" t="str">
        <f ca="true">+IF(OFFSET('Sanitation Data'!$F$29,0,10*ROW('Sanitation Data'!F96))="","",OFFSET('Sanitation Data'!$F$29,0,10*ROW('Sanitation Data'!F96)))</f>
        <v/>
      </c>
      <c r="CW102" s="309" t="str">
        <f ca="true">+IF(OFFSET('Sanitation Data'!$F$30,0,10*ROW('Sanitation Data'!F96))="","",OFFSET('Sanitation Data'!$F$30,0,10*ROW('Sanitation Data'!F96)))</f>
        <v/>
      </c>
      <c r="CX102" s="309" t="str">
        <f ca="true">+IF(OFFSET('Sanitation Data'!$F$31,0,10*ROW('Sanitation Data'!F96))="","",OFFSET('Sanitation Data'!$F$31,0,10*ROW('Sanitation Data'!F96)))</f>
        <v/>
      </c>
      <c r="CY102" s="309" t="str">
        <f ca="true">+IF(OFFSET('Sanitation Data'!$F$32,0,10*ROW('Sanitation Data'!F96))="","",OFFSET('Sanitation Data'!$F$32,0,10*ROW('Sanitation Data'!F96)))</f>
        <v/>
      </c>
      <c r="CZ102" s="309" t="str">
        <f ca="true">+IF(OFFSET('Sanitation Data'!$G$28,0,10*ROW('Sanitation Data'!G96))="","",OFFSET('Sanitation Data'!$G$28,0,10*ROW('Sanitation Data'!G96)))</f>
        <v/>
      </c>
      <c r="DA102" s="309" t="str">
        <f ca="true">+IF(OFFSET('Sanitation Data'!$G$29,0,10*ROW('Sanitation Data'!G96))="","",OFFSET('Sanitation Data'!$G$29,0,10*ROW('Sanitation Data'!G96)))</f>
        <v/>
      </c>
      <c r="DB102" s="309" t="str">
        <f ca="true">+IF(OFFSET('Sanitation Data'!$G$30,0,10*ROW('Sanitation Data'!G96))="","",OFFSET('Sanitation Data'!$G$30,0,10*ROW('Sanitation Data'!G96)))</f>
        <v/>
      </c>
      <c r="DC102" s="309" t="str">
        <f ca="true">+IF(OFFSET('Sanitation Data'!$G$31,0,10*ROW('Sanitation Data'!G96))="","",OFFSET('Sanitation Data'!$G$31,0,10*ROW('Sanitation Data'!G96)))</f>
        <v/>
      </c>
      <c r="DD102" s="309" t="str">
        <f ca="true">+IF(OFFSET('Sanitation Data'!$G$32,0,10*ROW('Sanitation Data'!G96))="","",OFFSET('Sanitation Data'!$G$32,0,10*ROW('Sanitation Data'!G96)))</f>
        <v/>
      </c>
      <c r="DE102" s="309" t="str">
        <f ca="true">+IF(OFFSET('Sanitation Data'!$H$28,0,10*ROW('Sanitation Data'!H96))="","",OFFSET('Sanitation Data'!$H$28,0,10*ROW('Sanitation Data'!H96)))</f>
        <v/>
      </c>
      <c r="DF102" s="309" t="str">
        <f ca="true">+IF(OFFSET('Sanitation Data'!$H$29,0,10*ROW('Sanitation Data'!H96))="","",OFFSET('Sanitation Data'!$H$29,0,10*ROW('Sanitation Data'!H96)))</f>
        <v/>
      </c>
      <c r="DG102" s="309" t="str">
        <f ca="true">+IF(OFFSET('Sanitation Data'!$H$30,0,10*ROW('Sanitation Data'!H96))="","",OFFSET('Sanitation Data'!$H$30,0,10*ROW('Sanitation Data'!H96)))</f>
        <v/>
      </c>
      <c r="DH102" s="309" t="str">
        <f ca="true">+IF(OFFSET('Sanitation Data'!$H$31,0,10*ROW('Sanitation Data'!H96))="","",OFFSET('Sanitation Data'!$H$31,0,10*ROW('Sanitation Data'!H96)))</f>
        <v/>
      </c>
      <c r="DI102" s="309" t="str">
        <f ca="true">+IF(OFFSET('Sanitation Data'!$H$32,0,10*ROW('Sanitation Data'!H96))="","",OFFSET('Sanitation Data'!$H$32,0,10*ROW('Sanitation Data'!H96)))</f>
        <v/>
      </c>
      <c r="DJ102" s="309" t="str">
        <f ca="true">+IF(OFFSET('Sanitation Data'!$I$28,0,10*ROW('Sanitation Data'!I96))="","",OFFSET('Sanitation Data'!$I$28,0,10*ROW('Sanitation Data'!I96)))</f>
        <v/>
      </c>
      <c r="DK102" s="309" t="str">
        <f ca="true">+IF(OFFSET('Sanitation Data'!$I$29,0,10*ROW('Sanitation Data'!I96))="","",OFFSET('Sanitation Data'!$I$29,0,10*ROW('Sanitation Data'!I96)))</f>
        <v/>
      </c>
      <c r="DL102" s="309" t="str">
        <f ca="true">+IF(OFFSET('Sanitation Data'!$I$30,0,10*ROW('Sanitation Data'!I96))="","",OFFSET('Sanitation Data'!$I$30,0,10*ROW('Sanitation Data'!I96)))</f>
        <v/>
      </c>
      <c r="DM102" s="309" t="str">
        <f ca="true">+IF(OFFSET('Sanitation Data'!$I$31,0,10*ROW('Sanitation Data'!I96))="","",OFFSET('Sanitation Data'!$I$31,0,10*ROW('Sanitation Data'!I96)))</f>
        <v/>
      </c>
      <c r="DN102" s="309" t="str">
        <f ca="true">+IF(OFFSET('Sanitation Data'!$I$32,0,10*ROW('Sanitation Data'!I96))="","",OFFSET('Sanitation Data'!$I$32,0,10*ROW('Sanitation Data'!I96)))</f>
        <v/>
      </c>
      <c r="DO102" s="309" t="str">
        <f ca="true">+IF(OFFSET('Hygiene Data'!$D$11,0,10*ROW('Hygiene Data'!D96))="","",OFFSET('Hygiene Data'!$D$11,0,10*ROW('Hygiene Data'!D96)))</f>
        <v/>
      </c>
      <c r="DP102" s="309" t="str">
        <f ca="true">+IF(OFFSET('Hygiene Data'!$D$12,0,10*ROW('Hygiene Data'!D96))="","",OFFSET('Hygiene Data'!$D$12,0,10*ROW('Hygiene Data'!D96)))</f>
        <v/>
      </c>
      <c r="DQ102" s="309" t="str">
        <f ca="true">+IF(OFFSET('Hygiene Data'!$D$13,0,10*ROW('Hygiene Data'!D96))="","",OFFSET('Hygiene Data'!$D$13,0,10*ROW('Hygiene Data'!D96)))</f>
        <v/>
      </c>
      <c r="DR102" s="309" t="str">
        <f ca="true">+IF(OFFSET('Hygiene Data'!$E$11,0,10*ROW('Hygiene Data'!E96))="","",OFFSET('Hygiene Data'!$E$11,0,10*ROW('Hygiene Data'!E96)))</f>
        <v/>
      </c>
      <c r="DS102" s="309" t="str">
        <f ca="true">+IF(OFFSET('Hygiene Data'!$E$12,0,10*ROW('Hygiene Data'!E96))="","",OFFSET('Hygiene Data'!$E$12,0,10*ROW('Hygiene Data'!E96)))</f>
        <v/>
      </c>
      <c r="DT102" s="309" t="str">
        <f ca="true">+IF(OFFSET('Hygiene Data'!$E$13,0,10*ROW('Hygiene Data'!E96))="","",OFFSET('Hygiene Data'!$E$13,0,10*ROW('Hygiene Data'!E96)))</f>
        <v/>
      </c>
      <c r="DU102" s="309" t="str">
        <f ca="true">+IF(OFFSET('Hygiene Data'!$F$11,0,10*ROW('Hygiene Data'!F96))="","",OFFSET('Hygiene Data'!$F$11,0,10*ROW('Hygiene Data'!F96)))</f>
        <v/>
      </c>
      <c r="DV102" s="309" t="str">
        <f ca="true">+IF(OFFSET('Hygiene Data'!$F$12,0,10*ROW('Hygiene Data'!F96))="","",OFFSET('Hygiene Data'!$F$12,0,10*ROW('Hygiene Data'!F96)))</f>
        <v/>
      </c>
      <c r="DW102" s="309" t="str">
        <f ca="true">+IF(OFFSET('Hygiene Data'!$F$13,0,10*ROW('Hygiene Data'!F96))="","",OFFSET('Hygiene Data'!$F$13,0,10*ROW('Hygiene Data'!F96)))</f>
        <v/>
      </c>
      <c r="DX102" s="309" t="str">
        <f ca="true">+IF(OFFSET('Hygiene Data'!$G$11,0,10*ROW('Hygiene Data'!G96))="","",OFFSET('Hygiene Data'!$G$11,0,10*ROW('Hygiene Data'!G96)))</f>
        <v/>
      </c>
      <c r="DY102" s="309" t="str">
        <f ca="true">+IF(OFFSET('Hygiene Data'!$G$12,0,10*ROW('Hygiene Data'!G96))="","",OFFSET('Hygiene Data'!$G$12,0,10*ROW('Hygiene Data'!G96)))</f>
        <v/>
      </c>
      <c r="DZ102" s="309" t="str">
        <f ca="true">+IF(OFFSET('Hygiene Data'!$G$13,0,10*ROW('Hygiene Data'!G96))="","",OFFSET('Hygiene Data'!$G$13,0,10*ROW('Hygiene Data'!G96)))</f>
        <v/>
      </c>
      <c r="EA102" s="309" t="str">
        <f ca="true">+IF(OFFSET('Hygiene Data'!$H$11,0,10*ROW('Hygiene Data'!H96))="","",OFFSET('Hygiene Data'!$H$11,0,10*ROW('Hygiene Data'!H96)))</f>
        <v/>
      </c>
      <c r="EB102" s="309" t="str">
        <f ca="true">+IF(OFFSET('Hygiene Data'!$H$12,0,10*ROW('Hygiene Data'!H96))="","",OFFSET('Hygiene Data'!$H$12,0,10*ROW('Hygiene Data'!H96)))</f>
        <v/>
      </c>
      <c r="EC102" s="309" t="str">
        <f ca="true">+IF(OFFSET('Hygiene Data'!$H$13,0,10*ROW('Hygiene Data'!H96))="","",OFFSET('Hygiene Data'!$H$13,0,10*ROW('Hygiene Data'!H96)))</f>
        <v/>
      </c>
      <c r="ED102" s="309" t="str">
        <f ca="true">+IF(OFFSET('Hygiene Data'!$I$11,0,10*ROW('Hygiene Data'!I96))="","",OFFSET('Hygiene Data'!$I$11,0,10*ROW('Hygiene Data'!I96)))</f>
        <v/>
      </c>
      <c r="EE102" s="309" t="str">
        <f ca="true">+IF(OFFSET('Hygiene Data'!$I$12,0,10*ROW('Hygiene Data'!I96))="","",OFFSET('Hygiene Data'!$I$12,0,10*ROW('Hygiene Data'!I96)))</f>
        <v/>
      </c>
      <c r="EF102" s="309"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65" t="str">
        <f t="shared" ca="true" si="1"/>
        <v/>
      </c>
      <c r="D103" s="9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10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10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10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10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10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10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10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10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10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10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10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10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10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10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10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10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10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10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10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10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10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10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10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10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10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10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10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10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10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10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9"/>
      <c r="BS103" s="309" t="str">
        <f ca="true">+IF(OFFSET('Water Data'!$D$27,0,10*ROW('Water Data'!D97))="","",OFFSET('Water Data'!$D$27,0,10*ROW('Water Data'!D97)))</f>
        <v/>
      </c>
      <c r="BT103" s="309" t="str">
        <f ca="true">+IF(OFFSET('Water Data'!$D$28,0,10*ROW('Water Data'!D97))="","",OFFSET('Water Data'!$D$28,0,10*ROW('Water Data'!D97)))</f>
        <v/>
      </c>
      <c r="BU103" s="309" t="str">
        <f ca="true">+IF(OFFSET('Water Data'!$D$29,0,10*ROW('Water Data'!D97))="","",OFFSET('Water Data'!$D$29,0,10*ROW('Water Data'!D97)))</f>
        <v/>
      </c>
      <c r="BV103" s="309" t="str">
        <f ca="true">+IF(OFFSET('Water Data'!$E$27,0,10*ROW('Water Data'!E97))="","",OFFSET('Water Data'!$E$27,0,10*ROW('Water Data'!E97)))</f>
        <v/>
      </c>
      <c r="BW103" s="309" t="str">
        <f ca="true">+IF(OFFSET('Water Data'!$E$28,0,10*ROW('Water Data'!E97))="","",OFFSET('Water Data'!$E$28,0,10*ROW('Water Data'!E97)))</f>
        <v/>
      </c>
      <c r="BX103" s="309" t="str">
        <f ca="true">+IF(OFFSET('Water Data'!$E$29,0,10*ROW('Water Data'!E97))="","",OFFSET('Water Data'!$E$29,0,10*ROW('Water Data'!E97)))</f>
        <v/>
      </c>
      <c r="BY103" s="309" t="str">
        <f ca="true">+IF(OFFSET('Water Data'!$F$27,0,10*ROW('Water Data'!F97))="","",OFFSET('Water Data'!$F$27,0,10*ROW('Water Data'!F97)))</f>
        <v/>
      </c>
      <c r="BZ103" s="309" t="str">
        <f ca="true">+IF(OFFSET('Water Data'!$F$28,0,10*ROW('Water Data'!F97))="","",OFFSET('Water Data'!$F$28,0,10*ROW('Water Data'!F97)))</f>
        <v/>
      </c>
      <c r="CA103" s="309" t="str">
        <f ca="true">+IF(OFFSET('Water Data'!$F$29,0,10*ROW('Water Data'!F97))="","",OFFSET('Water Data'!$F$29,0,10*ROW('Water Data'!F97)))</f>
        <v/>
      </c>
      <c r="CB103" s="309" t="str">
        <f ca="true">+IF(OFFSET('Water Data'!$G$27,0,10*ROW('Water Data'!G97))="","",OFFSET('Water Data'!$G$27,0,10*ROW('Water Data'!G97)))</f>
        <v/>
      </c>
      <c r="CC103" s="309" t="str">
        <f ca="true">+IF(OFFSET('Water Data'!$G$28,0,10*ROW('Water Data'!G97))="","",OFFSET('Water Data'!$G$28,0,10*ROW('Water Data'!G97)))</f>
        <v/>
      </c>
      <c r="CD103" s="309" t="str">
        <f ca="true">+IF(OFFSET('Water Data'!$G$29,0,10*ROW('Water Data'!G97))="","",OFFSET('Water Data'!$G$29,0,10*ROW('Water Data'!G97)))</f>
        <v/>
      </c>
      <c r="CE103" s="309" t="str">
        <f ca="true">+IF(OFFSET('Water Data'!$H$27,0,10*ROW('Water Data'!H97))="","",OFFSET('Water Data'!$H$27,0,10*ROW('Water Data'!H97)))</f>
        <v/>
      </c>
      <c r="CF103" s="309" t="str">
        <f ca="true">+IF(OFFSET('Water Data'!$H$28,0,10*ROW('Water Data'!H97))="","",OFFSET('Water Data'!$H$28,0,10*ROW('Water Data'!H97)))</f>
        <v/>
      </c>
      <c r="CG103" s="309" t="str">
        <f ca="true">+IF(OFFSET('Water Data'!$H$29,0,10*ROW('Water Data'!H97))="","",OFFSET('Water Data'!$H$29,0,10*ROW('Water Data'!H97)))</f>
        <v/>
      </c>
      <c r="CH103" s="309" t="str">
        <f ca="true">+IF(OFFSET('Water Data'!$I$27,0,10*ROW('Water Data'!I97))="","",OFFSET('Water Data'!$I$27,0,10*ROW('Water Data'!I97)))</f>
        <v/>
      </c>
      <c r="CI103" s="309" t="str">
        <f ca="true">+IF(OFFSET('Water Data'!$I$28,0,10*ROW('Water Data'!I97))="","",OFFSET('Water Data'!$I$28,0,10*ROW('Water Data'!I97)))</f>
        <v/>
      </c>
      <c r="CJ103" s="309" t="str">
        <f ca="true">+IF(OFFSET('Water Data'!$I$29,0,10*ROW('Water Data'!I97))="","",OFFSET('Water Data'!$I$29,0,10*ROW('Water Data'!I97)))</f>
        <v/>
      </c>
      <c r="CK103" s="309" t="str">
        <f ca="true">+IF(OFFSET('Sanitation Data'!$D$28,0,10*ROW('Sanitation Data'!D97))="","",OFFSET('Sanitation Data'!$D$28,0,10*ROW('Sanitation Data'!D97)))</f>
        <v/>
      </c>
      <c r="CL103" s="309" t="str">
        <f ca="true">+IF(OFFSET('Sanitation Data'!$D$29,0,10*ROW('Sanitation Data'!D97))="","",OFFSET('Sanitation Data'!$D$29,0,10*ROW('Sanitation Data'!D97)))</f>
        <v/>
      </c>
      <c r="CM103" s="309" t="str">
        <f ca="true">+IF(OFFSET('Sanitation Data'!$D$30,0,10*ROW('Sanitation Data'!D97))="","",OFFSET('Sanitation Data'!$D$30,0,10*ROW('Sanitation Data'!D97)))</f>
        <v/>
      </c>
      <c r="CN103" s="309" t="str">
        <f ca="true">+IF(OFFSET('Sanitation Data'!$D$31,0,10*ROW('Sanitation Data'!D97))="","",OFFSET('Sanitation Data'!$D$31,0,10*ROW('Sanitation Data'!D97)))</f>
        <v/>
      </c>
      <c r="CO103" s="309" t="str">
        <f ca="true">+IF(OFFSET('Sanitation Data'!$D$32,0,10*ROW('Sanitation Data'!D97))="","",OFFSET('Sanitation Data'!$D$32,0,10*ROW('Sanitation Data'!D97)))</f>
        <v/>
      </c>
      <c r="CP103" s="309" t="str">
        <f ca="true">+IF(OFFSET('Sanitation Data'!$E$28,0,10*ROW('Sanitation Data'!E97))="","",OFFSET('Sanitation Data'!$E$28,0,10*ROW('Sanitation Data'!E97)))</f>
        <v/>
      </c>
      <c r="CQ103" s="309" t="str">
        <f ca="true">+IF(OFFSET('Sanitation Data'!$E$29,0,10*ROW('Sanitation Data'!E97))="","",OFFSET('Sanitation Data'!$E$29,0,10*ROW('Sanitation Data'!E97)))</f>
        <v/>
      </c>
      <c r="CR103" s="309" t="str">
        <f ca="true">+IF(OFFSET('Sanitation Data'!$E$30,0,10*ROW('Sanitation Data'!E97))="","",OFFSET('Sanitation Data'!$E$30,0,10*ROW('Sanitation Data'!E97)))</f>
        <v/>
      </c>
      <c r="CS103" s="309" t="str">
        <f ca="true">+IF(OFFSET('Sanitation Data'!$E$31,0,10*ROW('Sanitation Data'!E97))="","",OFFSET('Sanitation Data'!$E$31,0,10*ROW('Sanitation Data'!E97)))</f>
        <v/>
      </c>
      <c r="CT103" s="309" t="str">
        <f ca="true">+IF(OFFSET('Sanitation Data'!$E$32,0,10*ROW('Sanitation Data'!E97))="","",OFFSET('Sanitation Data'!$E$32,0,10*ROW('Sanitation Data'!E97)))</f>
        <v/>
      </c>
      <c r="CU103" s="309" t="str">
        <f ca="true">+IF(OFFSET('Sanitation Data'!$F$28,0,10*ROW('Sanitation Data'!F97))="","",OFFSET('Sanitation Data'!$F$28,0,10*ROW('Sanitation Data'!F97)))</f>
        <v/>
      </c>
      <c r="CV103" s="309" t="str">
        <f ca="true">+IF(OFFSET('Sanitation Data'!$F$29,0,10*ROW('Sanitation Data'!F97))="","",OFFSET('Sanitation Data'!$F$29,0,10*ROW('Sanitation Data'!F97)))</f>
        <v/>
      </c>
      <c r="CW103" s="309" t="str">
        <f ca="true">+IF(OFFSET('Sanitation Data'!$F$30,0,10*ROW('Sanitation Data'!F97))="","",OFFSET('Sanitation Data'!$F$30,0,10*ROW('Sanitation Data'!F97)))</f>
        <v/>
      </c>
      <c r="CX103" s="309" t="str">
        <f ca="true">+IF(OFFSET('Sanitation Data'!$F$31,0,10*ROW('Sanitation Data'!F97))="","",OFFSET('Sanitation Data'!$F$31,0,10*ROW('Sanitation Data'!F97)))</f>
        <v/>
      </c>
      <c r="CY103" s="309" t="str">
        <f ca="true">+IF(OFFSET('Sanitation Data'!$F$32,0,10*ROW('Sanitation Data'!F97))="","",OFFSET('Sanitation Data'!$F$32,0,10*ROW('Sanitation Data'!F97)))</f>
        <v/>
      </c>
      <c r="CZ103" s="309" t="str">
        <f ca="true">+IF(OFFSET('Sanitation Data'!$G$28,0,10*ROW('Sanitation Data'!G97))="","",OFFSET('Sanitation Data'!$G$28,0,10*ROW('Sanitation Data'!G97)))</f>
        <v/>
      </c>
      <c r="DA103" s="309" t="str">
        <f ca="true">+IF(OFFSET('Sanitation Data'!$G$29,0,10*ROW('Sanitation Data'!G97))="","",OFFSET('Sanitation Data'!$G$29,0,10*ROW('Sanitation Data'!G97)))</f>
        <v/>
      </c>
      <c r="DB103" s="309" t="str">
        <f ca="true">+IF(OFFSET('Sanitation Data'!$G$30,0,10*ROW('Sanitation Data'!G97))="","",OFFSET('Sanitation Data'!$G$30,0,10*ROW('Sanitation Data'!G97)))</f>
        <v/>
      </c>
      <c r="DC103" s="309" t="str">
        <f ca="true">+IF(OFFSET('Sanitation Data'!$G$31,0,10*ROW('Sanitation Data'!G97))="","",OFFSET('Sanitation Data'!$G$31,0,10*ROW('Sanitation Data'!G97)))</f>
        <v/>
      </c>
      <c r="DD103" s="309" t="str">
        <f ca="true">+IF(OFFSET('Sanitation Data'!$G$32,0,10*ROW('Sanitation Data'!G97))="","",OFFSET('Sanitation Data'!$G$32,0,10*ROW('Sanitation Data'!G97)))</f>
        <v/>
      </c>
      <c r="DE103" s="309" t="str">
        <f ca="true">+IF(OFFSET('Sanitation Data'!$H$28,0,10*ROW('Sanitation Data'!H97))="","",OFFSET('Sanitation Data'!$H$28,0,10*ROW('Sanitation Data'!H97)))</f>
        <v/>
      </c>
      <c r="DF103" s="309" t="str">
        <f ca="true">+IF(OFFSET('Sanitation Data'!$H$29,0,10*ROW('Sanitation Data'!H97))="","",OFFSET('Sanitation Data'!$H$29,0,10*ROW('Sanitation Data'!H97)))</f>
        <v/>
      </c>
      <c r="DG103" s="309" t="str">
        <f ca="true">+IF(OFFSET('Sanitation Data'!$H$30,0,10*ROW('Sanitation Data'!H97))="","",OFFSET('Sanitation Data'!$H$30,0,10*ROW('Sanitation Data'!H97)))</f>
        <v/>
      </c>
      <c r="DH103" s="309" t="str">
        <f ca="true">+IF(OFFSET('Sanitation Data'!$H$31,0,10*ROW('Sanitation Data'!H97))="","",OFFSET('Sanitation Data'!$H$31,0,10*ROW('Sanitation Data'!H97)))</f>
        <v/>
      </c>
      <c r="DI103" s="309" t="str">
        <f ca="true">+IF(OFFSET('Sanitation Data'!$H$32,0,10*ROW('Sanitation Data'!H97))="","",OFFSET('Sanitation Data'!$H$32,0,10*ROW('Sanitation Data'!H97)))</f>
        <v/>
      </c>
      <c r="DJ103" s="309" t="str">
        <f ca="true">+IF(OFFSET('Sanitation Data'!$I$28,0,10*ROW('Sanitation Data'!I97))="","",OFFSET('Sanitation Data'!$I$28,0,10*ROW('Sanitation Data'!I97)))</f>
        <v/>
      </c>
      <c r="DK103" s="309" t="str">
        <f ca="true">+IF(OFFSET('Sanitation Data'!$I$29,0,10*ROW('Sanitation Data'!I97))="","",OFFSET('Sanitation Data'!$I$29,0,10*ROW('Sanitation Data'!I97)))</f>
        <v/>
      </c>
      <c r="DL103" s="309" t="str">
        <f ca="true">+IF(OFFSET('Sanitation Data'!$I$30,0,10*ROW('Sanitation Data'!I97))="","",OFFSET('Sanitation Data'!$I$30,0,10*ROW('Sanitation Data'!I97)))</f>
        <v/>
      </c>
      <c r="DM103" s="309" t="str">
        <f ca="true">+IF(OFFSET('Sanitation Data'!$I$31,0,10*ROW('Sanitation Data'!I97))="","",OFFSET('Sanitation Data'!$I$31,0,10*ROW('Sanitation Data'!I97)))</f>
        <v/>
      </c>
      <c r="DN103" s="309" t="str">
        <f ca="true">+IF(OFFSET('Sanitation Data'!$I$32,0,10*ROW('Sanitation Data'!I97))="","",OFFSET('Sanitation Data'!$I$32,0,10*ROW('Sanitation Data'!I97)))</f>
        <v/>
      </c>
      <c r="DO103" s="309" t="str">
        <f ca="true">+IF(OFFSET('Hygiene Data'!$D$11,0,10*ROW('Hygiene Data'!D97))="","",OFFSET('Hygiene Data'!$D$11,0,10*ROW('Hygiene Data'!D97)))</f>
        <v/>
      </c>
      <c r="DP103" s="309" t="str">
        <f ca="true">+IF(OFFSET('Hygiene Data'!$D$12,0,10*ROW('Hygiene Data'!D97))="","",OFFSET('Hygiene Data'!$D$12,0,10*ROW('Hygiene Data'!D97)))</f>
        <v/>
      </c>
      <c r="DQ103" s="309" t="str">
        <f ca="true">+IF(OFFSET('Hygiene Data'!$D$13,0,10*ROW('Hygiene Data'!D97))="","",OFFSET('Hygiene Data'!$D$13,0,10*ROW('Hygiene Data'!D97)))</f>
        <v/>
      </c>
      <c r="DR103" s="309" t="str">
        <f ca="true">+IF(OFFSET('Hygiene Data'!$E$11,0,10*ROW('Hygiene Data'!E97))="","",OFFSET('Hygiene Data'!$E$11,0,10*ROW('Hygiene Data'!E97)))</f>
        <v/>
      </c>
      <c r="DS103" s="309" t="str">
        <f ca="true">+IF(OFFSET('Hygiene Data'!$E$12,0,10*ROW('Hygiene Data'!E97))="","",OFFSET('Hygiene Data'!$E$12,0,10*ROW('Hygiene Data'!E97)))</f>
        <v/>
      </c>
      <c r="DT103" s="309" t="str">
        <f ca="true">+IF(OFFSET('Hygiene Data'!$E$13,0,10*ROW('Hygiene Data'!E97))="","",OFFSET('Hygiene Data'!$E$13,0,10*ROW('Hygiene Data'!E97)))</f>
        <v/>
      </c>
      <c r="DU103" s="309" t="str">
        <f ca="true">+IF(OFFSET('Hygiene Data'!$F$11,0,10*ROW('Hygiene Data'!F97))="","",OFFSET('Hygiene Data'!$F$11,0,10*ROW('Hygiene Data'!F97)))</f>
        <v/>
      </c>
      <c r="DV103" s="309" t="str">
        <f ca="true">+IF(OFFSET('Hygiene Data'!$F$12,0,10*ROW('Hygiene Data'!F97))="","",OFFSET('Hygiene Data'!$F$12,0,10*ROW('Hygiene Data'!F97)))</f>
        <v/>
      </c>
      <c r="DW103" s="309" t="str">
        <f ca="true">+IF(OFFSET('Hygiene Data'!$F$13,0,10*ROW('Hygiene Data'!F97))="","",OFFSET('Hygiene Data'!$F$13,0,10*ROW('Hygiene Data'!F97)))</f>
        <v/>
      </c>
      <c r="DX103" s="309" t="str">
        <f ca="true">+IF(OFFSET('Hygiene Data'!$G$11,0,10*ROW('Hygiene Data'!G97))="","",OFFSET('Hygiene Data'!$G$11,0,10*ROW('Hygiene Data'!G97)))</f>
        <v/>
      </c>
      <c r="DY103" s="309" t="str">
        <f ca="true">+IF(OFFSET('Hygiene Data'!$G$12,0,10*ROW('Hygiene Data'!G97))="","",OFFSET('Hygiene Data'!$G$12,0,10*ROW('Hygiene Data'!G97)))</f>
        <v/>
      </c>
      <c r="DZ103" s="309" t="str">
        <f ca="true">+IF(OFFSET('Hygiene Data'!$G$13,0,10*ROW('Hygiene Data'!G97))="","",OFFSET('Hygiene Data'!$G$13,0,10*ROW('Hygiene Data'!G97)))</f>
        <v/>
      </c>
      <c r="EA103" s="309" t="str">
        <f ca="true">+IF(OFFSET('Hygiene Data'!$H$11,0,10*ROW('Hygiene Data'!H97))="","",OFFSET('Hygiene Data'!$H$11,0,10*ROW('Hygiene Data'!H97)))</f>
        <v/>
      </c>
      <c r="EB103" s="309" t="str">
        <f ca="true">+IF(OFFSET('Hygiene Data'!$H$12,0,10*ROW('Hygiene Data'!H97))="","",OFFSET('Hygiene Data'!$H$12,0,10*ROW('Hygiene Data'!H97)))</f>
        <v/>
      </c>
      <c r="EC103" s="309" t="str">
        <f ca="true">+IF(OFFSET('Hygiene Data'!$H$13,0,10*ROW('Hygiene Data'!H97))="","",OFFSET('Hygiene Data'!$H$13,0,10*ROW('Hygiene Data'!H97)))</f>
        <v/>
      </c>
      <c r="ED103" s="309" t="str">
        <f ca="true">+IF(OFFSET('Hygiene Data'!$I$11,0,10*ROW('Hygiene Data'!I97))="","",OFFSET('Hygiene Data'!$I$11,0,10*ROW('Hygiene Data'!I97)))</f>
        <v/>
      </c>
      <c r="EE103" s="309" t="str">
        <f ca="true">+IF(OFFSET('Hygiene Data'!$I$12,0,10*ROW('Hygiene Data'!I97))="","",OFFSET('Hygiene Data'!$I$12,0,10*ROW('Hygiene Data'!I97)))</f>
        <v/>
      </c>
      <c r="EF103" s="309"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65" t="str">
        <f t="shared" ca="true" si="1"/>
        <v/>
      </c>
      <c r="D104" s="9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10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10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10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10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10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10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10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10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10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10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10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10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10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10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10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10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10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10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10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10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10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10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10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10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10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10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10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10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10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10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9"/>
      <c r="BS104" s="309" t="str">
        <f ca="true">+IF(OFFSET('Water Data'!$D$27,0,10*ROW('Water Data'!D98))="","",OFFSET('Water Data'!$D$27,0,10*ROW('Water Data'!D98)))</f>
        <v/>
      </c>
      <c r="BT104" s="309" t="str">
        <f ca="true">+IF(OFFSET('Water Data'!$D$28,0,10*ROW('Water Data'!D98))="","",OFFSET('Water Data'!$D$28,0,10*ROW('Water Data'!D98)))</f>
        <v/>
      </c>
      <c r="BU104" s="309" t="str">
        <f ca="true">+IF(OFFSET('Water Data'!$D$29,0,10*ROW('Water Data'!D98))="","",OFFSET('Water Data'!$D$29,0,10*ROW('Water Data'!D98)))</f>
        <v/>
      </c>
      <c r="BV104" s="309" t="str">
        <f ca="true">+IF(OFFSET('Water Data'!$E$27,0,10*ROW('Water Data'!E98))="","",OFFSET('Water Data'!$E$27,0,10*ROW('Water Data'!E98)))</f>
        <v/>
      </c>
      <c r="BW104" s="309" t="str">
        <f ca="true">+IF(OFFSET('Water Data'!$E$28,0,10*ROW('Water Data'!E98))="","",OFFSET('Water Data'!$E$28,0,10*ROW('Water Data'!E98)))</f>
        <v/>
      </c>
      <c r="BX104" s="309" t="str">
        <f ca="true">+IF(OFFSET('Water Data'!$E$29,0,10*ROW('Water Data'!E98))="","",OFFSET('Water Data'!$E$29,0,10*ROW('Water Data'!E98)))</f>
        <v/>
      </c>
      <c r="BY104" s="309" t="str">
        <f ca="true">+IF(OFFSET('Water Data'!$F$27,0,10*ROW('Water Data'!F98))="","",OFFSET('Water Data'!$F$27,0,10*ROW('Water Data'!F98)))</f>
        <v/>
      </c>
      <c r="BZ104" s="309" t="str">
        <f ca="true">+IF(OFFSET('Water Data'!$F$28,0,10*ROW('Water Data'!F98))="","",OFFSET('Water Data'!$F$28,0,10*ROW('Water Data'!F98)))</f>
        <v/>
      </c>
      <c r="CA104" s="309" t="str">
        <f ca="true">+IF(OFFSET('Water Data'!$F$29,0,10*ROW('Water Data'!F98))="","",OFFSET('Water Data'!$F$29,0,10*ROW('Water Data'!F98)))</f>
        <v/>
      </c>
      <c r="CB104" s="309" t="str">
        <f ca="true">+IF(OFFSET('Water Data'!$G$27,0,10*ROW('Water Data'!G98))="","",OFFSET('Water Data'!$G$27,0,10*ROW('Water Data'!G98)))</f>
        <v/>
      </c>
      <c r="CC104" s="309" t="str">
        <f ca="true">+IF(OFFSET('Water Data'!$G$28,0,10*ROW('Water Data'!G98))="","",OFFSET('Water Data'!$G$28,0,10*ROW('Water Data'!G98)))</f>
        <v/>
      </c>
      <c r="CD104" s="309" t="str">
        <f ca="true">+IF(OFFSET('Water Data'!$G$29,0,10*ROW('Water Data'!G98))="","",OFFSET('Water Data'!$G$29,0,10*ROW('Water Data'!G98)))</f>
        <v/>
      </c>
      <c r="CE104" s="309" t="str">
        <f ca="true">+IF(OFFSET('Water Data'!$H$27,0,10*ROW('Water Data'!H98))="","",OFFSET('Water Data'!$H$27,0,10*ROW('Water Data'!H98)))</f>
        <v/>
      </c>
      <c r="CF104" s="309" t="str">
        <f ca="true">+IF(OFFSET('Water Data'!$H$28,0,10*ROW('Water Data'!H98))="","",OFFSET('Water Data'!$H$28,0,10*ROW('Water Data'!H98)))</f>
        <v/>
      </c>
      <c r="CG104" s="309" t="str">
        <f ca="true">+IF(OFFSET('Water Data'!$H$29,0,10*ROW('Water Data'!H98))="","",OFFSET('Water Data'!$H$29,0,10*ROW('Water Data'!H98)))</f>
        <v/>
      </c>
      <c r="CH104" s="309" t="str">
        <f ca="true">+IF(OFFSET('Water Data'!$I$27,0,10*ROW('Water Data'!I98))="","",OFFSET('Water Data'!$I$27,0,10*ROW('Water Data'!I98)))</f>
        <v/>
      </c>
      <c r="CI104" s="309" t="str">
        <f ca="true">+IF(OFFSET('Water Data'!$I$28,0,10*ROW('Water Data'!I98))="","",OFFSET('Water Data'!$I$28,0,10*ROW('Water Data'!I98)))</f>
        <v/>
      </c>
      <c r="CJ104" s="309" t="str">
        <f ca="true">+IF(OFFSET('Water Data'!$I$29,0,10*ROW('Water Data'!I98))="","",OFFSET('Water Data'!$I$29,0,10*ROW('Water Data'!I98)))</f>
        <v/>
      </c>
      <c r="CK104" s="309" t="str">
        <f ca="true">+IF(OFFSET('Sanitation Data'!$D$28,0,10*ROW('Sanitation Data'!D98))="","",OFFSET('Sanitation Data'!$D$28,0,10*ROW('Sanitation Data'!D98)))</f>
        <v/>
      </c>
      <c r="CL104" s="309" t="str">
        <f ca="true">+IF(OFFSET('Sanitation Data'!$D$29,0,10*ROW('Sanitation Data'!D98))="","",OFFSET('Sanitation Data'!$D$29,0,10*ROW('Sanitation Data'!D98)))</f>
        <v/>
      </c>
      <c r="CM104" s="309" t="str">
        <f ca="true">+IF(OFFSET('Sanitation Data'!$D$30,0,10*ROW('Sanitation Data'!D98))="","",OFFSET('Sanitation Data'!$D$30,0,10*ROW('Sanitation Data'!D98)))</f>
        <v/>
      </c>
      <c r="CN104" s="309" t="str">
        <f ca="true">+IF(OFFSET('Sanitation Data'!$D$31,0,10*ROW('Sanitation Data'!D98))="","",OFFSET('Sanitation Data'!$D$31,0,10*ROW('Sanitation Data'!D98)))</f>
        <v/>
      </c>
      <c r="CO104" s="309" t="str">
        <f ca="true">+IF(OFFSET('Sanitation Data'!$D$32,0,10*ROW('Sanitation Data'!D98))="","",OFFSET('Sanitation Data'!$D$32,0,10*ROW('Sanitation Data'!D98)))</f>
        <v/>
      </c>
      <c r="CP104" s="309" t="str">
        <f ca="true">+IF(OFFSET('Sanitation Data'!$E$28,0,10*ROW('Sanitation Data'!E98))="","",OFFSET('Sanitation Data'!$E$28,0,10*ROW('Sanitation Data'!E98)))</f>
        <v/>
      </c>
      <c r="CQ104" s="309" t="str">
        <f ca="true">+IF(OFFSET('Sanitation Data'!$E$29,0,10*ROW('Sanitation Data'!E98))="","",OFFSET('Sanitation Data'!$E$29,0,10*ROW('Sanitation Data'!E98)))</f>
        <v/>
      </c>
      <c r="CR104" s="309" t="str">
        <f ca="true">+IF(OFFSET('Sanitation Data'!$E$30,0,10*ROW('Sanitation Data'!E98))="","",OFFSET('Sanitation Data'!$E$30,0,10*ROW('Sanitation Data'!E98)))</f>
        <v/>
      </c>
      <c r="CS104" s="309" t="str">
        <f ca="true">+IF(OFFSET('Sanitation Data'!$E$31,0,10*ROW('Sanitation Data'!E98))="","",OFFSET('Sanitation Data'!$E$31,0,10*ROW('Sanitation Data'!E98)))</f>
        <v/>
      </c>
      <c r="CT104" s="309" t="str">
        <f ca="true">+IF(OFFSET('Sanitation Data'!$E$32,0,10*ROW('Sanitation Data'!E98))="","",OFFSET('Sanitation Data'!$E$32,0,10*ROW('Sanitation Data'!E98)))</f>
        <v/>
      </c>
      <c r="CU104" s="309" t="str">
        <f ca="true">+IF(OFFSET('Sanitation Data'!$F$28,0,10*ROW('Sanitation Data'!F98))="","",OFFSET('Sanitation Data'!$F$28,0,10*ROW('Sanitation Data'!F98)))</f>
        <v/>
      </c>
      <c r="CV104" s="309" t="str">
        <f ca="true">+IF(OFFSET('Sanitation Data'!$F$29,0,10*ROW('Sanitation Data'!F98))="","",OFFSET('Sanitation Data'!$F$29,0,10*ROW('Sanitation Data'!F98)))</f>
        <v/>
      </c>
      <c r="CW104" s="309" t="str">
        <f ca="true">+IF(OFFSET('Sanitation Data'!$F$30,0,10*ROW('Sanitation Data'!F98))="","",OFFSET('Sanitation Data'!$F$30,0,10*ROW('Sanitation Data'!F98)))</f>
        <v/>
      </c>
      <c r="CX104" s="309" t="str">
        <f ca="true">+IF(OFFSET('Sanitation Data'!$F$31,0,10*ROW('Sanitation Data'!F98))="","",OFFSET('Sanitation Data'!$F$31,0,10*ROW('Sanitation Data'!F98)))</f>
        <v/>
      </c>
      <c r="CY104" s="309" t="str">
        <f ca="true">+IF(OFFSET('Sanitation Data'!$F$32,0,10*ROW('Sanitation Data'!F98))="","",OFFSET('Sanitation Data'!$F$32,0,10*ROW('Sanitation Data'!F98)))</f>
        <v/>
      </c>
      <c r="CZ104" s="309" t="str">
        <f ca="true">+IF(OFFSET('Sanitation Data'!$G$28,0,10*ROW('Sanitation Data'!G98))="","",OFFSET('Sanitation Data'!$G$28,0,10*ROW('Sanitation Data'!G98)))</f>
        <v/>
      </c>
      <c r="DA104" s="309" t="str">
        <f ca="true">+IF(OFFSET('Sanitation Data'!$G$29,0,10*ROW('Sanitation Data'!G98))="","",OFFSET('Sanitation Data'!$G$29,0,10*ROW('Sanitation Data'!G98)))</f>
        <v/>
      </c>
      <c r="DB104" s="309" t="str">
        <f ca="true">+IF(OFFSET('Sanitation Data'!$G$30,0,10*ROW('Sanitation Data'!G98))="","",OFFSET('Sanitation Data'!$G$30,0,10*ROW('Sanitation Data'!G98)))</f>
        <v/>
      </c>
      <c r="DC104" s="309" t="str">
        <f ca="true">+IF(OFFSET('Sanitation Data'!$G$31,0,10*ROW('Sanitation Data'!G98))="","",OFFSET('Sanitation Data'!$G$31,0,10*ROW('Sanitation Data'!G98)))</f>
        <v/>
      </c>
      <c r="DD104" s="309" t="str">
        <f ca="true">+IF(OFFSET('Sanitation Data'!$G$32,0,10*ROW('Sanitation Data'!G98))="","",OFFSET('Sanitation Data'!$G$32,0,10*ROW('Sanitation Data'!G98)))</f>
        <v/>
      </c>
      <c r="DE104" s="309" t="str">
        <f ca="true">+IF(OFFSET('Sanitation Data'!$H$28,0,10*ROW('Sanitation Data'!H98))="","",OFFSET('Sanitation Data'!$H$28,0,10*ROW('Sanitation Data'!H98)))</f>
        <v/>
      </c>
      <c r="DF104" s="309" t="str">
        <f ca="true">+IF(OFFSET('Sanitation Data'!$H$29,0,10*ROW('Sanitation Data'!H98))="","",OFFSET('Sanitation Data'!$H$29,0,10*ROW('Sanitation Data'!H98)))</f>
        <v/>
      </c>
      <c r="DG104" s="309" t="str">
        <f ca="true">+IF(OFFSET('Sanitation Data'!$H$30,0,10*ROW('Sanitation Data'!H98))="","",OFFSET('Sanitation Data'!$H$30,0,10*ROW('Sanitation Data'!H98)))</f>
        <v/>
      </c>
      <c r="DH104" s="309" t="str">
        <f ca="true">+IF(OFFSET('Sanitation Data'!$H$31,0,10*ROW('Sanitation Data'!H98))="","",OFFSET('Sanitation Data'!$H$31,0,10*ROW('Sanitation Data'!H98)))</f>
        <v/>
      </c>
      <c r="DI104" s="309" t="str">
        <f ca="true">+IF(OFFSET('Sanitation Data'!$H$32,0,10*ROW('Sanitation Data'!H98))="","",OFFSET('Sanitation Data'!$H$32,0,10*ROW('Sanitation Data'!H98)))</f>
        <v/>
      </c>
      <c r="DJ104" s="309" t="str">
        <f ca="true">+IF(OFFSET('Sanitation Data'!$I$28,0,10*ROW('Sanitation Data'!I98))="","",OFFSET('Sanitation Data'!$I$28,0,10*ROW('Sanitation Data'!I98)))</f>
        <v/>
      </c>
      <c r="DK104" s="309" t="str">
        <f ca="true">+IF(OFFSET('Sanitation Data'!$I$29,0,10*ROW('Sanitation Data'!I98))="","",OFFSET('Sanitation Data'!$I$29,0,10*ROW('Sanitation Data'!I98)))</f>
        <v/>
      </c>
      <c r="DL104" s="309" t="str">
        <f ca="true">+IF(OFFSET('Sanitation Data'!$I$30,0,10*ROW('Sanitation Data'!I98))="","",OFFSET('Sanitation Data'!$I$30,0,10*ROW('Sanitation Data'!I98)))</f>
        <v/>
      </c>
      <c r="DM104" s="309" t="str">
        <f ca="true">+IF(OFFSET('Sanitation Data'!$I$31,0,10*ROW('Sanitation Data'!I98))="","",OFFSET('Sanitation Data'!$I$31,0,10*ROW('Sanitation Data'!I98)))</f>
        <v/>
      </c>
      <c r="DN104" s="309" t="str">
        <f ca="true">+IF(OFFSET('Sanitation Data'!$I$32,0,10*ROW('Sanitation Data'!I98))="","",OFFSET('Sanitation Data'!$I$32,0,10*ROW('Sanitation Data'!I98)))</f>
        <v/>
      </c>
      <c r="DO104" s="309" t="str">
        <f ca="true">+IF(OFFSET('Hygiene Data'!$D$11,0,10*ROW('Hygiene Data'!D98))="","",OFFSET('Hygiene Data'!$D$11,0,10*ROW('Hygiene Data'!D98)))</f>
        <v/>
      </c>
      <c r="DP104" s="309" t="str">
        <f ca="true">+IF(OFFSET('Hygiene Data'!$D$12,0,10*ROW('Hygiene Data'!D98))="","",OFFSET('Hygiene Data'!$D$12,0,10*ROW('Hygiene Data'!D98)))</f>
        <v/>
      </c>
      <c r="DQ104" s="309" t="str">
        <f ca="true">+IF(OFFSET('Hygiene Data'!$D$13,0,10*ROW('Hygiene Data'!D98))="","",OFFSET('Hygiene Data'!$D$13,0,10*ROW('Hygiene Data'!D98)))</f>
        <v/>
      </c>
      <c r="DR104" s="309" t="str">
        <f ca="true">+IF(OFFSET('Hygiene Data'!$E$11,0,10*ROW('Hygiene Data'!E98))="","",OFFSET('Hygiene Data'!$E$11,0,10*ROW('Hygiene Data'!E98)))</f>
        <v/>
      </c>
      <c r="DS104" s="309" t="str">
        <f ca="true">+IF(OFFSET('Hygiene Data'!$E$12,0,10*ROW('Hygiene Data'!E98))="","",OFFSET('Hygiene Data'!$E$12,0,10*ROW('Hygiene Data'!E98)))</f>
        <v/>
      </c>
      <c r="DT104" s="309" t="str">
        <f ca="true">+IF(OFFSET('Hygiene Data'!$E$13,0,10*ROW('Hygiene Data'!E98))="","",OFFSET('Hygiene Data'!$E$13,0,10*ROW('Hygiene Data'!E98)))</f>
        <v/>
      </c>
      <c r="DU104" s="309" t="str">
        <f ca="true">+IF(OFFSET('Hygiene Data'!$F$11,0,10*ROW('Hygiene Data'!F98))="","",OFFSET('Hygiene Data'!$F$11,0,10*ROW('Hygiene Data'!F98)))</f>
        <v/>
      </c>
      <c r="DV104" s="309" t="str">
        <f ca="true">+IF(OFFSET('Hygiene Data'!$F$12,0,10*ROW('Hygiene Data'!F98))="","",OFFSET('Hygiene Data'!$F$12,0,10*ROW('Hygiene Data'!F98)))</f>
        <v/>
      </c>
      <c r="DW104" s="309" t="str">
        <f ca="true">+IF(OFFSET('Hygiene Data'!$F$13,0,10*ROW('Hygiene Data'!F98))="","",OFFSET('Hygiene Data'!$F$13,0,10*ROW('Hygiene Data'!F98)))</f>
        <v/>
      </c>
      <c r="DX104" s="309" t="str">
        <f ca="true">+IF(OFFSET('Hygiene Data'!$G$11,0,10*ROW('Hygiene Data'!G98))="","",OFFSET('Hygiene Data'!$G$11,0,10*ROW('Hygiene Data'!G98)))</f>
        <v/>
      </c>
      <c r="DY104" s="309" t="str">
        <f ca="true">+IF(OFFSET('Hygiene Data'!$G$12,0,10*ROW('Hygiene Data'!G98))="","",OFFSET('Hygiene Data'!$G$12,0,10*ROW('Hygiene Data'!G98)))</f>
        <v/>
      </c>
      <c r="DZ104" s="309" t="str">
        <f ca="true">+IF(OFFSET('Hygiene Data'!$G$13,0,10*ROW('Hygiene Data'!G98))="","",OFFSET('Hygiene Data'!$G$13,0,10*ROW('Hygiene Data'!G98)))</f>
        <v/>
      </c>
      <c r="EA104" s="309" t="str">
        <f ca="true">+IF(OFFSET('Hygiene Data'!$H$11,0,10*ROW('Hygiene Data'!H98))="","",OFFSET('Hygiene Data'!$H$11,0,10*ROW('Hygiene Data'!H98)))</f>
        <v/>
      </c>
      <c r="EB104" s="309" t="str">
        <f ca="true">+IF(OFFSET('Hygiene Data'!$H$12,0,10*ROW('Hygiene Data'!H98))="","",OFFSET('Hygiene Data'!$H$12,0,10*ROW('Hygiene Data'!H98)))</f>
        <v/>
      </c>
      <c r="EC104" s="309" t="str">
        <f ca="true">+IF(OFFSET('Hygiene Data'!$H$13,0,10*ROW('Hygiene Data'!H98))="","",OFFSET('Hygiene Data'!$H$13,0,10*ROW('Hygiene Data'!H98)))</f>
        <v/>
      </c>
      <c r="ED104" s="309" t="str">
        <f ca="true">+IF(OFFSET('Hygiene Data'!$I$11,0,10*ROW('Hygiene Data'!I98))="","",OFFSET('Hygiene Data'!$I$11,0,10*ROW('Hygiene Data'!I98)))</f>
        <v/>
      </c>
      <c r="EE104" s="309" t="str">
        <f ca="true">+IF(OFFSET('Hygiene Data'!$I$12,0,10*ROW('Hygiene Data'!I98))="","",OFFSET('Hygiene Data'!$I$12,0,10*ROW('Hygiene Data'!I98)))</f>
        <v/>
      </c>
      <c r="EF104" s="309"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65" t="str">
        <f t="shared" ca="true" si="1"/>
        <v/>
      </c>
      <c r="D105" s="9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10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10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10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10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10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10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10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10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10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10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10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10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10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10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10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10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10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10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10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10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10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10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10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10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10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10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10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10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10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10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9"/>
      <c r="BS105" s="309" t="str">
        <f ca="true">+IF(OFFSET('Water Data'!$D$27,0,10*ROW('Water Data'!D99))="","",OFFSET('Water Data'!$D$27,0,10*ROW('Water Data'!D99)))</f>
        <v/>
      </c>
      <c r="BT105" s="309" t="str">
        <f ca="true">+IF(OFFSET('Water Data'!$D$28,0,10*ROW('Water Data'!D99))="","",OFFSET('Water Data'!$D$28,0,10*ROW('Water Data'!D99)))</f>
        <v/>
      </c>
      <c r="BU105" s="309" t="str">
        <f ca="true">+IF(OFFSET('Water Data'!$D$29,0,10*ROW('Water Data'!D99))="","",OFFSET('Water Data'!$D$29,0,10*ROW('Water Data'!D99)))</f>
        <v/>
      </c>
      <c r="BV105" s="309" t="str">
        <f ca="true">+IF(OFFSET('Water Data'!$E$27,0,10*ROW('Water Data'!E99))="","",OFFSET('Water Data'!$E$27,0,10*ROW('Water Data'!E99)))</f>
        <v/>
      </c>
      <c r="BW105" s="309" t="str">
        <f ca="true">+IF(OFFSET('Water Data'!$E$28,0,10*ROW('Water Data'!E99))="","",OFFSET('Water Data'!$E$28,0,10*ROW('Water Data'!E99)))</f>
        <v/>
      </c>
      <c r="BX105" s="309" t="str">
        <f ca="true">+IF(OFFSET('Water Data'!$E$29,0,10*ROW('Water Data'!E99))="","",OFFSET('Water Data'!$E$29,0,10*ROW('Water Data'!E99)))</f>
        <v/>
      </c>
      <c r="BY105" s="309" t="str">
        <f ca="true">+IF(OFFSET('Water Data'!$F$27,0,10*ROW('Water Data'!F99))="","",OFFSET('Water Data'!$F$27,0,10*ROW('Water Data'!F99)))</f>
        <v/>
      </c>
      <c r="BZ105" s="309" t="str">
        <f ca="true">+IF(OFFSET('Water Data'!$F$28,0,10*ROW('Water Data'!F99))="","",OFFSET('Water Data'!$F$28,0,10*ROW('Water Data'!F99)))</f>
        <v/>
      </c>
      <c r="CA105" s="309" t="str">
        <f ca="true">+IF(OFFSET('Water Data'!$F$29,0,10*ROW('Water Data'!F99))="","",OFFSET('Water Data'!$F$29,0,10*ROW('Water Data'!F99)))</f>
        <v/>
      </c>
      <c r="CB105" s="309" t="str">
        <f ca="true">+IF(OFFSET('Water Data'!$G$27,0,10*ROW('Water Data'!G99))="","",OFFSET('Water Data'!$G$27,0,10*ROW('Water Data'!G99)))</f>
        <v/>
      </c>
      <c r="CC105" s="309" t="str">
        <f ca="true">+IF(OFFSET('Water Data'!$G$28,0,10*ROW('Water Data'!G99))="","",OFFSET('Water Data'!$G$28,0,10*ROW('Water Data'!G99)))</f>
        <v/>
      </c>
      <c r="CD105" s="309" t="str">
        <f ca="true">+IF(OFFSET('Water Data'!$G$29,0,10*ROW('Water Data'!G99))="","",OFFSET('Water Data'!$G$29,0,10*ROW('Water Data'!G99)))</f>
        <v/>
      </c>
      <c r="CE105" s="309" t="str">
        <f ca="true">+IF(OFFSET('Water Data'!$H$27,0,10*ROW('Water Data'!H99))="","",OFFSET('Water Data'!$H$27,0,10*ROW('Water Data'!H99)))</f>
        <v/>
      </c>
      <c r="CF105" s="309" t="str">
        <f ca="true">+IF(OFFSET('Water Data'!$H$28,0,10*ROW('Water Data'!H99))="","",OFFSET('Water Data'!$H$28,0,10*ROW('Water Data'!H99)))</f>
        <v/>
      </c>
      <c r="CG105" s="309" t="str">
        <f ca="true">+IF(OFFSET('Water Data'!$H$29,0,10*ROW('Water Data'!H99))="","",OFFSET('Water Data'!$H$29,0,10*ROW('Water Data'!H99)))</f>
        <v/>
      </c>
      <c r="CH105" s="309" t="str">
        <f ca="true">+IF(OFFSET('Water Data'!$I$27,0,10*ROW('Water Data'!I99))="","",OFFSET('Water Data'!$I$27,0,10*ROW('Water Data'!I99)))</f>
        <v/>
      </c>
      <c r="CI105" s="309" t="str">
        <f ca="true">+IF(OFFSET('Water Data'!$I$28,0,10*ROW('Water Data'!I99))="","",OFFSET('Water Data'!$I$28,0,10*ROW('Water Data'!I99)))</f>
        <v/>
      </c>
      <c r="CJ105" s="309" t="str">
        <f ca="true">+IF(OFFSET('Water Data'!$I$29,0,10*ROW('Water Data'!I99))="","",OFFSET('Water Data'!$I$29,0,10*ROW('Water Data'!I99)))</f>
        <v/>
      </c>
      <c r="CK105" s="309" t="str">
        <f ca="true">+IF(OFFSET('Sanitation Data'!$D$28,0,10*ROW('Sanitation Data'!D99))="","",OFFSET('Sanitation Data'!$D$28,0,10*ROW('Sanitation Data'!D99)))</f>
        <v/>
      </c>
      <c r="CL105" s="309" t="str">
        <f ca="true">+IF(OFFSET('Sanitation Data'!$D$29,0,10*ROW('Sanitation Data'!D99))="","",OFFSET('Sanitation Data'!$D$29,0,10*ROW('Sanitation Data'!D99)))</f>
        <v/>
      </c>
      <c r="CM105" s="309" t="str">
        <f ca="true">+IF(OFFSET('Sanitation Data'!$D$30,0,10*ROW('Sanitation Data'!D99))="","",OFFSET('Sanitation Data'!$D$30,0,10*ROW('Sanitation Data'!D99)))</f>
        <v/>
      </c>
      <c r="CN105" s="309" t="str">
        <f ca="true">+IF(OFFSET('Sanitation Data'!$D$31,0,10*ROW('Sanitation Data'!D99))="","",OFFSET('Sanitation Data'!$D$31,0,10*ROW('Sanitation Data'!D99)))</f>
        <v/>
      </c>
      <c r="CO105" s="309" t="str">
        <f ca="true">+IF(OFFSET('Sanitation Data'!$D$32,0,10*ROW('Sanitation Data'!D99))="","",OFFSET('Sanitation Data'!$D$32,0,10*ROW('Sanitation Data'!D99)))</f>
        <v/>
      </c>
      <c r="CP105" s="309" t="str">
        <f ca="true">+IF(OFFSET('Sanitation Data'!$E$28,0,10*ROW('Sanitation Data'!E99))="","",OFFSET('Sanitation Data'!$E$28,0,10*ROW('Sanitation Data'!E99)))</f>
        <v/>
      </c>
      <c r="CQ105" s="309" t="str">
        <f ca="true">+IF(OFFSET('Sanitation Data'!$E$29,0,10*ROW('Sanitation Data'!E99))="","",OFFSET('Sanitation Data'!$E$29,0,10*ROW('Sanitation Data'!E99)))</f>
        <v/>
      </c>
      <c r="CR105" s="309" t="str">
        <f ca="true">+IF(OFFSET('Sanitation Data'!$E$30,0,10*ROW('Sanitation Data'!E99))="","",OFFSET('Sanitation Data'!$E$30,0,10*ROW('Sanitation Data'!E99)))</f>
        <v/>
      </c>
      <c r="CS105" s="309" t="str">
        <f ca="true">+IF(OFFSET('Sanitation Data'!$E$31,0,10*ROW('Sanitation Data'!E99))="","",OFFSET('Sanitation Data'!$E$31,0,10*ROW('Sanitation Data'!E99)))</f>
        <v/>
      </c>
      <c r="CT105" s="309" t="str">
        <f ca="true">+IF(OFFSET('Sanitation Data'!$E$32,0,10*ROW('Sanitation Data'!E99))="","",OFFSET('Sanitation Data'!$E$32,0,10*ROW('Sanitation Data'!E99)))</f>
        <v/>
      </c>
      <c r="CU105" s="309" t="str">
        <f ca="true">+IF(OFFSET('Sanitation Data'!$F$28,0,10*ROW('Sanitation Data'!F99))="","",OFFSET('Sanitation Data'!$F$28,0,10*ROW('Sanitation Data'!F99)))</f>
        <v/>
      </c>
      <c r="CV105" s="309" t="str">
        <f ca="true">+IF(OFFSET('Sanitation Data'!$F$29,0,10*ROW('Sanitation Data'!F99))="","",OFFSET('Sanitation Data'!$F$29,0,10*ROW('Sanitation Data'!F99)))</f>
        <v/>
      </c>
      <c r="CW105" s="309" t="str">
        <f ca="true">+IF(OFFSET('Sanitation Data'!$F$30,0,10*ROW('Sanitation Data'!F99))="","",OFFSET('Sanitation Data'!$F$30,0,10*ROW('Sanitation Data'!F99)))</f>
        <v/>
      </c>
      <c r="CX105" s="309" t="str">
        <f ca="true">+IF(OFFSET('Sanitation Data'!$F$31,0,10*ROW('Sanitation Data'!F99))="","",OFFSET('Sanitation Data'!$F$31,0,10*ROW('Sanitation Data'!F99)))</f>
        <v/>
      </c>
      <c r="CY105" s="309" t="str">
        <f ca="true">+IF(OFFSET('Sanitation Data'!$F$32,0,10*ROW('Sanitation Data'!F99))="","",OFFSET('Sanitation Data'!$F$32,0,10*ROW('Sanitation Data'!F99)))</f>
        <v/>
      </c>
      <c r="CZ105" s="309" t="str">
        <f ca="true">+IF(OFFSET('Sanitation Data'!$G$28,0,10*ROW('Sanitation Data'!G99))="","",OFFSET('Sanitation Data'!$G$28,0,10*ROW('Sanitation Data'!G99)))</f>
        <v/>
      </c>
      <c r="DA105" s="309" t="str">
        <f ca="true">+IF(OFFSET('Sanitation Data'!$G$29,0,10*ROW('Sanitation Data'!G99))="","",OFFSET('Sanitation Data'!$G$29,0,10*ROW('Sanitation Data'!G99)))</f>
        <v/>
      </c>
      <c r="DB105" s="309" t="str">
        <f ca="true">+IF(OFFSET('Sanitation Data'!$G$30,0,10*ROW('Sanitation Data'!G99))="","",OFFSET('Sanitation Data'!$G$30,0,10*ROW('Sanitation Data'!G99)))</f>
        <v/>
      </c>
      <c r="DC105" s="309" t="str">
        <f ca="true">+IF(OFFSET('Sanitation Data'!$G$31,0,10*ROW('Sanitation Data'!G99))="","",OFFSET('Sanitation Data'!$G$31,0,10*ROW('Sanitation Data'!G99)))</f>
        <v/>
      </c>
      <c r="DD105" s="309" t="str">
        <f ca="true">+IF(OFFSET('Sanitation Data'!$G$32,0,10*ROW('Sanitation Data'!G99))="","",OFFSET('Sanitation Data'!$G$32,0,10*ROW('Sanitation Data'!G99)))</f>
        <v/>
      </c>
      <c r="DE105" s="309" t="str">
        <f ca="true">+IF(OFFSET('Sanitation Data'!$H$28,0,10*ROW('Sanitation Data'!H99))="","",OFFSET('Sanitation Data'!$H$28,0,10*ROW('Sanitation Data'!H99)))</f>
        <v/>
      </c>
      <c r="DF105" s="309" t="str">
        <f ca="true">+IF(OFFSET('Sanitation Data'!$H$29,0,10*ROW('Sanitation Data'!H99))="","",OFFSET('Sanitation Data'!$H$29,0,10*ROW('Sanitation Data'!H99)))</f>
        <v/>
      </c>
      <c r="DG105" s="309" t="str">
        <f ca="true">+IF(OFFSET('Sanitation Data'!$H$30,0,10*ROW('Sanitation Data'!H99))="","",OFFSET('Sanitation Data'!$H$30,0,10*ROW('Sanitation Data'!H99)))</f>
        <v/>
      </c>
      <c r="DH105" s="309" t="str">
        <f ca="true">+IF(OFFSET('Sanitation Data'!$H$31,0,10*ROW('Sanitation Data'!H99))="","",OFFSET('Sanitation Data'!$H$31,0,10*ROW('Sanitation Data'!H99)))</f>
        <v/>
      </c>
      <c r="DI105" s="309" t="str">
        <f ca="true">+IF(OFFSET('Sanitation Data'!$H$32,0,10*ROW('Sanitation Data'!H99))="","",OFFSET('Sanitation Data'!$H$32,0,10*ROW('Sanitation Data'!H99)))</f>
        <v/>
      </c>
      <c r="DJ105" s="309" t="str">
        <f ca="true">+IF(OFFSET('Sanitation Data'!$I$28,0,10*ROW('Sanitation Data'!I99))="","",OFFSET('Sanitation Data'!$I$28,0,10*ROW('Sanitation Data'!I99)))</f>
        <v/>
      </c>
      <c r="DK105" s="309" t="str">
        <f ca="true">+IF(OFFSET('Sanitation Data'!$I$29,0,10*ROW('Sanitation Data'!I99))="","",OFFSET('Sanitation Data'!$I$29,0,10*ROW('Sanitation Data'!I99)))</f>
        <v/>
      </c>
      <c r="DL105" s="309" t="str">
        <f ca="true">+IF(OFFSET('Sanitation Data'!$I$30,0,10*ROW('Sanitation Data'!I99))="","",OFFSET('Sanitation Data'!$I$30,0,10*ROW('Sanitation Data'!I99)))</f>
        <v/>
      </c>
      <c r="DM105" s="309" t="str">
        <f ca="true">+IF(OFFSET('Sanitation Data'!$I$31,0,10*ROW('Sanitation Data'!I99))="","",OFFSET('Sanitation Data'!$I$31,0,10*ROW('Sanitation Data'!I99)))</f>
        <v/>
      </c>
      <c r="DN105" s="309" t="str">
        <f ca="true">+IF(OFFSET('Sanitation Data'!$I$32,0,10*ROW('Sanitation Data'!I99))="","",OFFSET('Sanitation Data'!$I$32,0,10*ROW('Sanitation Data'!I99)))</f>
        <v/>
      </c>
      <c r="DO105" s="309" t="str">
        <f ca="true">+IF(OFFSET('Hygiene Data'!$D$11,0,10*ROW('Hygiene Data'!D99))="","",OFFSET('Hygiene Data'!$D$11,0,10*ROW('Hygiene Data'!D99)))</f>
        <v/>
      </c>
      <c r="DP105" s="309" t="str">
        <f ca="true">+IF(OFFSET('Hygiene Data'!$D$12,0,10*ROW('Hygiene Data'!D99))="","",OFFSET('Hygiene Data'!$D$12,0,10*ROW('Hygiene Data'!D99)))</f>
        <v/>
      </c>
      <c r="DQ105" s="309" t="str">
        <f ca="true">+IF(OFFSET('Hygiene Data'!$D$13,0,10*ROW('Hygiene Data'!D99))="","",OFFSET('Hygiene Data'!$D$13,0,10*ROW('Hygiene Data'!D99)))</f>
        <v/>
      </c>
      <c r="DR105" s="309" t="str">
        <f ca="true">+IF(OFFSET('Hygiene Data'!$E$11,0,10*ROW('Hygiene Data'!E99))="","",OFFSET('Hygiene Data'!$E$11,0,10*ROW('Hygiene Data'!E99)))</f>
        <v/>
      </c>
      <c r="DS105" s="309" t="str">
        <f ca="true">+IF(OFFSET('Hygiene Data'!$E$12,0,10*ROW('Hygiene Data'!E99))="","",OFFSET('Hygiene Data'!$E$12,0,10*ROW('Hygiene Data'!E99)))</f>
        <v/>
      </c>
      <c r="DT105" s="309" t="str">
        <f ca="true">+IF(OFFSET('Hygiene Data'!$E$13,0,10*ROW('Hygiene Data'!E99))="","",OFFSET('Hygiene Data'!$E$13,0,10*ROW('Hygiene Data'!E99)))</f>
        <v/>
      </c>
      <c r="DU105" s="309" t="str">
        <f ca="true">+IF(OFFSET('Hygiene Data'!$F$11,0,10*ROW('Hygiene Data'!F99))="","",OFFSET('Hygiene Data'!$F$11,0,10*ROW('Hygiene Data'!F99)))</f>
        <v/>
      </c>
      <c r="DV105" s="309" t="str">
        <f ca="true">+IF(OFFSET('Hygiene Data'!$F$12,0,10*ROW('Hygiene Data'!F99))="","",OFFSET('Hygiene Data'!$F$12,0,10*ROW('Hygiene Data'!F99)))</f>
        <v/>
      </c>
      <c r="DW105" s="309" t="str">
        <f ca="true">+IF(OFFSET('Hygiene Data'!$F$13,0,10*ROW('Hygiene Data'!F99))="","",OFFSET('Hygiene Data'!$F$13,0,10*ROW('Hygiene Data'!F99)))</f>
        <v/>
      </c>
      <c r="DX105" s="309" t="str">
        <f ca="true">+IF(OFFSET('Hygiene Data'!$G$11,0,10*ROW('Hygiene Data'!G99))="","",OFFSET('Hygiene Data'!$G$11,0,10*ROW('Hygiene Data'!G99)))</f>
        <v/>
      </c>
      <c r="DY105" s="309" t="str">
        <f ca="true">+IF(OFFSET('Hygiene Data'!$G$12,0,10*ROW('Hygiene Data'!G99))="","",OFFSET('Hygiene Data'!$G$12,0,10*ROW('Hygiene Data'!G99)))</f>
        <v/>
      </c>
      <c r="DZ105" s="309" t="str">
        <f ca="true">+IF(OFFSET('Hygiene Data'!$G$13,0,10*ROW('Hygiene Data'!G99))="","",OFFSET('Hygiene Data'!$G$13,0,10*ROW('Hygiene Data'!G99)))</f>
        <v/>
      </c>
      <c r="EA105" s="309" t="str">
        <f ca="true">+IF(OFFSET('Hygiene Data'!$H$11,0,10*ROW('Hygiene Data'!H99))="","",OFFSET('Hygiene Data'!$H$11,0,10*ROW('Hygiene Data'!H99)))</f>
        <v/>
      </c>
      <c r="EB105" s="309" t="str">
        <f ca="true">+IF(OFFSET('Hygiene Data'!$H$12,0,10*ROW('Hygiene Data'!H99))="","",OFFSET('Hygiene Data'!$H$12,0,10*ROW('Hygiene Data'!H99)))</f>
        <v/>
      </c>
      <c r="EC105" s="309" t="str">
        <f ca="true">+IF(OFFSET('Hygiene Data'!$H$13,0,10*ROW('Hygiene Data'!H99))="","",OFFSET('Hygiene Data'!$H$13,0,10*ROW('Hygiene Data'!H99)))</f>
        <v/>
      </c>
      <c r="ED105" s="309" t="str">
        <f ca="true">+IF(OFFSET('Hygiene Data'!$I$11,0,10*ROW('Hygiene Data'!I99))="","",OFFSET('Hygiene Data'!$I$11,0,10*ROW('Hygiene Data'!I99)))</f>
        <v/>
      </c>
      <c r="EE105" s="309" t="str">
        <f ca="true">+IF(OFFSET('Hygiene Data'!$I$12,0,10*ROW('Hygiene Data'!I99))="","",OFFSET('Hygiene Data'!$I$12,0,10*ROW('Hygiene Data'!I99)))</f>
        <v/>
      </c>
      <c r="EF105" s="309"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65" t="str">
        <f t="shared" ca="true" si="1"/>
        <v/>
      </c>
      <c r="D106" s="9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10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10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10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10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10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10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10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10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10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10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10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10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10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10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10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10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10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10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10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10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10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10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10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10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10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10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10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10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10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10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9"/>
      <c r="BS106" s="309" t="str">
        <f ca="true">+IF(OFFSET('Water Data'!$D$27,0,10*ROW('Water Data'!D100))="","",OFFSET('Water Data'!$D$27,0,10*ROW('Water Data'!D100)))</f>
        <v/>
      </c>
      <c r="BT106" s="309" t="str">
        <f ca="true">+IF(OFFSET('Water Data'!$D$28,0,10*ROW('Water Data'!D100))="","",OFFSET('Water Data'!$D$28,0,10*ROW('Water Data'!D100)))</f>
        <v/>
      </c>
      <c r="BU106" s="309" t="str">
        <f ca="true">+IF(OFFSET('Water Data'!$D$29,0,10*ROW('Water Data'!D100))="","",OFFSET('Water Data'!$D$29,0,10*ROW('Water Data'!D100)))</f>
        <v/>
      </c>
      <c r="BV106" s="309" t="str">
        <f ca="true">+IF(OFFSET('Water Data'!$E$27,0,10*ROW('Water Data'!E100))="","",OFFSET('Water Data'!$E$27,0,10*ROW('Water Data'!E100)))</f>
        <v/>
      </c>
      <c r="BW106" s="309" t="str">
        <f ca="true">+IF(OFFSET('Water Data'!$E$28,0,10*ROW('Water Data'!E100))="","",OFFSET('Water Data'!$E$28,0,10*ROW('Water Data'!E100)))</f>
        <v/>
      </c>
      <c r="BX106" s="309" t="str">
        <f ca="true">+IF(OFFSET('Water Data'!$E$29,0,10*ROW('Water Data'!E100))="","",OFFSET('Water Data'!$E$29,0,10*ROW('Water Data'!E100)))</f>
        <v/>
      </c>
      <c r="BY106" s="309" t="str">
        <f ca="true">+IF(OFFSET('Water Data'!$F$27,0,10*ROW('Water Data'!F100))="","",OFFSET('Water Data'!$F$27,0,10*ROW('Water Data'!F100)))</f>
        <v/>
      </c>
      <c r="BZ106" s="309" t="str">
        <f ca="true">+IF(OFFSET('Water Data'!$F$28,0,10*ROW('Water Data'!F100))="","",OFFSET('Water Data'!$F$28,0,10*ROW('Water Data'!F100)))</f>
        <v/>
      </c>
      <c r="CA106" s="309" t="str">
        <f ca="true">+IF(OFFSET('Water Data'!$F$29,0,10*ROW('Water Data'!F100))="","",OFFSET('Water Data'!$F$29,0,10*ROW('Water Data'!F100)))</f>
        <v/>
      </c>
      <c r="CB106" s="309" t="str">
        <f ca="true">+IF(OFFSET('Water Data'!$G$27,0,10*ROW('Water Data'!G100))="","",OFFSET('Water Data'!$G$27,0,10*ROW('Water Data'!G100)))</f>
        <v/>
      </c>
      <c r="CC106" s="309" t="str">
        <f ca="true">+IF(OFFSET('Water Data'!$G$28,0,10*ROW('Water Data'!G100))="","",OFFSET('Water Data'!$G$28,0,10*ROW('Water Data'!G100)))</f>
        <v/>
      </c>
      <c r="CD106" s="309" t="str">
        <f ca="true">+IF(OFFSET('Water Data'!$G$29,0,10*ROW('Water Data'!G100))="","",OFFSET('Water Data'!$G$29,0,10*ROW('Water Data'!G100)))</f>
        <v/>
      </c>
      <c r="CE106" s="309" t="str">
        <f ca="true">+IF(OFFSET('Water Data'!$H$27,0,10*ROW('Water Data'!H100))="","",OFFSET('Water Data'!$H$27,0,10*ROW('Water Data'!H100)))</f>
        <v/>
      </c>
      <c r="CF106" s="309" t="str">
        <f ca="true">+IF(OFFSET('Water Data'!$H$28,0,10*ROW('Water Data'!H100))="","",OFFSET('Water Data'!$H$28,0,10*ROW('Water Data'!H100)))</f>
        <v/>
      </c>
      <c r="CG106" s="309" t="str">
        <f ca="true">+IF(OFFSET('Water Data'!$H$29,0,10*ROW('Water Data'!H100))="","",OFFSET('Water Data'!$H$29,0,10*ROW('Water Data'!H100)))</f>
        <v/>
      </c>
      <c r="CH106" s="309" t="str">
        <f ca="true">+IF(OFFSET('Water Data'!$I$27,0,10*ROW('Water Data'!I100))="","",OFFSET('Water Data'!$I$27,0,10*ROW('Water Data'!I100)))</f>
        <v/>
      </c>
      <c r="CI106" s="309" t="str">
        <f ca="true">+IF(OFFSET('Water Data'!$I$28,0,10*ROW('Water Data'!I100))="","",OFFSET('Water Data'!$I$28,0,10*ROW('Water Data'!I100)))</f>
        <v/>
      </c>
      <c r="CJ106" s="309" t="str">
        <f ca="true">+IF(OFFSET('Water Data'!$I$29,0,10*ROW('Water Data'!I100))="","",OFFSET('Water Data'!$I$29,0,10*ROW('Water Data'!I100)))</f>
        <v/>
      </c>
      <c r="CK106" s="309" t="str">
        <f ca="true">+IF(OFFSET('Sanitation Data'!$D$28,0,10*ROW('Sanitation Data'!D100))="","",OFFSET('Sanitation Data'!$D$28,0,10*ROW('Sanitation Data'!D100)))</f>
        <v/>
      </c>
      <c r="CL106" s="309" t="str">
        <f ca="true">+IF(OFFSET('Sanitation Data'!$D$29,0,10*ROW('Sanitation Data'!D100))="","",OFFSET('Sanitation Data'!$D$29,0,10*ROW('Sanitation Data'!D100)))</f>
        <v/>
      </c>
      <c r="CM106" s="309" t="str">
        <f ca="true">+IF(OFFSET('Sanitation Data'!$D$30,0,10*ROW('Sanitation Data'!D100))="","",OFFSET('Sanitation Data'!$D$30,0,10*ROW('Sanitation Data'!D100)))</f>
        <v/>
      </c>
      <c r="CN106" s="309" t="str">
        <f ca="true">+IF(OFFSET('Sanitation Data'!$D$31,0,10*ROW('Sanitation Data'!D100))="","",OFFSET('Sanitation Data'!$D$31,0,10*ROW('Sanitation Data'!D100)))</f>
        <v/>
      </c>
      <c r="CO106" s="309" t="str">
        <f ca="true">+IF(OFFSET('Sanitation Data'!$D$32,0,10*ROW('Sanitation Data'!D100))="","",OFFSET('Sanitation Data'!$D$32,0,10*ROW('Sanitation Data'!D100)))</f>
        <v/>
      </c>
      <c r="CP106" s="309" t="str">
        <f ca="true">+IF(OFFSET('Sanitation Data'!$E$28,0,10*ROW('Sanitation Data'!E100))="","",OFFSET('Sanitation Data'!$E$28,0,10*ROW('Sanitation Data'!E100)))</f>
        <v/>
      </c>
      <c r="CQ106" s="309" t="str">
        <f ca="true">+IF(OFFSET('Sanitation Data'!$E$29,0,10*ROW('Sanitation Data'!E100))="","",OFFSET('Sanitation Data'!$E$29,0,10*ROW('Sanitation Data'!E100)))</f>
        <v/>
      </c>
      <c r="CR106" s="309" t="str">
        <f ca="true">+IF(OFFSET('Sanitation Data'!$E$30,0,10*ROW('Sanitation Data'!E100))="","",OFFSET('Sanitation Data'!$E$30,0,10*ROW('Sanitation Data'!E100)))</f>
        <v/>
      </c>
      <c r="CS106" s="309" t="str">
        <f ca="true">+IF(OFFSET('Sanitation Data'!$E$31,0,10*ROW('Sanitation Data'!E100))="","",OFFSET('Sanitation Data'!$E$31,0,10*ROW('Sanitation Data'!E100)))</f>
        <v/>
      </c>
      <c r="CT106" s="309" t="str">
        <f ca="true">+IF(OFFSET('Sanitation Data'!$E$32,0,10*ROW('Sanitation Data'!E100))="","",OFFSET('Sanitation Data'!$E$32,0,10*ROW('Sanitation Data'!E100)))</f>
        <v/>
      </c>
      <c r="CU106" s="309" t="str">
        <f ca="true">+IF(OFFSET('Sanitation Data'!$F$28,0,10*ROW('Sanitation Data'!F100))="","",OFFSET('Sanitation Data'!$F$28,0,10*ROW('Sanitation Data'!F100)))</f>
        <v/>
      </c>
      <c r="CV106" s="309" t="str">
        <f ca="true">+IF(OFFSET('Sanitation Data'!$F$29,0,10*ROW('Sanitation Data'!F100))="","",OFFSET('Sanitation Data'!$F$29,0,10*ROW('Sanitation Data'!F100)))</f>
        <v/>
      </c>
      <c r="CW106" s="309" t="str">
        <f ca="true">+IF(OFFSET('Sanitation Data'!$F$30,0,10*ROW('Sanitation Data'!F100))="","",OFFSET('Sanitation Data'!$F$30,0,10*ROW('Sanitation Data'!F100)))</f>
        <v/>
      </c>
      <c r="CX106" s="309" t="str">
        <f ca="true">+IF(OFFSET('Sanitation Data'!$F$31,0,10*ROW('Sanitation Data'!F100))="","",OFFSET('Sanitation Data'!$F$31,0,10*ROW('Sanitation Data'!F100)))</f>
        <v/>
      </c>
      <c r="CY106" s="309" t="str">
        <f ca="true">+IF(OFFSET('Sanitation Data'!$F$32,0,10*ROW('Sanitation Data'!F100))="","",OFFSET('Sanitation Data'!$F$32,0,10*ROW('Sanitation Data'!F100)))</f>
        <v/>
      </c>
      <c r="CZ106" s="309" t="str">
        <f ca="true">+IF(OFFSET('Sanitation Data'!$G$28,0,10*ROW('Sanitation Data'!G100))="","",OFFSET('Sanitation Data'!$G$28,0,10*ROW('Sanitation Data'!G100)))</f>
        <v/>
      </c>
      <c r="DA106" s="309" t="str">
        <f ca="true">+IF(OFFSET('Sanitation Data'!$G$29,0,10*ROW('Sanitation Data'!G100))="","",OFFSET('Sanitation Data'!$G$29,0,10*ROW('Sanitation Data'!G100)))</f>
        <v/>
      </c>
      <c r="DB106" s="309" t="str">
        <f ca="true">+IF(OFFSET('Sanitation Data'!$G$30,0,10*ROW('Sanitation Data'!G100))="","",OFFSET('Sanitation Data'!$G$30,0,10*ROW('Sanitation Data'!G100)))</f>
        <v/>
      </c>
      <c r="DC106" s="309" t="str">
        <f ca="true">+IF(OFFSET('Sanitation Data'!$G$31,0,10*ROW('Sanitation Data'!G100))="","",OFFSET('Sanitation Data'!$G$31,0,10*ROW('Sanitation Data'!G100)))</f>
        <v/>
      </c>
      <c r="DD106" s="309" t="str">
        <f ca="true">+IF(OFFSET('Sanitation Data'!$G$32,0,10*ROW('Sanitation Data'!G100))="","",OFFSET('Sanitation Data'!$G$32,0,10*ROW('Sanitation Data'!G100)))</f>
        <v/>
      </c>
      <c r="DE106" s="309" t="str">
        <f ca="true">+IF(OFFSET('Sanitation Data'!$H$28,0,10*ROW('Sanitation Data'!H100))="","",OFFSET('Sanitation Data'!$H$28,0,10*ROW('Sanitation Data'!H100)))</f>
        <v/>
      </c>
      <c r="DF106" s="309" t="str">
        <f ca="true">+IF(OFFSET('Sanitation Data'!$H$29,0,10*ROW('Sanitation Data'!H100))="","",OFFSET('Sanitation Data'!$H$29,0,10*ROW('Sanitation Data'!H100)))</f>
        <v/>
      </c>
      <c r="DG106" s="309" t="str">
        <f ca="true">+IF(OFFSET('Sanitation Data'!$H$30,0,10*ROW('Sanitation Data'!H100))="","",OFFSET('Sanitation Data'!$H$30,0,10*ROW('Sanitation Data'!H100)))</f>
        <v/>
      </c>
      <c r="DH106" s="309" t="str">
        <f ca="true">+IF(OFFSET('Sanitation Data'!$H$31,0,10*ROW('Sanitation Data'!H100))="","",OFFSET('Sanitation Data'!$H$31,0,10*ROW('Sanitation Data'!H100)))</f>
        <v/>
      </c>
      <c r="DI106" s="309" t="str">
        <f ca="true">+IF(OFFSET('Sanitation Data'!$H$32,0,10*ROW('Sanitation Data'!H100))="","",OFFSET('Sanitation Data'!$H$32,0,10*ROW('Sanitation Data'!H100)))</f>
        <v/>
      </c>
      <c r="DJ106" s="309" t="str">
        <f ca="true">+IF(OFFSET('Sanitation Data'!$I$28,0,10*ROW('Sanitation Data'!I100))="","",OFFSET('Sanitation Data'!$I$28,0,10*ROW('Sanitation Data'!I100)))</f>
        <v/>
      </c>
      <c r="DK106" s="309" t="str">
        <f ca="true">+IF(OFFSET('Sanitation Data'!$I$29,0,10*ROW('Sanitation Data'!I100))="","",OFFSET('Sanitation Data'!$I$29,0,10*ROW('Sanitation Data'!I100)))</f>
        <v/>
      </c>
      <c r="DL106" s="309" t="str">
        <f ca="true">+IF(OFFSET('Sanitation Data'!$I$30,0,10*ROW('Sanitation Data'!I100))="","",OFFSET('Sanitation Data'!$I$30,0,10*ROW('Sanitation Data'!I100)))</f>
        <v/>
      </c>
      <c r="DM106" s="309" t="str">
        <f ca="true">+IF(OFFSET('Sanitation Data'!$I$31,0,10*ROW('Sanitation Data'!I100))="","",OFFSET('Sanitation Data'!$I$31,0,10*ROW('Sanitation Data'!I100)))</f>
        <v/>
      </c>
      <c r="DN106" s="309" t="str">
        <f ca="true">+IF(OFFSET('Sanitation Data'!$I$32,0,10*ROW('Sanitation Data'!I100))="","",OFFSET('Sanitation Data'!$I$32,0,10*ROW('Sanitation Data'!I100)))</f>
        <v/>
      </c>
      <c r="DO106" s="309" t="str">
        <f ca="true">+IF(OFFSET('Hygiene Data'!$D$11,0,10*ROW('Hygiene Data'!D100))="","",OFFSET('Hygiene Data'!$D$11,0,10*ROW('Hygiene Data'!D100)))</f>
        <v/>
      </c>
      <c r="DP106" s="309" t="str">
        <f ca="true">+IF(OFFSET('Hygiene Data'!$D$12,0,10*ROW('Hygiene Data'!D100))="","",OFFSET('Hygiene Data'!$D$12,0,10*ROW('Hygiene Data'!D100)))</f>
        <v/>
      </c>
      <c r="DQ106" s="309" t="str">
        <f ca="true">+IF(OFFSET('Hygiene Data'!$D$13,0,10*ROW('Hygiene Data'!D100))="","",OFFSET('Hygiene Data'!$D$13,0,10*ROW('Hygiene Data'!D100)))</f>
        <v/>
      </c>
      <c r="DR106" s="309" t="str">
        <f ca="true">+IF(OFFSET('Hygiene Data'!$E$11,0,10*ROW('Hygiene Data'!E100))="","",OFFSET('Hygiene Data'!$E$11,0,10*ROW('Hygiene Data'!E100)))</f>
        <v/>
      </c>
      <c r="DS106" s="309" t="str">
        <f ca="true">+IF(OFFSET('Hygiene Data'!$E$12,0,10*ROW('Hygiene Data'!E100))="","",OFFSET('Hygiene Data'!$E$12,0,10*ROW('Hygiene Data'!E100)))</f>
        <v/>
      </c>
      <c r="DT106" s="309" t="str">
        <f ca="true">+IF(OFFSET('Hygiene Data'!$E$13,0,10*ROW('Hygiene Data'!E100))="","",OFFSET('Hygiene Data'!$E$13,0,10*ROW('Hygiene Data'!E100)))</f>
        <v/>
      </c>
      <c r="DU106" s="309" t="str">
        <f ca="true">+IF(OFFSET('Hygiene Data'!$F$11,0,10*ROW('Hygiene Data'!F100))="","",OFFSET('Hygiene Data'!$F$11,0,10*ROW('Hygiene Data'!F100)))</f>
        <v/>
      </c>
      <c r="DV106" s="309" t="str">
        <f ca="true">+IF(OFFSET('Hygiene Data'!$F$12,0,10*ROW('Hygiene Data'!F100))="","",OFFSET('Hygiene Data'!$F$12,0,10*ROW('Hygiene Data'!F100)))</f>
        <v/>
      </c>
      <c r="DW106" s="309" t="str">
        <f ca="true">+IF(OFFSET('Hygiene Data'!$F$13,0,10*ROW('Hygiene Data'!F100))="","",OFFSET('Hygiene Data'!$F$13,0,10*ROW('Hygiene Data'!F100)))</f>
        <v/>
      </c>
      <c r="DX106" s="309" t="str">
        <f ca="true">+IF(OFFSET('Hygiene Data'!$G$11,0,10*ROW('Hygiene Data'!G100))="","",OFFSET('Hygiene Data'!$G$11,0,10*ROW('Hygiene Data'!G100)))</f>
        <v/>
      </c>
      <c r="DY106" s="309" t="str">
        <f ca="true">+IF(OFFSET('Hygiene Data'!$G$12,0,10*ROW('Hygiene Data'!G100))="","",OFFSET('Hygiene Data'!$G$12,0,10*ROW('Hygiene Data'!G100)))</f>
        <v/>
      </c>
      <c r="DZ106" s="309" t="str">
        <f ca="true">+IF(OFFSET('Hygiene Data'!$G$13,0,10*ROW('Hygiene Data'!G100))="","",OFFSET('Hygiene Data'!$G$13,0,10*ROW('Hygiene Data'!G100)))</f>
        <v/>
      </c>
      <c r="EA106" s="309" t="str">
        <f ca="true">+IF(OFFSET('Hygiene Data'!$H$11,0,10*ROW('Hygiene Data'!H100))="","",OFFSET('Hygiene Data'!$H$11,0,10*ROW('Hygiene Data'!H100)))</f>
        <v/>
      </c>
      <c r="EB106" s="309" t="str">
        <f ca="true">+IF(OFFSET('Hygiene Data'!$H$12,0,10*ROW('Hygiene Data'!H100))="","",OFFSET('Hygiene Data'!$H$12,0,10*ROW('Hygiene Data'!H100)))</f>
        <v/>
      </c>
      <c r="EC106" s="309" t="str">
        <f ca="true">+IF(OFFSET('Hygiene Data'!$H$13,0,10*ROW('Hygiene Data'!H100))="","",OFFSET('Hygiene Data'!$H$13,0,10*ROW('Hygiene Data'!H100)))</f>
        <v/>
      </c>
      <c r="ED106" s="309" t="str">
        <f ca="true">+IF(OFFSET('Hygiene Data'!$I$11,0,10*ROW('Hygiene Data'!I100))="","",OFFSET('Hygiene Data'!$I$11,0,10*ROW('Hygiene Data'!I100)))</f>
        <v/>
      </c>
      <c r="EE106" s="309" t="str">
        <f ca="true">+IF(OFFSET('Hygiene Data'!$I$12,0,10*ROW('Hygiene Data'!I100))="","",OFFSET('Hygiene Data'!$I$12,0,10*ROW('Hygiene Data'!I100)))</f>
        <v/>
      </c>
      <c r="EF106" s="309"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65" t="str">
        <f t="shared" ca="true" si="1"/>
        <v/>
      </c>
      <c r="D107" s="9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10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10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10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10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10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10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10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10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10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10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10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10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10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10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10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10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10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10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10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10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10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10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10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10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10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10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10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10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10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10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9"/>
      <c r="BS107" s="309" t="str">
        <f ca="true">+IF(OFFSET('Water Data'!$D$27,0,10*ROW('Water Data'!D101))="","",OFFSET('Water Data'!$D$27,0,10*ROW('Water Data'!D101)))</f>
        <v/>
      </c>
      <c r="BT107" s="309" t="str">
        <f ca="true">+IF(OFFSET('Water Data'!$D$28,0,10*ROW('Water Data'!D101))="","",OFFSET('Water Data'!$D$28,0,10*ROW('Water Data'!D101)))</f>
        <v/>
      </c>
      <c r="BU107" s="309" t="str">
        <f ca="true">+IF(OFFSET('Water Data'!$D$29,0,10*ROW('Water Data'!D101))="","",OFFSET('Water Data'!$D$29,0,10*ROW('Water Data'!D101)))</f>
        <v/>
      </c>
      <c r="BV107" s="309" t="str">
        <f ca="true">+IF(OFFSET('Water Data'!$E$27,0,10*ROW('Water Data'!E101))="","",OFFSET('Water Data'!$E$27,0,10*ROW('Water Data'!E101)))</f>
        <v/>
      </c>
      <c r="BW107" s="309" t="str">
        <f ca="true">+IF(OFFSET('Water Data'!$E$28,0,10*ROW('Water Data'!E101))="","",OFFSET('Water Data'!$E$28,0,10*ROW('Water Data'!E101)))</f>
        <v/>
      </c>
      <c r="BX107" s="309" t="str">
        <f ca="true">+IF(OFFSET('Water Data'!$E$29,0,10*ROW('Water Data'!E101))="","",OFFSET('Water Data'!$E$29,0,10*ROW('Water Data'!E101)))</f>
        <v/>
      </c>
      <c r="BY107" s="309" t="str">
        <f ca="true">+IF(OFFSET('Water Data'!$F$27,0,10*ROW('Water Data'!F101))="","",OFFSET('Water Data'!$F$27,0,10*ROW('Water Data'!F101)))</f>
        <v/>
      </c>
      <c r="BZ107" s="309" t="str">
        <f ca="true">+IF(OFFSET('Water Data'!$F$28,0,10*ROW('Water Data'!F101))="","",OFFSET('Water Data'!$F$28,0,10*ROW('Water Data'!F101)))</f>
        <v/>
      </c>
      <c r="CA107" s="309" t="str">
        <f ca="true">+IF(OFFSET('Water Data'!$F$29,0,10*ROW('Water Data'!F101))="","",OFFSET('Water Data'!$F$29,0,10*ROW('Water Data'!F101)))</f>
        <v/>
      </c>
      <c r="CB107" s="309" t="str">
        <f ca="true">+IF(OFFSET('Water Data'!$G$27,0,10*ROW('Water Data'!G101))="","",OFFSET('Water Data'!$G$27,0,10*ROW('Water Data'!G101)))</f>
        <v/>
      </c>
      <c r="CC107" s="309" t="str">
        <f ca="true">+IF(OFFSET('Water Data'!$G$28,0,10*ROW('Water Data'!G101))="","",OFFSET('Water Data'!$G$28,0,10*ROW('Water Data'!G101)))</f>
        <v/>
      </c>
      <c r="CD107" s="309" t="str">
        <f ca="true">+IF(OFFSET('Water Data'!$G$29,0,10*ROW('Water Data'!G101))="","",OFFSET('Water Data'!$G$29,0,10*ROW('Water Data'!G101)))</f>
        <v/>
      </c>
      <c r="CE107" s="309" t="str">
        <f ca="true">+IF(OFFSET('Water Data'!$H$27,0,10*ROW('Water Data'!H101))="","",OFFSET('Water Data'!$H$27,0,10*ROW('Water Data'!H101)))</f>
        <v/>
      </c>
      <c r="CF107" s="309" t="str">
        <f ca="true">+IF(OFFSET('Water Data'!$H$28,0,10*ROW('Water Data'!H101))="","",OFFSET('Water Data'!$H$28,0,10*ROW('Water Data'!H101)))</f>
        <v/>
      </c>
      <c r="CG107" s="309" t="str">
        <f ca="true">+IF(OFFSET('Water Data'!$H$29,0,10*ROW('Water Data'!H101))="","",OFFSET('Water Data'!$H$29,0,10*ROW('Water Data'!H101)))</f>
        <v/>
      </c>
      <c r="CH107" s="309" t="str">
        <f ca="true">+IF(OFFSET('Water Data'!$I$27,0,10*ROW('Water Data'!I101))="","",OFFSET('Water Data'!$I$27,0,10*ROW('Water Data'!I101)))</f>
        <v/>
      </c>
      <c r="CI107" s="309" t="str">
        <f ca="true">+IF(OFFSET('Water Data'!$I$28,0,10*ROW('Water Data'!I101))="","",OFFSET('Water Data'!$I$28,0,10*ROW('Water Data'!I101)))</f>
        <v/>
      </c>
      <c r="CJ107" s="309" t="str">
        <f ca="true">+IF(OFFSET('Water Data'!$I$29,0,10*ROW('Water Data'!I101))="","",OFFSET('Water Data'!$I$29,0,10*ROW('Water Data'!I101)))</f>
        <v/>
      </c>
      <c r="CK107" s="309" t="str">
        <f ca="true">+IF(OFFSET('Sanitation Data'!$D$28,0,10*ROW('Sanitation Data'!D101))="","",OFFSET('Sanitation Data'!$D$28,0,10*ROW('Sanitation Data'!D101)))</f>
        <v/>
      </c>
      <c r="CL107" s="309" t="str">
        <f ca="true">+IF(OFFSET('Sanitation Data'!$D$29,0,10*ROW('Sanitation Data'!D101))="","",OFFSET('Sanitation Data'!$D$29,0,10*ROW('Sanitation Data'!D101)))</f>
        <v/>
      </c>
      <c r="CM107" s="309" t="str">
        <f ca="true">+IF(OFFSET('Sanitation Data'!$D$30,0,10*ROW('Sanitation Data'!D101))="","",OFFSET('Sanitation Data'!$D$30,0,10*ROW('Sanitation Data'!D101)))</f>
        <v/>
      </c>
      <c r="CN107" s="309" t="str">
        <f ca="true">+IF(OFFSET('Sanitation Data'!$D$31,0,10*ROW('Sanitation Data'!D101))="","",OFFSET('Sanitation Data'!$D$31,0,10*ROW('Sanitation Data'!D101)))</f>
        <v/>
      </c>
      <c r="CO107" s="309" t="str">
        <f ca="true">+IF(OFFSET('Sanitation Data'!$D$32,0,10*ROW('Sanitation Data'!D101))="","",OFFSET('Sanitation Data'!$D$32,0,10*ROW('Sanitation Data'!D101)))</f>
        <v/>
      </c>
      <c r="CP107" s="309" t="str">
        <f ca="true">+IF(OFFSET('Sanitation Data'!$E$28,0,10*ROW('Sanitation Data'!E101))="","",OFFSET('Sanitation Data'!$E$28,0,10*ROW('Sanitation Data'!E101)))</f>
        <v/>
      </c>
      <c r="CQ107" s="309" t="str">
        <f ca="true">+IF(OFFSET('Sanitation Data'!$E$29,0,10*ROW('Sanitation Data'!E101))="","",OFFSET('Sanitation Data'!$E$29,0,10*ROW('Sanitation Data'!E101)))</f>
        <v/>
      </c>
      <c r="CR107" s="309" t="str">
        <f ca="true">+IF(OFFSET('Sanitation Data'!$E$30,0,10*ROW('Sanitation Data'!E101))="","",OFFSET('Sanitation Data'!$E$30,0,10*ROW('Sanitation Data'!E101)))</f>
        <v/>
      </c>
      <c r="CS107" s="309" t="str">
        <f ca="true">+IF(OFFSET('Sanitation Data'!$E$31,0,10*ROW('Sanitation Data'!E101))="","",OFFSET('Sanitation Data'!$E$31,0,10*ROW('Sanitation Data'!E101)))</f>
        <v/>
      </c>
      <c r="CT107" s="309" t="str">
        <f ca="true">+IF(OFFSET('Sanitation Data'!$E$32,0,10*ROW('Sanitation Data'!E101))="","",OFFSET('Sanitation Data'!$E$32,0,10*ROW('Sanitation Data'!E101)))</f>
        <v/>
      </c>
      <c r="CU107" s="309" t="str">
        <f ca="true">+IF(OFFSET('Sanitation Data'!$F$28,0,10*ROW('Sanitation Data'!F101))="","",OFFSET('Sanitation Data'!$F$28,0,10*ROW('Sanitation Data'!F101)))</f>
        <v/>
      </c>
      <c r="CV107" s="309" t="str">
        <f ca="true">+IF(OFFSET('Sanitation Data'!$F$29,0,10*ROW('Sanitation Data'!F101))="","",OFFSET('Sanitation Data'!$F$29,0,10*ROW('Sanitation Data'!F101)))</f>
        <v/>
      </c>
      <c r="CW107" s="309" t="str">
        <f ca="true">+IF(OFFSET('Sanitation Data'!$F$30,0,10*ROW('Sanitation Data'!F101))="","",OFFSET('Sanitation Data'!$F$30,0,10*ROW('Sanitation Data'!F101)))</f>
        <v/>
      </c>
      <c r="CX107" s="309" t="str">
        <f ca="true">+IF(OFFSET('Sanitation Data'!$F$31,0,10*ROW('Sanitation Data'!F101))="","",OFFSET('Sanitation Data'!$F$31,0,10*ROW('Sanitation Data'!F101)))</f>
        <v/>
      </c>
      <c r="CY107" s="309" t="str">
        <f ca="true">+IF(OFFSET('Sanitation Data'!$F$32,0,10*ROW('Sanitation Data'!F101))="","",OFFSET('Sanitation Data'!$F$32,0,10*ROW('Sanitation Data'!F101)))</f>
        <v/>
      </c>
      <c r="CZ107" s="309" t="str">
        <f ca="true">+IF(OFFSET('Sanitation Data'!$G$28,0,10*ROW('Sanitation Data'!G101))="","",OFFSET('Sanitation Data'!$G$28,0,10*ROW('Sanitation Data'!G101)))</f>
        <v/>
      </c>
      <c r="DA107" s="309" t="str">
        <f ca="true">+IF(OFFSET('Sanitation Data'!$G$29,0,10*ROW('Sanitation Data'!G101))="","",OFFSET('Sanitation Data'!$G$29,0,10*ROW('Sanitation Data'!G101)))</f>
        <v/>
      </c>
      <c r="DB107" s="309" t="str">
        <f ca="true">+IF(OFFSET('Sanitation Data'!$G$30,0,10*ROW('Sanitation Data'!G101))="","",OFFSET('Sanitation Data'!$G$30,0,10*ROW('Sanitation Data'!G101)))</f>
        <v/>
      </c>
      <c r="DC107" s="309" t="str">
        <f ca="true">+IF(OFFSET('Sanitation Data'!$G$31,0,10*ROW('Sanitation Data'!G101))="","",OFFSET('Sanitation Data'!$G$31,0,10*ROW('Sanitation Data'!G101)))</f>
        <v/>
      </c>
      <c r="DD107" s="309" t="str">
        <f ca="true">+IF(OFFSET('Sanitation Data'!$G$32,0,10*ROW('Sanitation Data'!G101))="","",OFFSET('Sanitation Data'!$G$32,0,10*ROW('Sanitation Data'!G101)))</f>
        <v/>
      </c>
      <c r="DE107" s="309" t="str">
        <f ca="true">+IF(OFFSET('Sanitation Data'!$H$28,0,10*ROW('Sanitation Data'!H101))="","",OFFSET('Sanitation Data'!$H$28,0,10*ROW('Sanitation Data'!H101)))</f>
        <v/>
      </c>
      <c r="DF107" s="309" t="str">
        <f ca="true">+IF(OFFSET('Sanitation Data'!$H$29,0,10*ROW('Sanitation Data'!H101))="","",OFFSET('Sanitation Data'!$H$29,0,10*ROW('Sanitation Data'!H101)))</f>
        <v/>
      </c>
      <c r="DG107" s="309" t="str">
        <f ca="true">+IF(OFFSET('Sanitation Data'!$H$30,0,10*ROW('Sanitation Data'!H101))="","",OFFSET('Sanitation Data'!$H$30,0,10*ROW('Sanitation Data'!H101)))</f>
        <v/>
      </c>
      <c r="DH107" s="309" t="str">
        <f ca="true">+IF(OFFSET('Sanitation Data'!$H$31,0,10*ROW('Sanitation Data'!H101))="","",OFFSET('Sanitation Data'!$H$31,0,10*ROW('Sanitation Data'!H101)))</f>
        <v/>
      </c>
      <c r="DI107" s="309" t="str">
        <f ca="true">+IF(OFFSET('Sanitation Data'!$H$32,0,10*ROW('Sanitation Data'!H101))="","",OFFSET('Sanitation Data'!$H$32,0,10*ROW('Sanitation Data'!H101)))</f>
        <v/>
      </c>
      <c r="DJ107" s="309" t="str">
        <f ca="true">+IF(OFFSET('Sanitation Data'!$I$28,0,10*ROW('Sanitation Data'!I101))="","",OFFSET('Sanitation Data'!$I$28,0,10*ROW('Sanitation Data'!I101)))</f>
        <v/>
      </c>
      <c r="DK107" s="309" t="str">
        <f ca="true">+IF(OFFSET('Sanitation Data'!$I$29,0,10*ROW('Sanitation Data'!I101))="","",OFFSET('Sanitation Data'!$I$29,0,10*ROW('Sanitation Data'!I101)))</f>
        <v/>
      </c>
      <c r="DL107" s="309" t="str">
        <f ca="true">+IF(OFFSET('Sanitation Data'!$I$30,0,10*ROW('Sanitation Data'!I101))="","",OFFSET('Sanitation Data'!$I$30,0,10*ROW('Sanitation Data'!I101)))</f>
        <v/>
      </c>
      <c r="DM107" s="309" t="str">
        <f ca="true">+IF(OFFSET('Sanitation Data'!$I$31,0,10*ROW('Sanitation Data'!I101))="","",OFFSET('Sanitation Data'!$I$31,0,10*ROW('Sanitation Data'!I101)))</f>
        <v/>
      </c>
      <c r="DN107" s="309" t="str">
        <f ca="true">+IF(OFFSET('Sanitation Data'!$I$32,0,10*ROW('Sanitation Data'!I101))="","",OFFSET('Sanitation Data'!$I$32,0,10*ROW('Sanitation Data'!I101)))</f>
        <v/>
      </c>
      <c r="DO107" s="309" t="str">
        <f ca="true">+IF(OFFSET('Hygiene Data'!$D$11,0,10*ROW('Hygiene Data'!D101))="","",OFFSET('Hygiene Data'!$D$11,0,10*ROW('Hygiene Data'!D101)))</f>
        <v/>
      </c>
      <c r="DP107" s="309" t="str">
        <f ca="true">+IF(OFFSET('Hygiene Data'!$D$12,0,10*ROW('Hygiene Data'!D101))="","",OFFSET('Hygiene Data'!$D$12,0,10*ROW('Hygiene Data'!D101)))</f>
        <v/>
      </c>
      <c r="DQ107" s="309" t="str">
        <f ca="true">+IF(OFFSET('Hygiene Data'!$D$13,0,10*ROW('Hygiene Data'!D101))="","",OFFSET('Hygiene Data'!$D$13,0,10*ROW('Hygiene Data'!D101)))</f>
        <v/>
      </c>
      <c r="DR107" s="309" t="str">
        <f ca="true">+IF(OFFSET('Hygiene Data'!$E$11,0,10*ROW('Hygiene Data'!E101))="","",OFFSET('Hygiene Data'!$E$11,0,10*ROW('Hygiene Data'!E101)))</f>
        <v/>
      </c>
      <c r="DS107" s="309" t="str">
        <f ca="true">+IF(OFFSET('Hygiene Data'!$E$12,0,10*ROW('Hygiene Data'!E101))="","",OFFSET('Hygiene Data'!$E$12,0,10*ROW('Hygiene Data'!E101)))</f>
        <v/>
      </c>
      <c r="DT107" s="309" t="str">
        <f ca="true">+IF(OFFSET('Hygiene Data'!$E$13,0,10*ROW('Hygiene Data'!E101))="","",OFFSET('Hygiene Data'!$E$13,0,10*ROW('Hygiene Data'!E101)))</f>
        <v/>
      </c>
      <c r="DU107" s="309" t="str">
        <f ca="true">+IF(OFFSET('Hygiene Data'!$F$11,0,10*ROW('Hygiene Data'!F101))="","",OFFSET('Hygiene Data'!$F$11,0,10*ROW('Hygiene Data'!F101)))</f>
        <v/>
      </c>
      <c r="DV107" s="309" t="str">
        <f ca="true">+IF(OFFSET('Hygiene Data'!$F$12,0,10*ROW('Hygiene Data'!F101))="","",OFFSET('Hygiene Data'!$F$12,0,10*ROW('Hygiene Data'!F101)))</f>
        <v/>
      </c>
      <c r="DW107" s="309" t="str">
        <f ca="true">+IF(OFFSET('Hygiene Data'!$F$13,0,10*ROW('Hygiene Data'!F101))="","",OFFSET('Hygiene Data'!$F$13,0,10*ROW('Hygiene Data'!F101)))</f>
        <v/>
      </c>
      <c r="DX107" s="309" t="str">
        <f ca="true">+IF(OFFSET('Hygiene Data'!$G$11,0,10*ROW('Hygiene Data'!G101))="","",OFFSET('Hygiene Data'!$G$11,0,10*ROW('Hygiene Data'!G101)))</f>
        <v/>
      </c>
      <c r="DY107" s="309" t="str">
        <f ca="true">+IF(OFFSET('Hygiene Data'!$G$12,0,10*ROW('Hygiene Data'!G101))="","",OFFSET('Hygiene Data'!$G$12,0,10*ROW('Hygiene Data'!G101)))</f>
        <v/>
      </c>
      <c r="DZ107" s="309" t="str">
        <f ca="true">+IF(OFFSET('Hygiene Data'!$G$13,0,10*ROW('Hygiene Data'!G101))="","",OFFSET('Hygiene Data'!$G$13,0,10*ROW('Hygiene Data'!G101)))</f>
        <v/>
      </c>
      <c r="EA107" s="309" t="str">
        <f ca="true">+IF(OFFSET('Hygiene Data'!$H$11,0,10*ROW('Hygiene Data'!H101))="","",OFFSET('Hygiene Data'!$H$11,0,10*ROW('Hygiene Data'!H101)))</f>
        <v/>
      </c>
      <c r="EB107" s="309" t="str">
        <f ca="true">+IF(OFFSET('Hygiene Data'!$H$12,0,10*ROW('Hygiene Data'!H101))="","",OFFSET('Hygiene Data'!$H$12,0,10*ROW('Hygiene Data'!H101)))</f>
        <v/>
      </c>
      <c r="EC107" s="309" t="str">
        <f ca="true">+IF(OFFSET('Hygiene Data'!$H$13,0,10*ROW('Hygiene Data'!H101))="","",OFFSET('Hygiene Data'!$H$13,0,10*ROW('Hygiene Data'!H101)))</f>
        <v/>
      </c>
      <c r="ED107" s="309" t="str">
        <f ca="true">+IF(OFFSET('Hygiene Data'!$I$11,0,10*ROW('Hygiene Data'!I101))="","",OFFSET('Hygiene Data'!$I$11,0,10*ROW('Hygiene Data'!I101)))</f>
        <v/>
      </c>
      <c r="EE107" s="309" t="str">
        <f ca="true">+IF(OFFSET('Hygiene Data'!$I$12,0,10*ROW('Hygiene Data'!I101))="","",OFFSET('Hygiene Data'!$I$12,0,10*ROW('Hygiene Data'!I101)))</f>
        <v/>
      </c>
      <c r="EF107" s="309"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65" t="str">
        <f t="shared" ca="true" si="1"/>
        <v/>
      </c>
      <c r="D108" s="9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10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10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10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10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10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10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10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10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10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10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10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10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10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10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10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10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10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10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10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10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10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10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10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10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10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10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10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10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10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10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9"/>
      <c r="BS108" s="309" t="str">
        <f ca="true">+IF(OFFSET('Water Data'!$D$27,0,10*ROW('Water Data'!D102))="","",OFFSET('Water Data'!$D$27,0,10*ROW('Water Data'!D102)))</f>
        <v/>
      </c>
      <c r="BT108" s="309" t="str">
        <f ca="true">+IF(OFFSET('Water Data'!$D$28,0,10*ROW('Water Data'!D102))="","",OFFSET('Water Data'!$D$28,0,10*ROW('Water Data'!D102)))</f>
        <v/>
      </c>
      <c r="BU108" s="309" t="str">
        <f ca="true">+IF(OFFSET('Water Data'!$D$29,0,10*ROW('Water Data'!D102))="","",OFFSET('Water Data'!$D$29,0,10*ROW('Water Data'!D102)))</f>
        <v/>
      </c>
      <c r="BV108" s="309" t="str">
        <f ca="true">+IF(OFFSET('Water Data'!$E$27,0,10*ROW('Water Data'!E102))="","",OFFSET('Water Data'!$E$27,0,10*ROW('Water Data'!E102)))</f>
        <v/>
      </c>
      <c r="BW108" s="309" t="str">
        <f ca="true">+IF(OFFSET('Water Data'!$E$28,0,10*ROW('Water Data'!E102))="","",OFFSET('Water Data'!$E$28,0,10*ROW('Water Data'!E102)))</f>
        <v/>
      </c>
      <c r="BX108" s="309" t="str">
        <f ca="true">+IF(OFFSET('Water Data'!$E$29,0,10*ROW('Water Data'!E102))="","",OFFSET('Water Data'!$E$29,0,10*ROW('Water Data'!E102)))</f>
        <v/>
      </c>
      <c r="BY108" s="309" t="str">
        <f ca="true">+IF(OFFSET('Water Data'!$F$27,0,10*ROW('Water Data'!F102))="","",OFFSET('Water Data'!$F$27,0,10*ROW('Water Data'!F102)))</f>
        <v/>
      </c>
      <c r="BZ108" s="309" t="str">
        <f ca="true">+IF(OFFSET('Water Data'!$F$28,0,10*ROW('Water Data'!F102))="","",OFFSET('Water Data'!$F$28,0,10*ROW('Water Data'!F102)))</f>
        <v/>
      </c>
      <c r="CA108" s="309" t="str">
        <f ca="true">+IF(OFFSET('Water Data'!$F$29,0,10*ROW('Water Data'!F102))="","",OFFSET('Water Data'!$F$29,0,10*ROW('Water Data'!F102)))</f>
        <v/>
      </c>
      <c r="CB108" s="309" t="str">
        <f ca="true">+IF(OFFSET('Water Data'!$G$27,0,10*ROW('Water Data'!G102))="","",OFFSET('Water Data'!$G$27,0,10*ROW('Water Data'!G102)))</f>
        <v/>
      </c>
      <c r="CC108" s="309" t="str">
        <f ca="true">+IF(OFFSET('Water Data'!$G$28,0,10*ROW('Water Data'!G102))="","",OFFSET('Water Data'!$G$28,0,10*ROW('Water Data'!G102)))</f>
        <v/>
      </c>
      <c r="CD108" s="309" t="str">
        <f ca="true">+IF(OFFSET('Water Data'!$G$29,0,10*ROW('Water Data'!G102))="","",OFFSET('Water Data'!$G$29,0,10*ROW('Water Data'!G102)))</f>
        <v/>
      </c>
      <c r="CE108" s="309" t="str">
        <f ca="true">+IF(OFFSET('Water Data'!$H$27,0,10*ROW('Water Data'!H102))="","",OFFSET('Water Data'!$H$27,0,10*ROW('Water Data'!H102)))</f>
        <v/>
      </c>
      <c r="CF108" s="309" t="str">
        <f ca="true">+IF(OFFSET('Water Data'!$H$28,0,10*ROW('Water Data'!H102))="","",OFFSET('Water Data'!$H$28,0,10*ROW('Water Data'!H102)))</f>
        <v/>
      </c>
      <c r="CG108" s="309" t="str">
        <f ca="true">+IF(OFFSET('Water Data'!$H$29,0,10*ROW('Water Data'!H102))="","",OFFSET('Water Data'!$H$29,0,10*ROW('Water Data'!H102)))</f>
        <v/>
      </c>
      <c r="CH108" s="309" t="str">
        <f ca="true">+IF(OFFSET('Water Data'!$I$27,0,10*ROW('Water Data'!I102))="","",OFFSET('Water Data'!$I$27,0,10*ROW('Water Data'!I102)))</f>
        <v/>
      </c>
      <c r="CI108" s="309" t="str">
        <f ca="true">+IF(OFFSET('Water Data'!$I$28,0,10*ROW('Water Data'!I102))="","",OFFSET('Water Data'!$I$28,0,10*ROW('Water Data'!I102)))</f>
        <v/>
      </c>
      <c r="CJ108" s="309" t="str">
        <f ca="true">+IF(OFFSET('Water Data'!$I$29,0,10*ROW('Water Data'!I102))="","",OFFSET('Water Data'!$I$29,0,10*ROW('Water Data'!I102)))</f>
        <v/>
      </c>
      <c r="CK108" s="309" t="str">
        <f ca="true">+IF(OFFSET('Sanitation Data'!$D$28,0,10*ROW('Sanitation Data'!D102))="","",OFFSET('Sanitation Data'!$D$28,0,10*ROW('Sanitation Data'!D102)))</f>
        <v/>
      </c>
      <c r="CL108" s="309" t="str">
        <f ca="true">+IF(OFFSET('Sanitation Data'!$D$29,0,10*ROW('Sanitation Data'!D102))="","",OFFSET('Sanitation Data'!$D$29,0,10*ROW('Sanitation Data'!D102)))</f>
        <v/>
      </c>
      <c r="CM108" s="309" t="str">
        <f ca="true">+IF(OFFSET('Sanitation Data'!$D$30,0,10*ROW('Sanitation Data'!D102))="","",OFFSET('Sanitation Data'!$D$30,0,10*ROW('Sanitation Data'!D102)))</f>
        <v/>
      </c>
      <c r="CN108" s="309" t="str">
        <f ca="true">+IF(OFFSET('Sanitation Data'!$D$31,0,10*ROW('Sanitation Data'!D102))="","",OFFSET('Sanitation Data'!$D$31,0,10*ROW('Sanitation Data'!D102)))</f>
        <v/>
      </c>
      <c r="CO108" s="309" t="str">
        <f ca="true">+IF(OFFSET('Sanitation Data'!$D$32,0,10*ROW('Sanitation Data'!D102))="","",OFFSET('Sanitation Data'!$D$32,0,10*ROW('Sanitation Data'!D102)))</f>
        <v/>
      </c>
      <c r="CP108" s="309" t="str">
        <f ca="true">+IF(OFFSET('Sanitation Data'!$E$28,0,10*ROW('Sanitation Data'!E102))="","",OFFSET('Sanitation Data'!$E$28,0,10*ROW('Sanitation Data'!E102)))</f>
        <v/>
      </c>
      <c r="CQ108" s="309" t="str">
        <f ca="true">+IF(OFFSET('Sanitation Data'!$E$29,0,10*ROW('Sanitation Data'!E102))="","",OFFSET('Sanitation Data'!$E$29,0,10*ROW('Sanitation Data'!E102)))</f>
        <v/>
      </c>
      <c r="CR108" s="309" t="str">
        <f ca="true">+IF(OFFSET('Sanitation Data'!$E$30,0,10*ROW('Sanitation Data'!E102))="","",OFFSET('Sanitation Data'!$E$30,0,10*ROW('Sanitation Data'!E102)))</f>
        <v/>
      </c>
      <c r="CS108" s="309" t="str">
        <f ca="true">+IF(OFFSET('Sanitation Data'!$E$31,0,10*ROW('Sanitation Data'!E102))="","",OFFSET('Sanitation Data'!$E$31,0,10*ROW('Sanitation Data'!E102)))</f>
        <v/>
      </c>
      <c r="CT108" s="309" t="str">
        <f ca="true">+IF(OFFSET('Sanitation Data'!$E$32,0,10*ROW('Sanitation Data'!E102))="","",OFFSET('Sanitation Data'!$E$32,0,10*ROW('Sanitation Data'!E102)))</f>
        <v/>
      </c>
      <c r="CU108" s="309" t="str">
        <f ca="true">+IF(OFFSET('Sanitation Data'!$F$28,0,10*ROW('Sanitation Data'!F102))="","",OFFSET('Sanitation Data'!$F$28,0,10*ROW('Sanitation Data'!F102)))</f>
        <v/>
      </c>
      <c r="CV108" s="309" t="str">
        <f ca="true">+IF(OFFSET('Sanitation Data'!$F$29,0,10*ROW('Sanitation Data'!F102))="","",OFFSET('Sanitation Data'!$F$29,0,10*ROW('Sanitation Data'!F102)))</f>
        <v/>
      </c>
      <c r="CW108" s="309" t="str">
        <f ca="true">+IF(OFFSET('Sanitation Data'!$F$30,0,10*ROW('Sanitation Data'!F102))="","",OFFSET('Sanitation Data'!$F$30,0,10*ROW('Sanitation Data'!F102)))</f>
        <v/>
      </c>
      <c r="CX108" s="309" t="str">
        <f ca="true">+IF(OFFSET('Sanitation Data'!$F$31,0,10*ROW('Sanitation Data'!F102))="","",OFFSET('Sanitation Data'!$F$31,0,10*ROW('Sanitation Data'!F102)))</f>
        <v/>
      </c>
      <c r="CY108" s="309" t="str">
        <f ca="true">+IF(OFFSET('Sanitation Data'!$F$32,0,10*ROW('Sanitation Data'!F102))="","",OFFSET('Sanitation Data'!$F$32,0,10*ROW('Sanitation Data'!F102)))</f>
        <v/>
      </c>
      <c r="CZ108" s="309" t="str">
        <f ca="true">+IF(OFFSET('Sanitation Data'!$G$28,0,10*ROW('Sanitation Data'!G102))="","",OFFSET('Sanitation Data'!$G$28,0,10*ROW('Sanitation Data'!G102)))</f>
        <v/>
      </c>
      <c r="DA108" s="309" t="str">
        <f ca="true">+IF(OFFSET('Sanitation Data'!$G$29,0,10*ROW('Sanitation Data'!G102))="","",OFFSET('Sanitation Data'!$G$29,0,10*ROW('Sanitation Data'!G102)))</f>
        <v/>
      </c>
      <c r="DB108" s="309" t="str">
        <f ca="true">+IF(OFFSET('Sanitation Data'!$G$30,0,10*ROW('Sanitation Data'!G102))="","",OFFSET('Sanitation Data'!$G$30,0,10*ROW('Sanitation Data'!G102)))</f>
        <v/>
      </c>
      <c r="DC108" s="309" t="str">
        <f ca="true">+IF(OFFSET('Sanitation Data'!$G$31,0,10*ROW('Sanitation Data'!G102))="","",OFFSET('Sanitation Data'!$G$31,0,10*ROW('Sanitation Data'!G102)))</f>
        <v/>
      </c>
      <c r="DD108" s="309" t="str">
        <f ca="true">+IF(OFFSET('Sanitation Data'!$G$32,0,10*ROW('Sanitation Data'!G102))="","",OFFSET('Sanitation Data'!$G$32,0,10*ROW('Sanitation Data'!G102)))</f>
        <v/>
      </c>
      <c r="DE108" s="309" t="str">
        <f ca="true">+IF(OFFSET('Sanitation Data'!$H$28,0,10*ROW('Sanitation Data'!H102))="","",OFFSET('Sanitation Data'!$H$28,0,10*ROW('Sanitation Data'!H102)))</f>
        <v/>
      </c>
      <c r="DF108" s="309" t="str">
        <f ca="true">+IF(OFFSET('Sanitation Data'!$H$29,0,10*ROW('Sanitation Data'!H102))="","",OFFSET('Sanitation Data'!$H$29,0,10*ROW('Sanitation Data'!H102)))</f>
        <v/>
      </c>
      <c r="DG108" s="309" t="str">
        <f ca="true">+IF(OFFSET('Sanitation Data'!$H$30,0,10*ROW('Sanitation Data'!H102))="","",OFFSET('Sanitation Data'!$H$30,0,10*ROW('Sanitation Data'!H102)))</f>
        <v/>
      </c>
      <c r="DH108" s="309" t="str">
        <f ca="true">+IF(OFFSET('Sanitation Data'!$H$31,0,10*ROW('Sanitation Data'!H102))="","",OFFSET('Sanitation Data'!$H$31,0,10*ROW('Sanitation Data'!H102)))</f>
        <v/>
      </c>
      <c r="DI108" s="309" t="str">
        <f ca="true">+IF(OFFSET('Sanitation Data'!$H$32,0,10*ROW('Sanitation Data'!H102))="","",OFFSET('Sanitation Data'!$H$32,0,10*ROW('Sanitation Data'!H102)))</f>
        <v/>
      </c>
      <c r="DJ108" s="309" t="str">
        <f ca="true">+IF(OFFSET('Sanitation Data'!$I$28,0,10*ROW('Sanitation Data'!I102))="","",OFFSET('Sanitation Data'!$I$28,0,10*ROW('Sanitation Data'!I102)))</f>
        <v/>
      </c>
      <c r="DK108" s="309" t="str">
        <f ca="true">+IF(OFFSET('Sanitation Data'!$I$29,0,10*ROW('Sanitation Data'!I102))="","",OFFSET('Sanitation Data'!$I$29,0,10*ROW('Sanitation Data'!I102)))</f>
        <v/>
      </c>
      <c r="DL108" s="309" t="str">
        <f ca="true">+IF(OFFSET('Sanitation Data'!$I$30,0,10*ROW('Sanitation Data'!I102))="","",OFFSET('Sanitation Data'!$I$30,0,10*ROW('Sanitation Data'!I102)))</f>
        <v/>
      </c>
      <c r="DM108" s="309" t="str">
        <f ca="true">+IF(OFFSET('Sanitation Data'!$I$31,0,10*ROW('Sanitation Data'!I102))="","",OFFSET('Sanitation Data'!$I$31,0,10*ROW('Sanitation Data'!I102)))</f>
        <v/>
      </c>
      <c r="DN108" s="309" t="str">
        <f ca="true">+IF(OFFSET('Sanitation Data'!$I$32,0,10*ROW('Sanitation Data'!I102))="","",OFFSET('Sanitation Data'!$I$32,0,10*ROW('Sanitation Data'!I102)))</f>
        <v/>
      </c>
      <c r="DO108" s="309" t="str">
        <f ca="true">+IF(OFFSET('Hygiene Data'!$D$11,0,10*ROW('Hygiene Data'!D102))="","",OFFSET('Hygiene Data'!$D$11,0,10*ROW('Hygiene Data'!D102)))</f>
        <v/>
      </c>
      <c r="DP108" s="309" t="str">
        <f ca="true">+IF(OFFSET('Hygiene Data'!$D$12,0,10*ROW('Hygiene Data'!D102))="","",OFFSET('Hygiene Data'!$D$12,0,10*ROW('Hygiene Data'!D102)))</f>
        <v/>
      </c>
      <c r="DQ108" s="309" t="str">
        <f ca="true">+IF(OFFSET('Hygiene Data'!$D$13,0,10*ROW('Hygiene Data'!D102))="","",OFFSET('Hygiene Data'!$D$13,0,10*ROW('Hygiene Data'!D102)))</f>
        <v/>
      </c>
      <c r="DR108" s="309" t="str">
        <f ca="true">+IF(OFFSET('Hygiene Data'!$E$11,0,10*ROW('Hygiene Data'!E102))="","",OFFSET('Hygiene Data'!$E$11,0,10*ROW('Hygiene Data'!E102)))</f>
        <v/>
      </c>
      <c r="DS108" s="309" t="str">
        <f ca="true">+IF(OFFSET('Hygiene Data'!$E$12,0,10*ROW('Hygiene Data'!E102))="","",OFFSET('Hygiene Data'!$E$12,0,10*ROW('Hygiene Data'!E102)))</f>
        <v/>
      </c>
      <c r="DT108" s="309" t="str">
        <f ca="true">+IF(OFFSET('Hygiene Data'!$E$13,0,10*ROW('Hygiene Data'!E102))="","",OFFSET('Hygiene Data'!$E$13,0,10*ROW('Hygiene Data'!E102)))</f>
        <v/>
      </c>
      <c r="DU108" s="309" t="str">
        <f ca="true">+IF(OFFSET('Hygiene Data'!$F$11,0,10*ROW('Hygiene Data'!F102))="","",OFFSET('Hygiene Data'!$F$11,0,10*ROW('Hygiene Data'!F102)))</f>
        <v/>
      </c>
      <c r="DV108" s="309" t="str">
        <f ca="true">+IF(OFFSET('Hygiene Data'!$F$12,0,10*ROW('Hygiene Data'!F102))="","",OFFSET('Hygiene Data'!$F$12,0,10*ROW('Hygiene Data'!F102)))</f>
        <v/>
      </c>
      <c r="DW108" s="309" t="str">
        <f ca="true">+IF(OFFSET('Hygiene Data'!$F$13,0,10*ROW('Hygiene Data'!F102))="","",OFFSET('Hygiene Data'!$F$13,0,10*ROW('Hygiene Data'!F102)))</f>
        <v/>
      </c>
      <c r="DX108" s="309" t="str">
        <f ca="true">+IF(OFFSET('Hygiene Data'!$G$11,0,10*ROW('Hygiene Data'!G102))="","",OFFSET('Hygiene Data'!$G$11,0,10*ROW('Hygiene Data'!G102)))</f>
        <v/>
      </c>
      <c r="DY108" s="309" t="str">
        <f ca="true">+IF(OFFSET('Hygiene Data'!$G$12,0,10*ROW('Hygiene Data'!G102))="","",OFFSET('Hygiene Data'!$G$12,0,10*ROW('Hygiene Data'!G102)))</f>
        <v/>
      </c>
      <c r="DZ108" s="309" t="str">
        <f ca="true">+IF(OFFSET('Hygiene Data'!$G$13,0,10*ROW('Hygiene Data'!G102))="","",OFFSET('Hygiene Data'!$G$13,0,10*ROW('Hygiene Data'!G102)))</f>
        <v/>
      </c>
      <c r="EA108" s="309" t="str">
        <f ca="true">+IF(OFFSET('Hygiene Data'!$H$11,0,10*ROW('Hygiene Data'!H102))="","",OFFSET('Hygiene Data'!$H$11,0,10*ROW('Hygiene Data'!H102)))</f>
        <v/>
      </c>
      <c r="EB108" s="309" t="str">
        <f ca="true">+IF(OFFSET('Hygiene Data'!$H$12,0,10*ROW('Hygiene Data'!H102))="","",OFFSET('Hygiene Data'!$H$12,0,10*ROW('Hygiene Data'!H102)))</f>
        <v/>
      </c>
      <c r="EC108" s="309" t="str">
        <f ca="true">+IF(OFFSET('Hygiene Data'!$H$13,0,10*ROW('Hygiene Data'!H102))="","",OFFSET('Hygiene Data'!$H$13,0,10*ROW('Hygiene Data'!H102)))</f>
        <v/>
      </c>
      <c r="ED108" s="309" t="str">
        <f ca="true">+IF(OFFSET('Hygiene Data'!$I$11,0,10*ROW('Hygiene Data'!I102))="","",OFFSET('Hygiene Data'!$I$11,0,10*ROW('Hygiene Data'!I102)))</f>
        <v/>
      </c>
      <c r="EE108" s="309" t="str">
        <f ca="true">+IF(OFFSET('Hygiene Data'!$I$12,0,10*ROW('Hygiene Data'!I102))="","",OFFSET('Hygiene Data'!$I$12,0,10*ROW('Hygiene Data'!I102)))</f>
        <v/>
      </c>
      <c r="EF108" s="309"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65" t="str">
        <f t="shared" ca="true" si="1"/>
        <v/>
      </c>
      <c r="D109" s="9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10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10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10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10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10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10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10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10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10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10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10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10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10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10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10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10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10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10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10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10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10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10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10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10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10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10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10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10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10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10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9"/>
      <c r="BS109" s="309" t="str">
        <f ca="true">+IF(OFFSET('Water Data'!$D$27,0,10*ROW('Water Data'!D103))="","",OFFSET('Water Data'!$D$27,0,10*ROW('Water Data'!D103)))</f>
        <v/>
      </c>
      <c r="BT109" s="309" t="str">
        <f ca="true">+IF(OFFSET('Water Data'!$D$28,0,10*ROW('Water Data'!D103))="","",OFFSET('Water Data'!$D$28,0,10*ROW('Water Data'!D103)))</f>
        <v/>
      </c>
      <c r="BU109" s="309" t="str">
        <f ca="true">+IF(OFFSET('Water Data'!$D$29,0,10*ROW('Water Data'!D103))="","",OFFSET('Water Data'!$D$29,0,10*ROW('Water Data'!D103)))</f>
        <v/>
      </c>
      <c r="BV109" s="309" t="str">
        <f ca="true">+IF(OFFSET('Water Data'!$E$27,0,10*ROW('Water Data'!E103))="","",OFFSET('Water Data'!$E$27,0,10*ROW('Water Data'!E103)))</f>
        <v/>
      </c>
      <c r="BW109" s="309" t="str">
        <f ca="true">+IF(OFFSET('Water Data'!$E$28,0,10*ROW('Water Data'!E103))="","",OFFSET('Water Data'!$E$28,0,10*ROW('Water Data'!E103)))</f>
        <v/>
      </c>
      <c r="BX109" s="309" t="str">
        <f ca="true">+IF(OFFSET('Water Data'!$E$29,0,10*ROW('Water Data'!E103))="","",OFFSET('Water Data'!$E$29,0,10*ROW('Water Data'!E103)))</f>
        <v/>
      </c>
      <c r="BY109" s="309" t="str">
        <f ca="true">+IF(OFFSET('Water Data'!$F$27,0,10*ROW('Water Data'!F103))="","",OFFSET('Water Data'!$F$27,0,10*ROW('Water Data'!F103)))</f>
        <v/>
      </c>
      <c r="BZ109" s="309" t="str">
        <f ca="true">+IF(OFFSET('Water Data'!$F$28,0,10*ROW('Water Data'!F103))="","",OFFSET('Water Data'!$F$28,0,10*ROW('Water Data'!F103)))</f>
        <v/>
      </c>
      <c r="CA109" s="309" t="str">
        <f ca="true">+IF(OFFSET('Water Data'!$F$29,0,10*ROW('Water Data'!F103))="","",OFFSET('Water Data'!$F$29,0,10*ROW('Water Data'!F103)))</f>
        <v/>
      </c>
      <c r="CB109" s="309" t="str">
        <f ca="true">+IF(OFFSET('Water Data'!$G$27,0,10*ROW('Water Data'!G103))="","",OFFSET('Water Data'!$G$27,0,10*ROW('Water Data'!G103)))</f>
        <v/>
      </c>
      <c r="CC109" s="309" t="str">
        <f ca="true">+IF(OFFSET('Water Data'!$G$28,0,10*ROW('Water Data'!G103))="","",OFFSET('Water Data'!$G$28,0,10*ROW('Water Data'!G103)))</f>
        <v/>
      </c>
      <c r="CD109" s="309" t="str">
        <f ca="true">+IF(OFFSET('Water Data'!$G$29,0,10*ROW('Water Data'!G103))="","",OFFSET('Water Data'!$G$29,0,10*ROW('Water Data'!G103)))</f>
        <v/>
      </c>
      <c r="CE109" s="309" t="str">
        <f ca="true">+IF(OFFSET('Water Data'!$H$27,0,10*ROW('Water Data'!H103))="","",OFFSET('Water Data'!$H$27,0,10*ROW('Water Data'!H103)))</f>
        <v/>
      </c>
      <c r="CF109" s="309" t="str">
        <f ca="true">+IF(OFFSET('Water Data'!$H$28,0,10*ROW('Water Data'!H103))="","",OFFSET('Water Data'!$H$28,0,10*ROW('Water Data'!H103)))</f>
        <v/>
      </c>
      <c r="CG109" s="309" t="str">
        <f ca="true">+IF(OFFSET('Water Data'!$H$29,0,10*ROW('Water Data'!H103))="","",OFFSET('Water Data'!$H$29,0,10*ROW('Water Data'!H103)))</f>
        <v/>
      </c>
      <c r="CH109" s="309" t="str">
        <f ca="true">+IF(OFFSET('Water Data'!$I$27,0,10*ROW('Water Data'!I103))="","",OFFSET('Water Data'!$I$27,0,10*ROW('Water Data'!I103)))</f>
        <v/>
      </c>
      <c r="CI109" s="309" t="str">
        <f ca="true">+IF(OFFSET('Water Data'!$I$28,0,10*ROW('Water Data'!I103))="","",OFFSET('Water Data'!$I$28,0,10*ROW('Water Data'!I103)))</f>
        <v/>
      </c>
      <c r="CJ109" s="309" t="str">
        <f ca="true">+IF(OFFSET('Water Data'!$I$29,0,10*ROW('Water Data'!I103))="","",OFFSET('Water Data'!$I$29,0,10*ROW('Water Data'!I103)))</f>
        <v/>
      </c>
      <c r="CK109" s="309" t="str">
        <f ca="true">+IF(OFFSET('Sanitation Data'!$D$28,0,10*ROW('Sanitation Data'!D103))="","",OFFSET('Sanitation Data'!$D$28,0,10*ROW('Sanitation Data'!D103)))</f>
        <v/>
      </c>
      <c r="CL109" s="309" t="str">
        <f ca="true">+IF(OFFSET('Sanitation Data'!$D$29,0,10*ROW('Sanitation Data'!D103))="","",OFFSET('Sanitation Data'!$D$29,0,10*ROW('Sanitation Data'!D103)))</f>
        <v/>
      </c>
      <c r="CM109" s="309" t="str">
        <f ca="true">+IF(OFFSET('Sanitation Data'!$D$30,0,10*ROW('Sanitation Data'!D103))="","",OFFSET('Sanitation Data'!$D$30,0,10*ROW('Sanitation Data'!D103)))</f>
        <v/>
      </c>
      <c r="CN109" s="309" t="str">
        <f ca="true">+IF(OFFSET('Sanitation Data'!$D$31,0,10*ROW('Sanitation Data'!D103))="","",OFFSET('Sanitation Data'!$D$31,0,10*ROW('Sanitation Data'!D103)))</f>
        <v/>
      </c>
      <c r="CO109" s="309" t="str">
        <f ca="true">+IF(OFFSET('Sanitation Data'!$D$32,0,10*ROW('Sanitation Data'!D103))="","",OFFSET('Sanitation Data'!$D$32,0,10*ROW('Sanitation Data'!D103)))</f>
        <v/>
      </c>
      <c r="CP109" s="309" t="str">
        <f ca="true">+IF(OFFSET('Sanitation Data'!$E$28,0,10*ROW('Sanitation Data'!E103))="","",OFFSET('Sanitation Data'!$E$28,0,10*ROW('Sanitation Data'!E103)))</f>
        <v/>
      </c>
      <c r="CQ109" s="309" t="str">
        <f ca="true">+IF(OFFSET('Sanitation Data'!$E$29,0,10*ROW('Sanitation Data'!E103))="","",OFFSET('Sanitation Data'!$E$29,0,10*ROW('Sanitation Data'!E103)))</f>
        <v/>
      </c>
      <c r="CR109" s="309" t="str">
        <f ca="true">+IF(OFFSET('Sanitation Data'!$E$30,0,10*ROW('Sanitation Data'!E103))="","",OFFSET('Sanitation Data'!$E$30,0,10*ROW('Sanitation Data'!E103)))</f>
        <v/>
      </c>
      <c r="CS109" s="309" t="str">
        <f ca="true">+IF(OFFSET('Sanitation Data'!$E$31,0,10*ROW('Sanitation Data'!E103))="","",OFFSET('Sanitation Data'!$E$31,0,10*ROW('Sanitation Data'!E103)))</f>
        <v/>
      </c>
      <c r="CT109" s="309" t="str">
        <f ca="true">+IF(OFFSET('Sanitation Data'!$E$32,0,10*ROW('Sanitation Data'!E103))="","",OFFSET('Sanitation Data'!$E$32,0,10*ROW('Sanitation Data'!E103)))</f>
        <v/>
      </c>
      <c r="CU109" s="309" t="str">
        <f ca="true">+IF(OFFSET('Sanitation Data'!$F$28,0,10*ROW('Sanitation Data'!F103))="","",OFFSET('Sanitation Data'!$F$28,0,10*ROW('Sanitation Data'!F103)))</f>
        <v/>
      </c>
      <c r="CV109" s="309" t="str">
        <f ca="true">+IF(OFFSET('Sanitation Data'!$F$29,0,10*ROW('Sanitation Data'!F103))="","",OFFSET('Sanitation Data'!$F$29,0,10*ROW('Sanitation Data'!F103)))</f>
        <v/>
      </c>
      <c r="CW109" s="309" t="str">
        <f ca="true">+IF(OFFSET('Sanitation Data'!$F$30,0,10*ROW('Sanitation Data'!F103))="","",OFFSET('Sanitation Data'!$F$30,0,10*ROW('Sanitation Data'!F103)))</f>
        <v/>
      </c>
      <c r="CX109" s="309" t="str">
        <f ca="true">+IF(OFFSET('Sanitation Data'!$F$31,0,10*ROW('Sanitation Data'!F103))="","",OFFSET('Sanitation Data'!$F$31,0,10*ROW('Sanitation Data'!F103)))</f>
        <v/>
      </c>
      <c r="CY109" s="309" t="str">
        <f ca="true">+IF(OFFSET('Sanitation Data'!$F$32,0,10*ROW('Sanitation Data'!F103))="","",OFFSET('Sanitation Data'!$F$32,0,10*ROW('Sanitation Data'!F103)))</f>
        <v/>
      </c>
      <c r="CZ109" s="309" t="str">
        <f ca="true">+IF(OFFSET('Sanitation Data'!$G$28,0,10*ROW('Sanitation Data'!G103))="","",OFFSET('Sanitation Data'!$G$28,0,10*ROW('Sanitation Data'!G103)))</f>
        <v/>
      </c>
      <c r="DA109" s="309" t="str">
        <f ca="true">+IF(OFFSET('Sanitation Data'!$G$29,0,10*ROW('Sanitation Data'!G103))="","",OFFSET('Sanitation Data'!$G$29,0,10*ROW('Sanitation Data'!G103)))</f>
        <v/>
      </c>
      <c r="DB109" s="309" t="str">
        <f ca="true">+IF(OFFSET('Sanitation Data'!$G$30,0,10*ROW('Sanitation Data'!G103))="","",OFFSET('Sanitation Data'!$G$30,0,10*ROW('Sanitation Data'!G103)))</f>
        <v/>
      </c>
      <c r="DC109" s="309" t="str">
        <f ca="true">+IF(OFFSET('Sanitation Data'!$G$31,0,10*ROW('Sanitation Data'!G103))="","",OFFSET('Sanitation Data'!$G$31,0,10*ROW('Sanitation Data'!G103)))</f>
        <v/>
      </c>
      <c r="DD109" s="309" t="str">
        <f ca="true">+IF(OFFSET('Sanitation Data'!$G$32,0,10*ROW('Sanitation Data'!G103))="","",OFFSET('Sanitation Data'!$G$32,0,10*ROW('Sanitation Data'!G103)))</f>
        <v/>
      </c>
      <c r="DE109" s="309" t="str">
        <f ca="true">+IF(OFFSET('Sanitation Data'!$H$28,0,10*ROW('Sanitation Data'!H103))="","",OFFSET('Sanitation Data'!$H$28,0,10*ROW('Sanitation Data'!H103)))</f>
        <v/>
      </c>
      <c r="DF109" s="309" t="str">
        <f ca="true">+IF(OFFSET('Sanitation Data'!$H$29,0,10*ROW('Sanitation Data'!H103))="","",OFFSET('Sanitation Data'!$H$29,0,10*ROW('Sanitation Data'!H103)))</f>
        <v/>
      </c>
      <c r="DG109" s="309" t="str">
        <f ca="true">+IF(OFFSET('Sanitation Data'!$H$30,0,10*ROW('Sanitation Data'!H103))="","",OFFSET('Sanitation Data'!$H$30,0,10*ROW('Sanitation Data'!H103)))</f>
        <v/>
      </c>
      <c r="DH109" s="309" t="str">
        <f ca="true">+IF(OFFSET('Sanitation Data'!$H$31,0,10*ROW('Sanitation Data'!H103))="","",OFFSET('Sanitation Data'!$H$31,0,10*ROW('Sanitation Data'!H103)))</f>
        <v/>
      </c>
      <c r="DI109" s="309" t="str">
        <f ca="true">+IF(OFFSET('Sanitation Data'!$H$32,0,10*ROW('Sanitation Data'!H103))="","",OFFSET('Sanitation Data'!$H$32,0,10*ROW('Sanitation Data'!H103)))</f>
        <v/>
      </c>
      <c r="DJ109" s="309" t="str">
        <f ca="true">+IF(OFFSET('Sanitation Data'!$I$28,0,10*ROW('Sanitation Data'!I103))="","",OFFSET('Sanitation Data'!$I$28,0,10*ROW('Sanitation Data'!I103)))</f>
        <v/>
      </c>
      <c r="DK109" s="309" t="str">
        <f ca="true">+IF(OFFSET('Sanitation Data'!$I$29,0,10*ROW('Sanitation Data'!I103))="","",OFFSET('Sanitation Data'!$I$29,0,10*ROW('Sanitation Data'!I103)))</f>
        <v/>
      </c>
      <c r="DL109" s="309" t="str">
        <f ca="true">+IF(OFFSET('Sanitation Data'!$I$30,0,10*ROW('Sanitation Data'!I103))="","",OFFSET('Sanitation Data'!$I$30,0,10*ROW('Sanitation Data'!I103)))</f>
        <v/>
      </c>
      <c r="DM109" s="309" t="str">
        <f ca="true">+IF(OFFSET('Sanitation Data'!$I$31,0,10*ROW('Sanitation Data'!I103))="","",OFFSET('Sanitation Data'!$I$31,0,10*ROW('Sanitation Data'!I103)))</f>
        <v/>
      </c>
      <c r="DN109" s="309" t="str">
        <f ca="true">+IF(OFFSET('Sanitation Data'!$I$32,0,10*ROW('Sanitation Data'!I103))="","",OFFSET('Sanitation Data'!$I$32,0,10*ROW('Sanitation Data'!I103)))</f>
        <v/>
      </c>
      <c r="DO109" s="309" t="str">
        <f ca="true">+IF(OFFSET('Hygiene Data'!$D$11,0,10*ROW('Hygiene Data'!D103))="","",OFFSET('Hygiene Data'!$D$11,0,10*ROW('Hygiene Data'!D103)))</f>
        <v/>
      </c>
      <c r="DP109" s="309" t="str">
        <f ca="true">+IF(OFFSET('Hygiene Data'!$D$12,0,10*ROW('Hygiene Data'!D103))="","",OFFSET('Hygiene Data'!$D$12,0,10*ROW('Hygiene Data'!D103)))</f>
        <v/>
      </c>
      <c r="DQ109" s="309" t="str">
        <f ca="true">+IF(OFFSET('Hygiene Data'!$D$13,0,10*ROW('Hygiene Data'!D103))="","",OFFSET('Hygiene Data'!$D$13,0,10*ROW('Hygiene Data'!D103)))</f>
        <v/>
      </c>
      <c r="DR109" s="309" t="str">
        <f ca="true">+IF(OFFSET('Hygiene Data'!$E$11,0,10*ROW('Hygiene Data'!E103))="","",OFFSET('Hygiene Data'!$E$11,0,10*ROW('Hygiene Data'!E103)))</f>
        <v/>
      </c>
      <c r="DS109" s="309" t="str">
        <f ca="true">+IF(OFFSET('Hygiene Data'!$E$12,0,10*ROW('Hygiene Data'!E103))="","",OFFSET('Hygiene Data'!$E$12,0,10*ROW('Hygiene Data'!E103)))</f>
        <v/>
      </c>
      <c r="DT109" s="309" t="str">
        <f ca="true">+IF(OFFSET('Hygiene Data'!$E$13,0,10*ROW('Hygiene Data'!E103))="","",OFFSET('Hygiene Data'!$E$13,0,10*ROW('Hygiene Data'!E103)))</f>
        <v/>
      </c>
      <c r="DU109" s="309" t="str">
        <f ca="true">+IF(OFFSET('Hygiene Data'!$F$11,0,10*ROW('Hygiene Data'!F103))="","",OFFSET('Hygiene Data'!$F$11,0,10*ROW('Hygiene Data'!F103)))</f>
        <v/>
      </c>
      <c r="DV109" s="309" t="str">
        <f ca="true">+IF(OFFSET('Hygiene Data'!$F$12,0,10*ROW('Hygiene Data'!F103))="","",OFFSET('Hygiene Data'!$F$12,0,10*ROW('Hygiene Data'!F103)))</f>
        <v/>
      </c>
      <c r="DW109" s="309" t="str">
        <f ca="true">+IF(OFFSET('Hygiene Data'!$F$13,0,10*ROW('Hygiene Data'!F103))="","",OFFSET('Hygiene Data'!$F$13,0,10*ROW('Hygiene Data'!F103)))</f>
        <v/>
      </c>
      <c r="DX109" s="309" t="str">
        <f ca="true">+IF(OFFSET('Hygiene Data'!$G$11,0,10*ROW('Hygiene Data'!G103))="","",OFFSET('Hygiene Data'!$G$11,0,10*ROW('Hygiene Data'!G103)))</f>
        <v/>
      </c>
      <c r="DY109" s="309" t="str">
        <f ca="true">+IF(OFFSET('Hygiene Data'!$G$12,0,10*ROW('Hygiene Data'!G103))="","",OFFSET('Hygiene Data'!$G$12,0,10*ROW('Hygiene Data'!G103)))</f>
        <v/>
      </c>
      <c r="DZ109" s="309" t="str">
        <f ca="true">+IF(OFFSET('Hygiene Data'!$G$13,0,10*ROW('Hygiene Data'!G103))="","",OFFSET('Hygiene Data'!$G$13,0,10*ROW('Hygiene Data'!G103)))</f>
        <v/>
      </c>
      <c r="EA109" s="309" t="str">
        <f ca="true">+IF(OFFSET('Hygiene Data'!$H$11,0,10*ROW('Hygiene Data'!H103))="","",OFFSET('Hygiene Data'!$H$11,0,10*ROW('Hygiene Data'!H103)))</f>
        <v/>
      </c>
      <c r="EB109" s="309" t="str">
        <f ca="true">+IF(OFFSET('Hygiene Data'!$H$12,0,10*ROW('Hygiene Data'!H103))="","",OFFSET('Hygiene Data'!$H$12,0,10*ROW('Hygiene Data'!H103)))</f>
        <v/>
      </c>
      <c r="EC109" s="309" t="str">
        <f ca="true">+IF(OFFSET('Hygiene Data'!$H$13,0,10*ROW('Hygiene Data'!H103))="","",OFFSET('Hygiene Data'!$H$13,0,10*ROW('Hygiene Data'!H103)))</f>
        <v/>
      </c>
      <c r="ED109" s="309" t="str">
        <f ca="true">+IF(OFFSET('Hygiene Data'!$I$11,0,10*ROW('Hygiene Data'!I103))="","",OFFSET('Hygiene Data'!$I$11,0,10*ROW('Hygiene Data'!I103)))</f>
        <v/>
      </c>
      <c r="EE109" s="309" t="str">
        <f ca="true">+IF(OFFSET('Hygiene Data'!$I$12,0,10*ROW('Hygiene Data'!I103))="","",OFFSET('Hygiene Data'!$I$12,0,10*ROW('Hygiene Data'!I103)))</f>
        <v/>
      </c>
      <c r="EF109" s="309"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65" t="str">
        <f t="shared" ca="true" si="1"/>
        <v/>
      </c>
      <c r="D110" s="9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10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10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10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10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10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10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10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10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10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10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10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10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10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10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10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10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10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10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10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10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10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10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10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10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10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10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10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10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10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10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9"/>
      <c r="BS110" s="309" t="str">
        <f ca="true">+IF(OFFSET('Water Data'!$D$27,0,10*ROW('Water Data'!D104))="","",OFFSET('Water Data'!$D$27,0,10*ROW('Water Data'!D104)))</f>
        <v/>
      </c>
      <c r="BT110" s="309" t="str">
        <f ca="true">+IF(OFFSET('Water Data'!$D$28,0,10*ROW('Water Data'!D104))="","",OFFSET('Water Data'!$D$28,0,10*ROW('Water Data'!D104)))</f>
        <v/>
      </c>
      <c r="BU110" s="309" t="str">
        <f ca="true">+IF(OFFSET('Water Data'!$D$29,0,10*ROW('Water Data'!D104))="","",OFFSET('Water Data'!$D$29,0,10*ROW('Water Data'!D104)))</f>
        <v/>
      </c>
      <c r="BV110" s="309" t="str">
        <f ca="true">+IF(OFFSET('Water Data'!$E$27,0,10*ROW('Water Data'!E104))="","",OFFSET('Water Data'!$E$27,0,10*ROW('Water Data'!E104)))</f>
        <v/>
      </c>
      <c r="BW110" s="309" t="str">
        <f ca="true">+IF(OFFSET('Water Data'!$E$28,0,10*ROW('Water Data'!E104))="","",OFFSET('Water Data'!$E$28,0,10*ROW('Water Data'!E104)))</f>
        <v/>
      </c>
      <c r="BX110" s="309" t="str">
        <f ca="true">+IF(OFFSET('Water Data'!$E$29,0,10*ROW('Water Data'!E104))="","",OFFSET('Water Data'!$E$29,0,10*ROW('Water Data'!E104)))</f>
        <v/>
      </c>
      <c r="BY110" s="309" t="str">
        <f ca="true">+IF(OFFSET('Water Data'!$F$27,0,10*ROW('Water Data'!F104))="","",OFFSET('Water Data'!$F$27,0,10*ROW('Water Data'!F104)))</f>
        <v/>
      </c>
      <c r="BZ110" s="309" t="str">
        <f ca="true">+IF(OFFSET('Water Data'!$F$28,0,10*ROW('Water Data'!F104))="","",OFFSET('Water Data'!$F$28,0,10*ROW('Water Data'!F104)))</f>
        <v/>
      </c>
      <c r="CA110" s="309" t="str">
        <f ca="true">+IF(OFFSET('Water Data'!$F$29,0,10*ROW('Water Data'!F104))="","",OFFSET('Water Data'!$F$29,0,10*ROW('Water Data'!F104)))</f>
        <v/>
      </c>
      <c r="CB110" s="309" t="str">
        <f ca="true">+IF(OFFSET('Water Data'!$G$27,0,10*ROW('Water Data'!G104))="","",OFFSET('Water Data'!$G$27,0,10*ROW('Water Data'!G104)))</f>
        <v/>
      </c>
      <c r="CC110" s="309" t="str">
        <f ca="true">+IF(OFFSET('Water Data'!$G$28,0,10*ROW('Water Data'!G104))="","",OFFSET('Water Data'!$G$28,0,10*ROW('Water Data'!G104)))</f>
        <v/>
      </c>
      <c r="CD110" s="309" t="str">
        <f ca="true">+IF(OFFSET('Water Data'!$G$29,0,10*ROW('Water Data'!G104))="","",OFFSET('Water Data'!$G$29,0,10*ROW('Water Data'!G104)))</f>
        <v/>
      </c>
      <c r="CE110" s="309" t="str">
        <f ca="true">+IF(OFFSET('Water Data'!$H$27,0,10*ROW('Water Data'!H104))="","",OFFSET('Water Data'!$H$27,0,10*ROW('Water Data'!H104)))</f>
        <v/>
      </c>
      <c r="CF110" s="309" t="str">
        <f ca="true">+IF(OFFSET('Water Data'!$H$28,0,10*ROW('Water Data'!H104))="","",OFFSET('Water Data'!$H$28,0,10*ROW('Water Data'!H104)))</f>
        <v/>
      </c>
      <c r="CG110" s="309" t="str">
        <f ca="true">+IF(OFFSET('Water Data'!$H$29,0,10*ROW('Water Data'!H104))="","",OFFSET('Water Data'!$H$29,0,10*ROW('Water Data'!H104)))</f>
        <v/>
      </c>
      <c r="CH110" s="309" t="str">
        <f ca="true">+IF(OFFSET('Water Data'!$I$27,0,10*ROW('Water Data'!I104))="","",OFFSET('Water Data'!$I$27,0,10*ROW('Water Data'!I104)))</f>
        <v/>
      </c>
      <c r="CI110" s="309" t="str">
        <f ca="true">+IF(OFFSET('Water Data'!$I$28,0,10*ROW('Water Data'!I104))="","",OFFSET('Water Data'!$I$28,0,10*ROW('Water Data'!I104)))</f>
        <v/>
      </c>
      <c r="CJ110" s="309" t="str">
        <f ca="true">+IF(OFFSET('Water Data'!$I$29,0,10*ROW('Water Data'!I104))="","",OFFSET('Water Data'!$I$29,0,10*ROW('Water Data'!I104)))</f>
        <v/>
      </c>
      <c r="CK110" s="309" t="str">
        <f ca="true">+IF(OFFSET('Sanitation Data'!$D$28,0,10*ROW('Sanitation Data'!D104))="","",OFFSET('Sanitation Data'!$D$28,0,10*ROW('Sanitation Data'!D104)))</f>
        <v/>
      </c>
      <c r="CL110" s="309" t="str">
        <f ca="true">+IF(OFFSET('Sanitation Data'!$D$29,0,10*ROW('Sanitation Data'!D104))="","",OFFSET('Sanitation Data'!$D$29,0,10*ROW('Sanitation Data'!D104)))</f>
        <v/>
      </c>
      <c r="CM110" s="309" t="str">
        <f ca="true">+IF(OFFSET('Sanitation Data'!$D$30,0,10*ROW('Sanitation Data'!D104))="","",OFFSET('Sanitation Data'!$D$30,0,10*ROW('Sanitation Data'!D104)))</f>
        <v/>
      </c>
      <c r="CN110" s="309" t="str">
        <f ca="true">+IF(OFFSET('Sanitation Data'!$D$31,0,10*ROW('Sanitation Data'!D104))="","",OFFSET('Sanitation Data'!$D$31,0,10*ROW('Sanitation Data'!D104)))</f>
        <v/>
      </c>
      <c r="CO110" s="309" t="str">
        <f ca="true">+IF(OFFSET('Sanitation Data'!$D$32,0,10*ROW('Sanitation Data'!D104))="","",OFFSET('Sanitation Data'!$D$32,0,10*ROW('Sanitation Data'!D104)))</f>
        <v/>
      </c>
      <c r="CP110" s="309" t="str">
        <f ca="true">+IF(OFFSET('Sanitation Data'!$E$28,0,10*ROW('Sanitation Data'!E104))="","",OFFSET('Sanitation Data'!$E$28,0,10*ROW('Sanitation Data'!E104)))</f>
        <v/>
      </c>
      <c r="CQ110" s="309" t="str">
        <f ca="true">+IF(OFFSET('Sanitation Data'!$E$29,0,10*ROW('Sanitation Data'!E104))="","",OFFSET('Sanitation Data'!$E$29,0,10*ROW('Sanitation Data'!E104)))</f>
        <v/>
      </c>
      <c r="CR110" s="309" t="str">
        <f ca="true">+IF(OFFSET('Sanitation Data'!$E$30,0,10*ROW('Sanitation Data'!E104))="","",OFFSET('Sanitation Data'!$E$30,0,10*ROW('Sanitation Data'!E104)))</f>
        <v/>
      </c>
      <c r="CS110" s="309" t="str">
        <f ca="true">+IF(OFFSET('Sanitation Data'!$E$31,0,10*ROW('Sanitation Data'!E104))="","",OFFSET('Sanitation Data'!$E$31,0,10*ROW('Sanitation Data'!E104)))</f>
        <v/>
      </c>
      <c r="CT110" s="309" t="str">
        <f ca="true">+IF(OFFSET('Sanitation Data'!$E$32,0,10*ROW('Sanitation Data'!E104))="","",OFFSET('Sanitation Data'!$E$32,0,10*ROW('Sanitation Data'!E104)))</f>
        <v/>
      </c>
      <c r="CU110" s="309" t="str">
        <f ca="true">+IF(OFFSET('Sanitation Data'!$F$28,0,10*ROW('Sanitation Data'!F104))="","",OFFSET('Sanitation Data'!$F$28,0,10*ROW('Sanitation Data'!F104)))</f>
        <v/>
      </c>
      <c r="CV110" s="309" t="str">
        <f ca="true">+IF(OFFSET('Sanitation Data'!$F$29,0,10*ROW('Sanitation Data'!F104))="","",OFFSET('Sanitation Data'!$F$29,0,10*ROW('Sanitation Data'!F104)))</f>
        <v/>
      </c>
      <c r="CW110" s="309" t="str">
        <f ca="true">+IF(OFFSET('Sanitation Data'!$F$30,0,10*ROW('Sanitation Data'!F104))="","",OFFSET('Sanitation Data'!$F$30,0,10*ROW('Sanitation Data'!F104)))</f>
        <v/>
      </c>
      <c r="CX110" s="309" t="str">
        <f ca="true">+IF(OFFSET('Sanitation Data'!$F$31,0,10*ROW('Sanitation Data'!F104))="","",OFFSET('Sanitation Data'!$F$31,0,10*ROW('Sanitation Data'!F104)))</f>
        <v/>
      </c>
      <c r="CY110" s="309" t="str">
        <f ca="true">+IF(OFFSET('Sanitation Data'!$F$32,0,10*ROW('Sanitation Data'!F104))="","",OFFSET('Sanitation Data'!$F$32,0,10*ROW('Sanitation Data'!F104)))</f>
        <v/>
      </c>
      <c r="CZ110" s="309" t="str">
        <f ca="true">+IF(OFFSET('Sanitation Data'!$G$28,0,10*ROW('Sanitation Data'!G104))="","",OFFSET('Sanitation Data'!$G$28,0,10*ROW('Sanitation Data'!G104)))</f>
        <v/>
      </c>
      <c r="DA110" s="309" t="str">
        <f ca="true">+IF(OFFSET('Sanitation Data'!$G$29,0,10*ROW('Sanitation Data'!G104))="","",OFFSET('Sanitation Data'!$G$29,0,10*ROW('Sanitation Data'!G104)))</f>
        <v/>
      </c>
      <c r="DB110" s="309" t="str">
        <f ca="true">+IF(OFFSET('Sanitation Data'!$G$30,0,10*ROW('Sanitation Data'!G104))="","",OFFSET('Sanitation Data'!$G$30,0,10*ROW('Sanitation Data'!G104)))</f>
        <v/>
      </c>
      <c r="DC110" s="309" t="str">
        <f ca="true">+IF(OFFSET('Sanitation Data'!$G$31,0,10*ROW('Sanitation Data'!G104))="","",OFFSET('Sanitation Data'!$G$31,0,10*ROW('Sanitation Data'!G104)))</f>
        <v/>
      </c>
      <c r="DD110" s="309" t="str">
        <f ca="true">+IF(OFFSET('Sanitation Data'!$G$32,0,10*ROW('Sanitation Data'!G104))="","",OFFSET('Sanitation Data'!$G$32,0,10*ROW('Sanitation Data'!G104)))</f>
        <v/>
      </c>
      <c r="DE110" s="309" t="str">
        <f ca="true">+IF(OFFSET('Sanitation Data'!$H$28,0,10*ROW('Sanitation Data'!H104))="","",OFFSET('Sanitation Data'!$H$28,0,10*ROW('Sanitation Data'!H104)))</f>
        <v/>
      </c>
      <c r="DF110" s="309" t="str">
        <f ca="true">+IF(OFFSET('Sanitation Data'!$H$29,0,10*ROW('Sanitation Data'!H104))="","",OFFSET('Sanitation Data'!$H$29,0,10*ROW('Sanitation Data'!H104)))</f>
        <v/>
      </c>
      <c r="DG110" s="309" t="str">
        <f ca="true">+IF(OFFSET('Sanitation Data'!$H$30,0,10*ROW('Sanitation Data'!H104))="","",OFFSET('Sanitation Data'!$H$30,0,10*ROW('Sanitation Data'!H104)))</f>
        <v/>
      </c>
      <c r="DH110" s="309" t="str">
        <f ca="true">+IF(OFFSET('Sanitation Data'!$H$31,0,10*ROW('Sanitation Data'!H104))="","",OFFSET('Sanitation Data'!$H$31,0,10*ROW('Sanitation Data'!H104)))</f>
        <v/>
      </c>
      <c r="DI110" s="309" t="str">
        <f ca="true">+IF(OFFSET('Sanitation Data'!$H$32,0,10*ROW('Sanitation Data'!H104))="","",OFFSET('Sanitation Data'!$H$32,0,10*ROW('Sanitation Data'!H104)))</f>
        <v/>
      </c>
      <c r="DJ110" s="309" t="str">
        <f ca="true">+IF(OFFSET('Sanitation Data'!$I$28,0,10*ROW('Sanitation Data'!I104))="","",OFFSET('Sanitation Data'!$I$28,0,10*ROW('Sanitation Data'!I104)))</f>
        <v/>
      </c>
      <c r="DK110" s="309" t="str">
        <f ca="true">+IF(OFFSET('Sanitation Data'!$I$29,0,10*ROW('Sanitation Data'!I104))="","",OFFSET('Sanitation Data'!$I$29,0,10*ROW('Sanitation Data'!I104)))</f>
        <v/>
      </c>
      <c r="DL110" s="309" t="str">
        <f ca="true">+IF(OFFSET('Sanitation Data'!$I$30,0,10*ROW('Sanitation Data'!I104))="","",OFFSET('Sanitation Data'!$I$30,0,10*ROW('Sanitation Data'!I104)))</f>
        <v/>
      </c>
      <c r="DM110" s="309" t="str">
        <f ca="true">+IF(OFFSET('Sanitation Data'!$I$31,0,10*ROW('Sanitation Data'!I104))="","",OFFSET('Sanitation Data'!$I$31,0,10*ROW('Sanitation Data'!I104)))</f>
        <v/>
      </c>
      <c r="DN110" s="309" t="str">
        <f ca="true">+IF(OFFSET('Sanitation Data'!$I$32,0,10*ROW('Sanitation Data'!I104))="","",OFFSET('Sanitation Data'!$I$32,0,10*ROW('Sanitation Data'!I104)))</f>
        <v/>
      </c>
      <c r="DO110" s="309" t="str">
        <f ca="true">+IF(OFFSET('Hygiene Data'!$D$11,0,10*ROW('Hygiene Data'!D104))="","",OFFSET('Hygiene Data'!$D$11,0,10*ROW('Hygiene Data'!D104)))</f>
        <v/>
      </c>
      <c r="DP110" s="309" t="str">
        <f ca="true">+IF(OFFSET('Hygiene Data'!$D$12,0,10*ROW('Hygiene Data'!D104))="","",OFFSET('Hygiene Data'!$D$12,0,10*ROW('Hygiene Data'!D104)))</f>
        <v/>
      </c>
      <c r="DQ110" s="309" t="str">
        <f ca="true">+IF(OFFSET('Hygiene Data'!$D$13,0,10*ROW('Hygiene Data'!D104))="","",OFFSET('Hygiene Data'!$D$13,0,10*ROW('Hygiene Data'!D104)))</f>
        <v/>
      </c>
      <c r="DR110" s="309" t="str">
        <f ca="true">+IF(OFFSET('Hygiene Data'!$E$11,0,10*ROW('Hygiene Data'!E104))="","",OFFSET('Hygiene Data'!$E$11,0,10*ROW('Hygiene Data'!E104)))</f>
        <v/>
      </c>
      <c r="DS110" s="309" t="str">
        <f ca="true">+IF(OFFSET('Hygiene Data'!$E$12,0,10*ROW('Hygiene Data'!E104))="","",OFFSET('Hygiene Data'!$E$12,0,10*ROW('Hygiene Data'!E104)))</f>
        <v/>
      </c>
      <c r="DT110" s="309" t="str">
        <f ca="true">+IF(OFFSET('Hygiene Data'!$E$13,0,10*ROW('Hygiene Data'!E104))="","",OFFSET('Hygiene Data'!$E$13,0,10*ROW('Hygiene Data'!E104)))</f>
        <v/>
      </c>
      <c r="DU110" s="309" t="str">
        <f ca="true">+IF(OFFSET('Hygiene Data'!$F$11,0,10*ROW('Hygiene Data'!F104))="","",OFFSET('Hygiene Data'!$F$11,0,10*ROW('Hygiene Data'!F104)))</f>
        <v/>
      </c>
      <c r="DV110" s="309" t="str">
        <f ca="true">+IF(OFFSET('Hygiene Data'!$F$12,0,10*ROW('Hygiene Data'!F104))="","",OFFSET('Hygiene Data'!$F$12,0,10*ROW('Hygiene Data'!F104)))</f>
        <v/>
      </c>
      <c r="DW110" s="309" t="str">
        <f ca="true">+IF(OFFSET('Hygiene Data'!$F$13,0,10*ROW('Hygiene Data'!F104))="","",OFFSET('Hygiene Data'!$F$13,0,10*ROW('Hygiene Data'!F104)))</f>
        <v/>
      </c>
      <c r="DX110" s="309" t="str">
        <f ca="true">+IF(OFFSET('Hygiene Data'!$G$11,0,10*ROW('Hygiene Data'!G104))="","",OFFSET('Hygiene Data'!$G$11,0,10*ROW('Hygiene Data'!G104)))</f>
        <v/>
      </c>
      <c r="DY110" s="309" t="str">
        <f ca="true">+IF(OFFSET('Hygiene Data'!$G$12,0,10*ROW('Hygiene Data'!G104))="","",OFFSET('Hygiene Data'!$G$12,0,10*ROW('Hygiene Data'!G104)))</f>
        <v/>
      </c>
      <c r="DZ110" s="309" t="str">
        <f ca="true">+IF(OFFSET('Hygiene Data'!$G$13,0,10*ROW('Hygiene Data'!G104))="","",OFFSET('Hygiene Data'!$G$13,0,10*ROW('Hygiene Data'!G104)))</f>
        <v/>
      </c>
      <c r="EA110" s="309" t="str">
        <f ca="true">+IF(OFFSET('Hygiene Data'!$H$11,0,10*ROW('Hygiene Data'!H104))="","",OFFSET('Hygiene Data'!$H$11,0,10*ROW('Hygiene Data'!H104)))</f>
        <v/>
      </c>
      <c r="EB110" s="309" t="str">
        <f ca="true">+IF(OFFSET('Hygiene Data'!$H$12,0,10*ROW('Hygiene Data'!H104))="","",OFFSET('Hygiene Data'!$H$12,0,10*ROW('Hygiene Data'!H104)))</f>
        <v/>
      </c>
      <c r="EC110" s="309" t="str">
        <f ca="true">+IF(OFFSET('Hygiene Data'!$H$13,0,10*ROW('Hygiene Data'!H104))="","",OFFSET('Hygiene Data'!$H$13,0,10*ROW('Hygiene Data'!H104)))</f>
        <v/>
      </c>
      <c r="ED110" s="309" t="str">
        <f ca="true">+IF(OFFSET('Hygiene Data'!$I$11,0,10*ROW('Hygiene Data'!I104))="","",OFFSET('Hygiene Data'!$I$11,0,10*ROW('Hygiene Data'!I104)))</f>
        <v/>
      </c>
      <c r="EE110" s="309" t="str">
        <f ca="true">+IF(OFFSET('Hygiene Data'!$I$12,0,10*ROW('Hygiene Data'!I104))="","",OFFSET('Hygiene Data'!$I$12,0,10*ROW('Hygiene Data'!I104)))</f>
        <v/>
      </c>
      <c r="EF110" s="309"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65" t="str">
        <f t="shared" ca="true" si="1"/>
        <v/>
      </c>
      <c r="D111" s="9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10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10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10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10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10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10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10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10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10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10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10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10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10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10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10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10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10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10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10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10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10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10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10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10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10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10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10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10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10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10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9"/>
      <c r="BS111" s="309" t="str">
        <f ca="true">+IF(OFFSET('Water Data'!$D$27,0,10*ROW('Water Data'!D105))="","",OFFSET('Water Data'!$D$27,0,10*ROW('Water Data'!D105)))</f>
        <v/>
      </c>
      <c r="BT111" s="309" t="str">
        <f ca="true">+IF(OFFSET('Water Data'!$D$28,0,10*ROW('Water Data'!D105))="","",OFFSET('Water Data'!$D$28,0,10*ROW('Water Data'!D105)))</f>
        <v/>
      </c>
      <c r="BU111" s="309" t="str">
        <f ca="true">+IF(OFFSET('Water Data'!$D$29,0,10*ROW('Water Data'!D105))="","",OFFSET('Water Data'!$D$29,0,10*ROW('Water Data'!D105)))</f>
        <v/>
      </c>
      <c r="BV111" s="309" t="str">
        <f ca="true">+IF(OFFSET('Water Data'!$E$27,0,10*ROW('Water Data'!E105))="","",OFFSET('Water Data'!$E$27,0,10*ROW('Water Data'!E105)))</f>
        <v/>
      </c>
      <c r="BW111" s="309" t="str">
        <f ca="true">+IF(OFFSET('Water Data'!$E$28,0,10*ROW('Water Data'!E105))="","",OFFSET('Water Data'!$E$28,0,10*ROW('Water Data'!E105)))</f>
        <v/>
      </c>
      <c r="BX111" s="309" t="str">
        <f ca="true">+IF(OFFSET('Water Data'!$E$29,0,10*ROW('Water Data'!E105))="","",OFFSET('Water Data'!$E$29,0,10*ROW('Water Data'!E105)))</f>
        <v/>
      </c>
      <c r="BY111" s="309" t="str">
        <f ca="true">+IF(OFFSET('Water Data'!$F$27,0,10*ROW('Water Data'!F105))="","",OFFSET('Water Data'!$F$27,0,10*ROW('Water Data'!F105)))</f>
        <v/>
      </c>
      <c r="BZ111" s="309" t="str">
        <f ca="true">+IF(OFFSET('Water Data'!$F$28,0,10*ROW('Water Data'!F105))="","",OFFSET('Water Data'!$F$28,0,10*ROW('Water Data'!F105)))</f>
        <v/>
      </c>
      <c r="CA111" s="309" t="str">
        <f ca="true">+IF(OFFSET('Water Data'!$F$29,0,10*ROW('Water Data'!F105))="","",OFFSET('Water Data'!$F$29,0,10*ROW('Water Data'!F105)))</f>
        <v/>
      </c>
      <c r="CB111" s="309" t="str">
        <f ca="true">+IF(OFFSET('Water Data'!$G$27,0,10*ROW('Water Data'!G105))="","",OFFSET('Water Data'!$G$27,0,10*ROW('Water Data'!G105)))</f>
        <v/>
      </c>
      <c r="CC111" s="309" t="str">
        <f ca="true">+IF(OFFSET('Water Data'!$G$28,0,10*ROW('Water Data'!G105))="","",OFFSET('Water Data'!$G$28,0,10*ROW('Water Data'!G105)))</f>
        <v/>
      </c>
      <c r="CD111" s="309" t="str">
        <f ca="true">+IF(OFFSET('Water Data'!$G$29,0,10*ROW('Water Data'!G105))="","",OFFSET('Water Data'!$G$29,0,10*ROW('Water Data'!G105)))</f>
        <v/>
      </c>
      <c r="CE111" s="309" t="str">
        <f ca="true">+IF(OFFSET('Water Data'!$H$27,0,10*ROW('Water Data'!H105))="","",OFFSET('Water Data'!$H$27,0,10*ROW('Water Data'!H105)))</f>
        <v/>
      </c>
      <c r="CF111" s="309" t="str">
        <f ca="true">+IF(OFFSET('Water Data'!$H$28,0,10*ROW('Water Data'!H105))="","",OFFSET('Water Data'!$H$28,0,10*ROW('Water Data'!H105)))</f>
        <v/>
      </c>
      <c r="CG111" s="309" t="str">
        <f ca="true">+IF(OFFSET('Water Data'!$H$29,0,10*ROW('Water Data'!H105))="","",OFFSET('Water Data'!$H$29,0,10*ROW('Water Data'!H105)))</f>
        <v/>
      </c>
      <c r="CH111" s="309" t="str">
        <f ca="true">+IF(OFFSET('Water Data'!$I$27,0,10*ROW('Water Data'!I105))="","",OFFSET('Water Data'!$I$27,0,10*ROW('Water Data'!I105)))</f>
        <v/>
      </c>
      <c r="CI111" s="309" t="str">
        <f ca="true">+IF(OFFSET('Water Data'!$I$28,0,10*ROW('Water Data'!I105))="","",OFFSET('Water Data'!$I$28,0,10*ROW('Water Data'!I105)))</f>
        <v/>
      </c>
      <c r="CJ111" s="309" t="str">
        <f ca="true">+IF(OFFSET('Water Data'!$I$29,0,10*ROW('Water Data'!I105))="","",OFFSET('Water Data'!$I$29,0,10*ROW('Water Data'!I105)))</f>
        <v/>
      </c>
      <c r="CK111" s="309" t="str">
        <f ca="true">+IF(OFFSET('Sanitation Data'!$D$28,0,10*ROW('Sanitation Data'!D105))="","",OFFSET('Sanitation Data'!$D$28,0,10*ROW('Sanitation Data'!D105)))</f>
        <v/>
      </c>
      <c r="CL111" s="309" t="str">
        <f ca="true">+IF(OFFSET('Sanitation Data'!$D$29,0,10*ROW('Sanitation Data'!D105))="","",OFFSET('Sanitation Data'!$D$29,0,10*ROW('Sanitation Data'!D105)))</f>
        <v/>
      </c>
      <c r="CM111" s="309" t="str">
        <f ca="true">+IF(OFFSET('Sanitation Data'!$D$30,0,10*ROW('Sanitation Data'!D105))="","",OFFSET('Sanitation Data'!$D$30,0,10*ROW('Sanitation Data'!D105)))</f>
        <v/>
      </c>
      <c r="CN111" s="309" t="str">
        <f ca="true">+IF(OFFSET('Sanitation Data'!$D$31,0,10*ROW('Sanitation Data'!D105))="","",OFFSET('Sanitation Data'!$D$31,0,10*ROW('Sanitation Data'!D105)))</f>
        <v/>
      </c>
      <c r="CO111" s="309" t="str">
        <f ca="true">+IF(OFFSET('Sanitation Data'!$D$32,0,10*ROW('Sanitation Data'!D105))="","",OFFSET('Sanitation Data'!$D$32,0,10*ROW('Sanitation Data'!D105)))</f>
        <v/>
      </c>
      <c r="CP111" s="309" t="str">
        <f ca="true">+IF(OFFSET('Sanitation Data'!$E$28,0,10*ROW('Sanitation Data'!E105))="","",OFFSET('Sanitation Data'!$E$28,0,10*ROW('Sanitation Data'!E105)))</f>
        <v/>
      </c>
      <c r="CQ111" s="309" t="str">
        <f ca="true">+IF(OFFSET('Sanitation Data'!$E$29,0,10*ROW('Sanitation Data'!E105))="","",OFFSET('Sanitation Data'!$E$29,0,10*ROW('Sanitation Data'!E105)))</f>
        <v/>
      </c>
      <c r="CR111" s="309" t="str">
        <f ca="true">+IF(OFFSET('Sanitation Data'!$E$30,0,10*ROW('Sanitation Data'!E105))="","",OFFSET('Sanitation Data'!$E$30,0,10*ROW('Sanitation Data'!E105)))</f>
        <v/>
      </c>
      <c r="CS111" s="309" t="str">
        <f ca="true">+IF(OFFSET('Sanitation Data'!$E$31,0,10*ROW('Sanitation Data'!E105))="","",OFFSET('Sanitation Data'!$E$31,0,10*ROW('Sanitation Data'!E105)))</f>
        <v/>
      </c>
      <c r="CT111" s="309" t="str">
        <f ca="true">+IF(OFFSET('Sanitation Data'!$E$32,0,10*ROW('Sanitation Data'!E105))="","",OFFSET('Sanitation Data'!$E$32,0,10*ROW('Sanitation Data'!E105)))</f>
        <v/>
      </c>
      <c r="CU111" s="309" t="str">
        <f ca="true">+IF(OFFSET('Sanitation Data'!$F$28,0,10*ROW('Sanitation Data'!F105))="","",OFFSET('Sanitation Data'!$F$28,0,10*ROW('Sanitation Data'!F105)))</f>
        <v/>
      </c>
      <c r="CV111" s="309" t="str">
        <f ca="true">+IF(OFFSET('Sanitation Data'!$F$29,0,10*ROW('Sanitation Data'!F105))="","",OFFSET('Sanitation Data'!$F$29,0,10*ROW('Sanitation Data'!F105)))</f>
        <v/>
      </c>
      <c r="CW111" s="309" t="str">
        <f ca="true">+IF(OFFSET('Sanitation Data'!$F$30,0,10*ROW('Sanitation Data'!F105))="","",OFFSET('Sanitation Data'!$F$30,0,10*ROW('Sanitation Data'!F105)))</f>
        <v/>
      </c>
      <c r="CX111" s="309" t="str">
        <f ca="true">+IF(OFFSET('Sanitation Data'!$F$31,0,10*ROW('Sanitation Data'!F105))="","",OFFSET('Sanitation Data'!$F$31,0,10*ROW('Sanitation Data'!F105)))</f>
        <v/>
      </c>
      <c r="CY111" s="309" t="str">
        <f ca="true">+IF(OFFSET('Sanitation Data'!$F$32,0,10*ROW('Sanitation Data'!F105))="","",OFFSET('Sanitation Data'!$F$32,0,10*ROW('Sanitation Data'!F105)))</f>
        <v/>
      </c>
      <c r="CZ111" s="309" t="str">
        <f ca="true">+IF(OFFSET('Sanitation Data'!$G$28,0,10*ROW('Sanitation Data'!G105))="","",OFFSET('Sanitation Data'!$G$28,0,10*ROW('Sanitation Data'!G105)))</f>
        <v/>
      </c>
      <c r="DA111" s="309" t="str">
        <f ca="true">+IF(OFFSET('Sanitation Data'!$G$29,0,10*ROW('Sanitation Data'!G105))="","",OFFSET('Sanitation Data'!$G$29,0,10*ROW('Sanitation Data'!G105)))</f>
        <v/>
      </c>
      <c r="DB111" s="309" t="str">
        <f ca="true">+IF(OFFSET('Sanitation Data'!$G$30,0,10*ROW('Sanitation Data'!G105))="","",OFFSET('Sanitation Data'!$G$30,0,10*ROW('Sanitation Data'!G105)))</f>
        <v/>
      </c>
      <c r="DC111" s="309" t="str">
        <f ca="true">+IF(OFFSET('Sanitation Data'!$G$31,0,10*ROW('Sanitation Data'!G105))="","",OFFSET('Sanitation Data'!$G$31,0,10*ROW('Sanitation Data'!G105)))</f>
        <v/>
      </c>
      <c r="DD111" s="309" t="str">
        <f ca="true">+IF(OFFSET('Sanitation Data'!$G$32,0,10*ROW('Sanitation Data'!G105))="","",OFFSET('Sanitation Data'!$G$32,0,10*ROW('Sanitation Data'!G105)))</f>
        <v/>
      </c>
      <c r="DE111" s="309" t="str">
        <f ca="true">+IF(OFFSET('Sanitation Data'!$H$28,0,10*ROW('Sanitation Data'!H105))="","",OFFSET('Sanitation Data'!$H$28,0,10*ROW('Sanitation Data'!H105)))</f>
        <v/>
      </c>
      <c r="DF111" s="309" t="str">
        <f ca="true">+IF(OFFSET('Sanitation Data'!$H$29,0,10*ROW('Sanitation Data'!H105))="","",OFFSET('Sanitation Data'!$H$29,0,10*ROW('Sanitation Data'!H105)))</f>
        <v/>
      </c>
      <c r="DG111" s="309" t="str">
        <f ca="true">+IF(OFFSET('Sanitation Data'!$H$30,0,10*ROW('Sanitation Data'!H105))="","",OFFSET('Sanitation Data'!$H$30,0,10*ROW('Sanitation Data'!H105)))</f>
        <v/>
      </c>
      <c r="DH111" s="309" t="str">
        <f ca="true">+IF(OFFSET('Sanitation Data'!$H$31,0,10*ROW('Sanitation Data'!H105))="","",OFFSET('Sanitation Data'!$H$31,0,10*ROW('Sanitation Data'!H105)))</f>
        <v/>
      </c>
      <c r="DI111" s="309" t="str">
        <f ca="true">+IF(OFFSET('Sanitation Data'!$H$32,0,10*ROW('Sanitation Data'!H105))="","",OFFSET('Sanitation Data'!$H$32,0,10*ROW('Sanitation Data'!H105)))</f>
        <v/>
      </c>
      <c r="DJ111" s="309" t="str">
        <f ca="true">+IF(OFFSET('Sanitation Data'!$I$28,0,10*ROW('Sanitation Data'!I105))="","",OFFSET('Sanitation Data'!$I$28,0,10*ROW('Sanitation Data'!I105)))</f>
        <v/>
      </c>
      <c r="DK111" s="309" t="str">
        <f ca="true">+IF(OFFSET('Sanitation Data'!$I$29,0,10*ROW('Sanitation Data'!I105))="","",OFFSET('Sanitation Data'!$I$29,0,10*ROW('Sanitation Data'!I105)))</f>
        <v/>
      </c>
      <c r="DL111" s="309" t="str">
        <f ca="true">+IF(OFFSET('Sanitation Data'!$I$30,0,10*ROW('Sanitation Data'!I105))="","",OFFSET('Sanitation Data'!$I$30,0,10*ROW('Sanitation Data'!I105)))</f>
        <v/>
      </c>
      <c r="DM111" s="309" t="str">
        <f ca="true">+IF(OFFSET('Sanitation Data'!$I$31,0,10*ROW('Sanitation Data'!I105))="","",OFFSET('Sanitation Data'!$I$31,0,10*ROW('Sanitation Data'!I105)))</f>
        <v/>
      </c>
      <c r="DN111" s="309" t="str">
        <f ca="true">+IF(OFFSET('Sanitation Data'!$I$32,0,10*ROW('Sanitation Data'!I105))="","",OFFSET('Sanitation Data'!$I$32,0,10*ROW('Sanitation Data'!I105)))</f>
        <v/>
      </c>
      <c r="DO111" s="309" t="str">
        <f ca="true">+IF(OFFSET('Hygiene Data'!$D$11,0,10*ROW('Hygiene Data'!D105))="","",OFFSET('Hygiene Data'!$D$11,0,10*ROW('Hygiene Data'!D105)))</f>
        <v/>
      </c>
      <c r="DP111" s="309" t="str">
        <f ca="true">+IF(OFFSET('Hygiene Data'!$D$12,0,10*ROW('Hygiene Data'!D105))="","",OFFSET('Hygiene Data'!$D$12,0,10*ROW('Hygiene Data'!D105)))</f>
        <v/>
      </c>
      <c r="DQ111" s="309" t="str">
        <f ca="true">+IF(OFFSET('Hygiene Data'!$D$13,0,10*ROW('Hygiene Data'!D105))="","",OFFSET('Hygiene Data'!$D$13,0,10*ROW('Hygiene Data'!D105)))</f>
        <v/>
      </c>
      <c r="DR111" s="309" t="str">
        <f ca="true">+IF(OFFSET('Hygiene Data'!$E$11,0,10*ROW('Hygiene Data'!E105))="","",OFFSET('Hygiene Data'!$E$11,0,10*ROW('Hygiene Data'!E105)))</f>
        <v/>
      </c>
      <c r="DS111" s="309" t="str">
        <f ca="true">+IF(OFFSET('Hygiene Data'!$E$12,0,10*ROW('Hygiene Data'!E105))="","",OFFSET('Hygiene Data'!$E$12,0,10*ROW('Hygiene Data'!E105)))</f>
        <v/>
      </c>
      <c r="DT111" s="309" t="str">
        <f ca="true">+IF(OFFSET('Hygiene Data'!$E$13,0,10*ROW('Hygiene Data'!E105))="","",OFFSET('Hygiene Data'!$E$13,0,10*ROW('Hygiene Data'!E105)))</f>
        <v/>
      </c>
      <c r="DU111" s="309" t="str">
        <f ca="true">+IF(OFFSET('Hygiene Data'!$F$11,0,10*ROW('Hygiene Data'!F105))="","",OFFSET('Hygiene Data'!$F$11,0,10*ROW('Hygiene Data'!F105)))</f>
        <v/>
      </c>
      <c r="DV111" s="309" t="str">
        <f ca="true">+IF(OFFSET('Hygiene Data'!$F$12,0,10*ROW('Hygiene Data'!F105))="","",OFFSET('Hygiene Data'!$F$12,0,10*ROW('Hygiene Data'!F105)))</f>
        <v/>
      </c>
      <c r="DW111" s="309" t="str">
        <f ca="true">+IF(OFFSET('Hygiene Data'!$F$13,0,10*ROW('Hygiene Data'!F105))="","",OFFSET('Hygiene Data'!$F$13,0,10*ROW('Hygiene Data'!F105)))</f>
        <v/>
      </c>
      <c r="DX111" s="309" t="str">
        <f ca="true">+IF(OFFSET('Hygiene Data'!$G$11,0,10*ROW('Hygiene Data'!G105))="","",OFFSET('Hygiene Data'!$G$11,0,10*ROW('Hygiene Data'!G105)))</f>
        <v/>
      </c>
      <c r="DY111" s="309" t="str">
        <f ca="true">+IF(OFFSET('Hygiene Data'!$G$12,0,10*ROW('Hygiene Data'!G105))="","",OFFSET('Hygiene Data'!$G$12,0,10*ROW('Hygiene Data'!G105)))</f>
        <v/>
      </c>
      <c r="DZ111" s="309" t="str">
        <f ca="true">+IF(OFFSET('Hygiene Data'!$G$13,0,10*ROW('Hygiene Data'!G105))="","",OFFSET('Hygiene Data'!$G$13,0,10*ROW('Hygiene Data'!G105)))</f>
        <v/>
      </c>
      <c r="EA111" s="309" t="str">
        <f ca="true">+IF(OFFSET('Hygiene Data'!$H$11,0,10*ROW('Hygiene Data'!H105))="","",OFFSET('Hygiene Data'!$H$11,0,10*ROW('Hygiene Data'!H105)))</f>
        <v/>
      </c>
      <c r="EB111" s="309" t="str">
        <f ca="true">+IF(OFFSET('Hygiene Data'!$H$12,0,10*ROW('Hygiene Data'!H105))="","",OFFSET('Hygiene Data'!$H$12,0,10*ROW('Hygiene Data'!H105)))</f>
        <v/>
      </c>
      <c r="EC111" s="309" t="str">
        <f ca="true">+IF(OFFSET('Hygiene Data'!$H$13,0,10*ROW('Hygiene Data'!H105))="","",OFFSET('Hygiene Data'!$H$13,0,10*ROW('Hygiene Data'!H105)))</f>
        <v/>
      </c>
      <c r="ED111" s="309" t="str">
        <f ca="true">+IF(OFFSET('Hygiene Data'!$I$11,0,10*ROW('Hygiene Data'!I105))="","",OFFSET('Hygiene Data'!$I$11,0,10*ROW('Hygiene Data'!I105)))</f>
        <v/>
      </c>
      <c r="EE111" s="309" t="str">
        <f ca="true">+IF(OFFSET('Hygiene Data'!$I$12,0,10*ROW('Hygiene Data'!I105))="","",OFFSET('Hygiene Data'!$I$12,0,10*ROW('Hygiene Data'!I105)))</f>
        <v/>
      </c>
      <c r="EF111" s="309"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65" t="str">
        <f t="shared" ca="true" si="1"/>
        <v/>
      </c>
      <c r="D112" s="9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10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10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10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10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10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10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10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10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10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10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10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10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10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10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10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10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10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10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10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10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10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10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10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10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10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10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10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10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10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10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9"/>
      <c r="BS112" s="309" t="str">
        <f ca="true">+IF(OFFSET('Water Data'!$D$27,0,10*ROW('Water Data'!D106))="","",OFFSET('Water Data'!$D$27,0,10*ROW('Water Data'!D106)))</f>
        <v/>
      </c>
      <c r="BT112" s="309" t="str">
        <f ca="true">+IF(OFFSET('Water Data'!$D$28,0,10*ROW('Water Data'!D106))="","",OFFSET('Water Data'!$D$28,0,10*ROW('Water Data'!D106)))</f>
        <v/>
      </c>
      <c r="BU112" s="309" t="str">
        <f ca="true">+IF(OFFSET('Water Data'!$D$29,0,10*ROW('Water Data'!D106))="","",OFFSET('Water Data'!$D$29,0,10*ROW('Water Data'!D106)))</f>
        <v/>
      </c>
      <c r="BV112" s="309" t="str">
        <f ca="true">+IF(OFFSET('Water Data'!$E$27,0,10*ROW('Water Data'!E106))="","",OFFSET('Water Data'!$E$27,0,10*ROW('Water Data'!E106)))</f>
        <v/>
      </c>
      <c r="BW112" s="309" t="str">
        <f ca="true">+IF(OFFSET('Water Data'!$E$28,0,10*ROW('Water Data'!E106))="","",OFFSET('Water Data'!$E$28,0,10*ROW('Water Data'!E106)))</f>
        <v/>
      </c>
      <c r="BX112" s="309" t="str">
        <f ca="true">+IF(OFFSET('Water Data'!$E$29,0,10*ROW('Water Data'!E106))="","",OFFSET('Water Data'!$E$29,0,10*ROW('Water Data'!E106)))</f>
        <v/>
      </c>
      <c r="BY112" s="309" t="str">
        <f ca="true">+IF(OFFSET('Water Data'!$F$27,0,10*ROW('Water Data'!F106))="","",OFFSET('Water Data'!$F$27,0,10*ROW('Water Data'!F106)))</f>
        <v/>
      </c>
      <c r="BZ112" s="309" t="str">
        <f ca="true">+IF(OFFSET('Water Data'!$F$28,0,10*ROW('Water Data'!F106))="","",OFFSET('Water Data'!$F$28,0,10*ROW('Water Data'!F106)))</f>
        <v/>
      </c>
      <c r="CA112" s="309" t="str">
        <f ca="true">+IF(OFFSET('Water Data'!$F$29,0,10*ROW('Water Data'!F106))="","",OFFSET('Water Data'!$F$29,0,10*ROW('Water Data'!F106)))</f>
        <v/>
      </c>
      <c r="CB112" s="309" t="str">
        <f ca="true">+IF(OFFSET('Water Data'!$G$27,0,10*ROW('Water Data'!G106))="","",OFFSET('Water Data'!$G$27,0,10*ROW('Water Data'!G106)))</f>
        <v/>
      </c>
      <c r="CC112" s="309" t="str">
        <f ca="true">+IF(OFFSET('Water Data'!$G$28,0,10*ROW('Water Data'!G106))="","",OFFSET('Water Data'!$G$28,0,10*ROW('Water Data'!G106)))</f>
        <v/>
      </c>
      <c r="CD112" s="309" t="str">
        <f ca="true">+IF(OFFSET('Water Data'!$G$29,0,10*ROW('Water Data'!G106))="","",OFFSET('Water Data'!$G$29,0,10*ROW('Water Data'!G106)))</f>
        <v/>
      </c>
      <c r="CE112" s="309" t="str">
        <f ca="true">+IF(OFFSET('Water Data'!$H$27,0,10*ROW('Water Data'!H106))="","",OFFSET('Water Data'!$H$27,0,10*ROW('Water Data'!H106)))</f>
        <v/>
      </c>
      <c r="CF112" s="309" t="str">
        <f ca="true">+IF(OFFSET('Water Data'!$H$28,0,10*ROW('Water Data'!H106))="","",OFFSET('Water Data'!$H$28,0,10*ROW('Water Data'!H106)))</f>
        <v/>
      </c>
      <c r="CG112" s="309" t="str">
        <f ca="true">+IF(OFFSET('Water Data'!$H$29,0,10*ROW('Water Data'!H106))="","",OFFSET('Water Data'!$H$29,0,10*ROW('Water Data'!H106)))</f>
        <v/>
      </c>
      <c r="CH112" s="309" t="str">
        <f ca="true">+IF(OFFSET('Water Data'!$I$27,0,10*ROW('Water Data'!I106))="","",OFFSET('Water Data'!$I$27,0,10*ROW('Water Data'!I106)))</f>
        <v/>
      </c>
      <c r="CI112" s="309" t="str">
        <f ca="true">+IF(OFFSET('Water Data'!$I$28,0,10*ROW('Water Data'!I106))="","",OFFSET('Water Data'!$I$28,0,10*ROW('Water Data'!I106)))</f>
        <v/>
      </c>
      <c r="CJ112" s="309" t="str">
        <f ca="true">+IF(OFFSET('Water Data'!$I$29,0,10*ROW('Water Data'!I106))="","",OFFSET('Water Data'!$I$29,0,10*ROW('Water Data'!I106)))</f>
        <v/>
      </c>
      <c r="CK112" s="309" t="str">
        <f ca="true">+IF(OFFSET('Sanitation Data'!$D$28,0,10*ROW('Sanitation Data'!D106))="","",OFFSET('Sanitation Data'!$D$28,0,10*ROW('Sanitation Data'!D106)))</f>
        <v/>
      </c>
      <c r="CL112" s="309" t="str">
        <f ca="true">+IF(OFFSET('Sanitation Data'!$D$29,0,10*ROW('Sanitation Data'!D106))="","",OFFSET('Sanitation Data'!$D$29,0,10*ROW('Sanitation Data'!D106)))</f>
        <v/>
      </c>
      <c r="CM112" s="309" t="str">
        <f ca="true">+IF(OFFSET('Sanitation Data'!$D$30,0,10*ROW('Sanitation Data'!D106))="","",OFFSET('Sanitation Data'!$D$30,0,10*ROW('Sanitation Data'!D106)))</f>
        <v/>
      </c>
      <c r="CN112" s="309" t="str">
        <f ca="true">+IF(OFFSET('Sanitation Data'!$D$31,0,10*ROW('Sanitation Data'!D106))="","",OFFSET('Sanitation Data'!$D$31,0,10*ROW('Sanitation Data'!D106)))</f>
        <v/>
      </c>
      <c r="CO112" s="309" t="str">
        <f ca="true">+IF(OFFSET('Sanitation Data'!$D$32,0,10*ROW('Sanitation Data'!D106))="","",OFFSET('Sanitation Data'!$D$32,0,10*ROW('Sanitation Data'!D106)))</f>
        <v/>
      </c>
      <c r="CP112" s="309" t="str">
        <f ca="true">+IF(OFFSET('Sanitation Data'!$E$28,0,10*ROW('Sanitation Data'!E106))="","",OFFSET('Sanitation Data'!$E$28,0,10*ROW('Sanitation Data'!E106)))</f>
        <v/>
      </c>
      <c r="CQ112" s="309" t="str">
        <f ca="true">+IF(OFFSET('Sanitation Data'!$E$29,0,10*ROW('Sanitation Data'!E106))="","",OFFSET('Sanitation Data'!$E$29,0,10*ROW('Sanitation Data'!E106)))</f>
        <v/>
      </c>
      <c r="CR112" s="309" t="str">
        <f ca="true">+IF(OFFSET('Sanitation Data'!$E$30,0,10*ROW('Sanitation Data'!E106))="","",OFFSET('Sanitation Data'!$E$30,0,10*ROW('Sanitation Data'!E106)))</f>
        <v/>
      </c>
      <c r="CS112" s="309" t="str">
        <f ca="true">+IF(OFFSET('Sanitation Data'!$E$31,0,10*ROW('Sanitation Data'!E106))="","",OFFSET('Sanitation Data'!$E$31,0,10*ROW('Sanitation Data'!E106)))</f>
        <v/>
      </c>
      <c r="CT112" s="309" t="str">
        <f ca="true">+IF(OFFSET('Sanitation Data'!$E$32,0,10*ROW('Sanitation Data'!E106))="","",OFFSET('Sanitation Data'!$E$32,0,10*ROW('Sanitation Data'!E106)))</f>
        <v/>
      </c>
      <c r="CU112" s="309" t="str">
        <f ca="true">+IF(OFFSET('Sanitation Data'!$F$28,0,10*ROW('Sanitation Data'!F106))="","",OFFSET('Sanitation Data'!$F$28,0,10*ROW('Sanitation Data'!F106)))</f>
        <v/>
      </c>
      <c r="CV112" s="309" t="str">
        <f ca="true">+IF(OFFSET('Sanitation Data'!$F$29,0,10*ROW('Sanitation Data'!F106))="","",OFFSET('Sanitation Data'!$F$29,0,10*ROW('Sanitation Data'!F106)))</f>
        <v/>
      </c>
      <c r="CW112" s="309" t="str">
        <f ca="true">+IF(OFFSET('Sanitation Data'!$F$30,0,10*ROW('Sanitation Data'!F106))="","",OFFSET('Sanitation Data'!$F$30,0,10*ROW('Sanitation Data'!F106)))</f>
        <v/>
      </c>
      <c r="CX112" s="309" t="str">
        <f ca="true">+IF(OFFSET('Sanitation Data'!$F$31,0,10*ROW('Sanitation Data'!F106))="","",OFFSET('Sanitation Data'!$F$31,0,10*ROW('Sanitation Data'!F106)))</f>
        <v/>
      </c>
      <c r="CY112" s="309" t="str">
        <f ca="true">+IF(OFFSET('Sanitation Data'!$F$32,0,10*ROW('Sanitation Data'!F106))="","",OFFSET('Sanitation Data'!$F$32,0,10*ROW('Sanitation Data'!F106)))</f>
        <v/>
      </c>
      <c r="CZ112" s="309" t="str">
        <f ca="true">+IF(OFFSET('Sanitation Data'!$G$28,0,10*ROW('Sanitation Data'!G106))="","",OFFSET('Sanitation Data'!$G$28,0,10*ROW('Sanitation Data'!G106)))</f>
        <v/>
      </c>
      <c r="DA112" s="309" t="str">
        <f ca="true">+IF(OFFSET('Sanitation Data'!$G$29,0,10*ROW('Sanitation Data'!G106))="","",OFFSET('Sanitation Data'!$G$29,0,10*ROW('Sanitation Data'!G106)))</f>
        <v/>
      </c>
      <c r="DB112" s="309" t="str">
        <f ca="true">+IF(OFFSET('Sanitation Data'!$G$30,0,10*ROW('Sanitation Data'!G106))="","",OFFSET('Sanitation Data'!$G$30,0,10*ROW('Sanitation Data'!G106)))</f>
        <v/>
      </c>
      <c r="DC112" s="309" t="str">
        <f ca="true">+IF(OFFSET('Sanitation Data'!$G$31,0,10*ROW('Sanitation Data'!G106))="","",OFFSET('Sanitation Data'!$G$31,0,10*ROW('Sanitation Data'!G106)))</f>
        <v/>
      </c>
      <c r="DD112" s="309" t="str">
        <f ca="true">+IF(OFFSET('Sanitation Data'!$G$32,0,10*ROW('Sanitation Data'!G106))="","",OFFSET('Sanitation Data'!$G$32,0,10*ROW('Sanitation Data'!G106)))</f>
        <v/>
      </c>
      <c r="DE112" s="309" t="str">
        <f ca="true">+IF(OFFSET('Sanitation Data'!$H$28,0,10*ROW('Sanitation Data'!H106))="","",OFFSET('Sanitation Data'!$H$28,0,10*ROW('Sanitation Data'!H106)))</f>
        <v/>
      </c>
      <c r="DF112" s="309" t="str">
        <f ca="true">+IF(OFFSET('Sanitation Data'!$H$29,0,10*ROW('Sanitation Data'!H106))="","",OFFSET('Sanitation Data'!$H$29,0,10*ROW('Sanitation Data'!H106)))</f>
        <v/>
      </c>
      <c r="DG112" s="309" t="str">
        <f ca="true">+IF(OFFSET('Sanitation Data'!$H$30,0,10*ROW('Sanitation Data'!H106))="","",OFFSET('Sanitation Data'!$H$30,0,10*ROW('Sanitation Data'!H106)))</f>
        <v/>
      </c>
      <c r="DH112" s="309" t="str">
        <f ca="true">+IF(OFFSET('Sanitation Data'!$H$31,0,10*ROW('Sanitation Data'!H106))="","",OFFSET('Sanitation Data'!$H$31,0,10*ROW('Sanitation Data'!H106)))</f>
        <v/>
      </c>
      <c r="DI112" s="309" t="str">
        <f ca="true">+IF(OFFSET('Sanitation Data'!$H$32,0,10*ROW('Sanitation Data'!H106))="","",OFFSET('Sanitation Data'!$H$32,0,10*ROW('Sanitation Data'!H106)))</f>
        <v/>
      </c>
      <c r="DJ112" s="309" t="str">
        <f ca="true">+IF(OFFSET('Sanitation Data'!$I$28,0,10*ROW('Sanitation Data'!I106))="","",OFFSET('Sanitation Data'!$I$28,0,10*ROW('Sanitation Data'!I106)))</f>
        <v/>
      </c>
      <c r="DK112" s="309" t="str">
        <f ca="true">+IF(OFFSET('Sanitation Data'!$I$29,0,10*ROW('Sanitation Data'!I106))="","",OFFSET('Sanitation Data'!$I$29,0,10*ROW('Sanitation Data'!I106)))</f>
        <v/>
      </c>
      <c r="DL112" s="309" t="str">
        <f ca="true">+IF(OFFSET('Sanitation Data'!$I$30,0,10*ROW('Sanitation Data'!I106))="","",OFFSET('Sanitation Data'!$I$30,0,10*ROW('Sanitation Data'!I106)))</f>
        <v/>
      </c>
      <c r="DM112" s="309" t="str">
        <f ca="true">+IF(OFFSET('Sanitation Data'!$I$31,0,10*ROW('Sanitation Data'!I106))="","",OFFSET('Sanitation Data'!$I$31,0,10*ROW('Sanitation Data'!I106)))</f>
        <v/>
      </c>
      <c r="DN112" s="309" t="str">
        <f ca="true">+IF(OFFSET('Sanitation Data'!$I$32,0,10*ROW('Sanitation Data'!I106))="","",OFFSET('Sanitation Data'!$I$32,0,10*ROW('Sanitation Data'!I106)))</f>
        <v/>
      </c>
      <c r="DO112" s="309" t="str">
        <f ca="true">+IF(OFFSET('Hygiene Data'!$D$11,0,10*ROW('Hygiene Data'!D106))="","",OFFSET('Hygiene Data'!$D$11,0,10*ROW('Hygiene Data'!D106)))</f>
        <v/>
      </c>
      <c r="DP112" s="309" t="str">
        <f ca="true">+IF(OFFSET('Hygiene Data'!$D$12,0,10*ROW('Hygiene Data'!D106))="","",OFFSET('Hygiene Data'!$D$12,0,10*ROW('Hygiene Data'!D106)))</f>
        <v/>
      </c>
      <c r="DQ112" s="309" t="str">
        <f ca="true">+IF(OFFSET('Hygiene Data'!$D$13,0,10*ROW('Hygiene Data'!D106))="","",OFFSET('Hygiene Data'!$D$13,0,10*ROW('Hygiene Data'!D106)))</f>
        <v/>
      </c>
      <c r="DR112" s="309" t="str">
        <f ca="true">+IF(OFFSET('Hygiene Data'!$E$11,0,10*ROW('Hygiene Data'!E106))="","",OFFSET('Hygiene Data'!$E$11,0,10*ROW('Hygiene Data'!E106)))</f>
        <v/>
      </c>
      <c r="DS112" s="309" t="str">
        <f ca="true">+IF(OFFSET('Hygiene Data'!$E$12,0,10*ROW('Hygiene Data'!E106))="","",OFFSET('Hygiene Data'!$E$12,0,10*ROW('Hygiene Data'!E106)))</f>
        <v/>
      </c>
      <c r="DT112" s="309" t="str">
        <f ca="true">+IF(OFFSET('Hygiene Data'!$E$13,0,10*ROW('Hygiene Data'!E106))="","",OFFSET('Hygiene Data'!$E$13,0,10*ROW('Hygiene Data'!E106)))</f>
        <v/>
      </c>
      <c r="DU112" s="309" t="str">
        <f ca="true">+IF(OFFSET('Hygiene Data'!$F$11,0,10*ROW('Hygiene Data'!F106))="","",OFFSET('Hygiene Data'!$F$11,0,10*ROW('Hygiene Data'!F106)))</f>
        <v/>
      </c>
      <c r="DV112" s="309" t="str">
        <f ca="true">+IF(OFFSET('Hygiene Data'!$F$12,0,10*ROW('Hygiene Data'!F106))="","",OFFSET('Hygiene Data'!$F$12,0,10*ROW('Hygiene Data'!F106)))</f>
        <v/>
      </c>
      <c r="DW112" s="309" t="str">
        <f ca="true">+IF(OFFSET('Hygiene Data'!$F$13,0,10*ROW('Hygiene Data'!F106))="","",OFFSET('Hygiene Data'!$F$13,0,10*ROW('Hygiene Data'!F106)))</f>
        <v/>
      </c>
      <c r="DX112" s="309" t="str">
        <f ca="true">+IF(OFFSET('Hygiene Data'!$G$11,0,10*ROW('Hygiene Data'!G106))="","",OFFSET('Hygiene Data'!$G$11,0,10*ROW('Hygiene Data'!G106)))</f>
        <v/>
      </c>
      <c r="DY112" s="309" t="str">
        <f ca="true">+IF(OFFSET('Hygiene Data'!$G$12,0,10*ROW('Hygiene Data'!G106))="","",OFFSET('Hygiene Data'!$G$12,0,10*ROW('Hygiene Data'!G106)))</f>
        <v/>
      </c>
      <c r="DZ112" s="309" t="str">
        <f ca="true">+IF(OFFSET('Hygiene Data'!$G$13,0,10*ROW('Hygiene Data'!G106))="","",OFFSET('Hygiene Data'!$G$13,0,10*ROW('Hygiene Data'!G106)))</f>
        <v/>
      </c>
      <c r="EA112" s="309" t="str">
        <f ca="true">+IF(OFFSET('Hygiene Data'!$H$11,0,10*ROW('Hygiene Data'!H106))="","",OFFSET('Hygiene Data'!$H$11,0,10*ROW('Hygiene Data'!H106)))</f>
        <v/>
      </c>
      <c r="EB112" s="309" t="str">
        <f ca="true">+IF(OFFSET('Hygiene Data'!$H$12,0,10*ROW('Hygiene Data'!H106))="","",OFFSET('Hygiene Data'!$H$12,0,10*ROW('Hygiene Data'!H106)))</f>
        <v/>
      </c>
      <c r="EC112" s="309" t="str">
        <f ca="true">+IF(OFFSET('Hygiene Data'!$H$13,0,10*ROW('Hygiene Data'!H106))="","",OFFSET('Hygiene Data'!$H$13,0,10*ROW('Hygiene Data'!H106)))</f>
        <v/>
      </c>
      <c r="ED112" s="309" t="str">
        <f ca="true">+IF(OFFSET('Hygiene Data'!$I$11,0,10*ROW('Hygiene Data'!I106))="","",OFFSET('Hygiene Data'!$I$11,0,10*ROW('Hygiene Data'!I106)))</f>
        <v/>
      </c>
      <c r="EE112" s="309" t="str">
        <f ca="true">+IF(OFFSET('Hygiene Data'!$I$12,0,10*ROW('Hygiene Data'!I106))="","",OFFSET('Hygiene Data'!$I$12,0,10*ROW('Hygiene Data'!I106)))</f>
        <v/>
      </c>
      <c r="EF112" s="309"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65" t="str">
        <f t="shared" ca="true" si="1"/>
        <v/>
      </c>
      <c r="D113" s="9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10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10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10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10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10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10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10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10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10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10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10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10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10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10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10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10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10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10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10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10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10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10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10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10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10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10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10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10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10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10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9"/>
      <c r="BS113" s="309" t="str">
        <f ca="true">+IF(OFFSET('Water Data'!$D$27,0,10*ROW('Water Data'!D107))="","",OFFSET('Water Data'!$D$27,0,10*ROW('Water Data'!D107)))</f>
        <v/>
      </c>
      <c r="BT113" s="309" t="str">
        <f ca="true">+IF(OFFSET('Water Data'!$D$28,0,10*ROW('Water Data'!D107))="","",OFFSET('Water Data'!$D$28,0,10*ROW('Water Data'!D107)))</f>
        <v/>
      </c>
      <c r="BU113" s="309" t="str">
        <f ca="true">+IF(OFFSET('Water Data'!$D$29,0,10*ROW('Water Data'!D107))="","",OFFSET('Water Data'!$D$29,0,10*ROW('Water Data'!D107)))</f>
        <v/>
      </c>
      <c r="BV113" s="309" t="str">
        <f ca="true">+IF(OFFSET('Water Data'!$E$27,0,10*ROW('Water Data'!E107))="","",OFFSET('Water Data'!$E$27,0,10*ROW('Water Data'!E107)))</f>
        <v/>
      </c>
      <c r="BW113" s="309" t="str">
        <f ca="true">+IF(OFFSET('Water Data'!$E$28,0,10*ROW('Water Data'!E107))="","",OFFSET('Water Data'!$E$28,0,10*ROW('Water Data'!E107)))</f>
        <v/>
      </c>
      <c r="BX113" s="309" t="str">
        <f ca="true">+IF(OFFSET('Water Data'!$E$29,0,10*ROW('Water Data'!E107))="","",OFFSET('Water Data'!$E$29,0,10*ROW('Water Data'!E107)))</f>
        <v/>
      </c>
      <c r="BY113" s="309" t="str">
        <f ca="true">+IF(OFFSET('Water Data'!$F$27,0,10*ROW('Water Data'!F107))="","",OFFSET('Water Data'!$F$27,0,10*ROW('Water Data'!F107)))</f>
        <v/>
      </c>
      <c r="BZ113" s="309" t="str">
        <f ca="true">+IF(OFFSET('Water Data'!$F$28,0,10*ROW('Water Data'!F107))="","",OFFSET('Water Data'!$F$28,0,10*ROW('Water Data'!F107)))</f>
        <v/>
      </c>
      <c r="CA113" s="309" t="str">
        <f ca="true">+IF(OFFSET('Water Data'!$F$29,0,10*ROW('Water Data'!F107))="","",OFFSET('Water Data'!$F$29,0,10*ROW('Water Data'!F107)))</f>
        <v/>
      </c>
      <c r="CB113" s="309" t="str">
        <f ca="true">+IF(OFFSET('Water Data'!$G$27,0,10*ROW('Water Data'!G107))="","",OFFSET('Water Data'!$G$27,0,10*ROW('Water Data'!G107)))</f>
        <v/>
      </c>
      <c r="CC113" s="309" t="str">
        <f ca="true">+IF(OFFSET('Water Data'!$G$28,0,10*ROW('Water Data'!G107))="","",OFFSET('Water Data'!$G$28,0,10*ROW('Water Data'!G107)))</f>
        <v/>
      </c>
      <c r="CD113" s="309" t="str">
        <f ca="true">+IF(OFFSET('Water Data'!$G$29,0,10*ROW('Water Data'!G107))="","",OFFSET('Water Data'!$G$29,0,10*ROW('Water Data'!G107)))</f>
        <v/>
      </c>
      <c r="CE113" s="309" t="str">
        <f ca="true">+IF(OFFSET('Water Data'!$H$27,0,10*ROW('Water Data'!H107))="","",OFFSET('Water Data'!$H$27,0,10*ROW('Water Data'!H107)))</f>
        <v/>
      </c>
      <c r="CF113" s="309" t="str">
        <f ca="true">+IF(OFFSET('Water Data'!$H$28,0,10*ROW('Water Data'!H107))="","",OFFSET('Water Data'!$H$28,0,10*ROW('Water Data'!H107)))</f>
        <v/>
      </c>
      <c r="CG113" s="309" t="str">
        <f ca="true">+IF(OFFSET('Water Data'!$H$29,0,10*ROW('Water Data'!H107))="","",OFFSET('Water Data'!$H$29,0,10*ROW('Water Data'!H107)))</f>
        <v/>
      </c>
      <c r="CH113" s="309" t="str">
        <f ca="true">+IF(OFFSET('Water Data'!$I$27,0,10*ROW('Water Data'!I107))="","",OFFSET('Water Data'!$I$27,0,10*ROW('Water Data'!I107)))</f>
        <v/>
      </c>
      <c r="CI113" s="309" t="str">
        <f ca="true">+IF(OFFSET('Water Data'!$I$28,0,10*ROW('Water Data'!I107))="","",OFFSET('Water Data'!$I$28,0,10*ROW('Water Data'!I107)))</f>
        <v/>
      </c>
      <c r="CJ113" s="309" t="str">
        <f ca="true">+IF(OFFSET('Water Data'!$I$29,0,10*ROW('Water Data'!I107))="","",OFFSET('Water Data'!$I$29,0,10*ROW('Water Data'!I107)))</f>
        <v/>
      </c>
      <c r="CK113" s="309" t="str">
        <f ca="true">+IF(OFFSET('Sanitation Data'!$D$28,0,10*ROW('Sanitation Data'!D107))="","",OFFSET('Sanitation Data'!$D$28,0,10*ROW('Sanitation Data'!D107)))</f>
        <v/>
      </c>
      <c r="CL113" s="309" t="str">
        <f ca="true">+IF(OFFSET('Sanitation Data'!$D$29,0,10*ROW('Sanitation Data'!D107))="","",OFFSET('Sanitation Data'!$D$29,0,10*ROW('Sanitation Data'!D107)))</f>
        <v/>
      </c>
      <c r="CM113" s="309" t="str">
        <f ca="true">+IF(OFFSET('Sanitation Data'!$D$30,0,10*ROW('Sanitation Data'!D107))="","",OFFSET('Sanitation Data'!$D$30,0,10*ROW('Sanitation Data'!D107)))</f>
        <v/>
      </c>
      <c r="CN113" s="309" t="str">
        <f ca="true">+IF(OFFSET('Sanitation Data'!$D$31,0,10*ROW('Sanitation Data'!D107))="","",OFFSET('Sanitation Data'!$D$31,0,10*ROW('Sanitation Data'!D107)))</f>
        <v/>
      </c>
      <c r="CO113" s="309" t="str">
        <f ca="true">+IF(OFFSET('Sanitation Data'!$D$32,0,10*ROW('Sanitation Data'!D107))="","",OFFSET('Sanitation Data'!$D$32,0,10*ROW('Sanitation Data'!D107)))</f>
        <v/>
      </c>
      <c r="CP113" s="309" t="str">
        <f ca="true">+IF(OFFSET('Sanitation Data'!$E$28,0,10*ROW('Sanitation Data'!E107))="","",OFFSET('Sanitation Data'!$E$28,0,10*ROW('Sanitation Data'!E107)))</f>
        <v/>
      </c>
      <c r="CQ113" s="309" t="str">
        <f ca="true">+IF(OFFSET('Sanitation Data'!$E$29,0,10*ROW('Sanitation Data'!E107))="","",OFFSET('Sanitation Data'!$E$29,0,10*ROW('Sanitation Data'!E107)))</f>
        <v/>
      </c>
      <c r="CR113" s="309" t="str">
        <f ca="true">+IF(OFFSET('Sanitation Data'!$E$30,0,10*ROW('Sanitation Data'!E107))="","",OFFSET('Sanitation Data'!$E$30,0,10*ROW('Sanitation Data'!E107)))</f>
        <v/>
      </c>
      <c r="CS113" s="309" t="str">
        <f ca="true">+IF(OFFSET('Sanitation Data'!$E$31,0,10*ROW('Sanitation Data'!E107))="","",OFFSET('Sanitation Data'!$E$31,0,10*ROW('Sanitation Data'!E107)))</f>
        <v/>
      </c>
      <c r="CT113" s="309" t="str">
        <f ca="true">+IF(OFFSET('Sanitation Data'!$E$32,0,10*ROW('Sanitation Data'!E107))="","",OFFSET('Sanitation Data'!$E$32,0,10*ROW('Sanitation Data'!E107)))</f>
        <v/>
      </c>
      <c r="CU113" s="309" t="str">
        <f ca="true">+IF(OFFSET('Sanitation Data'!$F$28,0,10*ROW('Sanitation Data'!F107))="","",OFFSET('Sanitation Data'!$F$28,0,10*ROW('Sanitation Data'!F107)))</f>
        <v/>
      </c>
      <c r="CV113" s="309" t="str">
        <f ca="true">+IF(OFFSET('Sanitation Data'!$F$29,0,10*ROW('Sanitation Data'!F107))="","",OFFSET('Sanitation Data'!$F$29,0,10*ROW('Sanitation Data'!F107)))</f>
        <v/>
      </c>
      <c r="CW113" s="309" t="str">
        <f ca="true">+IF(OFFSET('Sanitation Data'!$F$30,0,10*ROW('Sanitation Data'!F107))="","",OFFSET('Sanitation Data'!$F$30,0,10*ROW('Sanitation Data'!F107)))</f>
        <v/>
      </c>
      <c r="CX113" s="309" t="str">
        <f ca="true">+IF(OFFSET('Sanitation Data'!$F$31,0,10*ROW('Sanitation Data'!F107))="","",OFFSET('Sanitation Data'!$F$31,0,10*ROW('Sanitation Data'!F107)))</f>
        <v/>
      </c>
      <c r="CY113" s="309" t="str">
        <f ca="true">+IF(OFFSET('Sanitation Data'!$F$32,0,10*ROW('Sanitation Data'!F107))="","",OFFSET('Sanitation Data'!$F$32,0,10*ROW('Sanitation Data'!F107)))</f>
        <v/>
      </c>
      <c r="CZ113" s="309" t="str">
        <f ca="true">+IF(OFFSET('Sanitation Data'!$G$28,0,10*ROW('Sanitation Data'!G107))="","",OFFSET('Sanitation Data'!$G$28,0,10*ROW('Sanitation Data'!G107)))</f>
        <v/>
      </c>
      <c r="DA113" s="309" t="str">
        <f ca="true">+IF(OFFSET('Sanitation Data'!$G$29,0,10*ROW('Sanitation Data'!G107))="","",OFFSET('Sanitation Data'!$G$29,0,10*ROW('Sanitation Data'!G107)))</f>
        <v/>
      </c>
      <c r="DB113" s="309" t="str">
        <f ca="true">+IF(OFFSET('Sanitation Data'!$G$30,0,10*ROW('Sanitation Data'!G107))="","",OFFSET('Sanitation Data'!$G$30,0,10*ROW('Sanitation Data'!G107)))</f>
        <v/>
      </c>
      <c r="DC113" s="309" t="str">
        <f ca="true">+IF(OFFSET('Sanitation Data'!$G$31,0,10*ROW('Sanitation Data'!G107))="","",OFFSET('Sanitation Data'!$G$31,0,10*ROW('Sanitation Data'!G107)))</f>
        <v/>
      </c>
      <c r="DD113" s="309" t="str">
        <f ca="true">+IF(OFFSET('Sanitation Data'!$G$32,0,10*ROW('Sanitation Data'!G107))="","",OFFSET('Sanitation Data'!$G$32,0,10*ROW('Sanitation Data'!G107)))</f>
        <v/>
      </c>
      <c r="DE113" s="309" t="str">
        <f ca="true">+IF(OFFSET('Sanitation Data'!$H$28,0,10*ROW('Sanitation Data'!H107))="","",OFFSET('Sanitation Data'!$H$28,0,10*ROW('Sanitation Data'!H107)))</f>
        <v/>
      </c>
      <c r="DF113" s="309" t="str">
        <f ca="true">+IF(OFFSET('Sanitation Data'!$H$29,0,10*ROW('Sanitation Data'!H107))="","",OFFSET('Sanitation Data'!$H$29,0,10*ROW('Sanitation Data'!H107)))</f>
        <v/>
      </c>
      <c r="DG113" s="309" t="str">
        <f ca="true">+IF(OFFSET('Sanitation Data'!$H$30,0,10*ROW('Sanitation Data'!H107))="","",OFFSET('Sanitation Data'!$H$30,0,10*ROW('Sanitation Data'!H107)))</f>
        <v/>
      </c>
      <c r="DH113" s="309" t="str">
        <f ca="true">+IF(OFFSET('Sanitation Data'!$H$31,0,10*ROW('Sanitation Data'!H107))="","",OFFSET('Sanitation Data'!$H$31,0,10*ROW('Sanitation Data'!H107)))</f>
        <v/>
      </c>
      <c r="DI113" s="309" t="str">
        <f ca="true">+IF(OFFSET('Sanitation Data'!$H$32,0,10*ROW('Sanitation Data'!H107))="","",OFFSET('Sanitation Data'!$H$32,0,10*ROW('Sanitation Data'!H107)))</f>
        <v/>
      </c>
      <c r="DJ113" s="309" t="str">
        <f ca="true">+IF(OFFSET('Sanitation Data'!$I$28,0,10*ROW('Sanitation Data'!I107))="","",OFFSET('Sanitation Data'!$I$28,0,10*ROW('Sanitation Data'!I107)))</f>
        <v/>
      </c>
      <c r="DK113" s="309" t="str">
        <f ca="true">+IF(OFFSET('Sanitation Data'!$I$29,0,10*ROW('Sanitation Data'!I107))="","",OFFSET('Sanitation Data'!$I$29,0,10*ROW('Sanitation Data'!I107)))</f>
        <v/>
      </c>
      <c r="DL113" s="309" t="str">
        <f ca="true">+IF(OFFSET('Sanitation Data'!$I$30,0,10*ROW('Sanitation Data'!I107))="","",OFFSET('Sanitation Data'!$I$30,0,10*ROW('Sanitation Data'!I107)))</f>
        <v/>
      </c>
      <c r="DM113" s="309" t="str">
        <f ca="true">+IF(OFFSET('Sanitation Data'!$I$31,0,10*ROW('Sanitation Data'!I107))="","",OFFSET('Sanitation Data'!$I$31,0,10*ROW('Sanitation Data'!I107)))</f>
        <v/>
      </c>
      <c r="DN113" s="309" t="str">
        <f ca="true">+IF(OFFSET('Sanitation Data'!$I$32,0,10*ROW('Sanitation Data'!I107))="","",OFFSET('Sanitation Data'!$I$32,0,10*ROW('Sanitation Data'!I107)))</f>
        <v/>
      </c>
      <c r="DO113" s="309" t="str">
        <f ca="true">+IF(OFFSET('Hygiene Data'!$D$11,0,10*ROW('Hygiene Data'!D107))="","",OFFSET('Hygiene Data'!$D$11,0,10*ROW('Hygiene Data'!D107)))</f>
        <v/>
      </c>
      <c r="DP113" s="309" t="str">
        <f ca="true">+IF(OFFSET('Hygiene Data'!$D$12,0,10*ROW('Hygiene Data'!D107))="","",OFFSET('Hygiene Data'!$D$12,0,10*ROW('Hygiene Data'!D107)))</f>
        <v/>
      </c>
      <c r="DQ113" s="309" t="str">
        <f ca="true">+IF(OFFSET('Hygiene Data'!$D$13,0,10*ROW('Hygiene Data'!D107))="","",OFFSET('Hygiene Data'!$D$13,0,10*ROW('Hygiene Data'!D107)))</f>
        <v/>
      </c>
      <c r="DR113" s="309" t="str">
        <f ca="true">+IF(OFFSET('Hygiene Data'!$E$11,0,10*ROW('Hygiene Data'!E107))="","",OFFSET('Hygiene Data'!$E$11,0,10*ROW('Hygiene Data'!E107)))</f>
        <v/>
      </c>
      <c r="DS113" s="309" t="str">
        <f ca="true">+IF(OFFSET('Hygiene Data'!$E$12,0,10*ROW('Hygiene Data'!E107))="","",OFFSET('Hygiene Data'!$E$12,0,10*ROW('Hygiene Data'!E107)))</f>
        <v/>
      </c>
      <c r="DT113" s="309" t="str">
        <f ca="true">+IF(OFFSET('Hygiene Data'!$E$13,0,10*ROW('Hygiene Data'!E107))="","",OFFSET('Hygiene Data'!$E$13,0,10*ROW('Hygiene Data'!E107)))</f>
        <v/>
      </c>
      <c r="DU113" s="309" t="str">
        <f ca="true">+IF(OFFSET('Hygiene Data'!$F$11,0,10*ROW('Hygiene Data'!F107))="","",OFFSET('Hygiene Data'!$F$11,0,10*ROW('Hygiene Data'!F107)))</f>
        <v/>
      </c>
      <c r="DV113" s="309" t="str">
        <f ca="true">+IF(OFFSET('Hygiene Data'!$F$12,0,10*ROW('Hygiene Data'!F107))="","",OFFSET('Hygiene Data'!$F$12,0,10*ROW('Hygiene Data'!F107)))</f>
        <v/>
      </c>
      <c r="DW113" s="309" t="str">
        <f ca="true">+IF(OFFSET('Hygiene Data'!$F$13,0,10*ROW('Hygiene Data'!F107))="","",OFFSET('Hygiene Data'!$F$13,0,10*ROW('Hygiene Data'!F107)))</f>
        <v/>
      </c>
      <c r="DX113" s="309" t="str">
        <f ca="true">+IF(OFFSET('Hygiene Data'!$G$11,0,10*ROW('Hygiene Data'!G107))="","",OFFSET('Hygiene Data'!$G$11,0,10*ROW('Hygiene Data'!G107)))</f>
        <v/>
      </c>
      <c r="DY113" s="309" t="str">
        <f ca="true">+IF(OFFSET('Hygiene Data'!$G$12,0,10*ROW('Hygiene Data'!G107))="","",OFFSET('Hygiene Data'!$G$12,0,10*ROW('Hygiene Data'!G107)))</f>
        <v/>
      </c>
      <c r="DZ113" s="309" t="str">
        <f ca="true">+IF(OFFSET('Hygiene Data'!$G$13,0,10*ROW('Hygiene Data'!G107))="","",OFFSET('Hygiene Data'!$G$13,0,10*ROW('Hygiene Data'!G107)))</f>
        <v/>
      </c>
      <c r="EA113" s="309" t="str">
        <f ca="true">+IF(OFFSET('Hygiene Data'!$H$11,0,10*ROW('Hygiene Data'!H107))="","",OFFSET('Hygiene Data'!$H$11,0,10*ROW('Hygiene Data'!H107)))</f>
        <v/>
      </c>
      <c r="EB113" s="309" t="str">
        <f ca="true">+IF(OFFSET('Hygiene Data'!$H$12,0,10*ROW('Hygiene Data'!H107))="","",OFFSET('Hygiene Data'!$H$12,0,10*ROW('Hygiene Data'!H107)))</f>
        <v/>
      </c>
      <c r="EC113" s="309" t="str">
        <f ca="true">+IF(OFFSET('Hygiene Data'!$H$13,0,10*ROW('Hygiene Data'!H107))="","",OFFSET('Hygiene Data'!$H$13,0,10*ROW('Hygiene Data'!H107)))</f>
        <v/>
      </c>
      <c r="ED113" s="309" t="str">
        <f ca="true">+IF(OFFSET('Hygiene Data'!$I$11,0,10*ROW('Hygiene Data'!I107))="","",OFFSET('Hygiene Data'!$I$11,0,10*ROW('Hygiene Data'!I107)))</f>
        <v/>
      </c>
      <c r="EE113" s="309" t="str">
        <f ca="true">+IF(OFFSET('Hygiene Data'!$I$12,0,10*ROW('Hygiene Data'!I107))="","",OFFSET('Hygiene Data'!$I$12,0,10*ROW('Hygiene Data'!I107)))</f>
        <v/>
      </c>
      <c r="EF113" s="309"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65" t="str">
        <f t="shared" ca="true" si="1"/>
        <v/>
      </c>
      <c r="D114" s="9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10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10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10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10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10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10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10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10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10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10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10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10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10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10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10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10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10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10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10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10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10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10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10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10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10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10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10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10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10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10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9"/>
      <c r="BS114" s="309" t="str">
        <f ca="true">+IF(OFFSET('Water Data'!$D$27,0,10*ROW('Water Data'!D108))="","",OFFSET('Water Data'!$D$27,0,10*ROW('Water Data'!D108)))</f>
        <v/>
      </c>
      <c r="BT114" s="309" t="str">
        <f ca="true">+IF(OFFSET('Water Data'!$D$28,0,10*ROW('Water Data'!D108))="","",OFFSET('Water Data'!$D$28,0,10*ROW('Water Data'!D108)))</f>
        <v/>
      </c>
      <c r="BU114" s="309" t="str">
        <f ca="true">+IF(OFFSET('Water Data'!$D$29,0,10*ROW('Water Data'!D108))="","",OFFSET('Water Data'!$D$29,0,10*ROW('Water Data'!D108)))</f>
        <v/>
      </c>
      <c r="BV114" s="309" t="str">
        <f ca="true">+IF(OFFSET('Water Data'!$E$27,0,10*ROW('Water Data'!E108))="","",OFFSET('Water Data'!$E$27,0,10*ROW('Water Data'!E108)))</f>
        <v/>
      </c>
      <c r="BW114" s="309" t="str">
        <f ca="true">+IF(OFFSET('Water Data'!$E$28,0,10*ROW('Water Data'!E108))="","",OFFSET('Water Data'!$E$28,0,10*ROW('Water Data'!E108)))</f>
        <v/>
      </c>
      <c r="BX114" s="309" t="str">
        <f ca="true">+IF(OFFSET('Water Data'!$E$29,0,10*ROW('Water Data'!E108))="","",OFFSET('Water Data'!$E$29,0,10*ROW('Water Data'!E108)))</f>
        <v/>
      </c>
      <c r="BY114" s="309" t="str">
        <f ca="true">+IF(OFFSET('Water Data'!$F$27,0,10*ROW('Water Data'!F108))="","",OFFSET('Water Data'!$F$27,0,10*ROW('Water Data'!F108)))</f>
        <v/>
      </c>
      <c r="BZ114" s="309" t="str">
        <f ca="true">+IF(OFFSET('Water Data'!$F$28,0,10*ROW('Water Data'!F108))="","",OFFSET('Water Data'!$F$28,0,10*ROW('Water Data'!F108)))</f>
        <v/>
      </c>
      <c r="CA114" s="309" t="str">
        <f ca="true">+IF(OFFSET('Water Data'!$F$29,0,10*ROW('Water Data'!F108))="","",OFFSET('Water Data'!$F$29,0,10*ROW('Water Data'!F108)))</f>
        <v/>
      </c>
      <c r="CB114" s="309" t="str">
        <f ca="true">+IF(OFFSET('Water Data'!$G$27,0,10*ROW('Water Data'!G108))="","",OFFSET('Water Data'!$G$27,0,10*ROW('Water Data'!G108)))</f>
        <v/>
      </c>
      <c r="CC114" s="309" t="str">
        <f ca="true">+IF(OFFSET('Water Data'!$G$28,0,10*ROW('Water Data'!G108))="","",OFFSET('Water Data'!$G$28,0,10*ROW('Water Data'!G108)))</f>
        <v/>
      </c>
      <c r="CD114" s="309" t="str">
        <f ca="true">+IF(OFFSET('Water Data'!$G$29,0,10*ROW('Water Data'!G108))="","",OFFSET('Water Data'!$G$29,0,10*ROW('Water Data'!G108)))</f>
        <v/>
      </c>
      <c r="CE114" s="309" t="str">
        <f ca="true">+IF(OFFSET('Water Data'!$H$27,0,10*ROW('Water Data'!H108))="","",OFFSET('Water Data'!$H$27,0,10*ROW('Water Data'!H108)))</f>
        <v/>
      </c>
      <c r="CF114" s="309" t="str">
        <f ca="true">+IF(OFFSET('Water Data'!$H$28,0,10*ROW('Water Data'!H108))="","",OFFSET('Water Data'!$H$28,0,10*ROW('Water Data'!H108)))</f>
        <v/>
      </c>
      <c r="CG114" s="309" t="str">
        <f ca="true">+IF(OFFSET('Water Data'!$H$29,0,10*ROW('Water Data'!H108))="","",OFFSET('Water Data'!$H$29,0,10*ROW('Water Data'!H108)))</f>
        <v/>
      </c>
      <c r="CH114" s="309" t="str">
        <f ca="true">+IF(OFFSET('Water Data'!$I$27,0,10*ROW('Water Data'!I108))="","",OFFSET('Water Data'!$I$27,0,10*ROW('Water Data'!I108)))</f>
        <v/>
      </c>
      <c r="CI114" s="309" t="str">
        <f ca="true">+IF(OFFSET('Water Data'!$I$28,0,10*ROW('Water Data'!I108))="","",OFFSET('Water Data'!$I$28,0,10*ROW('Water Data'!I108)))</f>
        <v/>
      </c>
      <c r="CJ114" s="309" t="str">
        <f ca="true">+IF(OFFSET('Water Data'!$I$29,0,10*ROW('Water Data'!I108))="","",OFFSET('Water Data'!$I$29,0,10*ROW('Water Data'!I108)))</f>
        <v/>
      </c>
      <c r="CK114" s="309" t="str">
        <f ca="true">+IF(OFFSET('Sanitation Data'!$D$28,0,10*ROW('Sanitation Data'!D108))="","",OFFSET('Sanitation Data'!$D$28,0,10*ROW('Sanitation Data'!D108)))</f>
        <v/>
      </c>
      <c r="CL114" s="309" t="str">
        <f ca="true">+IF(OFFSET('Sanitation Data'!$D$29,0,10*ROW('Sanitation Data'!D108))="","",OFFSET('Sanitation Data'!$D$29,0,10*ROW('Sanitation Data'!D108)))</f>
        <v/>
      </c>
      <c r="CM114" s="309" t="str">
        <f ca="true">+IF(OFFSET('Sanitation Data'!$D$30,0,10*ROW('Sanitation Data'!D108))="","",OFFSET('Sanitation Data'!$D$30,0,10*ROW('Sanitation Data'!D108)))</f>
        <v/>
      </c>
      <c r="CN114" s="309" t="str">
        <f ca="true">+IF(OFFSET('Sanitation Data'!$D$31,0,10*ROW('Sanitation Data'!D108))="","",OFFSET('Sanitation Data'!$D$31,0,10*ROW('Sanitation Data'!D108)))</f>
        <v/>
      </c>
      <c r="CO114" s="309" t="str">
        <f ca="true">+IF(OFFSET('Sanitation Data'!$D$32,0,10*ROW('Sanitation Data'!D108))="","",OFFSET('Sanitation Data'!$D$32,0,10*ROW('Sanitation Data'!D108)))</f>
        <v/>
      </c>
      <c r="CP114" s="309" t="str">
        <f ca="true">+IF(OFFSET('Sanitation Data'!$E$28,0,10*ROW('Sanitation Data'!E108))="","",OFFSET('Sanitation Data'!$E$28,0,10*ROW('Sanitation Data'!E108)))</f>
        <v/>
      </c>
      <c r="CQ114" s="309" t="str">
        <f ca="true">+IF(OFFSET('Sanitation Data'!$E$29,0,10*ROW('Sanitation Data'!E108))="","",OFFSET('Sanitation Data'!$E$29,0,10*ROW('Sanitation Data'!E108)))</f>
        <v/>
      </c>
      <c r="CR114" s="309" t="str">
        <f ca="true">+IF(OFFSET('Sanitation Data'!$E$30,0,10*ROW('Sanitation Data'!E108))="","",OFFSET('Sanitation Data'!$E$30,0,10*ROW('Sanitation Data'!E108)))</f>
        <v/>
      </c>
      <c r="CS114" s="309" t="str">
        <f ca="true">+IF(OFFSET('Sanitation Data'!$E$31,0,10*ROW('Sanitation Data'!E108))="","",OFFSET('Sanitation Data'!$E$31,0,10*ROW('Sanitation Data'!E108)))</f>
        <v/>
      </c>
      <c r="CT114" s="309" t="str">
        <f ca="true">+IF(OFFSET('Sanitation Data'!$E$32,0,10*ROW('Sanitation Data'!E108))="","",OFFSET('Sanitation Data'!$E$32,0,10*ROW('Sanitation Data'!E108)))</f>
        <v/>
      </c>
      <c r="CU114" s="309" t="str">
        <f ca="true">+IF(OFFSET('Sanitation Data'!$F$28,0,10*ROW('Sanitation Data'!F108))="","",OFFSET('Sanitation Data'!$F$28,0,10*ROW('Sanitation Data'!F108)))</f>
        <v/>
      </c>
      <c r="CV114" s="309" t="str">
        <f ca="true">+IF(OFFSET('Sanitation Data'!$F$29,0,10*ROW('Sanitation Data'!F108))="","",OFFSET('Sanitation Data'!$F$29,0,10*ROW('Sanitation Data'!F108)))</f>
        <v/>
      </c>
      <c r="CW114" s="309" t="str">
        <f ca="true">+IF(OFFSET('Sanitation Data'!$F$30,0,10*ROW('Sanitation Data'!F108))="","",OFFSET('Sanitation Data'!$F$30,0,10*ROW('Sanitation Data'!F108)))</f>
        <v/>
      </c>
      <c r="CX114" s="309" t="str">
        <f ca="true">+IF(OFFSET('Sanitation Data'!$F$31,0,10*ROW('Sanitation Data'!F108))="","",OFFSET('Sanitation Data'!$F$31,0,10*ROW('Sanitation Data'!F108)))</f>
        <v/>
      </c>
      <c r="CY114" s="309" t="str">
        <f ca="true">+IF(OFFSET('Sanitation Data'!$F$32,0,10*ROW('Sanitation Data'!F108))="","",OFFSET('Sanitation Data'!$F$32,0,10*ROW('Sanitation Data'!F108)))</f>
        <v/>
      </c>
      <c r="CZ114" s="309" t="str">
        <f ca="true">+IF(OFFSET('Sanitation Data'!$G$28,0,10*ROW('Sanitation Data'!G108))="","",OFFSET('Sanitation Data'!$G$28,0,10*ROW('Sanitation Data'!G108)))</f>
        <v/>
      </c>
      <c r="DA114" s="309" t="str">
        <f ca="true">+IF(OFFSET('Sanitation Data'!$G$29,0,10*ROW('Sanitation Data'!G108))="","",OFFSET('Sanitation Data'!$G$29,0,10*ROW('Sanitation Data'!G108)))</f>
        <v/>
      </c>
      <c r="DB114" s="309" t="str">
        <f ca="true">+IF(OFFSET('Sanitation Data'!$G$30,0,10*ROW('Sanitation Data'!G108))="","",OFFSET('Sanitation Data'!$G$30,0,10*ROW('Sanitation Data'!G108)))</f>
        <v/>
      </c>
      <c r="DC114" s="309" t="str">
        <f ca="true">+IF(OFFSET('Sanitation Data'!$G$31,0,10*ROW('Sanitation Data'!G108))="","",OFFSET('Sanitation Data'!$G$31,0,10*ROW('Sanitation Data'!G108)))</f>
        <v/>
      </c>
      <c r="DD114" s="309" t="str">
        <f ca="true">+IF(OFFSET('Sanitation Data'!$G$32,0,10*ROW('Sanitation Data'!G108))="","",OFFSET('Sanitation Data'!$G$32,0,10*ROW('Sanitation Data'!G108)))</f>
        <v/>
      </c>
      <c r="DE114" s="309" t="str">
        <f ca="true">+IF(OFFSET('Sanitation Data'!$H$28,0,10*ROW('Sanitation Data'!H108))="","",OFFSET('Sanitation Data'!$H$28,0,10*ROW('Sanitation Data'!H108)))</f>
        <v/>
      </c>
      <c r="DF114" s="309" t="str">
        <f ca="true">+IF(OFFSET('Sanitation Data'!$H$29,0,10*ROW('Sanitation Data'!H108))="","",OFFSET('Sanitation Data'!$H$29,0,10*ROW('Sanitation Data'!H108)))</f>
        <v/>
      </c>
      <c r="DG114" s="309" t="str">
        <f ca="true">+IF(OFFSET('Sanitation Data'!$H$30,0,10*ROW('Sanitation Data'!H108))="","",OFFSET('Sanitation Data'!$H$30,0,10*ROW('Sanitation Data'!H108)))</f>
        <v/>
      </c>
      <c r="DH114" s="309" t="str">
        <f ca="true">+IF(OFFSET('Sanitation Data'!$H$31,0,10*ROW('Sanitation Data'!H108))="","",OFFSET('Sanitation Data'!$H$31,0,10*ROW('Sanitation Data'!H108)))</f>
        <v/>
      </c>
      <c r="DI114" s="309" t="str">
        <f ca="true">+IF(OFFSET('Sanitation Data'!$H$32,0,10*ROW('Sanitation Data'!H108))="","",OFFSET('Sanitation Data'!$H$32,0,10*ROW('Sanitation Data'!H108)))</f>
        <v/>
      </c>
      <c r="DJ114" s="309" t="str">
        <f ca="true">+IF(OFFSET('Sanitation Data'!$I$28,0,10*ROW('Sanitation Data'!I108))="","",OFFSET('Sanitation Data'!$I$28,0,10*ROW('Sanitation Data'!I108)))</f>
        <v/>
      </c>
      <c r="DK114" s="309" t="str">
        <f ca="true">+IF(OFFSET('Sanitation Data'!$I$29,0,10*ROW('Sanitation Data'!I108))="","",OFFSET('Sanitation Data'!$I$29,0,10*ROW('Sanitation Data'!I108)))</f>
        <v/>
      </c>
      <c r="DL114" s="309" t="str">
        <f ca="true">+IF(OFFSET('Sanitation Data'!$I$30,0,10*ROW('Sanitation Data'!I108))="","",OFFSET('Sanitation Data'!$I$30,0,10*ROW('Sanitation Data'!I108)))</f>
        <v/>
      </c>
      <c r="DM114" s="309" t="str">
        <f ca="true">+IF(OFFSET('Sanitation Data'!$I$31,0,10*ROW('Sanitation Data'!I108))="","",OFFSET('Sanitation Data'!$I$31,0,10*ROW('Sanitation Data'!I108)))</f>
        <v/>
      </c>
      <c r="DN114" s="309" t="str">
        <f ca="true">+IF(OFFSET('Sanitation Data'!$I$32,0,10*ROW('Sanitation Data'!I108))="","",OFFSET('Sanitation Data'!$I$32,0,10*ROW('Sanitation Data'!I108)))</f>
        <v/>
      </c>
      <c r="DO114" s="309" t="str">
        <f ca="true">+IF(OFFSET('Hygiene Data'!$D$11,0,10*ROW('Hygiene Data'!D108))="","",OFFSET('Hygiene Data'!$D$11,0,10*ROW('Hygiene Data'!D108)))</f>
        <v/>
      </c>
      <c r="DP114" s="309" t="str">
        <f ca="true">+IF(OFFSET('Hygiene Data'!$D$12,0,10*ROW('Hygiene Data'!D108))="","",OFFSET('Hygiene Data'!$D$12,0,10*ROW('Hygiene Data'!D108)))</f>
        <v/>
      </c>
      <c r="DQ114" s="309" t="str">
        <f ca="true">+IF(OFFSET('Hygiene Data'!$D$13,0,10*ROW('Hygiene Data'!D108))="","",OFFSET('Hygiene Data'!$D$13,0,10*ROW('Hygiene Data'!D108)))</f>
        <v/>
      </c>
      <c r="DR114" s="309" t="str">
        <f ca="true">+IF(OFFSET('Hygiene Data'!$E$11,0,10*ROW('Hygiene Data'!E108))="","",OFFSET('Hygiene Data'!$E$11,0,10*ROW('Hygiene Data'!E108)))</f>
        <v/>
      </c>
      <c r="DS114" s="309" t="str">
        <f ca="true">+IF(OFFSET('Hygiene Data'!$E$12,0,10*ROW('Hygiene Data'!E108))="","",OFFSET('Hygiene Data'!$E$12,0,10*ROW('Hygiene Data'!E108)))</f>
        <v/>
      </c>
      <c r="DT114" s="309" t="str">
        <f ca="true">+IF(OFFSET('Hygiene Data'!$E$13,0,10*ROW('Hygiene Data'!E108))="","",OFFSET('Hygiene Data'!$E$13,0,10*ROW('Hygiene Data'!E108)))</f>
        <v/>
      </c>
      <c r="DU114" s="309" t="str">
        <f ca="true">+IF(OFFSET('Hygiene Data'!$F$11,0,10*ROW('Hygiene Data'!F108))="","",OFFSET('Hygiene Data'!$F$11,0,10*ROW('Hygiene Data'!F108)))</f>
        <v/>
      </c>
      <c r="DV114" s="309" t="str">
        <f ca="true">+IF(OFFSET('Hygiene Data'!$F$12,0,10*ROW('Hygiene Data'!F108))="","",OFFSET('Hygiene Data'!$F$12,0,10*ROW('Hygiene Data'!F108)))</f>
        <v/>
      </c>
      <c r="DW114" s="309" t="str">
        <f ca="true">+IF(OFFSET('Hygiene Data'!$F$13,0,10*ROW('Hygiene Data'!F108))="","",OFFSET('Hygiene Data'!$F$13,0,10*ROW('Hygiene Data'!F108)))</f>
        <v/>
      </c>
      <c r="DX114" s="309" t="str">
        <f ca="true">+IF(OFFSET('Hygiene Data'!$G$11,0,10*ROW('Hygiene Data'!G108))="","",OFFSET('Hygiene Data'!$G$11,0,10*ROW('Hygiene Data'!G108)))</f>
        <v/>
      </c>
      <c r="DY114" s="309" t="str">
        <f ca="true">+IF(OFFSET('Hygiene Data'!$G$12,0,10*ROW('Hygiene Data'!G108))="","",OFFSET('Hygiene Data'!$G$12,0,10*ROW('Hygiene Data'!G108)))</f>
        <v/>
      </c>
      <c r="DZ114" s="309" t="str">
        <f ca="true">+IF(OFFSET('Hygiene Data'!$G$13,0,10*ROW('Hygiene Data'!G108))="","",OFFSET('Hygiene Data'!$G$13,0,10*ROW('Hygiene Data'!G108)))</f>
        <v/>
      </c>
      <c r="EA114" s="309" t="str">
        <f ca="true">+IF(OFFSET('Hygiene Data'!$H$11,0,10*ROW('Hygiene Data'!H108))="","",OFFSET('Hygiene Data'!$H$11,0,10*ROW('Hygiene Data'!H108)))</f>
        <v/>
      </c>
      <c r="EB114" s="309" t="str">
        <f ca="true">+IF(OFFSET('Hygiene Data'!$H$12,0,10*ROW('Hygiene Data'!H108))="","",OFFSET('Hygiene Data'!$H$12,0,10*ROW('Hygiene Data'!H108)))</f>
        <v/>
      </c>
      <c r="EC114" s="309" t="str">
        <f ca="true">+IF(OFFSET('Hygiene Data'!$H$13,0,10*ROW('Hygiene Data'!H108))="","",OFFSET('Hygiene Data'!$H$13,0,10*ROW('Hygiene Data'!H108)))</f>
        <v/>
      </c>
      <c r="ED114" s="309" t="str">
        <f ca="true">+IF(OFFSET('Hygiene Data'!$I$11,0,10*ROW('Hygiene Data'!I108))="","",OFFSET('Hygiene Data'!$I$11,0,10*ROW('Hygiene Data'!I108)))</f>
        <v/>
      </c>
      <c r="EE114" s="309" t="str">
        <f ca="true">+IF(OFFSET('Hygiene Data'!$I$12,0,10*ROW('Hygiene Data'!I108))="","",OFFSET('Hygiene Data'!$I$12,0,10*ROW('Hygiene Data'!I108)))</f>
        <v/>
      </c>
      <c r="EF114" s="309"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65" t="str">
        <f t="shared" ca="true" si="1"/>
        <v/>
      </c>
      <c r="D115" s="9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10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10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10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10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10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10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10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10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10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10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10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10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10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10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10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10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10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10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10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10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10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10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10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10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10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10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10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10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10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10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9"/>
      <c r="BS115" s="309" t="str">
        <f ca="true">+IF(OFFSET('Water Data'!$D$27,0,10*ROW('Water Data'!D109))="","",OFFSET('Water Data'!$D$27,0,10*ROW('Water Data'!D109)))</f>
        <v/>
      </c>
      <c r="BT115" s="309" t="str">
        <f ca="true">+IF(OFFSET('Water Data'!$D$28,0,10*ROW('Water Data'!D109))="","",OFFSET('Water Data'!$D$28,0,10*ROW('Water Data'!D109)))</f>
        <v/>
      </c>
      <c r="BU115" s="309" t="str">
        <f ca="true">+IF(OFFSET('Water Data'!$D$29,0,10*ROW('Water Data'!D109))="","",OFFSET('Water Data'!$D$29,0,10*ROW('Water Data'!D109)))</f>
        <v/>
      </c>
      <c r="BV115" s="309" t="str">
        <f ca="true">+IF(OFFSET('Water Data'!$E$27,0,10*ROW('Water Data'!E109))="","",OFFSET('Water Data'!$E$27,0,10*ROW('Water Data'!E109)))</f>
        <v/>
      </c>
      <c r="BW115" s="309" t="str">
        <f ca="true">+IF(OFFSET('Water Data'!$E$28,0,10*ROW('Water Data'!E109))="","",OFFSET('Water Data'!$E$28,0,10*ROW('Water Data'!E109)))</f>
        <v/>
      </c>
      <c r="BX115" s="309" t="str">
        <f ca="true">+IF(OFFSET('Water Data'!$E$29,0,10*ROW('Water Data'!E109))="","",OFFSET('Water Data'!$E$29,0,10*ROW('Water Data'!E109)))</f>
        <v/>
      </c>
      <c r="BY115" s="309" t="str">
        <f ca="true">+IF(OFFSET('Water Data'!$F$27,0,10*ROW('Water Data'!F109))="","",OFFSET('Water Data'!$F$27,0,10*ROW('Water Data'!F109)))</f>
        <v/>
      </c>
      <c r="BZ115" s="309" t="str">
        <f ca="true">+IF(OFFSET('Water Data'!$F$28,0,10*ROW('Water Data'!F109))="","",OFFSET('Water Data'!$F$28,0,10*ROW('Water Data'!F109)))</f>
        <v/>
      </c>
      <c r="CA115" s="309" t="str">
        <f ca="true">+IF(OFFSET('Water Data'!$F$29,0,10*ROW('Water Data'!F109))="","",OFFSET('Water Data'!$F$29,0,10*ROW('Water Data'!F109)))</f>
        <v/>
      </c>
      <c r="CB115" s="309" t="str">
        <f ca="true">+IF(OFFSET('Water Data'!$G$27,0,10*ROW('Water Data'!G109))="","",OFFSET('Water Data'!$G$27,0,10*ROW('Water Data'!G109)))</f>
        <v/>
      </c>
      <c r="CC115" s="309" t="str">
        <f ca="true">+IF(OFFSET('Water Data'!$G$28,0,10*ROW('Water Data'!G109))="","",OFFSET('Water Data'!$G$28,0,10*ROW('Water Data'!G109)))</f>
        <v/>
      </c>
      <c r="CD115" s="309" t="str">
        <f ca="true">+IF(OFFSET('Water Data'!$G$29,0,10*ROW('Water Data'!G109))="","",OFFSET('Water Data'!$G$29,0,10*ROW('Water Data'!G109)))</f>
        <v/>
      </c>
      <c r="CE115" s="309" t="str">
        <f ca="true">+IF(OFFSET('Water Data'!$H$27,0,10*ROW('Water Data'!H109))="","",OFFSET('Water Data'!$H$27,0,10*ROW('Water Data'!H109)))</f>
        <v/>
      </c>
      <c r="CF115" s="309" t="str">
        <f ca="true">+IF(OFFSET('Water Data'!$H$28,0,10*ROW('Water Data'!H109))="","",OFFSET('Water Data'!$H$28,0,10*ROW('Water Data'!H109)))</f>
        <v/>
      </c>
      <c r="CG115" s="309" t="str">
        <f ca="true">+IF(OFFSET('Water Data'!$H$29,0,10*ROW('Water Data'!H109))="","",OFFSET('Water Data'!$H$29,0,10*ROW('Water Data'!H109)))</f>
        <v/>
      </c>
      <c r="CH115" s="309" t="str">
        <f ca="true">+IF(OFFSET('Water Data'!$I$27,0,10*ROW('Water Data'!I109))="","",OFFSET('Water Data'!$I$27,0,10*ROW('Water Data'!I109)))</f>
        <v/>
      </c>
      <c r="CI115" s="309" t="str">
        <f ca="true">+IF(OFFSET('Water Data'!$I$28,0,10*ROW('Water Data'!I109))="","",OFFSET('Water Data'!$I$28,0,10*ROW('Water Data'!I109)))</f>
        <v/>
      </c>
      <c r="CJ115" s="309" t="str">
        <f ca="true">+IF(OFFSET('Water Data'!$I$29,0,10*ROW('Water Data'!I109))="","",OFFSET('Water Data'!$I$29,0,10*ROW('Water Data'!I109)))</f>
        <v/>
      </c>
      <c r="CK115" s="309" t="str">
        <f ca="true">+IF(OFFSET('Sanitation Data'!$D$28,0,10*ROW('Sanitation Data'!D109))="","",OFFSET('Sanitation Data'!$D$28,0,10*ROW('Sanitation Data'!D109)))</f>
        <v/>
      </c>
      <c r="CL115" s="309" t="str">
        <f ca="true">+IF(OFFSET('Sanitation Data'!$D$29,0,10*ROW('Sanitation Data'!D109))="","",OFFSET('Sanitation Data'!$D$29,0,10*ROW('Sanitation Data'!D109)))</f>
        <v/>
      </c>
      <c r="CM115" s="309" t="str">
        <f ca="true">+IF(OFFSET('Sanitation Data'!$D$30,0,10*ROW('Sanitation Data'!D109))="","",OFFSET('Sanitation Data'!$D$30,0,10*ROW('Sanitation Data'!D109)))</f>
        <v/>
      </c>
      <c r="CN115" s="309" t="str">
        <f ca="true">+IF(OFFSET('Sanitation Data'!$D$31,0,10*ROW('Sanitation Data'!D109))="","",OFFSET('Sanitation Data'!$D$31,0,10*ROW('Sanitation Data'!D109)))</f>
        <v/>
      </c>
      <c r="CO115" s="309" t="str">
        <f ca="true">+IF(OFFSET('Sanitation Data'!$D$32,0,10*ROW('Sanitation Data'!D109))="","",OFFSET('Sanitation Data'!$D$32,0,10*ROW('Sanitation Data'!D109)))</f>
        <v/>
      </c>
      <c r="CP115" s="309" t="str">
        <f ca="true">+IF(OFFSET('Sanitation Data'!$E$28,0,10*ROW('Sanitation Data'!E109))="","",OFFSET('Sanitation Data'!$E$28,0,10*ROW('Sanitation Data'!E109)))</f>
        <v/>
      </c>
      <c r="CQ115" s="309" t="str">
        <f ca="true">+IF(OFFSET('Sanitation Data'!$E$29,0,10*ROW('Sanitation Data'!E109))="","",OFFSET('Sanitation Data'!$E$29,0,10*ROW('Sanitation Data'!E109)))</f>
        <v/>
      </c>
      <c r="CR115" s="309" t="str">
        <f ca="true">+IF(OFFSET('Sanitation Data'!$E$30,0,10*ROW('Sanitation Data'!E109))="","",OFFSET('Sanitation Data'!$E$30,0,10*ROW('Sanitation Data'!E109)))</f>
        <v/>
      </c>
      <c r="CS115" s="309" t="str">
        <f ca="true">+IF(OFFSET('Sanitation Data'!$E$31,0,10*ROW('Sanitation Data'!E109))="","",OFFSET('Sanitation Data'!$E$31,0,10*ROW('Sanitation Data'!E109)))</f>
        <v/>
      </c>
      <c r="CT115" s="309" t="str">
        <f ca="true">+IF(OFFSET('Sanitation Data'!$E$32,0,10*ROW('Sanitation Data'!E109))="","",OFFSET('Sanitation Data'!$E$32,0,10*ROW('Sanitation Data'!E109)))</f>
        <v/>
      </c>
      <c r="CU115" s="309" t="str">
        <f ca="true">+IF(OFFSET('Sanitation Data'!$F$28,0,10*ROW('Sanitation Data'!F109))="","",OFFSET('Sanitation Data'!$F$28,0,10*ROW('Sanitation Data'!F109)))</f>
        <v/>
      </c>
      <c r="CV115" s="309" t="str">
        <f ca="true">+IF(OFFSET('Sanitation Data'!$F$29,0,10*ROW('Sanitation Data'!F109))="","",OFFSET('Sanitation Data'!$F$29,0,10*ROW('Sanitation Data'!F109)))</f>
        <v/>
      </c>
      <c r="CW115" s="309" t="str">
        <f ca="true">+IF(OFFSET('Sanitation Data'!$F$30,0,10*ROW('Sanitation Data'!F109))="","",OFFSET('Sanitation Data'!$F$30,0,10*ROW('Sanitation Data'!F109)))</f>
        <v/>
      </c>
      <c r="CX115" s="309" t="str">
        <f ca="true">+IF(OFFSET('Sanitation Data'!$F$31,0,10*ROW('Sanitation Data'!F109))="","",OFFSET('Sanitation Data'!$F$31,0,10*ROW('Sanitation Data'!F109)))</f>
        <v/>
      </c>
      <c r="CY115" s="309" t="str">
        <f ca="true">+IF(OFFSET('Sanitation Data'!$F$32,0,10*ROW('Sanitation Data'!F109))="","",OFFSET('Sanitation Data'!$F$32,0,10*ROW('Sanitation Data'!F109)))</f>
        <v/>
      </c>
      <c r="CZ115" s="309" t="str">
        <f ca="true">+IF(OFFSET('Sanitation Data'!$G$28,0,10*ROW('Sanitation Data'!G109))="","",OFFSET('Sanitation Data'!$G$28,0,10*ROW('Sanitation Data'!G109)))</f>
        <v/>
      </c>
      <c r="DA115" s="309" t="str">
        <f ca="true">+IF(OFFSET('Sanitation Data'!$G$29,0,10*ROW('Sanitation Data'!G109))="","",OFFSET('Sanitation Data'!$G$29,0,10*ROW('Sanitation Data'!G109)))</f>
        <v/>
      </c>
      <c r="DB115" s="309" t="str">
        <f ca="true">+IF(OFFSET('Sanitation Data'!$G$30,0,10*ROW('Sanitation Data'!G109))="","",OFFSET('Sanitation Data'!$G$30,0,10*ROW('Sanitation Data'!G109)))</f>
        <v/>
      </c>
      <c r="DC115" s="309" t="str">
        <f ca="true">+IF(OFFSET('Sanitation Data'!$G$31,0,10*ROW('Sanitation Data'!G109))="","",OFFSET('Sanitation Data'!$G$31,0,10*ROW('Sanitation Data'!G109)))</f>
        <v/>
      </c>
      <c r="DD115" s="309" t="str">
        <f ca="true">+IF(OFFSET('Sanitation Data'!$G$32,0,10*ROW('Sanitation Data'!G109))="","",OFFSET('Sanitation Data'!$G$32,0,10*ROW('Sanitation Data'!G109)))</f>
        <v/>
      </c>
      <c r="DE115" s="309" t="str">
        <f ca="true">+IF(OFFSET('Sanitation Data'!$H$28,0,10*ROW('Sanitation Data'!H109))="","",OFFSET('Sanitation Data'!$H$28,0,10*ROW('Sanitation Data'!H109)))</f>
        <v/>
      </c>
      <c r="DF115" s="309" t="str">
        <f ca="true">+IF(OFFSET('Sanitation Data'!$H$29,0,10*ROW('Sanitation Data'!H109))="","",OFFSET('Sanitation Data'!$H$29,0,10*ROW('Sanitation Data'!H109)))</f>
        <v/>
      </c>
      <c r="DG115" s="309" t="str">
        <f ca="true">+IF(OFFSET('Sanitation Data'!$H$30,0,10*ROW('Sanitation Data'!H109))="","",OFFSET('Sanitation Data'!$H$30,0,10*ROW('Sanitation Data'!H109)))</f>
        <v/>
      </c>
      <c r="DH115" s="309" t="str">
        <f ca="true">+IF(OFFSET('Sanitation Data'!$H$31,0,10*ROW('Sanitation Data'!H109))="","",OFFSET('Sanitation Data'!$H$31,0,10*ROW('Sanitation Data'!H109)))</f>
        <v/>
      </c>
      <c r="DI115" s="309" t="str">
        <f ca="true">+IF(OFFSET('Sanitation Data'!$H$32,0,10*ROW('Sanitation Data'!H109))="","",OFFSET('Sanitation Data'!$H$32,0,10*ROW('Sanitation Data'!H109)))</f>
        <v/>
      </c>
      <c r="DJ115" s="309" t="str">
        <f ca="true">+IF(OFFSET('Sanitation Data'!$I$28,0,10*ROW('Sanitation Data'!I109))="","",OFFSET('Sanitation Data'!$I$28,0,10*ROW('Sanitation Data'!I109)))</f>
        <v/>
      </c>
      <c r="DK115" s="309" t="str">
        <f ca="true">+IF(OFFSET('Sanitation Data'!$I$29,0,10*ROW('Sanitation Data'!I109))="","",OFFSET('Sanitation Data'!$I$29,0,10*ROW('Sanitation Data'!I109)))</f>
        <v/>
      </c>
      <c r="DL115" s="309" t="str">
        <f ca="true">+IF(OFFSET('Sanitation Data'!$I$30,0,10*ROW('Sanitation Data'!I109))="","",OFFSET('Sanitation Data'!$I$30,0,10*ROW('Sanitation Data'!I109)))</f>
        <v/>
      </c>
      <c r="DM115" s="309" t="str">
        <f ca="true">+IF(OFFSET('Sanitation Data'!$I$31,0,10*ROW('Sanitation Data'!I109))="","",OFFSET('Sanitation Data'!$I$31,0,10*ROW('Sanitation Data'!I109)))</f>
        <v/>
      </c>
      <c r="DN115" s="309" t="str">
        <f ca="true">+IF(OFFSET('Sanitation Data'!$I$32,0,10*ROW('Sanitation Data'!I109))="","",OFFSET('Sanitation Data'!$I$32,0,10*ROW('Sanitation Data'!I109)))</f>
        <v/>
      </c>
      <c r="DO115" s="309" t="str">
        <f ca="true">+IF(OFFSET('Hygiene Data'!$D$11,0,10*ROW('Hygiene Data'!D109))="","",OFFSET('Hygiene Data'!$D$11,0,10*ROW('Hygiene Data'!D109)))</f>
        <v/>
      </c>
      <c r="DP115" s="309" t="str">
        <f ca="true">+IF(OFFSET('Hygiene Data'!$D$12,0,10*ROW('Hygiene Data'!D109))="","",OFFSET('Hygiene Data'!$D$12,0,10*ROW('Hygiene Data'!D109)))</f>
        <v/>
      </c>
      <c r="DQ115" s="309" t="str">
        <f ca="true">+IF(OFFSET('Hygiene Data'!$D$13,0,10*ROW('Hygiene Data'!D109))="","",OFFSET('Hygiene Data'!$D$13,0,10*ROW('Hygiene Data'!D109)))</f>
        <v/>
      </c>
      <c r="DR115" s="309" t="str">
        <f ca="true">+IF(OFFSET('Hygiene Data'!$E$11,0,10*ROW('Hygiene Data'!E109))="","",OFFSET('Hygiene Data'!$E$11,0,10*ROW('Hygiene Data'!E109)))</f>
        <v/>
      </c>
      <c r="DS115" s="309" t="str">
        <f ca="true">+IF(OFFSET('Hygiene Data'!$E$12,0,10*ROW('Hygiene Data'!E109))="","",OFFSET('Hygiene Data'!$E$12,0,10*ROW('Hygiene Data'!E109)))</f>
        <v/>
      </c>
      <c r="DT115" s="309" t="str">
        <f ca="true">+IF(OFFSET('Hygiene Data'!$E$13,0,10*ROW('Hygiene Data'!E109))="","",OFFSET('Hygiene Data'!$E$13,0,10*ROW('Hygiene Data'!E109)))</f>
        <v/>
      </c>
      <c r="DU115" s="309" t="str">
        <f ca="true">+IF(OFFSET('Hygiene Data'!$F$11,0,10*ROW('Hygiene Data'!F109))="","",OFFSET('Hygiene Data'!$F$11,0,10*ROW('Hygiene Data'!F109)))</f>
        <v/>
      </c>
      <c r="DV115" s="309" t="str">
        <f ca="true">+IF(OFFSET('Hygiene Data'!$F$12,0,10*ROW('Hygiene Data'!F109))="","",OFFSET('Hygiene Data'!$F$12,0,10*ROW('Hygiene Data'!F109)))</f>
        <v/>
      </c>
      <c r="DW115" s="309" t="str">
        <f ca="true">+IF(OFFSET('Hygiene Data'!$F$13,0,10*ROW('Hygiene Data'!F109))="","",OFFSET('Hygiene Data'!$F$13,0,10*ROW('Hygiene Data'!F109)))</f>
        <v/>
      </c>
      <c r="DX115" s="309" t="str">
        <f ca="true">+IF(OFFSET('Hygiene Data'!$G$11,0,10*ROW('Hygiene Data'!G109))="","",OFFSET('Hygiene Data'!$G$11,0,10*ROW('Hygiene Data'!G109)))</f>
        <v/>
      </c>
      <c r="DY115" s="309" t="str">
        <f ca="true">+IF(OFFSET('Hygiene Data'!$G$12,0,10*ROW('Hygiene Data'!G109))="","",OFFSET('Hygiene Data'!$G$12,0,10*ROW('Hygiene Data'!G109)))</f>
        <v/>
      </c>
      <c r="DZ115" s="309" t="str">
        <f ca="true">+IF(OFFSET('Hygiene Data'!$G$13,0,10*ROW('Hygiene Data'!G109))="","",OFFSET('Hygiene Data'!$G$13,0,10*ROW('Hygiene Data'!G109)))</f>
        <v/>
      </c>
      <c r="EA115" s="309" t="str">
        <f ca="true">+IF(OFFSET('Hygiene Data'!$H$11,0,10*ROW('Hygiene Data'!H109))="","",OFFSET('Hygiene Data'!$H$11,0,10*ROW('Hygiene Data'!H109)))</f>
        <v/>
      </c>
      <c r="EB115" s="309" t="str">
        <f ca="true">+IF(OFFSET('Hygiene Data'!$H$12,0,10*ROW('Hygiene Data'!H109))="","",OFFSET('Hygiene Data'!$H$12,0,10*ROW('Hygiene Data'!H109)))</f>
        <v/>
      </c>
      <c r="EC115" s="309" t="str">
        <f ca="true">+IF(OFFSET('Hygiene Data'!$H$13,0,10*ROW('Hygiene Data'!H109))="","",OFFSET('Hygiene Data'!$H$13,0,10*ROW('Hygiene Data'!H109)))</f>
        <v/>
      </c>
      <c r="ED115" s="309" t="str">
        <f ca="true">+IF(OFFSET('Hygiene Data'!$I$11,0,10*ROW('Hygiene Data'!I109))="","",OFFSET('Hygiene Data'!$I$11,0,10*ROW('Hygiene Data'!I109)))</f>
        <v/>
      </c>
      <c r="EE115" s="309" t="str">
        <f ca="true">+IF(OFFSET('Hygiene Data'!$I$12,0,10*ROW('Hygiene Data'!I109))="","",OFFSET('Hygiene Data'!$I$12,0,10*ROW('Hygiene Data'!I109)))</f>
        <v/>
      </c>
      <c r="EF115" s="309"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65" t="str">
        <f t="shared" ca="true" si="1"/>
        <v/>
      </c>
      <c r="D116" s="9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10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10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10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10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10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10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10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10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10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10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10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10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10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10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10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10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10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10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10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10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10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10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10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10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10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10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10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10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10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10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9"/>
      <c r="BS116" s="309" t="str">
        <f ca="true">+IF(OFFSET('Water Data'!$D$27,0,10*ROW('Water Data'!D110))="","",OFFSET('Water Data'!$D$27,0,10*ROW('Water Data'!D110)))</f>
        <v/>
      </c>
      <c r="BT116" s="309" t="str">
        <f ca="true">+IF(OFFSET('Water Data'!$D$28,0,10*ROW('Water Data'!D110))="","",OFFSET('Water Data'!$D$28,0,10*ROW('Water Data'!D110)))</f>
        <v/>
      </c>
      <c r="BU116" s="309" t="str">
        <f ca="true">+IF(OFFSET('Water Data'!$D$29,0,10*ROW('Water Data'!D110))="","",OFFSET('Water Data'!$D$29,0,10*ROW('Water Data'!D110)))</f>
        <v/>
      </c>
      <c r="BV116" s="309" t="str">
        <f ca="true">+IF(OFFSET('Water Data'!$E$27,0,10*ROW('Water Data'!E110))="","",OFFSET('Water Data'!$E$27,0,10*ROW('Water Data'!E110)))</f>
        <v/>
      </c>
      <c r="BW116" s="309" t="str">
        <f ca="true">+IF(OFFSET('Water Data'!$E$28,0,10*ROW('Water Data'!E110))="","",OFFSET('Water Data'!$E$28,0,10*ROW('Water Data'!E110)))</f>
        <v/>
      </c>
      <c r="BX116" s="309" t="str">
        <f ca="true">+IF(OFFSET('Water Data'!$E$29,0,10*ROW('Water Data'!E110))="","",OFFSET('Water Data'!$E$29,0,10*ROW('Water Data'!E110)))</f>
        <v/>
      </c>
      <c r="BY116" s="309" t="str">
        <f ca="true">+IF(OFFSET('Water Data'!$F$27,0,10*ROW('Water Data'!F110))="","",OFFSET('Water Data'!$F$27,0,10*ROW('Water Data'!F110)))</f>
        <v/>
      </c>
      <c r="BZ116" s="309" t="str">
        <f ca="true">+IF(OFFSET('Water Data'!$F$28,0,10*ROW('Water Data'!F110))="","",OFFSET('Water Data'!$F$28,0,10*ROW('Water Data'!F110)))</f>
        <v/>
      </c>
      <c r="CA116" s="309" t="str">
        <f ca="true">+IF(OFFSET('Water Data'!$F$29,0,10*ROW('Water Data'!F110))="","",OFFSET('Water Data'!$F$29,0,10*ROW('Water Data'!F110)))</f>
        <v/>
      </c>
      <c r="CB116" s="309" t="str">
        <f ca="true">+IF(OFFSET('Water Data'!$G$27,0,10*ROW('Water Data'!G110))="","",OFFSET('Water Data'!$G$27,0,10*ROW('Water Data'!G110)))</f>
        <v/>
      </c>
      <c r="CC116" s="309" t="str">
        <f ca="true">+IF(OFFSET('Water Data'!$G$28,0,10*ROW('Water Data'!G110))="","",OFFSET('Water Data'!$G$28,0,10*ROW('Water Data'!G110)))</f>
        <v/>
      </c>
      <c r="CD116" s="309" t="str">
        <f ca="true">+IF(OFFSET('Water Data'!$G$29,0,10*ROW('Water Data'!G110))="","",OFFSET('Water Data'!$G$29,0,10*ROW('Water Data'!G110)))</f>
        <v/>
      </c>
      <c r="CE116" s="309" t="str">
        <f ca="true">+IF(OFFSET('Water Data'!$H$27,0,10*ROW('Water Data'!H110))="","",OFFSET('Water Data'!$H$27,0,10*ROW('Water Data'!H110)))</f>
        <v/>
      </c>
      <c r="CF116" s="309" t="str">
        <f ca="true">+IF(OFFSET('Water Data'!$H$28,0,10*ROW('Water Data'!H110))="","",OFFSET('Water Data'!$H$28,0,10*ROW('Water Data'!H110)))</f>
        <v/>
      </c>
      <c r="CG116" s="309" t="str">
        <f ca="true">+IF(OFFSET('Water Data'!$H$29,0,10*ROW('Water Data'!H110))="","",OFFSET('Water Data'!$H$29,0,10*ROW('Water Data'!H110)))</f>
        <v/>
      </c>
      <c r="CH116" s="309" t="str">
        <f ca="true">+IF(OFFSET('Water Data'!$I$27,0,10*ROW('Water Data'!I110))="","",OFFSET('Water Data'!$I$27,0,10*ROW('Water Data'!I110)))</f>
        <v/>
      </c>
      <c r="CI116" s="309" t="str">
        <f ca="true">+IF(OFFSET('Water Data'!$I$28,0,10*ROW('Water Data'!I110))="","",OFFSET('Water Data'!$I$28,0,10*ROW('Water Data'!I110)))</f>
        <v/>
      </c>
      <c r="CJ116" s="309" t="str">
        <f ca="true">+IF(OFFSET('Water Data'!$I$29,0,10*ROW('Water Data'!I110))="","",OFFSET('Water Data'!$I$29,0,10*ROW('Water Data'!I110)))</f>
        <v/>
      </c>
      <c r="CK116" s="309" t="str">
        <f ca="true">+IF(OFFSET('Sanitation Data'!$D$28,0,10*ROW('Sanitation Data'!D110))="","",OFFSET('Sanitation Data'!$D$28,0,10*ROW('Sanitation Data'!D110)))</f>
        <v/>
      </c>
      <c r="CL116" s="309" t="str">
        <f ca="true">+IF(OFFSET('Sanitation Data'!$D$29,0,10*ROW('Sanitation Data'!D110))="","",OFFSET('Sanitation Data'!$D$29,0,10*ROW('Sanitation Data'!D110)))</f>
        <v/>
      </c>
      <c r="CM116" s="309" t="str">
        <f ca="true">+IF(OFFSET('Sanitation Data'!$D$30,0,10*ROW('Sanitation Data'!D110))="","",OFFSET('Sanitation Data'!$D$30,0,10*ROW('Sanitation Data'!D110)))</f>
        <v/>
      </c>
      <c r="CN116" s="309" t="str">
        <f ca="true">+IF(OFFSET('Sanitation Data'!$D$31,0,10*ROW('Sanitation Data'!D110))="","",OFFSET('Sanitation Data'!$D$31,0,10*ROW('Sanitation Data'!D110)))</f>
        <v/>
      </c>
      <c r="CO116" s="309" t="str">
        <f ca="true">+IF(OFFSET('Sanitation Data'!$D$32,0,10*ROW('Sanitation Data'!D110))="","",OFFSET('Sanitation Data'!$D$32,0,10*ROW('Sanitation Data'!D110)))</f>
        <v/>
      </c>
      <c r="CP116" s="309" t="str">
        <f ca="true">+IF(OFFSET('Sanitation Data'!$E$28,0,10*ROW('Sanitation Data'!E110))="","",OFFSET('Sanitation Data'!$E$28,0,10*ROW('Sanitation Data'!E110)))</f>
        <v/>
      </c>
      <c r="CQ116" s="309" t="str">
        <f ca="true">+IF(OFFSET('Sanitation Data'!$E$29,0,10*ROW('Sanitation Data'!E110))="","",OFFSET('Sanitation Data'!$E$29,0,10*ROW('Sanitation Data'!E110)))</f>
        <v/>
      </c>
      <c r="CR116" s="309" t="str">
        <f ca="true">+IF(OFFSET('Sanitation Data'!$E$30,0,10*ROW('Sanitation Data'!E110))="","",OFFSET('Sanitation Data'!$E$30,0,10*ROW('Sanitation Data'!E110)))</f>
        <v/>
      </c>
      <c r="CS116" s="309" t="str">
        <f ca="true">+IF(OFFSET('Sanitation Data'!$E$31,0,10*ROW('Sanitation Data'!E110))="","",OFFSET('Sanitation Data'!$E$31,0,10*ROW('Sanitation Data'!E110)))</f>
        <v/>
      </c>
      <c r="CT116" s="309" t="str">
        <f ca="true">+IF(OFFSET('Sanitation Data'!$E$32,0,10*ROW('Sanitation Data'!E110))="","",OFFSET('Sanitation Data'!$E$32,0,10*ROW('Sanitation Data'!E110)))</f>
        <v/>
      </c>
      <c r="CU116" s="309" t="str">
        <f ca="true">+IF(OFFSET('Sanitation Data'!$F$28,0,10*ROW('Sanitation Data'!F110))="","",OFFSET('Sanitation Data'!$F$28,0,10*ROW('Sanitation Data'!F110)))</f>
        <v/>
      </c>
      <c r="CV116" s="309" t="str">
        <f ca="true">+IF(OFFSET('Sanitation Data'!$F$29,0,10*ROW('Sanitation Data'!F110))="","",OFFSET('Sanitation Data'!$F$29,0,10*ROW('Sanitation Data'!F110)))</f>
        <v/>
      </c>
      <c r="CW116" s="309" t="str">
        <f ca="true">+IF(OFFSET('Sanitation Data'!$F$30,0,10*ROW('Sanitation Data'!F110))="","",OFFSET('Sanitation Data'!$F$30,0,10*ROW('Sanitation Data'!F110)))</f>
        <v/>
      </c>
      <c r="CX116" s="309" t="str">
        <f ca="true">+IF(OFFSET('Sanitation Data'!$F$31,0,10*ROW('Sanitation Data'!F110))="","",OFFSET('Sanitation Data'!$F$31,0,10*ROW('Sanitation Data'!F110)))</f>
        <v/>
      </c>
      <c r="CY116" s="309" t="str">
        <f ca="true">+IF(OFFSET('Sanitation Data'!$F$32,0,10*ROW('Sanitation Data'!F110))="","",OFFSET('Sanitation Data'!$F$32,0,10*ROW('Sanitation Data'!F110)))</f>
        <v/>
      </c>
      <c r="CZ116" s="309" t="str">
        <f ca="true">+IF(OFFSET('Sanitation Data'!$G$28,0,10*ROW('Sanitation Data'!G110))="","",OFFSET('Sanitation Data'!$G$28,0,10*ROW('Sanitation Data'!G110)))</f>
        <v/>
      </c>
      <c r="DA116" s="309" t="str">
        <f ca="true">+IF(OFFSET('Sanitation Data'!$G$29,0,10*ROW('Sanitation Data'!G110))="","",OFFSET('Sanitation Data'!$G$29,0,10*ROW('Sanitation Data'!G110)))</f>
        <v/>
      </c>
      <c r="DB116" s="309" t="str">
        <f ca="true">+IF(OFFSET('Sanitation Data'!$G$30,0,10*ROW('Sanitation Data'!G110))="","",OFFSET('Sanitation Data'!$G$30,0,10*ROW('Sanitation Data'!G110)))</f>
        <v/>
      </c>
      <c r="DC116" s="309" t="str">
        <f ca="true">+IF(OFFSET('Sanitation Data'!$G$31,0,10*ROW('Sanitation Data'!G110))="","",OFFSET('Sanitation Data'!$G$31,0,10*ROW('Sanitation Data'!G110)))</f>
        <v/>
      </c>
      <c r="DD116" s="309" t="str">
        <f ca="true">+IF(OFFSET('Sanitation Data'!$G$32,0,10*ROW('Sanitation Data'!G110))="","",OFFSET('Sanitation Data'!$G$32,0,10*ROW('Sanitation Data'!G110)))</f>
        <v/>
      </c>
      <c r="DE116" s="309" t="str">
        <f ca="true">+IF(OFFSET('Sanitation Data'!$H$28,0,10*ROW('Sanitation Data'!H110))="","",OFFSET('Sanitation Data'!$H$28,0,10*ROW('Sanitation Data'!H110)))</f>
        <v/>
      </c>
      <c r="DF116" s="309" t="str">
        <f ca="true">+IF(OFFSET('Sanitation Data'!$H$29,0,10*ROW('Sanitation Data'!H110))="","",OFFSET('Sanitation Data'!$H$29,0,10*ROW('Sanitation Data'!H110)))</f>
        <v/>
      </c>
      <c r="DG116" s="309" t="str">
        <f ca="true">+IF(OFFSET('Sanitation Data'!$H$30,0,10*ROW('Sanitation Data'!H110))="","",OFFSET('Sanitation Data'!$H$30,0,10*ROW('Sanitation Data'!H110)))</f>
        <v/>
      </c>
      <c r="DH116" s="309" t="str">
        <f ca="true">+IF(OFFSET('Sanitation Data'!$H$31,0,10*ROW('Sanitation Data'!H110))="","",OFFSET('Sanitation Data'!$H$31,0,10*ROW('Sanitation Data'!H110)))</f>
        <v/>
      </c>
      <c r="DI116" s="309" t="str">
        <f ca="true">+IF(OFFSET('Sanitation Data'!$H$32,0,10*ROW('Sanitation Data'!H110))="","",OFFSET('Sanitation Data'!$H$32,0,10*ROW('Sanitation Data'!H110)))</f>
        <v/>
      </c>
      <c r="DJ116" s="309" t="str">
        <f ca="true">+IF(OFFSET('Sanitation Data'!$I$28,0,10*ROW('Sanitation Data'!I110))="","",OFFSET('Sanitation Data'!$I$28,0,10*ROW('Sanitation Data'!I110)))</f>
        <v/>
      </c>
      <c r="DK116" s="309" t="str">
        <f ca="true">+IF(OFFSET('Sanitation Data'!$I$29,0,10*ROW('Sanitation Data'!I110))="","",OFFSET('Sanitation Data'!$I$29,0,10*ROW('Sanitation Data'!I110)))</f>
        <v/>
      </c>
      <c r="DL116" s="309" t="str">
        <f ca="true">+IF(OFFSET('Sanitation Data'!$I$30,0,10*ROW('Sanitation Data'!I110))="","",OFFSET('Sanitation Data'!$I$30,0,10*ROW('Sanitation Data'!I110)))</f>
        <v/>
      </c>
      <c r="DM116" s="309" t="str">
        <f ca="true">+IF(OFFSET('Sanitation Data'!$I$31,0,10*ROW('Sanitation Data'!I110))="","",OFFSET('Sanitation Data'!$I$31,0,10*ROW('Sanitation Data'!I110)))</f>
        <v/>
      </c>
      <c r="DN116" s="309" t="str">
        <f ca="true">+IF(OFFSET('Sanitation Data'!$I$32,0,10*ROW('Sanitation Data'!I110))="","",OFFSET('Sanitation Data'!$I$32,0,10*ROW('Sanitation Data'!I110)))</f>
        <v/>
      </c>
      <c r="DO116" s="309" t="str">
        <f ca="true">+IF(OFFSET('Hygiene Data'!$D$11,0,10*ROW('Hygiene Data'!D110))="","",OFFSET('Hygiene Data'!$D$11,0,10*ROW('Hygiene Data'!D110)))</f>
        <v/>
      </c>
      <c r="DP116" s="309" t="str">
        <f ca="true">+IF(OFFSET('Hygiene Data'!$D$12,0,10*ROW('Hygiene Data'!D110))="","",OFFSET('Hygiene Data'!$D$12,0,10*ROW('Hygiene Data'!D110)))</f>
        <v/>
      </c>
      <c r="DQ116" s="309" t="str">
        <f ca="true">+IF(OFFSET('Hygiene Data'!$D$13,0,10*ROW('Hygiene Data'!D110))="","",OFFSET('Hygiene Data'!$D$13,0,10*ROW('Hygiene Data'!D110)))</f>
        <v/>
      </c>
      <c r="DR116" s="309" t="str">
        <f ca="true">+IF(OFFSET('Hygiene Data'!$E$11,0,10*ROW('Hygiene Data'!E110))="","",OFFSET('Hygiene Data'!$E$11,0,10*ROW('Hygiene Data'!E110)))</f>
        <v/>
      </c>
      <c r="DS116" s="309" t="str">
        <f ca="true">+IF(OFFSET('Hygiene Data'!$E$12,0,10*ROW('Hygiene Data'!E110))="","",OFFSET('Hygiene Data'!$E$12,0,10*ROW('Hygiene Data'!E110)))</f>
        <v/>
      </c>
      <c r="DT116" s="309" t="str">
        <f ca="true">+IF(OFFSET('Hygiene Data'!$E$13,0,10*ROW('Hygiene Data'!E110))="","",OFFSET('Hygiene Data'!$E$13,0,10*ROW('Hygiene Data'!E110)))</f>
        <v/>
      </c>
      <c r="DU116" s="309" t="str">
        <f ca="true">+IF(OFFSET('Hygiene Data'!$F$11,0,10*ROW('Hygiene Data'!F110))="","",OFFSET('Hygiene Data'!$F$11,0,10*ROW('Hygiene Data'!F110)))</f>
        <v/>
      </c>
      <c r="DV116" s="309" t="str">
        <f ca="true">+IF(OFFSET('Hygiene Data'!$F$12,0,10*ROW('Hygiene Data'!F110))="","",OFFSET('Hygiene Data'!$F$12,0,10*ROW('Hygiene Data'!F110)))</f>
        <v/>
      </c>
      <c r="DW116" s="309" t="str">
        <f ca="true">+IF(OFFSET('Hygiene Data'!$F$13,0,10*ROW('Hygiene Data'!F110))="","",OFFSET('Hygiene Data'!$F$13,0,10*ROW('Hygiene Data'!F110)))</f>
        <v/>
      </c>
      <c r="DX116" s="309" t="str">
        <f ca="true">+IF(OFFSET('Hygiene Data'!$G$11,0,10*ROW('Hygiene Data'!G110))="","",OFFSET('Hygiene Data'!$G$11,0,10*ROW('Hygiene Data'!G110)))</f>
        <v/>
      </c>
      <c r="DY116" s="309" t="str">
        <f ca="true">+IF(OFFSET('Hygiene Data'!$G$12,0,10*ROW('Hygiene Data'!G110))="","",OFFSET('Hygiene Data'!$G$12,0,10*ROW('Hygiene Data'!G110)))</f>
        <v/>
      </c>
      <c r="DZ116" s="309" t="str">
        <f ca="true">+IF(OFFSET('Hygiene Data'!$G$13,0,10*ROW('Hygiene Data'!G110))="","",OFFSET('Hygiene Data'!$G$13,0,10*ROW('Hygiene Data'!G110)))</f>
        <v/>
      </c>
      <c r="EA116" s="309" t="str">
        <f ca="true">+IF(OFFSET('Hygiene Data'!$H$11,0,10*ROW('Hygiene Data'!H110))="","",OFFSET('Hygiene Data'!$H$11,0,10*ROW('Hygiene Data'!H110)))</f>
        <v/>
      </c>
      <c r="EB116" s="309" t="str">
        <f ca="true">+IF(OFFSET('Hygiene Data'!$H$12,0,10*ROW('Hygiene Data'!H110))="","",OFFSET('Hygiene Data'!$H$12,0,10*ROW('Hygiene Data'!H110)))</f>
        <v/>
      </c>
      <c r="EC116" s="309" t="str">
        <f ca="true">+IF(OFFSET('Hygiene Data'!$H$13,0,10*ROW('Hygiene Data'!H110))="","",OFFSET('Hygiene Data'!$H$13,0,10*ROW('Hygiene Data'!H110)))</f>
        <v/>
      </c>
      <c r="ED116" s="309" t="str">
        <f ca="true">+IF(OFFSET('Hygiene Data'!$I$11,0,10*ROW('Hygiene Data'!I110))="","",OFFSET('Hygiene Data'!$I$11,0,10*ROW('Hygiene Data'!I110)))</f>
        <v/>
      </c>
      <c r="EE116" s="309" t="str">
        <f ca="true">+IF(OFFSET('Hygiene Data'!$I$12,0,10*ROW('Hygiene Data'!I110))="","",OFFSET('Hygiene Data'!$I$12,0,10*ROW('Hygiene Data'!I110)))</f>
        <v/>
      </c>
      <c r="EF116" s="309"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65" t="str">
        <f t="shared" ca="true" si="1"/>
        <v/>
      </c>
      <c r="D117" s="9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10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10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10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10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10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10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10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10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10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10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10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10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10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10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10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10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10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10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10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10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10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10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10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10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10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10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10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10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10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10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9"/>
      <c r="BS117" s="309" t="str">
        <f ca="true">+IF(OFFSET('Water Data'!$D$27,0,10*ROW('Water Data'!D111))="","",OFFSET('Water Data'!$D$27,0,10*ROW('Water Data'!D111)))</f>
        <v/>
      </c>
      <c r="BT117" s="309" t="str">
        <f ca="true">+IF(OFFSET('Water Data'!$D$28,0,10*ROW('Water Data'!D111))="","",OFFSET('Water Data'!$D$28,0,10*ROW('Water Data'!D111)))</f>
        <v/>
      </c>
      <c r="BU117" s="309" t="str">
        <f ca="true">+IF(OFFSET('Water Data'!$D$29,0,10*ROW('Water Data'!D111))="","",OFFSET('Water Data'!$D$29,0,10*ROW('Water Data'!D111)))</f>
        <v/>
      </c>
      <c r="BV117" s="309" t="str">
        <f ca="true">+IF(OFFSET('Water Data'!$E$27,0,10*ROW('Water Data'!E111))="","",OFFSET('Water Data'!$E$27,0,10*ROW('Water Data'!E111)))</f>
        <v/>
      </c>
      <c r="BW117" s="309" t="str">
        <f ca="true">+IF(OFFSET('Water Data'!$E$28,0,10*ROW('Water Data'!E111))="","",OFFSET('Water Data'!$E$28,0,10*ROW('Water Data'!E111)))</f>
        <v/>
      </c>
      <c r="BX117" s="309" t="str">
        <f ca="true">+IF(OFFSET('Water Data'!$E$29,0,10*ROW('Water Data'!E111))="","",OFFSET('Water Data'!$E$29,0,10*ROW('Water Data'!E111)))</f>
        <v/>
      </c>
      <c r="BY117" s="309" t="str">
        <f ca="true">+IF(OFFSET('Water Data'!$F$27,0,10*ROW('Water Data'!F111))="","",OFFSET('Water Data'!$F$27,0,10*ROW('Water Data'!F111)))</f>
        <v/>
      </c>
      <c r="BZ117" s="309" t="str">
        <f ca="true">+IF(OFFSET('Water Data'!$F$28,0,10*ROW('Water Data'!F111))="","",OFFSET('Water Data'!$F$28,0,10*ROW('Water Data'!F111)))</f>
        <v/>
      </c>
      <c r="CA117" s="309" t="str">
        <f ca="true">+IF(OFFSET('Water Data'!$F$29,0,10*ROW('Water Data'!F111))="","",OFFSET('Water Data'!$F$29,0,10*ROW('Water Data'!F111)))</f>
        <v/>
      </c>
      <c r="CB117" s="309" t="str">
        <f ca="true">+IF(OFFSET('Water Data'!$G$27,0,10*ROW('Water Data'!G111))="","",OFFSET('Water Data'!$G$27,0,10*ROW('Water Data'!G111)))</f>
        <v/>
      </c>
      <c r="CC117" s="309" t="str">
        <f ca="true">+IF(OFFSET('Water Data'!$G$28,0,10*ROW('Water Data'!G111))="","",OFFSET('Water Data'!$G$28,0,10*ROW('Water Data'!G111)))</f>
        <v/>
      </c>
      <c r="CD117" s="309" t="str">
        <f ca="true">+IF(OFFSET('Water Data'!$G$29,0,10*ROW('Water Data'!G111))="","",OFFSET('Water Data'!$G$29,0,10*ROW('Water Data'!G111)))</f>
        <v/>
      </c>
      <c r="CE117" s="309" t="str">
        <f ca="true">+IF(OFFSET('Water Data'!$H$27,0,10*ROW('Water Data'!H111))="","",OFFSET('Water Data'!$H$27,0,10*ROW('Water Data'!H111)))</f>
        <v/>
      </c>
      <c r="CF117" s="309" t="str">
        <f ca="true">+IF(OFFSET('Water Data'!$H$28,0,10*ROW('Water Data'!H111))="","",OFFSET('Water Data'!$H$28,0,10*ROW('Water Data'!H111)))</f>
        <v/>
      </c>
      <c r="CG117" s="309" t="str">
        <f ca="true">+IF(OFFSET('Water Data'!$H$29,0,10*ROW('Water Data'!H111))="","",OFFSET('Water Data'!$H$29,0,10*ROW('Water Data'!H111)))</f>
        <v/>
      </c>
      <c r="CH117" s="309" t="str">
        <f ca="true">+IF(OFFSET('Water Data'!$I$27,0,10*ROW('Water Data'!I111))="","",OFFSET('Water Data'!$I$27,0,10*ROW('Water Data'!I111)))</f>
        <v/>
      </c>
      <c r="CI117" s="309" t="str">
        <f ca="true">+IF(OFFSET('Water Data'!$I$28,0,10*ROW('Water Data'!I111))="","",OFFSET('Water Data'!$I$28,0,10*ROW('Water Data'!I111)))</f>
        <v/>
      </c>
      <c r="CJ117" s="309" t="str">
        <f ca="true">+IF(OFFSET('Water Data'!$I$29,0,10*ROW('Water Data'!I111))="","",OFFSET('Water Data'!$I$29,0,10*ROW('Water Data'!I111)))</f>
        <v/>
      </c>
      <c r="CK117" s="309" t="str">
        <f ca="true">+IF(OFFSET('Sanitation Data'!$D$28,0,10*ROW('Sanitation Data'!D111))="","",OFFSET('Sanitation Data'!$D$28,0,10*ROW('Sanitation Data'!D111)))</f>
        <v/>
      </c>
      <c r="CL117" s="309" t="str">
        <f ca="true">+IF(OFFSET('Sanitation Data'!$D$29,0,10*ROW('Sanitation Data'!D111))="","",OFFSET('Sanitation Data'!$D$29,0,10*ROW('Sanitation Data'!D111)))</f>
        <v/>
      </c>
      <c r="CM117" s="309" t="str">
        <f ca="true">+IF(OFFSET('Sanitation Data'!$D$30,0,10*ROW('Sanitation Data'!D111))="","",OFFSET('Sanitation Data'!$D$30,0,10*ROW('Sanitation Data'!D111)))</f>
        <v/>
      </c>
      <c r="CN117" s="309" t="str">
        <f ca="true">+IF(OFFSET('Sanitation Data'!$D$31,0,10*ROW('Sanitation Data'!D111))="","",OFFSET('Sanitation Data'!$D$31,0,10*ROW('Sanitation Data'!D111)))</f>
        <v/>
      </c>
      <c r="CO117" s="309" t="str">
        <f ca="true">+IF(OFFSET('Sanitation Data'!$D$32,0,10*ROW('Sanitation Data'!D111))="","",OFFSET('Sanitation Data'!$D$32,0,10*ROW('Sanitation Data'!D111)))</f>
        <v/>
      </c>
      <c r="CP117" s="309" t="str">
        <f ca="true">+IF(OFFSET('Sanitation Data'!$E$28,0,10*ROW('Sanitation Data'!E111))="","",OFFSET('Sanitation Data'!$E$28,0,10*ROW('Sanitation Data'!E111)))</f>
        <v/>
      </c>
      <c r="CQ117" s="309" t="str">
        <f ca="true">+IF(OFFSET('Sanitation Data'!$E$29,0,10*ROW('Sanitation Data'!E111))="","",OFFSET('Sanitation Data'!$E$29,0,10*ROW('Sanitation Data'!E111)))</f>
        <v/>
      </c>
      <c r="CR117" s="309" t="str">
        <f ca="true">+IF(OFFSET('Sanitation Data'!$E$30,0,10*ROW('Sanitation Data'!E111))="","",OFFSET('Sanitation Data'!$E$30,0,10*ROW('Sanitation Data'!E111)))</f>
        <v/>
      </c>
      <c r="CS117" s="309" t="str">
        <f ca="true">+IF(OFFSET('Sanitation Data'!$E$31,0,10*ROW('Sanitation Data'!E111))="","",OFFSET('Sanitation Data'!$E$31,0,10*ROW('Sanitation Data'!E111)))</f>
        <v/>
      </c>
      <c r="CT117" s="309" t="str">
        <f ca="true">+IF(OFFSET('Sanitation Data'!$E$32,0,10*ROW('Sanitation Data'!E111))="","",OFFSET('Sanitation Data'!$E$32,0,10*ROW('Sanitation Data'!E111)))</f>
        <v/>
      </c>
      <c r="CU117" s="309" t="str">
        <f ca="true">+IF(OFFSET('Sanitation Data'!$F$28,0,10*ROW('Sanitation Data'!F111))="","",OFFSET('Sanitation Data'!$F$28,0,10*ROW('Sanitation Data'!F111)))</f>
        <v/>
      </c>
      <c r="CV117" s="309" t="str">
        <f ca="true">+IF(OFFSET('Sanitation Data'!$F$29,0,10*ROW('Sanitation Data'!F111))="","",OFFSET('Sanitation Data'!$F$29,0,10*ROW('Sanitation Data'!F111)))</f>
        <v/>
      </c>
      <c r="CW117" s="309" t="str">
        <f ca="true">+IF(OFFSET('Sanitation Data'!$F$30,0,10*ROW('Sanitation Data'!F111))="","",OFFSET('Sanitation Data'!$F$30,0,10*ROW('Sanitation Data'!F111)))</f>
        <v/>
      </c>
      <c r="CX117" s="309" t="str">
        <f ca="true">+IF(OFFSET('Sanitation Data'!$F$31,0,10*ROW('Sanitation Data'!F111))="","",OFFSET('Sanitation Data'!$F$31,0,10*ROW('Sanitation Data'!F111)))</f>
        <v/>
      </c>
      <c r="CY117" s="309" t="str">
        <f ca="true">+IF(OFFSET('Sanitation Data'!$F$32,0,10*ROW('Sanitation Data'!F111))="","",OFFSET('Sanitation Data'!$F$32,0,10*ROW('Sanitation Data'!F111)))</f>
        <v/>
      </c>
      <c r="CZ117" s="309" t="str">
        <f ca="true">+IF(OFFSET('Sanitation Data'!$G$28,0,10*ROW('Sanitation Data'!G111))="","",OFFSET('Sanitation Data'!$G$28,0,10*ROW('Sanitation Data'!G111)))</f>
        <v/>
      </c>
      <c r="DA117" s="309" t="str">
        <f ca="true">+IF(OFFSET('Sanitation Data'!$G$29,0,10*ROW('Sanitation Data'!G111))="","",OFFSET('Sanitation Data'!$G$29,0,10*ROW('Sanitation Data'!G111)))</f>
        <v/>
      </c>
      <c r="DB117" s="309" t="str">
        <f ca="true">+IF(OFFSET('Sanitation Data'!$G$30,0,10*ROW('Sanitation Data'!G111))="","",OFFSET('Sanitation Data'!$G$30,0,10*ROW('Sanitation Data'!G111)))</f>
        <v/>
      </c>
      <c r="DC117" s="309" t="str">
        <f ca="true">+IF(OFFSET('Sanitation Data'!$G$31,0,10*ROW('Sanitation Data'!G111))="","",OFFSET('Sanitation Data'!$G$31,0,10*ROW('Sanitation Data'!G111)))</f>
        <v/>
      </c>
      <c r="DD117" s="309" t="str">
        <f ca="true">+IF(OFFSET('Sanitation Data'!$G$32,0,10*ROW('Sanitation Data'!G111))="","",OFFSET('Sanitation Data'!$G$32,0,10*ROW('Sanitation Data'!G111)))</f>
        <v/>
      </c>
      <c r="DE117" s="309" t="str">
        <f ca="true">+IF(OFFSET('Sanitation Data'!$H$28,0,10*ROW('Sanitation Data'!H111))="","",OFFSET('Sanitation Data'!$H$28,0,10*ROW('Sanitation Data'!H111)))</f>
        <v/>
      </c>
      <c r="DF117" s="309" t="str">
        <f ca="true">+IF(OFFSET('Sanitation Data'!$H$29,0,10*ROW('Sanitation Data'!H111))="","",OFFSET('Sanitation Data'!$H$29,0,10*ROW('Sanitation Data'!H111)))</f>
        <v/>
      </c>
      <c r="DG117" s="309" t="str">
        <f ca="true">+IF(OFFSET('Sanitation Data'!$H$30,0,10*ROW('Sanitation Data'!H111))="","",OFFSET('Sanitation Data'!$H$30,0,10*ROW('Sanitation Data'!H111)))</f>
        <v/>
      </c>
      <c r="DH117" s="309" t="str">
        <f ca="true">+IF(OFFSET('Sanitation Data'!$H$31,0,10*ROW('Sanitation Data'!H111))="","",OFFSET('Sanitation Data'!$H$31,0,10*ROW('Sanitation Data'!H111)))</f>
        <v/>
      </c>
      <c r="DI117" s="309" t="str">
        <f ca="true">+IF(OFFSET('Sanitation Data'!$H$32,0,10*ROW('Sanitation Data'!H111))="","",OFFSET('Sanitation Data'!$H$32,0,10*ROW('Sanitation Data'!H111)))</f>
        <v/>
      </c>
      <c r="DJ117" s="309" t="str">
        <f ca="true">+IF(OFFSET('Sanitation Data'!$I$28,0,10*ROW('Sanitation Data'!I111))="","",OFFSET('Sanitation Data'!$I$28,0,10*ROW('Sanitation Data'!I111)))</f>
        <v/>
      </c>
      <c r="DK117" s="309" t="str">
        <f ca="true">+IF(OFFSET('Sanitation Data'!$I$29,0,10*ROW('Sanitation Data'!I111))="","",OFFSET('Sanitation Data'!$I$29,0,10*ROW('Sanitation Data'!I111)))</f>
        <v/>
      </c>
      <c r="DL117" s="309" t="str">
        <f ca="true">+IF(OFFSET('Sanitation Data'!$I$30,0,10*ROW('Sanitation Data'!I111))="","",OFFSET('Sanitation Data'!$I$30,0,10*ROW('Sanitation Data'!I111)))</f>
        <v/>
      </c>
      <c r="DM117" s="309" t="str">
        <f ca="true">+IF(OFFSET('Sanitation Data'!$I$31,0,10*ROW('Sanitation Data'!I111))="","",OFFSET('Sanitation Data'!$I$31,0,10*ROW('Sanitation Data'!I111)))</f>
        <v/>
      </c>
      <c r="DN117" s="309" t="str">
        <f ca="true">+IF(OFFSET('Sanitation Data'!$I$32,0,10*ROW('Sanitation Data'!I111))="","",OFFSET('Sanitation Data'!$I$32,0,10*ROW('Sanitation Data'!I111)))</f>
        <v/>
      </c>
      <c r="DO117" s="309" t="str">
        <f ca="true">+IF(OFFSET('Hygiene Data'!$D$11,0,10*ROW('Hygiene Data'!D111))="","",OFFSET('Hygiene Data'!$D$11,0,10*ROW('Hygiene Data'!D111)))</f>
        <v/>
      </c>
      <c r="DP117" s="309" t="str">
        <f ca="true">+IF(OFFSET('Hygiene Data'!$D$12,0,10*ROW('Hygiene Data'!D111))="","",OFFSET('Hygiene Data'!$D$12,0,10*ROW('Hygiene Data'!D111)))</f>
        <v/>
      </c>
      <c r="DQ117" s="309" t="str">
        <f ca="true">+IF(OFFSET('Hygiene Data'!$D$13,0,10*ROW('Hygiene Data'!D111))="","",OFFSET('Hygiene Data'!$D$13,0,10*ROW('Hygiene Data'!D111)))</f>
        <v/>
      </c>
      <c r="DR117" s="309" t="str">
        <f ca="true">+IF(OFFSET('Hygiene Data'!$E$11,0,10*ROW('Hygiene Data'!E111))="","",OFFSET('Hygiene Data'!$E$11,0,10*ROW('Hygiene Data'!E111)))</f>
        <v/>
      </c>
      <c r="DS117" s="309" t="str">
        <f ca="true">+IF(OFFSET('Hygiene Data'!$E$12,0,10*ROW('Hygiene Data'!E111))="","",OFFSET('Hygiene Data'!$E$12,0,10*ROW('Hygiene Data'!E111)))</f>
        <v/>
      </c>
      <c r="DT117" s="309" t="str">
        <f ca="true">+IF(OFFSET('Hygiene Data'!$E$13,0,10*ROW('Hygiene Data'!E111))="","",OFFSET('Hygiene Data'!$E$13,0,10*ROW('Hygiene Data'!E111)))</f>
        <v/>
      </c>
      <c r="DU117" s="309" t="str">
        <f ca="true">+IF(OFFSET('Hygiene Data'!$F$11,0,10*ROW('Hygiene Data'!F111))="","",OFFSET('Hygiene Data'!$F$11,0,10*ROW('Hygiene Data'!F111)))</f>
        <v/>
      </c>
      <c r="DV117" s="309" t="str">
        <f ca="true">+IF(OFFSET('Hygiene Data'!$F$12,0,10*ROW('Hygiene Data'!F111))="","",OFFSET('Hygiene Data'!$F$12,0,10*ROW('Hygiene Data'!F111)))</f>
        <v/>
      </c>
      <c r="DW117" s="309" t="str">
        <f ca="true">+IF(OFFSET('Hygiene Data'!$F$13,0,10*ROW('Hygiene Data'!F111))="","",OFFSET('Hygiene Data'!$F$13,0,10*ROW('Hygiene Data'!F111)))</f>
        <v/>
      </c>
      <c r="DX117" s="309" t="str">
        <f ca="true">+IF(OFFSET('Hygiene Data'!$G$11,0,10*ROW('Hygiene Data'!G111))="","",OFFSET('Hygiene Data'!$G$11,0,10*ROW('Hygiene Data'!G111)))</f>
        <v/>
      </c>
      <c r="DY117" s="309" t="str">
        <f ca="true">+IF(OFFSET('Hygiene Data'!$G$12,0,10*ROW('Hygiene Data'!G111))="","",OFFSET('Hygiene Data'!$G$12,0,10*ROW('Hygiene Data'!G111)))</f>
        <v/>
      </c>
      <c r="DZ117" s="309" t="str">
        <f ca="true">+IF(OFFSET('Hygiene Data'!$G$13,0,10*ROW('Hygiene Data'!G111))="","",OFFSET('Hygiene Data'!$G$13,0,10*ROW('Hygiene Data'!G111)))</f>
        <v/>
      </c>
      <c r="EA117" s="309" t="str">
        <f ca="true">+IF(OFFSET('Hygiene Data'!$H$11,0,10*ROW('Hygiene Data'!H111))="","",OFFSET('Hygiene Data'!$H$11,0,10*ROW('Hygiene Data'!H111)))</f>
        <v/>
      </c>
      <c r="EB117" s="309" t="str">
        <f ca="true">+IF(OFFSET('Hygiene Data'!$H$12,0,10*ROW('Hygiene Data'!H111))="","",OFFSET('Hygiene Data'!$H$12,0,10*ROW('Hygiene Data'!H111)))</f>
        <v/>
      </c>
      <c r="EC117" s="309" t="str">
        <f ca="true">+IF(OFFSET('Hygiene Data'!$H$13,0,10*ROW('Hygiene Data'!H111))="","",OFFSET('Hygiene Data'!$H$13,0,10*ROW('Hygiene Data'!H111)))</f>
        <v/>
      </c>
      <c r="ED117" s="309" t="str">
        <f ca="true">+IF(OFFSET('Hygiene Data'!$I$11,0,10*ROW('Hygiene Data'!I111))="","",OFFSET('Hygiene Data'!$I$11,0,10*ROW('Hygiene Data'!I111)))</f>
        <v/>
      </c>
      <c r="EE117" s="309" t="str">
        <f ca="true">+IF(OFFSET('Hygiene Data'!$I$12,0,10*ROW('Hygiene Data'!I111))="","",OFFSET('Hygiene Data'!$I$12,0,10*ROW('Hygiene Data'!I111)))</f>
        <v/>
      </c>
      <c r="EF117" s="309"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65" t="str">
        <f t="shared" ca="true" si="1"/>
        <v/>
      </c>
      <c r="D118" s="9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10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10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10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10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10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10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10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10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10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10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10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10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10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10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10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10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10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10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10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10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10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10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10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10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10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10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10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10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10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10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9"/>
      <c r="BS118" s="309" t="str">
        <f ca="true">+IF(OFFSET('Water Data'!$D$27,0,10*ROW('Water Data'!D112))="","",OFFSET('Water Data'!$D$27,0,10*ROW('Water Data'!D112)))</f>
        <v/>
      </c>
      <c r="BT118" s="309" t="str">
        <f ca="true">+IF(OFFSET('Water Data'!$D$28,0,10*ROW('Water Data'!D112))="","",OFFSET('Water Data'!$D$28,0,10*ROW('Water Data'!D112)))</f>
        <v/>
      </c>
      <c r="BU118" s="309" t="str">
        <f ca="true">+IF(OFFSET('Water Data'!$D$29,0,10*ROW('Water Data'!D112))="","",OFFSET('Water Data'!$D$29,0,10*ROW('Water Data'!D112)))</f>
        <v/>
      </c>
      <c r="BV118" s="309" t="str">
        <f ca="true">+IF(OFFSET('Water Data'!$E$27,0,10*ROW('Water Data'!E112))="","",OFFSET('Water Data'!$E$27,0,10*ROW('Water Data'!E112)))</f>
        <v/>
      </c>
      <c r="BW118" s="309" t="str">
        <f ca="true">+IF(OFFSET('Water Data'!$E$28,0,10*ROW('Water Data'!E112))="","",OFFSET('Water Data'!$E$28,0,10*ROW('Water Data'!E112)))</f>
        <v/>
      </c>
      <c r="BX118" s="309" t="str">
        <f ca="true">+IF(OFFSET('Water Data'!$E$29,0,10*ROW('Water Data'!E112))="","",OFFSET('Water Data'!$E$29,0,10*ROW('Water Data'!E112)))</f>
        <v/>
      </c>
      <c r="BY118" s="309" t="str">
        <f ca="true">+IF(OFFSET('Water Data'!$F$27,0,10*ROW('Water Data'!F112))="","",OFFSET('Water Data'!$F$27,0,10*ROW('Water Data'!F112)))</f>
        <v/>
      </c>
      <c r="BZ118" s="309" t="str">
        <f ca="true">+IF(OFFSET('Water Data'!$F$28,0,10*ROW('Water Data'!F112))="","",OFFSET('Water Data'!$F$28,0,10*ROW('Water Data'!F112)))</f>
        <v/>
      </c>
      <c r="CA118" s="309" t="str">
        <f ca="true">+IF(OFFSET('Water Data'!$F$29,0,10*ROW('Water Data'!F112))="","",OFFSET('Water Data'!$F$29,0,10*ROW('Water Data'!F112)))</f>
        <v/>
      </c>
      <c r="CB118" s="309" t="str">
        <f ca="true">+IF(OFFSET('Water Data'!$G$27,0,10*ROW('Water Data'!G112))="","",OFFSET('Water Data'!$G$27,0,10*ROW('Water Data'!G112)))</f>
        <v/>
      </c>
      <c r="CC118" s="309" t="str">
        <f ca="true">+IF(OFFSET('Water Data'!$G$28,0,10*ROW('Water Data'!G112))="","",OFFSET('Water Data'!$G$28,0,10*ROW('Water Data'!G112)))</f>
        <v/>
      </c>
      <c r="CD118" s="309" t="str">
        <f ca="true">+IF(OFFSET('Water Data'!$G$29,0,10*ROW('Water Data'!G112))="","",OFFSET('Water Data'!$G$29,0,10*ROW('Water Data'!G112)))</f>
        <v/>
      </c>
      <c r="CE118" s="309" t="str">
        <f ca="true">+IF(OFFSET('Water Data'!$H$27,0,10*ROW('Water Data'!H112))="","",OFFSET('Water Data'!$H$27,0,10*ROW('Water Data'!H112)))</f>
        <v/>
      </c>
      <c r="CF118" s="309" t="str">
        <f ca="true">+IF(OFFSET('Water Data'!$H$28,0,10*ROW('Water Data'!H112))="","",OFFSET('Water Data'!$H$28,0,10*ROW('Water Data'!H112)))</f>
        <v/>
      </c>
      <c r="CG118" s="309" t="str">
        <f ca="true">+IF(OFFSET('Water Data'!$H$29,0,10*ROW('Water Data'!H112))="","",OFFSET('Water Data'!$H$29,0,10*ROW('Water Data'!H112)))</f>
        <v/>
      </c>
      <c r="CH118" s="309" t="str">
        <f ca="true">+IF(OFFSET('Water Data'!$I$27,0,10*ROW('Water Data'!I112))="","",OFFSET('Water Data'!$I$27,0,10*ROW('Water Data'!I112)))</f>
        <v/>
      </c>
      <c r="CI118" s="309" t="str">
        <f ca="true">+IF(OFFSET('Water Data'!$I$28,0,10*ROW('Water Data'!I112))="","",OFFSET('Water Data'!$I$28,0,10*ROW('Water Data'!I112)))</f>
        <v/>
      </c>
      <c r="CJ118" s="309" t="str">
        <f ca="true">+IF(OFFSET('Water Data'!$I$29,0,10*ROW('Water Data'!I112))="","",OFFSET('Water Data'!$I$29,0,10*ROW('Water Data'!I112)))</f>
        <v/>
      </c>
      <c r="CK118" s="309" t="str">
        <f ca="true">+IF(OFFSET('Sanitation Data'!$D$28,0,10*ROW('Sanitation Data'!D112))="","",OFFSET('Sanitation Data'!$D$28,0,10*ROW('Sanitation Data'!D112)))</f>
        <v/>
      </c>
      <c r="CL118" s="309" t="str">
        <f ca="true">+IF(OFFSET('Sanitation Data'!$D$29,0,10*ROW('Sanitation Data'!D112))="","",OFFSET('Sanitation Data'!$D$29,0,10*ROW('Sanitation Data'!D112)))</f>
        <v/>
      </c>
      <c r="CM118" s="309" t="str">
        <f ca="true">+IF(OFFSET('Sanitation Data'!$D$30,0,10*ROW('Sanitation Data'!D112))="","",OFFSET('Sanitation Data'!$D$30,0,10*ROW('Sanitation Data'!D112)))</f>
        <v/>
      </c>
      <c r="CN118" s="309" t="str">
        <f ca="true">+IF(OFFSET('Sanitation Data'!$D$31,0,10*ROW('Sanitation Data'!D112))="","",OFFSET('Sanitation Data'!$D$31,0,10*ROW('Sanitation Data'!D112)))</f>
        <v/>
      </c>
      <c r="CO118" s="309" t="str">
        <f ca="true">+IF(OFFSET('Sanitation Data'!$D$32,0,10*ROW('Sanitation Data'!D112))="","",OFFSET('Sanitation Data'!$D$32,0,10*ROW('Sanitation Data'!D112)))</f>
        <v/>
      </c>
      <c r="CP118" s="309" t="str">
        <f ca="true">+IF(OFFSET('Sanitation Data'!$E$28,0,10*ROW('Sanitation Data'!E112))="","",OFFSET('Sanitation Data'!$E$28,0,10*ROW('Sanitation Data'!E112)))</f>
        <v/>
      </c>
      <c r="CQ118" s="309" t="str">
        <f ca="true">+IF(OFFSET('Sanitation Data'!$E$29,0,10*ROW('Sanitation Data'!E112))="","",OFFSET('Sanitation Data'!$E$29,0,10*ROW('Sanitation Data'!E112)))</f>
        <v/>
      </c>
      <c r="CR118" s="309" t="str">
        <f ca="true">+IF(OFFSET('Sanitation Data'!$E$30,0,10*ROW('Sanitation Data'!E112))="","",OFFSET('Sanitation Data'!$E$30,0,10*ROW('Sanitation Data'!E112)))</f>
        <v/>
      </c>
      <c r="CS118" s="309" t="str">
        <f ca="true">+IF(OFFSET('Sanitation Data'!$E$31,0,10*ROW('Sanitation Data'!E112))="","",OFFSET('Sanitation Data'!$E$31,0,10*ROW('Sanitation Data'!E112)))</f>
        <v/>
      </c>
      <c r="CT118" s="309" t="str">
        <f ca="true">+IF(OFFSET('Sanitation Data'!$E$32,0,10*ROW('Sanitation Data'!E112))="","",OFFSET('Sanitation Data'!$E$32,0,10*ROW('Sanitation Data'!E112)))</f>
        <v/>
      </c>
      <c r="CU118" s="309" t="str">
        <f ca="true">+IF(OFFSET('Sanitation Data'!$F$28,0,10*ROW('Sanitation Data'!F112))="","",OFFSET('Sanitation Data'!$F$28,0,10*ROW('Sanitation Data'!F112)))</f>
        <v/>
      </c>
      <c r="CV118" s="309" t="str">
        <f ca="true">+IF(OFFSET('Sanitation Data'!$F$29,0,10*ROW('Sanitation Data'!F112))="","",OFFSET('Sanitation Data'!$F$29,0,10*ROW('Sanitation Data'!F112)))</f>
        <v/>
      </c>
      <c r="CW118" s="309" t="str">
        <f ca="true">+IF(OFFSET('Sanitation Data'!$F$30,0,10*ROW('Sanitation Data'!F112))="","",OFFSET('Sanitation Data'!$F$30,0,10*ROW('Sanitation Data'!F112)))</f>
        <v/>
      </c>
      <c r="CX118" s="309" t="str">
        <f ca="true">+IF(OFFSET('Sanitation Data'!$F$31,0,10*ROW('Sanitation Data'!F112))="","",OFFSET('Sanitation Data'!$F$31,0,10*ROW('Sanitation Data'!F112)))</f>
        <v/>
      </c>
      <c r="CY118" s="309" t="str">
        <f ca="true">+IF(OFFSET('Sanitation Data'!$F$32,0,10*ROW('Sanitation Data'!F112))="","",OFFSET('Sanitation Data'!$F$32,0,10*ROW('Sanitation Data'!F112)))</f>
        <v/>
      </c>
      <c r="CZ118" s="309" t="str">
        <f ca="true">+IF(OFFSET('Sanitation Data'!$G$28,0,10*ROW('Sanitation Data'!G112))="","",OFFSET('Sanitation Data'!$G$28,0,10*ROW('Sanitation Data'!G112)))</f>
        <v/>
      </c>
      <c r="DA118" s="309" t="str">
        <f ca="true">+IF(OFFSET('Sanitation Data'!$G$29,0,10*ROW('Sanitation Data'!G112))="","",OFFSET('Sanitation Data'!$G$29,0,10*ROW('Sanitation Data'!G112)))</f>
        <v/>
      </c>
      <c r="DB118" s="309" t="str">
        <f ca="true">+IF(OFFSET('Sanitation Data'!$G$30,0,10*ROW('Sanitation Data'!G112))="","",OFFSET('Sanitation Data'!$G$30,0,10*ROW('Sanitation Data'!G112)))</f>
        <v/>
      </c>
      <c r="DC118" s="309" t="str">
        <f ca="true">+IF(OFFSET('Sanitation Data'!$G$31,0,10*ROW('Sanitation Data'!G112))="","",OFFSET('Sanitation Data'!$G$31,0,10*ROW('Sanitation Data'!G112)))</f>
        <v/>
      </c>
      <c r="DD118" s="309" t="str">
        <f ca="true">+IF(OFFSET('Sanitation Data'!$G$32,0,10*ROW('Sanitation Data'!G112))="","",OFFSET('Sanitation Data'!$G$32,0,10*ROW('Sanitation Data'!G112)))</f>
        <v/>
      </c>
      <c r="DE118" s="309" t="str">
        <f ca="true">+IF(OFFSET('Sanitation Data'!$H$28,0,10*ROW('Sanitation Data'!H112))="","",OFFSET('Sanitation Data'!$H$28,0,10*ROW('Sanitation Data'!H112)))</f>
        <v/>
      </c>
      <c r="DF118" s="309" t="str">
        <f ca="true">+IF(OFFSET('Sanitation Data'!$H$29,0,10*ROW('Sanitation Data'!H112))="","",OFFSET('Sanitation Data'!$H$29,0,10*ROW('Sanitation Data'!H112)))</f>
        <v/>
      </c>
      <c r="DG118" s="309" t="str">
        <f ca="true">+IF(OFFSET('Sanitation Data'!$H$30,0,10*ROW('Sanitation Data'!H112))="","",OFFSET('Sanitation Data'!$H$30,0,10*ROW('Sanitation Data'!H112)))</f>
        <v/>
      </c>
      <c r="DH118" s="309" t="str">
        <f ca="true">+IF(OFFSET('Sanitation Data'!$H$31,0,10*ROW('Sanitation Data'!H112))="","",OFFSET('Sanitation Data'!$H$31,0,10*ROW('Sanitation Data'!H112)))</f>
        <v/>
      </c>
      <c r="DI118" s="309" t="str">
        <f ca="true">+IF(OFFSET('Sanitation Data'!$H$32,0,10*ROW('Sanitation Data'!H112))="","",OFFSET('Sanitation Data'!$H$32,0,10*ROW('Sanitation Data'!H112)))</f>
        <v/>
      </c>
      <c r="DJ118" s="309" t="str">
        <f ca="true">+IF(OFFSET('Sanitation Data'!$I$28,0,10*ROW('Sanitation Data'!I112))="","",OFFSET('Sanitation Data'!$I$28,0,10*ROW('Sanitation Data'!I112)))</f>
        <v/>
      </c>
      <c r="DK118" s="309" t="str">
        <f ca="true">+IF(OFFSET('Sanitation Data'!$I$29,0,10*ROW('Sanitation Data'!I112))="","",OFFSET('Sanitation Data'!$I$29,0,10*ROW('Sanitation Data'!I112)))</f>
        <v/>
      </c>
      <c r="DL118" s="309" t="str">
        <f ca="true">+IF(OFFSET('Sanitation Data'!$I$30,0,10*ROW('Sanitation Data'!I112))="","",OFFSET('Sanitation Data'!$I$30,0,10*ROW('Sanitation Data'!I112)))</f>
        <v/>
      </c>
      <c r="DM118" s="309" t="str">
        <f ca="true">+IF(OFFSET('Sanitation Data'!$I$31,0,10*ROW('Sanitation Data'!I112))="","",OFFSET('Sanitation Data'!$I$31,0,10*ROW('Sanitation Data'!I112)))</f>
        <v/>
      </c>
      <c r="DN118" s="309" t="str">
        <f ca="true">+IF(OFFSET('Sanitation Data'!$I$32,0,10*ROW('Sanitation Data'!I112))="","",OFFSET('Sanitation Data'!$I$32,0,10*ROW('Sanitation Data'!I112)))</f>
        <v/>
      </c>
      <c r="DO118" s="309" t="str">
        <f ca="true">+IF(OFFSET('Hygiene Data'!$D$11,0,10*ROW('Hygiene Data'!D112))="","",OFFSET('Hygiene Data'!$D$11,0,10*ROW('Hygiene Data'!D112)))</f>
        <v/>
      </c>
      <c r="DP118" s="309" t="str">
        <f ca="true">+IF(OFFSET('Hygiene Data'!$D$12,0,10*ROW('Hygiene Data'!D112))="","",OFFSET('Hygiene Data'!$D$12,0,10*ROW('Hygiene Data'!D112)))</f>
        <v/>
      </c>
      <c r="DQ118" s="309" t="str">
        <f ca="true">+IF(OFFSET('Hygiene Data'!$D$13,0,10*ROW('Hygiene Data'!D112))="","",OFFSET('Hygiene Data'!$D$13,0,10*ROW('Hygiene Data'!D112)))</f>
        <v/>
      </c>
      <c r="DR118" s="309" t="str">
        <f ca="true">+IF(OFFSET('Hygiene Data'!$E$11,0,10*ROW('Hygiene Data'!E112))="","",OFFSET('Hygiene Data'!$E$11,0,10*ROW('Hygiene Data'!E112)))</f>
        <v/>
      </c>
      <c r="DS118" s="309" t="str">
        <f ca="true">+IF(OFFSET('Hygiene Data'!$E$12,0,10*ROW('Hygiene Data'!E112))="","",OFFSET('Hygiene Data'!$E$12,0,10*ROW('Hygiene Data'!E112)))</f>
        <v/>
      </c>
      <c r="DT118" s="309" t="str">
        <f ca="true">+IF(OFFSET('Hygiene Data'!$E$13,0,10*ROW('Hygiene Data'!E112))="","",OFFSET('Hygiene Data'!$E$13,0,10*ROW('Hygiene Data'!E112)))</f>
        <v/>
      </c>
      <c r="DU118" s="309" t="str">
        <f ca="true">+IF(OFFSET('Hygiene Data'!$F$11,0,10*ROW('Hygiene Data'!F112))="","",OFFSET('Hygiene Data'!$F$11,0,10*ROW('Hygiene Data'!F112)))</f>
        <v/>
      </c>
      <c r="DV118" s="309" t="str">
        <f ca="true">+IF(OFFSET('Hygiene Data'!$F$12,0,10*ROW('Hygiene Data'!F112))="","",OFFSET('Hygiene Data'!$F$12,0,10*ROW('Hygiene Data'!F112)))</f>
        <v/>
      </c>
      <c r="DW118" s="309" t="str">
        <f ca="true">+IF(OFFSET('Hygiene Data'!$F$13,0,10*ROW('Hygiene Data'!F112))="","",OFFSET('Hygiene Data'!$F$13,0,10*ROW('Hygiene Data'!F112)))</f>
        <v/>
      </c>
      <c r="DX118" s="309" t="str">
        <f ca="true">+IF(OFFSET('Hygiene Data'!$G$11,0,10*ROW('Hygiene Data'!G112))="","",OFFSET('Hygiene Data'!$G$11,0,10*ROW('Hygiene Data'!G112)))</f>
        <v/>
      </c>
      <c r="DY118" s="309" t="str">
        <f ca="true">+IF(OFFSET('Hygiene Data'!$G$12,0,10*ROW('Hygiene Data'!G112))="","",OFFSET('Hygiene Data'!$G$12,0,10*ROW('Hygiene Data'!G112)))</f>
        <v/>
      </c>
      <c r="DZ118" s="309" t="str">
        <f ca="true">+IF(OFFSET('Hygiene Data'!$G$13,0,10*ROW('Hygiene Data'!G112))="","",OFFSET('Hygiene Data'!$G$13,0,10*ROW('Hygiene Data'!G112)))</f>
        <v/>
      </c>
      <c r="EA118" s="309" t="str">
        <f ca="true">+IF(OFFSET('Hygiene Data'!$H$11,0,10*ROW('Hygiene Data'!H112))="","",OFFSET('Hygiene Data'!$H$11,0,10*ROW('Hygiene Data'!H112)))</f>
        <v/>
      </c>
      <c r="EB118" s="309" t="str">
        <f ca="true">+IF(OFFSET('Hygiene Data'!$H$12,0,10*ROW('Hygiene Data'!H112))="","",OFFSET('Hygiene Data'!$H$12,0,10*ROW('Hygiene Data'!H112)))</f>
        <v/>
      </c>
      <c r="EC118" s="309" t="str">
        <f ca="true">+IF(OFFSET('Hygiene Data'!$H$13,0,10*ROW('Hygiene Data'!H112))="","",OFFSET('Hygiene Data'!$H$13,0,10*ROW('Hygiene Data'!H112)))</f>
        <v/>
      </c>
      <c r="ED118" s="309" t="str">
        <f ca="true">+IF(OFFSET('Hygiene Data'!$I$11,0,10*ROW('Hygiene Data'!I112))="","",OFFSET('Hygiene Data'!$I$11,0,10*ROW('Hygiene Data'!I112)))</f>
        <v/>
      </c>
      <c r="EE118" s="309" t="str">
        <f ca="true">+IF(OFFSET('Hygiene Data'!$I$12,0,10*ROW('Hygiene Data'!I112))="","",OFFSET('Hygiene Data'!$I$12,0,10*ROW('Hygiene Data'!I112)))</f>
        <v/>
      </c>
      <c r="EF118" s="309"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65" t="str">
        <f t="shared" ca="true" si="1"/>
        <v/>
      </c>
      <c r="D119" s="9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10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10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10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10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10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10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10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10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10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10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10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10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10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10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10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10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10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10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10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10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10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10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10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10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10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10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10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10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10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10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9"/>
      <c r="BS119" s="309" t="str">
        <f ca="true">+IF(OFFSET('Water Data'!$D$27,0,10*ROW('Water Data'!D113))="","",OFFSET('Water Data'!$D$27,0,10*ROW('Water Data'!D113)))</f>
        <v/>
      </c>
      <c r="BT119" s="309" t="str">
        <f ca="true">+IF(OFFSET('Water Data'!$D$28,0,10*ROW('Water Data'!D113))="","",OFFSET('Water Data'!$D$28,0,10*ROW('Water Data'!D113)))</f>
        <v/>
      </c>
      <c r="BU119" s="309" t="str">
        <f ca="true">+IF(OFFSET('Water Data'!$D$29,0,10*ROW('Water Data'!D113))="","",OFFSET('Water Data'!$D$29,0,10*ROW('Water Data'!D113)))</f>
        <v/>
      </c>
      <c r="BV119" s="309" t="str">
        <f ca="true">+IF(OFFSET('Water Data'!$E$27,0,10*ROW('Water Data'!E113))="","",OFFSET('Water Data'!$E$27,0,10*ROW('Water Data'!E113)))</f>
        <v/>
      </c>
      <c r="BW119" s="309" t="str">
        <f ca="true">+IF(OFFSET('Water Data'!$E$28,0,10*ROW('Water Data'!E113))="","",OFFSET('Water Data'!$E$28,0,10*ROW('Water Data'!E113)))</f>
        <v/>
      </c>
      <c r="BX119" s="309" t="str">
        <f ca="true">+IF(OFFSET('Water Data'!$E$29,0,10*ROW('Water Data'!E113))="","",OFFSET('Water Data'!$E$29,0,10*ROW('Water Data'!E113)))</f>
        <v/>
      </c>
      <c r="BY119" s="309" t="str">
        <f ca="true">+IF(OFFSET('Water Data'!$F$27,0,10*ROW('Water Data'!F113))="","",OFFSET('Water Data'!$F$27,0,10*ROW('Water Data'!F113)))</f>
        <v/>
      </c>
      <c r="BZ119" s="309" t="str">
        <f ca="true">+IF(OFFSET('Water Data'!$F$28,0,10*ROW('Water Data'!F113))="","",OFFSET('Water Data'!$F$28,0,10*ROW('Water Data'!F113)))</f>
        <v/>
      </c>
      <c r="CA119" s="309" t="str">
        <f ca="true">+IF(OFFSET('Water Data'!$F$29,0,10*ROW('Water Data'!F113))="","",OFFSET('Water Data'!$F$29,0,10*ROW('Water Data'!F113)))</f>
        <v/>
      </c>
      <c r="CB119" s="309" t="str">
        <f ca="true">+IF(OFFSET('Water Data'!$G$27,0,10*ROW('Water Data'!G113))="","",OFFSET('Water Data'!$G$27,0,10*ROW('Water Data'!G113)))</f>
        <v/>
      </c>
      <c r="CC119" s="309" t="str">
        <f ca="true">+IF(OFFSET('Water Data'!$G$28,0,10*ROW('Water Data'!G113))="","",OFFSET('Water Data'!$G$28,0,10*ROW('Water Data'!G113)))</f>
        <v/>
      </c>
      <c r="CD119" s="309" t="str">
        <f ca="true">+IF(OFFSET('Water Data'!$G$29,0,10*ROW('Water Data'!G113))="","",OFFSET('Water Data'!$G$29,0,10*ROW('Water Data'!G113)))</f>
        <v/>
      </c>
      <c r="CE119" s="309" t="str">
        <f ca="true">+IF(OFFSET('Water Data'!$H$27,0,10*ROW('Water Data'!H113))="","",OFFSET('Water Data'!$H$27,0,10*ROW('Water Data'!H113)))</f>
        <v/>
      </c>
      <c r="CF119" s="309" t="str">
        <f ca="true">+IF(OFFSET('Water Data'!$H$28,0,10*ROW('Water Data'!H113))="","",OFFSET('Water Data'!$H$28,0,10*ROW('Water Data'!H113)))</f>
        <v/>
      </c>
      <c r="CG119" s="309" t="str">
        <f ca="true">+IF(OFFSET('Water Data'!$H$29,0,10*ROW('Water Data'!H113))="","",OFFSET('Water Data'!$H$29,0,10*ROW('Water Data'!H113)))</f>
        <v/>
      </c>
      <c r="CH119" s="309" t="str">
        <f ca="true">+IF(OFFSET('Water Data'!$I$27,0,10*ROW('Water Data'!I113))="","",OFFSET('Water Data'!$I$27,0,10*ROW('Water Data'!I113)))</f>
        <v/>
      </c>
      <c r="CI119" s="309" t="str">
        <f ca="true">+IF(OFFSET('Water Data'!$I$28,0,10*ROW('Water Data'!I113))="","",OFFSET('Water Data'!$I$28,0,10*ROW('Water Data'!I113)))</f>
        <v/>
      </c>
      <c r="CJ119" s="309" t="str">
        <f ca="true">+IF(OFFSET('Water Data'!$I$29,0,10*ROW('Water Data'!I113))="","",OFFSET('Water Data'!$I$29,0,10*ROW('Water Data'!I113)))</f>
        <v/>
      </c>
      <c r="CK119" s="309" t="str">
        <f ca="true">+IF(OFFSET('Sanitation Data'!$D$28,0,10*ROW('Sanitation Data'!D113))="","",OFFSET('Sanitation Data'!$D$28,0,10*ROW('Sanitation Data'!D113)))</f>
        <v/>
      </c>
      <c r="CL119" s="309" t="str">
        <f ca="true">+IF(OFFSET('Sanitation Data'!$D$29,0,10*ROW('Sanitation Data'!D113))="","",OFFSET('Sanitation Data'!$D$29,0,10*ROW('Sanitation Data'!D113)))</f>
        <v/>
      </c>
      <c r="CM119" s="309" t="str">
        <f ca="true">+IF(OFFSET('Sanitation Data'!$D$30,0,10*ROW('Sanitation Data'!D113))="","",OFFSET('Sanitation Data'!$D$30,0,10*ROW('Sanitation Data'!D113)))</f>
        <v/>
      </c>
      <c r="CN119" s="309" t="str">
        <f ca="true">+IF(OFFSET('Sanitation Data'!$D$31,0,10*ROW('Sanitation Data'!D113))="","",OFFSET('Sanitation Data'!$D$31,0,10*ROW('Sanitation Data'!D113)))</f>
        <v/>
      </c>
      <c r="CO119" s="309" t="str">
        <f ca="true">+IF(OFFSET('Sanitation Data'!$D$32,0,10*ROW('Sanitation Data'!D113))="","",OFFSET('Sanitation Data'!$D$32,0,10*ROW('Sanitation Data'!D113)))</f>
        <v/>
      </c>
      <c r="CP119" s="309" t="str">
        <f ca="true">+IF(OFFSET('Sanitation Data'!$E$28,0,10*ROW('Sanitation Data'!E113))="","",OFFSET('Sanitation Data'!$E$28,0,10*ROW('Sanitation Data'!E113)))</f>
        <v/>
      </c>
      <c r="CQ119" s="309" t="str">
        <f ca="true">+IF(OFFSET('Sanitation Data'!$E$29,0,10*ROW('Sanitation Data'!E113))="","",OFFSET('Sanitation Data'!$E$29,0,10*ROW('Sanitation Data'!E113)))</f>
        <v/>
      </c>
      <c r="CR119" s="309" t="str">
        <f ca="true">+IF(OFFSET('Sanitation Data'!$E$30,0,10*ROW('Sanitation Data'!E113))="","",OFFSET('Sanitation Data'!$E$30,0,10*ROW('Sanitation Data'!E113)))</f>
        <v/>
      </c>
      <c r="CS119" s="309" t="str">
        <f ca="true">+IF(OFFSET('Sanitation Data'!$E$31,0,10*ROW('Sanitation Data'!E113))="","",OFFSET('Sanitation Data'!$E$31,0,10*ROW('Sanitation Data'!E113)))</f>
        <v/>
      </c>
      <c r="CT119" s="309" t="str">
        <f ca="true">+IF(OFFSET('Sanitation Data'!$E$32,0,10*ROW('Sanitation Data'!E113))="","",OFFSET('Sanitation Data'!$E$32,0,10*ROW('Sanitation Data'!E113)))</f>
        <v/>
      </c>
      <c r="CU119" s="309" t="str">
        <f ca="true">+IF(OFFSET('Sanitation Data'!$F$28,0,10*ROW('Sanitation Data'!F113))="","",OFFSET('Sanitation Data'!$F$28,0,10*ROW('Sanitation Data'!F113)))</f>
        <v/>
      </c>
      <c r="CV119" s="309" t="str">
        <f ca="true">+IF(OFFSET('Sanitation Data'!$F$29,0,10*ROW('Sanitation Data'!F113))="","",OFFSET('Sanitation Data'!$F$29,0,10*ROW('Sanitation Data'!F113)))</f>
        <v/>
      </c>
      <c r="CW119" s="309" t="str">
        <f ca="true">+IF(OFFSET('Sanitation Data'!$F$30,0,10*ROW('Sanitation Data'!F113))="","",OFFSET('Sanitation Data'!$F$30,0,10*ROW('Sanitation Data'!F113)))</f>
        <v/>
      </c>
      <c r="CX119" s="309" t="str">
        <f ca="true">+IF(OFFSET('Sanitation Data'!$F$31,0,10*ROW('Sanitation Data'!F113))="","",OFFSET('Sanitation Data'!$F$31,0,10*ROW('Sanitation Data'!F113)))</f>
        <v/>
      </c>
      <c r="CY119" s="309" t="str">
        <f ca="true">+IF(OFFSET('Sanitation Data'!$F$32,0,10*ROW('Sanitation Data'!F113))="","",OFFSET('Sanitation Data'!$F$32,0,10*ROW('Sanitation Data'!F113)))</f>
        <v/>
      </c>
      <c r="CZ119" s="309" t="str">
        <f ca="true">+IF(OFFSET('Sanitation Data'!$G$28,0,10*ROW('Sanitation Data'!G113))="","",OFFSET('Sanitation Data'!$G$28,0,10*ROW('Sanitation Data'!G113)))</f>
        <v/>
      </c>
      <c r="DA119" s="309" t="str">
        <f ca="true">+IF(OFFSET('Sanitation Data'!$G$29,0,10*ROW('Sanitation Data'!G113))="","",OFFSET('Sanitation Data'!$G$29,0,10*ROW('Sanitation Data'!G113)))</f>
        <v/>
      </c>
      <c r="DB119" s="309" t="str">
        <f ca="true">+IF(OFFSET('Sanitation Data'!$G$30,0,10*ROW('Sanitation Data'!G113))="","",OFFSET('Sanitation Data'!$G$30,0,10*ROW('Sanitation Data'!G113)))</f>
        <v/>
      </c>
      <c r="DC119" s="309" t="str">
        <f ca="true">+IF(OFFSET('Sanitation Data'!$G$31,0,10*ROW('Sanitation Data'!G113))="","",OFFSET('Sanitation Data'!$G$31,0,10*ROW('Sanitation Data'!G113)))</f>
        <v/>
      </c>
      <c r="DD119" s="309" t="str">
        <f ca="true">+IF(OFFSET('Sanitation Data'!$G$32,0,10*ROW('Sanitation Data'!G113))="","",OFFSET('Sanitation Data'!$G$32,0,10*ROW('Sanitation Data'!G113)))</f>
        <v/>
      </c>
      <c r="DE119" s="309" t="str">
        <f ca="true">+IF(OFFSET('Sanitation Data'!$H$28,0,10*ROW('Sanitation Data'!H113))="","",OFFSET('Sanitation Data'!$H$28,0,10*ROW('Sanitation Data'!H113)))</f>
        <v/>
      </c>
      <c r="DF119" s="309" t="str">
        <f ca="true">+IF(OFFSET('Sanitation Data'!$H$29,0,10*ROW('Sanitation Data'!H113))="","",OFFSET('Sanitation Data'!$H$29,0,10*ROW('Sanitation Data'!H113)))</f>
        <v/>
      </c>
      <c r="DG119" s="309" t="str">
        <f ca="true">+IF(OFFSET('Sanitation Data'!$H$30,0,10*ROW('Sanitation Data'!H113))="","",OFFSET('Sanitation Data'!$H$30,0,10*ROW('Sanitation Data'!H113)))</f>
        <v/>
      </c>
      <c r="DH119" s="309" t="str">
        <f ca="true">+IF(OFFSET('Sanitation Data'!$H$31,0,10*ROW('Sanitation Data'!H113))="","",OFFSET('Sanitation Data'!$H$31,0,10*ROW('Sanitation Data'!H113)))</f>
        <v/>
      </c>
      <c r="DI119" s="309" t="str">
        <f ca="true">+IF(OFFSET('Sanitation Data'!$H$32,0,10*ROW('Sanitation Data'!H113))="","",OFFSET('Sanitation Data'!$H$32,0,10*ROW('Sanitation Data'!H113)))</f>
        <v/>
      </c>
      <c r="DJ119" s="309" t="str">
        <f ca="true">+IF(OFFSET('Sanitation Data'!$I$28,0,10*ROW('Sanitation Data'!I113))="","",OFFSET('Sanitation Data'!$I$28,0,10*ROW('Sanitation Data'!I113)))</f>
        <v/>
      </c>
      <c r="DK119" s="309" t="str">
        <f ca="true">+IF(OFFSET('Sanitation Data'!$I$29,0,10*ROW('Sanitation Data'!I113))="","",OFFSET('Sanitation Data'!$I$29,0,10*ROW('Sanitation Data'!I113)))</f>
        <v/>
      </c>
      <c r="DL119" s="309" t="str">
        <f ca="true">+IF(OFFSET('Sanitation Data'!$I$30,0,10*ROW('Sanitation Data'!I113))="","",OFFSET('Sanitation Data'!$I$30,0,10*ROW('Sanitation Data'!I113)))</f>
        <v/>
      </c>
      <c r="DM119" s="309" t="str">
        <f ca="true">+IF(OFFSET('Sanitation Data'!$I$31,0,10*ROW('Sanitation Data'!I113))="","",OFFSET('Sanitation Data'!$I$31,0,10*ROW('Sanitation Data'!I113)))</f>
        <v/>
      </c>
      <c r="DN119" s="309" t="str">
        <f ca="true">+IF(OFFSET('Sanitation Data'!$I$32,0,10*ROW('Sanitation Data'!I113))="","",OFFSET('Sanitation Data'!$I$32,0,10*ROW('Sanitation Data'!I113)))</f>
        <v/>
      </c>
      <c r="DO119" s="309" t="str">
        <f ca="true">+IF(OFFSET('Hygiene Data'!$D$11,0,10*ROW('Hygiene Data'!D113))="","",OFFSET('Hygiene Data'!$D$11,0,10*ROW('Hygiene Data'!D113)))</f>
        <v/>
      </c>
      <c r="DP119" s="309" t="str">
        <f ca="true">+IF(OFFSET('Hygiene Data'!$D$12,0,10*ROW('Hygiene Data'!D113))="","",OFFSET('Hygiene Data'!$D$12,0,10*ROW('Hygiene Data'!D113)))</f>
        <v/>
      </c>
      <c r="DQ119" s="309" t="str">
        <f ca="true">+IF(OFFSET('Hygiene Data'!$D$13,0,10*ROW('Hygiene Data'!D113))="","",OFFSET('Hygiene Data'!$D$13,0,10*ROW('Hygiene Data'!D113)))</f>
        <v/>
      </c>
      <c r="DR119" s="309" t="str">
        <f ca="true">+IF(OFFSET('Hygiene Data'!$E$11,0,10*ROW('Hygiene Data'!E113))="","",OFFSET('Hygiene Data'!$E$11,0,10*ROW('Hygiene Data'!E113)))</f>
        <v/>
      </c>
      <c r="DS119" s="309" t="str">
        <f ca="true">+IF(OFFSET('Hygiene Data'!$E$12,0,10*ROW('Hygiene Data'!E113))="","",OFFSET('Hygiene Data'!$E$12,0,10*ROW('Hygiene Data'!E113)))</f>
        <v/>
      </c>
      <c r="DT119" s="309" t="str">
        <f ca="true">+IF(OFFSET('Hygiene Data'!$E$13,0,10*ROW('Hygiene Data'!E113))="","",OFFSET('Hygiene Data'!$E$13,0,10*ROW('Hygiene Data'!E113)))</f>
        <v/>
      </c>
      <c r="DU119" s="309" t="str">
        <f ca="true">+IF(OFFSET('Hygiene Data'!$F$11,0,10*ROW('Hygiene Data'!F113))="","",OFFSET('Hygiene Data'!$F$11,0,10*ROW('Hygiene Data'!F113)))</f>
        <v/>
      </c>
      <c r="DV119" s="309" t="str">
        <f ca="true">+IF(OFFSET('Hygiene Data'!$F$12,0,10*ROW('Hygiene Data'!F113))="","",OFFSET('Hygiene Data'!$F$12,0,10*ROW('Hygiene Data'!F113)))</f>
        <v/>
      </c>
      <c r="DW119" s="309" t="str">
        <f ca="true">+IF(OFFSET('Hygiene Data'!$F$13,0,10*ROW('Hygiene Data'!F113))="","",OFFSET('Hygiene Data'!$F$13,0,10*ROW('Hygiene Data'!F113)))</f>
        <v/>
      </c>
      <c r="DX119" s="309" t="str">
        <f ca="true">+IF(OFFSET('Hygiene Data'!$G$11,0,10*ROW('Hygiene Data'!G113))="","",OFFSET('Hygiene Data'!$G$11,0,10*ROW('Hygiene Data'!G113)))</f>
        <v/>
      </c>
      <c r="DY119" s="309" t="str">
        <f ca="true">+IF(OFFSET('Hygiene Data'!$G$12,0,10*ROW('Hygiene Data'!G113))="","",OFFSET('Hygiene Data'!$G$12,0,10*ROW('Hygiene Data'!G113)))</f>
        <v/>
      </c>
      <c r="DZ119" s="309" t="str">
        <f ca="true">+IF(OFFSET('Hygiene Data'!$G$13,0,10*ROW('Hygiene Data'!G113))="","",OFFSET('Hygiene Data'!$G$13,0,10*ROW('Hygiene Data'!G113)))</f>
        <v/>
      </c>
      <c r="EA119" s="309" t="str">
        <f ca="true">+IF(OFFSET('Hygiene Data'!$H$11,0,10*ROW('Hygiene Data'!H113))="","",OFFSET('Hygiene Data'!$H$11,0,10*ROW('Hygiene Data'!H113)))</f>
        <v/>
      </c>
      <c r="EB119" s="309" t="str">
        <f ca="true">+IF(OFFSET('Hygiene Data'!$H$12,0,10*ROW('Hygiene Data'!H113))="","",OFFSET('Hygiene Data'!$H$12,0,10*ROW('Hygiene Data'!H113)))</f>
        <v/>
      </c>
      <c r="EC119" s="309" t="str">
        <f ca="true">+IF(OFFSET('Hygiene Data'!$H$13,0,10*ROW('Hygiene Data'!H113))="","",OFFSET('Hygiene Data'!$H$13,0,10*ROW('Hygiene Data'!H113)))</f>
        <v/>
      </c>
      <c r="ED119" s="309" t="str">
        <f ca="true">+IF(OFFSET('Hygiene Data'!$I$11,0,10*ROW('Hygiene Data'!I113))="","",OFFSET('Hygiene Data'!$I$11,0,10*ROW('Hygiene Data'!I113)))</f>
        <v/>
      </c>
      <c r="EE119" s="309" t="str">
        <f ca="true">+IF(OFFSET('Hygiene Data'!$I$12,0,10*ROW('Hygiene Data'!I113))="","",OFFSET('Hygiene Data'!$I$12,0,10*ROW('Hygiene Data'!I113)))</f>
        <v/>
      </c>
      <c r="EF119" s="309"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65" t="str">
        <f t="shared" ca="true" si="1"/>
        <v/>
      </c>
      <c r="D120" s="9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10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10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10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10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10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10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10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10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10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10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10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10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10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10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10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10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10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10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10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10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10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10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10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10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10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10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10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10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10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10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9"/>
      <c r="BS120" s="309" t="str">
        <f ca="true">+IF(OFFSET('Water Data'!$D$27,0,10*ROW('Water Data'!D114))="","",OFFSET('Water Data'!$D$27,0,10*ROW('Water Data'!D114)))</f>
        <v/>
      </c>
      <c r="BT120" s="309" t="str">
        <f ca="true">+IF(OFFSET('Water Data'!$D$28,0,10*ROW('Water Data'!D114))="","",OFFSET('Water Data'!$D$28,0,10*ROW('Water Data'!D114)))</f>
        <v/>
      </c>
      <c r="BU120" s="309" t="str">
        <f ca="true">+IF(OFFSET('Water Data'!$D$29,0,10*ROW('Water Data'!D114))="","",OFFSET('Water Data'!$D$29,0,10*ROW('Water Data'!D114)))</f>
        <v/>
      </c>
      <c r="BV120" s="309" t="str">
        <f ca="true">+IF(OFFSET('Water Data'!$E$27,0,10*ROW('Water Data'!E114))="","",OFFSET('Water Data'!$E$27,0,10*ROW('Water Data'!E114)))</f>
        <v/>
      </c>
      <c r="BW120" s="309" t="str">
        <f ca="true">+IF(OFFSET('Water Data'!$E$28,0,10*ROW('Water Data'!E114))="","",OFFSET('Water Data'!$E$28,0,10*ROW('Water Data'!E114)))</f>
        <v/>
      </c>
      <c r="BX120" s="309" t="str">
        <f ca="true">+IF(OFFSET('Water Data'!$E$29,0,10*ROW('Water Data'!E114))="","",OFFSET('Water Data'!$E$29,0,10*ROW('Water Data'!E114)))</f>
        <v/>
      </c>
      <c r="BY120" s="309" t="str">
        <f ca="true">+IF(OFFSET('Water Data'!$F$27,0,10*ROW('Water Data'!F114))="","",OFFSET('Water Data'!$F$27,0,10*ROW('Water Data'!F114)))</f>
        <v/>
      </c>
      <c r="BZ120" s="309" t="str">
        <f ca="true">+IF(OFFSET('Water Data'!$F$28,0,10*ROW('Water Data'!F114))="","",OFFSET('Water Data'!$F$28,0,10*ROW('Water Data'!F114)))</f>
        <v/>
      </c>
      <c r="CA120" s="309" t="str">
        <f ca="true">+IF(OFFSET('Water Data'!$F$29,0,10*ROW('Water Data'!F114))="","",OFFSET('Water Data'!$F$29,0,10*ROW('Water Data'!F114)))</f>
        <v/>
      </c>
      <c r="CB120" s="309" t="str">
        <f ca="true">+IF(OFFSET('Water Data'!$G$27,0,10*ROW('Water Data'!G114))="","",OFFSET('Water Data'!$G$27,0,10*ROW('Water Data'!G114)))</f>
        <v/>
      </c>
      <c r="CC120" s="309" t="str">
        <f ca="true">+IF(OFFSET('Water Data'!$G$28,0,10*ROW('Water Data'!G114))="","",OFFSET('Water Data'!$G$28,0,10*ROW('Water Data'!G114)))</f>
        <v/>
      </c>
      <c r="CD120" s="309" t="str">
        <f ca="true">+IF(OFFSET('Water Data'!$G$29,0,10*ROW('Water Data'!G114))="","",OFFSET('Water Data'!$G$29,0,10*ROW('Water Data'!G114)))</f>
        <v/>
      </c>
      <c r="CE120" s="309" t="str">
        <f ca="true">+IF(OFFSET('Water Data'!$H$27,0,10*ROW('Water Data'!H114))="","",OFFSET('Water Data'!$H$27,0,10*ROW('Water Data'!H114)))</f>
        <v/>
      </c>
      <c r="CF120" s="309" t="str">
        <f ca="true">+IF(OFFSET('Water Data'!$H$28,0,10*ROW('Water Data'!H114))="","",OFFSET('Water Data'!$H$28,0,10*ROW('Water Data'!H114)))</f>
        <v/>
      </c>
      <c r="CG120" s="309" t="str">
        <f ca="true">+IF(OFFSET('Water Data'!$H$29,0,10*ROW('Water Data'!H114))="","",OFFSET('Water Data'!$H$29,0,10*ROW('Water Data'!H114)))</f>
        <v/>
      </c>
      <c r="CH120" s="309" t="str">
        <f ca="true">+IF(OFFSET('Water Data'!$I$27,0,10*ROW('Water Data'!I114))="","",OFFSET('Water Data'!$I$27,0,10*ROW('Water Data'!I114)))</f>
        <v/>
      </c>
      <c r="CI120" s="309" t="str">
        <f ca="true">+IF(OFFSET('Water Data'!$I$28,0,10*ROW('Water Data'!I114))="","",OFFSET('Water Data'!$I$28,0,10*ROW('Water Data'!I114)))</f>
        <v/>
      </c>
      <c r="CJ120" s="309" t="str">
        <f ca="true">+IF(OFFSET('Water Data'!$I$29,0,10*ROW('Water Data'!I114))="","",OFFSET('Water Data'!$I$29,0,10*ROW('Water Data'!I114)))</f>
        <v/>
      </c>
      <c r="CK120" s="309" t="str">
        <f ca="true">+IF(OFFSET('Sanitation Data'!$D$28,0,10*ROW('Sanitation Data'!D114))="","",OFFSET('Sanitation Data'!$D$28,0,10*ROW('Sanitation Data'!D114)))</f>
        <v/>
      </c>
      <c r="CL120" s="309" t="str">
        <f ca="true">+IF(OFFSET('Sanitation Data'!$D$29,0,10*ROW('Sanitation Data'!D114))="","",OFFSET('Sanitation Data'!$D$29,0,10*ROW('Sanitation Data'!D114)))</f>
        <v/>
      </c>
      <c r="CM120" s="309" t="str">
        <f ca="true">+IF(OFFSET('Sanitation Data'!$D$30,0,10*ROW('Sanitation Data'!D114))="","",OFFSET('Sanitation Data'!$D$30,0,10*ROW('Sanitation Data'!D114)))</f>
        <v/>
      </c>
      <c r="CN120" s="309" t="str">
        <f ca="true">+IF(OFFSET('Sanitation Data'!$D$31,0,10*ROW('Sanitation Data'!D114))="","",OFFSET('Sanitation Data'!$D$31,0,10*ROW('Sanitation Data'!D114)))</f>
        <v/>
      </c>
      <c r="CO120" s="309" t="str">
        <f ca="true">+IF(OFFSET('Sanitation Data'!$D$32,0,10*ROW('Sanitation Data'!D114))="","",OFFSET('Sanitation Data'!$D$32,0,10*ROW('Sanitation Data'!D114)))</f>
        <v/>
      </c>
      <c r="CP120" s="309" t="str">
        <f ca="true">+IF(OFFSET('Sanitation Data'!$E$28,0,10*ROW('Sanitation Data'!E114))="","",OFFSET('Sanitation Data'!$E$28,0,10*ROW('Sanitation Data'!E114)))</f>
        <v/>
      </c>
      <c r="CQ120" s="309" t="str">
        <f ca="true">+IF(OFFSET('Sanitation Data'!$E$29,0,10*ROW('Sanitation Data'!E114))="","",OFFSET('Sanitation Data'!$E$29,0,10*ROW('Sanitation Data'!E114)))</f>
        <v/>
      </c>
      <c r="CR120" s="309" t="str">
        <f ca="true">+IF(OFFSET('Sanitation Data'!$E$30,0,10*ROW('Sanitation Data'!E114))="","",OFFSET('Sanitation Data'!$E$30,0,10*ROW('Sanitation Data'!E114)))</f>
        <v/>
      </c>
      <c r="CS120" s="309" t="str">
        <f ca="true">+IF(OFFSET('Sanitation Data'!$E$31,0,10*ROW('Sanitation Data'!E114))="","",OFFSET('Sanitation Data'!$E$31,0,10*ROW('Sanitation Data'!E114)))</f>
        <v/>
      </c>
      <c r="CT120" s="309" t="str">
        <f ca="true">+IF(OFFSET('Sanitation Data'!$E$32,0,10*ROW('Sanitation Data'!E114))="","",OFFSET('Sanitation Data'!$E$32,0,10*ROW('Sanitation Data'!E114)))</f>
        <v/>
      </c>
      <c r="CU120" s="309" t="str">
        <f ca="true">+IF(OFFSET('Sanitation Data'!$F$28,0,10*ROW('Sanitation Data'!F114))="","",OFFSET('Sanitation Data'!$F$28,0,10*ROW('Sanitation Data'!F114)))</f>
        <v/>
      </c>
      <c r="CV120" s="309" t="str">
        <f ca="true">+IF(OFFSET('Sanitation Data'!$F$29,0,10*ROW('Sanitation Data'!F114))="","",OFFSET('Sanitation Data'!$F$29,0,10*ROW('Sanitation Data'!F114)))</f>
        <v/>
      </c>
      <c r="CW120" s="309" t="str">
        <f ca="true">+IF(OFFSET('Sanitation Data'!$F$30,0,10*ROW('Sanitation Data'!F114))="","",OFFSET('Sanitation Data'!$F$30,0,10*ROW('Sanitation Data'!F114)))</f>
        <v/>
      </c>
      <c r="CX120" s="309" t="str">
        <f ca="true">+IF(OFFSET('Sanitation Data'!$F$31,0,10*ROW('Sanitation Data'!F114))="","",OFFSET('Sanitation Data'!$F$31,0,10*ROW('Sanitation Data'!F114)))</f>
        <v/>
      </c>
      <c r="CY120" s="309" t="str">
        <f ca="true">+IF(OFFSET('Sanitation Data'!$F$32,0,10*ROW('Sanitation Data'!F114))="","",OFFSET('Sanitation Data'!$F$32,0,10*ROW('Sanitation Data'!F114)))</f>
        <v/>
      </c>
      <c r="CZ120" s="309" t="str">
        <f ca="true">+IF(OFFSET('Sanitation Data'!$G$28,0,10*ROW('Sanitation Data'!G114))="","",OFFSET('Sanitation Data'!$G$28,0,10*ROW('Sanitation Data'!G114)))</f>
        <v/>
      </c>
      <c r="DA120" s="309" t="str">
        <f ca="true">+IF(OFFSET('Sanitation Data'!$G$29,0,10*ROW('Sanitation Data'!G114))="","",OFFSET('Sanitation Data'!$G$29,0,10*ROW('Sanitation Data'!G114)))</f>
        <v/>
      </c>
      <c r="DB120" s="309" t="str">
        <f ca="true">+IF(OFFSET('Sanitation Data'!$G$30,0,10*ROW('Sanitation Data'!G114))="","",OFFSET('Sanitation Data'!$G$30,0,10*ROW('Sanitation Data'!G114)))</f>
        <v/>
      </c>
      <c r="DC120" s="309" t="str">
        <f ca="true">+IF(OFFSET('Sanitation Data'!$G$31,0,10*ROW('Sanitation Data'!G114))="","",OFFSET('Sanitation Data'!$G$31,0,10*ROW('Sanitation Data'!G114)))</f>
        <v/>
      </c>
      <c r="DD120" s="309" t="str">
        <f ca="true">+IF(OFFSET('Sanitation Data'!$G$32,0,10*ROW('Sanitation Data'!G114))="","",OFFSET('Sanitation Data'!$G$32,0,10*ROW('Sanitation Data'!G114)))</f>
        <v/>
      </c>
      <c r="DE120" s="309" t="str">
        <f ca="true">+IF(OFFSET('Sanitation Data'!$H$28,0,10*ROW('Sanitation Data'!H114))="","",OFFSET('Sanitation Data'!$H$28,0,10*ROW('Sanitation Data'!H114)))</f>
        <v/>
      </c>
      <c r="DF120" s="309" t="str">
        <f ca="true">+IF(OFFSET('Sanitation Data'!$H$29,0,10*ROW('Sanitation Data'!H114))="","",OFFSET('Sanitation Data'!$H$29,0,10*ROW('Sanitation Data'!H114)))</f>
        <v/>
      </c>
      <c r="DG120" s="309" t="str">
        <f ca="true">+IF(OFFSET('Sanitation Data'!$H$30,0,10*ROW('Sanitation Data'!H114))="","",OFFSET('Sanitation Data'!$H$30,0,10*ROW('Sanitation Data'!H114)))</f>
        <v/>
      </c>
      <c r="DH120" s="309" t="str">
        <f ca="true">+IF(OFFSET('Sanitation Data'!$H$31,0,10*ROW('Sanitation Data'!H114))="","",OFFSET('Sanitation Data'!$H$31,0,10*ROW('Sanitation Data'!H114)))</f>
        <v/>
      </c>
      <c r="DI120" s="309" t="str">
        <f ca="true">+IF(OFFSET('Sanitation Data'!$H$32,0,10*ROW('Sanitation Data'!H114))="","",OFFSET('Sanitation Data'!$H$32,0,10*ROW('Sanitation Data'!H114)))</f>
        <v/>
      </c>
      <c r="DJ120" s="309" t="str">
        <f ca="true">+IF(OFFSET('Sanitation Data'!$I$28,0,10*ROW('Sanitation Data'!I114))="","",OFFSET('Sanitation Data'!$I$28,0,10*ROW('Sanitation Data'!I114)))</f>
        <v/>
      </c>
      <c r="DK120" s="309" t="str">
        <f ca="true">+IF(OFFSET('Sanitation Data'!$I$29,0,10*ROW('Sanitation Data'!I114))="","",OFFSET('Sanitation Data'!$I$29,0,10*ROW('Sanitation Data'!I114)))</f>
        <v/>
      </c>
      <c r="DL120" s="309" t="str">
        <f ca="true">+IF(OFFSET('Sanitation Data'!$I$30,0,10*ROW('Sanitation Data'!I114))="","",OFFSET('Sanitation Data'!$I$30,0,10*ROW('Sanitation Data'!I114)))</f>
        <v/>
      </c>
      <c r="DM120" s="309" t="str">
        <f ca="true">+IF(OFFSET('Sanitation Data'!$I$31,0,10*ROW('Sanitation Data'!I114))="","",OFFSET('Sanitation Data'!$I$31,0,10*ROW('Sanitation Data'!I114)))</f>
        <v/>
      </c>
      <c r="DN120" s="309" t="str">
        <f ca="true">+IF(OFFSET('Sanitation Data'!$I$32,0,10*ROW('Sanitation Data'!I114))="","",OFFSET('Sanitation Data'!$I$32,0,10*ROW('Sanitation Data'!I114)))</f>
        <v/>
      </c>
      <c r="DO120" s="309" t="str">
        <f ca="true">+IF(OFFSET('Hygiene Data'!$D$11,0,10*ROW('Hygiene Data'!D114))="","",OFFSET('Hygiene Data'!$D$11,0,10*ROW('Hygiene Data'!D114)))</f>
        <v/>
      </c>
      <c r="DP120" s="309" t="str">
        <f ca="true">+IF(OFFSET('Hygiene Data'!$D$12,0,10*ROW('Hygiene Data'!D114))="","",OFFSET('Hygiene Data'!$D$12,0,10*ROW('Hygiene Data'!D114)))</f>
        <v/>
      </c>
      <c r="DQ120" s="309" t="str">
        <f ca="true">+IF(OFFSET('Hygiene Data'!$D$13,0,10*ROW('Hygiene Data'!D114))="","",OFFSET('Hygiene Data'!$D$13,0,10*ROW('Hygiene Data'!D114)))</f>
        <v/>
      </c>
      <c r="DR120" s="309" t="str">
        <f ca="true">+IF(OFFSET('Hygiene Data'!$E$11,0,10*ROW('Hygiene Data'!E114))="","",OFFSET('Hygiene Data'!$E$11,0,10*ROW('Hygiene Data'!E114)))</f>
        <v/>
      </c>
      <c r="DS120" s="309" t="str">
        <f ca="true">+IF(OFFSET('Hygiene Data'!$E$12,0,10*ROW('Hygiene Data'!E114))="","",OFFSET('Hygiene Data'!$E$12,0,10*ROW('Hygiene Data'!E114)))</f>
        <v/>
      </c>
      <c r="DT120" s="309" t="str">
        <f ca="true">+IF(OFFSET('Hygiene Data'!$E$13,0,10*ROW('Hygiene Data'!E114))="","",OFFSET('Hygiene Data'!$E$13,0,10*ROW('Hygiene Data'!E114)))</f>
        <v/>
      </c>
      <c r="DU120" s="309" t="str">
        <f ca="true">+IF(OFFSET('Hygiene Data'!$F$11,0,10*ROW('Hygiene Data'!F114))="","",OFFSET('Hygiene Data'!$F$11,0,10*ROW('Hygiene Data'!F114)))</f>
        <v/>
      </c>
      <c r="DV120" s="309" t="str">
        <f ca="true">+IF(OFFSET('Hygiene Data'!$F$12,0,10*ROW('Hygiene Data'!F114))="","",OFFSET('Hygiene Data'!$F$12,0,10*ROW('Hygiene Data'!F114)))</f>
        <v/>
      </c>
      <c r="DW120" s="309" t="str">
        <f ca="true">+IF(OFFSET('Hygiene Data'!$F$13,0,10*ROW('Hygiene Data'!F114))="","",OFFSET('Hygiene Data'!$F$13,0,10*ROW('Hygiene Data'!F114)))</f>
        <v/>
      </c>
      <c r="DX120" s="309" t="str">
        <f ca="true">+IF(OFFSET('Hygiene Data'!$G$11,0,10*ROW('Hygiene Data'!G114))="","",OFFSET('Hygiene Data'!$G$11,0,10*ROW('Hygiene Data'!G114)))</f>
        <v/>
      </c>
      <c r="DY120" s="309" t="str">
        <f ca="true">+IF(OFFSET('Hygiene Data'!$G$12,0,10*ROW('Hygiene Data'!G114))="","",OFFSET('Hygiene Data'!$G$12,0,10*ROW('Hygiene Data'!G114)))</f>
        <v/>
      </c>
      <c r="DZ120" s="309" t="str">
        <f ca="true">+IF(OFFSET('Hygiene Data'!$G$13,0,10*ROW('Hygiene Data'!G114))="","",OFFSET('Hygiene Data'!$G$13,0,10*ROW('Hygiene Data'!G114)))</f>
        <v/>
      </c>
      <c r="EA120" s="309" t="str">
        <f ca="true">+IF(OFFSET('Hygiene Data'!$H$11,0,10*ROW('Hygiene Data'!H114))="","",OFFSET('Hygiene Data'!$H$11,0,10*ROW('Hygiene Data'!H114)))</f>
        <v/>
      </c>
      <c r="EB120" s="309" t="str">
        <f ca="true">+IF(OFFSET('Hygiene Data'!$H$12,0,10*ROW('Hygiene Data'!H114))="","",OFFSET('Hygiene Data'!$H$12,0,10*ROW('Hygiene Data'!H114)))</f>
        <v/>
      </c>
      <c r="EC120" s="309" t="str">
        <f ca="true">+IF(OFFSET('Hygiene Data'!$H$13,0,10*ROW('Hygiene Data'!H114))="","",OFFSET('Hygiene Data'!$H$13,0,10*ROW('Hygiene Data'!H114)))</f>
        <v/>
      </c>
      <c r="ED120" s="309" t="str">
        <f ca="true">+IF(OFFSET('Hygiene Data'!$I$11,0,10*ROW('Hygiene Data'!I114))="","",OFFSET('Hygiene Data'!$I$11,0,10*ROW('Hygiene Data'!I114)))</f>
        <v/>
      </c>
      <c r="EE120" s="309" t="str">
        <f ca="true">+IF(OFFSET('Hygiene Data'!$I$12,0,10*ROW('Hygiene Data'!I114))="","",OFFSET('Hygiene Data'!$I$12,0,10*ROW('Hygiene Data'!I114)))</f>
        <v/>
      </c>
      <c r="EF120" s="309"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65" t="str">
        <f t="shared" ca="true" si="1"/>
        <v/>
      </c>
      <c r="D121" s="9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10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10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10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10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10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10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10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10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10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10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10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10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10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10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10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10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10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10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10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10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10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10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10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10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10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10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10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10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10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10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9"/>
      <c r="BS121" s="309" t="str">
        <f ca="true">+IF(OFFSET('Water Data'!$D$27,0,10*ROW('Water Data'!D115))="","",OFFSET('Water Data'!$D$27,0,10*ROW('Water Data'!D115)))</f>
        <v/>
      </c>
      <c r="BT121" s="309" t="str">
        <f ca="true">+IF(OFFSET('Water Data'!$D$28,0,10*ROW('Water Data'!D115))="","",OFFSET('Water Data'!$D$28,0,10*ROW('Water Data'!D115)))</f>
        <v/>
      </c>
      <c r="BU121" s="309" t="str">
        <f ca="true">+IF(OFFSET('Water Data'!$D$29,0,10*ROW('Water Data'!D115))="","",OFFSET('Water Data'!$D$29,0,10*ROW('Water Data'!D115)))</f>
        <v/>
      </c>
      <c r="BV121" s="309" t="str">
        <f ca="true">+IF(OFFSET('Water Data'!$E$27,0,10*ROW('Water Data'!E115))="","",OFFSET('Water Data'!$E$27,0,10*ROW('Water Data'!E115)))</f>
        <v/>
      </c>
      <c r="BW121" s="309" t="str">
        <f ca="true">+IF(OFFSET('Water Data'!$E$28,0,10*ROW('Water Data'!E115))="","",OFFSET('Water Data'!$E$28,0,10*ROW('Water Data'!E115)))</f>
        <v/>
      </c>
      <c r="BX121" s="309" t="str">
        <f ca="true">+IF(OFFSET('Water Data'!$E$29,0,10*ROW('Water Data'!E115))="","",OFFSET('Water Data'!$E$29,0,10*ROW('Water Data'!E115)))</f>
        <v/>
      </c>
      <c r="BY121" s="309" t="str">
        <f ca="true">+IF(OFFSET('Water Data'!$F$27,0,10*ROW('Water Data'!F115))="","",OFFSET('Water Data'!$F$27,0,10*ROW('Water Data'!F115)))</f>
        <v/>
      </c>
      <c r="BZ121" s="309" t="str">
        <f ca="true">+IF(OFFSET('Water Data'!$F$28,0,10*ROW('Water Data'!F115))="","",OFFSET('Water Data'!$F$28,0,10*ROW('Water Data'!F115)))</f>
        <v/>
      </c>
      <c r="CA121" s="309" t="str">
        <f ca="true">+IF(OFFSET('Water Data'!$F$29,0,10*ROW('Water Data'!F115))="","",OFFSET('Water Data'!$F$29,0,10*ROW('Water Data'!F115)))</f>
        <v/>
      </c>
      <c r="CB121" s="309" t="str">
        <f ca="true">+IF(OFFSET('Water Data'!$G$27,0,10*ROW('Water Data'!G115))="","",OFFSET('Water Data'!$G$27,0,10*ROW('Water Data'!G115)))</f>
        <v/>
      </c>
      <c r="CC121" s="309" t="str">
        <f ca="true">+IF(OFFSET('Water Data'!$G$28,0,10*ROW('Water Data'!G115))="","",OFFSET('Water Data'!$G$28,0,10*ROW('Water Data'!G115)))</f>
        <v/>
      </c>
      <c r="CD121" s="309" t="str">
        <f ca="true">+IF(OFFSET('Water Data'!$G$29,0,10*ROW('Water Data'!G115))="","",OFFSET('Water Data'!$G$29,0,10*ROW('Water Data'!G115)))</f>
        <v/>
      </c>
      <c r="CE121" s="309" t="str">
        <f ca="true">+IF(OFFSET('Water Data'!$H$27,0,10*ROW('Water Data'!H115))="","",OFFSET('Water Data'!$H$27,0,10*ROW('Water Data'!H115)))</f>
        <v/>
      </c>
      <c r="CF121" s="309" t="str">
        <f ca="true">+IF(OFFSET('Water Data'!$H$28,0,10*ROW('Water Data'!H115))="","",OFFSET('Water Data'!$H$28,0,10*ROW('Water Data'!H115)))</f>
        <v/>
      </c>
      <c r="CG121" s="309" t="str">
        <f ca="true">+IF(OFFSET('Water Data'!$H$29,0,10*ROW('Water Data'!H115))="","",OFFSET('Water Data'!$H$29,0,10*ROW('Water Data'!H115)))</f>
        <v/>
      </c>
      <c r="CH121" s="309" t="str">
        <f ca="true">+IF(OFFSET('Water Data'!$I$27,0,10*ROW('Water Data'!I115))="","",OFFSET('Water Data'!$I$27,0,10*ROW('Water Data'!I115)))</f>
        <v/>
      </c>
      <c r="CI121" s="309" t="str">
        <f ca="true">+IF(OFFSET('Water Data'!$I$28,0,10*ROW('Water Data'!I115))="","",OFFSET('Water Data'!$I$28,0,10*ROW('Water Data'!I115)))</f>
        <v/>
      </c>
      <c r="CJ121" s="309" t="str">
        <f ca="true">+IF(OFFSET('Water Data'!$I$29,0,10*ROW('Water Data'!I115))="","",OFFSET('Water Data'!$I$29,0,10*ROW('Water Data'!I115)))</f>
        <v/>
      </c>
      <c r="CK121" s="309" t="str">
        <f ca="true">+IF(OFFSET('Sanitation Data'!$D$28,0,10*ROW('Sanitation Data'!D115))="","",OFFSET('Sanitation Data'!$D$28,0,10*ROW('Sanitation Data'!D115)))</f>
        <v/>
      </c>
      <c r="CL121" s="309" t="str">
        <f ca="true">+IF(OFFSET('Sanitation Data'!$D$29,0,10*ROW('Sanitation Data'!D115))="","",OFFSET('Sanitation Data'!$D$29,0,10*ROW('Sanitation Data'!D115)))</f>
        <v/>
      </c>
      <c r="CM121" s="309" t="str">
        <f ca="true">+IF(OFFSET('Sanitation Data'!$D$30,0,10*ROW('Sanitation Data'!D115))="","",OFFSET('Sanitation Data'!$D$30,0,10*ROW('Sanitation Data'!D115)))</f>
        <v/>
      </c>
      <c r="CN121" s="309" t="str">
        <f ca="true">+IF(OFFSET('Sanitation Data'!$D$31,0,10*ROW('Sanitation Data'!D115))="","",OFFSET('Sanitation Data'!$D$31,0,10*ROW('Sanitation Data'!D115)))</f>
        <v/>
      </c>
      <c r="CO121" s="309" t="str">
        <f ca="true">+IF(OFFSET('Sanitation Data'!$D$32,0,10*ROW('Sanitation Data'!D115))="","",OFFSET('Sanitation Data'!$D$32,0,10*ROW('Sanitation Data'!D115)))</f>
        <v/>
      </c>
      <c r="CP121" s="309" t="str">
        <f ca="true">+IF(OFFSET('Sanitation Data'!$E$28,0,10*ROW('Sanitation Data'!E115))="","",OFFSET('Sanitation Data'!$E$28,0,10*ROW('Sanitation Data'!E115)))</f>
        <v/>
      </c>
      <c r="CQ121" s="309" t="str">
        <f ca="true">+IF(OFFSET('Sanitation Data'!$E$29,0,10*ROW('Sanitation Data'!E115))="","",OFFSET('Sanitation Data'!$E$29,0,10*ROW('Sanitation Data'!E115)))</f>
        <v/>
      </c>
      <c r="CR121" s="309" t="str">
        <f ca="true">+IF(OFFSET('Sanitation Data'!$E$30,0,10*ROW('Sanitation Data'!E115))="","",OFFSET('Sanitation Data'!$E$30,0,10*ROW('Sanitation Data'!E115)))</f>
        <v/>
      </c>
      <c r="CS121" s="309" t="str">
        <f ca="true">+IF(OFFSET('Sanitation Data'!$E$31,0,10*ROW('Sanitation Data'!E115))="","",OFFSET('Sanitation Data'!$E$31,0,10*ROW('Sanitation Data'!E115)))</f>
        <v/>
      </c>
      <c r="CT121" s="309" t="str">
        <f ca="true">+IF(OFFSET('Sanitation Data'!$E$32,0,10*ROW('Sanitation Data'!E115))="","",OFFSET('Sanitation Data'!$E$32,0,10*ROW('Sanitation Data'!E115)))</f>
        <v/>
      </c>
      <c r="CU121" s="309" t="str">
        <f ca="true">+IF(OFFSET('Sanitation Data'!$F$28,0,10*ROW('Sanitation Data'!F115))="","",OFFSET('Sanitation Data'!$F$28,0,10*ROW('Sanitation Data'!F115)))</f>
        <v/>
      </c>
      <c r="CV121" s="309" t="str">
        <f ca="true">+IF(OFFSET('Sanitation Data'!$F$29,0,10*ROW('Sanitation Data'!F115))="","",OFFSET('Sanitation Data'!$F$29,0,10*ROW('Sanitation Data'!F115)))</f>
        <v/>
      </c>
      <c r="CW121" s="309" t="str">
        <f ca="true">+IF(OFFSET('Sanitation Data'!$F$30,0,10*ROW('Sanitation Data'!F115))="","",OFFSET('Sanitation Data'!$F$30,0,10*ROW('Sanitation Data'!F115)))</f>
        <v/>
      </c>
      <c r="CX121" s="309" t="str">
        <f ca="true">+IF(OFFSET('Sanitation Data'!$F$31,0,10*ROW('Sanitation Data'!F115))="","",OFFSET('Sanitation Data'!$F$31,0,10*ROW('Sanitation Data'!F115)))</f>
        <v/>
      </c>
      <c r="CY121" s="309" t="str">
        <f ca="true">+IF(OFFSET('Sanitation Data'!$F$32,0,10*ROW('Sanitation Data'!F115))="","",OFFSET('Sanitation Data'!$F$32,0,10*ROW('Sanitation Data'!F115)))</f>
        <v/>
      </c>
      <c r="CZ121" s="309" t="str">
        <f ca="true">+IF(OFFSET('Sanitation Data'!$G$28,0,10*ROW('Sanitation Data'!G115))="","",OFFSET('Sanitation Data'!$G$28,0,10*ROW('Sanitation Data'!G115)))</f>
        <v/>
      </c>
      <c r="DA121" s="309" t="str">
        <f ca="true">+IF(OFFSET('Sanitation Data'!$G$29,0,10*ROW('Sanitation Data'!G115))="","",OFFSET('Sanitation Data'!$G$29,0,10*ROW('Sanitation Data'!G115)))</f>
        <v/>
      </c>
      <c r="DB121" s="309" t="str">
        <f ca="true">+IF(OFFSET('Sanitation Data'!$G$30,0,10*ROW('Sanitation Data'!G115))="","",OFFSET('Sanitation Data'!$G$30,0,10*ROW('Sanitation Data'!G115)))</f>
        <v/>
      </c>
      <c r="DC121" s="309" t="str">
        <f ca="true">+IF(OFFSET('Sanitation Data'!$G$31,0,10*ROW('Sanitation Data'!G115))="","",OFFSET('Sanitation Data'!$G$31,0,10*ROW('Sanitation Data'!G115)))</f>
        <v/>
      </c>
      <c r="DD121" s="309" t="str">
        <f ca="true">+IF(OFFSET('Sanitation Data'!$G$32,0,10*ROW('Sanitation Data'!G115))="","",OFFSET('Sanitation Data'!$G$32,0,10*ROW('Sanitation Data'!G115)))</f>
        <v/>
      </c>
      <c r="DE121" s="309" t="str">
        <f ca="true">+IF(OFFSET('Sanitation Data'!$H$28,0,10*ROW('Sanitation Data'!H115))="","",OFFSET('Sanitation Data'!$H$28,0,10*ROW('Sanitation Data'!H115)))</f>
        <v/>
      </c>
      <c r="DF121" s="309" t="str">
        <f ca="true">+IF(OFFSET('Sanitation Data'!$H$29,0,10*ROW('Sanitation Data'!H115))="","",OFFSET('Sanitation Data'!$H$29,0,10*ROW('Sanitation Data'!H115)))</f>
        <v/>
      </c>
      <c r="DG121" s="309" t="str">
        <f ca="true">+IF(OFFSET('Sanitation Data'!$H$30,0,10*ROW('Sanitation Data'!H115))="","",OFFSET('Sanitation Data'!$H$30,0,10*ROW('Sanitation Data'!H115)))</f>
        <v/>
      </c>
      <c r="DH121" s="309" t="str">
        <f ca="true">+IF(OFFSET('Sanitation Data'!$H$31,0,10*ROW('Sanitation Data'!H115))="","",OFFSET('Sanitation Data'!$H$31,0,10*ROW('Sanitation Data'!H115)))</f>
        <v/>
      </c>
      <c r="DI121" s="309" t="str">
        <f ca="true">+IF(OFFSET('Sanitation Data'!$H$32,0,10*ROW('Sanitation Data'!H115))="","",OFFSET('Sanitation Data'!$H$32,0,10*ROW('Sanitation Data'!H115)))</f>
        <v/>
      </c>
      <c r="DJ121" s="309" t="str">
        <f ca="true">+IF(OFFSET('Sanitation Data'!$I$28,0,10*ROW('Sanitation Data'!I115))="","",OFFSET('Sanitation Data'!$I$28,0,10*ROW('Sanitation Data'!I115)))</f>
        <v/>
      </c>
      <c r="DK121" s="309" t="str">
        <f ca="true">+IF(OFFSET('Sanitation Data'!$I$29,0,10*ROW('Sanitation Data'!I115))="","",OFFSET('Sanitation Data'!$I$29,0,10*ROW('Sanitation Data'!I115)))</f>
        <v/>
      </c>
      <c r="DL121" s="309" t="str">
        <f ca="true">+IF(OFFSET('Sanitation Data'!$I$30,0,10*ROW('Sanitation Data'!I115))="","",OFFSET('Sanitation Data'!$I$30,0,10*ROW('Sanitation Data'!I115)))</f>
        <v/>
      </c>
      <c r="DM121" s="309" t="str">
        <f ca="true">+IF(OFFSET('Sanitation Data'!$I$31,0,10*ROW('Sanitation Data'!I115))="","",OFFSET('Sanitation Data'!$I$31,0,10*ROW('Sanitation Data'!I115)))</f>
        <v/>
      </c>
      <c r="DN121" s="309" t="str">
        <f ca="true">+IF(OFFSET('Sanitation Data'!$I$32,0,10*ROW('Sanitation Data'!I115))="","",OFFSET('Sanitation Data'!$I$32,0,10*ROW('Sanitation Data'!I115)))</f>
        <v/>
      </c>
      <c r="DO121" s="309" t="str">
        <f ca="true">+IF(OFFSET('Hygiene Data'!$D$11,0,10*ROW('Hygiene Data'!D115))="","",OFFSET('Hygiene Data'!$D$11,0,10*ROW('Hygiene Data'!D115)))</f>
        <v/>
      </c>
      <c r="DP121" s="309" t="str">
        <f ca="true">+IF(OFFSET('Hygiene Data'!$D$12,0,10*ROW('Hygiene Data'!D115))="","",OFFSET('Hygiene Data'!$D$12,0,10*ROW('Hygiene Data'!D115)))</f>
        <v/>
      </c>
      <c r="DQ121" s="309" t="str">
        <f ca="true">+IF(OFFSET('Hygiene Data'!$D$13,0,10*ROW('Hygiene Data'!D115))="","",OFFSET('Hygiene Data'!$D$13,0,10*ROW('Hygiene Data'!D115)))</f>
        <v/>
      </c>
      <c r="DR121" s="309" t="str">
        <f ca="true">+IF(OFFSET('Hygiene Data'!$E$11,0,10*ROW('Hygiene Data'!E115))="","",OFFSET('Hygiene Data'!$E$11,0,10*ROW('Hygiene Data'!E115)))</f>
        <v/>
      </c>
      <c r="DS121" s="309" t="str">
        <f ca="true">+IF(OFFSET('Hygiene Data'!$E$12,0,10*ROW('Hygiene Data'!E115))="","",OFFSET('Hygiene Data'!$E$12,0,10*ROW('Hygiene Data'!E115)))</f>
        <v/>
      </c>
      <c r="DT121" s="309" t="str">
        <f ca="true">+IF(OFFSET('Hygiene Data'!$E$13,0,10*ROW('Hygiene Data'!E115))="","",OFFSET('Hygiene Data'!$E$13,0,10*ROW('Hygiene Data'!E115)))</f>
        <v/>
      </c>
      <c r="DU121" s="309" t="str">
        <f ca="true">+IF(OFFSET('Hygiene Data'!$F$11,0,10*ROW('Hygiene Data'!F115))="","",OFFSET('Hygiene Data'!$F$11,0,10*ROW('Hygiene Data'!F115)))</f>
        <v/>
      </c>
      <c r="DV121" s="309" t="str">
        <f ca="true">+IF(OFFSET('Hygiene Data'!$F$12,0,10*ROW('Hygiene Data'!F115))="","",OFFSET('Hygiene Data'!$F$12,0,10*ROW('Hygiene Data'!F115)))</f>
        <v/>
      </c>
      <c r="DW121" s="309" t="str">
        <f ca="true">+IF(OFFSET('Hygiene Data'!$F$13,0,10*ROW('Hygiene Data'!F115))="","",OFFSET('Hygiene Data'!$F$13,0,10*ROW('Hygiene Data'!F115)))</f>
        <v/>
      </c>
      <c r="DX121" s="309" t="str">
        <f ca="true">+IF(OFFSET('Hygiene Data'!$G$11,0,10*ROW('Hygiene Data'!G115))="","",OFFSET('Hygiene Data'!$G$11,0,10*ROW('Hygiene Data'!G115)))</f>
        <v/>
      </c>
      <c r="DY121" s="309" t="str">
        <f ca="true">+IF(OFFSET('Hygiene Data'!$G$12,0,10*ROW('Hygiene Data'!G115))="","",OFFSET('Hygiene Data'!$G$12,0,10*ROW('Hygiene Data'!G115)))</f>
        <v/>
      </c>
      <c r="DZ121" s="309" t="str">
        <f ca="true">+IF(OFFSET('Hygiene Data'!$G$13,0,10*ROW('Hygiene Data'!G115))="","",OFFSET('Hygiene Data'!$G$13,0,10*ROW('Hygiene Data'!G115)))</f>
        <v/>
      </c>
      <c r="EA121" s="309" t="str">
        <f ca="true">+IF(OFFSET('Hygiene Data'!$H$11,0,10*ROW('Hygiene Data'!H115))="","",OFFSET('Hygiene Data'!$H$11,0,10*ROW('Hygiene Data'!H115)))</f>
        <v/>
      </c>
      <c r="EB121" s="309" t="str">
        <f ca="true">+IF(OFFSET('Hygiene Data'!$H$12,0,10*ROW('Hygiene Data'!H115))="","",OFFSET('Hygiene Data'!$H$12,0,10*ROW('Hygiene Data'!H115)))</f>
        <v/>
      </c>
      <c r="EC121" s="309" t="str">
        <f ca="true">+IF(OFFSET('Hygiene Data'!$H$13,0,10*ROW('Hygiene Data'!H115))="","",OFFSET('Hygiene Data'!$H$13,0,10*ROW('Hygiene Data'!H115)))</f>
        <v/>
      </c>
      <c r="ED121" s="309" t="str">
        <f ca="true">+IF(OFFSET('Hygiene Data'!$I$11,0,10*ROW('Hygiene Data'!I115))="","",OFFSET('Hygiene Data'!$I$11,0,10*ROW('Hygiene Data'!I115)))</f>
        <v/>
      </c>
      <c r="EE121" s="309" t="str">
        <f ca="true">+IF(OFFSET('Hygiene Data'!$I$12,0,10*ROW('Hygiene Data'!I115))="","",OFFSET('Hygiene Data'!$I$12,0,10*ROW('Hygiene Data'!I115)))</f>
        <v/>
      </c>
      <c r="EF121" s="309"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65" t="str">
        <f t="shared" ca="true" si="1"/>
        <v/>
      </c>
      <c r="D122" s="9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10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10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10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10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10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10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10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10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10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10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10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10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10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10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10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10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10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10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10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10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10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10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10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10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10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10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10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10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10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10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9"/>
      <c r="BS122" s="309" t="str">
        <f ca="true">+IF(OFFSET('Water Data'!$D$27,0,10*ROW('Water Data'!D116))="","",OFFSET('Water Data'!$D$27,0,10*ROW('Water Data'!D116)))</f>
        <v/>
      </c>
      <c r="BT122" s="309" t="str">
        <f ca="true">+IF(OFFSET('Water Data'!$D$28,0,10*ROW('Water Data'!D116))="","",OFFSET('Water Data'!$D$28,0,10*ROW('Water Data'!D116)))</f>
        <v/>
      </c>
      <c r="BU122" s="309" t="str">
        <f ca="true">+IF(OFFSET('Water Data'!$D$29,0,10*ROW('Water Data'!D116))="","",OFFSET('Water Data'!$D$29,0,10*ROW('Water Data'!D116)))</f>
        <v/>
      </c>
      <c r="BV122" s="309" t="str">
        <f ca="true">+IF(OFFSET('Water Data'!$E$27,0,10*ROW('Water Data'!E116))="","",OFFSET('Water Data'!$E$27,0,10*ROW('Water Data'!E116)))</f>
        <v/>
      </c>
      <c r="BW122" s="309" t="str">
        <f ca="true">+IF(OFFSET('Water Data'!$E$28,0,10*ROW('Water Data'!E116))="","",OFFSET('Water Data'!$E$28,0,10*ROW('Water Data'!E116)))</f>
        <v/>
      </c>
      <c r="BX122" s="309" t="str">
        <f ca="true">+IF(OFFSET('Water Data'!$E$29,0,10*ROW('Water Data'!E116))="","",OFFSET('Water Data'!$E$29,0,10*ROW('Water Data'!E116)))</f>
        <v/>
      </c>
      <c r="BY122" s="309" t="str">
        <f ca="true">+IF(OFFSET('Water Data'!$F$27,0,10*ROW('Water Data'!F116))="","",OFFSET('Water Data'!$F$27,0,10*ROW('Water Data'!F116)))</f>
        <v/>
      </c>
      <c r="BZ122" s="309" t="str">
        <f ca="true">+IF(OFFSET('Water Data'!$F$28,0,10*ROW('Water Data'!F116))="","",OFFSET('Water Data'!$F$28,0,10*ROW('Water Data'!F116)))</f>
        <v/>
      </c>
      <c r="CA122" s="309" t="str">
        <f ca="true">+IF(OFFSET('Water Data'!$F$29,0,10*ROW('Water Data'!F116))="","",OFFSET('Water Data'!$F$29,0,10*ROW('Water Data'!F116)))</f>
        <v/>
      </c>
      <c r="CB122" s="309" t="str">
        <f ca="true">+IF(OFFSET('Water Data'!$G$27,0,10*ROW('Water Data'!G116))="","",OFFSET('Water Data'!$G$27,0,10*ROW('Water Data'!G116)))</f>
        <v/>
      </c>
      <c r="CC122" s="309" t="str">
        <f ca="true">+IF(OFFSET('Water Data'!$G$28,0,10*ROW('Water Data'!G116))="","",OFFSET('Water Data'!$G$28,0,10*ROW('Water Data'!G116)))</f>
        <v/>
      </c>
      <c r="CD122" s="309" t="str">
        <f ca="true">+IF(OFFSET('Water Data'!$G$29,0,10*ROW('Water Data'!G116))="","",OFFSET('Water Data'!$G$29,0,10*ROW('Water Data'!G116)))</f>
        <v/>
      </c>
      <c r="CE122" s="309" t="str">
        <f ca="true">+IF(OFFSET('Water Data'!$H$27,0,10*ROW('Water Data'!H116))="","",OFFSET('Water Data'!$H$27,0,10*ROW('Water Data'!H116)))</f>
        <v/>
      </c>
      <c r="CF122" s="309" t="str">
        <f ca="true">+IF(OFFSET('Water Data'!$H$28,0,10*ROW('Water Data'!H116))="","",OFFSET('Water Data'!$H$28,0,10*ROW('Water Data'!H116)))</f>
        <v/>
      </c>
      <c r="CG122" s="309" t="str">
        <f ca="true">+IF(OFFSET('Water Data'!$H$29,0,10*ROW('Water Data'!H116))="","",OFFSET('Water Data'!$H$29,0,10*ROW('Water Data'!H116)))</f>
        <v/>
      </c>
      <c r="CH122" s="309" t="str">
        <f ca="true">+IF(OFFSET('Water Data'!$I$27,0,10*ROW('Water Data'!I116))="","",OFFSET('Water Data'!$I$27,0,10*ROW('Water Data'!I116)))</f>
        <v/>
      </c>
      <c r="CI122" s="309" t="str">
        <f ca="true">+IF(OFFSET('Water Data'!$I$28,0,10*ROW('Water Data'!I116))="","",OFFSET('Water Data'!$I$28,0,10*ROW('Water Data'!I116)))</f>
        <v/>
      </c>
      <c r="CJ122" s="309" t="str">
        <f ca="true">+IF(OFFSET('Water Data'!$I$29,0,10*ROW('Water Data'!I116))="","",OFFSET('Water Data'!$I$29,0,10*ROW('Water Data'!I116)))</f>
        <v/>
      </c>
      <c r="CK122" s="309" t="str">
        <f ca="true">+IF(OFFSET('Sanitation Data'!$D$28,0,10*ROW('Sanitation Data'!D116))="","",OFFSET('Sanitation Data'!$D$28,0,10*ROW('Sanitation Data'!D116)))</f>
        <v/>
      </c>
      <c r="CL122" s="309" t="str">
        <f ca="true">+IF(OFFSET('Sanitation Data'!$D$29,0,10*ROW('Sanitation Data'!D116))="","",OFFSET('Sanitation Data'!$D$29,0,10*ROW('Sanitation Data'!D116)))</f>
        <v/>
      </c>
      <c r="CM122" s="309" t="str">
        <f ca="true">+IF(OFFSET('Sanitation Data'!$D$30,0,10*ROW('Sanitation Data'!D116))="","",OFFSET('Sanitation Data'!$D$30,0,10*ROW('Sanitation Data'!D116)))</f>
        <v/>
      </c>
      <c r="CN122" s="309" t="str">
        <f ca="true">+IF(OFFSET('Sanitation Data'!$D$31,0,10*ROW('Sanitation Data'!D116))="","",OFFSET('Sanitation Data'!$D$31,0,10*ROW('Sanitation Data'!D116)))</f>
        <v/>
      </c>
      <c r="CO122" s="309" t="str">
        <f ca="true">+IF(OFFSET('Sanitation Data'!$D$32,0,10*ROW('Sanitation Data'!D116))="","",OFFSET('Sanitation Data'!$D$32,0,10*ROW('Sanitation Data'!D116)))</f>
        <v/>
      </c>
      <c r="CP122" s="309" t="str">
        <f ca="true">+IF(OFFSET('Sanitation Data'!$E$28,0,10*ROW('Sanitation Data'!E116))="","",OFFSET('Sanitation Data'!$E$28,0,10*ROW('Sanitation Data'!E116)))</f>
        <v/>
      </c>
      <c r="CQ122" s="309" t="str">
        <f ca="true">+IF(OFFSET('Sanitation Data'!$E$29,0,10*ROW('Sanitation Data'!E116))="","",OFFSET('Sanitation Data'!$E$29,0,10*ROW('Sanitation Data'!E116)))</f>
        <v/>
      </c>
      <c r="CR122" s="309" t="str">
        <f ca="true">+IF(OFFSET('Sanitation Data'!$E$30,0,10*ROW('Sanitation Data'!E116))="","",OFFSET('Sanitation Data'!$E$30,0,10*ROW('Sanitation Data'!E116)))</f>
        <v/>
      </c>
      <c r="CS122" s="309" t="str">
        <f ca="true">+IF(OFFSET('Sanitation Data'!$E$31,0,10*ROW('Sanitation Data'!E116))="","",OFFSET('Sanitation Data'!$E$31,0,10*ROW('Sanitation Data'!E116)))</f>
        <v/>
      </c>
      <c r="CT122" s="309" t="str">
        <f ca="true">+IF(OFFSET('Sanitation Data'!$E$32,0,10*ROW('Sanitation Data'!E116))="","",OFFSET('Sanitation Data'!$E$32,0,10*ROW('Sanitation Data'!E116)))</f>
        <v/>
      </c>
      <c r="CU122" s="309" t="str">
        <f ca="true">+IF(OFFSET('Sanitation Data'!$F$28,0,10*ROW('Sanitation Data'!F116))="","",OFFSET('Sanitation Data'!$F$28,0,10*ROW('Sanitation Data'!F116)))</f>
        <v/>
      </c>
      <c r="CV122" s="309" t="str">
        <f ca="true">+IF(OFFSET('Sanitation Data'!$F$29,0,10*ROW('Sanitation Data'!F116))="","",OFFSET('Sanitation Data'!$F$29,0,10*ROW('Sanitation Data'!F116)))</f>
        <v/>
      </c>
      <c r="CW122" s="309" t="str">
        <f ca="true">+IF(OFFSET('Sanitation Data'!$F$30,0,10*ROW('Sanitation Data'!F116))="","",OFFSET('Sanitation Data'!$F$30,0,10*ROW('Sanitation Data'!F116)))</f>
        <v/>
      </c>
      <c r="CX122" s="309" t="str">
        <f ca="true">+IF(OFFSET('Sanitation Data'!$F$31,0,10*ROW('Sanitation Data'!F116))="","",OFFSET('Sanitation Data'!$F$31,0,10*ROW('Sanitation Data'!F116)))</f>
        <v/>
      </c>
      <c r="CY122" s="309" t="str">
        <f ca="true">+IF(OFFSET('Sanitation Data'!$F$32,0,10*ROW('Sanitation Data'!F116))="","",OFFSET('Sanitation Data'!$F$32,0,10*ROW('Sanitation Data'!F116)))</f>
        <v/>
      </c>
      <c r="CZ122" s="309" t="str">
        <f ca="true">+IF(OFFSET('Sanitation Data'!$G$28,0,10*ROW('Sanitation Data'!G116))="","",OFFSET('Sanitation Data'!$G$28,0,10*ROW('Sanitation Data'!G116)))</f>
        <v/>
      </c>
      <c r="DA122" s="309" t="str">
        <f ca="true">+IF(OFFSET('Sanitation Data'!$G$29,0,10*ROW('Sanitation Data'!G116))="","",OFFSET('Sanitation Data'!$G$29,0,10*ROW('Sanitation Data'!G116)))</f>
        <v/>
      </c>
      <c r="DB122" s="309" t="str">
        <f ca="true">+IF(OFFSET('Sanitation Data'!$G$30,0,10*ROW('Sanitation Data'!G116))="","",OFFSET('Sanitation Data'!$G$30,0,10*ROW('Sanitation Data'!G116)))</f>
        <v/>
      </c>
      <c r="DC122" s="309" t="str">
        <f ca="true">+IF(OFFSET('Sanitation Data'!$G$31,0,10*ROW('Sanitation Data'!G116))="","",OFFSET('Sanitation Data'!$G$31,0,10*ROW('Sanitation Data'!G116)))</f>
        <v/>
      </c>
      <c r="DD122" s="309" t="str">
        <f ca="true">+IF(OFFSET('Sanitation Data'!$G$32,0,10*ROW('Sanitation Data'!G116))="","",OFFSET('Sanitation Data'!$G$32,0,10*ROW('Sanitation Data'!G116)))</f>
        <v/>
      </c>
      <c r="DE122" s="309" t="str">
        <f ca="true">+IF(OFFSET('Sanitation Data'!$H$28,0,10*ROW('Sanitation Data'!H116))="","",OFFSET('Sanitation Data'!$H$28,0,10*ROW('Sanitation Data'!H116)))</f>
        <v/>
      </c>
      <c r="DF122" s="309" t="str">
        <f ca="true">+IF(OFFSET('Sanitation Data'!$H$29,0,10*ROW('Sanitation Data'!H116))="","",OFFSET('Sanitation Data'!$H$29,0,10*ROW('Sanitation Data'!H116)))</f>
        <v/>
      </c>
      <c r="DG122" s="309" t="str">
        <f ca="true">+IF(OFFSET('Sanitation Data'!$H$30,0,10*ROW('Sanitation Data'!H116))="","",OFFSET('Sanitation Data'!$H$30,0,10*ROW('Sanitation Data'!H116)))</f>
        <v/>
      </c>
      <c r="DH122" s="309" t="str">
        <f ca="true">+IF(OFFSET('Sanitation Data'!$H$31,0,10*ROW('Sanitation Data'!H116))="","",OFFSET('Sanitation Data'!$H$31,0,10*ROW('Sanitation Data'!H116)))</f>
        <v/>
      </c>
      <c r="DI122" s="309" t="str">
        <f ca="true">+IF(OFFSET('Sanitation Data'!$H$32,0,10*ROW('Sanitation Data'!H116))="","",OFFSET('Sanitation Data'!$H$32,0,10*ROW('Sanitation Data'!H116)))</f>
        <v/>
      </c>
      <c r="DJ122" s="309" t="str">
        <f ca="true">+IF(OFFSET('Sanitation Data'!$I$28,0,10*ROW('Sanitation Data'!I116))="","",OFFSET('Sanitation Data'!$I$28,0,10*ROW('Sanitation Data'!I116)))</f>
        <v/>
      </c>
      <c r="DK122" s="309" t="str">
        <f ca="true">+IF(OFFSET('Sanitation Data'!$I$29,0,10*ROW('Sanitation Data'!I116))="","",OFFSET('Sanitation Data'!$I$29,0,10*ROW('Sanitation Data'!I116)))</f>
        <v/>
      </c>
      <c r="DL122" s="309" t="str">
        <f ca="true">+IF(OFFSET('Sanitation Data'!$I$30,0,10*ROW('Sanitation Data'!I116))="","",OFFSET('Sanitation Data'!$I$30,0,10*ROW('Sanitation Data'!I116)))</f>
        <v/>
      </c>
      <c r="DM122" s="309" t="str">
        <f ca="true">+IF(OFFSET('Sanitation Data'!$I$31,0,10*ROW('Sanitation Data'!I116))="","",OFFSET('Sanitation Data'!$I$31,0,10*ROW('Sanitation Data'!I116)))</f>
        <v/>
      </c>
      <c r="DN122" s="309" t="str">
        <f ca="true">+IF(OFFSET('Sanitation Data'!$I$32,0,10*ROW('Sanitation Data'!I116))="","",OFFSET('Sanitation Data'!$I$32,0,10*ROW('Sanitation Data'!I116)))</f>
        <v/>
      </c>
      <c r="DO122" s="309" t="str">
        <f ca="true">+IF(OFFSET('Hygiene Data'!$D$11,0,10*ROW('Hygiene Data'!D116))="","",OFFSET('Hygiene Data'!$D$11,0,10*ROW('Hygiene Data'!D116)))</f>
        <v/>
      </c>
      <c r="DP122" s="309" t="str">
        <f ca="true">+IF(OFFSET('Hygiene Data'!$D$12,0,10*ROW('Hygiene Data'!D116))="","",OFFSET('Hygiene Data'!$D$12,0,10*ROW('Hygiene Data'!D116)))</f>
        <v/>
      </c>
      <c r="DQ122" s="309" t="str">
        <f ca="true">+IF(OFFSET('Hygiene Data'!$D$13,0,10*ROW('Hygiene Data'!D116))="","",OFFSET('Hygiene Data'!$D$13,0,10*ROW('Hygiene Data'!D116)))</f>
        <v/>
      </c>
      <c r="DR122" s="309" t="str">
        <f ca="true">+IF(OFFSET('Hygiene Data'!$E$11,0,10*ROW('Hygiene Data'!E116))="","",OFFSET('Hygiene Data'!$E$11,0,10*ROW('Hygiene Data'!E116)))</f>
        <v/>
      </c>
      <c r="DS122" s="309" t="str">
        <f ca="true">+IF(OFFSET('Hygiene Data'!$E$12,0,10*ROW('Hygiene Data'!E116))="","",OFFSET('Hygiene Data'!$E$12,0,10*ROW('Hygiene Data'!E116)))</f>
        <v/>
      </c>
      <c r="DT122" s="309" t="str">
        <f ca="true">+IF(OFFSET('Hygiene Data'!$E$13,0,10*ROW('Hygiene Data'!E116))="","",OFFSET('Hygiene Data'!$E$13,0,10*ROW('Hygiene Data'!E116)))</f>
        <v/>
      </c>
      <c r="DU122" s="309" t="str">
        <f ca="true">+IF(OFFSET('Hygiene Data'!$F$11,0,10*ROW('Hygiene Data'!F116))="","",OFFSET('Hygiene Data'!$F$11,0,10*ROW('Hygiene Data'!F116)))</f>
        <v/>
      </c>
      <c r="DV122" s="309" t="str">
        <f ca="true">+IF(OFFSET('Hygiene Data'!$F$12,0,10*ROW('Hygiene Data'!F116))="","",OFFSET('Hygiene Data'!$F$12,0,10*ROW('Hygiene Data'!F116)))</f>
        <v/>
      </c>
      <c r="DW122" s="309" t="str">
        <f ca="true">+IF(OFFSET('Hygiene Data'!$F$13,0,10*ROW('Hygiene Data'!F116))="","",OFFSET('Hygiene Data'!$F$13,0,10*ROW('Hygiene Data'!F116)))</f>
        <v/>
      </c>
      <c r="DX122" s="309" t="str">
        <f ca="true">+IF(OFFSET('Hygiene Data'!$G$11,0,10*ROW('Hygiene Data'!G116))="","",OFFSET('Hygiene Data'!$G$11,0,10*ROW('Hygiene Data'!G116)))</f>
        <v/>
      </c>
      <c r="DY122" s="309" t="str">
        <f ca="true">+IF(OFFSET('Hygiene Data'!$G$12,0,10*ROW('Hygiene Data'!G116))="","",OFFSET('Hygiene Data'!$G$12,0,10*ROW('Hygiene Data'!G116)))</f>
        <v/>
      </c>
      <c r="DZ122" s="309" t="str">
        <f ca="true">+IF(OFFSET('Hygiene Data'!$G$13,0,10*ROW('Hygiene Data'!G116))="","",OFFSET('Hygiene Data'!$G$13,0,10*ROW('Hygiene Data'!G116)))</f>
        <v/>
      </c>
      <c r="EA122" s="309" t="str">
        <f ca="true">+IF(OFFSET('Hygiene Data'!$H$11,0,10*ROW('Hygiene Data'!H116))="","",OFFSET('Hygiene Data'!$H$11,0,10*ROW('Hygiene Data'!H116)))</f>
        <v/>
      </c>
      <c r="EB122" s="309" t="str">
        <f ca="true">+IF(OFFSET('Hygiene Data'!$H$12,0,10*ROW('Hygiene Data'!H116))="","",OFFSET('Hygiene Data'!$H$12,0,10*ROW('Hygiene Data'!H116)))</f>
        <v/>
      </c>
      <c r="EC122" s="309" t="str">
        <f ca="true">+IF(OFFSET('Hygiene Data'!$H$13,0,10*ROW('Hygiene Data'!H116))="","",OFFSET('Hygiene Data'!$H$13,0,10*ROW('Hygiene Data'!H116)))</f>
        <v/>
      </c>
      <c r="ED122" s="309" t="str">
        <f ca="true">+IF(OFFSET('Hygiene Data'!$I$11,0,10*ROW('Hygiene Data'!I116))="","",OFFSET('Hygiene Data'!$I$11,0,10*ROW('Hygiene Data'!I116)))</f>
        <v/>
      </c>
      <c r="EE122" s="309" t="str">
        <f ca="true">+IF(OFFSET('Hygiene Data'!$I$12,0,10*ROW('Hygiene Data'!I116))="","",OFFSET('Hygiene Data'!$I$12,0,10*ROW('Hygiene Data'!I116)))</f>
        <v/>
      </c>
      <c r="EF122" s="309"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65" t="str">
        <f t="shared" ca="true" si="1"/>
        <v/>
      </c>
      <c r="D123" s="9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10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10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10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10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10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10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10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10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10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10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10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10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10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10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10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10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10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10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10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10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10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10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10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10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10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10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10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10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10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10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9"/>
      <c r="BS123" s="309" t="str">
        <f ca="true">+IF(OFFSET('Water Data'!$D$27,0,10*ROW('Water Data'!D117))="","",OFFSET('Water Data'!$D$27,0,10*ROW('Water Data'!D117)))</f>
        <v/>
      </c>
      <c r="BT123" s="309" t="str">
        <f ca="true">+IF(OFFSET('Water Data'!$D$28,0,10*ROW('Water Data'!D117))="","",OFFSET('Water Data'!$D$28,0,10*ROW('Water Data'!D117)))</f>
        <v/>
      </c>
      <c r="BU123" s="309" t="str">
        <f ca="true">+IF(OFFSET('Water Data'!$D$29,0,10*ROW('Water Data'!D117))="","",OFFSET('Water Data'!$D$29,0,10*ROW('Water Data'!D117)))</f>
        <v/>
      </c>
      <c r="BV123" s="309" t="str">
        <f ca="true">+IF(OFFSET('Water Data'!$E$27,0,10*ROW('Water Data'!E117))="","",OFFSET('Water Data'!$E$27,0,10*ROW('Water Data'!E117)))</f>
        <v/>
      </c>
      <c r="BW123" s="309" t="str">
        <f ca="true">+IF(OFFSET('Water Data'!$E$28,0,10*ROW('Water Data'!E117))="","",OFFSET('Water Data'!$E$28,0,10*ROW('Water Data'!E117)))</f>
        <v/>
      </c>
      <c r="BX123" s="309" t="str">
        <f ca="true">+IF(OFFSET('Water Data'!$E$29,0,10*ROW('Water Data'!E117))="","",OFFSET('Water Data'!$E$29,0,10*ROW('Water Data'!E117)))</f>
        <v/>
      </c>
      <c r="BY123" s="309" t="str">
        <f ca="true">+IF(OFFSET('Water Data'!$F$27,0,10*ROW('Water Data'!F117))="","",OFFSET('Water Data'!$F$27,0,10*ROW('Water Data'!F117)))</f>
        <v/>
      </c>
      <c r="BZ123" s="309" t="str">
        <f ca="true">+IF(OFFSET('Water Data'!$F$28,0,10*ROW('Water Data'!F117))="","",OFFSET('Water Data'!$F$28,0,10*ROW('Water Data'!F117)))</f>
        <v/>
      </c>
      <c r="CA123" s="309" t="str">
        <f ca="true">+IF(OFFSET('Water Data'!$F$29,0,10*ROW('Water Data'!F117))="","",OFFSET('Water Data'!$F$29,0,10*ROW('Water Data'!F117)))</f>
        <v/>
      </c>
      <c r="CB123" s="309" t="str">
        <f ca="true">+IF(OFFSET('Water Data'!$G$27,0,10*ROW('Water Data'!G117))="","",OFFSET('Water Data'!$G$27,0,10*ROW('Water Data'!G117)))</f>
        <v/>
      </c>
      <c r="CC123" s="309" t="str">
        <f ca="true">+IF(OFFSET('Water Data'!$G$28,0,10*ROW('Water Data'!G117))="","",OFFSET('Water Data'!$G$28,0,10*ROW('Water Data'!G117)))</f>
        <v/>
      </c>
      <c r="CD123" s="309" t="str">
        <f ca="true">+IF(OFFSET('Water Data'!$G$29,0,10*ROW('Water Data'!G117))="","",OFFSET('Water Data'!$G$29,0,10*ROW('Water Data'!G117)))</f>
        <v/>
      </c>
      <c r="CE123" s="309" t="str">
        <f ca="true">+IF(OFFSET('Water Data'!$H$27,0,10*ROW('Water Data'!H117))="","",OFFSET('Water Data'!$H$27,0,10*ROW('Water Data'!H117)))</f>
        <v/>
      </c>
      <c r="CF123" s="309" t="str">
        <f ca="true">+IF(OFFSET('Water Data'!$H$28,0,10*ROW('Water Data'!H117))="","",OFFSET('Water Data'!$H$28,0,10*ROW('Water Data'!H117)))</f>
        <v/>
      </c>
      <c r="CG123" s="309" t="str">
        <f ca="true">+IF(OFFSET('Water Data'!$H$29,0,10*ROW('Water Data'!H117))="","",OFFSET('Water Data'!$H$29,0,10*ROW('Water Data'!H117)))</f>
        <v/>
      </c>
      <c r="CH123" s="309" t="str">
        <f ca="true">+IF(OFFSET('Water Data'!$I$27,0,10*ROW('Water Data'!I117))="","",OFFSET('Water Data'!$I$27,0,10*ROW('Water Data'!I117)))</f>
        <v/>
      </c>
      <c r="CI123" s="309" t="str">
        <f ca="true">+IF(OFFSET('Water Data'!$I$28,0,10*ROW('Water Data'!I117))="","",OFFSET('Water Data'!$I$28,0,10*ROW('Water Data'!I117)))</f>
        <v/>
      </c>
      <c r="CJ123" s="309" t="str">
        <f ca="true">+IF(OFFSET('Water Data'!$I$29,0,10*ROW('Water Data'!I117))="","",OFFSET('Water Data'!$I$29,0,10*ROW('Water Data'!I117)))</f>
        <v/>
      </c>
      <c r="CK123" s="309" t="str">
        <f ca="true">+IF(OFFSET('Sanitation Data'!$D$28,0,10*ROW('Sanitation Data'!D117))="","",OFFSET('Sanitation Data'!$D$28,0,10*ROW('Sanitation Data'!D117)))</f>
        <v/>
      </c>
      <c r="CL123" s="309" t="str">
        <f ca="true">+IF(OFFSET('Sanitation Data'!$D$29,0,10*ROW('Sanitation Data'!D117))="","",OFFSET('Sanitation Data'!$D$29,0,10*ROW('Sanitation Data'!D117)))</f>
        <v/>
      </c>
      <c r="CM123" s="309" t="str">
        <f ca="true">+IF(OFFSET('Sanitation Data'!$D$30,0,10*ROW('Sanitation Data'!D117))="","",OFFSET('Sanitation Data'!$D$30,0,10*ROW('Sanitation Data'!D117)))</f>
        <v/>
      </c>
      <c r="CN123" s="309" t="str">
        <f ca="true">+IF(OFFSET('Sanitation Data'!$D$31,0,10*ROW('Sanitation Data'!D117))="","",OFFSET('Sanitation Data'!$D$31,0,10*ROW('Sanitation Data'!D117)))</f>
        <v/>
      </c>
      <c r="CO123" s="309" t="str">
        <f ca="true">+IF(OFFSET('Sanitation Data'!$D$32,0,10*ROW('Sanitation Data'!D117))="","",OFFSET('Sanitation Data'!$D$32,0,10*ROW('Sanitation Data'!D117)))</f>
        <v/>
      </c>
      <c r="CP123" s="309" t="str">
        <f ca="true">+IF(OFFSET('Sanitation Data'!$E$28,0,10*ROW('Sanitation Data'!E117))="","",OFFSET('Sanitation Data'!$E$28,0,10*ROW('Sanitation Data'!E117)))</f>
        <v/>
      </c>
      <c r="CQ123" s="309" t="str">
        <f ca="true">+IF(OFFSET('Sanitation Data'!$E$29,0,10*ROW('Sanitation Data'!E117))="","",OFFSET('Sanitation Data'!$E$29,0,10*ROW('Sanitation Data'!E117)))</f>
        <v/>
      </c>
      <c r="CR123" s="309" t="str">
        <f ca="true">+IF(OFFSET('Sanitation Data'!$E$30,0,10*ROW('Sanitation Data'!E117))="","",OFFSET('Sanitation Data'!$E$30,0,10*ROW('Sanitation Data'!E117)))</f>
        <v/>
      </c>
      <c r="CS123" s="309" t="str">
        <f ca="true">+IF(OFFSET('Sanitation Data'!$E$31,0,10*ROW('Sanitation Data'!E117))="","",OFFSET('Sanitation Data'!$E$31,0,10*ROW('Sanitation Data'!E117)))</f>
        <v/>
      </c>
      <c r="CT123" s="309" t="str">
        <f ca="true">+IF(OFFSET('Sanitation Data'!$E$32,0,10*ROW('Sanitation Data'!E117))="","",OFFSET('Sanitation Data'!$E$32,0,10*ROW('Sanitation Data'!E117)))</f>
        <v/>
      </c>
      <c r="CU123" s="309" t="str">
        <f ca="true">+IF(OFFSET('Sanitation Data'!$F$28,0,10*ROW('Sanitation Data'!F117))="","",OFFSET('Sanitation Data'!$F$28,0,10*ROW('Sanitation Data'!F117)))</f>
        <v/>
      </c>
      <c r="CV123" s="309" t="str">
        <f ca="true">+IF(OFFSET('Sanitation Data'!$F$29,0,10*ROW('Sanitation Data'!F117))="","",OFFSET('Sanitation Data'!$F$29,0,10*ROW('Sanitation Data'!F117)))</f>
        <v/>
      </c>
      <c r="CW123" s="309" t="str">
        <f ca="true">+IF(OFFSET('Sanitation Data'!$F$30,0,10*ROW('Sanitation Data'!F117))="","",OFFSET('Sanitation Data'!$F$30,0,10*ROW('Sanitation Data'!F117)))</f>
        <v/>
      </c>
      <c r="CX123" s="309" t="str">
        <f ca="true">+IF(OFFSET('Sanitation Data'!$F$31,0,10*ROW('Sanitation Data'!F117))="","",OFFSET('Sanitation Data'!$F$31,0,10*ROW('Sanitation Data'!F117)))</f>
        <v/>
      </c>
      <c r="CY123" s="309" t="str">
        <f ca="true">+IF(OFFSET('Sanitation Data'!$F$32,0,10*ROW('Sanitation Data'!F117))="","",OFFSET('Sanitation Data'!$F$32,0,10*ROW('Sanitation Data'!F117)))</f>
        <v/>
      </c>
      <c r="CZ123" s="309" t="str">
        <f ca="true">+IF(OFFSET('Sanitation Data'!$G$28,0,10*ROW('Sanitation Data'!G117))="","",OFFSET('Sanitation Data'!$G$28,0,10*ROW('Sanitation Data'!G117)))</f>
        <v/>
      </c>
      <c r="DA123" s="309" t="str">
        <f ca="true">+IF(OFFSET('Sanitation Data'!$G$29,0,10*ROW('Sanitation Data'!G117))="","",OFFSET('Sanitation Data'!$G$29,0,10*ROW('Sanitation Data'!G117)))</f>
        <v/>
      </c>
      <c r="DB123" s="309" t="str">
        <f ca="true">+IF(OFFSET('Sanitation Data'!$G$30,0,10*ROW('Sanitation Data'!G117))="","",OFFSET('Sanitation Data'!$G$30,0,10*ROW('Sanitation Data'!G117)))</f>
        <v/>
      </c>
      <c r="DC123" s="309" t="str">
        <f ca="true">+IF(OFFSET('Sanitation Data'!$G$31,0,10*ROW('Sanitation Data'!G117))="","",OFFSET('Sanitation Data'!$G$31,0,10*ROW('Sanitation Data'!G117)))</f>
        <v/>
      </c>
      <c r="DD123" s="309" t="str">
        <f ca="true">+IF(OFFSET('Sanitation Data'!$G$32,0,10*ROW('Sanitation Data'!G117))="","",OFFSET('Sanitation Data'!$G$32,0,10*ROW('Sanitation Data'!G117)))</f>
        <v/>
      </c>
      <c r="DE123" s="309" t="str">
        <f ca="true">+IF(OFFSET('Sanitation Data'!$H$28,0,10*ROW('Sanitation Data'!H117))="","",OFFSET('Sanitation Data'!$H$28,0,10*ROW('Sanitation Data'!H117)))</f>
        <v/>
      </c>
      <c r="DF123" s="309" t="str">
        <f ca="true">+IF(OFFSET('Sanitation Data'!$H$29,0,10*ROW('Sanitation Data'!H117))="","",OFFSET('Sanitation Data'!$H$29,0,10*ROW('Sanitation Data'!H117)))</f>
        <v/>
      </c>
      <c r="DG123" s="309" t="str">
        <f ca="true">+IF(OFFSET('Sanitation Data'!$H$30,0,10*ROW('Sanitation Data'!H117))="","",OFFSET('Sanitation Data'!$H$30,0,10*ROW('Sanitation Data'!H117)))</f>
        <v/>
      </c>
      <c r="DH123" s="309" t="str">
        <f ca="true">+IF(OFFSET('Sanitation Data'!$H$31,0,10*ROW('Sanitation Data'!H117))="","",OFFSET('Sanitation Data'!$H$31,0,10*ROW('Sanitation Data'!H117)))</f>
        <v/>
      </c>
      <c r="DI123" s="309" t="str">
        <f ca="true">+IF(OFFSET('Sanitation Data'!$H$32,0,10*ROW('Sanitation Data'!H117))="","",OFFSET('Sanitation Data'!$H$32,0,10*ROW('Sanitation Data'!H117)))</f>
        <v/>
      </c>
      <c r="DJ123" s="309" t="str">
        <f ca="true">+IF(OFFSET('Sanitation Data'!$I$28,0,10*ROW('Sanitation Data'!I117))="","",OFFSET('Sanitation Data'!$I$28,0,10*ROW('Sanitation Data'!I117)))</f>
        <v/>
      </c>
      <c r="DK123" s="309" t="str">
        <f ca="true">+IF(OFFSET('Sanitation Data'!$I$29,0,10*ROW('Sanitation Data'!I117))="","",OFFSET('Sanitation Data'!$I$29,0,10*ROW('Sanitation Data'!I117)))</f>
        <v/>
      </c>
      <c r="DL123" s="309" t="str">
        <f ca="true">+IF(OFFSET('Sanitation Data'!$I$30,0,10*ROW('Sanitation Data'!I117))="","",OFFSET('Sanitation Data'!$I$30,0,10*ROW('Sanitation Data'!I117)))</f>
        <v/>
      </c>
      <c r="DM123" s="309" t="str">
        <f ca="true">+IF(OFFSET('Sanitation Data'!$I$31,0,10*ROW('Sanitation Data'!I117))="","",OFFSET('Sanitation Data'!$I$31,0,10*ROW('Sanitation Data'!I117)))</f>
        <v/>
      </c>
      <c r="DN123" s="309" t="str">
        <f ca="true">+IF(OFFSET('Sanitation Data'!$I$32,0,10*ROW('Sanitation Data'!I117))="","",OFFSET('Sanitation Data'!$I$32,0,10*ROW('Sanitation Data'!I117)))</f>
        <v/>
      </c>
      <c r="DO123" s="309" t="str">
        <f ca="true">+IF(OFFSET('Hygiene Data'!$D$11,0,10*ROW('Hygiene Data'!D117))="","",OFFSET('Hygiene Data'!$D$11,0,10*ROW('Hygiene Data'!D117)))</f>
        <v/>
      </c>
      <c r="DP123" s="309" t="str">
        <f ca="true">+IF(OFFSET('Hygiene Data'!$D$12,0,10*ROW('Hygiene Data'!D117))="","",OFFSET('Hygiene Data'!$D$12,0,10*ROW('Hygiene Data'!D117)))</f>
        <v/>
      </c>
      <c r="DQ123" s="309" t="str">
        <f ca="true">+IF(OFFSET('Hygiene Data'!$D$13,0,10*ROW('Hygiene Data'!D117))="","",OFFSET('Hygiene Data'!$D$13,0,10*ROW('Hygiene Data'!D117)))</f>
        <v/>
      </c>
      <c r="DR123" s="309" t="str">
        <f ca="true">+IF(OFFSET('Hygiene Data'!$E$11,0,10*ROW('Hygiene Data'!E117))="","",OFFSET('Hygiene Data'!$E$11,0,10*ROW('Hygiene Data'!E117)))</f>
        <v/>
      </c>
      <c r="DS123" s="309" t="str">
        <f ca="true">+IF(OFFSET('Hygiene Data'!$E$12,0,10*ROW('Hygiene Data'!E117))="","",OFFSET('Hygiene Data'!$E$12,0,10*ROW('Hygiene Data'!E117)))</f>
        <v/>
      </c>
      <c r="DT123" s="309" t="str">
        <f ca="true">+IF(OFFSET('Hygiene Data'!$E$13,0,10*ROW('Hygiene Data'!E117))="","",OFFSET('Hygiene Data'!$E$13,0,10*ROW('Hygiene Data'!E117)))</f>
        <v/>
      </c>
      <c r="DU123" s="309" t="str">
        <f ca="true">+IF(OFFSET('Hygiene Data'!$F$11,0,10*ROW('Hygiene Data'!F117))="","",OFFSET('Hygiene Data'!$F$11,0,10*ROW('Hygiene Data'!F117)))</f>
        <v/>
      </c>
      <c r="DV123" s="309" t="str">
        <f ca="true">+IF(OFFSET('Hygiene Data'!$F$12,0,10*ROW('Hygiene Data'!F117))="","",OFFSET('Hygiene Data'!$F$12,0,10*ROW('Hygiene Data'!F117)))</f>
        <v/>
      </c>
      <c r="DW123" s="309" t="str">
        <f ca="true">+IF(OFFSET('Hygiene Data'!$F$13,0,10*ROW('Hygiene Data'!F117))="","",OFFSET('Hygiene Data'!$F$13,0,10*ROW('Hygiene Data'!F117)))</f>
        <v/>
      </c>
      <c r="DX123" s="309" t="str">
        <f ca="true">+IF(OFFSET('Hygiene Data'!$G$11,0,10*ROW('Hygiene Data'!G117))="","",OFFSET('Hygiene Data'!$G$11,0,10*ROW('Hygiene Data'!G117)))</f>
        <v/>
      </c>
      <c r="DY123" s="309" t="str">
        <f ca="true">+IF(OFFSET('Hygiene Data'!$G$12,0,10*ROW('Hygiene Data'!G117))="","",OFFSET('Hygiene Data'!$G$12,0,10*ROW('Hygiene Data'!G117)))</f>
        <v/>
      </c>
      <c r="DZ123" s="309" t="str">
        <f ca="true">+IF(OFFSET('Hygiene Data'!$G$13,0,10*ROW('Hygiene Data'!G117))="","",OFFSET('Hygiene Data'!$G$13,0,10*ROW('Hygiene Data'!G117)))</f>
        <v/>
      </c>
      <c r="EA123" s="309" t="str">
        <f ca="true">+IF(OFFSET('Hygiene Data'!$H$11,0,10*ROW('Hygiene Data'!H117))="","",OFFSET('Hygiene Data'!$H$11,0,10*ROW('Hygiene Data'!H117)))</f>
        <v/>
      </c>
      <c r="EB123" s="309" t="str">
        <f ca="true">+IF(OFFSET('Hygiene Data'!$H$12,0,10*ROW('Hygiene Data'!H117))="","",OFFSET('Hygiene Data'!$H$12,0,10*ROW('Hygiene Data'!H117)))</f>
        <v/>
      </c>
      <c r="EC123" s="309" t="str">
        <f ca="true">+IF(OFFSET('Hygiene Data'!$H$13,0,10*ROW('Hygiene Data'!H117))="","",OFFSET('Hygiene Data'!$H$13,0,10*ROW('Hygiene Data'!H117)))</f>
        <v/>
      </c>
      <c r="ED123" s="309" t="str">
        <f ca="true">+IF(OFFSET('Hygiene Data'!$I$11,0,10*ROW('Hygiene Data'!I117))="","",OFFSET('Hygiene Data'!$I$11,0,10*ROW('Hygiene Data'!I117)))</f>
        <v/>
      </c>
      <c r="EE123" s="309" t="str">
        <f ca="true">+IF(OFFSET('Hygiene Data'!$I$12,0,10*ROW('Hygiene Data'!I117))="","",OFFSET('Hygiene Data'!$I$12,0,10*ROW('Hygiene Data'!I117)))</f>
        <v/>
      </c>
      <c r="EF123" s="309"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65" t="str">
        <f t="shared" ca="true" si="1"/>
        <v/>
      </c>
      <c r="D124" s="9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10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10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10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10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10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10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10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10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10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10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10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10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10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10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10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10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10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10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10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10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10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10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10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10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10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10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10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10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10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10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9"/>
      <c r="BS124" s="309" t="str">
        <f ca="true">+IF(OFFSET('Water Data'!$D$27,0,10*ROW('Water Data'!D118))="","",OFFSET('Water Data'!$D$27,0,10*ROW('Water Data'!D118)))</f>
        <v/>
      </c>
      <c r="BT124" s="309" t="str">
        <f ca="true">+IF(OFFSET('Water Data'!$D$28,0,10*ROW('Water Data'!D118))="","",OFFSET('Water Data'!$D$28,0,10*ROW('Water Data'!D118)))</f>
        <v/>
      </c>
      <c r="BU124" s="309" t="str">
        <f ca="true">+IF(OFFSET('Water Data'!$D$29,0,10*ROW('Water Data'!D118))="","",OFFSET('Water Data'!$D$29,0,10*ROW('Water Data'!D118)))</f>
        <v/>
      </c>
      <c r="BV124" s="309" t="str">
        <f ca="true">+IF(OFFSET('Water Data'!$E$27,0,10*ROW('Water Data'!E118))="","",OFFSET('Water Data'!$E$27,0,10*ROW('Water Data'!E118)))</f>
        <v/>
      </c>
      <c r="BW124" s="309" t="str">
        <f ca="true">+IF(OFFSET('Water Data'!$E$28,0,10*ROW('Water Data'!E118))="","",OFFSET('Water Data'!$E$28,0,10*ROW('Water Data'!E118)))</f>
        <v/>
      </c>
      <c r="BX124" s="309" t="str">
        <f ca="true">+IF(OFFSET('Water Data'!$E$29,0,10*ROW('Water Data'!E118))="","",OFFSET('Water Data'!$E$29,0,10*ROW('Water Data'!E118)))</f>
        <v/>
      </c>
      <c r="BY124" s="309" t="str">
        <f ca="true">+IF(OFFSET('Water Data'!$F$27,0,10*ROW('Water Data'!F118))="","",OFFSET('Water Data'!$F$27,0,10*ROW('Water Data'!F118)))</f>
        <v/>
      </c>
      <c r="BZ124" s="309" t="str">
        <f ca="true">+IF(OFFSET('Water Data'!$F$28,0,10*ROW('Water Data'!F118))="","",OFFSET('Water Data'!$F$28,0,10*ROW('Water Data'!F118)))</f>
        <v/>
      </c>
      <c r="CA124" s="309" t="str">
        <f ca="true">+IF(OFFSET('Water Data'!$F$29,0,10*ROW('Water Data'!F118))="","",OFFSET('Water Data'!$F$29,0,10*ROW('Water Data'!F118)))</f>
        <v/>
      </c>
      <c r="CB124" s="309" t="str">
        <f ca="true">+IF(OFFSET('Water Data'!$G$27,0,10*ROW('Water Data'!G118))="","",OFFSET('Water Data'!$G$27,0,10*ROW('Water Data'!G118)))</f>
        <v/>
      </c>
      <c r="CC124" s="309" t="str">
        <f ca="true">+IF(OFFSET('Water Data'!$G$28,0,10*ROW('Water Data'!G118))="","",OFFSET('Water Data'!$G$28,0,10*ROW('Water Data'!G118)))</f>
        <v/>
      </c>
      <c r="CD124" s="309" t="str">
        <f ca="true">+IF(OFFSET('Water Data'!$G$29,0,10*ROW('Water Data'!G118))="","",OFFSET('Water Data'!$G$29,0,10*ROW('Water Data'!G118)))</f>
        <v/>
      </c>
      <c r="CE124" s="309" t="str">
        <f ca="true">+IF(OFFSET('Water Data'!$H$27,0,10*ROW('Water Data'!H118))="","",OFFSET('Water Data'!$H$27,0,10*ROW('Water Data'!H118)))</f>
        <v/>
      </c>
      <c r="CF124" s="309" t="str">
        <f ca="true">+IF(OFFSET('Water Data'!$H$28,0,10*ROW('Water Data'!H118))="","",OFFSET('Water Data'!$H$28,0,10*ROW('Water Data'!H118)))</f>
        <v/>
      </c>
      <c r="CG124" s="309" t="str">
        <f ca="true">+IF(OFFSET('Water Data'!$H$29,0,10*ROW('Water Data'!H118))="","",OFFSET('Water Data'!$H$29,0,10*ROW('Water Data'!H118)))</f>
        <v/>
      </c>
      <c r="CH124" s="309" t="str">
        <f ca="true">+IF(OFFSET('Water Data'!$I$27,0,10*ROW('Water Data'!I118))="","",OFFSET('Water Data'!$I$27,0,10*ROW('Water Data'!I118)))</f>
        <v/>
      </c>
      <c r="CI124" s="309" t="str">
        <f ca="true">+IF(OFFSET('Water Data'!$I$28,0,10*ROW('Water Data'!I118))="","",OFFSET('Water Data'!$I$28,0,10*ROW('Water Data'!I118)))</f>
        <v/>
      </c>
      <c r="CJ124" s="309" t="str">
        <f ca="true">+IF(OFFSET('Water Data'!$I$29,0,10*ROW('Water Data'!I118))="","",OFFSET('Water Data'!$I$29,0,10*ROW('Water Data'!I118)))</f>
        <v/>
      </c>
      <c r="CK124" s="309" t="str">
        <f ca="true">+IF(OFFSET('Sanitation Data'!$D$28,0,10*ROW('Sanitation Data'!D118))="","",OFFSET('Sanitation Data'!$D$28,0,10*ROW('Sanitation Data'!D118)))</f>
        <v/>
      </c>
      <c r="CL124" s="309" t="str">
        <f ca="true">+IF(OFFSET('Sanitation Data'!$D$29,0,10*ROW('Sanitation Data'!D118))="","",OFFSET('Sanitation Data'!$D$29,0,10*ROW('Sanitation Data'!D118)))</f>
        <v/>
      </c>
      <c r="CM124" s="309" t="str">
        <f ca="true">+IF(OFFSET('Sanitation Data'!$D$30,0,10*ROW('Sanitation Data'!D118))="","",OFFSET('Sanitation Data'!$D$30,0,10*ROW('Sanitation Data'!D118)))</f>
        <v/>
      </c>
      <c r="CN124" s="309" t="str">
        <f ca="true">+IF(OFFSET('Sanitation Data'!$D$31,0,10*ROW('Sanitation Data'!D118))="","",OFFSET('Sanitation Data'!$D$31,0,10*ROW('Sanitation Data'!D118)))</f>
        <v/>
      </c>
      <c r="CO124" s="309" t="str">
        <f ca="true">+IF(OFFSET('Sanitation Data'!$D$32,0,10*ROW('Sanitation Data'!D118))="","",OFFSET('Sanitation Data'!$D$32,0,10*ROW('Sanitation Data'!D118)))</f>
        <v/>
      </c>
      <c r="CP124" s="309" t="str">
        <f ca="true">+IF(OFFSET('Sanitation Data'!$E$28,0,10*ROW('Sanitation Data'!E118))="","",OFFSET('Sanitation Data'!$E$28,0,10*ROW('Sanitation Data'!E118)))</f>
        <v/>
      </c>
      <c r="CQ124" s="309" t="str">
        <f ca="true">+IF(OFFSET('Sanitation Data'!$E$29,0,10*ROW('Sanitation Data'!E118))="","",OFFSET('Sanitation Data'!$E$29,0,10*ROW('Sanitation Data'!E118)))</f>
        <v/>
      </c>
      <c r="CR124" s="309" t="str">
        <f ca="true">+IF(OFFSET('Sanitation Data'!$E$30,0,10*ROW('Sanitation Data'!E118))="","",OFFSET('Sanitation Data'!$E$30,0,10*ROW('Sanitation Data'!E118)))</f>
        <v/>
      </c>
      <c r="CS124" s="309" t="str">
        <f ca="true">+IF(OFFSET('Sanitation Data'!$E$31,0,10*ROW('Sanitation Data'!E118))="","",OFFSET('Sanitation Data'!$E$31,0,10*ROW('Sanitation Data'!E118)))</f>
        <v/>
      </c>
      <c r="CT124" s="309" t="str">
        <f ca="true">+IF(OFFSET('Sanitation Data'!$E$32,0,10*ROW('Sanitation Data'!E118))="","",OFFSET('Sanitation Data'!$E$32,0,10*ROW('Sanitation Data'!E118)))</f>
        <v/>
      </c>
      <c r="CU124" s="309" t="str">
        <f ca="true">+IF(OFFSET('Sanitation Data'!$F$28,0,10*ROW('Sanitation Data'!F118))="","",OFFSET('Sanitation Data'!$F$28,0,10*ROW('Sanitation Data'!F118)))</f>
        <v/>
      </c>
      <c r="CV124" s="309" t="str">
        <f ca="true">+IF(OFFSET('Sanitation Data'!$F$29,0,10*ROW('Sanitation Data'!F118))="","",OFFSET('Sanitation Data'!$F$29,0,10*ROW('Sanitation Data'!F118)))</f>
        <v/>
      </c>
      <c r="CW124" s="309" t="str">
        <f ca="true">+IF(OFFSET('Sanitation Data'!$F$30,0,10*ROW('Sanitation Data'!F118))="","",OFFSET('Sanitation Data'!$F$30,0,10*ROW('Sanitation Data'!F118)))</f>
        <v/>
      </c>
      <c r="CX124" s="309" t="str">
        <f ca="true">+IF(OFFSET('Sanitation Data'!$F$31,0,10*ROW('Sanitation Data'!F118))="","",OFFSET('Sanitation Data'!$F$31,0,10*ROW('Sanitation Data'!F118)))</f>
        <v/>
      </c>
      <c r="CY124" s="309" t="str">
        <f ca="true">+IF(OFFSET('Sanitation Data'!$F$32,0,10*ROW('Sanitation Data'!F118))="","",OFFSET('Sanitation Data'!$F$32,0,10*ROW('Sanitation Data'!F118)))</f>
        <v/>
      </c>
      <c r="CZ124" s="309" t="str">
        <f ca="true">+IF(OFFSET('Sanitation Data'!$G$28,0,10*ROW('Sanitation Data'!G118))="","",OFFSET('Sanitation Data'!$G$28,0,10*ROW('Sanitation Data'!G118)))</f>
        <v/>
      </c>
      <c r="DA124" s="309" t="str">
        <f ca="true">+IF(OFFSET('Sanitation Data'!$G$29,0,10*ROW('Sanitation Data'!G118))="","",OFFSET('Sanitation Data'!$G$29,0,10*ROW('Sanitation Data'!G118)))</f>
        <v/>
      </c>
      <c r="DB124" s="309" t="str">
        <f ca="true">+IF(OFFSET('Sanitation Data'!$G$30,0,10*ROW('Sanitation Data'!G118))="","",OFFSET('Sanitation Data'!$G$30,0,10*ROW('Sanitation Data'!G118)))</f>
        <v/>
      </c>
      <c r="DC124" s="309" t="str">
        <f ca="true">+IF(OFFSET('Sanitation Data'!$G$31,0,10*ROW('Sanitation Data'!G118))="","",OFFSET('Sanitation Data'!$G$31,0,10*ROW('Sanitation Data'!G118)))</f>
        <v/>
      </c>
      <c r="DD124" s="309" t="str">
        <f ca="true">+IF(OFFSET('Sanitation Data'!$G$32,0,10*ROW('Sanitation Data'!G118))="","",OFFSET('Sanitation Data'!$G$32,0,10*ROW('Sanitation Data'!G118)))</f>
        <v/>
      </c>
      <c r="DE124" s="309" t="str">
        <f ca="true">+IF(OFFSET('Sanitation Data'!$H$28,0,10*ROW('Sanitation Data'!H118))="","",OFFSET('Sanitation Data'!$H$28,0,10*ROW('Sanitation Data'!H118)))</f>
        <v/>
      </c>
      <c r="DF124" s="309" t="str">
        <f ca="true">+IF(OFFSET('Sanitation Data'!$H$29,0,10*ROW('Sanitation Data'!H118))="","",OFFSET('Sanitation Data'!$H$29,0,10*ROW('Sanitation Data'!H118)))</f>
        <v/>
      </c>
      <c r="DG124" s="309" t="str">
        <f ca="true">+IF(OFFSET('Sanitation Data'!$H$30,0,10*ROW('Sanitation Data'!H118))="","",OFFSET('Sanitation Data'!$H$30,0,10*ROW('Sanitation Data'!H118)))</f>
        <v/>
      </c>
      <c r="DH124" s="309" t="str">
        <f ca="true">+IF(OFFSET('Sanitation Data'!$H$31,0,10*ROW('Sanitation Data'!H118))="","",OFFSET('Sanitation Data'!$H$31,0,10*ROW('Sanitation Data'!H118)))</f>
        <v/>
      </c>
      <c r="DI124" s="309" t="str">
        <f ca="true">+IF(OFFSET('Sanitation Data'!$H$32,0,10*ROW('Sanitation Data'!H118))="","",OFFSET('Sanitation Data'!$H$32,0,10*ROW('Sanitation Data'!H118)))</f>
        <v/>
      </c>
      <c r="DJ124" s="309" t="str">
        <f ca="true">+IF(OFFSET('Sanitation Data'!$I$28,0,10*ROW('Sanitation Data'!I118))="","",OFFSET('Sanitation Data'!$I$28,0,10*ROW('Sanitation Data'!I118)))</f>
        <v/>
      </c>
      <c r="DK124" s="309" t="str">
        <f ca="true">+IF(OFFSET('Sanitation Data'!$I$29,0,10*ROW('Sanitation Data'!I118))="","",OFFSET('Sanitation Data'!$I$29,0,10*ROW('Sanitation Data'!I118)))</f>
        <v/>
      </c>
      <c r="DL124" s="309" t="str">
        <f ca="true">+IF(OFFSET('Sanitation Data'!$I$30,0,10*ROW('Sanitation Data'!I118))="","",OFFSET('Sanitation Data'!$I$30,0,10*ROW('Sanitation Data'!I118)))</f>
        <v/>
      </c>
      <c r="DM124" s="309" t="str">
        <f ca="true">+IF(OFFSET('Sanitation Data'!$I$31,0,10*ROW('Sanitation Data'!I118))="","",OFFSET('Sanitation Data'!$I$31,0,10*ROW('Sanitation Data'!I118)))</f>
        <v/>
      </c>
      <c r="DN124" s="309" t="str">
        <f ca="true">+IF(OFFSET('Sanitation Data'!$I$32,0,10*ROW('Sanitation Data'!I118))="","",OFFSET('Sanitation Data'!$I$32,0,10*ROW('Sanitation Data'!I118)))</f>
        <v/>
      </c>
      <c r="DO124" s="309" t="str">
        <f ca="true">+IF(OFFSET('Hygiene Data'!$D$11,0,10*ROW('Hygiene Data'!D118))="","",OFFSET('Hygiene Data'!$D$11,0,10*ROW('Hygiene Data'!D118)))</f>
        <v/>
      </c>
      <c r="DP124" s="309" t="str">
        <f ca="true">+IF(OFFSET('Hygiene Data'!$D$12,0,10*ROW('Hygiene Data'!D118))="","",OFFSET('Hygiene Data'!$D$12,0,10*ROW('Hygiene Data'!D118)))</f>
        <v/>
      </c>
      <c r="DQ124" s="309" t="str">
        <f ca="true">+IF(OFFSET('Hygiene Data'!$D$13,0,10*ROW('Hygiene Data'!D118))="","",OFFSET('Hygiene Data'!$D$13,0,10*ROW('Hygiene Data'!D118)))</f>
        <v/>
      </c>
      <c r="DR124" s="309" t="str">
        <f ca="true">+IF(OFFSET('Hygiene Data'!$E$11,0,10*ROW('Hygiene Data'!E118))="","",OFFSET('Hygiene Data'!$E$11,0,10*ROW('Hygiene Data'!E118)))</f>
        <v/>
      </c>
      <c r="DS124" s="309" t="str">
        <f ca="true">+IF(OFFSET('Hygiene Data'!$E$12,0,10*ROW('Hygiene Data'!E118))="","",OFFSET('Hygiene Data'!$E$12,0,10*ROW('Hygiene Data'!E118)))</f>
        <v/>
      </c>
      <c r="DT124" s="309" t="str">
        <f ca="true">+IF(OFFSET('Hygiene Data'!$E$13,0,10*ROW('Hygiene Data'!E118))="","",OFFSET('Hygiene Data'!$E$13,0,10*ROW('Hygiene Data'!E118)))</f>
        <v/>
      </c>
      <c r="DU124" s="309" t="str">
        <f ca="true">+IF(OFFSET('Hygiene Data'!$F$11,0,10*ROW('Hygiene Data'!F118))="","",OFFSET('Hygiene Data'!$F$11,0,10*ROW('Hygiene Data'!F118)))</f>
        <v/>
      </c>
      <c r="DV124" s="309" t="str">
        <f ca="true">+IF(OFFSET('Hygiene Data'!$F$12,0,10*ROW('Hygiene Data'!F118))="","",OFFSET('Hygiene Data'!$F$12,0,10*ROW('Hygiene Data'!F118)))</f>
        <v/>
      </c>
      <c r="DW124" s="309" t="str">
        <f ca="true">+IF(OFFSET('Hygiene Data'!$F$13,0,10*ROW('Hygiene Data'!F118))="","",OFFSET('Hygiene Data'!$F$13,0,10*ROW('Hygiene Data'!F118)))</f>
        <v/>
      </c>
      <c r="DX124" s="309" t="str">
        <f ca="true">+IF(OFFSET('Hygiene Data'!$G$11,0,10*ROW('Hygiene Data'!G118))="","",OFFSET('Hygiene Data'!$G$11,0,10*ROW('Hygiene Data'!G118)))</f>
        <v/>
      </c>
      <c r="DY124" s="309" t="str">
        <f ca="true">+IF(OFFSET('Hygiene Data'!$G$12,0,10*ROW('Hygiene Data'!G118))="","",OFFSET('Hygiene Data'!$G$12,0,10*ROW('Hygiene Data'!G118)))</f>
        <v/>
      </c>
      <c r="DZ124" s="309" t="str">
        <f ca="true">+IF(OFFSET('Hygiene Data'!$G$13,0,10*ROW('Hygiene Data'!G118))="","",OFFSET('Hygiene Data'!$G$13,0,10*ROW('Hygiene Data'!G118)))</f>
        <v/>
      </c>
      <c r="EA124" s="309" t="str">
        <f ca="true">+IF(OFFSET('Hygiene Data'!$H$11,0,10*ROW('Hygiene Data'!H118))="","",OFFSET('Hygiene Data'!$H$11,0,10*ROW('Hygiene Data'!H118)))</f>
        <v/>
      </c>
      <c r="EB124" s="309" t="str">
        <f ca="true">+IF(OFFSET('Hygiene Data'!$H$12,0,10*ROW('Hygiene Data'!H118))="","",OFFSET('Hygiene Data'!$H$12,0,10*ROW('Hygiene Data'!H118)))</f>
        <v/>
      </c>
      <c r="EC124" s="309" t="str">
        <f ca="true">+IF(OFFSET('Hygiene Data'!$H$13,0,10*ROW('Hygiene Data'!H118))="","",OFFSET('Hygiene Data'!$H$13,0,10*ROW('Hygiene Data'!H118)))</f>
        <v/>
      </c>
      <c r="ED124" s="309" t="str">
        <f ca="true">+IF(OFFSET('Hygiene Data'!$I$11,0,10*ROW('Hygiene Data'!I118))="","",OFFSET('Hygiene Data'!$I$11,0,10*ROW('Hygiene Data'!I118)))</f>
        <v/>
      </c>
      <c r="EE124" s="309" t="str">
        <f ca="true">+IF(OFFSET('Hygiene Data'!$I$12,0,10*ROW('Hygiene Data'!I118))="","",OFFSET('Hygiene Data'!$I$12,0,10*ROW('Hygiene Data'!I118)))</f>
        <v/>
      </c>
      <c r="EF124" s="309"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65" t="str">
        <f t="shared" ca="true" si="1"/>
        <v/>
      </c>
      <c r="D125" s="9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10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10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10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10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10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10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10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10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10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10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10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10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10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10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10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10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10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10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10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10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10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10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10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10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10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10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10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10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10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10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9"/>
      <c r="BS125" s="309" t="str">
        <f ca="true">+IF(OFFSET('Water Data'!$D$27,0,10*ROW('Water Data'!D119))="","",OFFSET('Water Data'!$D$27,0,10*ROW('Water Data'!D119)))</f>
        <v/>
      </c>
      <c r="BT125" s="309" t="str">
        <f ca="true">+IF(OFFSET('Water Data'!$D$28,0,10*ROW('Water Data'!D119))="","",OFFSET('Water Data'!$D$28,0,10*ROW('Water Data'!D119)))</f>
        <v/>
      </c>
      <c r="BU125" s="309" t="str">
        <f ca="true">+IF(OFFSET('Water Data'!$D$29,0,10*ROW('Water Data'!D119))="","",OFFSET('Water Data'!$D$29,0,10*ROW('Water Data'!D119)))</f>
        <v/>
      </c>
      <c r="BV125" s="309" t="str">
        <f ca="true">+IF(OFFSET('Water Data'!$E$27,0,10*ROW('Water Data'!E119))="","",OFFSET('Water Data'!$E$27,0,10*ROW('Water Data'!E119)))</f>
        <v/>
      </c>
      <c r="BW125" s="309" t="str">
        <f ca="true">+IF(OFFSET('Water Data'!$E$28,0,10*ROW('Water Data'!E119))="","",OFFSET('Water Data'!$E$28,0,10*ROW('Water Data'!E119)))</f>
        <v/>
      </c>
      <c r="BX125" s="309" t="str">
        <f ca="true">+IF(OFFSET('Water Data'!$E$29,0,10*ROW('Water Data'!E119))="","",OFFSET('Water Data'!$E$29,0,10*ROW('Water Data'!E119)))</f>
        <v/>
      </c>
      <c r="BY125" s="309" t="str">
        <f ca="true">+IF(OFFSET('Water Data'!$F$27,0,10*ROW('Water Data'!F119))="","",OFFSET('Water Data'!$F$27,0,10*ROW('Water Data'!F119)))</f>
        <v/>
      </c>
      <c r="BZ125" s="309" t="str">
        <f ca="true">+IF(OFFSET('Water Data'!$F$28,0,10*ROW('Water Data'!F119))="","",OFFSET('Water Data'!$F$28,0,10*ROW('Water Data'!F119)))</f>
        <v/>
      </c>
      <c r="CA125" s="309" t="str">
        <f ca="true">+IF(OFFSET('Water Data'!$F$29,0,10*ROW('Water Data'!F119))="","",OFFSET('Water Data'!$F$29,0,10*ROW('Water Data'!F119)))</f>
        <v/>
      </c>
      <c r="CB125" s="309" t="str">
        <f ca="true">+IF(OFFSET('Water Data'!$G$27,0,10*ROW('Water Data'!G119))="","",OFFSET('Water Data'!$G$27,0,10*ROW('Water Data'!G119)))</f>
        <v/>
      </c>
      <c r="CC125" s="309" t="str">
        <f ca="true">+IF(OFFSET('Water Data'!$G$28,0,10*ROW('Water Data'!G119))="","",OFFSET('Water Data'!$G$28,0,10*ROW('Water Data'!G119)))</f>
        <v/>
      </c>
      <c r="CD125" s="309" t="str">
        <f ca="true">+IF(OFFSET('Water Data'!$G$29,0,10*ROW('Water Data'!G119))="","",OFFSET('Water Data'!$G$29,0,10*ROW('Water Data'!G119)))</f>
        <v/>
      </c>
      <c r="CE125" s="309" t="str">
        <f ca="true">+IF(OFFSET('Water Data'!$H$27,0,10*ROW('Water Data'!H119))="","",OFFSET('Water Data'!$H$27,0,10*ROW('Water Data'!H119)))</f>
        <v/>
      </c>
      <c r="CF125" s="309" t="str">
        <f ca="true">+IF(OFFSET('Water Data'!$H$28,0,10*ROW('Water Data'!H119))="","",OFFSET('Water Data'!$H$28,0,10*ROW('Water Data'!H119)))</f>
        <v/>
      </c>
      <c r="CG125" s="309" t="str">
        <f ca="true">+IF(OFFSET('Water Data'!$H$29,0,10*ROW('Water Data'!H119))="","",OFFSET('Water Data'!$H$29,0,10*ROW('Water Data'!H119)))</f>
        <v/>
      </c>
      <c r="CH125" s="309" t="str">
        <f ca="true">+IF(OFFSET('Water Data'!$I$27,0,10*ROW('Water Data'!I119))="","",OFFSET('Water Data'!$I$27,0,10*ROW('Water Data'!I119)))</f>
        <v/>
      </c>
      <c r="CI125" s="309" t="str">
        <f ca="true">+IF(OFFSET('Water Data'!$I$28,0,10*ROW('Water Data'!I119))="","",OFFSET('Water Data'!$I$28,0,10*ROW('Water Data'!I119)))</f>
        <v/>
      </c>
      <c r="CJ125" s="309" t="str">
        <f ca="true">+IF(OFFSET('Water Data'!$I$29,0,10*ROW('Water Data'!I119))="","",OFFSET('Water Data'!$I$29,0,10*ROW('Water Data'!I119)))</f>
        <v/>
      </c>
      <c r="CK125" s="309" t="str">
        <f ca="true">+IF(OFFSET('Sanitation Data'!$D$28,0,10*ROW('Sanitation Data'!D119))="","",OFFSET('Sanitation Data'!$D$28,0,10*ROW('Sanitation Data'!D119)))</f>
        <v/>
      </c>
      <c r="CL125" s="309" t="str">
        <f ca="true">+IF(OFFSET('Sanitation Data'!$D$29,0,10*ROW('Sanitation Data'!D119))="","",OFFSET('Sanitation Data'!$D$29,0,10*ROW('Sanitation Data'!D119)))</f>
        <v/>
      </c>
      <c r="CM125" s="309" t="str">
        <f ca="true">+IF(OFFSET('Sanitation Data'!$D$30,0,10*ROW('Sanitation Data'!D119))="","",OFFSET('Sanitation Data'!$D$30,0,10*ROW('Sanitation Data'!D119)))</f>
        <v/>
      </c>
      <c r="CN125" s="309" t="str">
        <f ca="true">+IF(OFFSET('Sanitation Data'!$D$31,0,10*ROW('Sanitation Data'!D119))="","",OFFSET('Sanitation Data'!$D$31,0,10*ROW('Sanitation Data'!D119)))</f>
        <v/>
      </c>
      <c r="CO125" s="309" t="str">
        <f ca="true">+IF(OFFSET('Sanitation Data'!$D$32,0,10*ROW('Sanitation Data'!D119))="","",OFFSET('Sanitation Data'!$D$32,0,10*ROW('Sanitation Data'!D119)))</f>
        <v/>
      </c>
      <c r="CP125" s="309" t="str">
        <f ca="true">+IF(OFFSET('Sanitation Data'!$E$28,0,10*ROW('Sanitation Data'!E119))="","",OFFSET('Sanitation Data'!$E$28,0,10*ROW('Sanitation Data'!E119)))</f>
        <v/>
      </c>
      <c r="CQ125" s="309" t="str">
        <f ca="true">+IF(OFFSET('Sanitation Data'!$E$29,0,10*ROW('Sanitation Data'!E119))="","",OFFSET('Sanitation Data'!$E$29,0,10*ROW('Sanitation Data'!E119)))</f>
        <v/>
      </c>
      <c r="CR125" s="309" t="str">
        <f ca="true">+IF(OFFSET('Sanitation Data'!$E$30,0,10*ROW('Sanitation Data'!E119))="","",OFFSET('Sanitation Data'!$E$30,0,10*ROW('Sanitation Data'!E119)))</f>
        <v/>
      </c>
      <c r="CS125" s="309" t="str">
        <f ca="true">+IF(OFFSET('Sanitation Data'!$E$31,0,10*ROW('Sanitation Data'!E119))="","",OFFSET('Sanitation Data'!$E$31,0,10*ROW('Sanitation Data'!E119)))</f>
        <v/>
      </c>
      <c r="CT125" s="309" t="str">
        <f ca="true">+IF(OFFSET('Sanitation Data'!$E$32,0,10*ROW('Sanitation Data'!E119))="","",OFFSET('Sanitation Data'!$E$32,0,10*ROW('Sanitation Data'!E119)))</f>
        <v/>
      </c>
      <c r="CU125" s="309" t="str">
        <f ca="true">+IF(OFFSET('Sanitation Data'!$F$28,0,10*ROW('Sanitation Data'!F119))="","",OFFSET('Sanitation Data'!$F$28,0,10*ROW('Sanitation Data'!F119)))</f>
        <v/>
      </c>
      <c r="CV125" s="309" t="str">
        <f ca="true">+IF(OFFSET('Sanitation Data'!$F$29,0,10*ROW('Sanitation Data'!F119))="","",OFFSET('Sanitation Data'!$F$29,0,10*ROW('Sanitation Data'!F119)))</f>
        <v/>
      </c>
      <c r="CW125" s="309" t="str">
        <f ca="true">+IF(OFFSET('Sanitation Data'!$F$30,0,10*ROW('Sanitation Data'!F119))="","",OFFSET('Sanitation Data'!$F$30,0,10*ROW('Sanitation Data'!F119)))</f>
        <v/>
      </c>
      <c r="CX125" s="309" t="str">
        <f ca="true">+IF(OFFSET('Sanitation Data'!$F$31,0,10*ROW('Sanitation Data'!F119))="","",OFFSET('Sanitation Data'!$F$31,0,10*ROW('Sanitation Data'!F119)))</f>
        <v/>
      </c>
      <c r="CY125" s="309" t="str">
        <f ca="true">+IF(OFFSET('Sanitation Data'!$F$32,0,10*ROW('Sanitation Data'!F119))="","",OFFSET('Sanitation Data'!$F$32,0,10*ROW('Sanitation Data'!F119)))</f>
        <v/>
      </c>
      <c r="CZ125" s="309" t="str">
        <f ca="true">+IF(OFFSET('Sanitation Data'!$G$28,0,10*ROW('Sanitation Data'!G119))="","",OFFSET('Sanitation Data'!$G$28,0,10*ROW('Sanitation Data'!G119)))</f>
        <v/>
      </c>
      <c r="DA125" s="309" t="str">
        <f ca="true">+IF(OFFSET('Sanitation Data'!$G$29,0,10*ROW('Sanitation Data'!G119))="","",OFFSET('Sanitation Data'!$G$29,0,10*ROW('Sanitation Data'!G119)))</f>
        <v/>
      </c>
      <c r="DB125" s="309" t="str">
        <f ca="true">+IF(OFFSET('Sanitation Data'!$G$30,0,10*ROW('Sanitation Data'!G119))="","",OFFSET('Sanitation Data'!$G$30,0,10*ROW('Sanitation Data'!G119)))</f>
        <v/>
      </c>
      <c r="DC125" s="309" t="str">
        <f ca="true">+IF(OFFSET('Sanitation Data'!$G$31,0,10*ROW('Sanitation Data'!G119))="","",OFFSET('Sanitation Data'!$G$31,0,10*ROW('Sanitation Data'!G119)))</f>
        <v/>
      </c>
      <c r="DD125" s="309" t="str">
        <f ca="true">+IF(OFFSET('Sanitation Data'!$G$32,0,10*ROW('Sanitation Data'!G119))="","",OFFSET('Sanitation Data'!$G$32,0,10*ROW('Sanitation Data'!G119)))</f>
        <v/>
      </c>
      <c r="DE125" s="309" t="str">
        <f ca="true">+IF(OFFSET('Sanitation Data'!$H$28,0,10*ROW('Sanitation Data'!H119))="","",OFFSET('Sanitation Data'!$H$28,0,10*ROW('Sanitation Data'!H119)))</f>
        <v/>
      </c>
      <c r="DF125" s="309" t="str">
        <f ca="true">+IF(OFFSET('Sanitation Data'!$H$29,0,10*ROW('Sanitation Data'!H119))="","",OFFSET('Sanitation Data'!$H$29,0,10*ROW('Sanitation Data'!H119)))</f>
        <v/>
      </c>
      <c r="DG125" s="309" t="str">
        <f ca="true">+IF(OFFSET('Sanitation Data'!$H$30,0,10*ROW('Sanitation Data'!H119))="","",OFFSET('Sanitation Data'!$H$30,0,10*ROW('Sanitation Data'!H119)))</f>
        <v/>
      </c>
      <c r="DH125" s="309" t="str">
        <f ca="true">+IF(OFFSET('Sanitation Data'!$H$31,0,10*ROW('Sanitation Data'!H119))="","",OFFSET('Sanitation Data'!$H$31,0,10*ROW('Sanitation Data'!H119)))</f>
        <v/>
      </c>
      <c r="DI125" s="309" t="str">
        <f ca="true">+IF(OFFSET('Sanitation Data'!$H$32,0,10*ROW('Sanitation Data'!H119))="","",OFFSET('Sanitation Data'!$H$32,0,10*ROW('Sanitation Data'!H119)))</f>
        <v/>
      </c>
      <c r="DJ125" s="309" t="str">
        <f ca="true">+IF(OFFSET('Sanitation Data'!$I$28,0,10*ROW('Sanitation Data'!I119))="","",OFFSET('Sanitation Data'!$I$28,0,10*ROW('Sanitation Data'!I119)))</f>
        <v/>
      </c>
      <c r="DK125" s="309" t="str">
        <f ca="true">+IF(OFFSET('Sanitation Data'!$I$29,0,10*ROW('Sanitation Data'!I119))="","",OFFSET('Sanitation Data'!$I$29,0,10*ROW('Sanitation Data'!I119)))</f>
        <v/>
      </c>
      <c r="DL125" s="309" t="str">
        <f ca="true">+IF(OFFSET('Sanitation Data'!$I$30,0,10*ROW('Sanitation Data'!I119))="","",OFFSET('Sanitation Data'!$I$30,0,10*ROW('Sanitation Data'!I119)))</f>
        <v/>
      </c>
      <c r="DM125" s="309" t="str">
        <f ca="true">+IF(OFFSET('Sanitation Data'!$I$31,0,10*ROW('Sanitation Data'!I119))="","",OFFSET('Sanitation Data'!$I$31,0,10*ROW('Sanitation Data'!I119)))</f>
        <v/>
      </c>
      <c r="DN125" s="309" t="str">
        <f ca="true">+IF(OFFSET('Sanitation Data'!$I$32,0,10*ROW('Sanitation Data'!I119))="","",OFFSET('Sanitation Data'!$I$32,0,10*ROW('Sanitation Data'!I119)))</f>
        <v/>
      </c>
      <c r="DO125" s="309" t="str">
        <f ca="true">+IF(OFFSET('Hygiene Data'!$D$11,0,10*ROW('Hygiene Data'!D119))="","",OFFSET('Hygiene Data'!$D$11,0,10*ROW('Hygiene Data'!D119)))</f>
        <v/>
      </c>
      <c r="DP125" s="309" t="str">
        <f ca="true">+IF(OFFSET('Hygiene Data'!$D$12,0,10*ROW('Hygiene Data'!D119))="","",OFFSET('Hygiene Data'!$D$12,0,10*ROW('Hygiene Data'!D119)))</f>
        <v/>
      </c>
      <c r="DQ125" s="309" t="str">
        <f ca="true">+IF(OFFSET('Hygiene Data'!$D$13,0,10*ROW('Hygiene Data'!D119))="","",OFFSET('Hygiene Data'!$D$13,0,10*ROW('Hygiene Data'!D119)))</f>
        <v/>
      </c>
      <c r="DR125" s="309" t="str">
        <f ca="true">+IF(OFFSET('Hygiene Data'!$E$11,0,10*ROW('Hygiene Data'!E119))="","",OFFSET('Hygiene Data'!$E$11,0,10*ROW('Hygiene Data'!E119)))</f>
        <v/>
      </c>
      <c r="DS125" s="309" t="str">
        <f ca="true">+IF(OFFSET('Hygiene Data'!$E$12,0,10*ROW('Hygiene Data'!E119))="","",OFFSET('Hygiene Data'!$E$12,0,10*ROW('Hygiene Data'!E119)))</f>
        <v/>
      </c>
      <c r="DT125" s="309" t="str">
        <f ca="true">+IF(OFFSET('Hygiene Data'!$E$13,0,10*ROW('Hygiene Data'!E119))="","",OFFSET('Hygiene Data'!$E$13,0,10*ROW('Hygiene Data'!E119)))</f>
        <v/>
      </c>
      <c r="DU125" s="309" t="str">
        <f ca="true">+IF(OFFSET('Hygiene Data'!$F$11,0,10*ROW('Hygiene Data'!F119))="","",OFFSET('Hygiene Data'!$F$11,0,10*ROW('Hygiene Data'!F119)))</f>
        <v/>
      </c>
      <c r="DV125" s="309" t="str">
        <f ca="true">+IF(OFFSET('Hygiene Data'!$F$12,0,10*ROW('Hygiene Data'!F119))="","",OFFSET('Hygiene Data'!$F$12,0,10*ROW('Hygiene Data'!F119)))</f>
        <v/>
      </c>
      <c r="DW125" s="309" t="str">
        <f ca="true">+IF(OFFSET('Hygiene Data'!$F$13,0,10*ROW('Hygiene Data'!F119))="","",OFFSET('Hygiene Data'!$F$13,0,10*ROW('Hygiene Data'!F119)))</f>
        <v/>
      </c>
      <c r="DX125" s="309" t="str">
        <f ca="true">+IF(OFFSET('Hygiene Data'!$G$11,0,10*ROW('Hygiene Data'!G119))="","",OFFSET('Hygiene Data'!$G$11,0,10*ROW('Hygiene Data'!G119)))</f>
        <v/>
      </c>
      <c r="DY125" s="309" t="str">
        <f ca="true">+IF(OFFSET('Hygiene Data'!$G$12,0,10*ROW('Hygiene Data'!G119))="","",OFFSET('Hygiene Data'!$G$12,0,10*ROW('Hygiene Data'!G119)))</f>
        <v/>
      </c>
      <c r="DZ125" s="309" t="str">
        <f ca="true">+IF(OFFSET('Hygiene Data'!$G$13,0,10*ROW('Hygiene Data'!G119))="","",OFFSET('Hygiene Data'!$G$13,0,10*ROW('Hygiene Data'!G119)))</f>
        <v/>
      </c>
      <c r="EA125" s="309" t="str">
        <f ca="true">+IF(OFFSET('Hygiene Data'!$H$11,0,10*ROW('Hygiene Data'!H119))="","",OFFSET('Hygiene Data'!$H$11,0,10*ROW('Hygiene Data'!H119)))</f>
        <v/>
      </c>
      <c r="EB125" s="309" t="str">
        <f ca="true">+IF(OFFSET('Hygiene Data'!$H$12,0,10*ROW('Hygiene Data'!H119))="","",OFFSET('Hygiene Data'!$H$12,0,10*ROW('Hygiene Data'!H119)))</f>
        <v/>
      </c>
      <c r="EC125" s="309" t="str">
        <f ca="true">+IF(OFFSET('Hygiene Data'!$H$13,0,10*ROW('Hygiene Data'!H119))="","",OFFSET('Hygiene Data'!$H$13,0,10*ROW('Hygiene Data'!H119)))</f>
        <v/>
      </c>
      <c r="ED125" s="309" t="str">
        <f ca="true">+IF(OFFSET('Hygiene Data'!$I$11,0,10*ROW('Hygiene Data'!I119))="","",OFFSET('Hygiene Data'!$I$11,0,10*ROW('Hygiene Data'!I119)))</f>
        <v/>
      </c>
      <c r="EE125" s="309" t="str">
        <f ca="true">+IF(OFFSET('Hygiene Data'!$I$12,0,10*ROW('Hygiene Data'!I119))="","",OFFSET('Hygiene Data'!$I$12,0,10*ROW('Hygiene Data'!I119)))</f>
        <v/>
      </c>
      <c r="EF125" s="309"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65" t="str">
        <f t="shared" ca="true" si="1"/>
        <v/>
      </c>
      <c r="D126" s="9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10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10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10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10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10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10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10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10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10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10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10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10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10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10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10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10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10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10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10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10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10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10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10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10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10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10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10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10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10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10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9"/>
      <c r="BS126" s="309" t="str">
        <f ca="true">+IF(OFFSET('Water Data'!$D$27,0,10*ROW('Water Data'!D120))="","",OFFSET('Water Data'!$D$27,0,10*ROW('Water Data'!D120)))</f>
        <v/>
      </c>
      <c r="BT126" s="309" t="str">
        <f ca="true">+IF(OFFSET('Water Data'!$D$28,0,10*ROW('Water Data'!D120))="","",OFFSET('Water Data'!$D$28,0,10*ROW('Water Data'!D120)))</f>
        <v/>
      </c>
      <c r="BU126" s="309" t="str">
        <f ca="true">+IF(OFFSET('Water Data'!$D$29,0,10*ROW('Water Data'!D120))="","",OFFSET('Water Data'!$D$29,0,10*ROW('Water Data'!D120)))</f>
        <v/>
      </c>
      <c r="BV126" s="309" t="str">
        <f ca="true">+IF(OFFSET('Water Data'!$E$27,0,10*ROW('Water Data'!E120))="","",OFFSET('Water Data'!$E$27,0,10*ROW('Water Data'!E120)))</f>
        <v/>
      </c>
      <c r="BW126" s="309" t="str">
        <f ca="true">+IF(OFFSET('Water Data'!$E$28,0,10*ROW('Water Data'!E120))="","",OFFSET('Water Data'!$E$28,0,10*ROW('Water Data'!E120)))</f>
        <v/>
      </c>
      <c r="BX126" s="309" t="str">
        <f ca="true">+IF(OFFSET('Water Data'!$E$29,0,10*ROW('Water Data'!E120))="","",OFFSET('Water Data'!$E$29,0,10*ROW('Water Data'!E120)))</f>
        <v/>
      </c>
      <c r="BY126" s="309" t="str">
        <f ca="true">+IF(OFFSET('Water Data'!$F$27,0,10*ROW('Water Data'!F120))="","",OFFSET('Water Data'!$F$27,0,10*ROW('Water Data'!F120)))</f>
        <v/>
      </c>
      <c r="BZ126" s="309" t="str">
        <f ca="true">+IF(OFFSET('Water Data'!$F$28,0,10*ROW('Water Data'!F120))="","",OFFSET('Water Data'!$F$28,0,10*ROW('Water Data'!F120)))</f>
        <v/>
      </c>
      <c r="CA126" s="309" t="str">
        <f ca="true">+IF(OFFSET('Water Data'!$F$29,0,10*ROW('Water Data'!F120))="","",OFFSET('Water Data'!$F$29,0,10*ROW('Water Data'!F120)))</f>
        <v/>
      </c>
      <c r="CB126" s="309" t="str">
        <f ca="true">+IF(OFFSET('Water Data'!$G$27,0,10*ROW('Water Data'!G120))="","",OFFSET('Water Data'!$G$27,0,10*ROW('Water Data'!G120)))</f>
        <v/>
      </c>
      <c r="CC126" s="309" t="str">
        <f ca="true">+IF(OFFSET('Water Data'!$G$28,0,10*ROW('Water Data'!G120))="","",OFFSET('Water Data'!$G$28,0,10*ROW('Water Data'!G120)))</f>
        <v/>
      </c>
      <c r="CD126" s="309" t="str">
        <f ca="true">+IF(OFFSET('Water Data'!$G$29,0,10*ROW('Water Data'!G120))="","",OFFSET('Water Data'!$G$29,0,10*ROW('Water Data'!G120)))</f>
        <v/>
      </c>
      <c r="CE126" s="309" t="str">
        <f ca="true">+IF(OFFSET('Water Data'!$H$27,0,10*ROW('Water Data'!H120))="","",OFFSET('Water Data'!$H$27,0,10*ROW('Water Data'!H120)))</f>
        <v/>
      </c>
      <c r="CF126" s="309" t="str">
        <f ca="true">+IF(OFFSET('Water Data'!$H$28,0,10*ROW('Water Data'!H120))="","",OFFSET('Water Data'!$H$28,0,10*ROW('Water Data'!H120)))</f>
        <v/>
      </c>
      <c r="CG126" s="309" t="str">
        <f ca="true">+IF(OFFSET('Water Data'!$H$29,0,10*ROW('Water Data'!H120))="","",OFFSET('Water Data'!$H$29,0,10*ROW('Water Data'!H120)))</f>
        <v/>
      </c>
      <c r="CH126" s="309" t="str">
        <f ca="true">+IF(OFFSET('Water Data'!$I$27,0,10*ROW('Water Data'!I120))="","",OFFSET('Water Data'!$I$27,0,10*ROW('Water Data'!I120)))</f>
        <v/>
      </c>
      <c r="CI126" s="309" t="str">
        <f ca="true">+IF(OFFSET('Water Data'!$I$28,0,10*ROW('Water Data'!I120))="","",OFFSET('Water Data'!$I$28,0,10*ROW('Water Data'!I120)))</f>
        <v/>
      </c>
      <c r="CJ126" s="309" t="str">
        <f ca="true">+IF(OFFSET('Water Data'!$I$29,0,10*ROW('Water Data'!I120))="","",OFFSET('Water Data'!$I$29,0,10*ROW('Water Data'!I120)))</f>
        <v/>
      </c>
      <c r="CK126" s="309" t="str">
        <f ca="true">+IF(OFFSET('Sanitation Data'!$D$28,0,10*ROW('Sanitation Data'!D120))="","",OFFSET('Sanitation Data'!$D$28,0,10*ROW('Sanitation Data'!D120)))</f>
        <v/>
      </c>
      <c r="CL126" s="309" t="str">
        <f ca="true">+IF(OFFSET('Sanitation Data'!$D$29,0,10*ROW('Sanitation Data'!D120))="","",OFFSET('Sanitation Data'!$D$29,0,10*ROW('Sanitation Data'!D120)))</f>
        <v/>
      </c>
      <c r="CM126" s="309" t="str">
        <f ca="true">+IF(OFFSET('Sanitation Data'!$D$30,0,10*ROW('Sanitation Data'!D120))="","",OFFSET('Sanitation Data'!$D$30,0,10*ROW('Sanitation Data'!D120)))</f>
        <v/>
      </c>
      <c r="CN126" s="309" t="str">
        <f ca="true">+IF(OFFSET('Sanitation Data'!$D$31,0,10*ROW('Sanitation Data'!D120))="","",OFFSET('Sanitation Data'!$D$31,0,10*ROW('Sanitation Data'!D120)))</f>
        <v/>
      </c>
      <c r="CO126" s="309" t="str">
        <f ca="true">+IF(OFFSET('Sanitation Data'!$D$32,0,10*ROW('Sanitation Data'!D120))="","",OFFSET('Sanitation Data'!$D$32,0,10*ROW('Sanitation Data'!D120)))</f>
        <v/>
      </c>
      <c r="CP126" s="309" t="str">
        <f ca="true">+IF(OFFSET('Sanitation Data'!$E$28,0,10*ROW('Sanitation Data'!E120))="","",OFFSET('Sanitation Data'!$E$28,0,10*ROW('Sanitation Data'!E120)))</f>
        <v/>
      </c>
      <c r="CQ126" s="309" t="str">
        <f ca="true">+IF(OFFSET('Sanitation Data'!$E$29,0,10*ROW('Sanitation Data'!E120))="","",OFFSET('Sanitation Data'!$E$29,0,10*ROW('Sanitation Data'!E120)))</f>
        <v/>
      </c>
      <c r="CR126" s="309" t="str">
        <f ca="true">+IF(OFFSET('Sanitation Data'!$E$30,0,10*ROW('Sanitation Data'!E120))="","",OFFSET('Sanitation Data'!$E$30,0,10*ROW('Sanitation Data'!E120)))</f>
        <v/>
      </c>
      <c r="CS126" s="309" t="str">
        <f ca="true">+IF(OFFSET('Sanitation Data'!$E$31,0,10*ROW('Sanitation Data'!E120))="","",OFFSET('Sanitation Data'!$E$31,0,10*ROW('Sanitation Data'!E120)))</f>
        <v/>
      </c>
      <c r="CT126" s="309" t="str">
        <f ca="true">+IF(OFFSET('Sanitation Data'!$E$32,0,10*ROW('Sanitation Data'!E120))="","",OFFSET('Sanitation Data'!$E$32,0,10*ROW('Sanitation Data'!E120)))</f>
        <v/>
      </c>
      <c r="CU126" s="309" t="str">
        <f ca="true">+IF(OFFSET('Sanitation Data'!$F$28,0,10*ROW('Sanitation Data'!F120))="","",OFFSET('Sanitation Data'!$F$28,0,10*ROW('Sanitation Data'!F120)))</f>
        <v/>
      </c>
      <c r="CV126" s="309" t="str">
        <f ca="true">+IF(OFFSET('Sanitation Data'!$F$29,0,10*ROW('Sanitation Data'!F120))="","",OFFSET('Sanitation Data'!$F$29,0,10*ROW('Sanitation Data'!F120)))</f>
        <v/>
      </c>
      <c r="CW126" s="309" t="str">
        <f ca="true">+IF(OFFSET('Sanitation Data'!$F$30,0,10*ROW('Sanitation Data'!F120))="","",OFFSET('Sanitation Data'!$F$30,0,10*ROW('Sanitation Data'!F120)))</f>
        <v/>
      </c>
      <c r="CX126" s="309" t="str">
        <f ca="true">+IF(OFFSET('Sanitation Data'!$F$31,0,10*ROW('Sanitation Data'!F120))="","",OFFSET('Sanitation Data'!$F$31,0,10*ROW('Sanitation Data'!F120)))</f>
        <v/>
      </c>
      <c r="CY126" s="309" t="str">
        <f ca="true">+IF(OFFSET('Sanitation Data'!$F$32,0,10*ROW('Sanitation Data'!F120))="","",OFFSET('Sanitation Data'!$F$32,0,10*ROW('Sanitation Data'!F120)))</f>
        <v/>
      </c>
      <c r="CZ126" s="309" t="str">
        <f ca="true">+IF(OFFSET('Sanitation Data'!$G$28,0,10*ROW('Sanitation Data'!G120))="","",OFFSET('Sanitation Data'!$G$28,0,10*ROW('Sanitation Data'!G120)))</f>
        <v/>
      </c>
      <c r="DA126" s="309" t="str">
        <f ca="true">+IF(OFFSET('Sanitation Data'!$G$29,0,10*ROW('Sanitation Data'!G120))="","",OFFSET('Sanitation Data'!$G$29,0,10*ROW('Sanitation Data'!G120)))</f>
        <v/>
      </c>
      <c r="DB126" s="309" t="str">
        <f ca="true">+IF(OFFSET('Sanitation Data'!$G$30,0,10*ROW('Sanitation Data'!G120))="","",OFFSET('Sanitation Data'!$G$30,0,10*ROW('Sanitation Data'!G120)))</f>
        <v/>
      </c>
      <c r="DC126" s="309" t="str">
        <f ca="true">+IF(OFFSET('Sanitation Data'!$G$31,0,10*ROW('Sanitation Data'!G120))="","",OFFSET('Sanitation Data'!$G$31,0,10*ROW('Sanitation Data'!G120)))</f>
        <v/>
      </c>
      <c r="DD126" s="309" t="str">
        <f ca="true">+IF(OFFSET('Sanitation Data'!$G$32,0,10*ROW('Sanitation Data'!G120))="","",OFFSET('Sanitation Data'!$G$32,0,10*ROW('Sanitation Data'!G120)))</f>
        <v/>
      </c>
      <c r="DE126" s="309" t="str">
        <f ca="true">+IF(OFFSET('Sanitation Data'!$H$28,0,10*ROW('Sanitation Data'!H120))="","",OFFSET('Sanitation Data'!$H$28,0,10*ROW('Sanitation Data'!H120)))</f>
        <v/>
      </c>
      <c r="DF126" s="309" t="str">
        <f ca="true">+IF(OFFSET('Sanitation Data'!$H$29,0,10*ROW('Sanitation Data'!H120))="","",OFFSET('Sanitation Data'!$H$29,0,10*ROW('Sanitation Data'!H120)))</f>
        <v/>
      </c>
      <c r="DG126" s="309" t="str">
        <f ca="true">+IF(OFFSET('Sanitation Data'!$H$30,0,10*ROW('Sanitation Data'!H120))="","",OFFSET('Sanitation Data'!$H$30,0,10*ROW('Sanitation Data'!H120)))</f>
        <v/>
      </c>
      <c r="DH126" s="309" t="str">
        <f ca="true">+IF(OFFSET('Sanitation Data'!$H$31,0,10*ROW('Sanitation Data'!H120))="","",OFFSET('Sanitation Data'!$H$31,0,10*ROW('Sanitation Data'!H120)))</f>
        <v/>
      </c>
      <c r="DI126" s="309" t="str">
        <f ca="true">+IF(OFFSET('Sanitation Data'!$H$32,0,10*ROW('Sanitation Data'!H120))="","",OFFSET('Sanitation Data'!$H$32,0,10*ROW('Sanitation Data'!H120)))</f>
        <v/>
      </c>
      <c r="DJ126" s="309" t="str">
        <f ca="true">+IF(OFFSET('Sanitation Data'!$I$28,0,10*ROW('Sanitation Data'!I120))="","",OFFSET('Sanitation Data'!$I$28,0,10*ROW('Sanitation Data'!I120)))</f>
        <v/>
      </c>
      <c r="DK126" s="309" t="str">
        <f ca="true">+IF(OFFSET('Sanitation Data'!$I$29,0,10*ROW('Sanitation Data'!I120))="","",OFFSET('Sanitation Data'!$I$29,0,10*ROW('Sanitation Data'!I120)))</f>
        <v/>
      </c>
      <c r="DL126" s="309" t="str">
        <f ca="true">+IF(OFFSET('Sanitation Data'!$I$30,0,10*ROW('Sanitation Data'!I120))="","",OFFSET('Sanitation Data'!$I$30,0,10*ROW('Sanitation Data'!I120)))</f>
        <v/>
      </c>
      <c r="DM126" s="309" t="str">
        <f ca="true">+IF(OFFSET('Sanitation Data'!$I$31,0,10*ROW('Sanitation Data'!I120))="","",OFFSET('Sanitation Data'!$I$31,0,10*ROW('Sanitation Data'!I120)))</f>
        <v/>
      </c>
      <c r="DN126" s="309" t="str">
        <f ca="true">+IF(OFFSET('Sanitation Data'!$I$32,0,10*ROW('Sanitation Data'!I120))="","",OFFSET('Sanitation Data'!$I$32,0,10*ROW('Sanitation Data'!I120)))</f>
        <v/>
      </c>
      <c r="DO126" s="309" t="str">
        <f ca="true">+IF(OFFSET('Hygiene Data'!$D$11,0,10*ROW('Hygiene Data'!D120))="","",OFFSET('Hygiene Data'!$D$11,0,10*ROW('Hygiene Data'!D120)))</f>
        <v/>
      </c>
      <c r="DP126" s="309" t="str">
        <f ca="true">+IF(OFFSET('Hygiene Data'!$D$12,0,10*ROW('Hygiene Data'!D120))="","",OFFSET('Hygiene Data'!$D$12,0,10*ROW('Hygiene Data'!D120)))</f>
        <v/>
      </c>
      <c r="DQ126" s="309" t="str">
        <f ca="true">+IF(OFFSET('Hygiene Data'!$D$13,0,10*ROW('Hygiene Data'!D120))="","",OFFSET('Hygiene Data'!$D$13,0,10*ROW('Hygiene Data'!D120)))</f>
        <v/>
      </c>
      <c r="DR126" s="309" t="str">
        <f ca="true">+IF(OFFSET('Hygiene Data'!$E$11,0,10*ROW('Hygiene Data'!E120))="","",OFFSET('Hygiene Data'!$E$11,0,10*ROW('Hygiene Data'!E120)))</f>
        <v/>
      </c>
      <c r="DS126" s="309" t="str">
        <f ca="true">+IF(OFFSET('Hygiene Data'!$E$12,0,10*ROW('Hygiene Data'!E120))="","",OFFSET('Hygiene Data'!$E$12,0,10*ROW('Hygiene Data'!E120)))</f>
        <v/>
      </c>
      <c r="DT126" s="309" t="str">
        <f ca="true">+IF(OFFSET('Hygiene Data'!$E$13,0,10*ROW('Hygiene Data'!E120))="","",OFFSET('Hygiene Data'!$E$13,0,10*ROW('Hygiene Data'!E120)))</f>
        <v/>
      </c>
      <c r="DU126" s="309" t="str">
        <f ca="true">+IF(OFFSET('Hygiene Data'!$F$11,0,10*ROW('Hygiene Data'!F120))="","",OFFSET('Hygiene Data'!$F$11,0,10*ROW('Hygiene Data'!F120)))</f>
        <v/>
      </c>
      <c r="DV126" s="309" t="str">
        <f ca="true">+IF(OFFSET('Hygiene Data'!$F$12,0,10*ROW('Hygiene Data'!F120))="","",OFFSET('Hygiene Data'!$F$12,0,10*ROW('Hygiene Data'!F120)))</f>
        <v/>
      </c>
      <c r="DW126" s="309" t="str">
        <f ca="true">+IF(OFFSET('Hygiene Data'!$F$13,0,10*ROW('Hygiene Data'!F120))="","",OFFSET('Hygiene Data'!$F$13,0,10*ROW('Hygiene Data'!F120)))</f>
        <v/>
      </c>
      <c r="DX126" s="309" t="str">
        <f ca="true">+IF(OFFSET('Hygiene Data'!$G$11,0,10*ROW('Hygiene Data'!G120))="","",OFFSET('Hygiene Data'!$G$11,0,10*ROW('Hygiene Data'!G120)))</f>
        <v/>
      </c>
      <c r="DY126" s="309" t="str">
        <f ca="true">+IF(OFFSET('Hygiene Data'!$G$12,0,10*ROW('Hygiene Data'!G120))="","",OFFSET('Hygiene Data'!$G$12,0,10*ROW('Hygiene Data'!G120)))</f>
        <v/>
      </c>
      <c r="DZ126" s="309" t="str">
        <f ca="true">+IF(OFFSET('Hygiene Data'!$G$13,0,10*ROW('Hygiene Data'!G120))="","",OFFSET('Hygiene Data'!$G$13,0,10*ROW('Hygiene Data'!G120)))</f>
        <v/>
      </c>
      <c r="EA126" s="309" t="str">
        <f ca="true">+IF(OFFSET('Hygiene Data'!$H$11,0,10*ROW('Hygiene Data'!H120))="","",OFFSET('Hygiene Data'!$H$11,0,10*ROW('Hygiene Data'!H120)))</f>
        <v/>
      </c>
      <c r="EB126" s="309" t="str">
        <f ca="true">+IF(OFFSET('Hygiene Data'!$H$12,0,10*ROW('Hygiene Data'!H120))="","",OFFSET('Hygiene Data'!$H$12,0,10*ROW('Hygiene Data'!H120)))</f>
        <v/>
      </c>
      <c r="EC126" s="309" t="str">
        <f ca="true">+IF(OFFSET('Hygiene Data'!$H$13,0,10*ROW('Hygiene Data'!H120))="","",OFFSET('Hygiene Data'!$H$13,0,10*ROW('Hygiene Data'!H120)))</f>
        <v/>
      </c>
      <c r="ED126" s="309" t="str">
        <f ca="true">+IF(OFFSET('Hygiene Data'!$I$11,0,10*ROW('Hygiene Data'!I120))="","",OFFSET('Hygiene Data'!$I$11,0,10*ROW('Hygiene Data'!I120)))</f>
        <v/>
      </c>
      <c r="EE126" s="309" t="str">
        <f ca="true">+IF(OFFSET('Hygiene Data'!$I$12,0,10*ROW('Hygiene Data'!I120))="","",OFFSET('Hygiene Data'!$I$12,0,10*ROW('Hygiene Data'!I120)))</f>
        <v/>
      </c>
      <c r="EF126" s="309"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65" t="str">
        <f t="shared" ca="true" si="1"/>
        <v/>
      </c>
      <c r="D127" s="9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10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10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10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10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10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10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10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10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10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10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10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10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10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10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10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10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10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10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10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10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10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10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10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10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10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10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10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10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10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10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9"/>
      <c r="BS127" s="309" t="str">
        <f ca="true">+IF(OFFSET('Water Data'!$D$27,0,10*ROW('Water Data'!D121))="","",OFFSET('Water Data'!$D$27,0,10*ROW('Water Data'!D121)))</f>
        <v/>
      </c>
      <c r="BT127" s="309" t="str">
        <f ca="true">+IF(OFFSET('Water Data'!$D$28,0,10*ROW('Water Data'!D121))="","",OFFSET('Water Data'!$D$28,0,10*ROW('Water Data'!D121)))</f>
        <v/>
      </c>
      <c r="BU127" s="309" t="str">
        <f ca="true">+IF(OFFSET('Water Data'!$D$29,0,10*ROW('Water Data'!D121))="","",OFFSET('Water Data'!$D$29,0,10*ROW('Water Data'!D121)))</f>
        <v/>
      </c>
      <c r="BV127" s="309" t="str">
        <f ca="true">+IF(OFFSET('Water Data'!$E$27,0,10*ROW('Water Data'!E121))="","",OFFSET('Water Data'!$E$27,0,10*ROW('Water Data'!E121)))</f>
        <v/>
      </c>
      <c r="BW127" s="309" t="str">
        <f ca="true">+IF(OFFSET('Water Data'!$E$28,0,10*ROW('Water Data'!E121))="","",OFFSET('Water Data'!$E$28,0,10*ROW('Water Data'!E121)))</f>
        <v/>
      </c>
      <c r="BX127" s="309" t="str">
        <f ca="true">+IF(OFFSET('Water Data'!$E$29,0,10*ROW('Water Data'!E121))="","",OFFSET('Water Data'!$E$29,0,10*ROW('Water Data'!E121)))</f>
        <v/>
      </c>
      <c r="BY127" s="309" t="str">
        <f ca="true">+IF(OFFSET('Water Data'!$F$27,0,10*ROW('Water Data'!F121))="","",OFFSET('Water Data'!$F$27,0,10*ROW('Water Data'!F121)))</f>
        <v/>
      </c>
      <c r="BZ127" s="309" t="str">
        <f ca="true">+IF(OFFSET('Water Data'!$F$28,0,10*ROW('Water Data'!F121))="","",OFFSET('Water Data'!$F$28,0,10*ROW('Water Data'!F121)))</f>
        <v/>
      </c>
      <c r="CA127" s="309" t="str">
        <f ca="true">+IF(OFFSET('Water Data'!$F$29,0,10*ROW('Water Data'!F121))="","",OFFSET('Water Data'!$F$29,0,10*ROW('Water Data'!F121)))</f>
        <v/>
      </c>
      <c r="CB127" s="309" t="str">
        <f ca="true">+IF(OFFSET('Water Data'!$G$27,0,10*ROW('Water Data'!G121))="","",OFFSET('Water Data'!$G$27,0,10*ROW('Water Data'!G121)))</f>
        <v/>
      </c>
      <c r="CC127" s="309" t="str">
        <f ca="true">+IF(OFFSET('Water Data'!$G$28,0,10*ROW('Water Data'!G121))="","",OFFSET('Water Data'!$G$28,0,10*ROW('Water Data'!G121)))</f>
        <v/>
      </c>
      <c r="CD127" s="309" t="str">
        <f ca="true">+IF(OFFSET('Water Data'!$G$29,0,10*ROW('Water Data'!G121))="","",OFFSET('Water Data'!$G$29,0,10*ROW('Water Data'!G121)))</f>
        <v/>
      </c>
      <c r="CE127" s="309" t="str">
        <f ca="true">+IF(OFFSET('Water Data'!$H$27,0,10*ROW('Water Data'!H121))="","",OFFSET('Water Data'!$H$27,0,10*ROW('Water Data'!H121)))</f>
        <v/>
      </c>
      <c r="CF127" s="309" t="str">
        <f ca="true">+IF(OFFSET('Water Data'!$H$28,0,10*ROW('Water Data'!H121))="","",OFFSET('Water Data'!$H$28,0,10*ROW('Water Data'!H121)))</f>
        <v/>
      </c>
      <c r="CG127" s="309" t="str">
        <f ca="true">+IF(OFFSET('Water Data'!$H$29,0,10*ROW('Water Data'!H121))="","",OFFSET('Water Data'!$H$29,0,10*ROW('Water Data'!H121)))</f>
        <v/>
      </c>
      <c r="CH127" s="309" t="str">
        <f ca="true">+IF(OFFSET('Water Data'!$I$27,0,10*ROW('Water Data'!I121))="","",OFFSET('Water Data'!$I$27,0,10*ROW('Water Data'!I121)))</f>
        <v/>
      </c>
      <c r="CI127" s="309" t="str">
        <f ca="true">+IF(OFFSET('Water Data'!$I$28,0,10*ROW('Water Data'!I121))="","",OFFSET('Water Data'!$I$28,0,10*ROW('Water Data'!I121)))</f>
        <v/>
      </c>
      <c r="CJ127" s="309" t="str">
        <f ca="true">+IF(OFFSET('Water Data'!$I$29,0,10*ROW('Water Data'!I121))="","",OFFSET('Water Data'!$I$29,0,10*ROW('Water Data'!I121)))</f>
        <v/>
      </c>
      <c r="CK127" s="309" t="str">
        <f ca="true">+IF(OFFSET('Sanitation Data'!$D$28,0,10*ROW('Sanitation Data'!D121))="","",OFFSET('Sanitation Data'!$D$28,0,10*ROW('Sanitation Data'!D121)))</f>
        <v/>
      </c>
      <c r="CL127" s="309" t="str">
        <f ca="true">+IF(OFFSET('Sanitation Data'!$D$29,0,10*ROW('Sanitation Data'!D121))="","",OFFSET('Sanitation Data'!$D$29,0,10*ROW('Sanitation Data'!D121)))</f>
        <v/>
      </c>
      <c r="CM127" s="309" t="str">
        <f ca="true">+IF(OFFSET('Sanitation Data'!$D$30,0,10*ROW('Sanitation Data'!D121))="","",OFFSET('Sanitation Data'!$D$30,0,10*ROW('Sanitation Data'!D121)))</f>
        <v/>
      </c>
      <c r="CN127" s="309" t="str">
        <f ca="true">+IF(OFFSET('Sanitation Data'!$D$31,0,10*ROW('Sanitation Data'!D121))="","",OFFSET('Sanitation Data'!$D$31,0,10*ROW('Sanitation Data'!D121)))</f>
        <v/>
      </c>
      <c r="CO127" s="309" t="str">
        <f ca="true">+IF(OFFSET('Sanitation Data'!$D$32,0,10*ROW('Sanitation Data'!D121))="","",OFFSET('Sanitation Data'!$D$32,0,10*ROW('Sanitation Data'!D121)))</f>
        <v/>
      </c>
      <c r="CP127" s="309" t="str">
        <f ca="true">+IF(OFFSET('Sanitation Data'!$E$28,0,10*ROW('Sanitation Data'!E121))="","",OFFSET('Sanitation Data'!$E$28,0,10*ROW('Sanitation Data'!E121)))</f>
        <v/>
      </c>
      <c r="CQ127" s="309" t="str">
        <f ca="true">+IF(OFFSET('Sanitation Data'!$E$29,0,10*ROW('Sanitation Data'!E121))="","",OFFSET('Sanitation Data'!$E$29,0,10*ROW('Sanitation Data'!E121)))</f>
        <v/>
      </c>
      <c r="CR127" s="309" t="str">
        <f ca="true">+IF(OFFSET('Sanitation Data'!$E$30,0,10*ROW('Sanitation Data'!E121))="","",OFFSET('Sanitation Data'!$E$30,0,10*ROW('Sanitation Data'!E121)))</f>
        <v/>
      </c>
      <c r="CS127" s="309" t="str">
        <f ca="true">+IF(OFFSET('Sanitation Data'!$E$31,0,10*ROW('Sanitation Data'!E121))="","",OFFSET('Sanitation Data'!$E$31,0,10*ROW('Sanitation Data'!E121)))</f>
        <v/>
      </c>
      <c r="CT127" s="309" t="str">
        <f ca="true">+IF(OFFSET('Sanitation Data'!$E$32,0,10*ROW('Sanitation Data'!E121))="","",OFFSET('Sanitation Data'!$E$32,0,10*ROW('Sanitation Data'!E121)))</f>
        <v/>
      </c>
      <c r="CU127" s="309" t="str">
        <f ca="true">+IF(OFFSET('Sanitation Data'!$F$28,0,10*ROW('Sanitation Data'!F121))="","",OFFSET('Sanitation Data'!$F$28,0,10*ROW('Sanitation Data'!F121)))</f>
        <v/>
      </c>
      <c r="CV127" s="309" t="str">
        <f ca="true">+IF(OFFSET('Sanitation Data'!$F$29,0,10*ROW('Sanitation Data'!F121))="","",OFFSET('Sanitation Data'!$F$29,0,10*ROW('Sanitation Data'!F121)))</f>
        <v/>
      </c>
      <c r="CW127" s="309" t="str">
        <f ca="true">+IF(OFFSET('Sanitation Data'!$F$30,0,10*ROW('Sanitation Data'!F121))="","",OFFSET('Sanitation Data'!$F$30,0,10*ROW('Sanitation Data'!F121)))</f>
        <v/>
      </c>
      <c r="CX127" s="309" t="str">
        <f ca="true">+IF(OFFSET('Sanitation Data'!$F$31,0,10*ROW('Sanitation Data'!F121))="","",OFFSET('Sanitation Data'!$F$31,0,10*ROW('Sanitation Data'!F121)))</f>
        <v/>
      </c>
      <c r="CY127" s="309" t="str">
        <f ca="true">+IF(OFFSET('Sanitation Data'!$F$32,0,10*ROW('Sanitation Data'!F121))="","",OFFSET('Sanitation Data'!$F$32,0,10*ROW('Sanitation Data'!F121)))</f>
        <v/>
      </c>
      <c r="CZ127" s="309" t="str">
        <f ca="true">+IF(OFFSET('Sanitation Data'!$G$28,0,10*ROW('Sanitation Data'!G121))="","",OFFSET('Sanitation Data'!$G$28,0,10*ROW('Sanitation Data'!G121)))</f>
        <v/>
      </c>
      <c r="DA127" s="309" t="str">
        <f ca="true">+IF(OFFSET('Sanitation Data'!$G$29,0,10*ROW('Sanitation Data'!G121))="","",OFFSET('Sanitation Data'!$G$29,0,10*ROW('Sanitation Data'!G121)))</f>
        <v/>
      </c>
      <c r="DB127" s="309" t="str">
        <f ca="true">+IF(OFFSET('Sanitation Data'!$G$30,0,10*ROW('Sanitation Data'!G121))="","",OFFSET('Sanitation Data'!$G$30,0,10*ROW('Sanitation Data'!G121)))</f>
        <v/>
      </c>
      <c r="DC127" s="309" t="str">
        <f ca="true">+IF(OFFSET('Sanitation Data'!$G$31,0,10*ROW('Sanitation Data'!G121))="","",OFFSET('Sanitation Data'!$G$31,0,10*ROW('Sanitation Data'!G121)))</f>
        <v/>
      </c>
      <c r="DD127" s="309" t="str">
        <f ca="true">+IF(OFFSET('Sanitation Data'!$G$32,0,10*ROW('Sanitation Data'!G121))="","",OFFSET('Sanitation Data'!$G$32,0,10*ROW('Sanitation Data'!G121)))</f>
        <v/>
      </c>
      <c r="DE127" s="309" t="str">
        <f ca="true">+IF(OFFSET('Sanitation Data'!$H$28,0,10*ROW('Sanitation Data'!H121))="","",OFFSET('Sanitation Data'!$H$28,0,10*ROW('Sanitation Data'!H121)))</f>
        <v/>
      </c>
      <c r="DF127" s="309" t="str">
        <f ca="true">+IF(OFFSET('Sanitation Data'!$H$29,0,10*ROW('Sanitation Data'!H121))="","",OFFSET('Sanitation Data'!$H$29,0,10*ROW('Sanitation Data'!H121)))</f>
        <v/>
      </c>
      <c r="DG127" s="309" t="str">
        <f ca="true">+IF(OFFSET('Sanitation Data'!$H$30,0,10*ROW('Sanitation Data'!H121))="","",OFFSET('Sanitation Data'!$H$30,0,10*ROW('Sanitation Data'!H121)))</f>
        <v/>
      </c>
      <c r="DH127" s="309" t="str">
        <f ca="true">+IF(OFFSET('Sanitation Data'!$H$31,0,10*ROW('Sanitation Data'!H121))="","",OFFSET('Sanitation Data'!$H$31,0,10*ROW('Sanitation Data'!H121)))</f>
        <v/>
      </c>
      <c r="DI127" s="309" t="str">
        <f ca="true">+IF(OFFSET('Sanitation Data'!$H$32,0,10*ROW('Sanitation Data'!H121))="","",OFFSET('Sanitation Data'!$H$32,0,10*ROW('Sanitation Data'!H121)))</f>
        <v/>
      </c>
      <c r="DJ127" s="309" t="str">
        <f ca="true">+IF(OFFSET('Sanitation Data'!$I$28,0,10*ROW('Sanitation Data'!I121))="","",OFFSET('Sanitation Data'!$I$28,0,10*ROW('Sanitation Data'!I121)))</f>
        <v/>
      </c>
      <c r="DK127" s="309" t="str">
        <f ca="true">+IF(OFFSET('Sanitation Data'!$I$29,0,10*ROW('Sanitation Data'!I121))="","",OFFSET('Sanitation Data'!$I$29,0,10*ROW('Sanitation Data'!I121)))</f>
        <v/>
      </c>
      <c r="DL127" s="309" t="str">
        <f ca="true">+IF(OFFSET('Sanitation Data'!$I$30,0,10*ROW('Sanitation Data'!I121))="","",OFFSET('Sanitation Data'!$I$30,0,10*ROW('Sanitation Data'!I121)))</f>
        <v/>
      </c>
      <c r="DM127" s="309" t="str">
        <f ca="true">+IF(OFFSET('Sanitation Data'!$I$31,0,10*ROW('Sanitation Data'!I121))="","",OFFSET('Sanitation Data'!$I$31,0,10*ROW('Sanitation Data'!I121)))</f>
        <v/>
      </c>
      <c r="DN127" s="309" t="str">
        <f ca="true">+IF(OFFSET('Sanitation Data'!$I$32,0,10*ROW('Sanitation Data'!I121))="","",OFFSET('Sanitation Data'!$I$32,0,10*ROW('Sanitation Data'!I121)))</f>
        <v/>
      </c>
      <c r="DO127" s="309" t="str">
        <f ca="true">+IF(OFFSET('Hygiene Data'!$D$11,0,10*ROW('Hygiene Data'!D121))="","",OFFSET('Hygiene Data'!$D$11,0,10*ROW('Hygiene Data'!D121)))</f>
        <v/>
      </c>
      <c r="DP127" s="309" t="str">
        <f ca="true">+IF(OFFSET('Hygiene Data'!$D$12,0,10*ROW('Hygiene Data'!D121))="","",OFFSET('Hygiene Data'!$D$12,0,10*ROW('Hygiene Data'!D121)))</f>
        <v/>
      </c>
      <c r="DQ127" s="309" t="str">
        <f ca="true">+IF(OFFSET('Hygiene Data'!$D$13,0,10*ROW('Hygiene Data'!D121))="","",OFFSET('Hygiene Data'!$D$13,0,10*ROW('Hygiene Data'!D121)))</f>
        <v/>
      </c>
      <c r="DR127" s="309" t="str">
        <f ca="true">+IF(OFFSET('Hygiene Data'!$E$11,0,10*ROW('Hygiene Data'!E121))="","",OFFSET('Hygiene Data'!$E$11,0,10*ROW('Hygiene Data'!E121)))</f>
        <v/>
      </c>
      <c r="DS127" s="309" t="str">
        <f ca="true">+IF(OFFSET('Hygiene Data'!$E$12,0,10*ROW('Hygiene Data'!E121))="","",OFFSET('Hygiene Data'!$E$12,0,10*ROW('Hygiene Data'!E121)))</f>
        <v/>
      </c>
      <c r="DT127" s="309" t="str">
        <f ca="true">+IF(OFFSET('Hygiene Data'!$E$13,0,10*ROW('Hygiene Data'!E121))="","",OFFSET('Hygiene Data'!$E$13,0,10*ROW('Hygiene Data'!E121)))</f>
        <v/>
      </c>
      <c r="DU127" s="309" t="str">
        <f ca="true">+IF(OFFSET('Hygiene Data'!$F$11,0,10*ROW('Hygiene Data'!F121))="","",OFFSET('Hygiene Data'!$F$11,0,10*ROW('Hygiene Data'!F121)))</f>
        <v/>
      </c>
      <c r="DV127" s="309" t="str">
        <f ca="true">+IF(OFFSET('Hygiene Data'!$F$12,0,10*ROW('Hygiene Data'!F121))="","",OFFSET('Hygiene Data'!$F$12,0,10*ROW('Hygiene Data'!F121)))</f>
        <v/>
      </c>
      <c r="DW127" s="309" t="str">
        <f ca="true">+IF(OFFSET('Hygiene Data'!$F$13,0,10*ROW('Hygiene Data'!F121))="","",OFFSET('Hygiene Data'!$F$13,0,10*ROW('Hygiene Data'!F121)))</f>
        <v/>
      </c>
      <c r="DX127" s="309" t="str">
        <f ca="true">+IF(OFFSET('Hygiene Data'!$G$11,0,10*ROW('Hygiene Data'!G121))="","",OFFSET('Hygiene Data'!$G$11,0,10*ROW('Hygiene Data'!G121)))</f>
        <v/>
      </c>
      <c r="DY127" s="309" t="str">
        <f ca="true">+IF(OFFSET('Hygiene Data'!$G$12,0,10*ROW('Hygiene Data'!G121))="","",OFFSET('Hygiene Data'!$G$12,0,10*ROW('Hygiene Data'!G121)))</f>
        <v/>
      </c>
      <c r="DZ127" s="309" t="str">
        <f ca="true">+IF(OFFSET('Hygiene Data'!$G$13,0,10*ROW('Hygiene Data'!G121))="","",OFFSET('Hygiene Data'!$G$13,0,10*ROW('Hygiene Data'!G121)))</f>
        <v/>
      </c>
      <c r="EA127" s="309" t="str">
        <f ca="true">+IF(OFFSET('Hygiene Data'!$H$11,0,10*ROW('Hygiene Data'!H121))="","",OFFSET('Hygiene Data'!$H$11,0,10*ROW('Hygiene Data'!H121)))</f>
        <v/>
      </c>
      <c r="EB127" s="309" t="str">
        <f ca="true">+IF(OFFSET('Hygiene Data'!$H$12,0,10*ROW('Hygiene Data'!H121))="","",OFFSET('Hygiene Data'!$H$12,0,10*ROW('Hygiene Data'!H121)))</f>
        <v/>
      </c>
      <c r="EC127" s="309" t="str">
        <f ca="true">+IF(OFFSET('Hygiene Data'!$H$13,0,10*ROW('Hygiene Data'!H121))="","",OFFSET('Hygiene Data'!$H$13,0,10*ROW('Hygiene Data'!H121)))</f>
        <v/>
      </c>
      <c r="ED127" s="309" t="str">
        <f ca="true">+IF(OFFSET('Hygiene Data'!$I$11,0,10*ROW('Hygiene Data'!I121))="","",OFFSET('Hygiene Data'!$I$11,0,10*ROW('Hygiene Data'!I121)))</f>
        <v/>
      </c>
      <c r="EE127" s="309" t="str">
        <f ca="true">+IF(OFFSET('Hygiene Data'!$I$12,0,10*ROW('Hygiene Data'!I121))="","",OFFSET('Hygiene Data'!$I$12,0,10*ROW('Hygiene Data'!I121)))</f>
        <v/>
      </c>
      <c r="EF127" s="309"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65" t="str">
        <f t="shared" ca="true" si="1"/>
        <v/>
      </c>
      <c r="D128" s="9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10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10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10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10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10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10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10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10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10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10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10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10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10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10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10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10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10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10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10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10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10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10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10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10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10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10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10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10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10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10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9"/>
      <c r="BS128" s="309" t="str">
        <f ca="true">+IF(OFFSET('Water Data'!$D$27,0,10*ROW('Water Data'!D122))="","",OFFSET('Water Data'!$D$27,0,10*ROW('Water Data'!D122)))</f>
        <v/>
      </c>
      <c r="BT128" s="309" t="str">
        <f ca="true">+IF(OFFSET('Water Data'!$D$28,0,10*ROW('Water Data'!D122))="","",OFFSET('Water Data'!$D$28,0,10*ROW('Water Data'!D122)))</f>
        <v/>
      </c>
      <c r="BU128" s="309" t="str">
        <f ca="true">+IF(OFFSET('Water Data'!$D$29,0,10*ROW('Water Data'!D122))="","",OFFSET('Water Data'!$D$29,0,10*ROW('Water Data'!D122)))</f>
        <v/>
      </c>
      <c r="BV128" s="309" t="str">
        <f ca="true">+IF(OFFSET('Water Data'!$E$27,0,10*ROW('Water Data'!E122))="","",OFFSET('Water Data'!$E$27,0,10*ROW('Water Data'!E122)))</f>
        <v/>
      </c>
      <c r="BW128" s="309" t="str">
        <f ca="true">+IF(OFFSET('Water Data'!$E$28,0,10*ROW('Water Data'!E122))="","",OFFSET('Water Data'!$E$28,0,10*ROW('Water Data'!E122)))</f>
        <v/>
      </c>
      <c r="BX128" s="309" t="str">
        <f ca="true">+IF(OFFSET('Water Data'!$E$29,0,10*ROW('Water Data'!E122))="","",OFFSET('Water Data'!$E$29,0,10*ROW('Water Data'!E122)))</f>
        <v/>
      </c>
      <c r="BY128" s="309" t="str">
        <f ca="true">+IF(OFFSET('Water Data'!$F$27,0,10*ROW('Water Data'!F122))="","",OFFSET('Water Data'!$F$27,0,10*ROW('Water Data'!F122)))</f>
        <v/>
      </c>
      <c r="BZ128" s="309" t="str">
        <f ca="true">+IF(OFFSET('Water Data'!$F$28,0,10*ROW('Water Data'!F122))="","",OFFSET('Water Data'!$F$28,0,10*ROW('Water Data'!F122)))</f>
        <v/>
      </c>
      <c r="CA128" s="309" t="str">
        <f ca="true">+IF(OFFSET('Water Data'!$F$29,0,10*ROW('Water Data'!F122))="","",OFFSET('Water Data'!$F$29,0,10*ROW('Water Data'!F122)))</f>
        <v/>
      </c>
      <c r="CB128" s="309" t="str">
        <f ca="true">+IF(OFFSET('Water Data'!$G$27,0,10*ROW('Water Data'!G122))="","",OFFSET('Water Data'!$G$27,0,10*ROW('Water Data'!G122)))</f>
        <v/>
      </c>
      <c r="CC128" s="309" t="str">
        <f ca="true">+IF(OFFSET('Water Data'!$G$28,0,10*ROW('Water Data'!G122))="","",OFFSET('Water Data'!$G$28,0,10*ROW('Water Data'!G122)))</f>
        <v/>
      </c>
      <c r="CD128" s="309" t="str">
        <f ca="true">+IF(OFFSET('Water Data'!$G$29,0,10*ROW('Water Data'!G122))="","",OFFSET('Water Data'!$G$29,0,10*ROW('Water Data'!G122)))</f>
        <v/>
      </c>
      <c r="CE128" s="309" t="str">
        <f ca="true">+IF(OFFSET('Water Data'!$H$27,0,10*ROW('Water Data'!H122))="","",OFFSET('Water Data'!$H$27,0,10*ROW('Water Data'!H122)))</f>
        <v/>
      </c>
      <c r="CF128" s="309" t="str">
        <f ca="true">+IF(OFFSET('Water Data'!$H$28,0,10*ROW('Water Data'!H122))="","",OFFSET('Water Data'!$H$28,0,10*ROW('Water Data'!H122)))</f>
        <v/>
      </c>
      <c r="CG128" s="309" t="str">
        <f ca="true">+IF(OFFSET('Water Data'!$H$29,0,10*ROW('Water Data'!H122))="","",OFFSET('Water Data'!$H$29,0,10*ROW('Water Data'!H122)))</f>
        <v/>
      </c>
      <c r="CH128" s="309" t="str">
        <f ca="true">+IF(OFFSET('Water Data'!$I$27,0,10*ROW('Water Data'!I122))="","",OFFSET('Water Data'!$I$27,0,10*ROW('Water Data'!I122)))</f>
        <v/>
      </c>
      <c r="CI128" s="309" t="str">
        <f ca="true">+IF(OFFSET('Water Data'!$I$28,0,10*ROW('Water Data'!I122))="","",OFFSET('Water Data'!$I$28,0,10*ROW('Water Data'!I122)))</f>
        <v/>
      </c>
      <c r="CJ128" s="309" t="str">
        <f ca="true">+IF(OFFSET('Water Data'!$I$29,0,10*ROW('Water Data'!I122))="","",OFFSET('Water Data'!$I$29,0,10*ROW('Water Data'!I122)))</f>
        <v/>
      </c>
      <c r="CK128" s="309" t="str">
        <f ca="true">+IF(OFFSET('Sanitation Data'!$D$28,0,10*ROW('Sanitation Data'!D122))="","",OFFSET('Sanitation Data'!$D$28,0,10*ROW('Sanitation Data'!D122)))</f>
        <v/>
      </c>
      <c r="CL128" s="309" t="str">
        <f ca="true">+IF(OFFSET('Sanitation Data'!$D$29,0,10*ROW('Sanitation Data'!D122))="","",OFFSET('Sanitation Data'!$D$29,0,10*ROW('Sanitation Data'!D122)))</f>
        <v/>
      </c>
      <c r="CM128" s="309" t="str">
        <f ca="true">+IF(OFFSET('Sanitation Data'!$D$30,0,10*ROW('Sanitation Data'!D122))="","",OFFSET('Sanitation Data'!$D$30,0,10*ROW('Sanitation Data'!D122)))</f>
        <v/>
      </c>
      <c r="CN128" s="309" t="str">
        <f ca="true">+IF(OFFSET('Sanitation Data'!$D$31,0,10*ROW('Sanitation Data'!D122))="","",OFFSET('Sanitation Data'!$D$31,0,10*ROW('Sanitation Data'!D122)))</f>
        <v/>
      </c>
      <c r="CO128" s="309" t="str">
        <f ca="true">+IF(OFFSET('Sanitation Data'!$D$32,0,10*ROW('Sanitation Data'!D122))="","",OFFSET('Sanitation Data'!$D$32,0,10*ROW('Sanitation Data'!D122)))</f>
        <v/>
      </c>
      <c r="CP128" s="309" t="str">
        <f ca="true">+IF(OFFSET('Sanitation Data'!$E$28,0,10*ROW('Sanitation Data'!E122))="","",OFFSET('Sanitation Data'!$E$28,0,10*ROW('Sanitation Data'!E122)))</f>
        <v/>
      </c>
      <c r="CQ128" s="309" t="str">
        <f ca="true">+IF(OFFSET('Sanitation Data'!$E$29,0,10*ROW('Sanitation Data'!E122))="","",OFFSET('Sanitation Data'!$E$29,0,10*ROW('Sanitation Data'!E122)))</f>
        <v/>
      </c>
      <c r="CR128" s="309" t="str">
        <f ca="true">+IF(OFFSET('Sanitation Data'!$E$30,0,10*ROW('Sanitation Data'!E122))="","",OFFSET('Sanitation Data'!$E$30,0,10*ROW('Sanitation Data'!E122)))</f>
        <v/>
      </c>
      <c r="CS128" s="309" t="str">
        <f ca="true">+IF(OFFSET('Sanitation Data'!$E$31,0,10*ROW('Sanitation Data'!E122))="","",OFFSET('Sanitation Data'!$E$31,0,10*ROW('Sanitation Data'!E122)))</f>
        <v/>
      </c>
      <c r="CT128" s="309" t="str">
        <f ca="true">+IF(OFFSET('Sanitation Data'!$E$32,0,10*ROW('Sanitation Data'!E122))="","",OFFSET('Sanitation Data'!$E$32,0,10*ROW('Sanitation Data'!E122)))</f>
        <v/>
      </c>
      <c r="CU128" s="309" t="str">
        <f ca="true">+IF(OFFSET('Sanitation Data'!$F$28,0,10*ROW('Sanitation Data'!F122))="","",OFFSET('Sanitation Data'!$F$28,0,10*ROW('Sanitation Data'!F122)))</f>
        <v/>
      </c>
      <c r="CV128" s="309" t="str">
        <f ca="true">+IF(OFFSET('Sanitation Data'!$F$29,0,10*ROW('Sanitation Data'!F122))="","",OFFSET('Sanitation Data'!$F$29,0,10*ROW('Sanitation Data'!F122)))</f>
        <v/>
      </c>
      <c r="CW128" s="309" t="str">
        <f ca="true">+IF(OFFSET('Sanitation Data'!$F$30,0,10*ROW('Sanitation Data'!F122))="","",OFFSET('Sanitation Data'!$F$30,0,10*ROW('Sanitation Data'!F122)))</f>
        <v/>
      </c>
      <c r="CX128" s="309" t="str">
        <f ca="true">+IF(OFFSET('Sanitation Data'!$F$31,0,10*ROW('Sanitation Data'!F122))="","",OFFSET('Sanitation Data'!$F$31,0,10*ROW('Sanitation Data'!F122)))</f>
        <v/>
      </c>
      <c r="CY128" s="309" t="str">
        <f ca="true">+IF(OFFSET('Sanitation Data'!$F$32,0,10*ROW('Sanitation Data'!F122))="","",OFFSET('Sanitation Data'!$F$32,0,10*ROW('Sanitation Data'!F122)))</f>
        <v/>
      </c>
      <c r="CZ128" s="309" t="str">
        <f ca="true">+IF(OFFSET('Sanitation Data'!$G$28,0,10*ROW('Sanitation Data'!G122))="","",OFFSET('Sanitation Data'!$G$28,0,10*ROW('Sanitation Data'!G122)))</f>
        <v/>
      </c>
      <c r="DA128" s="309" t="str">
        <f ca="true">+IF(OFFSET('Sanitation Data'!$G$29,0,10*ROW('Sanitation Data'!G122))="","",OFFSET('Sanitation Data'!$G$29,0,10*ROW('Sanitation Data'!G122)))</f>
        <v/>
      </c>
      <c r="DB128" s="309" t="str">
        <f ca="true">+IF(OFFSET('Sanitation Data'!$G$30,0,10*ROW('Sanitation Data'!G122))="","",OFFSET('Sanitation Data'!$G$30,0,10*ROW('Sanitation Data'!G122)))</f>
        <v/>
      </c>
      <c r="DC128" s="309" t="str">
        <f ca="true">+IF(OFFSET('Sanitation Data'!$G$31,0,10*ROW('Sanitation Data'!G122))="","",OFFSET('Sanitation Data'!$G$31,0,10*ROW('Sanitation Data'!G122)))</f>
        <v/>
      </c>
      <c r="DD128" s="309" t="str">
        <f ca="true">+IF(OFFSET('Sanitation Data'!$G$32,0,10*ROW('Sanitation Data'!G122))="","",OFFSET('Sanitation Data'!$G$32,0,10*ROW('Sanitation Data'!G122)))</f>
        <v/>
      </c>
      <c r="DE128" s="309" t="str">
        <f ca="true">+IF(OFFSET('Sanitation Data'!$H$28,0,10*ROW('Sanitation Data'!H122))="","",OFFSET('Sanitation Data'!$H$28,0,10*ROW('Sanitation Data'!H122)))</f>
        <v/>
      </c>
      <c r="DF128" s="309" t="str">
        <f ca="true">+IF(OFFSET('Sanitation Data'!$H$29,0,10*ROW('Sanitation Data'!H122))="","",OFFSET('Sanitation Data'!$H$29,0,10*ROW('Sanitation Data'!H122)))</f>
        <v/>
      </c>
      <c r="DG128" s="309" t="str">
        <f ca="true">+IF(OFFSET('Sanitation Data'!$H$30,0,10*ROW('Sanitation Data'!H122))="","",OFFSET('Sanitation Data'!$H$30,0,10*ROW('Sanitation Data'!H122)))</f>
        <v/>
      </c>
      <c r="DH128" s="309" t="str">
        <f ca="true">+IF(OFFSET('Sanitation Data'!$H$31,0,10*ROW('Sanitation Data'!H122))="","",OFFSET('Sanitation Data'!$H$31,0,10*ROW('Sanitation Data'!H122)))</f>
        <v/>
      </c>
      <c r="DI128" s="309" t="str">
        <f ca="true">+IF(OFFSET('Sanitation Data'!$H$32,0,10*ROW('Sanitation Data'!H122))="","",OFFSET('Sanitation Data'!$H$32,0,10*ROW('Sanitation Data'!H122)))</f>
        <v/>
      </c>
      <c r="DJ128" s="309" t="str">
        <f ca="true">+IF(OFFSET('Sanitation Data'!$I$28,0,10*ROW('Sanitation Data'!I122))="","",OFFSET('Sanitation Data'!$I$28,0,10*ROW('Sanitation Data'!I122)))</f>
        <v/>
      </c>
      <c r="DK128" s="309" t="str">
        <f ca="true">+IF(OFFSET('Sanitation Data'!$I$29,0,10*ROW('Sanitation Data'!I122))="","",OFFSET('Sanitation Data'!$I$29,0,10*ROW('Sanitation Data'!I122)))</f>
        <v/>
      </c>
      <c r="DL128" s="309" t="str">
        <f ca="true">+IF(OFFSET('Sanitation Data'!$I$30,0,10*ROW('Sanitation Data'!I122))="","",OFFSET('Sanitation Data'!$I$30,0,10*ROW('Sanitation Data'!I122)))</f>
        <v/>
      </c>
      <c r="DM128" s="309" t="str">
        <f ca="true">+IF(OFFSET('Sanitation Data'!$I$31,0,10*ROW('Sanitation Data'!I122))="","",OFFSET('Sanitation Data'!$I$31,0,10*ROW('Sanitation Data'!I122)))</f>
        <v/>
      </c>
      <c r="DN128" s="309" t="str">
        <f ca="true">+IF(OFFSET('Sanitation Data'!$I$32,0,10*ROW('Sanitation Data'!I122))="","",OFFSET('Sanitation Data'!$I$32,0,10*ROW('Sanitation Data'!I122)))</f>
        <v/>
      </c>
      <c r="DO128" s="309" t="str">
        <f ca="true">+IF(OFFSET('Hygiene Data'!$D$11,0,10*ROW('Hygiene Data'!D122))="","",OFFSET('Hygiene Data'!$D$11,0,10*ROW('Hygiene Data'!D122)))</f>
        <v/>
      </c>
      <c r="DP128" s="309" t="str">
        <f ca="true">+IF(OFFSET('Hygiene Data'!$D$12,0,10*ROW('Hygiene Data'!D122))="","",OFFSET('Hygiene Data'!$D$12,0,10*ROW('Hygiene Data'!D122)))</f>
        <v/>
      </c>
      <c r="DQ128" s="309" t="str">
        <f ca="true">+IF(OFFSET('Hygiene Data'!$D$13,0,10*ROW('Hygiene Data'!D122))="","",OFFSET('Hygiene Data'!$D$13,0,10*ROW('Hygiene Data'!D122)))</f>
        <v/>
      </c>
      <c r="DR128" s="309" t="str">
        <f ca="true">+IF(OFFSET('Hygiene Data'!$E$11,0,10*ROW('Hygiene Data'!E122))="","",OFFSET('Hygiene Data'!$E$11,0,10*ROW('Hygiene Data'!E122)))</f>
        <v/>
      </c>
      <c r="DS128" s="309" t="str">
        <f ca="true">+IF(OFFSET('Hygiene Data'!$E$12,0,10*ROW('Hygiene Data'!E122))="","",OFFSET('Hygiene Data'!$E$12,0,10*ROW('Hygiene Data'!E122)))</f>
        <v/>
      </c>
      <c r="DT128" s="309" t="str">
        <f ca="true">+IF(OFFSET('Hygiene Data'!$E$13,0,10*ROW('Hygiene Data'!E122))="","",OFFSET('Hygiene Data'!$E$13,0,10*ROW('Hygiene Data'!E122)))</f>
        <v/>
      </c>
      <c r="DU128" s="309" t="str">
        <f ca="true">+IF(OFFSET('Hygiene Data'!$F$11,0,10*ROW('Hygiene Data'!F122))="","",OFFSET('Hygiene Data'!$F$11,0,10*ROW('Hygiene Data'!F122)))</f>
        <v/>
      </c>
      <c r="DV128" s="309" t="str">
        <f ca="true">+IF(OFFSET('Hygiene Data'!$F$12,0,10*ROW('Hygiene Data'!F122))="","",OFFSET('Hygiene Data'!$F$12,0,10*ROW('Hygiene Data'!F122)))</f>
        <v/>
      </c>
      <c r="DW128" s="309" t="str">
        <f ca="true">+IF(OFFSET('Hygiene Data'!$F$13,0,10*ROW('Hygiene Data'!F122))="","",OFFSET('Hygiene Data'!$F$13,0,10*ROW('Hygiene Data'!F122)))</f>
        <v/>
      </c>
      <c r="DX128" s="309" t="str">
        <f ca="true">+IF(OFFSET('Hygiene Data'!$G$11,0,10*ROW('Hygiene Data'!G122))="","",OFFSET('Hygiene Data'!$G$11,0,10*ROW('Hygiene Data'!G122)))</f>
        <v/>
      </c>
      <c r="DY128" s="309" t="str">
        <f ca="true">+IF(OFFSET('Hygiene Data'!$G$12,0,10*ROW('Hygiene Data'!G122))="","",OFFSET('Hygiene Data'!$G$12,0,10*ROW('Hygiene Data'!G122)))</f>
        <v/>
      </c>
      <c r="DZ128" s="309" t="str">
        <f ca="true">+IF(OFFSET('Hygiene Data'!$G$13,0,10*ROW('Hygiene Data'!G122))="","",OFFSET('Hygiene Data'!$G$13,0,10*ROW('Hygiene Data'!G122)))</f>
        <v/>
      </c>
      <c r="EA128" s="309" t="str">
        <f ca="true">+IF(OFFSET('Hygiene Data'!$H$11,0,10*ROW('Hygiene Data'!H122))="","",OFFSET('Hygiene Data'!$H$11,0,10*ROW('Hygiene Data'!H122)))</f>
        <v/>
      </c>
      <c r="EB128" s="309" t="str">
        <f ca="true">+IF(OFFSET('Hygiene Data'!$H$12,0,10*ROW('Hygiene Data'!H122))="","",OFFSET('Hygiene Data'!$H$12,0,10*ROW('Hygiene Data'!H122)))</f>
        <v/>
      </c>
      <c r="EC128" s="309" t="str">
        <f ca="true">+IF(OFFSET('Hygiene Data'!$H$13,0,10*ROW('Hygiene Data'!H122))="","",OFFSET('Hygiene Data'!$H$13,0,10*ROW('Hygiene Data'!H122)))</f>
        <v/>
      </c>
      <c r="ED128" s="309" t="str">
        <f ca="true">+IF(OFFSET('Hygiene Data'!$I$11,0,10*ROW('Hygiene Data'!I122))="","",OFFSET('Hygiene Data'!$I$11,0,10*ROW('Hygiene Data'!I122)))</f>
        <v/>
      </c>
      <c r="EE128" s="309" t="str">
        <f ca="true">+IF(OFFSET('Hygiene Data'!$I$12,0,10*ROW('Hygiene Data'!I122))="","",OFFSET('Hygiene Data'!$I$12,0,10*ROW('Hygiene Data'!I122)))</f>
        <v/>
      </c>
      <c r="EF128" s="309"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65" t="str">
        <f t="shared" ca="true" si="1"/>
        <v/>
      </c>
      <c r="D129" s="9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10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10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10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10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10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10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10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10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10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10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10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10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10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10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10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10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10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10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10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10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10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10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10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10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10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10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10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10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10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10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9"/>
      <c r="BS129" s="309" t="str">
        <f ca="true">+IF(OFFSET('Water Data'!$D$27,0,10*ROW('Water Data'!D123))="","",OFFSET('Water Data'!$D$27,0,10*ROW('Water Data'!D123)))</f>
        <v/>
      </c>
      <c r="BT129" s="309" t="str">
        <f ca="true">+IF(OFFSET('Water Data'!$D$28,0,10*ROW('Water Data'!D123))="","",OFFSET('Water Data'!$D$28,0,10*ROW('Water Data'!D123)))</f>
        <v/>
      </c>
      <c r="BU129" s="309" t="str">
        <f ca="true">+IF(OFFSET('Water Data'!$D$29,0,10*ROW('Water Data'!D123))="","",OFFSET('Water Data'!$D$29,0,10*ROW('Water Data'!D123)))</f>
        <v/>
      </c>
      <c r="BV129" s="309" t="str">
        <f ca="true">+IF(OFFSET('Water Data'!$E$27,0,10*ROW('Water Data'!E123))="","",OFFSET('Water Data'!$E$27,0,10*ROW('Water Data'!E123)))</f>
        <v/>
      </c>
      <c r="BW129" s="309" t="str">
        <f ca="true">+IF(OFFSET('Water Data'!$E$28,0,10*ROW('Water Data'!E123))="","",OFFSET('Water Data'!$E$28,0,10*ROW('Water Data'!E123)))</f>
        <v/>
      </c>
      <c r="BX129" s="309" t="str">
        <f ca="true">+IF(OFFSET('Water Data'!$E$29,0,10*ROW('Water Data'!E123))="","",OFFSET('Water Data'!$E$29,0,10*ROW('Water Data'!E123)))</f>
        <v/>
      </c>
      <c r="BY129" s="309" t="str">
        <f ca="true">+IF(OFFSET('Water Data'!$F$27,0,10*ROW('Water Data'!F123))="","",OFFSET('Water Data'!$F$27,0,10*ROW('Water Data'!F123)))</f>
        <v/>
      </c>
      <c r="BZ129" s="309" t="str">
        <f ca="true">+IF(OFFSET('Water Data'!$F$28,0,10*ROW('Water Data'!F123))="","",OFFSET('Water Data'!$F$28,0,10*ROW('Water Data'!F123)))</f>
        <v/>
      </c>
      <c r="CA129" s="309" t="str">
        <f ca="true">+IF(OFFSET('Water Data'!$F$29,0,10*ROW('Water Data'!F123))="","",OFFSET('Water Data'!$F$29,0,10*ROW('Water Data'!F123)))</f>
        <v/>
      </c>
      <c r="CB129" s="309" t="str">
        <f ca="true">+IF(OFFSET('Water Data'!$G$27,0,10*ROW('Water Data'!G123))="","",OFFSET('Water Data'!$G$27,0,10*ROW('Water Data'!G123)))</f>
        <v/>
      </c>
      <c r="CC129" s="309" t="str">
        <f ca="true">+IF(OFFSET('Water Data'!$G$28,0,10*ROW('Water Data'!G123))="","",OFFSET('Water Data'!$G$28,0,10*ROW('Water Data'!G123)))</f>
        <v/>
      </c>
      <c r="CD129" s="309" t="str">
        <f ca="true">+IF(OFFSET('Water Data'!$G$29,0,10*ROW('Water Data'!G123))="","",OFFSET('Water Data'!$G$29,0,10*ROW('Water Data'!G123)))</f>
        <v/>
      </c>
      <c r="CE129" s="309" t="str">
        <f ca="true">+IF(OFFSET('Water Data'!$H$27,0,10*ROW('Water Data'!H123))="","",OFFSET('Water Data'!$H$27,0,10*ROW('Water Data'!H123)))</f>
        <v/>
      </c>
      <c r="CF129" s="309" t="str">
        <f ca="true">+IF(OFFSET('Water Data'!$H$28,0,10*ROW('Water Data'!H123))="","",OFFSET('Water Data'!$H$28,0,10*ROW('Water Data'!H123)))</f>
        <v/>
      </c>
      <c r="CG129" s="309" t="str">
        <f ca="true">+IF(OFFSET('Water Data'!$H$29,0,10*ROW('Water Data'!H123))="","",OFFSET('Water Data'!$H$29,0,10*ROW('Water Data'!H123)))</f>
        <v/>
      </c>
      <c r="CH129" s="309" t="str">
        <f ca="true">+IF(OFFSET('Water Data'!$I$27,0,10*ROW('Water Data'!I123))="","",OFFSET('Water Data'!$I$27,0,10*ROW('Water Data'!I123)))</f>
        <v/>
      </c>
      <c r="CI129" s="309" t="str">
        <f ca="true">+IF(OFFSET('Water Data'!$I$28,0,10*ROW('Water Data'!I123))="","",OFFSET('Water Data'!$I$28,0,10*ROW('Water Data'!I123)))</f>
        <v/>
      </c>
      <c r="CJ129" s="309" t="str">
        <f ca="true">+IF(OFFSET('Water Data'!$I$29,0,10*ROW('Water Data'!I123))="","",OFFSET('Water Data'!$I$29,0,10*ROW('Water Data'!I123)))</f>
        <v/>
      </c>
      <c r="CK129" s="309" t="str">
        <f ca="true">+IF(OFFSET('Sanitation Data'!$D$28,0,10*ROW('Sanitation Data'!D123))="","",OFFSET('Sanitation Data'!$D$28,0,10*ROW('Sanitation Data'!D123)))</f>
        <v/>
      </c>
      <c r="CL129" s="309" t="str">
        <f ca="true">+IF(OFFSET('Sanitation Data'!$D$29,0,10*ROW('Sanitation Data'!D123))="","",OFFSET('Sanitation Data'!$D$29,0,10*ROW('Sanitation Data'!D123)))</f>
        <v/>
      </c>
      <c r="CM129" s="309" t="str">
        <f ca="true">+IF(OFFSET('Sanitation Data'!$D$30,0,10*ROW('Sanitation Data'!D123))="","",OFFSET('Sanitation Data'!$D$30,0,10*ROW('Sanitation Data'!D123)))</f>
        <v/>
      </c>
      <c r="CN129" s="309" t="str">
        <f ca="true">+IF(OFFSET('Sanitation Data'!$D$31,0,10*ROW('Sanitation Data'!D123))="","",OFFSET('Sanitation Data'!$D$31,0,10*ROW('Sanitation Data'!D123)))</f>
        <v/>
      </c>
      <c r="CO129" s="309" t="str">
        <f ca="true">+IF(OFFSET('Sanitation Data'!$D$32,0,10*ROW('Sanitation Data'!D123))="","",OFFSET('Sanitation Data'!$D$32,0,10*ROW('Sanitation Data'!D123)))</f>
        <v/>
      </c>
      <c r="CP129" s="309" t="str">
        <f ca="true">+IF(OFFSET('Sanitation Data'!$E$28,0,10*ROW('Sanitation Data'!E123))="","",OFFSET('Sanitation Data'!$E$28,0,10*ROW('Sanitation Data'!E123)))</f>
        <v/>
      </c>
      <c r="CQ129" s="309" t="str">
        <f ca="true">+IF(OFFSET('Sanitation Data'!$E$29,0,10*ROW('Sanitation Data'!E123))="","",OFFSET('Sanitation Data'!$E$29,0,10*ROW('Sanitation Data'!E123)))</f>
        <v/>
      </c>
      <c r="CR129" s="309" t="str">
        <f ca="true">+IF(OFFSET('Sanitation Data'!$E$30,0,10*ROW('Sanitation Data'!E123))="","",OFFSET('Sanitation Data'!$E$30,0,10*ROW('Sanitation Data'!E123)))</f>
        <v/>
      </c>
      <c r="CS129" s="309" t="str">
        <f ca="true">+IF(OFFSET('Sanitation Data'!$E$31,0,10*ROW('Sanitation Data'!E123))="","",OFFSET('Sanitation Data'!$E$31,0,10*ROW('Sanitation Data'!E123)))</f>
        <v/>
      </c>
      <c r="CT129" s="309" t="str">
        <f ca="true">+IF(OFFSET('Sanitation Data'!$E$32,0,10*ROW('Sanitation Data'!E123))="","",OFFSET('Sanitation Data'!$E$32,0,10*ROW('Sanitation Data'!E123)))</f>
        <v/>
      </c>
      <c r="CU129" s="309" t="str">
        <f ca="true">+IF(OFFSET('Sanitation Data'!$F$28,0,10*ROW('Sanitation Data'!F123))="","",OFFSET('Sanitation Data'!$F$28,0,10*ROW('Sanitation Data'!F123)))</f>
        <v/>
      </c>
      <c r="CV129" s="309" t="str">
        <f ca="true">+IF(OFFSET('Sanitation Data'!$F$29,0,10*ROW('Sanitation Data'!F123))="","",OFFSET('Sanitation Data'!$F$29,0,10*ROW('Sanitation Data'!F123)))</f>
        <v/>
      </c>
      <c r="CW129" s="309" t="str">
        <f ca="true">+IF(OFFSET('Sanitation Data'!$F$30,0,10*ROW('Sanitation Data'!F123))="","",OFFSET('Sanitation Data'!$F$30,0,10*ROW('Sanitation Data'!F123)))</f>
        <v/>
      </c>
      <c r="CX129" s="309" t="str">
        <f ca="true">+IF(OFFSET('Sanitation Data'!$F$31,0,10*ROW('Sanitation Data'!F123))="","",OFFSET('Sanitation Data'!$F$31,0,10*ROW('Sanitation Data'!F123)))</f>
        <v/>
      </c>
      <c r="CY129" s="309" t="str">
        <f ca="true">+IF(OFFSET('Sanitation Data'!$F$32,0,10*ROW('Sanitation Data'!F123))="","",OFFSET('Sanitation Data'!$F$32,0,10*ROW('Sanitation Data'!F123)))</f>
        <v/>
      </c>
      <c r="CZ129" s="309" t="str">
        <f ca="true">+IF(OFFSET('Sanitation Data'!$G$28,0,10*ROW('Sanitation Data'!G123))="","",OFFSET('Sanitation Data'!$G$28,0,10*ROW('Sanitation Data'!G123)))</f>
        <v/>
      </c>
      <c r="DA129" s="309" t="str">
        <f ca="true">+IF(OFFSET('Sanitation Data'!$G$29,0,10*ROW('Sanitation Data'!G123))="","",OFFSET('Sanitation Data'!$G$29,0,10*ROW('Sanitation Data'!G123)))</f>
        <v/>
      </c>
      <c r="DB129" s="309" t="str">
        <f ca="true">+IF(OFFSET('Sanitation Data'!$G$30,0,10*ROW('Sanitation Data'!G123))="","",OFFSET('Sanitation Data'!$G$30,0,10*ROW('Sanitation Data'!G123)))</f>
        <v/>
      </c>
      <c r="DC129" s="309" t="str">
        <f ca="true">+IF(OFFSET('Sanitation Data'!$G$31,0,10*ROW('Sanitation Data'!G123))="","",OFFSET('Sanitation Data'!$G$31,0,10*ROW('Sanitation Data'!G123)))</f>
        <v/>
      </c>
      <c r="DD129" s="309" t="str">
        <f ca="true">+IF(OFFSET('Sanitation Data'!$G$32,0,10*ROW('Sanitation Data'!G123))="","",OFFSET('Sanitation Data'!$G$32,0,10*ROW('Sanitation Data'!G123)))</f>
        <v/>
      </c>
      <c r="DE129" s="309" t="str">
        <f ca="true">+IF(OFFSET('Sanitation Data'!$H$28,0,10*ROW('Sanitation Data'!H123))="","",OFFSET('Sanitation Data'!$H$28,0,10*ROW('Sanitation Data'!H123)))</f>
        <v/>
      </c>
      <c r="DF129" s="309" t="str">
        <f ca="true">+IF(OFFSET('Sanitation Data'!$H$29,0,10*ROW('Sanitation Data'!H123))="","",OFFSET('Sanitation Data'!$H$29,0,10*ROW('Sanitation Data'!H123)))</f>
        <v/>
      </c>
      <c r="DG129" s="309" t="str">
        <f ca="true">+IF(OFFSET('Sanitation Data'!$H$30,0,10*ROW('Sanitation Data'!H123))="","",OFFSET('Sanitation Data'!$H$30,0,10*ROW('Sanitation Data'!H123)))</f>
        <v/>
      </c>
      <c r="DH129" s="309" t="str">
        <f ca="true">+IF(OFFSET('Sanitation Data'!$H$31,0,10*ROW('Sanitation Data'!H123))="","",OFFSET('Sanitation Data'!$H$31,0,10*ROW('Sanitation Data'!H123)))</f>
        <v/>
      </c>
      <c r="DI129" s="309" t="str">
        <f ca="true">+IF(OFFSET('Sanitation Data'!$H$32,0,10*ROW('Sanitation Data'!H123))="","",OFFSET('Sanitation Data'!$H$32,0,10*ROW('Sanitation Data'!H123)))</f>
        <v/>
      </c>
      <c r="DJ129" s="309" t="str">
        <f ca="true">+IF(OFFSET('Sanitation Data'!$I$28,0,10*ROW('Sanitation Data'!I123))="","",OFFSET('Sanitation Data'!$I$28,0,10*ROW('Sanitation Data'!I123)))</f>
        <v/>
      </c>
      <c r="DK129" s="309" t="str">
        <f ca="true">+IF(OFFSET('Sanitation Data'!$I$29,0,10*ROW('Sanitation Data'!I123))="","",OFFSET('Sanitation Data'!$I$29,0,10*ROW('Sanitation Data'!I123)))</f>
        <v/>
      </c>
      <c r="DL129" s="309" t="str">
        <f ca="true">+IF(OFFSET('Sanitation Data'!$I$30,0,10*ROW('Sanitation Data'!I123))="","",OFFSET('Sanitation Data'!$I$30,0,10*ROW('Sanitation Data'!I123)))</f>
        <v/>
      </c>
      <c r="DM129" s="309" t="str">
        <f ca="true">+IF(OFFSET('Sanitation Data'!$I$31,0,10*ROW('Sanitation Data'!I123))="","",OFFSET('Sanitation Data'!$I$31,0,10*ROW('Sanitation Data'!I123)))</f>
        <v/>
      </c>
      <c r="DN129" s="309" t="str">
        <f ca="true">+IF(OFFSET('Sanitation Data'!$I$32,0,10*ROW('Sanitation Data'!I123))="","",OFFSET('Sanitation Data'!$I$32,0,10*ROW('Sanitation Data'!I123)))</f>
        <v/>
      </c>
      <c r="DO129" s="309" t="str">
        <f ca="true">+IF(OFFSET('Hygiene Data'!$D$11,0,10*ROW('Hygiene Data'!D123))="","",OFFSET('Hygiene Data'!$D$11,0,10*ROW('Hygiene Data'!D123)))</f>
        <v/>
      </c>
      <c r="DP129" s="309" t="str">
        <f ca="true">+IF(OFFSET('Hygiene Data'!$D$12,0,10*ROW('Hygiene Data'!D123))="","",OFFSET('Hygiene Data'!$D$12,0,10*ROW('Hygiene Data'!D123)))</f>
        <v/>
      </c>
      <c r="DQ129" s="309" t="str">
        <f ca="true">+IF(OFFSET('Hygiene Data'!$D$13,0,10*ROW('Hygiene Data'!D123))="","",OFFSET('Hygiene Data'!$D$13,0,10*ROW('Hygiene Data'!D123)))</f>
        <v/>
      </c>
      <c r="DR129" s="309" t="str">
        <f ca="true">+IF(OFFSET('Hygiene Data'!$E$11,0,10*ROW('Hygiene Data'!E123))="","",OFFSET('Hygiene Data'!$E$11,0,10*ROW('Hygiene Data'!E123)))</f>
        <v/>
      </c>
      <c r="DS129" s="309" t="str">
        <f ca="true">+IF(OFFSET('Hygiene Data'!$E$12,0,10*ROW('Hygiene Data'!E123))="","",OFFSET('Hygiene Data'!$E$12,0,10*ROW('Hygiene Data'!E123)))</f>
        <v/>
      </c>
      <c r="DT129" s="309" t="str">
        <f ca="true">+IF(OFFSET('Hygiene Data'!$E$13,0,10*ROW('Hygiene Data'!E123))="","",OFFSET('Hygiene Data'!$E$13,0,10*ROW('Hygiene Data'!E123)))</f>
        <v/>
      </c>
      <c r="DU129" s="309" t="str">
        <f ca="true">+IF(OFFSET('Hygiene Data'!$F$11,0,10*ROW('Hygiene Data'!F123))="","",OFFSET('Hygiene Data'!$F$11,0,10*ROW('Hygiene Data'!F123)))</f>
        <v/>
      </c>
      <c r="DV129" s="309" t="str">
        <f ca="true">+IF(OFFSET('Hygiene Data'!$F$12,0,10*ROW('Hygiene Data'!F123))="","",OFFSET('Hygiene Data'!$F$12,0,10*ROW('Hygiene Data'!F123)))</f>
        <v/>
      </c>
      <c r="DW129" s="309" t="str">
        <f ca="true">+IF(OFFSET('Hygiene Data'!$F$13,0,10*ROW('Hygiene Data'!F123))="","",OFFSET('Hygiene Data'!$F$13,0,10*ROW('Hygiene Data'!F123)))</f>
        <v/>
      </c>
      <c r="DX129" s="309" t="str">
        <f ca="true">+IF(OFFSET('Hygiene Data'!$G$11,0,10*ROW('Hygiene Data'!G123))="","",OFFSET('Hygiene Data'!$G$11,0,10*ROW('Hygiene Data'!G123)))</f>
        <v/>
      </c>
      <c r="DY129" s="309" t="str">
        <f ca="true">+IF(OFFSET('Hygiene Data'!$G$12,0,10*ROW('Hygiene Data'!G123))="","",OFFSET('Hygiene Data'!$G$12,0,10*ROW('Hygiene Data'!G123)))</f>
        <v/>
      </c>
      <c r="DZ129" s="309" t="str">
        <f ca="true">+IF(OFFSET('Hygiene Data'!$G$13,0,10*ROW('Hygiene Data'!G123))="","",OFFSET('Hygiene Data'!$G$13,0,10*ROW('Hygiene Data'!G123)))</f>
        <v/>
      </c>
      <c r="EA129" s="309" t="str">
        <f ca="true">+IF(OFFSET('Hygiene Data'!$H$11,0,10*ROW('Hygiene Data'!H123))="","",OFFSET('Hygiene Data'!$H$11,0,10*ROW('Hygiene Data'!H123)))</f>
        <v/>
      </c>
      <c r="EB129" s="309" t="str">
        <f ca="true">+IF(OFFSET('Hygiene Data'!$H$12,0,10*ROW('Hygiene Data'!H123))="","",OFFSET('Hygiene Data'!$H$12,0,10*ROW('Hygiene Data'!H123)))</f>
        <v/>
      </c>
      <c r="EC129" s="309" t="str">
        <f ca="true">+IF(OFFSET('Hygiene Data'!$H$13,0,10*ROW('Hygiene Data'!H123))="","",OFFSET('Hygiene Data'!$H$13,0,10*ROW('Hygiene Data'!H123)))</f>
        <v/>
      </c>
      <c r="ED129" s="309" t="str">
        <f ca="true">+IF(OFFSET('Hygiene Data'!$I$11,0,10*ROW('Hygiene Data'!I123))="","",OFFSET('Hygiene Data'!$I$11,0,10*ROW('Hygiene Data'!I123)))</f>
        <v/>
      </c>
      <c r="EE129" s="309" t="str">
        <f ca="true">+IF(OFFSET('Hygiene Data'!$I$12,0,10*ROW('Hygiene Data'!I123))="","",OFFSET('Hygiene Data'!$I$12,0,10*ROW('Hygiene Data'!I123)))</f>
        <v/>
      </c>
      <c r="EF129" s="309"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65" t="str">
        <f t="shared" ca="true" si="1"/>
        <v/>
      </c>
      <c r="D130" s="9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10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10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10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10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10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10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10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10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10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10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10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10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10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10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10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10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10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10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10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10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10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10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10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10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10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10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10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10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10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10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9"/>
      <c r="BS130" s="309" t="str">
        <f ca="true">+IF(OFFSET('Water Data'!$D$27,0,10*ROW('Water Data'!D124))="","",OFFSET('Water Data'!$D$27,0,10*ROW('Water Data'!D124)))</f>
        <v/>
      </c>
      <c r="BT130" s="309" t="str">
        <f ca="true">+IF(OFFSET('Water Data'!$D$28,0,10*ROW('Water Data'!D124))="","",OFFSET('Water Data'!$D$28,0,10*ROW('Water Data'!D124)))</f>
        <v/>
      </c>
      <c r="BU130" s="309" t="str">
        <f ca="true">+IF(OFFSET('Water Data'!$D$29,0,10*ROW('Water Data'!D124))="","",OFFSET('Water Data'!$D$29,0,10*ROW('Water Data'!D124)))</f>
        <v/>
      </c>
      <c r="BV130" s="309" t="str">
        <f ca="true">+IF(OFFSET('Water Data'!$E$27,0,10*ROW('Water Data'!E124))="","",OFFSET('Water Data'!$E$27,0,10*ROW('Water Data'!E124)))</f>
        <v/>
      </c>
      <c r="BW130" s="309" t="str">
        <f ca="true">+IF(OFFSET('Water Data'!$E$28,0,10*ROW('Water Data'!E124))="","",OFFSET('Water Data'!$E$28,0,10*ROW('Water Data'!E124)))</f>
        <v/>
      </c>
      <c r="BX130" s="309" t="str">
        <f ca="true">+IF(OFFSET('Water Data'!$E$29,0,10*ROW('Water Data'!E124))="","",OFFSET('Water Data'!$E$29,0,10*ROW('Water Data'!E124)))</f>
        <v/>
      </c>
      <c r="BY130" s="309" t="str">
        <f ca="true">+IF(OFFSET('Water Data'!$F$27,0,10*ROW('Water Data'!F124))="","",OFFSET('Water Data'!$F$27,0,10*ROW('Water Data'!F124)))</f>
        <v/>
      </c>
      <c r="BZ130" s="309" t="str">
        <f ca="true">+IF(OFFSET('Water Data'!$F$28,0,10*ROW('Water Data'!F124))="","",OFFSET('Water Data'!$F$28,0,10*ROW('Water Data'!F124)))</f>
        <v/>
      </c>
      <c r="CA130" s="309" t="str">
        <f ca="true">+IF(OFFSET('Water Data'!$F$29,0,10*ROW('Water Data'!F124))="","",OFFSET('Water Data'!$F$29,0,10*ROW('Water Data'!F124)))</f>
        <v/>
      </c>
      <c r="CB130" s="309" t="str">
        <f ca="true">+IF(OFFSET('Water Data'!$G$27,0,10*ROW('Water Data'!G124))="","",OFFSET('Water Data'!$G$27,0,10*ROW('Water Data'!G124)))</f>
        <v/>
      </c>
      <c r="CC130" s="309" t="str">
        <f ca="true">+IF(OFFSET('Water Data'!$G$28,0,10*ROW('Water Data'!G124))="","",OFFSET('Water Data'!$G$28,0,10*ROW('Water Data'!G124)))</f>
        <v/>
      </c>
      <c r="CD130" s="309" t="str">
        <f ca="true">+IF(OFFSET('Water Data'!$G$29,0,10*ROW('Water Data'!G124))="","",OFFSET('Water Data'!$G$29,0,10*ROW('Water Data'!G124)))</f>
        <v/>
      </c>
      <c r="CE130" s="309" t="str">
        <f ca="true">+IF(OFFSET('Water Data'!$H$27,0,10*ROW('Water Data'!H124))="","",OFFSET('Water Data'!$H$27,0,10*ROW('Water Data'!H124)))</f>
        <v/>
      </c>
      <c r="CF130" s="309" t="str">
        <f ca="true">+IF(OFFSET('Water Data'!$H$28,0,10*ROW('Water Data'!H124))="","",OFFSET('Water Data'!$H$28,0,10*ROW('Water Data'!H124)))</f>
        <v/>
      </c>
      <c r="CG130" s="309" t="str">
        <f ca="true">+IF(OFFSET('Water Data'!$H$29,0,10*ROW('Water Data'!H124))="","",OFFSET('Water Data'!$H$29,0,10*ROW('Water Data'!H124)))</f>
        <v/>
      </c>
      <c r="CH130" s="309" t="str">
        <f ca="true">+IF(OFFSET('Water Data'!$I$27,0,10*ROW('Water Data'!I124))="","",OFFSET('Water Data'!$I$27,0,10*ROW('Water Data'!I124)))</f>
        <v/>
      </c>
      <c r="CI130" s="309" t="str">
        <f ca="true">+IF(OFFSET('Water Data'!$I$28,0,10*ROW('Water Data'!I124))="","",OFFSET('Water Data'!$I$28,0,10*ROW('Water Data'!I124)))</f>
        <v/>
      </c>
      <c r="CJ130" s="309" t="str">
        <f ca="true">+IF(OFFSET('Water Data'!$I$29,0,10*ROW('Water Data'!I124))="","",OFFSET('Water Data'!$I$29,0,10*ROW('Water Data'!I124)))</f>
        <v/>
      </c>
      <c r="CK130" s="309" t="str">
        <f ca="true">+IF(OFFSET('Sanitation Data'!$D$28,0,10*ROW('Sanitation Data'!D124))="","",OFFSET('Sanitation Data'!$D$28,0,10*ROW('Sanitation Data'!D124)))</f>
        <v/>
      </c>
      <c r="CL130" s="309" t="str">
        <f ca="true">+IF(OFFSET('Sanitation Data'!$D$29,0,10*ROW('Sanitation Data'!D124))="","",OFFSET('Sanitation Data'!$D$29,0,10*ROW('Sanitation Data'!D124)))</f>
        <v/>
      </c>
      <c r="CM130" s="309" t="str">
        <f ca="true">+IF(OFFSET('Sanitation Data'!$D$30,0,10*ROW('Sanitation Data'!D124))="","",OFFSET('Sanitation Data'!$D$30,0,10*ROW('Sanitation Data'!D124)))</f>
        <v/>
      </c>
      <c r="CN130" s="309" t="str">
        <f ca="true">+IF(OFFSET('Sanitation Data'!$D$31,0,10*ROW('Sanitation Data'!D124))="","",OFFSET('Sanitation Data'!$D$31,0,10*ROW('Sanitation Data'!D124)))</f>
        <v/>
      </c>
      <c r="CO130" s="309" t="str">
        <f ca="true">+IF(OFFSET('Sanitation Data'!$D$32,0,10*ROW('Sanitation Data'!D124))="","",OFFSET('Sanitation Data'!$D$32,0,10*ROW('Sanitation Data'!D124)))</f>
        <v/>
      </c>
      <c r="CP130" s="309" t="str">
        <f ca="true">+IF(OFFSET('Sanitation Data'!$E$28,0,10*ROW('Sanitation Data'!E124))="","",OFFSET('Sanitation Data'!$E$28,0,10*ROW('Sanitation Data'!E124)))</f>
        <v/>
      </c>
      <c r="CQ130" s="309" t="str">
        <f ca="true">+IF(OFFSET('Sanitation Data'!$E$29,0,10*ROW('Sanitation Data'!E124))="","",OFFSET('Sanitation Data'!$E$29,0,10*ROW('Sanitation Data'!E124)))</f>
        <v/>
      </c>
      <c r="CR130" s="309" t="str">
        <f ca="true">+IF(OFFSET('Sanitation Data'!$E$30,0,10*ROW('Sanitation Data'!E124))="","",OFFSET('Sanitation Data'!$E$30,0,10*ROW('Sanitation Data'!E124)))</f>
        <v/>
      </c>
      <c r="CS130" s="309" t="str">
        <f ca="true">+IF(OFFSET('Sanitation Data'!$E$31,0,10*ROW('Sanitation Data'!E124))="","",OFFSET('Sanitation Data'!$E$31,0,10*ROW('Sanitation Data'!E124)))</f>
        <v/>
      </c>
      <c r="CT130" s="309" t="str">
        <f ca="true">+IF(OFFSET('Sanitation Data'!$E$32,0,10*ROW('Sanitation Data'!E124))="","",OFFSET('Sanitation Data'!$E$32,0,10*ROW('Sanitation Data'!E124)))</f>
        <v/>
      </c>
      <c r="CU130" s="309" t="str">
        <f ca="true">+IF(OFFSET('Sanitation Data'!$F$28,0,10*ROW('Sanitation Data'!F124))="","",OFFSET('Sanitation Data'!$F$28,0,10*ROW('Sanitation Data'!F124)))</f>
        <v/>
      </c>
      <c r="CV130" s="309" t="str">
        <f ca="true">+IF(OFFSET('Sanitation Data'!$F$29,0,10*ROW('Sanitation Data'!F124))="","",OFFSET('Sanitation Data'!$F$29,0,10*ROW('Sanitation Data'!F124)))</f>
        <v/>
      </c>
      <c r="CW130" s="309" t="str">
        <f ca="true">+IF(OFFSET('Sanitation Data'!$F$30,0,10*ROW('Sanitation Data'!F124))="","",OFFSET('Sanitation Data'!$F$30,0,10*ROW('Sanitation Data'!F124)))</f>
        <v/>
      </c>
      <c r="CX130" s="309" t="str">
        <f ca="true">+IF(OFFSET('Sanitation Data'!$F$31,0,10*ROW('Sanitation Data'!F124))="","",OFFSET('Sanitation Data'!$F$31,0,10*ROW('Sanitation Data'!F124)))</f>
        <v/>
      </c>
      <c r="CY130" s="309" t="str">
        <f ca="true">+IF(OFFSET('Sanitation Data'!$F$32,0,10*ROW('Sanitation Data'!F124))="","",OFFSET('Sanitation Data'!$F$32,0,10*ROW('Sanitation Data'!F124)))</f>
        <v/>
      </c>
      <c r="CZ130" s="309" t="str">
        <f ca="true">+IF(OFFSET('Sanitation Data'!$G$28,0,10*ROW('Sanitation Data'!G124))="","",OFFSET('Sanitation Data'!$G$28,0,10*ROW('Sanitation Data'!G124)))</f>
        <v/>
      </c>
      <c r="DA130" s="309" t="str">
        <f ca="true">+IF(OFFSET('Sanitation Data'!$G$29,0,10*ROW('Sanitation Data'!G124))="","",OFFSET('Sanitation Data'!$G$29,0,10*ROW('Sanitation Data'!G124)))</f>
        <v/>
      </c>
      <c r="DB130" s="309" t="str">
        <f ca="true">+IF(OFFSET('Sanitation Data'!$G$30,0,10*ROW('Sanitation Data'!G124))="","",OFFSET('Sanitation Data'!$G$30,0,10*ROW('Sanitation Data'!G124)))</f>
        <v/>
      </c>
      <c r="DC130" s="309" t="str">
        <f ca="true">+IF(OFFSET('Sanitation Data'!$G$31,0,10*ROW('Sanitation Data'!G124))="","",OFFSET('Sanitation Data'!$G$31,0,10*ROW('Sanitation Data'!G124)))</f>
        <v/>
      </c>
      <c r="DD130" s="309" t="str">
        <f ca="true">+IF(OFFSET('Sanitation Data'!$G$32,0,10*ROW('Sanitation Data'!G124))="","",OFFSET('Sanitation Data'!$G$32,0,10*ROW('Sanitation Data'!G124)))</f>
        <v/>
      </c>
      <c r="DE130" s="309" t="str">
        <f ca="true">+IF(OFFSET('Sanitation Data'!$H$28,0,10*ROW('Sanitation Data'!H124))="","",OFFSET('Sanitation Data'!$H$28,0,10*ROW('Sanitation Data'!H124)))</f>
        <v/>
      </c>
      <c r="DF130" s="309" t="str">
        <f ca="true">+IF(OFFSET('Sanitation Data'!$H$29,0,10*ROW('Sanitation Data'!H124))="","",OFFSET('Sanitation Data'!$H$29,0,10*ROW('Sanitation Data'!H124)))</f>
        <v/>
      </c>
      <c r="DG130" s="309" t="str">
        <f ca="true">+IF(OFFSET('Sanitation Data'!$H$30,0,10*ROW('Sanitation Data'!H124))="","",OFFSET('Sanitation Data'!$H$30,0,10*ROW('Sanitation Data'!H124)))</f>
        <v/>
      </c>
      <c r="DH130" s="309" t="str">
        <f ca="true">+IF(OFFSET('Sanitation Data'!$H$31,0,10*ROW('Sanitation Data'!H124))="","",OFFSET('Sanitation Data'!$H$31,0,10*ROW('Sanitation Data'!H124)))</f>
        <v/>
      </c>
      <c r="DI130" s="309" t="str">
        <f ca="true">+IF(OFFSET('Sanitation Data'!$H$32,0,10*ROW('Sanitation Data'!H124))="","",OFFSET('Sanitation Data'!$H$32,0,10*ROW('Sanitation Data'!H124)))</f>
        <v/>
      </c>
      <c r="DJ130" s="309" t="str">
        <f ca="true">+IF(OFFSET('Sanitation Data'!$I$28,0,10*ROW('Sanitation Data'!I124))="","",OFFSET('Sanitation Data'!$I$28,0,10*ROW('Sanitation Data'!I124)))</f>
        <v/>
      </c>
      <c r="DK130" s="309" t="str">
        <f ca="true">+IF(OFFSET('Sanitation Data'!$I$29,0,10*ROW('Sanitation Data'!I124))="","",OFFSET('Sanitation Data'!$I$29,0,10*ROW('Sanitation Data'!I124)))</f>
        <v/>
      </c>
      <c r="DL130" s="309" t="str">
        <f ca="true">+IF(OFFSET('Sanitation Data'!$I$30,0,10*ROW('Sanitation Data'!I124))="","",OFFSET('Sanitation Data'!$I$30,0,10*ROW('Sanitation Data'!I124)))</f>
        <v/>
      </c>
      <c r="DM130" s="309" t="str">
        <f ca="true">+IF(OFFSET('Sanitation Data'!$I$31,0,10*ROW('Sanitation Data'!I124))="","",OFFSET('Sanitation Data'!$I$31,0,10*ROW('Sanitation Data'!I124)))</f>
        <v/>
      </c>
      <c r="DN130" s="309" t="str">
        <f ca="true">+IF(OFFSET('Sanitation Data'!$I$32,0,10*ROW('Sanitation Data'!I124))="","",OFFSET('Sanitation Data'!$I$32,0,10*ROW('Sanitation Data'!I124)))</f>
        <v/>
      </c>
      <c r="DO130" s="309" t="str">
        <f ca="true">+IF(OFFSET('Hygiene Data'!$D$11,0,10*ROW('Hygiene Data'!D124))="","",OFFSET('Hygiene Data'!$D$11,0,10*ROW('Hygiene Data'!D124)))</f>
        <v/>
      </c>
      <c r="DP130" s="309" t="str">
        <f ca="true">+IF(OFFSET('Hygiene Data'!$D$12,0,10*ROW('Hygiene Data'!D124))="","",OFFSET('Hygiene Data'!$D$12,0,10*ROW('Hygiene Data'!D124)))</f>
        <v/>
      </c>
      <c r="DQ130" s="309" t="str">
        <f ca="true">+IF(OFFSET('Hygiene Data'!$D$13,0,10*ROW('Hygiene Data'!D124))="","",OFFSET('Hygiene Data'!$D$13,0,10*ROW('Hygiene Data'!D124)))</f>
        <v/>
      </c>
      <c r="DR130" s="309" t="str">
        <f ca="true">+IF(OFFSET('Hygiene Data'!$E$11,0,10*ROW('Hygiene Data'!E124))="","",OFFSET('Hygiene Data'!$E$11,0,10*ROW('Hygiene Data'!E124)))</f>
        <v/>
      </c>
      <c r="DS130" s="309" t="str">
        <f ca="true">+IF(OFFSET('Hygiene Data'!$E$12,0,10*ROW('Hygiene Data'!E124))="","",OFFSET('Hygiene Data'!$E$12,0,10*ROW('Hygiene Data'!E124)))</f>
        <v/>
      </c>
      <c r="DT130" s="309" t="str">
        <f ca="true">+IF(OFFSET('Hygiene Data'!$E$13,0,10*ROW('Hygiene Data'!E124))="","",OFFSET('Hygiene Data'!$E$13,0,10*ROW('Hygiene Data'!E124)))</f>
        <v/>
      </c>
      <c r="DU130" s="309" t="str">
        <f ca="true">+IF(OFFSET('Hygiene Data'!$F$11,0,10*ROW('Hygiene Data'!F124))="","",OFFSET('Hygiene Data'!$F$11,0,10*ROW('Hygiene Data'!F124)))</f>
        <v/>
      </c>
      <c r="DV130" s="309" t="str">
        <f ca="true">+IF(OFFSET('Hygiene Data'!$F$12,0,10*ROW('Hygiene Data'!F124))="","",OFFSET('Hygiene Data'!$F$12,0,10*ROW('Hygiene Data'!F124)))</f>
        <v/>
      </c>
      <c r="DW130" s="309" t="str">
        <f ca="true">+IF(OFFSET('Hygiene Data'!$F$13,0,10*ROW('Hygiene Data'!F124))="","",OFFSET('Hygiene Data'!$F$13,0,10*ROW('Hygiene Data'!F124)))</f>
        <v/>
      </c>
      <c r="DX130" s="309" t="str">
        <f ca="true">+IF(OFFSET('Hygiene Data'!$G$11,0,10*ROW('Hygiene Data'!G124))="","",OFFSET('Hygiene Data'!$G$11,0,10*ROW('Hygiene Data'!G124)))</f>
        <v/>
      </c>
      <c r="DY130" s="309" t="str">
        <f ca="true">+IF(OFFSET('Hygiene Data'!$G$12,0,10*ROW('Hygiene Data'!G124))="","",OFFSET('Hygiene Data'!$G$12,0,10*ROW('Hygiene Data'!G124)))</f>
        <v/>
      </c>
      <c r="DZ130" s="309" t="str">
        <f ca="true">+IF(OFFSET('Hygiene Data'!$G$13,0,10*ROW('Hygiene Data'!G124))="","",OFFSET('Hygiene Data'!$G$13,0,10*ROW('Hygiene Data'!G124)))</f>
        <v/>
      </c>
      <c r="EA130" s="309" t="str">
        <f ca="true">+IF(OFFSET('Hygiene Data'!$H$11,0,10*ROW('Hygiene Data'!H124))="","",OFFSET('Hygiene Data'!$H$11,0,10*ROW('Hygiene Data'!H124)))</f>
        <v/>
      </c>
      <c r="EB130" s="309" t="str">
        <f ca="true">+IF(OFFSET('Hygiene Data'!$H$12,0,10*ROW('Hygiene Data'!H124))="","",OFFSET('Hygiene Data'!$H$12,0,10*ROW('Hygiene Data'!H124)))</f>
        <v/>
      </c>
      <c r="EC130" s="309" t="str">
        <f ca="true">+IF(OFFSET('Hygiene Data'!$H$13,0,10*ROW('Hygiene Data'!H124))="","",OFFSET('Hygiene Data'!$H$13,0,10*ROW('Hygiene Data'!H124)))</f>
        <v/>
      </c>
      <c r="ED130" s="309" t="str">
        <f ca="true">+IF(OFFSET('Hygiene Data'!$I$11,0,10*ROW('Hygiene Data'!I124))="","",OFFSET('Hygiene Data'!$I$11,0,10*ROW('Hygiene Data'!I124)))</f>
        <v/>
      </c>
      <c r="EE130" s="309" t="str">
        <f ca="true">+IF(OFFSET('Hygiene Data'!$I$12,0,10*ROW('Hygiene Data'!I124))="","",OFFSET('Hygiene Data'!$I$12,0,10*ROW('Hygiene Data'!I124)))</f>
        <v/>
      </c>
      <c r="EF130" s="309"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65" t="str">
        <f t="shared" ca="true" si="1"/>
        <v/>
      </c>
      <c r="D131" s="9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10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10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10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10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10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10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10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10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10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10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10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10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10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10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10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10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10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10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10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10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10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10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10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10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10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10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10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10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10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10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9"/>
      <c r="BS131" s="309" t="str">
        <f ca="true">+IF(OFFSET('Water Data'!$D$27,0,10*ROW('Water Data'!D125))="","",OFFSET('Water Data'!$D$27,0,10*ROW('Water Data'!D125)))</f>
        <v/>
      </c>
      <c r="BT131" s="309" t="str">
        <f ca="true">+IF(OFFSET('Water Data'!$D$28,0,10*ROW('Water Data'!D125))="","",OFFSET('Water Data'!$D$28,0,10*ROW('Water Data'!D125)))</f>
        <v/>
      </c>
      <c r="BU131" s="309" t="str">
        <f ca="true">+IF(OFFSET('Water Data'!$D$29,0,10*ROW('Water Data'!D125))="","",OFFSET('Water Data'!$D$29,0,10*ROW('Water Data'!D125)))</f>
        <v/>
      </c>
      <c r="BV131" s="309" t="str">
        <f ca="true">+IF(OFFSET('Water Data'!$E$27,0,10*ROW('Water Data'!E125))="","",OFFSET('Water Data'!$E$27,0,10*ROW('Water Data'!E125)))</f>
        <v/>
      </c>
      <c r="BW131" s="309" t="str">
        <f ca="true">+IF(OFFSET('Water Data'!$E$28,0,10*ROW('Water Data'!E125))="","",OFFSET('Water Data'!$E$28,0,10*ROW('Water Data'!E125)))</f>
        <v/>
      </c>
      <c r="BX131" s="309" t="str">
        <f ca="true">+IF(OFFSET('Water Data'!$E$29,0,10*ROW('Water Data'!E125))="","",OFFSET('Water Data'!$E$29,0,10*ROW('Water Data'!E125)))</f>
        <v/>
      </c>
      <c r="BY131" s="309" t="str">
        <f ca="true">+IF(OFFSET('Water Data'!$F$27,0,10*ROW('Water Data'!F125))="","",OFFSET('Water Data'!$F$27,0,10*ROW('Water Data'!F125)))</f>
        <v/>
      </c>
      <c r="BZ131" s="309" t="str">
        <f ca="true">+IF(OFFSET('Water Data'!$F$28,0,10*ROW('Water Data'!F125))="","",OFFSET('Water Data'!$F$28,0,10*ROW('Water Data'!F125)))</f>
        <v/>
      </c>
      <c r="CA131" s="309" t="str">
        <f ca="true">+IF(OFFSET('Water Data'!$F$29,0,10*ROW('Water Data'!F125))="","",OFFSET('Water Data'!$F$29,0,10*ROW('Water Data'!F125)))</f>
        <v/>
      </c>
      <c r="CB131" s="309" t="str">
        <f ca="true">+IF(OFFSET('Water Data'!$G$27,0,10*ROW('Water Data'!G125))="","",OFFSET('Water Data'!$G$27,0,10*ROW('Water Data'!G125)))</f>
        <v/>
      </c>
      <c r="CC131" s="309" t="str">
        <f ca="true">+IF(OFFSET('Water Data'!$G$28,0,10*ROW('Water Data'!G125))="","",OFFSET('Water Data'!$G$28,0,10*ROW('Water Data'!G125)))</f>
        <v/>
      </c>
      <c r="CD131" s="309" t="str">
        <f ca="true">+IF(OFFSET('Water Data'!$G$29,0,10*ROW('Water Data'!G125))="","",OFFSET('Water Data'!$G$29,0,10*ROW('Water Data'!G125)))</f>
        <v/>
      </c>
      <c r="CE131" s="309" t="str">
        <f ca="true">+IF(OFFSET('Water Data'!$H$27,0,10*ROW('Water Data'!H125))="","",OFFSET('Water Data'!$H$27,0,10*ROW('Water Data'!H125)))</f>
        <v/>
      </c>
      <c r="CF131" s="309" t="str">
        <f ca="true">+IF(OFFSET('Water Data'!$H$28,0,10*ROW('Water Data'!H125))="","",OFFSET('Water Data'!$H$28,0,10*ROW('Water Data'!H125)))</f>
        <v/>
      </c>
      <c r="CG131" s="309" t="str">
        <f ca="true">+IF(OFFSET('Water Data'!$H$29,0,10*ROW('Water Data'!H125))="","",OFFSET('Water Data'!$H$29,0,10*ROW('Water Data'!H125)))</f>
        <v/>
      </c>
      <c r="CH131" s="309" t="str">
        <f ca="true">+IF(OFFSET('Water Data'!$I$27,0,10*ROW('Water Data'!I125))="","",OFFSET('Water Data'!$I$27,0,10*ROW('Water Data'!I125)))</f>
        <v/>
      </c>
      <c r="CI131" s="309" t="str">
        <f ca="true">+IF(OFFSET('Water Data'!$I$28,0,10*ROW('Water Data'!I125))="","",OFFSET('Water Data'!$I$28,0,10*ROW('Water Data'!I125)))</f>
        <v/>
      </c>
      <c r="CJ131" s="309" t="str">
        <f ca="true">+IF(OFFSET('Water Data'!$I$29,0,10*ROW('Water Data'!I125))="","",OFFSET('Water Data'!$I$29,0,10*ROW('Water Data'!I125)))</f>
        <v/>
      </c>
      <c r="CK131" s="309" t="str">
        <f ca="true">+IF(OFFSET('Sanitation Data'!$D$28,0,10*ROW('Sanitation Data'!D125))="","",OFFSET('Sanitation Data'!$D$28,0,10*ROW('Sanitation Data'!D125)))</f>
        <v/>
      </c>
      <c r="CL131" s="309" t="str">
        <f ca="true">+IF(OFFSET('Sanitation Data'!$D$29,0,10*ROW('Sanitation Data'!D125))="","",OFFSET('Sanitation Data'!$D$29,0,10*ROW('Sanitation Data'!D125)))</f>
        <v/>
      </c>
      <c r="CM131" s="309" t="str">
        <f ca="true">+IF(OFFSET('Sanitation Data'!$D$30,0,10*ROW('Sanitation Data'!D125))="","",OFFSET('Sanitation Data'!$D$30,0,10*ROW('Sanitation Data'!D125)))</f>
        <v/>
      </c>
      <c r="CN131" s="309" t="str">
        <f ca="true">+IF(OFFSET('Sanitation Data'!$D$31,0,10*ROW('Sanitation Data'!D125))="","",OFFSET('Sanitation Data'!$D$31,0,10*ROW('Sanitation Data'!D125)))</f>
        <v/>
      </c>
      <c r="CO131" s="309" t="str">
        <f ca="true">+IF(OFFSET('Sanitation Data'!$D$32,0,10*ROW('Sanitation Data'!D125))="","",OFFSET('Sanitation Data'!$D$32,0,10*ROW('Sanitation Data'!D125)))</f>
        <v/>
      </c>
      <c r="CP131" s="309" t="str">
        <f ca="true">+IF(OFFSET('Sanitation Data'!$E$28,0,10*ROW('Sanitation Data'!E125))="","",OFFSET('Sanitation Data'!$E$28,0,10*ROW('Sanitation Data'!E125)))</f>
        <v/>
      </c>
      <c r="CQ131" s="309" t="str">
        <f ca="true">+IF(OFFSET('Sanitation Data'!$E$29,0,10*ROW('Sanitation Data'!E125))="","",OFFSET('Sanitation Data'!$E$29,0,10*ROW('Sanitation Data'!E125)))</f>
        <v/>
      </c>
      <c r="CR131" s="309" t="str">
        <f ca="true">+IF(OFFSET('Sanitation Data'!$E$30,0,10*ROW('Sanitation Data'!E125))="","",OFFSET('Sanitation Data'!$E$30,0,10*ROW('Sanitation Data'!E125)))</f>
        <v/>
      </c>
      <c r="CS131" s="309" t="str">
        <f ca="true">+IF(OFFSET('Sanitation Data'!$E$31,0,10*ROW('Sanitation Data'!E125))="","",OFFSET('Sanitation Data'!$E$31,0,10*ROW('Sanitation Data'!E125)))</f>
        <v/>
      </c>
      <c r="CT131" s="309" t="str">
        <f ca="true">+IF(OFFSET('Sanitation Data'!$E$32,0,10*ROW('Sanitation Data'!E125))="","",OFFSET('Sanitation Data'!$E$32,0,10*ROW('Sanitation Data'!E125)))</f>
        <v/>
      </c>
      <c r="CU131" s="309" t="str">
        <f ca="true">+IF(OFFSET('Sanitation Data'!$F$28,0,10*ROW('Sanitation Data'!F125))="","",OFFSET('Sanitation Data'!$F$28,0,10*ROW('Sanitation Data'!F125)))</f>
        <v/>
      </c>
      <c r="CV131" s="309" t="str">
        <f ca="true">+IF(OFFSET('Sanitation Data'!$F$29,0,10*ROW('Sanitation Data'!F125))="","",OFFSET('Sanitation Data'!$F$29,0,10*ROW('Sanitation Data'!F125)))</f>
        <v/>
      </c>
      <c r="CW131" s="309" t="str">
        <f ca="true">+IF(OFFSET('Sanitation Data'!$F$30,0,10*ROW('Sanitation Data'!F125))="","",OFFSET('Sanitation Data'!$F$30,0,10*ROW('Sanitation Data'!F125)))</f>
        <v/>
      </c>
      <c r="CX131" s="309" t="str">
        <f ca="true">+IF(OFFSET('Sanitation Data'!$F$31,0,10*ROW('Sanitation Data'!F125))="","",OFFSET('Sanitation Data'!$F$31,0,10*ROW('Sanitation Data'!F125)))</f>
        <v/>
      </c>
      <c r="CY131" s="309" t="str">
        <f ca="true">+IF(OFFSET('Sanitation Data'!$F$32,0,10*ROW('Sanitation Data'!F125))="","",OFFSET('Sanitation Data'!$F$32,0,10*ROW('Sanitation Data'!F125)))</f>
        <v/>
      </c>
      <c r="CZ131" s="309" t="str">
        <f ca="true">+IF(OFFSET('Sanitation Data'!$G$28,0,10*ROW('Sanitation Data'!G125))="","",OFFSET('Sanitation Data'!$G$28,0,10*ROW('Sanitation Data'!G125)))</f>
        <v/>
      </c>
      <c r="DA131" s="309" t="str">
        <f ca="true">+IF(OFFSET('Sanitation Data'!$G$29,0,10*ROW('Sanitation Data'!G125))="","",OFFSET('Sanitation Data'!$G$29,0,10*ROW('Sanitation Data'!G125)))</f>
        <v/>
      </c>
      <c r="DB131" s="309" t="str">
        <f ca="true">+IF(OFFSET('Sanitation Data'!$G$30,0,10*ROW('Sanitation Data'!G125))="","",OFFSET('Sanitation Data'!$G$30,0,10*ROW('Sanitation Data'!G125)))</f>
        <v/>
      </c>
      <c r="DC131" s="309" t="str">
        <f ca="true">+IF(OFFSET('Sanitation Data'!$G$31,0,10*ROW('Sanitation Data'!G125))="","",OFFSET('Sanitation Data'!$G$31,0,10*ROW('Sanitation Data'!G125)))</f>
        <v/>
      </c>
      <c r="DD131" s="309" t="str">
        <f ca="true">+IF(OFFSET('Sanitation Data'!$G$32,0,10*ROW('Sanitation Data'!G125))="","",OFFSET('Sanitation Data'!$G$32,0,10*ROW('Sanitation Data'!G125)))</f>
        <v/>
      </c>
      <c r="DE131" s="309" t="str">
        <f ca="true">+IF(OFFSET('Sanitation Data'!$H$28,0,10*ROW('Sanitation Data'!H125))="","",OFFSET('Sanitation Data'!$H$28,0,10*ROW('Sanitation Data'!H125)))</f>
        <v/>
      </c>
      <c r="DF131" s="309" t="str">
        <f ca="true">+IF(OFFSET('Sanitation Data'!$H$29,0,10*ROW('Sanitation Data'!H125))="","",OFFSET('Sanitation Data'!$H$29,0,10*ROW('Sanitation Data'!H125)))</f>
        <v/>
      </c>
      <c r="DG131" s="309" t="str">
        <f ca="true">+IF(OFFSET('Sanitation Data'!$H$30,0,10*ROW('Sanitation Data'!H125))="","",OFFSET('Sanitation Data'!$H$30,0,10*ROW('Sanitation Data'!H125)))</f>
        <v/>
      </c>
      <c r="DH131" s="309" t="str">
        <f ca="true">+IF(OFFSET('Sanitation Data'!$H$31,0,10*ROW('Sanitation Data'!H125))="","",OFFSET('Sanitation Data'!$H$31,0,10*ROW('Sanitation Data'!H125)))</f>
        <v/>
      </c>
      <c r="DI131" s="309" t="str">
        <f ca="true">+IF(OFFSET('Sanitation Data'!$H$32,0,10*ROW('Sanitation Data'!H125))="","",OFFSET('Sanitation Data'!$H$32,0,10*ROW('Sanitation Data'!H125)))</f>
        <v/>
      </c>
      <c r="DJ131" s="309" t="str">
        <f ca="true">+IF(OFFSET('Sanitation Data'!$I$28,0,10*ROW('Sanitation Data'!I125))="","",OFFSET('Sanitation Data'!$I$28,0,10*ROW('Sanitation Data'!I125)))</f>
        <v/>
      </c>
      <c r="DK131" s="309" t="str">
        <f ca="true">+IF(OFFSET('Sanitation Data'!$I$29,0,10*ROW('Sanitation Data'!I125))="","",OFFSET('Sanitation Data'!$I$29,0,10*ROW('Sanitation Data'!I125)))</f>
        <v/>
      </c>
      <c r="DL131" s="309" t="str">
        <f ca="true">+IF(OFFSET('Sanitation Data'!$I$30,0,10*ROW('Sanitation Data'!I125))="","",OFFSET('Sanitation Data'!$I$30,0,10*ROW('Sanitation Data'!I125)))</f>
        <v/>
      </c>
      <c r="DM131" s="309" t="str">
        <f ca="true">+IF(OFFSET('Sanitation Data'!$I$31,0,10*ROW('Sanitation Data'!I125))="","",OFFSET('Sanitation Data'!$I$31,0,10*ROW('Sanitation Data'!I125)))</f>
        <v/>
      </c>
      <c r="DN131" s="309" t="str">
        <f ca="true">+IF(OFFSET('Sanitation Data'!$I$32,0,10*ROW('Sanitation Data'!I125))="","",OFFSET('Sanitation Data'!$I$32,0,10*ROW('Sanitation Data'!I125)))</f>
        <v/>
      </c>
      <c r="DO131" s="309" t="str">
        <f ca="true">+IF(OFFSET('Hygiene Data'!$D$11,0,10*ROW('Hygiene Data'!D125))="","",OFFSET('Hygiene Data'!$D$11,0,10*ROW('Hygiene Data'!D125)))</f>
        <v/>
      </c>
      <c r="DP131" s="309" t="str">
        <f ca="true">+IF(OFFSET('Hygiene Data'!$D$12,0,10*ROW('Hygiene Data'!D125))="","",OFFSET('Hygiene Data'!$D$12,0,10*ROW('Hygiene Data'!D125)))</f>
        <v/>
      </c>
      <c r="DQ131" s="309" t="str">
        <f ca="true">+IF(OFFSET('Hygiene Data'!$D$13,0,10*ROW('Hygiene Data'!D125))="","",OFFSET('Hygiene Data'!$D$13,0,10*ROW('Hygiene Data'!D125)))</f>
        <v/>
      </c>
      <c r="DR131" s="309" t="str">
        <f ca="true">+IF(OFFSET('Hygiene Data'!$E$11,0,10*ROW('Hygiene Data'!E125))="","",OFFSET('Hygiene Data'!$E$11,0,10*ROW('Hygiene Data'!E125)))</f>
        <v/>
      </c>
      <c r="DS131" s="309" t="str">
        <f ca="true">+IF(OFFSET('Hygiene Data'!$E$12,0,10*ROW('Hygiene Data'!E125))="","",OFFSET('Hygiene Data'!$E$12,0,10*ROW('Hygiene Data'!E125)))</f>
        <v/>
      </c>
      <c r="DT131" s="309" t="str">
        <f ca="true">+IF(OFFSET('Hygiene Data'!$E$13,0,10*ROW('Hygiene Data'!E125))="","",OFFSET('Hygiene Data'!$E$13,0,10*ROW('Hygiene Data'!E125)))</f>
        <v/>
      </c>
      <c r="DU131" s="309" t="str">
        <f ca="true">+IF(OFFSET('Hygiene Data'!$F$11,0,10*ROW('Hygiene Data'!F125))="","",OFFSET('Hygiene Data'!$F$11,0,10*ROW('Hygiene Data'!F125)))</f>
        <v/>
      </c>
      <c r="DV131" s="309" t="str">
        <f ca="true">+IF(OFFSET('Hygiene Data'!$F$12,0,10*ROW('Hygiene Data'!F125))="","",OFFSET('Hygiene Data'!$F$12,0,10*ROW('Hygiene Data'!F125)))</f>
        <v/>
      </c>
      <c r="DW131" s="309" t="str">
        <f ca="true">+IF(OFFSET('Hygiene Data'!$F$13,0,10*ROW('Hygiene Data'!F125))="","",OFFSET('Hygiene Data'!$F$13,0,10*ROW('Hygiene Data'!F125)))</f>
        <v/>
      </c>
      <c r="DX131" s="309" t="str">
        <f ca="true">+IF(OFFSET('Hygiene Data'!$G$11,0,10*ROW('Hygiene Data'!G125))="","",OFFSET('Hygiene Data'!$G$11,0,10*ROW('Hygiene Data'!G125)))</f>
        <v/>
      </c>
      <c r="DY131" s="309" t="str">
        <f ca="true">+IF(OFFSET('Hygiene Data'!$G$12,0,10*ROW('Hygiene Data'!G125))="","",OFFSET('Hygiene Data'!$G$12,0,10*ROW('Hygiene Data'!G125)))</f>
        <v/>
      </c>
      <c r="DZ131" s="309" t="str">
        <f ca="true">+IF(OFFSET('Hygiene Data'!$G$13,0,10*ROW('Hygiene Data'!G125))="","",OFFSET('Hygiene Data'!$G$13,0,10*ROW('Hygiene Data'!G125)))</f>
        <v/>
      </c>
      <c r="EA131" s="309" t="str">
        <f ca="true">+IF(OFFSET('Hygiene Data'!$H$11,0,10*ROW('Hygiene Data'!H125))="","",OFFSET('Hygiene Data'!$H$11,0,10*ROW('Hygiene Data'!H125)))</f>
        <v/>
      </c>
      <c r="EB131" s="309" t="str">
        <f ca="true">+IF(OFFSET('Hygiene Data'!$H$12,0,10*ROW('Hygiene Data'!H125))="","",OFFSET('Hygiene Data'!$H$12,0,10*ROW('Hygiene Data'!H125)))</f>
        <v/>
      </c>
      <c r="EC131" s="309" t="str">
        <f ca="true">+IF(OFFSET('Hygiene Data'!$H$13,0,10*ROW('Hygiene Data'!H125))="","",OFFSET('Hygiene Data'!$H$13,0,10*ROW('Hygiene Data'!H125)))</f>
        <v/>
      </c>
      <c r="ED131" s="309" t="str">
        <f ca="true">+IF(OFFSET('Hygiene Data'!$I$11,0,10*ROW('Hygiene Data'!I125))="","",OFFSET('Hygiene Data'!$I$11,0,10*ROW('Hygiene Data'!I125)))</f>
        <v/>
      </c>
      <c r="EE131" s="309" t="str">
        <f ca="true">+IF(OFFSET('Hygiene Data'!$I$12,0,10*ROW('Hygiene Data'!I125))="","",OFFSET('Hygiene Data'!$I$12,0,10*ROW('Hygiene Data'!I125)))</f>
        <v/>
      </c>
      <c r="EF131" s="309"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65" t="str">
        <f t="shared" ca="true" si="1"/>
        <v/>
      </c>
      <c r="D132" s="9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10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10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10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10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10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10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10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10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10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10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10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10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10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10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10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10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10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10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10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10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10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10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10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10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10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10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10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10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10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10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9"/>
      <c r="BS132" s="309" t="str">
        <f ca="true">+IF(OFFSET('Water Data'!$D$27,0,10*ROW('Water Data'!D126))="","",OFFSET('Water Data'!$D$27,0,10*ROW('Water Data'!D126)))</f>
        <v/>
      </c>
      <c r="BT132" s="309" t="str">
        <f ca="true">+IF(OFFSET('Water Data'!$D$28,0,10*ROW('Water Data'!D126))="","",OFFSET('Water Data'!$D$28,0,10*ROW('Water Data'!D126)))</f>
        <v/>
      </c>
      <c r="BU132" s="309" t="str">
        <f ca="true">+IF(OFFSET('Water Data'!$D$29,0,10*ROW('Water Data'!D126))="","",OFFSET('Water Data'!$D$29,0,10*ROW('Water Data'!D126)))</f>
        <v/>
      </c>
      <c r="BV132" s="309" t="str">
        <f ca="true">+IF(OFFSET('Water Data'!$E$27,0,10*ROW('Water Data'!E126))="","",OFFSET('Water Data'!$E$27,0,10*ROW('Water Data'!E126)))</f>
        <v/>
      </c>
      <c r="BW132" s="309" t="str">
        <f ca="true">+IF(OFFSET('Water Data'!$E$28,0,10*ROW('Water Data'!E126))="","",OFFSET('Water Data'!$E$28,0,10*ROW('Water Data'!E126)))</f>
        <v/>
      </c>
      <c r="BX132" s="309" t="str">
        <f ca="true">+IF(OFFSET('Water Data'!$E$29,0,10*ROW('Water Data'!E126))="","",OFFSET('Water Data'!$E$29,0,10*ROW('Water Data'!E126)))</f>
        <v/>
      </c>
      <c r="BY132" s="309" t="str">
        <f ca="true">+IF(OFFSET('Water Data'!$F$27,0,10*ROW('Water Data'!F126))="","",OFFSET('Water Data'!$F$27,0,10*ROW('Water Data'!F126)))</f>
        <v/>
      </c>
      <c r="BZ132" s="309" t="str">
        <f ca="true">+IF(OFFSET('Water Data'!$F$28,0,10*ROW('Water Data'!F126))="","",OFFSET('Water Data'!$F$28,0,10*ROW('Water Data'!F126)))</f>
        <v/>
      </c>
      <c r="CA132" s="309" t="str">
        <f ca="true">+IF(OFFSET('Water Data'!$F$29,0,10*ROW('Water Data'!F126))="","",OFFSET('Water Data'!$F$29,0,10*ROW('Water Data'!F126)))</f>
        <v/>
      </c>
      <c r="CB132" s="309" t="str">
        <f ca="true">+IF(OFFSET('Water Data'!$G$27,0,10*ROW('Water Data'!G126))="","",OFFSET('Water Data'!$G$27,0,10*ROW('Water Data'!G126)))</f>
        <v/>
      </c>
      <c r="CC132" s="309" t="str">
        <f ca="true">+IF(OFFSET('Water Data'!$G$28,0,10*ROW('Water Data'!G126))="","",OFFSET('Water Data'!$G$28,0,10*ROW('Water Data'!G126)))</f>
        <v/>
      </c>
      <c r="CD132" s="309" t="str">
        <f ca="true">+IF(OFFSET('Water Data'!$G$29,0,10*ROW('Water Data'!G126))="","",OFFSET('Water Data'!$G$29,0,10*ROW('Water Data'!G126)))</f>
        <v/>
      </c>
      <c r="CE132" s="309" t="str">
        <f ca="true">+IF(OFFSET('Water Data'!$H$27,0,10*ROW('Water Data'!H126))="","",OFFSET('Water Data'!$H$27,0,10*ROW('Water Data'!H126)))</f>
        <v/>
      </c>
      <c r="CF132" s="309" t="str">
        <f ca="true">+IF(OFFSET('Water Data'!$H$28,0,10*ROW('Water Data'!H126))="","",OFFSET('Water Data'!$H$28,0,10*ROW('Water Data'!H126)))</f>
        <v/>
      </c>
      <c r="CG132" s="309" t="str">
        <f ca="true">+IF(OFFSET('Water Data'!$H$29,0,10*ROW('Water Data'!H126))="","",OFFSET('Water Data'!$H$29,0,10*ROW('Water Data'!H126)))</f>
        <v/>
      </c>
      <c r="CH132" s="309" t="str">
        <f ca="true">+IF(OFFSET('Water Data'!$I$27,0,10*ROW('Water Data'!I126))="","",OFFSET('Water Data'!$I$27,0,10*ROW('Water Data'!I126)))</f>
        <v/>
      </c>
      <c r="CI132" s="309" t="str">
        <f ca="true">+IF(OFFSET('Water Data'!$I$28,0,10*ROW('Water Data'!I126))="","",OFFSET('Water Data'!$I$28,0,10*ROW('Water Data'!I126)))</f>
        <v/>
      </c>
      <c r="CJ132" s="309" t="str">
        <f ca="true">+IF(OFFSET('Water Data'!$I$29,0,10*ROW('Water Data'!I126))="","",OFFSET('Water Data'!$I$29,0,10*ROW('Water Data'!I126)))</f>
        <v/>
      </c>
      <c r="CK132" s="309" t="str">
        <f ca="true">+IF(OFFSET('Sanitation Data'!$D$28,0,10*ROW('Sanitation Data'!D126))="","",OFFSET('Sanitation Data'!$D$28,0,10*ROW('Sanitation Data'!D126)))</f>
        <v/>
      </c>
      <c r="CL132" s="309" t="str">
        <f ca="true">+IF(OFFSET('Sanitation Data'!$D$29,0,10*ROW('Sanitation Data'!D126))="","",OFFSET('Sanitation Data'!$D$29,0,10*ROW('Sanitation Data'!D126)))</f>
        <v/>
      </c>
      <c r="CM132" s="309" t="str">
        <f ca="true">+IF(OFFSET('Sanitation Data'!$D$30,0,10*ROW('Sanitation Data'!D126))="","",OFFSET('Sanitation Data'!$D$30,0,10*ROW('Sanitation Data'!D126)))</f>
        <v/>
      </c>
      <c r="CN132" s="309" t="str">
        <f ca="true">+IF(OFFSET('Sanitation Data'!$D$31,0,10*ROW('Sanitation Data'!D126))="","",OFFSET('Sanitation Data'!$D$31,0,10*ROW('Sanitation Data'!D126)))</f>
        <v/>
      </c>
      <c r="CO132" s="309" t="str">
        <f ca="true">+IF(OFFSET('Sanitation Data'!$D$32,0,10*ROW('Sanitation Data'!D126))="","",OFFSET('Sanitation Data'!$D$32,0,10*ROW('Sanitation Data'!D126)))</f>
        <v/>
      </c>
      <c r="CP132" s="309" t="str">
        <f ca="true">+IF(OFFSET('Sanitation Data'!$E$28,0,10*ROW('Sanitation Data'!E126))="","",OFFSET('Sanitation Data'!$E$28,0,10*ROW('Sanitation Data'!E126)))</f>
        <v/>
      </c>
      <c r="CQ132" s="309" t="str">
        <f ca="true">+IF(OFFSET('Sanitation Data'!$E$29,0,10*ROW('Sanitation Data'!E126))="","",OFFSET('Sanitation Data'!$E$29,0,10*ROW('Sanitation Data'!E126)))</f>
        <v/>
      </c>
      <c r="CR132" s="309" t="str">
        <f ca="true">+IF(OFFSET('Sanitation Data'!$E$30,0,10*ROW('Sanitation Data'!E126))="","",OFFSET('Sanitation Data'!$E$30,0,10*ROW('Sanitation Data'!E126)))</f>
        <v/>
      </c>
      <c r="CS132" s="309" t="str">
        <f ca="true">+IF(OFFSET('Sanitation Data'!$E$31,0,10*ROW('Sanitation Data'!E126))="","",OFFSET('Sanitation Data'!$E$31,0,10*ROW('Sanitation Data'!E126)))</f>
        <v/>
      </c>
      <c r="CT132" s="309" t="str">
        <f ca="true">+IF(OFFSET('Sanitation Data'!$E$32,0,10*ROW('Sanitation Data'!E126))="","",OFFSET('Sanitation Data'!$E$32,0,10*ROW('Sanitation Data'!E126)))</f>
        <v/>
      </c>
      <c r="CU132" s="309" t="str">
        <f ca="true">+IF(OFFSET('Sanitation Data'!$F$28,0,10*ROW('Sanitation Data'!F126))="","",OFFSET('Sanitation Data'!$F$28,0,10*ROW('Sanitation Data'!F126)))</f>
        <v/>
      </c>
      <c r="CV132" s="309" t="str">
        <f ca="true">+IF(OFFSET('Sanitation Data'!$F$29,0,10*ROW('Sanitation Data'!F126))="","",OFFSET('Sanitation Data'!$F$29,0,10*ROW('Sanitation Data'!F126)))</f>
        <v/>
      </c>
      <c r="CW132" s="309" t="str">
        <f ca="true">+IF(OFFSET('Sanitation Data'!$F$30,0,10*ROW('Sanitation Data'!F126))="","",OFFSET('Sanitation Data'!$F$30,0,10*ROW('Sanitation Data'!F126)))</f>
        <v/>
      </c>
      <c r="CX132" s="309" t="str">
        <f ca="true">+IF(OFFSET('Sanitation Data'!$F$31,0,10*ROW('Sanitation Data'!F126))="","",OFFSET('Sanitation Data'!$F$31,0,10*ROW('Sanitation Data'!F126)))</f>
        <v/>
      </c>
      <c r="CY132" s="309" t="str">
        <f ca="true">+IF(OFFSET('Sanitation Data'!$F$32,0,10*ROW('Sanitation Data'!F126))="","",OFFSET('Sanitation Data'!$F$32,0,10*ROW('Sanitation Data'!F126)))</f>
        <v/>
      </c>
      <c r="CZ132" s="309" t="str">
        <f ca="true">+IF(OFFSET('Sanitation Data'!$G$28,0,10*ROW('Sanitation Data'!G126))="","",OFFSET('Sanitation Data'!$G$28,0,10*ROW('Sanitation Data'!G126)))</f>
        <v/>
      </c>
      <c r="DA132" s="309" t="str">
        <f ca="true">+IF(OFFSET('Sanitation Data'!$G$29,0,10*ROW('Sanitation Data'!G126))="","",OFFSET('Sanitation Data'!$G$29,0,10*ROW('Sanitation Data'!G126)))</f>
        <v/>
      </c>
      <c r="DB132" s="309" t="str">
        <f ca="true">+IF(OFFSET('Sanitation Data'!$G$30,0,10*ROW('Sanitation Data'!G126))="","",OFFSET('Sanitation Data'!$G$30,0,10*ROW('Sanitation Data'!G126)))</f>
        <v/>
      </c>
      <c r="DC132" s="309" t="str">
        <f ca="true">+IF(OFFSET('Sanitation Data'!$G$31,0,10*ROW('Sanitation Data'!G126))="","",OFFSET('Sanitation Data'!$G$31,0,10*ROW('Sanitation Data'!G126)))</f>
        <v/>
      </c>
      <c r="DD132" s="309" t="str">
        <f ca="true">+IF(OFFSET('Sanitation Data'!$G$32,0,10*ROW('Sanitation Data'!G126))="","",OFFSET('Sanitation Data'!$G$32,0,10*ROW('Sanitation Data'!G126)))</f>
        <v/>
      </c>
      <c r="DE132" s="309" t="str">
        <f ca="true">+IF(OFFSET('Sanitation Data'!$H$28,0,10*ROW('Sanitation Data'!H126))="","",OFFSET('Sanitation Data'!$H$28,0,10*ROW('Sanitation Data'!H126)))</f>
        <v/>
      </c>
      <c r="DF132" s="309" t="str">
        <f ca="true">+IF(OFFSET('Sanitation Data'!$H$29,0,10*ROW('Sanitation Data'!H126))="","",OFFSET('Sanitation Data'!$H$29,0,10*ROW('Sanitation Data'!H126)))</f>
        <v/>
      </c>
      <c r="DG132" s="309" t="str">
        <f ca="true">+IF(OFFSET('Sanitation Data'!$H$30,0,10*ROW('Sanitation Data'!H126))="","",OFFSET('Sanitation Data'!$H$30,0,10*ROW('Sanitation Data'!H126)))</f>
        <v/>
      </c>
      <c r="DH132" s="309" t="str">
        <f ca="true">+IF(OFFSET('Sanitation Data'!$H$31,0,10*ROW('Sanitation Data'!H126))="","",OFFSET('Sanitation Data'!$H$31,0,10*ROW('Sanitation Data'!H126)))</f>
        <v/>
      </c>
      <c r="DI132" s="309" t="str">
        <f ca="true">+IF(OFFSET('Sanitation Data'!$H$32,0,10*ROW('Sanitation Data'!H126))="","",OFFSET('Sanitation Data'!$H$32,0,10*ROW('Sanitation Data'!H126)))</f>
        <v/>
      </c>
      <c r="DJ132" s="309" t="str">
        <f ca="true">+IF(OFFSET('Sanitation Data'!$I$28,0,10*ROW('Sanitation Data'!I126))="","",OFFSET('Sanitation Data'!$I$28,0,10*ROW('Sanitation Data'!I126)))</f>
        <v/>
      </c>
      <c r="DK132" s="309" t="str">
        <f ca="true">+IF(OFFSET('Sanitation Data'!$I$29,0,10*ROW('Sanitation Data'!I126))="","",OFFSET('Sanitation Data'!$I$29,0,10*ROW('Sanitation Data'!I126)))</f>
        <v/>
      </c>
      <c r="DL132" s="309" t="str">
        <f ca="true">+IF(OFFSET('Sanitation Data'!$I$30,0,10*ROW('Sanitation Data'!I126))="","",OFFSET('Sanitation Data'!$I$30,0,10*ROW('Sanitation Data'!I126)))</f>
        <v/>
      </c>
      <c r="DM132" s="309" t="str">
        <f ca="true">+IF(OFFSET('Sanitation Data'!$I$31,0,10*ROW('Sanitation Data'!I126))="","",OFFSET('Sanitation Data'!$I$31,0,10*ROW('Sanitation Data'!I126)))</f>
        <v/>
      </c>
      <c r="DN132" s="309" t="str">
        <f ca="true">+IF(OFFSET('Sanitation Data'!$I$32,0,10*ROW('Sanitation Data'!I126))="","",OFFSET('Sanitation Data'!$I$32,0,10*ROW('Sanitation Data'!I126)))</f>
        <v/>
      </c>
      <c r="DO132" s="309" t="str">
        <f ca="true">+IF(OFFSET('Hygiene Data'!$D$11,0,10*ROW('Hygiene Data'!D126))="","",OFFSET('Hygiene Data'!$D$11,0,10*ROW('Hygiene Data'!D126)))</f>
        <v/>
      </c>
      <c r="DP132" s="309" t="str">
        <f ca="true">+IF(OFFSET('Hygiene Data'!$D$12,0,10*ROW('Hygiene Data'!D126))="","",OFFSET('Hygiene Data'!$D$12,0,10*ROW('Hygiene Data'!D126)))</f>
        <v/>
      </c>
      <c r="DQ132" s="309" t="str">
        <f ca="true">+IF(OFFSET('Hygiene Data'!$D$13,0,10*ROW('Hygiene Data'!D126))="","",OFFSET('Hygiene Data'!$D$13,0,10*ROW('Hygiene Data'!D126)))</f>
        <v/>
      </c>
      <c r="DR132" s="309" t="str">
        <f ca="true">+IF(OFFSET('Hygiene Data'!$E$11,0,10*ROW('Hygiene Data'!E126))="","",OFFSET('Hygiene Data'!$E$11,0,10*ROW('Hygiene Data'!E126)))</f>
        <v/>
      </c>
      <c r="DS132" s="309" t="str">
        <f ca="true">+IF(OFFSET('Hygiene Data'!$E$12,0,10*ROW('Hygiene Data'!E126))="","",OFFSET('Hygiene Data'!$E$12,0,10*ROW('Hygiene Data'!E126)))</f>
        <v/>
      </c>
      <c r="DT132" s="309" t="str">
        <f ca="true">+IF(OFFSET('Hygiene Data'!$E$13,0,10*ROW('Hygiene Data'!E126))="","",OFFSET('Hygiene Data'!$E$13,0,10*ROW('Hygiene Data'!E126)))</f>
        <v/>
      </c>
      <c r="DU132" s="309" t="str">
        <f ca="true">+IF(OFFSET('Hygiene Data'!$F$11,0,10*ROW('Hygiene Data'!F126))="","",OFFSET('Hygiene Data'!$F$11,0,10*ROW('Hygiene Data'!F126)))</f>
        <v/>
      </c>
      <c r="DV132" s="309" t="str">
        <f ca="true">+IF(OFFSET('Hygiene Data'!$F$12,0,10*ROW('Hygiene Data'!F126))="","",OFFSET('Hygiene Data'!$F$12,0,10*ROW('Hygiene Data'!F126)))</f>
        <v/>
      </c>
      <c r="DW132" s="309" t="str">
        <f ca="true">+IF(OFFSET('Hygiene Data'!$F$13,0,10*ROW('Hygiene Data'!F126))="","",OFFSET('Hygiene Data'!$F$13,0,10*ROW('Hygiene Data'!F126)))</f>
        <v/>
      </c>
      <c r="DX132" s="309" t="str">
        <f ca="true">+IF(OFFSET('Hygiene Data'!$G$11,0,10*ROW('Hygiene Data'!G126))="","",OFFSET('Hygiene Data'!$G$11,0,10*ROW('Hygiene Data'!G126)))</f>
        <v/>
      </c>
      <c r="DY132" s="309" t="str">
        <f ca="true">+IF(OFFSET('Hygiene Data'!$G$12,0,10*ROW('Hygiene Data'!G126))="","",OFFSET('Hygiene Data'!$G$12,0,10*ROW('Hygiene Data'!G126)))</f>
        <v/>
      </c>
      <c r="DZ132" s="309" t="str">
        <f ca="true">+IF(OFFSET('Hygiene Data'!$G$13,0,10*ROW('Hygiene Data'!G126))="","",OFFSET('Hygiene Data'!$G$13,0,10*ROW('Hygiene Data'!G126)))</f>
        <v/>
      </c>
      <c r="EA132" s="309" t="str">
        <f ca="true">+IF(OFFSET('Hygiene Data'!$H$11,0,10*ROW('Hygiene Data'!H126))="","",OFFSET('Hygiene Data'!$H$11,0,10*ROW('Hygiene Data'!H126)))</f>
        <v/>
      </c>
      <c r="EB132" s="309" t="str">
        <f ca="true">+IF(OFFSET('Hygiene Data'!$H$12,0,10*ROW('Hygiene Data'!H126))="","",OFFSET('Hygiene Data'!$H$12,0,10*ROW('Hygiene Data'!H126)))</f>
        <v/>
      </c>
      <c r="EC132" s="309" t="str">
        <f ca="true">+IF(OFFSET('Hygiene Data'!$H$13,0,10*ROW('Hygiene Data'!H126))="","",OFFSET('Hygiene Data'!$H$13,0,10*ROW('Hygiene Data'!H126)))</f>
        <v/>
      </c>
      <c r="ED132" s="309" t="str">
        <f ca="true">+IF(OFFSET('Hygiene Data'!$I$11,0,10*ROW('Hygiene Data'!I126))="","",OFFSET('Hygiene Data'!$I$11,0,10*ROW('Hygiene Data'!I126)))</f>
        <v/>
      </c>
      <c r="EE132" s="309" t="str">
        <f ca="true">+IF(OFFSET('Hygiene Data'!$I$12,0,10*ROW('Hygiene Data'!I126))="","",OFFSET('Hygiene Data'!$I$12,0,10*ROW('Hygiene Data'!I126)))</f>
        <v/>
      </c>
      <c r="EF132" s="309"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65" t="str">
        <f t="shared" ca="true" si="1"/>
        <v/>
      </c>
      <c r="D133" s="9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10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10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10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10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10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10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10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10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10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10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10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10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10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10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10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10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10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10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10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10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10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10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10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10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10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10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10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10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10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10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9"/>
      <c r="BS133" s="309" t="str">
        <f ca="true">+IF(OFFSET('Water Data'!$D$27,0,10*ROW('Water Data'!D127))="","",OFFSET('Water Data'!$D$27,0,10*ROW('Water Data'!D127)))</f>
        <v/>
      </c>
      <c r="BT133" s="309" t="str">
        <f ca="true">+IF(OFFSET('Water Data'!$D$28,0,10*ROW('Water Data'!D127))="","",OFFSET('Water Data'!$D$28,0,10*ROW('Water Data'!D127)))</f>
        <v/>
      </c>
      <c r="BU133" s="309" t="str">
        <f ca="true">+IF(OFFSET('Water Data'!$D$29,0,10*ROW('Water Data'!D127))="","",OFFSET('Water Data'!$D$29,0,10*ROW('Water Data'!D127)))</f>
        <v/>
      </c>
      <c r="BV133" s="309" t="str">
        <f ca="true">+IF(OFFSET('Water Data'!$E$27,0,10*ROW('Water Data'!E127))="","",OFFSET('Water Data'!$E$27,0,10*ROW('Water Data'!E127)))</f>
        <v/>
      </c>
      <c r="BW133" s="309" t="str">
        <f ca="true">+IF(OFFSET('Water Data'!$E$28,0,10*ROW('Water Data'!E127))="","",OFFSET('Water Data'!$E$28,0,10*ROW('Water Data'!E127)))</f>
        <v/>
      </c>
      <c r="BX133" s="309" t="str">
        <f ca="true">+IF(OFFSET('Water Data'!$E$29,0,10*ROW('Water Data'!E127))="","",OFFSET('Water Data'!$E$29,0,10*ROW('Water Data'!E127)))</f>
        <v/>
      </c>
      <c r="BY133" s="309" t="str">
        <f ca="true">+IF(OFFSET('Water Data'!$F$27,0,10*ROW('Water Data'!F127))="","",OFFSET('Water Data'!$F$27,0,10*ROW('Water Data'!F127)))</f>
        <v/>
      </c>
      <c r="BZ133" s="309" t="str">
        <f ca="true">+IF(OFFSET('Water Data'!$F$28,0,10*ROW('Water Data'!F127))="","",OFFSET('Water Data'!$F$28,0,10*ROW('Water Data'!F127)))</f>
        <v/>
      </c>
      <c r="CA133" s="309" t="str">
        <f ca="true">+IF(OFFSET('Water Data'!$F$29,0,10*ROW('Water Data'!F127))="","",OFFSET('Water Data'!$F$29,0,10*ROW('Water Data'!F127)))</f>
        <v/>
      </c>
      <c r="CB133" s="309" t="str">
        <f ca="true">+IF(OFFSET('Water Data'!$G$27,0,10*ROW('Water Data'!G127))="","",OFFSET('Water Data'!$G$27,0,10*ROW('Water Data'!G127)))</f>
        <v/>
      </c>
      <c r="CC133" s="309" t="str">
        <f ca="true">+IF(OFFSET('Water Data'!$G$28,0,10*ROW('Water Data'!G127))="","",OFFSET('Water Data'!$G$28,0,10*ROW('Water Data'!G127)))</f>
        <v/>
      </c>
      <c r="CD133" s="309" t="str">
        <f ca="true">+IF(OFFSET('Water Data'!$G$29,0,10*ROW('Water Data'!G127))="","",OFFSET('Water Data'!$G$29,0,10*ROW('Water Data'!G127)))</f>
        <v/>
      </c>
      <c r="CE133" s="309" t="str">
        <f ca="true">+IF(OFFSET('Water Data'!$H$27,0,10*ROW('Water Data'!H127))="","",OFFSET('Water Data'!$H$27,0,10*ROW('Water Data'!H127)))</f>
        <v/>
      </c>
      <c r="CF133" s="309" t="str">
        <f ca="true">+IF(OFFSET('Water Data'!$H$28,0,10*ROW('Water Data'!H127))="","",OFFSET('Water Data'!$H$28,0,10*ROW('Water Data'!H127)))</f>
        <v/>
      </c>
      <c r="CG133" s="309" t="str">
        <f ca="true">+IF(OFFSET('Water Data'!$H$29,0,10*ROW('Water Data'!H127))="","",OFFSET('Water Data'!$H$29,0,10*ROW('Water Data'!H127)))</f>
        <v/>
      </c>
      <c r="CH133" s="309" t="str">
        <f ca="true">+IF(OFFSET('Water Data'!$I$27,0,10*ROW('Water Data'!I127))="","",OFFSET('Water Data'!$I$27,0,10*ROW('Water Data'!I127)))</f>
        <v/>
      </c>
      <c r="CI133" s="309" t="str">
        <f ca="true">+IF(OFFSET('Water Data'!$I$28,0,10*ROW('Water Data'!I127))="","",OFFSET('Water Data'!$I$28,0,10*ROW('Water Data'!I127)))</f>
        <v/>
      </c>
      <c r="CJ133" s="309" t="str">
        <f ca="true">+IF(OFFSET('Water Data'!$I$29,0,10*ROW('Water Data'!I127))="","",OFFSET('Water Data'!$I$29,0,10*ROW('Water Data'!I127)))</f>
        <v/>
      </c>
      <c r="CK133" s="309" t="str">
        <f ca="true">+IF(OFFSET('Sanitation Data'!$D$28,0,10*ROW('Sanitation Data'!D127))="","",OFFSET('Sanitation Data'!$D$28,0,10*ROW('Sanitation Data'!D127)))</f>
        <v/>
      </c>
      <c r="CL133" s="309" t="str">
        <f ca="true">+IF(OFFSET('Sanitation Data'!$D$29,0,10*ROW('Sanitation Data'!D127))="","",OFFSET('Sanitation Data'!$D$29,0,10*ROW('Sanitation Data'!D127)))</f>
        <v/>
      </c>
      <c r="CM133" s="309" t="str">
        <f ca="true">+IF(OFFSET('Sanitation Data'!$D$30,0,10*ROW('Sanitation Data'!D127))="","",OFFSET('Sanitation Data'!$D$30,0,10*ROW('Sanitation Data'!D127)))</f>
        <v/>
      </c>
      <c r="CN133" s="309" t="str">
        <f ca="true">+IF(OFFSET('Sanitation Data'!$D$31,0,10*ROW('Sanitation Data'!D127))="","",OFFSET('Sanitation Data'!$D$31,0,10*ROW('Sanitation Data'!D127)))</f>
        <v/>
      </c>
      <c r="CO133" s="309" t="str">
        <f ca="true">+IF(OFFSET('Sanitation Data'!$D$32,0,10*ROW('Sanitation Data'!D127))="","",OFFSET('Sanitation Data'!$D$32,0,10*ROW('Sanitation Data'!D127)))</f>
        <v/>
      </c>
      <c r="CP133" s="309" t="str">
        <f ca="true">+IF(OFFSET('Sanitation Data'!$E$28,0,10*ROW('Sanitation Data'!E127))="","",OFFSET('Sanitation Data'!$E$28,0,10*ROW('Sanitation Data'!E127)))</f>
        <v/>
      </c>
      <c r="CQ133" s="309" t="str">
        <f ca="true">+IF(OFFSET('Sanitation Data'!$E$29,0,10*ROW('Sanitation Data'!E127))="","",OFFSET('Sanitation Data'!$E$29,0,10*ROW('Sanitation Data'!E127)))</f>
        <v/>
      </c>
      <c r="CR133" s="309" t="str">
        <f ca="true">+IF(OFFSET('Sanitation Data'!$E$30,0,10*ROW('Sanitation Data'!E127))="","",OFFSET('Sanitation Data'!$E$30,0,10*ROW('Sanitation Data'!E127)))</f>
        <v/>
      </c>
      <c r="CS133" s="309" t="str">
        <f ca="true">+IF(OFFSET('Sanitation Data'!$E$31,0,10*ROW('Sanitation Data'!E127))="","",OFFSET('Sanitation Data'!$E$31,0,10*ROW('Sanitation Data'!E127)))</f>
        <v/>
      </c>
      <c r="CT133" s="309" t="str">
        <f ca="true">+IF(OFFSET('Sanitation Data'!$E$32,0,10*ROW('Sanitation Data'!E127))="","",OFFSET('Sanitation Data'!$E$32,0,10*ROW('Sanitation Data'!E127)))</f>
        <v/>
      </c>
      <c r="CU133" s="309" t="str">
        <f ca="true">+IF(OFFSET('Sanitation Data'!$F$28,0,10*ROW('Sanitation Data'!F127))="","",OFFSET('Sanitation Data'!$F$28,0,10*ROW('Sanitation Data'!F127)))</f>
        <v/>
      </c>
      <c r="CV133" s="309" t="str">
        <f ca="true">+IF(OFFSET('Sanitation Data'!$F$29,0,10*ROW('Sanitation Data'!F127))="","",OFFSET('Sanitation Data'!$F$29,0,10*ROW('Sanitation Data'!F127)))</f>
        <v/>
      </c>
      <c r="CW133" s="309" t="str">
        <f ca="true">+IF(OFFSET('Sanitation Data'!$F$30,0,10*ROW('Sanitation Data'!F127))="","",OFFSET('Sanitation Data'!$F$30,0,10*ROW('Sanitation Data'!F127)))</f>
        <v/>
      </c>
      <c r="CX133" s="309" t="str">
        <f ca="true">+IF(OFFSET('Sanitation Data'!$F$31,0,10*ROW('Sanitation Data'!F127))="","",OFFSET('Sanitation Data'!$F$31,0,10*ROW('Sanitation Data'!F127)))</f>
        <v/>
      </c>
      <c r="CY133" s="309" t="str">
        <f ca="true">+IF(OFFSET('Sanitation Data'!$F$32,0,10*ROW('Sanitation Data'!F127))="","",OFFSET('Sanitation Data'!$F$32,0,10*ROW('Sanitation Data'!F127)))</f>
        <v/>
      </c>
      <c r="CZ133" s="309" t="str">
        <f ca="true">+IF(OFFSET('Sanitation Data'!$G$28,0,10*ROW('Sanitation Data'!G127))="","",OFFSET('Sanitation Data'!$G$28,0,10*ROW('Sanitation Data'!G127)))</f>
        <v/>
      </c>
      <c r="DA133" s="309" t="str">
        <f ca="true">+IF(OFFSET('Sanitation Data'!$G$29,0,10*ROW('Sanitation Data'!G127))="","",OFFSET('Sanitation Data'!$G$29,0,10*ROW('Sanitation Data'!G127)))</f>
        <v/>
      </c>
      <c r="DB133" s="309" t="str">
        <f ca="true">+IF(OFFSET('Sanitation Data'!$G$30,0,10*ROW('Sanitation Data'!G127))="","",OFFSET('Sanitation Data'!$G$30,0,10*ROW('Sanitation Data'!G127)))</f>
        <v/>
      </c>
      <c r="DC133" s="309" t="str">
        <f ca="true">+IF(OFFSET('Sanitation Data'!$G$31,0,10*ROW('Sanitation Data'!G127))="","",OFFSET('Sanitation Data'!$G$31,0,10*ROW('Sanitation Data'!G127)))</f>
        <v/>
      </c>
      <c r="DD133" s="309" t="str">
        <f ca="true">+IF(OFFSET('Sanitation Data'!$G$32,0,10*ROW('Sanitation Data'!G127))="","",OFFSET('Sanitation Data'!$G$32,0,10*ROW('Sanitation Data'!G127)))</f>
        <v/>
      </c>
      <c r="DE133" s="309" t="str">
        <f ca="true">+IF(OFFSET('Sanitation Data'!$H$28,0,10*ROW('Sanitation Data'!H127))="","",OFFSET('Sanitation Data'!$H$28,0,10*ROW('Sanitation Data'!H127)))</f>
        <v/>
      </c>
      <c r="DF133" s="309" t="str">
        <f ca="true">+IF(OFFSET('Sanitation Data'!$H$29,0,10*ROW('Sanitation Data'!H127))="","",OFFSET('Sanitation Data'!$H$29,0,10*ROW('Sanitation Data'!H127)))</f>
        <v/>
      </c>
      <c r="DG133" s="309" t="str">
        <f ca="true">+IF(OFFSET('Sanitation Data'!$H$30,0,10*ROW('Sanitation Data'!H127))="","",OFFSET('Sanitation Data'!$H$30,0,10*ROW('Sanitation Data'!H127)))</f>
        <v/>
      </c>
      <c r="DH133" s="309" t="str">
        <f ca="true">+IF(OFFSET('Sanitation Data'!$H$31,0,10*ROW('Sanitation Data'!H127))="","",OFFSET('Sanitation Data'!$H$31,0,10*ROW('Sanitation Data'!H127)))</f>
        <v/>
      </c>
      <c r="DI133" s="309" t="str">
        <f ca="true">+IF(OFFSET('Sanitation Data'!$H$32,0,10*ROW('Sanitation Data'!H127))="","",OFFSET('Sanitation Data'!$H$32,0,10*ROW('Sanitation Data'!H127)))</f>
        <v/>
      </c>
      <c r="DJ133" s="309" t="str">
        <f ca="true">+IF(OFFSET('Sanitation Data'!$I$28,0,10*ROW('Sanitation Data'!I127))="","",OFFSET('Sanitation Data'!$I$28,0,10*ROW('Sanitation Data'!I127)))</f>
        <v/>
      </c>
      <c r="DK133" s="309" t="str">
        <f ca="true">+IF(OFFSET('Sanitation Data'!$I$29,0,10*ROW('Sanitation Data'!I127))="","",OFFSET('Sanitation Data'!$I$29,0,10*ROW('Sanitation Data'!I127)))</f>
        <v/>
      </c>
      <c r="DL133" s="309" t="str">
        <f ca="true">+IF(OFFSET('Sanitation Data'!$I$30,0,10*ROW('Sanitation Data'!I127))="","",OFFSET('Sanitation Data'!$I$30,0,10*ROW('Sanitation Data'!I127)))</f>
        <v/>
      </c>
      <c r="DM133" s="309" t="str">
        <f ca="true">+IF(OFFSET('Sanitation Data'!$I$31,0,10*ROW('Sanitation Data'!I127))="","",OFFSET('Sanitation Data'!$I$31,0,10*ROW('Sanitation Data'!I127)))</f>
        <v/>
      </c>
      <c r="DN133" s="309" t="str">
        <f ca="true">+IF(OFFSET('Sanitation Data'!$I$32,0,10*ROW('Sanitation Data'!I127))="","",OFFSET('Sanitation Data'!$I$32,0,10*ROW('Sanitation Data'!I127)))</f>
        <v/>
      </c>
      <c r="DO133" s="309" t="str">
        <f ca="true">+IF(OFFSET('Hygiene Data'!$D$11,0,10*ROW('Hygiene Data'!D127))="","",OFFSET('Hygiene Data'!$D$11,0,10*ROW('Hygiene Data'!D127)))</f>
        <v/>
      </c>
      <c r="DP133" s="309" t="str">
        <f ca="true">+IF(OFFSET('Hygiene Data'!$D$12,0,10*ROW('Hygiene Data'!D127))="","",OFFSET('Hygiene Data'!$D$12,0,10*ROW('Hygiene Data'!D127)))</f>
        <v/>
      </c>
      <c r="DQ133" s="309" t="str">
        <f ca="true">+IF(OFFSET('Hygiene Data'!$D$13,0,10*ROW('Hygiene Data'!D127))="","",OFFSET('Hygiene Data'!$D$13,0,10*ROW('Hygiene Data'!D127)))</f>
        <v/>
      </c>
      <c r="DR133" s="309" t="str">
        <f ca="true">+IF(OFFSET('Hygiene Data'!$E$11,0,10*ROW('Hygiene Data'!E127))="","",OFFSET('Hygiene Data'!$E$11,0,10*ROW('Hygiene Data'!E127)))</f>
        <v/>
      </c>
      <c r="DS133" s="309" t="str">
        <f ca="true">+IF(OFFSET('Hygiene Data'!$E$12,0,10*ROW('Hygiene Data'!E127))="","",OFFSET('Hygiene Data'!$E$12,0,10*ROW('Hygiene Data'!E127)))</f>
        <v/>
      </c>
      <c r="DT133" s="309" t="str">
        <f ca="true">+IF(OFFSET('Hygiene Data'!$E$13,0,10*ROW('Hygiene Data'!E127))="","",OFFSET('Hygiene Data'!$E$13,0,10*ROW('Hygiene Data'!E127)))</f>
        <v/>
      </c>
      <c r="DU133" s="309" t="str">
        <f ca="true">+IF(OFFSET('Hygiene Data'!$F$11,0,10*ROW('Hygiene Data'!F127))="","",OFFSET('Hygiene Data'!$F$11,0,10*ROW('Hygiene Data'!F127)))</f>
        <v/>
      </c>
      <c r="DV133" s="309" t="str">
        <f ca="true">+IF(OFFSET('Hygiene Data'!$F$12,0,10*ROW('Hygiene Data'!F127))="","",OFFSET('Hygiene Data'!$F$12,0,10*ROW('Hygiene Data'!F127)))</f>
        <v/>
      </c>
      <c r="DW133" s="309" t="str">
        <f ca="true">+IF(OFFSET('Hygiene Data'!$F$13,0,10*ROW('Hygiene Data'!F127))="","",OFFSET('Hygiene Data'!$F$13,0,10*ROW('Hygiene Data'!F127)))</f>
        <v/>
      </c>
      <c r="DX133" s="309" t="str">
        <f ca="true">+IF(OFFSET('Hygiene Data'!$G$11,0,10*ROW('Hygiene Data'!G127))="","",OFFSET('Hygiene Data'!$G$11,0,10*ROW('Hygiene Data'!G127)))</f>
        <v/>
      </c>
      <c r="DY133" s="309" t="str">
        <f ca="true">+IF(OFFSET('Hygiene Data'!$G$12,0,10*ROW('Hygiene Data'!G127))="","",OFFSET('Hygiene Data'!$G$12,0,10*ROW('Hygiene Data'!G127)))</f>
        <v/>
      </c>
      <c r="DZ133" s="309" t="str">
        <f ca="true">+IF(OFFSET('Hygiene Data'!$G$13,0,10*ROW('Hygiene Data'!G127))="","",OFFSET('Hygiene Data'!$G$13,0,10*ROW('Hygiene Data'!G127)))</f>
        <v/>
      </c>
      <c r="EA133" s="309" t="str">
        <f ca="true">+IF(OFFSET('Hygiene Data'!$H$11,0,10*ROW('Hygiene Data'!H127))="","",OFFSET('Hygiene Data'!$H$11,0,10*ROW('Hygiene Data'!H127)))</f>
        <v/>
      </c>
      <c r="EB133" s="309" t="str">
        <f ca="true">+IF(OFFSET('Hygiene Data'!$H$12,0,10*ROW('Hygiene Data'!H127))="","",OFFSET('Hygiene Data'!$H$12,0,10*ROW('Hygiene Data'!H127)))</f>
        <v/>
      </c>
      <c r="EC133" s="309" t="str">
        <f ca="true">+IF(OFFSET('Hygiene Data'!$H$13,0,10*ROW('Hygiene Data'!H127))="","",OFFSET('Hygiene Data'!$H$13,0,10*ROW('Hygiene Data'!H127)))</f>
        <v/>
      </c>
      <c r="ED133" s="309" t="str">
        <f ca="true">+IF(OFFSET('Hygiene Data'!$I$11,0,10*ROW('Hygiene Data'!I127))="","",OFFSET('Hygiene Data'!$I$11,0,10*ROW('Hygiene Data'!I127)))</f>
        <v/>
      </c>
      <c r="EE133" s="309" t="str">
        <f ca="true">+IF(OFFSET('Hygiene Data'!$I$12,0,10*ROW('Hygiene Data'!I127))="","",OFFSET('Hygiene Data'!$I$12,0,10*ROW('Hygiene Data'!I127)))</f>
        <v/>
      </c>
      <c r="EF133" s="309"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65" t="str">
        <f t="shared" ca="true" si="1"/>
        <v/>
      </c>
      <c r="D134" s="9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10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10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10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10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10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10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10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10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10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10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10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10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10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10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10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10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10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10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10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10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10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10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10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10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10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10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10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10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10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10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9"/>
      <c r="BS134" s="309" t="str">
        <f ca="true">+IF(OFFSET('Water Data'!$D$27,0,10*ROW('Water Data'!D128))="","",OFFSET('Water Data'!$D$27,0,10*ROW('Water Data'!D128)))</f>
        <v/>
      </c>
      <c r="BT134" s="309" t="str">
        <f ca="true">+IF(OFFSET('Water Data'!$D$28,0,10*ROW('Water Data'!D128))="","",OFFSET('Water Data'!$D$28,0,10*ROW('Water Data'!D128)))</f>
        <v/>
      </c>
      <c r="BU134" s="309" t="str">
        <f ca="true">+IF(OFFSET('Water Data'!$D$29,0,10*ROW('Water Data'!D128))="","",OFFSET('Water Data'!$D$29,0,10*ROW('Water Data'!D128)))</f>
        <v/>
      </c>
      <c r="BV134" s="309" t="str">
        <f ca="true">+IF(OFFSET('Water Data'!$E$27,0,10*ROW('Water Data'!E128))="","",OFFSET('Water Data'!$E$27,0,10*ROW('Water Data'!E128)))</f>
        <v/>
      </c>
      <c r="BW134" s="309" t="str">
        <f ca="true">+IF(OFFSET('Water Data'!$E$28,0,10*ROW('Water Data'!E128))="","",OFFSET('Water Data'!$E$28,0,10*ROW('Water Data'!E128)))</f>
        <v/>
      </c>
      <c r="BX134" s="309" t="str">
        <f ca="true">+IF(OFFSET('Water Data'!$E$29,0,10*ROW('Water Data'!E128))="","",OFFSET('Water Data'!$E$29,0,10*ROW('Water Data'!E128)))</f>
        <v/>
      </c>
      <c r="BY134" s="309" t="str">
        <f ca="true">+IF(OFFSET('Water Data'!$F$27,0,10*ROW('Water Data'!F128))="","",OFFSET('Water Data'!$F$27,0,10*ROW('Water Data'!F128)))</f>
        <v/>
      </c>
      <c r="BZ134" s="309" t="str">
        <f ca="true">+IF(OFFSET('Water Data'!$F$28,0,10*ROW('Water Data'!F128))="","",OFFSET('Water Data'!$F$28,0,10*ROW('Water Data'!F128)))</f>
        <v/>
      </c>
      <c r="CA134" s="309" t="str">
        <f ca="true">+IF(OFFSET('Water Data'!$F$29,0,10*ROW('Water Data'!F128))="","",OFFSET('Water Data'!$F$29,0,10*ROW('Water Data'!F128)))</f>
        <v/>
      </c>
      <c r="CB134" s="309" t="str">
        <f ca="true">+IF(OFFSET('Water Data'!$G$27,0,10*ROW('Water Data'!G128))="","",OFFSET('Water Data'!$G$27,0,10*ROW('Water Data'!G128)))</f>
        <v/>
      </c>
      <c r="CC134" s="309" t="str">
        <f ca="true">+IF(OFFSET('Water Data'!$G$28,0,10*ROW('Water Data'!G128))="","",OFFSET('Water Data'!$G$28,0,10*ROW('Water Data'!G128)))</f>
        <v/>
      </c>
      <c r="CD134" s="309" t="str">
        <f ca="true">+IF(OFFSET('Water Data'!$G$29,0,10*ROW('Water Data'!G128))="","",OFFSET('Water Data'!$G$29,0,10*ROW('Water Data'!G128)))</f>
        <v/>
      </c>
      <c r="CE134" s="309" t="str">
        <f ca="true">+IF(OFFSET('Water Data'!$H$27,0,10*ROW('Water Data'!H128))="","",OFFSET('Water Data'!$H$27,0,10*ROW('Water Data'!H128)))</f>
        <v/>
      </c>
      <c r="CF134" s="309" t="str">
        <f ca="true">+IF(OFFSET('Water Data'!$H$28,0,10*ROW('Water Data'!H128))="","",OFFSET('Water Data'!$H$28,0,10*ROW('Water Data'!H128)))</f>
        <v/>
      </c>
      <c r="CG134" s="309" t="str">
        <f ca="true">+IF(OFFSET('Water Data'!$H$29,0,10*ROW('Water Data'!H128))="","",OFFSET('Water Data'!$H$29,0,10*ROW('Water Data'!H128)))</f>
        <v/>
      </c>
      <c r="CH134" s="309" t="str">
        <f ca="true">+IF(OFFSET('Water Data'!$I$27,0,10*ROW('Water Data'!I128))="","",OFFSET('Water Data'!$I$27,0,10*ROW('Water Data'!I128)))</f>
        <v/>
      </c>
      <c r="CI134" s="309" t="str">
        <f ca="true">+IF(OFFSET('Water Data'!$I$28,0,10*ROW('Water Data'!I128))="","",OFFSET('Water Data'!$I$28,0,10*ROW('Water Data'!I128)))</f>
        <v/>
      </c>
      <c r="CJ134" s="309" t="str">
        <f ca="true">+IF(OFFSET('Water Data'!$I$29,0,10*ROW('Water Data'!I128))="","",OFFSET('Water Data'!$I$29,0,10*ROW('Water Data'!I128)))</f>
        <v/>
      </c>
      <c r="CK134" s="309" t="str">
        <f ca="true">+IF(OFFSET('Sanitation Data'!$D$28,0,10*ROW('Sanitation Data'!D128))="","",OFFSET('Sanitation Data'!$D$28,0,10*ROW('Sanitation Data'!D128)))</f>
        <v/>
      </c>
      <c r="CL134" s="309" t="str">
        <f ca="true">+IF(OFFSET('Sanitation Data'!$D$29,0,10*ROW('Sanitation Data'!D128))="","",OFFSET('Sanitation Data'!$D$29,0,10*ROW('Sanitation Data'!D128)))</f>
        <v/>
      </c>
      <c r="CM134" s="309" t="str">
        <f ca="true">+IF(OFFSET('Sanitation Data'!$D$30,0,10*ROW('Sanitation Data'!D128))="","",OFFSET('Sanitation Data'!$D$30,0,10*ROW('Sanitation Data'!D128)))</f>
        <v/>
      </c>
      <c r="CN134" s="309" t="str">
        <f ca="true">+IF(OFFSET('Sanitation Data'!$D$31,0,10*ROW('Sanitation Data'!D128))="","",OFFSET('Sanitation Data'!$D$31,0,10*ROW('Sanitation Data'!D128)))</f>
        <v/>
      </c>
      <c r="CO134" s="309" t="str">
        <f ca="true">+IF(OFFSET('Sanitation Data'!$D$32,0,10*ROW('Sanitation Data'!D128))="","",OFFSET('Sanitation Data'!$D$32,0,10*ROW('Sanitation Data'!D128)))</f>
        <v/>
      </c>
      <c r="CP134" s="309" t="str">
        <f ca="true">+IF(OFFSET('Sanitation Data'!$E$28,0,10*ROW('Sanitation Data'!E128))="","",OFFSET('Sanitation Data'!$E$28,0,10*ROW('Sanitation Data'!E128)))</f>
        <v/>
      </c>
      <c r="CQ134" s="309" t="str">
        <f ca="true">+IF(OFFSET('Sanitation Data'!$E$29,0,10*ROW('Sanitation Data'!E128))="","",OFFSET('Sanitation Data'!$E$29,0,10*ROW('Sanitation Data'!E128)))</f>
        <v/>
      </c>
      <c r="CR134" s="309" t="str">
        <f ca="true">+IF(OFFSET('Sanitation Data'!$E$30,0,10*ROW('Sanitation Data'!E128))="","",OFFSET('Sanitation Data'!$E$30,0,10*ROW('Sanitation Data'!E128)))</f>
        <v/>
      </c>
      <c r="CS134" s="309" t="str">
        <f ca="true">+IF(OFFSET('Sanitation Data'!$E$31,0,10*ROW('Sanitation Data'!E128))="","",OFFSET('Sanitation Data'!$E$31,0,10*ROW('Sanitation Data'!E128)))</f>
        <v/>
      </c>
      <c r="CT134" s="309" t="str">
        <f ca="true">+IF(OFFSET('Sanitation Data'!$E$32,0,10*ROW('Sanitation Data'!E128))="","",OFFSET('Sanitation Data'!$E$32,0,10*ROW('Sanitation Data'!E128)))</f>
        <v/>
      </c>
      <c r="CU134" s="309" t="str">
        <f ca="true">+IF(OFFSET('Sanitation Data'!$F$28,0,10*ROW('Sanitation Data'!F128))="","",OFFSET('Sanitation Data'!$F$28,0,10*ROW('Sanitation Data'!F128)))</f>
        <v/>
      </c>
      <c r="CV134" s="309" t="str">
        <f ca="true">+IF(OFFSET('Sanitation Data'!$F$29,0,10*ROW('Sanitation Data'!F128))="","",OFFSET('Sanitation Data'!$F$29,0,10*ROW('Sanitation Data'!F128)))</f>
        <v/>
      </c>
      <c r="CW134" s="309" t="str">
        <f ca="true">+IF(OFFSET('Sanitation Data'!$F$30,0,10*ROW('Sanitation Data'!F128))="","",OFFSET('Sanitation Data'!$F$30,0,10*ROW('Sanitation Data'!F128)))</f>
        <v/>
      </c>
      <c r="CX134" s="309" t="str">
        <f ca="true">+IF(OFFSET('Sanitation Data'!$F$31,0,10*ROW('Sanitation Data'!F128))="","",OFFSET('Sanitation Data'!$F$31,0,10*ROW('Sanitation Data'!F128)))</f>
        <v/>
      </c>
      <c r="CY134" s="309" t="str">
        <f ca="true">+IF(OFFSET('Sanitation Data'!$F$32,0,10*ROW('Sanitation Data'!F128))="","",OFFSET('Sanitation Data'!$F$32,0,10*ROW('Sanitation Data'!F128)))</f>
        <v/>
      </c>
      <c r="CZ134" s="309" t="str">
        <f ca="true">+IF(OFFSET('Sanitation Data'!$G$28,0,10*ROW('Sanitation Data'!G128))="","",OFFSET('Sanitation Data'!$G$28,0,10*ROW('Sanitation Data'!G128)))</f>
        <v/>
      </c>
      <c r="DA134" s="309" t="str">
        <f ca="true">+IF(OFFSET('Sanitation Data'!$G$29,0,10*ROW('Sanitation Data'!G128))="","",OFFSET('Sanitation Data'!$G$29,0,10*ROW('Sanitation Data'!G128)))</f>
        <v/>
      </c>
      <c r="DB134" s="309" t="str">
        <f ca="true">+IF(OFFSET('Sanitation Data'!$G$30,0,10*ROW('Sanitation Data'!G128))="","",OFFSET('Sanitation Data'!$G$30,0,10*ROW('Sanitation Data'!G128)))</f>
        <v/>
      </c>
      <c r="DC134" s="309" t="str">
        <f ca="true">+IF(OFFSET('Sanitation Data'!$G$31,0,10*ROW('Sanitation Data'!G128))="","",OFFSET('Sanitation Data'!$G$31,0,10*ROW('Sanitation Data'!G128)))</f>
        <v/>
      </c>
      <c r="DD134" s="309" t="str">
        <f ca="true">+IF(OFFSET('Sanitation Data'!$G$32,0,10*ROW('Sanitation Data'!G128))="","",OFFSET('Sanitation Data'!$G$32,0,10*ROW('Sanitation Data'!G128)))</f>
        <v/>
      </c>
      <c r="DE134" s="309" t="str">
        <f ca="true">+IF(OFFSET('Sanitation Data'!$H$28,0,10*ROW('Sanitation Data'!H128))="","",OFFSET('Sanitation Data'!$H$28,0,10*ROW('Sanitation Data'!H128)))</f>
        <v/>
      </c>
      <c r="DF134" s="309" t="str">
        <f ca="true">+IF(OFFSET('Sanitation Data'!$H$29,0,10*ROW('Sanitation Data'!H128))="","",OFFSET('Sanitation Data'!$H$29,0,10*ROW('Sanitation Data'!H128)))</f>
        <v/>
      </c>
      <c r="DG134" s="309" t="str">
        <f ca="true">+IF(OFFSET('Sanitation Data'!$H$30,0,10*ROW('Sanitation Data'!H128))="","",OFFSET('Sanitation Data'!$H$30,0,10*ROW('Sanitation Data'!H128)))</f>
        <v/>
      </c>
      <c r="DH134" s="309" t="str">
        <f ca="true">+IF(OFFSET('Sanitation Data'!$H$31,0,10*ROW('Sanitation Data'!H128))="","",OFFSET('Sanitation Data'!$H$31,0,10*ROW('Sanitation Data'!H128)))</f>
        <v/>
      </c>
      <c r="DI134" s="309" t="str">
        <f ca="true">+IF(OFFSET('Sanitation Data'!$H$32,0,10*ROW('Sanitation Data'!H128))="","",OFFSET('Sanitation Data'!$H$32,0,10*ROW('Sanitation Data'!H128)))</f>
        <v/>
      </c>
      <c r="DJ134" s="309" t="str">
        <f ca="true">+IF(OFFSET('Sanitation Data'!$I$28,0,10*ROW('Sanitation Data'!I128))="","",OFFSET('Sanitation Data'!$I$28,0,10*ROW('Sanitation Data'!I128)))</f>
        <v/>
      </c>
      <c r="DK134" s="309" t="str">
        <f ca="true">+IF(OFFSET('Sanitation Data'!$I$29,0,10*ROW('Sanitation Data'!I128))="","",OFFSET('Sanitation Data'!$I$29,0,10*ROW('Sanitation Data'!I128)))</f>
        <v/>
      </c>
      <c r="DL134" s="309" t="str">
        <f ca="true">+IF(OFFSET('Sanitation Data'!$I$30,0,10*ROW('Sanitation Data'!I128))="","",OFFSET('Sanitation Data'!$I$30,0,10*ROW('Sanitation Data'!I128)))</f>
        <v/>
      </c>
      <c r="DM134" s="309" t="str">
        <f ca="true">+IF(OFFSET('Sanitation Data'!$I$31,0,10*ROW('Sanitation Data'!I128))="","",OFFSET('Sanitation Data'!$I$31,0,10*ROW('Sanitation Data'!I128)))</f>
        <v/>
      </c>
      <c r="DN134" s="309" t="str">
        <f ca="true">+IF(OFFSET('Sanitation Data'!$I$32,0,10*ROW('Sanitation Data'!I128))="","",OFFSET('Sanitation Data'!$I$32,0,10*ROW('Sanitation Data'!I128)))</f>
        <v/>
      </c>
      <c r="DO134" s="309" t="str">
        <f ca="true">+IF(OFFSET('Hygiene Data'!$D$11,0,10*ROW('Hygiene Data'!D128))="","",OFFSET('Hygiene Data'!$D$11,0,10*ROW('Hygiene Data'!D128)))</f>
        <v/>
      </c>
      <c r="DP134" s="309" t="str">
        <f ca="true">+IF(OFFSET('Hygiene Data'!$D$12,0,10*ROW('Hygiene Data'!D128))="","",OFFSET('Hygiene Data'!$D$12,0,10*ROW('Hygiene Data'!D128)))</f>
        <v/>
      </c>
      <c r="DQ134" s="309" t="str">
        <f ca="true">+IF(OFFSET('Hygiene Data'!$D$13,0,10*ROW('Hygiene Data'!D128))="","",OFFSET('Hygiene Data'!$D$13,0,10*ROW('Hygiene Data'!D128)))</f>
        <v/>
      </c>
      <c r="DR134" s="309" t="str">
        <f ca="true">+IF(OFFSET('Hygiene Data'!$E$11,0,10*ROW('Hygiene Data'!E128))="","",OFFSET('Hygiene Data'!$E$11,0,10*ROW('Hygiene Data'!E128)))</f>
        <v/>
      </c>
      <c r="DS134" s="309" t="str">
        <f ca="true">+IF(OFFSET('Hygiene Data'!$E$12,0,10*ROW('Hygiene Data'!E128))="","",OFFSET('Hygiene Data'!$E$12,0,10*ROW('Hygiene Data'!E128)))</f>
        <v/>
      </c>
      <c r="DT134" s="309" t="str">
        <f ca="true">+IF(OFFSET('Hygiene Data'!$E$13,0,10*ROW('Hygiene Data'!E128))="","",OFFSET('Hygiene Data'!$E$13,0,10*ROW('Hygiene Data'!E128)))</f>
        <v/>
      </c>
      <c r="DU134" s="309" t="str">
        <f ca="true">+IF(OFFSET('Hygiene Data'!$F$11,0,10*ROW('Hygiene Data'!F128))="","",OFFSET('Hygiene Data'!$F$11,0,10*ROW('Hygiene Data'!F128)))</f>
        <v/>
      </c>
      <c r="DV134" s="309" t="str">
        <f ca="true">+IF(OFFSET('Hygiene Data'!$F$12,0,10*ROW('Hygiene Data'!F128))="","",OFFSET('Hygiene Data'!$F$12,0,10*ROW('Hygiene Data'!F128)))</f>
        <v/>
      </c>
      <c r="DW134" s="309" t="str">
        <f ca="true">+IF(OFFSET('Hygiene Data'!$F$13,0,10*ROW('Hygiene Data'!F128))="","",OFFSET('Hygiene Data'!$F$13,0,10*ROW('Hygiene Data'!F128)))</f>
        <v/>
      </c>
      <c r="DX134" s="309" t="str">
        <f ca="true">+IF(OFFSET('Hygiene Data'!$G$11,0,10*ROW('Hygiene Data'!G128))="","",OFFSET('Hygiene Data'!$G$11,0,10*ROW('Hygiene Data'!G128)))</f>
        <v/>
      </c>
      <c r="DY134" s="309" t="str">
        <f ca="true">+IF(OFFSET('Hygiene Data'!$G$12,0,10*ROW('Hygiene Data'!G128))="","",OFFSET('Hygiene Data'!$G$12,0,10*ROW('Hygiene Data'!G128)))</f>
        <v/>
      </c>
      <c r="DZ134" s="309" t="str">
        <f ca="true">+IF(OFFSET('Hygiene Data'!$G$13,0,10*ROW('Hygiene Data'!G128))="","",OFFSET('Hygiene Data'!$G$13,0,10*ROW('Hygiene Data'!G128)))</f>
        <v/>
      </c>
      <c r="EA134" s="309" t="str">
        <f ca="true">+IF(OFFSET('Hygiene Data'!$H$11,0,10*ROW('Hygiene Data'!H128))="","",OFFSET('Hygiene Data'!$H$11,0,10*ROW('Hygiene Data'!H128)))</f>
        <v/>
      </c>
      <c r="EB134" s="309" t="str">
        <f ca="true">+IF(OFFSET('Hygiene Data'!$H$12,0,10*ROW('Hygiene Data'!H128))="","",OFFSET('Hygiene Data'!$H$12,0,10*ROW('Hygiene Data'!H128)))</f>
        <v/>
      </c>
      <c r="EC134" s="309" t="str">
        <f ca="true">+IF(OFFSET('Hygiene Data'!$H$13,0,10*ROW('Hygiene Data'!H128))="","",OFFSET('Hygiene Data'!$H$13,0,10*ROW('Hygiene Data'!H128)))</f>
        <v/>
      </c>
      <c r="ED134" s="309" t="str">
        <f ca="true">+IF(OFFSET('Hygiene Data'!$I$11,0,10*ROW('Hygiene Data'!I128))="","",OFFSET('Hygiene Data'!$I$11,0,10*ROW('Hygiene Data'!I128)))</f>
        <v/>
      </c>
      <c r="EE134" s="309" t="str">
        <f ca="true">+IF(OFFSET('Hygiene Data'!$I$12,0,10*ROW('Hygiene Data'!I128))="","",OFFSET('Hygiene Data'!$I$12,0,10*ROW('Hygiene Data'!I128)))</f>
        <v/>
      </c>
      <c r="EF134" s="309"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65" t="str">
        <f t="shared" ref="C135:C198" ca="true" si="2">+IF(ISNUMBER(VALUE(MID(A135,5,4))), VALUE(MID(A135, 5,4)),"")</f>
        <v/>
      </c>
      <c r="D135" s="9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10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10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10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10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10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10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10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10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10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10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10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10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10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10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10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10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10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10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10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10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10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10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10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10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10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10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10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10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10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10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9"/>
      <c r="BS135" s="309" t="str">
        <f ca="true">+IF(OFFSET('Water Data'!$D$27,0,10*ROW('Water Data'!D129))="","",OFFSET('Water Data'!$D$27,0,10*ROW('Water Data'!D129)))</f>
        <v/>
      </c>
      <c r="BT135" s="309" t="str">
        <f ca="true">+IF(OFFSET('Water Data'!$D$28,0,10*ROW('Water Data'!D129))="","",OFFSET('Water Data'!$D$28,0,10*ROW('Water Data'!D129)))</f>
        <v/>
      </c>
      <c r="BU135" s="309" t="str">
        <f ca="true">+IF(OFFSET('Water Data'!$D$29,0,10*ROW('Water Data'!D129))="","",OFFSET('Water Data'!$D$29,0,10*ROW('Water Data'!D129)))</f>
        <v/>
      </c>
      <c r="BV135" s="309" t="str">
        <f ca="true">+IF(OFFSET('Water Data'!$E$27,0,10*ROW('Water Data'!E129))="","",OFFSET('Water Data'!$E$27,0,10*ROW('Water Data'!E129)))</f>
        <v/>
      </c>
      <c r="BW135" s="309" t="str">
        <f ca="true">+IF(OFFSET('Water Data'!$E$28,0,10*ROW('Water Data'!E129))="","",OFFSET('Water Data'!$E$28,0,10*ROW('Water Data'!E129)))</f>
        <v/>
      </c>
      <c r="BX135" s="309" t="str">
        <f ca="true">+IF(OFFSET('Water Data'!$E$29,0,10*ROW('Water Data'!E129))="","",OFFSET('Water Data'!$E$29,0,10*ROW('Water Data'!E129)))</f>
        <v/>
      </c>
      <c r="BY135" s="309" t="str">
        <f ca="true">+IF(OFFSET('Water Data'!$F$27,0,10*ROW('Water Data'!F129))="","",OFFSET('Water Data'!$F$27,0,10*ROW('Water Data'!F129)))</f>
        <v/>
      </c>
      <c r="BZ135" s="309" t="str">
        <f ca="true">+IF(OFFSET('Water Data'!$F$28,0,10*ROW('Water Data'!F129))="","",OFFSET('Water Data'!$F$28,0,10*ROW('Water Data'!F129)))</f>
        <v/>
      </c>
      <c r="CA135" s="309" t="str">
        <f ca="true">+IF(OFFSET('Water Data'!$F$29,0,10*ROW('Water Data'!F129))="","",OFFSET('Water Data'!$F$29,0,10*ROW('Water Data'!F129)))</f>
        <v/>
      </c>
      <c r="CB135" s="309" t="str">
        <f ca="true">+IF(OFFSET('Water Data'!$G$27,0,10*ROW('Water Data'!G129))="","",OFFSET('Water Data'!$G$27,0,10*ROW('Water Data'!G129)))</f>
        <v/>
      </c>
      <c r="CC135" s="309" t="str">
        <f ca="true">+IF(OFFSET('Water Data'!$G$28,0,10*ROW('Water Data'!G129))="","",OFFSET('Water Data'!$G$28,0,10*ROW('Water Data'!G129)))</f>
        <v/>
      </c>
      <c r="CD135" s="309" t="str">
        <f ca="true">+IF(OFFSET('Water Data'!$G$29,0,10*ROW('Water Data'!G129))="","",OFFSET('Water Data'!$G$29,0,10*ROW('Water Data'!G129)))</f>
        <v/>
      </c>
      <c r="CE135" s="309" t="str">
        <f ca="true">+IF(OFFSET('Water Data'!$H$27,0,10*ROW('Water Data'!H129))="","",OFFSET('Water Data'!$H$27,0,10*ROW('Water Data'!H129)))</f>
        <v/>
      </c>
      <c r="CF135" s="309" t="str">
        <f ca="true">+IF(OFFSET('Water Data'!$H$28,0,10*ROW('Water Data'!H129))="","",OFFSET('Water Data'!$H$28,0,10*ROW('Water Data'!H129)))</f>
        <v/>
      </c>
      <c r="CG135" s="309" t="str">
        <f ca="true">+IF(OFFSET('Water Data'!$H$29,0,10*ROW('Water Data'!H129))="","",OFFSET('Water Data'!$H$29,0,10*ROW('Water Data'!H129)))</f>
        <v/>
      </c>
      <c r="CH135" s="309" t="str">
        <f ca="true">+IF(OFFSET('Water Data'!$I$27,0,10*ROW('Water Data'!I129))="","",OFFSET('Water Data'!$I$27,0,10*ROW('Water Data'!I129)))</f>
        <v/>
      </c>
      <c r="CI135" s="309" t="str">
        <f ca="true">+IF(OFFSET('Water Data'!$I$28,0,10*ROW('Water Data'!I129))="","",OFFSET('Water Data'!$I$28,0,10*ROW('Water Data'!I129)))</f>
        <v/>
      </c>
      <c r="CJ135" s="309" t="str">
        <f ca="true">+IF(OFFSET('Water Data'!$I$29,0,10*ROW('Water Data'!I129))="","",OFFSET('Water Data'!$I$29,0,10*ROW('Water Data'!I129)))</f>
        <v/>
      </c>
      <c r="CK135" s="309" t="str">
        <f ca="true">+IF(OFFSET('Sanitation Data'!$D$28,0,10*ROW('Sanitation Data'!D129))="","",OFFSET('Sanitation Data'!$D$28,0,10*ROW('Sanitation Data'!D129)))</f>
        <v/>
      </c>
      <c r="CL135" s="309" t="str">
        <f ca="true">+IF(OFFSET('Sanitation Data'!$D$29,0,10*ROW('Sanitation Data'!D129))="","",OFFSET('Sanitation Data'!$D$29,0,10*ROW('Sanitation Data'!D129)))</f>
        <v/>
      </c>
      <c r="CM135" s="309" t="str">
        <f ca="true">+IF(OFFSET('Sanitation Data'!$D$30,0,10*ROW('Sanitation Data'!D129))="","",OFFSET('Sanitation Data'!$D$30,0,10*ROW('Sanitation Data'!D129)))</f>
        <v/>
      </c>
      <c r="CN135" s="309" t="str">
        <f ca="true">+IF(OFFSET('Sanitation Data'!$D$31,0,10*ROW('Sanitation Data'!D129))="","",OFFSET('Sanitation Data'!$D$31,0,10*ROW('Sanitation Data'!D129)))</f>
        <v/>
      </c>
      <c r="CO135" s="309" t="str">
        <f ca="true">+IF(OFFSET('Sanitation Data'!$D$32,0,10*ROW('Sanitation Data'!D129))="","",OFFSET('Sanitation Data'!$D$32,0,10*ROW('Sanitation Data'!D129)))</f>
        <v/>
      </c>
      <c r="CP135" s="309" t="str">
        <f ca="true">+IF(OFFSET('Sanitation Data'!$E$28,0,10*ROW('Sanitation Data'!E129))="","",OFFSET('Sanitation Data'!$E$28,0,10*ROW('Sanitation Data'!E129)))</f>
        <v/>
      </c>
      <c r="CQ135" s="309" t="str">
        <f ca="true">+IF(OFFSET('Sanitation Data'!$E$29,0,10*ROW('Sanitation Data'!E129))="","",OFFSET('Sanitation Data'!$E$29,0,10*ROW('Sanitation Data'!E129)))</f>
        <v/>
      </c>
      <c r="CR135" s="309" t="str">
        <f ca="true">+IF(OFFSET('Sanitation Data'!$E$30,0,10*ROW('Sanitation Data'!E129))="","",OFFSET('Sanitation Data'!$E$30,0,10*ROW('Sanitation Data'!E129)))</f>
        <v/>
      </c>
      <c r="CS135" s="309" t="str">
        <f ca="true">+IF(OFFSET('Sanitation Data'!$E$31,0,10*ROW('Sanitation Data'!E129))="","",OFFSET('Sanitation Data'!$E$31,0,10*ROW('Sanitation Data'!E129)))</f>
        <v/>
      </c>
      <c r="CT135" s="309" t="str">
        <f ca="true">+IF(OFFSET('Sanitation Data'!$E$32,0,10*ROW('Sanitation Data'!E129))="","",OFFSET('Sanitation Data'!$E$32,0,10*ROW('Sanitation Data'!E129)))</f>
        <v/>
      </c>
      <c r="CU135" s="309" t="str">
        <f ca="true">+IF(OFFSET('Sanitation Data'!$F$28,0,10*ROW('Sanitation Data'!F129))="","",OFFSET('Sanitation Data'!$F$28,0,10*ROW('Sanitation Data'!F129)))</f>
        <v/>
      </c>
      <c r="CV135" s="309" t="str">
        <f ca="true">+IF(OFFSET('Sanitation Data'!$F$29,0,10*ROW('Sanitation Data'!F129))="","",OFFSET('Sanitation Data'!$F$29,0,10*ROW('Sanitation Data'!F129)))</f>
        <v/>
      </c>
      <c r="CW135" s="309" t="str">
        <f ca="true">+IF(OFFSET('Sanitation Data'!$F$30,0,10*ROW('Sanitation Data'!F129))="","",OFFSET('Sanitation Data'!$F$30,0,10*ROW('Sanitation Data'!F129)))</f>
        <v/>
      </c>
      <c r="CX135" s="309" t="str">
        <f ca="true">+IF(OFFSET('Sanitation Data'!$F$31,0,10*ROW('Sanitation Data'!F129))="","",OFFSET('Sanitation Data'!$F$31,0,10*ROW('Sanitation Data'!F129)))</f>
        <v/>
      </c>
      <c r="CY135" s="309" t="str">
        <f ca="true">+IF(OFFSET('Sanitation Data'!$F$32,0,10*ROW('Sanitation Data'!F129))="","",OFFSET('Sanitation Data'!$F$32,0,10*ROW('Sanitation Data'!F129)))</f>
        <v/>
      </c>
      <c r="CZ135" s="309" t="str">
        <f ca="true">+IF(OFFSET('Sanitation Data'!$G$28,0,10*ROW('Sanitation Data'!G129))="","",OFFSET('Sanitation Data'!$G$28,0,10*ROW('Sanitation Data'!G129)))</f>
        <v/>
      </c>
      <c r="DA135" s="309" t="str">
        <f ca="true">+IF(OFFSET('Sanitation Data'!$G$29,0,10*ROW('Sanitation Data'!G129))="","",OFFSET('Sanitation Data'!$G$29,0,10*ROW('Sanitation Data'!G129)))</f>
        <v/>
      </c>
      <c r="DB135" s="309" t="str">
        <f ca="true">+IF(OFFSET('Sanitation Data'!$G$30,0,10*ROW('Sanitation Data'!G129))="","",OFFSET('Sanitation Data'!$G$30,0,10*ROW('Sanitation Data'!G129)))</f>
        <v/>
      </c>
      <c r="DC135" s="309" t="str">
        <f ca="true">+IF(OFFSET('Sanitation Data'!$G$31,0,10*ROW('Sanitation Data'!G129))="","",OFFSET('Sanitation Data'!$G$31,0,10*ROW('Sanitation Data'!G129)))</f>
        <v/>
      </c>
      <c r="DD135" s="309" t="str">
        <f ca="true">+IF(OFFSET('Sanitation Data'!$G$32,0,10*ROW('Sanitation Data'!G129))="","",OFFSET('Sanitation Data'!$G$32,0,10*ROW('Sanitation Data'!G129)))</f>
        <v/>
      </c>
      <c r="DE135" s="309" t="str">
        <f ca="true">+IF(OFFSET('Sanitation Data'!$H$28,0,10*ROW('Sanitation Data'!H129))="","",OFFSET('Sanitation Data'!$H$28,0,10*ROW('Sanitation Data'!H129)))</f>
        <v/>
      </c>
      <c r="DF135" s="309" t="str">
        <f ca="true">+IF(OFFSET('Sanitation Data'!$H$29,0,10*ROW('Sanitation Data'!H129))="","",OFFSET('Sanitation Data'!$H$29,0,10*ROW('Sanitation Data'!H129)))</f>
        <v/>
      </c>
      <c r="DG135" s="309" t="str">
        <f ca="true">+IF(OFFSET('Sanitation Data'!$H$30,0,10*ROW('Sanitation Data'!H129))="","",OFFSET('Sanitation Data'!$H$30,0,10*ROW('Sanitation Data'!H129)))</f>
        <v/>
      </c>
      <c r="DH135" s="309" t="str">
        <f ca="true">+IF(OFFSET('Sanitation Data'!$H$31,0,10*ROW('Sanitation Data'!H129))="","",OFFSET('Sanitation Data'!$H$31,0,10*ROW('Sanitation Data'!H129)))</f>
        <v/>
      </c>
      <c r="DI135" s="309" t="str">
        <f ca="true">+IF(OFFSET('Sanitation Data'!$H$32,0,10*ROW('Sanitation Data'!H129))="","",OFFSET('Sanitation Data'!$H$32,0,10*ROW('Sanitation Data'!H129)))</f>
        <v/>
      </c>
      <c r="DJ135" s="309" t="str">
        <f ca="true">+IF(OFFSET('Sanitation Data'!$I$28,0,10*ROW('Sanitation Data'!I129))="","",OFFSET('Sanitation Data'!$I$28,0,10*ROW('Sanitation Data'!I129)))</f>
        <v/>
      </c>
      <c r="DK135" s="309" t="str">
        <f ca="true">+IF(OFFSET('Sanitation Data'!$I$29,0,10*ROW('Sanitation Data'!I129))="","",OFFSET('Sanitation Data'!$I$29,0,10*ROW('Sanitation Data'!I129)))</f>
        <v/>
      </c>
      <c r="DL135" s="309" t="str">
        <f ca="true">+IF(OFFSET('Sanitation Data'!$I$30,0,10*ROW('Sanitation Data'!I129))="","",OFFSET('Sanitation Data'!$I$30,0,10*ROW('Sanitation Data'!I129)))</f>
        <v/>
      </c>
      <c r="DM135" s="309" t="str">
        <f ca="true">+IF(OFFSET('Sanitation Data'!$I$31,0,10*ROW('Sanitation Data'!I129))="","",OFFSET('Sanitation Data'!$I$31,0,10*ROW('Sanitation Data'!I129)))</f>
        <v/>
      </c>
      <c r="DN135" s="309" t="str">
        <f ca="true">+IF(OFFSET('Sanitation Data'!$I$32,0,10*ROW('Sanitation Data'!I129))="","",OFFSET('Sanitation Data'!$I$32,0,10*ROW('Sanitation Data'!I129)))</f>
        <v/>
      </c>
      <c r="DO135" s="309" t="str">
        <f ca="true">+IF(OFFSET('Hygiene Data'!$D$11,0,10*ROW('Hygiene Data'!D129))="","",OFFSET('Hygiene Data'!$D$11,0,10*ROW('Hygiene Data'!D129)))</f>
        <v/>
      </c>
      <c r="DP135" s="309" t="str">
        <f ca="true">+IF(OFFSET('Hygiene Data'!$D$12,0,10*ROW('Hygiene Data'!D129))="","",OFFSET('Hygiene Data'!$D$12,0,10*ROW('Hygiene Data'!D129)))</f>
        <v/>
      </c>
      <c r="DQ135" s="309" t="str">
        <f ca="true">+IF(OFFSET('Hygiene Data'!$D$13,0,10*ROW('Hygiene Data'!D129))="","",OFFSET('Hygiene Data'!$D$13,0,10*ROW('Hygiene Data'!D129)))</f>
        <v/>
      </c>
      <c r="DR135" s="309" t="str">
        <f ca="true">+IF(OFFSET('Hygiene Data'!$E$11,0,10*ROW('Hygiene Data'!E129))="","",OFFSET('Hygiene Data'!$E$11,0,10*ROW('Hygiene Data'!E129)))</f>
        <v/>
      </c>
      <c r="DS135" s="309" t="str">
        <f ca="true">+IF(OFFSET('Hygiene Data'!$E$12,0,10*ROW('Hygiene Data'!E129))="","",OFFSET('Hygiene Data'!$E$12,0,10*ROW('Hygiene Data'!E129)))</f>
        <v/>
      </c>
      <c r="DT135" s="309" t="str">
        <f ca="true">+IF(OFFSET('Hygiene Data'!$E$13,0,10*ROW('Hygiene Data'!E129))="","",OFFSET('Hygiene Data'!$E$13,0,10*ROW('Hygiene Data'!E129)))</f>
        <v/>
      </c>
      <c r="DU135" s="309" t="str">
        <f ca="true">+IF(OFFSET('Hygiene Data'!$F$11,0,10*ROW('Hygiene Data'!F129))="","",OFFSET('Hygiene Data'!$F$11,0,10*ROW('Hygiene Data'!F129)))</f>
        <v/>
      </c>
      <c r="DV135" s="309" t="str">
        <f ca="true">+IF(OFFSET('Hygiene Data'!$F$12,0,10*ROW('Hygiene Data'!F129))="","",OFFSET('Hygiene Data'!$F$12,0,10*ROW('Hygiene Data'!F129)))</f>
        <v/>
      </c>
      <c r="DW135" s="309" t="str">
        <f ca="true">+IF(OFFSET('Hygiene Data'!$F$13,0,10*ROW('Hygiene Data'!F129))="","",OFFSET('Hygiene Data'!$F$13,0,10*ROW('Hygiene Data'!F129)))</f>
        <v/>
      </c>
      <c r="DX135" s="309" t="str">
        <f ca="true">+IF(OFFSET('Hygiene Data'!$G$11,0,10*ROW('Hygiene Data'!G129))="","",OFFSET('Hygiene Data'!$G$11,0,10*ROW('Hygiene Data'!G129)))</f>
        <v/>
      </c>
      <c r="DY135" s="309" t="str">
        <f ca="true">+IF(OFFSET('Hygiene Data'!$G$12,0,10*ROW('Hygiene Data'!G129))="","",OFFSET('Hygiene Data'!$G$12,0,10*ROW('Hygiene Data'!G129)))</f>
        <v/>
      </c>
      <c r="DZ135" s="309" t="str">
        <f ca="true">+IF(OFFSET('Hygiene Data'!$G$13,0,10*ROW('Hygiene Data'!G129))="","",OFFSET('Hygiene Data'!$G$13,0,10*ROW('Hygiene Data'!G129)))</f>
        <v/>
      </c>
      <c r="EA135" s="309" t="str">
        <f ca="true">+IF(OFFSET('Hygiene Data'!$H$11,0,10*ROW('Hygiene Data'!H129))="","",OFFSET('Hygiene Data'!$H$11,0,10*ROW('Hygiene Data'!H129)))</f>
        <v/>
      </c>
      <c r="EB135" s="309" t="str">
        <f ca="true">+IF(OFFSET('Hygiene Data'!$H$12,0,10*ROW('Hygiene Data'!H129))="","",OFFSET('Hygiene Data'!$H$12,0,10*ROW('Hygiene Data'!H129)))</f>
        <v/>
      </c>
      <c r="EC135" s="309" t="str">
        <f ca="true">+IF(OFFSET('Hygiene Data'!$H$13,0,10*ROW('Hygiene Data'!H129))="","",OFFSET('Hygiene Data'!$H$13,0,10*ROW('Hygiene Data'!H129)))</f>
        <v/>
      </c>
      <c r="ED135" s="309" t="str">
        <f ca="true">+IF(OFFSET('Hygiene Data'!$I$11,0,10*ROW('Hygiene Data'!I129))="","",OFFSET('Hygiene Data'!$I$11,0,10*ROW('Hygiene Data'!I129)))</f>
        <v/>
      </c>
      <c r="EE135" s="309" t="str">
        <f ca="true">+IF(OFFSET('Hygiene Data'!$I$12,0,10*ROW('Hygiene Data'!I129))="","",OFFSET('Hygiene Data'!$I$12,0,10*ROW('Hygiene Data'!I129)))</f>
        <v/>
      </c>
      <c r="EF135" s="309"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65" t="str">
        <f t="shared" ca="true" si="2"/>
        <v/>
      </c>
      <c r="D136" s="9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10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10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10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10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10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10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10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10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10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10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10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10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10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10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10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10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10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10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10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10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10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10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10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10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10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10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10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10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10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10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9"/>
      <c r="BS136" s="309" t="str">
        <f ca="true">+IF(OFFSET('Water Data'!$D$27,0,10*ROW('Water Data'!D130))="","",OFFSET('Water Data'!$D$27,0,10*ROW('Water Data'!D130)))</f>
        <v/>
      </c>
      <c r="BT136" s="309" t="str">
        <f ca="true">+IF(OFFSET('Water Data'!$D$28,0,10*ROW('Water Data'!D130))="","",OFFSET('Water Data'!$D$28,0,10*ROW('Water Data'!D130)))</f>
        <v/>
      </c>
      <c r="BU136" s="309" t="str">
        <f ca="true">+IF(OFFSET('Water Data'!$D$29,0,10*ROW('Water Data'!D130))="","",OFFSET('Water Data'!$D$29,0,10*ROW('Water Data'!D130)))</f>
        <v/>
      </c>
      <c r="BV136" s="309" t="str">
        <f ca="true">+IF(OFFSET('Water Data'!$E$27,0,10*ROW('Water Data'!E130))="","",OFFSET('Water Data'!$E$27,0,10*ROW('Water Data'!E130)))</f>
        <v/>
      </c>
      <c r="BW136" s="309" t="str">
        <f ca="true">+IF(OFFSET('Water Data'!$E$28,0,10*ROW('Water Data'!E130))="","",OFFSET('Water Data'!$E$28,0,10*ROW('Water Data'!E130)))</f>
        <v/>
      </c>
      <c r="BX136" s="309" t="str">
        <f ca="true">+IF(OFFSET('Water Data'!$E$29,0,10*ROW('Water Data'!E130))="","",OFFSET('Water Data'!$E$29,0,10*ROW('Water Data'!E130)))</f>
        <v/>
      </c>
      <c r="BY136" s="309" t="str">
        <f ca="true">+IF(OFFSET('Water Data'!$F$27,0,10*ROW('Water Data'!F130))="","",OFFSET('Water Data'!$F$27,0,10*ROW('Water Data'!F130)))</f>
        <v/>
      </c>
      <c r="BZ136" s="309" t="str">
        <f ca="true">+IF(OFFSET('Water Data'!$F$28,0,10*ROW('Water Data'!F130))="","",OFFSET('Water Data'!$F$28,0,10*ROW('Water Data'!F130)))</f>
        <v/>
      </c>
      <c r="CA136" s="309" t="str">
        <f ca="true">+IF(OFFSET('Water Data'!$F$29,0,10*ROW('Water Data'!F130))="","",OFFSET('Water Data'!$F$29,0,10*ROW('Water Data'!F130)))</f>
        <v/>
      </c>
      <c r="CB136" s="309" t="str">
        <f ca="true">+IF(OFFSET('Water Data'!$G$27,0,10*ROW('Water Data'!G130))="","",OFFSET('Water Data'!$G$27,0,10*ROW('Water Data'!G130)))</f>
        <v/>
      </c>
      <c r="CC136" s="309" t="str">
        <f ca="true">+IF(OFFSET('Water Data'!$G$28,0,10*ROW('Water Data'!G130))="","",OFFSET('Water Data'!$G$28,0,10*ROW('Water Data'!G130)))</f>
        <v/>
      </c>
      <c r="CD136" s="309" t="str">
        <f ca="true">+IF(OFFSET('Water Data'!$G$29,0,10*ROW('Water Data'!G130))="","",OFFSET('Water Data'!$G$29,0,10*ROW('Water Data'!G130)))</f>
        <v/>
      </c>
      <c r="CE136" s="309" t="str">
        <f ca="true">+IF(OFFSET('Water Data'!$H$27,0,10*ROW('Water Data'!H130))="","",OFFSET('Water Data'!$H$27,0,10*ROW('Water Data'!H130)))</f>
        <v/>
      </c>
      <c r="CF136" s="309" t="str">
        <f ca="true">+IF(OFFSET('Water Data'!$H$28,0,10*ROW('Water Data'!H130))="","",OFFSET('Water Data'!$H$28,0,10*ROW('Water Data'!H130)))</f>
        <v/>
      </c>
      <c r="CG136" s="309" t="str">
        <f ca="true">+IF(OFFSET('Water Data'!$H$29,0,10*ROW('Water Data'!H130))="","",OFFSET('Water Data'!$H$29,0,10*ROW('Water Data'!H130)))</f>
        <v/>
      </c>
      <c r="CH136" s="309" t="str">
        <f ca="true">+IF(OFFSET('Water Data'!$I$27,0,10*ROW('Water Data'!I130))="","",OFFSET('Water Data'!$I$27,0,10*ROW('Water Data'!I130)))</f>
        <v/>
      </c>
      <c r="CI136" s="309" t="str">
        <f ca="true">+IF(OFFSET('Water Data'!$I$28,0,10*ROW('Water Data'!I130))="","",OFFSET('Water Data'!$I$28,0,10*ROW('Water Data'!I130)))</f>
        <v/>
      </c>
      <c r="CJ136" s="309" t="str">
        <f ca="true">+IF(OFFSET('Water Data'!$I$29,0,10*ROW('Water Data'!I130))="","",OFFSET('Water Data'!$I$29,0,10*ROW('Water Data'!I130)))</f>
        <v/>
      </c>
      <c r="CK136" s="309" t="str">
        <f ca="true">+IF(OFFSET('Sanitation Data'!$D$28,0,10*ROW('Sanitation Data'!D130))="","",OFFSET('Sanitation Data'!$D$28,0,10*ROW('Sanitation Data'!D130)))</f>
        <v/>
      </c>
      <c r="CL136" s="309" t="str">
        <f ca="true">+IF(OFFSET('Sanitation Data'!$D$29,0,10*ROW('Sanitation Data'!D130))="","",OFFSET('Sanitation Data'!$D$29,0,10*ROW('Sanitation Data'!D130)))</f>
        <v/>
      </c>
      <c r="CM136" s="309" t="str">
        <f ca="true">+IF(OFFSET('Sanitation Data'!$D$30,0,10*ROW('Sanitation Data'!D130))="","",OFFSET('Sanitation Data'!$D$30,0,10*ROW('Sanitation Data'!D130)))</f>
        <v/>
      </c>
      <c r="CN136" s="309" t="str">
        <f ca="true">+IF(OFFSET('Sanitation Data'!$D$31,0,10*ROW('Sanitation Data'!D130))="","",OFFSET('Sanitation Data'!$D$31,0,10*ROW('Sanitation Data'!D130)))</f>
        <v/>
      </c>
      <c r="CO136" s="309" t="str">
        <f ca="true">+IF(OFFSET('Sanitation Data'!$D$32,0,10*ROW('Sanitation Data'!D130))="","",OFFSET('Sanitation Data'!$D$32,0,10*ROW('Sanitation Data'!D130)))</f>
        <v/>
      </c>
      <c r="CP136" s="309" t="str">
        <f ca="true">+IF(OFFSET('Sanitation Data'!$E$28,0,10*ROW('Sanitation Data'!E130))="","",OFFSET('Sanitation Data'!$E$28,0,10*ROW('Sanitation Data'!E130)))</f>
        <v/>
      </c>
      <c r="CQ136" s="309" t="str">
        <f ca="true">+IF(OFFSET('Sanitation Data'!$E$29,0,10*ROW('Sanitation Data'!E130))="","",OFFSET('Sanitation Data'!$E$29,0,10*ROW('Sanitation Data'!E130)))</f>
        <v/>
      </c>
      <c r="CR136" s="309" t="str">
        <f ca="true">+IF(OFFSET('Sanitation Data'!$E$30,0,10*ROW('Sanitation Data'!E130))="","",OFFSET('Sanitation Data'!$E$30,0,10*ROW('Sanitation Data'!E130)))</f>
        <v/>
      </c>
      <c r="CS136" s="309" t="str">
        <f ca="true">+IF(OFFSET('Sanitation Data'!$E$31,0,10*ROW('Sanitation Data'!E130))="","",OFFSET('Sanitation Data'!$E$31,0,10*ROW('Sanitation Data'!E130)))</f>
        <v/>
      </c>
      <c r="CT136" s="309" t="str">
        <f ca="true">+IF(OFFSET('Sanitation Data'!$E$32,0,10*ROW('Sanitation Data'!E130))="","",OFFSET('Sanitation Data'!$E$32,0,10*ROW('Sanitation Data'!E130)))</f>
        <v/>
      </c>
      <c r="CU136" s="309" t="str">
        <f ca="true">+IF(OFFSET('Sanitation Data'!$F$28,0,10*ROW('Sanitation Data'!F130))="","",OFFSET('Sanitation Data'!$F$28,0,10*ROW('Sanitation Data'!F130)))</f>
        <v/>
      </c>
      <c r="CV136" s="309" t="str">
        <f ca="true">+IF(OFFSET('Sanitation Data'!$F$29,0,10*ROW('Sanitation Data'!F130))="","",OFFSET('Sanitation Data'!$F$29,0,10*ROW('Sanitation Data'!F130)))</f>
        <v/>
      </c>
      <c r="CW136" s="309" t="str">
        <f ca="true">+IF(OFFSET('Sanitation Data'!$F$30,0,10*ROW('Sanitation Data'!F130))="","",OFFSET('Sanitation Data'!$F$30,0,10*ROW('Sanitation Data'!F130)))</f>
        <v/>
      </c>
      <c r="CX136" s="309" t="str">
        <f ca="true">+IF(OFFSET('Sanitation Data'!$F$31,0,10*ROW('Sanitation Data'!F130))="","",OFFSET('Sanitation Data'!$F$31,0,10*ROW('Sanitation Data'!F130)))</f>
        <v/>
      </c>
      <c r="CY136" s="309" t="str">
        <f ca="true">+IF(OFFSET('Sanitation Data'!$F$32,0,10*ROW('Sanitation Data'!F130))="","",OFFSET('Sanitation Data'!$F$32,0,10*ROW('Sanitation Data'!F130)))</f>
        <v/>
      </c>
      <c r="CZ136" s="309" t="str">
        <f ca="true">+IF(OFFSET('Sanitation Data'!$G$28,0,10*ROW('Sanitation Data'!G130))="","",OFFSET('Sanitation Data'!$G$28,0,10*ROW('Sanitation Data'!G130)))</f>
        <v/>
      </c>
      <c r="DA136" s="309" t="str">
        <f ca="true">+IF(OFFSET('Sanitation Data'!$G$29,0,10*ROW('Sanitation Data'!G130))="","",OFFSET('Sanitation Data'!$G$29,0,10*ROW('Sanitation Data'!G130)))</f>
        <v/>
      </c>
      <c r="DB136" s="309" t="str">
        <f ca="true">+IF(OFFSET('Sanitation Data'!$G$30,0,10*ROW('Sanitation Data'!G130))="","",OFFSET('Sanitation Data'!$G$30,0,10*ROW('Sanitation Data'!G130)))</f>
        <v/>
      </c>
      <c r="DC136" s="309" t="str">
        <f ca="true">+IF(OFFSET('Sanitation Data'!$G$31,0,10*ROW('Sanitation Data'!G130))="","",OFFSET('Sanitation Data'!$G$31,0,10*ROW('Sanitation Data'!G130)))</f>
        <v/>
      </c>
      <c r="DD136" s="309" t="str">
        <f ca="true">+IF(OFFSET('Sanitation Data'!$G$32,0,10*ROW('Sanitation Data'!G130))="","",OFFSET('Sanitation Data'!$G$32,0,10*ROW('Sanitation Data'!G130)))</f>
        <v/>
      </c>
      <c r="DE136" s="309" t="str">
        <f ca="true">+IF(OFFSET('Sanitation Data'!$H$28,0,10*ROW('Sanitation Data'!H130))="","",OFFSET('Sanitation Data'!$H$28,0,10*ROW('Sanitation Data'!H130)))</f>
        <v/>
      </c>
      <c r="DF136" s="309" t="str">
        <f ca="true">+IF(OFFSET('Sanitation Data'!$H$29,0,10*ROW('Sanitation Data'!H130))="","",OFFSET('Sanitation Data'!$H$29,0,10*ROW('Sanitation Data'!H130)))</f>
        <v/>
      </c>
      <c r="DG136" s="309" t="str">
        <f ca="true">+IF(OFFSET('Sanitation Data'!$H$30,0,10*ROW('Sanitation Data'!H130))="","",OFFSET('Sanitation Data'!$H$30,0,10*ROW('Sanitation Data'!H130)))</f>
        <v/>
      </c>
      <c r="DH136" s="309" t="str">
        <f ca="true">+IF(OFFSET('Sanitation Data'!$H$31,0,10*ROW('Sanitation Data'!H130))="","",OFFSET('Sanitation Data'!$H$31,0,10*ROW('Sanitation Data'!H130)))</f>
        <v/>
      </c>
      <c r="DI136" s="309" t="str">
        <f ca="true">+IF(OFFSET('Sanitation Data'!$H$32,0,10*ROW('Sanitation Data'!H130))="","",OFFSET('Sanitation Data'!$H$32,0,10*ROW('Sanitation Data'!H130)))</f>
        <v/>
      </c>
      <c r="DJ136" s="309" t="str">
        <f ca="true">+IF(OFFSET('Sanitation Data'!$I$28,0,10*ROW('Sanitation Data'!I130))="","",OFFSET('Sanitation Data'!$I$28,0,10*ROW('Sanitation Data'!I130)))</f>
        <v/>
      </c>
      <c r="DK136" s="309" t="str">
        <f ca="true">+IF(OFFSET('Sanitation Data'!$I$29,0,10*ROW('Sanitation Data'!I130))="","",OFFSET('Sanitation Data'!$I$29,0,10*ROW('Sanitation Data'!I130)))</f>
        <v/>
      </c>
      <c r="DL136" s="309" t="str">
        <f ca="true">+IF(OFFSET('Sanitation Data'!$I$30,0,10*ROW('Sanitation Data'!I130))="","",OFFSET('Sanitation Data'!$I$30,0,10*ROW('Sanitation Data'!I130)))</f>
        <v/>
      </c>
      <c r="DM136" s="309" t="str">
        <f ca="true">+IF(OFFSET('Sanitation Data'!$I$31,0,10*ROW('Sanitation Data'!I130))="","",OFFSET('Sanitation Data'!$I$31,0,10*ROW('Sanitation Data'!I130)))</f>
        <v/>
      </c>
      <c r="DN136" s="309" t="str">
        <f ca="true">+IF(OFFSET('Sanitation Data'!$I$32,0,10*ROW('Sanitation Data'!I130))="","",OFFSET('Sanitation Data'!$I$32,0,10*ROW('Sanitation Data'!I130)))</f>
        <v/>
      </c>
      <c r="DO136" s="309" t="str">
        <f ca="true">+IF(OFFSET('Hygiene Data'!$D$11,0,10*ROW('Hygiene Data'!D130))="","",OFFSET('Hygiene Data'!$D$11,0,10*ROW('Hygiene Data'!D130)))</f>
        <v/>
      </c>
      <c r="DP136" s="309" t="str">
        <f ca="true">+IF(OFFSET('Hygiene Data'!$D$12,0,10*ROW('Hygiene Data'!D130))="","",OFFSET('Hygiene Data'!$D$12,0,10*ROW('Hygiene Data'!D130)))</f>
        <v/>
      </c>
      <c r="DQ136" s="309" t="str">
        <f ca="true">+IF(OFFSET('Hygiene Data'!$D$13,0,10*ROW('Hygiene Data'!D130))="","",OFFSET('Hygiene Data'!$D$13,0,10*ROW('Hygiene Data'!D130)))</f>
        <v/>
      </c>
      <c r="DR136" s="309" t="str">
        <f ca="true">+IF(OFFSET('Hygiene Data'!$E$11,0,10*ROW('Hygiene Data'!E130))="","",OFFSET('Hygiene Data'!$E$11,0,10*ROW('Hygiene Data'!E130)))</f>
        <v/>
      </c>
      <c r="DS136" s="309" t="str">
        <f ca="true">+IF(OFFSET('Hygiene Data'!$E$12,0,10*ROW('Hygiene Data'!E130))="","",OFFSET('Hygiene Data'!$E$12,0,10*ROW('Hygiene Data'!E130)))</f>
        <v/>
      </c>
      <c r="DT136" s="309" t="str">
        <f ca="true">+IF(OFFSET('Hygiene Data'!$E$13,0,10*ROW('Hygiene Data'!E130))="","",OFFSET('Hygiene Data'!$E$13,0,10*ROW('Hygiene Data'!E130)))</f>
        <v/>
      </c>
      <c r="DU136" s="309" t="str">
        <f ca="true">+IF(OFFSET('Hygiene Data'!$F$11,0,10*ROW('Hygiene Data'!F130))="","",OFFSET('Hygiene Data'!$F$11,0,10*ROW('Hygiene Data'!F130)))</f>
        <v/>
      </c>
      <c r="DV136" s="309" t="str">
        <f ca="true">+IF(OFFSET('Hygiene Data'!$F$12,0,10*ROW('Hygiene Data'!F130))="","",OFFSET('Hygiene Data'!$F$12,0,10*ROW('Hygiene Data'!F130)))</f>
        <v/>
      </c>
      <c r="DW136" s="309" t="str">
        <f ca="true">+IF(OFFSET('Hygiene Data'!$F$13,0,10*ROW('Hygiene Data'!F130))="","",OFFSET('Hygiene Data'!$F$13,0,10*ROW('Hygiene Data'!F130)))</f>
        <v/>
      </c>
      <c r="DX136" s="309" t="str">
        <f ca="true">+IF(OFFSET('Hygiene Data'!$G$11,0,10*ROW('Hygiene Data'!G130))="","",OFFSET('Hygiene Data'!$G$11,0,10*ROW('Hygiene Data'!G130)))</f>
        <v/>
      </c>
      <c r="DY136" s="309" t="str">
        <f ca="true">+IF(OFFSET('Hygiene Data'!$G$12,0,10*ROW('Hygiene Data'!G130))="","",OFFSET('Hygiene Data'!$G$12,0,10*ROW('Hygiene Data'!G130)))</f>
        <v/>
      </c>
      <c r="DZ136" s="309" t="str">
        <f ca="true">+IF(OFFSET('Hygiene Data'!$G$13,0,10*ROW('Hygiene Data'!G130))="","",OFFSET('Hygiene Data'!$G$13,0,10*ROW('Hygiene Data'!G130)))</f>
        <v/>
      </c>
      <c r="EA136" s="309" t="str">
        <f ca="true">+IF(OFFSET('Hygiene Data'!$H$11,0,10*ROW('Hygiene Data'!H130))="","",OFFSET('Hygiene Data'!$H$11,0,10*ROW('Hygiene Data'!H130)))</f>
        <v/>
      </c>
      <c r="EB136" s="309" t="str">
        <f ca="true">+IF(OFFSET('Hygiene Data'!$H$12,0,10*ROW('Hygiene Data'!H130))="","",OFFSET('Hygiene Data'!$H$12,0,10*ROW('Hygiene Data'!H130)))</f>
        <v/>
      </c>
      <c r="EC136" s="309" t="str">
        <f ca="true">+IF(OFFSET('Hygiene Data'!$H$13,0,10*ROW('Hygiene Data'!H130))="","",OFFSET('Hygiene Data'!$H$13,0,10*ROW('Hygiene Data'!H130)))</f>
        <v/>
      </c>
      <c r="ED136" s="309" t="str">
        <f ca="true">+IF(OFFSET('Hygiene Data'!$I$11,0,10*ROW('Hygiene Data'!I130))="","",OFFSET('Hygiene Data'!$I$11,0,10*ROW('Hygiene Data'!I130)))</f>
        <v/>
      </c>
      <c r="EE136" s="309" t="str">
        <f ca="true">+IF(OFFSET('Hygiene Data'!$I$12,0,10*ROW('Hygiene Data'!I130))="","",OFFSET('Hygiene Data'!$I$12,0,10*ROW('Hygiene Data'!I130)))</f>
        <v/>
      </c>
      <c r="EF136" s="309"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65" t="str">
        <f t="shared" ca="true" si="2"/>
        <v/>
      </c>
      <c r="D137" s="9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10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10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10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10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10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10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10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10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10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10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10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10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10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10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10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10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10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10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10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10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10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10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10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10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10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10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10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10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10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10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9"/>
      <c r="BS137" s="309" t="str">
        <f ca="true">+IF(OFFSET('Water Data'!$D$27,0,10*ROW('Water Data'!D131))="","",OFFSET('Water Data'!$D$27,0,10*ROW('Water Data'!D131)))</f>
        <v/>
      </c>
      <c r="BT137" s="309" t="str">
        <f ca="true">+IF(OFFSET('Water Data'!$D$28,0,10*ROW('Water Data'!D131))="","",OFFSET('Water Data'!$D$28,0,10*ROW('Water Data'!D131)))</f>
        <v/>
      </c>
      <c r="BU137" s="309" t="str">
        <f ca="true">+IF(OFFSET('Water Data'!$D$29,0,10*ROW('Water Data'!D131))="","",OFFSET('Water Data'!$D$29,0,10*ROW('Water Data'!D131)))</f>
        <v/>
      </c>
      <c r="BV137" s="309" t="str">
        <f ca="true">+IF(OFFSET('Water Data'!$E$27,0,10*ROW('Water Data'!E131))="","",OFFSET('Water Data'!$E$27,0,10*ROW('Water Data'!E131)))</f>
        <v/>
      </c>
      <c r="BW137" s="309" t="str">
        <f ca="true">+IF(OFFSET('Water Data'!$E$28,0,10*ROW('Water Data'!E131))="","",OFFSET('Water Data'!$E$28,0,10*ROW('Water Data'!E131)))</f>
        <v/>
      </c>
      <c r="BX137" s="309" t="str">
        <f ca="true">+IF(OFFSET('Water Data'!$E$29,0,10*ROW('Water Data'!E131))="","",OFFSET('Water Data'!$E$29,0,10*ROW('Water Data'!E131)))</f>
        <v/>
      </c>
      <c r="BY137" s="309" t="str">
        <f ca="true">+IF(OFFSET('Water Data'!$F$27,0,10*ROW('Water Data'!F131))="","",OFFSET('Water Data'!$F$27,0,10*ROW('Water Data'!F131)))</f>
        <v/>
      </c>
      <c r="BZ137" s="309" t="str">
        <f ca="true">+IF(OFFSET('Water Data'!$F$28,0,10*ROW('Water Data'!F131))="","",OFFSET('Water Data'!$F$28,0,10*ROW('Water Data'!F131)))</f>
        <v/>
      </c>
      <c r="CA137" s="309" t="str">
        <f ca="true">+IF(OFFSET('Water Data'!$F$29,0,10*ROW('Water Data'!F131))="","",OFFSET('Water Data'!$F$29,0,10*ROW('Water Data'!F131)))</f>
        <v/>
      </c>
      <c r="CB137" s="309" t="str">
        <f ca="true">+IF(OFFSET('Water Data'!$G$27,0,10*ROW('Water Data'!G131))="","",OFFSET('Water Data'!$G$27,0,10*ROW('Water Data'!G131)))</f>
        <v/>
      </c>
      <c r="CC137" s="309" t="str">
        <f ca="true">+IF(OFFSET('Water Data'!$G$28,0,10*ROW('Water Data'!G131))="","",OFFSET('Water Data'!$G$28,0,10*ROW('Water Data'!G131)))</f>
        <v/>
      </c>
      <c r="CD137" s="309" t="str">
        <f ca="true">+IF(OFFSET('Water Data'!$G$29,0,10*ROW('Water Data'!G131))="","",OFFSET('Water Data'!$G$29,0,10*ROW('Water Data'!G131)))</f>
        <v/>
      </c>
      <c r="CE137" s="309" t="str">
        <f ca="true">+IF(OFFSET('Water Data'!$H$27,0,10*ROW('Water Data'!H131))="","",OFFSET('Water Data'!$H$27,0,10*ROW('Water Data'!H131)))</f>
        <v/>
      </c>
      <c r="CF137" s="309" t="str">
        <f ca="true">+IF(OFFSET('Water Data'!$H$28,0,10*ROW('Water Data'!H131))="","",OFFSET('Water Data'!$H$28,0,10*ROW('Water Data'!H131)))</f>
        <v/>
      </c>
      <c r="CG137" s="309" t="str">
        <f ca="true">+IF(OFFSET('Water Data'!$H$29,0,10*ROW('Water Data'!H131))="","",OFFSET('Water Data'!$H$29,0,10*ROW('Water Data'!H131)))</f>
        <v/>
      </c>
      <c r="CH137" s="309" t="str">
        <f ca="true">+IF(OFFSET('Water Data'!$I$27,0,10*ROW('Water Data'!I131))="","",OFFSET('Water Data'!$I$27,0,10*ROW('Water Data'!I131)))</f>
        <v/>
      </c>
      <c r="CI137" s="309" t="str">
        <f ca="true">+IF(OFFSET('Water Data'!$I$28,0,10*ROW('Water Data'!I131))="","",OFFSET('Water Data'!$I$28,0,10*ROW('Water Data'!I131)))</f>
        <v/>
      </c>
      <c r="CJ137" s="309" t="str">
        <f ca="true">+IF(OFFSET('Water Data'!$I$29,0,10*ROW('Water Data'!I131))="","",OFFSET('Water Data'!$I$29,0,10*ROW('Water Data'!I131)))</f>
        <v/>
      </c>
      <c r="CK137" s="309" t="str">
        <f ca="true">+IF(OFFSET('Sanitation Data'!$D$28,0,10*ROW('Sanitation Data'!D131))="","",OFFSET('Sanitation Data'!$D$28,0,10*ROW('Sanitation Data'!D131)))</f>
        <v/>
      </c>
      <c r="CL137" s="309" t="str">
        <f ca="true">+IF(OFFSET('Sanitation Data'!$D$29,0,10*ROW('Sanitation Data'!D131))="","",OFFSET('Sanitation Data'!$D$29,0,10*ROW('Sanitation Data'!D131)))</f>
        <v/>
      </c>
      <c r="CM137" s="309" t="str">
        <f ca="true">+IF(OFFSET('Sanitation Data'!$D$30,0,10*ROW('Sanitation Data'!D131))="","",OFFSET('Sanitation Data'!$D$30,0,10*ROW('Sanitation Data'!D131)))</f>
        <v/>
      </c>
      <c r="CN137" s="309" t="str">
        <f ca="true">+IF(OFFSET('Sanitation Data'!$D$31,0,10*ROW('Sanitation Data'!D131))="","",OFFSET('Sanitation Data'!$D$31,0,10*ROW('Sanitation Data'!D131)))</f>
        <v/>
      </c>
      <c r="CO137" s="309" t="str">
        <f ca="true">+IF(OFFSET('Sanitation Data'!$D$32,0,10*ROW('Sanitation Data'!D131))="","",OFFSET('Sanitation Data'!$D$32,0,10*ROW('Sanitation Data'!D131)))</f>
        <v/>
      </c>
      <c r="CP137" s="309" t="str">
        <f ca="true">+IF(OFFSET('Sanitation Data'!$E$28,0,10*ROW('Sanitation Data'!E131))="","",OFFSET('Sanitation Data'!$E$28,0,10*ROW('Sanitation Data'!E131)))</f>
        <v/>
      </c>
      <c r="CQ137" s="309" t="str">
        <f ca="true">+IF(OFFSET('Sanitation Data'!$E$29,0,10*ROW('Sanitation Data'!E131))="","",OFFSET('Sanitation Data'!$E$29,0,10*ROW('Sanitation Data'!E131)))</f>
        <v/>
      </c>
      <c r="CR137" s="309" t="str">
        <f ca="true">+IF(OFFSET('Sanitation Data'!$E$30,0,10*ROW('Sanitation Data'!E131))="","",OFFSET('Sanitation Data'!$E$30,0,10*ROW('Sanitation Data'!E131)))</f>
        <v/>
      </c>
      <c r="CS137" s="309" t="str">
        <f ca="true">+IF(OFFSET('Sanitation Data'!$E$31,0,10*ROW('Sanitation Data'!E131))="","",OFFSET('Sanitation Data'!$E$31,0,10*ROW('Sanitation Data'!E131)))</f>
        <v/>
      </c>
      <c r="CT137" s="309" t="str">
        <f ca="true">+IF(OFFSET('Sanitation Data'!$E$32,0,10*ROW('Sanitation Data'!E131))="","",OFFSET('Sanitation Data'!$E$32,0,10*ROW('Sanitation Data'!E131)))</f>
        <v/>
      </c>
      <c r="CU137" s="309" t="str">
        <f ca="true">+IF(OFFSET('Sanitation Data'!$F$28,0,10*ROW('Sanitation Data'!F131))="","",OFFSET('Sanitation Data'!$F$28,0,10*ROW('Sanitation Data'!F131)))</f>
        <v/>
      </c>
      <c r="CV137" s="309" t="str">
        <f ca="true">+IF(OFFSET('Sanitation Data'!$F$29,0,10*ROW('Sanitation Data'!F131))="","",OFFSET('Sanitation Data'!$F$29,0,10*ROW('Sanitation Data'!F131)))</f>
        <v/>
      </c>
      <c r="CW137" s="309" t="str">
        <f ca="true">+IF(OFFSET('Sanitation Data'!$F$30,0,10*ROW('Sanitation Data'!F131))="","",OFFSET('Sanitation Data'!$F$30,0,10*ROW('Sanitation Data'!F131)))</f>
        <v/>
      </c>
      <c r="CX137" s="309" t="str">
        <f ca="true">+IF(OFFSET('Sanitation Data'!$F$31,0,10*ROW('Sanitation Data'!F131))="","",OFFSET('Sanitation Data'!$F$31,0,10*ROW('Sanitation Data'!F131)))</f>
        <v/>
      </c>
      <c r="CY137" s="309" t="str">
        <f ca="true">+IF(OFFSET('Sanitation Data'!$F$32,0,10*ROW('Sanitation Data'!F131))="","",OFFSET('Sanitation Data'!$F$32,0,10*ROW('Sanitation Data'!F131)))</f>
        <v/>
      </c>
      <c r="CZ137" s="309" t="str">
        <f ca="true">+IF(OFFSET('Sanitation Data'!$G$28,0,10*ROW('Sanitation Data'!G131))="","",OFFSET('Sanitation Data'!$G$28,0,10*ROW('Sanitation Data'!G131)))</f>
        <v/>
      </c>
      <c r="DA137" s="309" t="str">
        <f ca="true">+IF(OFFSET('Sanitation Data'!$G$29,0,10*ROW('Sanitation Data'!G131))="","",OFFSET('Sanitation Data'!$G$29,0,10*ROW('Sanitation Data'!G131)))</f>
        <v/>
      </c>
      <c r="DB137" s="309" t="str">
        <f ca="true">+IF(OFFSET('Sanitation Data'!$G$30,0,10*ROW('Sanitation Data'!G131))="","",OFFSET('Sanitation Data'!$G$30,0,10*ROW('Sanitation Data'!G131)))</f>
        <v/>
      </c>
      <c r="DC137" s="309" t="str">
        <f ca="true">+IF(OFFSET('Sanitation Data'!$G$31,0,10*ROW('Sanitation Data'!G131))="","",OFFSET('Sanitation Data'!$G$31,0,10*ROW('Sanitation Data'!G131)))</f>
        <v/>
      </c>
      <c r="DD137" s="309" t="str">
        <f ca="true">+IF(OFFSET('Sanitation Data'!$G$32,0,10*ROW('Sanitation Data'!G131))="","",OFFSET('Sanitation Data'!$G$32,0,10*ROW('Sanitation Data'!G131)))</f>
        <v/>
      </c>
      <c r="DE137" s="309" t="str">
        <f ca="true">+IF(OFFSET('Sanitation Data'!$H$28,0,10*ROW('Sanitation Data'!H131))="","",OFFSET('Sanitation Data'!$H$28,0,10*ROW('Sanitation Data'!H131)))</f>
        <v/>
      </c>
      <c r="DF137" s="309" t="str">
        <f ca="true">+IF(OFFSET('Sanitation Data'!$H$29,0,10*ROW('Sanitation Data'!H131))="","",OFFSET('Sanitation Data'!$H$29,0,10*ROW('Sanitation Data'!H131)))</f>
        <v/>
      </c>
      <c r="DG137" s="309" t="str">
        <f ca="true">+IF(OFFSET('Sanitation Data'!$H$30,0,10*ROW('Sanitation Data'!H131))="","",OFFSET('Sanitation Data'!$H$30,0,10*ROW('Sanitation Data'!H131)))</f>
        <v/>
      </c>
      <c r="DH137" s="309" t="str">
        <f ca="true">+IF(OFFSET('Sanitation Data'!$H$31,0,10*ROW('Sanitation Data'!H131))="","",OFFSET('Sanitation Data'!$H$31,0,10*ROW('Sanitation Data'!H131)))</f>
        <v/>
      </c>
      <c r="DI137" s="309" t="str">
        <f ca="true">+IF(OFFSET('Sanitation Data'!$H$32,0,10*ROW('Sanitation Data'!H131))="","",OFFSET('Sanitation Data'!$H$32,0,10*ROW('Sanitation Data'!H131)))</f>
        <v/>
      </c>
      <c r="DJ137" s="309" t="str">
        <f ca="true">+IF(OFFSET('Sanitation Data'!$I$28,0,10*ROW('Sanitation Data'!I131))="","",OFFSET('Sanitation Data'!$I$28,0,10*ROW('Sanitation Data'!I131)))</f>
        <v/>
      </c>
      <c r="DK137" s="309" t="str">
        <f ca="true">+IF(OFFSET('Sanitation Data'!$I$29,0,10*ROW('Sanitation Data'!I131))="","",OFFSET('Sanitation Data'!$I$29,0,10*ROW('Sanitation Data'!I131)))</f>
        <v/>
      </c>
      <c r="DL137" s="309" t="str">
        <f ca="true">+IF(OFFSET('Sanitation Data'!$I$30,0,10*ROW('Sanitation Data'!I131))="","",OFFSET('Sanitation Data'!$I$30,0,10*ROW('Sanitation Data'!I131)))</f>
        <v/>
      </c>
      <c r="DM137" s="309" t="str">
        <f ca="true">+IF(OFFSET('Sanitation Data'!$I$31,0,10*ROW('Sanitation Data'!I131))="","",OFFSET('Sanitation Data'!$I$31,0,10*ROW('Sanitation Data'!I131)))</f>
        <v/>
      </c>
      <c r="DN137" s="309" t="str">
        <f ca="true">+IF(OFFSET('Sanitation Data'!$I$32,0,10*ROW('Sanitation Data'!I131))="","",OFFSET('Sanitation Data'!$I$32,0,10*ROW('Sanitation Data'!I131)))</f>
        <v/>
      </c>
      <c r="DO137" s="309" t="str">
        <f ca="true">+IF(OFFSET('Hygiene Data'!$D$11,0,10*ROW('Hygiene Data'!D131))="","",OFFSET('Hygiene Data'!$D$11,0,10*ROW('Hygiene Data'!D131)))</f>
        <v/>
      </c>
      <c r="DP137" s="309" t="str">
        <f ca="true">+IF(OFFSET('Hygiene Data'!$D$12,0,10*ROW('Hygiene Data'!D131))="","",OFFSET('Hygiene Data'!$D$12,0,10*ROW('Hygiene Data'!D131)))</f>
        <v/>
      </c>
      <c r="DQ137" s="309" t="str">
        <f ca="true">+IF(OFFSET('Hygiene Data'!$D$13,0,10*ROW('Hygiene Data'!D131))="","",OFFSET('Hygiene Data'!$D$13,0,10*ROW('Hygiene Data'!D131)))</f>
        <v/>
      </c>
      <c r="DR137" s="309" t="str">
        <f ca="true">+IF(OFFSET('Hygiene Data'!$E$11,0,10*ROW('Hygiene Data'!E131))="","",OFFSET('Hygiene Data'!$E$11,0,10*ROW('Hygiene Data'!E131)))</f>
        <v/>
      </c>
      <c r="DS137" s="309" t="str">
        <f ca="true">+IF(OFFSET('Hygiene Data'!$E$12,0,10*ROW('Hygiene Data'!E131))="","",OFFSET('Hygiene Data'!$E$12,0,10*ROW('Hygiene Data'!E131)))</f>
        <v/>
      </c>
      <c r="DT137" s="309" t="str">
        <f ca="true">+IF(OFFSET('Hygiene Data'!$E$13,0,10*ROW('Hygiene Data'!E131))="","",OFFSET('Hygiene Data'!$E$13,0,10*ROW('Hygiene Data'!E131)))</f>
        <v/>
      </c>
      <c r="DU137" s="309" t="str">
        <f ca="true">+IF(OFFSET('Hygiene Data'!$F$11,0,10*ROW('Hygiene Data'!F131))="","",OFFSET('Hygiene Data'!$F$11,0,10*ROW('Hygiene Data'!F131)))</f>
        <v/>
      </c>
      <c r="DV137" s="309" t="str">
        <f ca="true">+IF(OFFSET('Hygiene Data'!$F$12,0,10*ROW('Hygiene Data'!F131))="","",OFFSET('Hygiene Data'!$F$12,0,10*ROW('Hygiene Data'!F131)))</f>
        <v/>
      </c>
      <c r="DW137" s="309" t="str">
        <f ca="true">+IF(OFFSET('Hygiene Data'!$F$13,0,10*ROW('Hygiene Data'!F131))="","",OFFSET('Hygiene Data'!$F$13,0,10*ROW('Hygiene Data'!F131)))</f>
        <v/>
      </c>
      <c r="DX137" s="309" t="str">
        <f ca="true">+IF(OFFSET('Hygiene Data'!$G$11,0,10*ROW('Hygiene Data'!G131))="","",OFFSET('Hygiene Data'!$G$11,0,10*ROW('Hygiene Data'!G131)))</f>
        <v/>
      </c>
      <c r="DY137" s="309" t="str">
        <f ca="true">+IF(OFFSET('Hygiene Data'!$G$12,0,10*ROW('Hygiene Data'!G131))="","",OFFSET('Hygiene Data'!$G$12,0,10*ROW('Hygiene Data'!G131)))</f>
        <v/>
      </c>
      <c r="DZ137" s="309" t="str">
        <f ca="true">+IF(OFFSET('Hygiene Data'!$G$13,0,10*ROW('Hygiene Data'!G131))="","",OFFSET('Hygiene Data'!$G$13,0,10*ROW('Hygiene Data'!G131)))</f>
        <v/>
      </c>
      <c r="EA137" s="309" t="str">
        <f ca="true">+IF(OFFSET('Hygiene Data'!$H$11,0,10*ROW('Hygiene Data'!H131))="","",OFFSET('Hygiene Data'!$H$11,0,10*ROW('Hygiene Data'!H131)))</f>
        <v/>
      </c>
      <c r="EB137" s="309" t="str">
        <f ca="true">+IF(OFFSET('Hygiene Data'!$H$12,0,10*ROW('Hygiene Data'!H131))="","",OFFSET('Hygiene Data'!$H$12,0,10*ROW('Hygiene Data'!H131)))</f>
        <v/>
      </c>
      <c r="EC137" s="309" t="str">
        <f ca="true">+IF(OFFSET('Hygiene Data'!$H$13,0,10*ROW('Hygiene Data'!H131))="","",OFFSET('Hygiene Data'!$H$13,0,10*ROW('Hygiene Data'!H131)))</f>
        <v/>
      </c>
      <c r="ED137" s="309" t="str">
        <f ca="true">+IF(OFFSET('Hygiene Data'!$I$11,0,10*ROW('Hygiene Data'!I131))="","",OFFSET('Hygiene Data'!$I$11,0,10*ROW('Hygiene Data'!I131)))</f>
        <v/>
      </c>
      <c r="EE137" s="309" t="str">
        <f ca="true">+IF(OFFSET('Hygiene Data'!$I$12,0,10*ROW('Hygiene Data'!I131))="","",OFFSET('Hygiene Data'!$I$12,0,10*ROW('Hygiene Data'!I131)))</f>
        <v/>
      </c>
      <c r="EF137" s="309"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65" t="str">
        <f t="shared" ca="true" si="2"/>
        <v/>
      </c>
      <c r="D138" s="9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10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10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10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10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10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10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10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10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10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10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10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10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10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10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10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10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10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10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10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10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10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10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10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10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10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10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10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10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10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10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9"/>
      <c r="BS138" s="309" t="str">
        <f ca="true">+IF(OFFSET('Water Data'!$D$27,0,10*ROW('Water Data'!D132))="","",OFFSET('Water Data'!$D$27,0,10*ROW('Water Data'!D132)))</f>
        <v/>
      </c>
      <c r="BT138" s="309" t="str">
        <f ca="true">+IF(OFFSET('Water Data'!$D$28,0,10*ROW('Water Data'!D132))="","",OFFSET('Water Data'!$D$28,0,10*ROW('Water Data'!D132)))</f>
        <v/>
      </c>
      <c r="BU138" s="309" t="str">
        <f ca="true">+IF(OFFSET('Water Data'!$D$29,0,10*ROW('Water Data'!D132))="","",OFFSET('Water Data'!$D$29,0,10*ROW('Water Data'!D132)))</f>
        <v/>
      </c>
      <c r="BV138" s="309" t="str">
        <f ca="true">+IF(OFFSET('Water Data'!$E$27,0,10*ROW('Water Data'!E132))="","",OFFSET('Water Data'!$E$27,0,10*ROW('Water Data'!E132)))</f>
        <v/>
      </c>
      <c r="BW138" s="309" t="str">
        <f ca="true">+IF(OFFSET('Water Data'!$E$28,0,10*ROW('Water Data'!E132))="","",OFFSET('Water Data'!$E$28,0,10*ROW('Water Data'!E132)))</f>
        <v/>
      </c>
      <c r="BX138" s="309" t="str">
        <f ca="true">+IF(OFFSET('Water Data'!$E$29,0,10*ROW('Water Data'!E132))="","",OFFSET('Water Data'!$E$29,0,10*ROW('Water Data'!E132)))</f>
        <v/>
      </c>
      <c r="BY138" s="309" t="str">
        <f ca="true">+IF(OFFSET('Water Data'!$F$27,0,10*ROW('Water Data'!F132))="","",OFFSET('Water Data'!$F$27,0,10*ROW('Water Data'!F132)))</f>
        <v/>
      </c>
      <c r="BZ138" s="309" t="str">
        <f ca="true">+IF(OFFSET('Water Data'!$F$28,0,10*ROW('Water Data'!F132))="","",OFFSET('Water Data'!$F$28,0,10*ROW('Water Data'!F132)))</f>
        <v/>
      </c>
      <c r="CA138" s="309" t="str">
        <f ca="true">+IF(OFFSET('Water Data'!$F$29,0,10*ROW('Water Data'!F132))="","",OFFSET('Water Data'!$F$29,0,10*ROW('Water Data'!F132)))</f>
        <v/>
      </c>
      <c r="CB138" s="309" t="str">
        <f ca="true">+IF(OFFSET('Water Data'!$G$27,0,10*ROW('Water Data'!G132))="","",OFFSET('Water Data'!$G$27,0,10*ROW('Water Data'!G132)))</f>
        <v/>
      </c>
      <c r="CC138" s="309" t="str">
        <f ca="true">+IF(OFFSET('Water Data'!$G$28,0,10*ROW('Water Data'!G132))="","",OFFSET('Water Data'!$G$28,0,10*ROW('Water Data'!G132)))</f>
        <v/>
      </c>
      <c r="CD138" s="309" t="str">
        <f ca="true">+IF(OFFSET('Water Data'!$G$29,0,10*ROW('Water Data'!G132))="","",OFFSET('Water Data'!$G$29,0,10*ROW('Water Data'!G132)))</f>
        <v/>
      </c>
      <c r="CE138" s="309" t="str">
        <f ca="true">+IF(OFFSET('Water Data'!$H$27,0,10*ROW('Water Data'!H132))="","",OFFSET('Water Data'!$H$27,0,10*ROW('Water Data'!H132)))</f>
        <v/>
      </c>
      <c r="CF138" s="309" t="str">
        <f ca="true">+IF(OFFSET('Water Data'!$H$28,0,10*ROW('Water Data'!H132))="","",OFFSET('Water Data'!$H$28,0,10*ROW('Water Data'!H132)))</f>
        <v/>
      </c>
      <c r="CG138" s="309" t="str">
        <f ca="true">+IF(OFFSET('Water Data'!$H$29,0,10*ROW('Water Data'!H132))="","",OFFSET('Water Data'!$H$29,0,10*ROW('Water Data'!H132)))</f>
        <v/>
      </c>
      <c r="CH138" s="309" t="str">
        <f ca="true">+IF(OFFSET('Water Data'!$I$27,0,10*ROW('Water Data'!I132))="","",OFFSET('Water Data'!$I$27,0,10*ROW('Water Data'!I132)))</f>
        <v/>
      </c>
      <c r="CI138" s="309" t="str">
        <f ca="true">+IF(OFFSET('Water Data'!$I$28,0,10*ROW('Water Data'!I132))="","",OFFSET('Water Data'!$I$28,0,10*ROW('Water Data'!I132)))</f>
        <v/>
      </c>
      <c r="CJ138" s="309" t="str">
        <f ca="true">+IF(OFFSET('Water Data'!$I$29,0,10*ROW('Water Data'!I132))="","",OFFSET('Water Data'!$I$29,0,10*ROW('Water Data'!I132)))</f>
        <v/>
      </c>
      <c r="CK138" s="309" t="str">
        <f ca="true">+IF(OFFSET('Sanitation Data'!$D$28,0,10*ROW('Sanitation Data'!D132))="","",OFFSET('Sanitation Data'!$D$28,0,10*ROW('Sanitation Data'!D132)))</f>
        <v/>
      </c>
      <c r="CL138" s="309" t="str">
        <f ca="true">+IF(OFFSET('Sanitation Data'!$D$29,0,10*ROW('Sanitation Data'!D132))="","",OFFSET('Sanitation Data'!$D$29,0,10*ROW('Sanitation Data'!D132)))</f>
        <v/>
      </c>
      <c r="CM138" s="309" t="str">
        <f ca="true">+IF(OFFSET('Sanitation Data'!$D$30,0,10*ROW('Sanitation Data'!D132))="","",OFFSET('Sanitation Data'!$D$30,0,10*ROW('Sanitation Data'!D132)))</f>
        <v/>
      </c>
      <c r="CN138" s="309" t="str">
        <f ca="true">+IF(OFFSET('Sanitation Data'!$D$31,0,10*ROW('Sanitation Data'!D132))="","",OFFSET('Sanitation Data'!$D$31,0,10*ROW('Sanitation Data'!D132)))</f>
        <v/>
      </c>
      <c r="CO138" s="309" t="str">
        <f ca="true">+IF(OFFSET('Sanitation Data'!$D$32,0,10*ROW('Sanitation Data'!D132))="","",OFFSET('Sanitation Data'!$D$32,0,10*ROW('Sanitation Data'!D132)))</f>
        <v/>
      </c>
      <c r="CP138" s="309" t="str">
        <f ca="true">+IF(OFFSET('Sanitation Data'!$E$28,0,10*ROW('Sanitation Data'!E132))="","",OFFSET('Sanitation Data'!$E$28,0,10*ROW('Sanitation Data'!E132)))</f>
        <v/>
      </c>
      <c r="CQ138" s="309" t="str">
        <f ca="true">+IF(OFFSET('Sanitation Data'!$E$29,0,10*ROW('Sanitation Data'!E132))="","",OFFSET('Sanitation Data'!$E$29,0,10*ROW('Sanitation Data'!E132)))</f>
        <v/>
      </c>
      <c r="CR138" s="309" t="str">
        <f ca="true">+IF(OFFSET('Sanitation Data'!$E$30,0,10*ROW('Sanitation Data'!E132))="","",OFFSET('Sanitation Data'!$E$30,0,10*ROW('Sanitation Data'!E132)))</f>
        <v/>
      </c>
      <c r="CS138" s="309" t="str">
        <f ca="true">+IF(OFFSET('Sanitation Data'!$E$31,0,10*ROW('Sanitation Data'!E132))="","",OFFSET('Sanitation Data'!$E$31,0,10*ROW('Sanitation Data'!E132)))</f>
        <v/>
      </c>
      <c r="CT138" s="309" t="str">
        <f ca="true">+IF(OFFSET('Sanitation Data'!$E$32,0,10*ROW('Sanitation Data'!E132))="","",OFFSET('Sanitation Data'!$E$32,0,10*ROW('Sanitation Data'!E132)))</f>
        <v/>
      </c>
      <c r="CU138" s="309" t="str">
        <f ca="true">+IF(OFFSET('Sanitation Data'!$F$28,0,10*ROW('Sanitation Data'!F132))="","",OFFSET('Sanitation Data'!$F$28,0,10*ROW('Sanitation Data'!F132)))</f>
        <v/>
      </c>
      <c r="CV138" s="309" t="str">
        <f ca="true">+IF(OFFSET('Sanitation Data'!$F$29,0,10*ROW('Sanitation Data'!F132))="","",OFFSET('Sanitation Data'!$F$29,0,10*ROW('Sanitation Data'!F132)))</f>
        <v/>
      </c>
      <c r="CW138" s="309" t="str">
        <f ca="true">+IF(OFFSET('Sanitation Data'!$F$30,0,10*ROW('Sanitation Data'!F132))="","",OFFSET('Sanitation Data'!$F$30,0,10*ROW('Sanitation Data'!F132)))</f>
        <v/>
      </c>
      <c r="CX138" s="309" t="str">
        <f ca="true">+IF(OFFSET('Sanitation Data'!$F$31,0,10*ROW('Sanitation Data'!F132))="","",OFFSET('Sanitation Data'!$F$31,0,10*ROW('Sanitation Data'!F132)))</f>
        <v/>
      </c>
      <c r="CY138" s="309" t="str">
        <f ca="true">+IF(OFFSET('Sanitation Data'!$F$32,0,10*ROW('Sanitation Data'!F132))="","",OFFSET('Sanitation Data'!$F$32,0,10*ROW('Sanitation Data'!F132)))</f>
        <v/>
      </c>
      <c r="CZ138" s="309" t="str">
        <f ca="true">+IF(OFFSET('Sanitation Data'!$G$28,0,10*ROW('Sanitation Data'!G132))="","",OFFSET('Sanitation Data'!$G$28,0,10*ROW('Sanitation Data'!G132)))</f>
        <v/>
      </c>
      <c r="DA138" s="309" t="str">
        <f ca="true">+IF(OFFSET('Sanitation Data'!$G$29,0,10*ROW('Sanitation Data'!G132))="","",OFFSET('Sanitation Data'!$G$29,0,10*ROW('Sanitation Data'!G132)))</f>
        <v/>
      </c>
      <c r="DB138" s="309" t="str">
        <f ca="true">+IF(OFFSET('Sanitation Data'!$G$30,0,10*ROW('Sanitation Data'!G132))="","",OFFSET('Sanitation Data'!$G$30,0,10*ROW('Sanitation Data'!G132)))</f>
        <v/>
      </c>
      <c r="DC138" s="309" t="str">
        <f ca="true">+IF(OFFSET('Sanitation Data'!$G$31,0,10*ROW('Sanitation Data'!G132))="","",OFFSET('Sanitation Data'!$G$31,0,10*ROW('Sanitation Data'!G132)))</f>
        <v/>
      </c>
      <c r="DD138" s="309" t="str">
        <f ca="true">+IF(OFFSET('Sanitation Data'!$G$32,0,10*ROW('Sanitation Data'!G132))="","",OFFSET('Sanitation Data'!$G$32,0,10*ROW('Sanitation Data'!G132)))</f>
        <v/>
      </c>
      <c r="DE138" s="309" t="str">
        <f ca="true">+IF(OFFSET('Sanitation Data'!$H$28,0,10*ROW('Sanitation Data'!H132))="","",OFFSET('Sanitation Data'!$H$28,0,10*ROW('Sanitation Data'!H132)))</f>
        <v/>
      </c>
      <c r="DF138" s="309" t="str">
        <f ca="true">+IF(OFFSET('Sanitation Data'!$H$29,0,10*ROW('Sanitation Data'!H132))="","",OFFSET('Sanitation Data'!$H$29,0,10*ROW('Sanitation Data'!H132)))</f>
        <v/>
      </c>
      <c r="DG138" s="309" t="str">
        <f ca="true">+IF(OFFSET('Sanitation Data'!$H$30,0,10*ROW('Sanitation Data'!H132))="","",OFFSET('Sanitation Data'!$H$30,0,10*ROW('Sanitation Data'!H132)))</f>
        <v/>
      </c>
      <c r="DH138" s="309" t="str">
        <f ca="true">+IF(OFFSET('Sanitation Data'!$H$31,0,10*ROW('Sanitation Data'!H132))="","",OFFSET('Sanitation Data'!$H$31,0,10*ROW('Sanitation Data'!H132)))</f>
        <v/>
      </c>
      <c r="DI138" s="309" t="str">
        <f ca="true">+IF(OFFSET('Sanitation Data'!$H$32,0,10*ROW('Sanitation Data'!H132))="","",OFFSET('Sanitation Data'!$H$32,0,10*ROW('Sanitation Data'!H132)))</f>
        <v/>
      </c>
      <c r="DJ138" s="309" t="str">
        <f ca="true">+IF(OFFSET('Sanitation Data'!$I$28,0,10*ROW('Sanitation Data'!I132))="","",OFFSET('Sanitation Data'!$I$28,0,10*ROW('Sanitation Data'!I132)))</f>
        <v/>
      </c>
      <c r="DK138" s="309" t="str">
        <f ca="true">+IF(OFFSET('Sanitation Data'!$I$29,0,10*ROW('Sanitation Data'!I132))="","",OFFSET('Sanitation Data'!$I$29,0,10*ROW('Sanitation Data'!I132)))</f>
        <v/>
      </c>
      <c r="DL138" s="309" t="str">
        <f ca="true">+IF(OFFSET('Sanitation Data'!$I$30,0,10*ROW('Sanitation Data'!I132))="","",OFFSET('Sanitation Data'!$I$30,0,10*ROW('Sanitation Data'!I132)))</f>
        <v/>
      </c>
      <c r="DM138" s="309" t="str">
        <f ca="true">+IF(OFFSET('Sanitation Data'!$I$31,0,10*ROW('Sanitation Data'!I132))="","",OFFSET('Sanitation Data'!$I$31,0,10*ROW('Sanitation Data'!I132)))</f>
        <v/>
      </c>
      <c r="DN138" s="309" t="str">
        <f ca="true">+IF(OFFSET('Sanitation Data'!$I$32,0,10*ROW('Sanitation Data'!I132))="","",OFFSET('Sanitation Data'!$I$32,0,10*ROW('Sanitation Data'!I132)))</f>
        <v/>
      </c>
      <c r="DO138" s="309" t="str">
        <f ca="true">+IF(OFFSET('Hygiene Data'!$D$11,0,10*ROW('Hygiene Data'!D132))="","",OFFSET('Hygiene Data'!$D$11,0,10*ROW('Hygiene Data'!D132)))</f>
        <v/>
      </c>
      <c r="DP138" s="309" t="str">
        <f ca="true">+IF(OFFSET('Hygiene Data'!$D$12,0,10*ROW('Hygiene Data'!D132))="","",OFFSET('Hygiene Data'!$D$12,0,10*ROW('Hygiene Data'!D132)))</f>
        <v/>
      </c>
      <c r="DQ138" s="309" t="str">
        <f ca="true">+IF(OFFSET('Hygiene Data'!$D$13,0,10*ROW('Hygiene Data'!D132))="","",OFFSET('Hygiene Data'!$D$13,0,10*ROW('Hygiene Data'!D132)))</f>
        <v/>
      </c>
      <c r="DR138" s="309" t="str">
        <f ca="true">+IF(OFFSET('Hygiene Data'!$E$11,0,10*ROW('Hygiene Data'!E132))="","",OFFSET('Hygiene Data'!$E$11,0,10*ROW('Hygiene Data'!E132)))</f>
        <v/>
      </c>
      <c r="DS138" s="309" t="str">
        <f ca="true">+IF(OFFSET('Hygiene Data'!$E$12,0,10*ROW('Hygiene Data'!E132))="","",OFFSET('Hygiene Data'!$E$12,0,10*ROW('Hygiene Data'!E132)))</f>
        <v/>
      </c>
      <c r="DT138" s="309" t="str">
        <f ca="true">+IF(OFFSET('Hygiene Data'!$E$13,0,10*ROW('Hygiene Data'!E132))="","",OFFSET('Hygiene Data'!$E$13,0,10*ROW('Hygiene Data'!E132)))</f>
        <v/>
      </c>
      <c r="DU138" s="309" t="str">
        <f ca="true">+IF(OFFSET('Hygiene Data'!$F$11,0,10*ROW('Hygiene Data'!F132))="","",OFFSET('Hygiene Data'!$F$11,0,10*ROW('Hygiene Data'!F132)))</f>
        <v/>
      </c>
      <c r="DV138" s="309" t="str">
        <f ca="true">+IF(OFFSET('Hygiene Data'!$F$12,0,10*ROW('Hygiene Data'!F132))="","",OFFSET('Hygiene Data'!$F$12,0,10*ROW('Hygiene Data'!F132)))</f>
        <v/>
      </c>
      <c r="DW138" s="309" t="str">
        <f ca="true">+IF(OFFSET('Hygiene Data'!$F$13,0,10*ROW('Hygiene Data'!F132))="","",OFFSET('Hygiene Data'!$F$13,0,10*ROW('Hygiene Data'!F132)))</f>
        <v/>
      </c>
      <c r="DX138" s="309" t="str">
        <f ca="true">+IF(OFFSET('Hygiene Data'!$G$11,0,10*ROW('Hygiene Data'!G132))="","",OFFSET('Hygiene Data'!$G$11,0,10*ROW('Hygiene Data'!G132)))</f>
        <v/>
      </c>
      <c r="DY138" s="309" t="str">
        <f ca="true">+IF(OFFSET('Hygiene Data'!$G$12,0,10*ROW('Hygiene Data'!G132))="","",OFFSET('Hygiene Data'!$G$12,0,10*ROW('Hygiene Data'!G132)))</f>
        <v/>
      </c>
      <c r="DZ138" s="309" t="str">
        <f ca="true">+IF(OFFSET('Hygiene Data'!$G$13,0,10*ROW('Hygiene Data'!G132))="","",OFFSET('Hygiene Data'!$G$13,0,10*ROW('Hygiene Data'!G132)))</f>
        <v/>
      </c>
      <c r="EA138" s="309" t="str">
        <f ca="true">+IF(OFFSET('Hygiene Data'!$H$11,0,10*ROW('Hygiene Data'!H132))="","",OFFSET('Hygiene Data'!$H$11,0,10*ROW('Hygiene Data'!H132)))</f>
        <v/>
      </c>
      <c r="EB138" s="309" t="str">
        <f ca="true">+IF(OFFSET('Hygiene Data'!$H$12,0,10*ROW('Hygiene Data'!H132))="","",OFFSET('Hygiene Data'!$H$12,0,10*ROW('Hygiene Data'!H132)))</f>
        <v/>
      </c>
      <c r="EC138" s="309" t="str">
        <f ca="true">+IF(OFFSET('Hygiene Data'!$H$13,0,10*ROW('Hygiene Data'!H132))="","",OFFSET('Hygiene Data'!$H$13,0,10*ROW('Hygiene Data'!H132)))</f>
        <v/>
      </c>
      <c r="ED138" s="309" t="str">
        <f ca="true">+IF(OFFSET('Hygiene Data'!$I$11,0,10*ROW('Hygiene Data'!I132))="","",OFFSET('Hygiene Data'!$I$11,0,10*ROW('Hygiene Data'!I132)))</f>
        <v/>
      </c>
      <c r="EE138" s="309" t="str">
        <f ca="true">+IF(OFFSET('Hygiene Data'!$I$12,0,10*ROW('Hygiene Data'!I132))="","",OFFSET('Hygiene Data'!$I$12,0,10*ROW('Hygiene Data'!I132)))</f>
        <v/>
      </c>
      <c r="EF138" s="309"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65" t="str">
        <f t="shared" ca="true" si="2"/>
        <v/>
      </c>
      <c r="D139" s="9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10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10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10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10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10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10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10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10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10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10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10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10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10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10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10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10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10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10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10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10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10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10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10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10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10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10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10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10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10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10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9"/>
      <c r="BS139" s="309" t="str">
        <f ca="true">+IF(OFFSET('Water Data'!$D$27,0,10*ROW('Water Data'!D133))="","",OFFSET('Water Data'!$D$27,0,10*ROW('Water Data'!D133)))</f>
        <v/>
      </c>
      <c r="BT139" s="309" t="str">
        <f ca="true">+IF(OFFSET('Water Data'!$D$28,0,10*ROW('Water Data'!D133))="","",OFFSET('Water Data'!$D$28,0,10*ROW('Water Data'!D133)))</f>
        <v/>
      </c>
      <c r="BU139" s="309" t="str">
        <f ca="true">+IF(OFFSET('Water Data'!$D$29,0,10*ROW('Water Data'!D133))="","",OFFSET('Water Data'!$D$29,0,10*ROW('Water Data'!D133)))</f>
        <v/>
      </c>
      <c r="BV139" s="309" t="str">
        <f ca="true">+IF(OFFSET('Water Data'!$E$27,0,10*ROW('Water Data'!E133))="","",OFFSET('Water Data'!$E$27,0,10*ROW('Water Data'!E133)))</f>
        <v/>
      </c>
      <c r="BW139" s="309" t="str">
        <f ca="true">+IF(OFFSET('Water Data'!$E$28,0,10*ROW('Water Data'!E133))="","",OFFSET('Water Data'!$E$28,0,10*ROW('Water Data'!E133)))</f>
        <v/>
      </c>
      <c r="BX139" s="309" t="str">
        <f ca="true">+IF(OFFSET('Water Data'!$E$29,0,10*ROW('Water Data'!E133))="","",OFFSET('Water Data'!$E$29,0,10*ROW('Water Data'!E133)))</f>
        <v/>
      </c>
      <c r="BY139" s="309" t="str">
        <f ca="true">+IF(OFFSET('Water Data'!$F$27,0,10*ROW('Water Data'!F133))="","",OFFSET('Water Data'!$F$27,0,10*ROW('Water Data'!F133)))</f>
        <v/>
      </c>
      <c r="BZ139" s="309" t="str">
        <f ca="true">+IF(OFFSET('Water Data'!$F$28,0,10*ROW('Water Data'!F133))="","",OFFSET('Water Data'!$F$28,0,10*ROW('Water Data'!F133)))</f>
        <v/>
      </c>
      <c r="CA139" s="309" t="str">
        <f ca="true">+IF(OFFSET('Water Data'!$F$29,0,10*ROW('Water Data'!F133))="","",OFFSET('Water Data'!$F$29,0,10*ROW('Water Data'!F133)))</f>
        <v/>
      </c>
      <c r="CB139" s="309" t="str">
        <f ca="true">+IF(OFFSET('Water Data'!$G$27,0,10*ROW('Water Data'!G133))="","",OFFSET('Water Data'!$G$27,0,10*ROW('Water Data'!G133)))</f>
        <v/>
      </c>
      <c r="CC139" s="309" t="str">
        <f ca="true">+IF(OFFSET('Water Data'!$G$28,0,10*ROW('Water Data'!G133))="","",OFFSET('Water Data'!$G$28,0,10*ROW('Water Data'!G133)))</f>
        <v/>
      </c>
      <c r="CD139" s="309" t="str">
        <f ca="true">+IF(OFFSET('Water Data'!$G$29,0,10*ROW('Water Data'!G133))="","",OFFSET('Water Data'!$G$29,0,10*ROW('Water Data'!G133)))</f>
        <v/>
      </c>
      <c r="CE139" s="309" t="str">
        <f ca="true">+IF(OFFSET('Water Data'!$H$27,0,10*ROW('Water Data'!H133))="","",OFFSET('Water Data'!$H$27,0,10*ROW('Water Data'!H133)))</f>
        <v/>
      </c>
      <c r="CF139" s="309" t="str">
        <f ca="true">+IF(OFFSET('Water Data'!$H$28,0,10*ROW('Water Data'!H133))="","",OFFSET('Water Data'!$H$28,0,10*ROW('Water Data'!H133)))</f>
        <v/>
      </c>
      <c r="CG139" s="309" t="str">
        <f ca="true">+IF(OFFSET('Water Data'!$H$29,0,10*ROW('Water Data'!H133))="","",OFFSET('Water Data'!$H$29,0,10*ROW('Water Data'!H133)))</f>
        <v/>
      </c>
      <c r="CH139" s="309" t="str">
        <f ca="true">+IF(OFFSET('Water Data'!$I$27,0,10*ROW('Water Data'!I133))="","",OFFSET('Water Data'!$I$27,0,10*ROW('Water Data'!I133)))</f>
        <v/>
      </c>
      <c r="CI139" s="309" t="str">
        <f ca="true">+IF(OFFSET('Water Data'!$I$28,0,10*ROW('Water Data'!I133))="","",OFFSET('Water Data'!$I$28,0,10*ROW('Water Data'!I133)))</f>
        <v/>
      </c>
      <c r="CJ139" s="309" t="str">
        <f ca="true">+IF(OFFSET('Water Data'!$I$29,0,10*ROW('Water Data'!I133))="","",OFFSET('Water Data'!$I$29,0,10*ROW('Water Data'!I133)))</f>
        <v/>
      </c>
      <c r="CK139" s="309" t="str">
        <f ca="true">+IF(OFFSET('Sanitation Data'!$D$28,0,10*ROW('Sanitation Data'!D133))="","",OFFSET('Sanitation Data'!$D$28,0,10*ROW('Sanitation Data'!D133)))</f>
        <v/>
      </c>
      <c r="CL139" s="309" t="str">
        <f ca="true">+IF(OFFSET('Sanitation Data'!$D$29,0,10*ROW('Sanitation Data'!D133))="","",OFFSET('Sanitation Data'!$D$29,0,10*ROW('Sanitation Data'!D133)))</f>
        <v/>
      </c>
      <c r="CM139" s="309" t="str">
        <f ca="true">+IF(OFFSET('Sanitation Data'!$D$30,0,10*ROW('Sanitation Data'!D133))="","",OFFSET('Sanitation Data'!$D$30,0,10*ROW('Sanitation Data'!D133)))</f>
        <v/>
      </c>
      <c r="CN139" s="309" t="str">
        <f ca="true">+IF(OFFSET('Sanitation Data'!$D$31,0,10*ROW('Sanitation Data'!D133))="","",OFFSET('Sanitation Data'!$D$31,0,10*ROW('Sanitation Data'!D133)))</f>
        <v/>
      </c>
      <c r="CO139" s="309" t="str">
        <f ca="true">+IF(OFFSET('Sanitation Data'!$D$32,0,10*ROW('Sanitation Data'!D133))="","",OFFSET('Sanitation Data'!$D$32,0,10*ROW('Sanitation Data'!D133)))</f>
        <v/>
      </c>
      <c r="CP139" s="309" t="str">
        <f ca="true">+IF(OFFSET('Sanitation Data'!$E$28,0,10*ROW('Sanitation Data'!E133))="","",OFFSET('Sanitation Data'!$E$28,0,10*ROW('Sanitation Data'!E133)))</f>
        <v/>
      </c>
      <c r="CQ139" s="309" t="str">
        <f ca="true">+IF(OFFSET('Sanitation Data'!$E$29,0,10*ROW('Sanitation Data'!E133))="","",OFFSET('Sanitation Data'!$E$29,0,10*ROW('Sanitation Data'!E133)))</f>
        <v/>
      </c>
      <c r="CR139" s="309" t="str">
        <f ca="true">+IF(OFFSET('Sanitation Data'!$E$30,0,10*ROW('Sanitation Data'!E133))="","",OFFSET('Sanitation Data'!$E$30,0,10*ROW('Sanitation Data'!E133)))</f>
        <v/>
      </c>
      <c r="CS139" s="309" t="str">
        <f ca="true">+IF(OFFSET('Sanitation Data'!$E$31,0,10*ROW('Sanitation Data'!E133))="","",OFFSET('Sanitation Data'!$E$31,0,10*ROW('Sanitation Data'!E133)))</f>
        <v/>
      </c>
      <c r="CT139" s="309" t="str">
        <f ca="true">+IF(OFFSET('Sanitation Data'!$E$32,0,10*ROW('Sanitation Data'!E133))="","",OFFSET('Sanitation Data'!$E$32,0,10*ROW('Sanitation Data'!E133)))</f>
        <v/>
      </c>
      <c r="CU139" s="309" t="str">
        <f ca="true">+IF(OFFSET('Sanitation Data'!$F$28,0,10*ROW('Sanitation Data'!F133))="","",OFFSET('Sanitation Data'!$F$28,0,10*ROW('Sanitation Data'!F133)))</f>
        <v/>
      </c>
      <c r="CV139" s="309" t="str">
        <f ca="true">+IF(OFFSET('Sanitation Data'!$F$29,0,10*ROW('Sanitation Data'!F133))="","",OFFSET('Sanitation Data'!$F$29,0,10*ROW('Sanitation Data'!F133)))</f>
        <v/>
      </c>
      <c r="CW139" s="309" t="str">
        <f ca="true">+IF(OFFSET('Sanitation Data'!$F$30,0,10*ROW('Sanitation Data'!F133))="","",OFFSET('Sanitation Data'!$F$30,0,10*ROW('Sanitation Data'!F133)))</f>
        <v/>
      </c>
      <c r="CX139" s="309" t="str">
        <f ca="true">+IF(OFFSET('Sanitation Data'!$F$31,0,10*ROW('Sanitation Data'!F133))="","",OFFSET('Sanitation Data'!$F$31,0,10*ROW('Sanitation Data'!F133)))</f>
        <v/>
      </c>
      <c r="CY139" s="309" t="str">
        <f ca="true">+IF(OFFSET('Sanitation Data'!$F$32,0,10*ROW('Sanitation Data'!F133))="","",OFFSET('Sanitation Data'!$F$32,0,10*ROW('Sanitation Data'!F133)))</f>
        <v/>
      </c>
      <c r="CZ139" s="309" t="str">
        <f ca="true">+IF(OFFSET('Sanitation Data'!$G$28,0,10*ROW('Sanitation Data'!G133))="","",OFFSET('Sanitation Data'!$G$28,0,10*ROW('Sanitation Data'!G133)))</f>
        <v/>
      </c>
      <c r="DA139" s="309" t="str">
        <f ca="true">+IF(OFFSET('Sanitation Data'!$G$29,0,10*ROW('Sanitation Data'!G133))="","",OFFSET('Sanitation Data'!$G$29,0,10*ROW('Sanitation Data'!G133)))</f>
        <v/>
      </c>
      <c r="DB139" s="309" t="str">
        <f ca="true">+IF(OFFSET('Sanitation Data'!$G$30,0,10*ROW('Sanitation Data'!G133))="","",OFFSET('Sanitation Data'!$G$30,0,10*ROW('Sanitation Data'!G133)))</f>
        <v/>
      </c>
      <c r="DC139" s="309" t="str">
        <f ca="true">+IF(OFFSET('Sanitation Data'!$G$31,0,10*ROW('Sanitation Data'!G133))="","",OFFSET('Sanitation Data'!$G$31,0,10*ROW('Sanitation Data'!G133)))</f>
        <v/>
      </c>
      <c r="DD139" s="309" t="str">
        <f ca="true">+IF(OFFSET('Sanitation Data'!$G$32,0,10*ROW('Sanitation Data'!G133))="","",OFFSET('Sanitation Data'!$G$32,0,10*ROW('Sanitation Data'!G133)))</f>
        <v/>
      </c>
      <c r="DE139" s="309" t="str">
        <f ca="true">+IF(OFFSET('Sanitation Data'!$H$28,0,10*ROW('Sanitation Data'!H133))="","",OFFSET('Sanitation Data'!$H$28,0,10*ROW('Sanitation Data'!H133)))</f>
        <v/>
      </c>
      <c r="DF139" s="309" t="str">
        <f ca="true">+IF(OFFSET('Sanitation Data'!$H$29,0,10*ROW('Sanitation Data'!H133))="","",OFFSET('Sanitation Data'!$H$29,0,10*ROW('Sanitation Data'!H133)))</f>
        <v/>
      </c>
      <c r="DG139" s="309" t="str">
        <f ca="true">+IF(OFFSET('Sanitation Data'!$H$30,0,10*ROW('Sanitation Data'!H133))="","",OFFSET('Sanitation Data'!$H$30,0,10*ROW('Sanitation Data'!H133)))</f>
        <v/>
      </c>
      <c r="DH139" s="309" t="str">
        <f ca="true">+IF(OFFSET('Sanitation Data'!$H$31,0,10*ROW('Sanitation Data'!H133))="","",OFFSET('Sanitation Data'!$H$31,0,10*ROW('Sanitation Data'!H133)))</f>
        <v/>
      </c>
      <c r="DI139" s="309" t="str">
        <f ca="true">+IF(OFFSET('Sanitation Data'!$H$32,0,10*ROW('Sanitation Data'!H133))="","",OFFSET('Sanitation Data'!$H$32,0,10*ROW('Sanitation Data'!H133)))</f>
        <v/>
      </c>
      <c r="DJ139" s="309" t="str">
        <f ca="true">+IF(OFFSET('Sanitation Data'!$I$28,0,10*ROW('Sanitation Data'!I133))="","",OFFSET('Sanitation Data'!$I$28,0,10*ROW('Sanitation Data'!I133)))</f>
        <v/>
      </c>
      <c r="DK139" s="309" t="str">
        <f ca="true">+IF(OFFSET('Sanitation Data'!$I$29,0,10*ROW('Sanitation Data'!I133))="","",OFFSET('Sanitation Data'!$I$29,0,10*ROW('Sanitation Data'!I133)))</f>
        <v/>
      </c>
      <c r="DL139" s="309" t="str">
        <f ca="true">+IF(OFFSET('Sanitation Data'!$I$30,0,10*ROW('Sanitation Data'!I133))="","",OFFSET('Sanitation Data'!$I$30,0,10*ROW('Sanitation Data'!I133)))</f>
        <v/>
      </c>
      <c r="DM139" s="309" t="str">
        <f ca="true">+IF(OFFSET('Sanitation Data'!$I$31,0,10*ROW('Sanitation Data'!I133))="","",OFFSET('Sanitation Data'!$I$31,0,10*ROW('Sanitation Data'!I133)))</f>
        <v/>
      </c>
      <c r="DN139" s="309" t="str">
        <f ca="true">+IF(OFFSET('Sanitation Data'!$I$32,0,10*ROW('Sanitation Data'!I133))="","",OFFSET('Sanitation Data'!$I$32,0,10*ROW('Sanitation Data'!I133)))</f>
        <v/>
      </c>
      <c r="DO139" s="309" t="str">
        <f ca="true">+IF(OFFSET('Hygiene Data'!$D$11,0,10*ROW('Hygiene Data'!D133))="","",OFFSET('Hygiene Data'!$D$11,0,10*ROW('Hygiene Data'!D133)))</f>
        <v/>
      </c>
      <c r="DP139" s="309" t="str">
        <f ca="true">+IF(OFFSET('Hygiene Data'!$D$12,0,10*ROW('Hygiene Data'!D133))="","",OFFSET('Hygiene Data'!$D$12,0,10*ROW('Hygiene Data'!D133)))</f>
        <v/>
      </c>
      <c r="DQ139" s="309" t="str">
        <f ca="true">+IF(OFFSET('Hygiene Data'!$D$13,0,10*ROW('Hygiene Data'!D133))="","",OFFSET('Hygiene Data'!$D$13,0,10*ROW('Hygiene Data'!D133)))</f>
        <v/>
      </c>
      <c r="DR139" s="309" t="str">
        <f ca="true">+IF(OFFSET('Hygiene Data'!$E$11,0,10*ROW('Hygiene Data'!E133))="","",OFFSET('Hygiene Data'!$E$11,0,10*ROW('Hygiene Data'!E133)))</f>
        <v/>
      </c>
      <c r="DS139" s="309" t="str">
        <f ca="true">+IF(OFFSET('Hygiene Data'!$E$12,0,10*ROW('Hygiene Data'!E133))="","",OFFSET('Hygiene Data'!$E$12,0,10*ROW('Hygiene Data'!E133)))</f>
        <v/>
      </c>
      <c r="DT139" s="309" t="str">
        <f ca="true">+IF(OFFSET('Hygiene Data'!$E$13,0,10*ROW('Hygiene Data'!E133))="","",OFFSET('Hygiene Data'!$E$13,0,10*ROW('Hygiene Data'!E133)))</f>
        <v/>
      </c>
      <c r="DU139" s="309" t="str">
        <f ca="true">+IF(OFFSET('Hygiene Data'!$F$11,0,10*ROW('Hygiene Data'!F133))="","",OFFSET('Hygiene Data'!$F$11,0,10*ROW('Hygiene Data'!F133)))</f>
        <v/>
      </c>
      <c r="DV139" s="309" t="str">
        <f ca="true">+IF(OFFSET('Hygiene Data'!$F$12,0,10*ROW('Hygiene Data'!F133))="","",OFFSET('Hygiene Data'!$F$12,0,10*ROW('Hygiene Data'!F133)))</f>
        <v/>
      </c>
      <c r="DW139" s="309" t="str">
        <f ca="true">+IF(OFFSET('Hygiene Data'!$F$13,0,10*ROW('Hygiene Data'!F133))="","",OFFSET('Hygiene Data'!$F$13,0,10*ROW('Hygiene Data'!F133)))</f>
        <v/>
      </c>
      <c r="DX139" s="309" t="str">
        <f ca="true">+IF(OFFSET('Hygiene Data'!$G$11,0,10*ROW('Hygiene Data'!G133))="","",OFFSET('Hygiene Data'!$G$11,0,10*ROW('Hygiene Data'!G133)))</f>
        <v/>
      </c>
      <c r="DY139" s="309" t="str">
        <f ca="true">+IF(OFFSET('Hygiene Data'!$G$12,0,10*ROW('Hygiene Data'!G133))="","",OFFSET('Hygiene Data'!$G$12,0,10*ROW('Hygiene Data'!G133)))</f>
        <v/>
      </c>
      <c r="DZ139" s="309" t="str">
        <f ca="true">+IF(OFFSET('Hygiene Data'!$G$13,0,10*ROW('Hygiene Data'!G133))="","",OFFSET('Hygiene Data'!$G$13,0,10*ROW('Hygiene Data'!G133)))</f>
        <v/>
      </c>
      <c r="EA139" s="309" t="str">
        <f ca="true">+IF(OFFSET('Hygiene Data'!$H$11,0,10*ROW('Hygiene Data'!H133))="","",OFFSET('Hygiene Data'!$H$11,0,10*ROW('Hygiene Data'!H133)))</f>
        <v/>
      </c>
      <c r="EB139" s="309" t="str">
        <f ca="true">+IF(OFFSET('Hygiene Data'!$H$12,0,10*ROW('Hygiene Data'!H133))="","",OFFSET('Hygiene Data'!$H$12,0,10*ROW('Hygiene Data'!H133)))</f>
        <v/>
      </c>
      <c r="EC139" s="309" t="str">
        <f ca="true">+IF(OFFSET('Hygiene Data'!$H$13,0,10*ROW('Hygiene Data'!H133))="","",OFFSET('Hygiene Data'!$H$13,0,10*ROW('Hygiene Data'!H133)))</f>
        <v/>
      </c>
      <c r="ED139" s="309" t="str">
        <f ca="true">+IF(OFFSET('Hygiene Data'!$I$11,0,10*ROW('Hygiene Data'!I133))="","",OFFSET('Hygiene Data'!$I$11,0,10*ROW('Hygiene Data'!I133)))</f>
        <v/>
      </c>
      <c r="EE139" s="309" t="str">
        <f ca="true">+IF(OFFSET('Hygiene Data'!$I$12,0,10*ROW('Hygiene Data'!I133))="","",OFFSET('Hygiene Data'!$I$12,0,10*ROW('Hygiene Data'!I133)))</f>
        <v/>
      </c>
      <c r="EF139" s="309"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65" t="str">
        <f t="shared" ca="true" si="2"/>
        <v/>
      </c>
      <c r="D140" s="9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10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10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10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10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10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10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10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10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10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10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10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10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10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10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10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10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10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10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10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10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10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10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10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10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10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10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10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10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10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10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9"/>
      <c r="BS140" s="309" t="str">
        <f ca="true">+IF(OFFSET('Water Data'!$D$27,0,10*ROW('Water Data'!D134))="","",OFFSET('Water Data'!$D$27,0,10*ROW('Water Data'!D134)))</f>
        <v/>
      </c>
      <c r="BT140" s="309" t="str">
        <f ca="true">+IF(OFFSET('Water Data'!$D$28,0,10*ROW('Water Data'!D134))="","",OFFSET('Water Data'!$D$28,0,10*ROW('Water Data'!D134)))</f>
        <v/>
      </c>
      <c r="BU140" s="309" t="str">
        <f ca="true">+IF(OFFSET('Water Data'!$D$29,0,10*ROW('Water Data'!D134))="","",OFFSET('Water Data'!$D$29,0,10*ROW('Water Data'!D134)))</f>
        <v/>
      </c>
      <c r="BV140" s="309" t="str">
        <f ca="true">+IF(OFFSET('Water Data'!$E$27,0,10*ROW('Water Data'!E134))="","",OFFSET('Water Data'!$E$27,0,10*ROW('Water Data'!E134)))</f>
        <v/>
      </c>
      <c r="BW140" s="309" t="str">
        <f ca="true">+IF(OFFSET('Water Data'!$E$28,0,10*ROW('Water Data'!E134))="","",OFFSET('Water Data'!$E$28,0,10*ROW('Water Data'!E134)))</f>
        <v/>
      </c>
      <c r="BX140" s="309" t="str">
        <f ca="true">+IF(OFFSET('Water Data'!$E$29,0,10*ROW('Water Data'!E134))="","",OFFSET('Water Data'!$E$29,0,10*ROW('Water Data'!E134)))</f>
        <v/>
      </c>
      <c r="BY140" s="309" t="str">
        <f ca="true">+IF(OFFSET('Water Data'!$F$27,0,10*ROW('Water Data'!F134))="","",OFFSET('Water Data'!$F$27,0,10*ROW('Water Data'!F134)))</f>
        <v/>
      </c>
      <c r="BZ140" s="309" t="str">
        <f ca="true">+IF(OFFSET('Water Data'!$F$28,0,10*ROW('Water Data'!F134))="","",OFFSET('Water Data'!$F$28,0,10*ROW('Water Data'!F134)))</f>
        <v/>
      </c>
      <c r="CA140" s="309" t="str">
        <f ca="true">+IF(OFFSET('Water Data'!$F$29,0,10*ROW('Water Data'!F134))="","",OFFSET('Water Data'!$F$29,0,10*ROW('Water Data'!F134)))</f>
        <v/>
      </c>
      <c r="CB140" s="309" t="str">
        <f ca="true">+IF(OFFSET('Water Data'!$G$27,0,10*ROW('Water Data'!G134))="","",OFFSET('Water Data'!$G$27,0,10*ROW('Water Data'!G134)))</f>
        <v/>
      </c>
      <c r="CC140" s="309" t="str">
        <f ca="true">+IF(OFFSET('Water Data'!$G$28,0,10*ROW('Water Data'!G134))="","",OFFSET('Water Data'!$G$28,0,10*ROW('Water Data'!G134)))</f>
        <v/>
      </c>
      <c r="CD140" s="309" t="str">
        <f ca="true">+IF(OFFSET('Water Data'!$G$29,0,10*ROW('Water Data'!G134))="","",OFFSET('Water Data'!$G$29,0,10*ROW('Water Data'!G134)))</f>
        <v/>
      </c>
      <c r="CE140" s="309" t="str">
        <f ca="true">+IF(OFFSET('Water Data'!$H$27,0,10*ROW('Water Data'!H134))="","",OFFSET('Water Data'!$H$27,0,10*ROW('Water Data'!H134)))</f>
        <v/>
      </c>
      <c r="CF140" s="309" t="str">
        <f ca="true">+IF(OFFSET('Water Data'!$H$28,0,10*ROW('Water Data'!H134))="","",OFFSET('Water Data'!$H$28,0,10*ROW('Water Data'!H134)))</f>
        <v/>
      </c>
      <c r="CG140" s="309" t="str">
        <f ca="true">+IF(OFFSET('Water Data'!$H$29,0,10*ROW('Water Data'!H134))="","",OFFSET('Water Data'!$H$29,0,10*ROW('Water Data'!H134)))</f>
        <v/>
      </c>
      <c r="CH140" s="309" t="str">
        <f ca="true">+IF(OFFSET('Water Data'!$I$27,0,10*ROW('Water Data'!I134))="","",OFFSET('Water Data'!$I$27,0,10*ROW('Water Data'!I134)))</f>
        <v/>
      </c>
      <c r="CI140" s="309" t="str">
        <f ca="true">+IF(OFFSET('Water Data'!$I$28,0,10*ROW('Water Data'!I134))="","",OFFSET('Water Data'!$I$28,0,10*ROW('Water Data'!I134)))</f>
        <v/>
      </c>
      <c r="CJ140" s="309" t="str">
        <f ca="true">+IF(OFFSET('Water Data'!$I$29,0,10*ROW('Water Data'!I134))="","",OFFSET('Water Data'!$I$29,0,10*ROW('Water Data'!I134)))</f>
        <v/>
      </c>
      <c r="CK140" s="309" t="str">
        <f ca="true">+IF(OFFSET('Sanitation Data'!$D$28,0,10*ROW('Sanitation Data'!D134))="","",OFFSET('Sanitation Data'!$D$28,0,10*ROW('Sanitation Data'!D134)))</f>
        <v/>
      </c>
      <c r="CL140" s="309" t="str">
        <f ca="true">+IF(OFFSET('Sanitation Data'!$D$29,0,10*ROW('Sanitation Data'!D134))="","",OFFSET('Sanitation Data'!$D$29,0,10*ROW('Sanitation Data'!D134)))</f>
        <v/>
      </c>
      <c r="CM140" s="309" t="str">
        <f ca="true">+IF(OFFSET('Sanitation Data'!$D$30,0,10*ROW('Sanitation Data'!D134))="","",OFFSET('Sanitation Data'!$D$30,0,10*ROW('Sanitation Data'!D134)))</f>
        <v/>
      </c>
      <c r="CN140" s="309" t="str">
        <f ca="true">+IF(OFFSET('Sanitation Data'!$D$31,0,10*ROW('Sanitation Data'!D134))="","",OFFSET('Sanitation Data'!$D$31,0,10*ROW('Sanitation Data'!D134)))</f>
        <v/>
      </c>
      <c r="CO140" s="309" t="str">
        <f ca="true">+IF(OFFSET('Sanitation Data'!$D$32,0,10*ROW('Sanitation Data'!D134))="","",OFFSET('Sanitation Data'!$D$32,0,10*ROW('Sanitation Data'!D134)))</f>
        <v/>
      </c>
      <c r="CP140" s="309" t="str">
        <f ca="true">+IF(OFFSET('Sanitation Data'!$E$28,0,10*ROW('Sanitation Data'!E134))="","",OFFSET('Sanitation Data'!$E$28,0,10*ROW('Sanitation Data'!E134)))</f>
        <v/>
      </c>
      <c r="CQ140" s="309" t="str">
        <f ca="true">+IF(OFFSET('Sanitation Data'!$E$29,0,10*ROW('Sanitation Data'!E134))="","",OFFSET('Sanitation Data'!$E$29,0,10*ROW('Sanitation Data'!E134)))</f>
        <v/>
      </c>
      <c r="CR140" s="309" t="str">
        <f ca="true">+IF(OFFSET('Sanitation Data'!$E$30,0,10*ROW('Sanitation Data'!E134))="","",OFFSET('Sanitation Data'!$E$30,0,10*ROW('Sanitation Data'!E134)))</f>
        <v/>
      </c>
      <c r="CS140" s="309" t="str">
        <f ca="true">+IF(OFFSET('Sanitation Data'!$E$31,0,10*ROW('Sanitation Data'!E134))="","",OFFSET('Sanitation Data'!$E$31,0,10*ROW('Sanitation Data'!E134)))</f>
        <v/>
      </c>
      <c r="CT140" s="309" t="str">
        <f ca="true">+IF(OFFSET('Sanitation Data'!$E$32,0,10*ROW('Sanitation Data'!E134))="","",OFFSET('Sanitation Data'!$E$32,0,10*ROW('Sanitation Data'!E134)))</f>
        <v/>
      </c>
      <c r="CU140" s="309" t="str">
        <f ca="true">+IF(OFFSET('Sanitation Data'!$F$28,0,10*ROW('Sanitation Data'!F134))="","",OFFSET('Sanitation Data'!$F$28,0,10*ROW('Sanitation Data'!F134)))</f>
        <v/>
      </c>
      <c r="CV140" s="309" t="str">
        <f ca="true">+IF(OFFSET('Sanitation Data'!$F$29,0,10*ROW('Sanitation Data'!F134))="","",OFFSET('Sanitation Data'!$F$29,0,10*ROW('Sanitation Data'!F134)))</f>
        <v/>
      </c>
      <c r="CW140" s="309" t="str">
        <f ca="true">+IF(OFFSET('Sanitation Data'!$F$30,0,10*ROW('Sanitation Data'!F134))="","",OFFSET('Sanitation Data'!$F$30,0,10*ROW('Sanitation Data'!F134)))</f>
        <v/>
      </c>
      <c r="CX140" s="309" t="str">
        <f ca="true">+IF(OFFSET('Sanitation Data'!$F$31,0,10*ROW('Sanitation Data'!F134))="","",OFFSET('Sanitation Data'!$F$31,0,10*ROW('Sanitation Data'!F134)))</f>
        <v/>
      </c>
      <c r="CY140" s="309" t="str">
        <f ca="true">+IF(OFFSET('Sanitation Data'!$F$32,0,10*ROW('Sanitation Data'!F134))="","",OFFSET('Sanitation Data'!$F$32,0,10*ROW('Sanitation Data'!F134)))</f>
        <v/>
      </c>
      <c r="CZ140" s="309" t="str">
        <f ca="true">+IF(OFFSET('Sanitation Data'!$G$28,0,10*ROW('Sanitation Data'!G134))="","",OFFSET('Sanitation Data'!$G$28,0,10*ROW('Sanitation Data'!G134)))</f>
        <v/>
      </c>
      <c r="DA140" s="309" t="str">
        <f ca="true">+IF(OFFSET('Sanitation Data'!$G$29,0,10*ROW('Sanitation Data'!G134))="","",OFFSET('Sanitation Data'!$G$29,0,10*ROW('Sanitation Data'!G134)))</f>
        <v/>
      </c>
      <c r="DB140" s="309" t="str">
        <f ca="true">+IF(OFFSET('Sanitation Data'!$G$30,0,10*ROW('Sanitation Data'!G134))="","",OFFSET('Sanitation Data'!$G$30,0,10*ROW('Sanitation Data'!G134)))</f>
        <v/>
      </c>
      <c r="DC140" s="309" t="str">
        <f ca="true">+IF(OFFSET('Sanitation Data'!$G$31,0,10*ROW('Sanitation Data'!G134))="","",OFFSET('Sanitation Data'!$G$31,0,10*ROW('Sanitation Data'!G134)))</f>
        <v/>
      </c>
      <c r="DD140" s="309" t="str">
        <f ca="true">+IF(OFFSET('Sanitation Data'!$G$32,0,10*ROW('Sanitation Data'!G134))="","",OFFSET('Sanitation Data'!$G$32,0,10*ROW('Sanitation Data'!G134)))</f>
        <v/>
      </c>
      <c r="DE140" s="309" t="str">
        <f ca="true">+IF(OFFSET('Sanitation Data'!$H$28,0,10*ROW('Sanitation Data'!H134))="","",OFFSET('Sanitation Data'!$H$28,0,10*ROW('Sanitation Data'!H134)))</f>
        <v/>
      </c>
      <c r="DF140" s="309" t="str">
        <f ca="true">+IF(OFFSET('Sanitation Data'!$H$29,0,10*ROW('Sanitation Data'!H134))="","",OFFSET('Sanitation Data'!$H$29,0,10*ROW('Sanitation Data'!H134)))</f>
        <v/>
      </c>
      <c r="DG140" s="309" t="str">
        <f ca="true">+IF(OFFSET('Sanitation Data'!$H$30,0,10*ROW('Sanitation Data'!H134))="","",OFFSET('Sanitation Data'!$H$30,0,10*ROW('Sanitation Data'!H134)))</f>
        <v/>
      </c>
      <c r="DH140" s="309" t="str">
        <f ca="true">+IF(OFFSET('Sanitation Data'!$H$31,0,10*ROW('Sanitation Data'!H134))="","",OFFSET('Sanitation Data'!$H$31,0,10*ROW('Sanitation Data'!H134)))</f>
        <v/>
      </c>
      <c r="DI140" s="309" t="str">
        <f ca="true">+IF(OFFSET('Sanitation Data'!$H$32,0,10*ROW('Sanitation Data'!H134))="","",OFFSET('Sanitation Data'!$H$32,0,10*ROW('Sanitation Data'!H134)))</f>
        <v/>
      </c>
      <c r="DJ140" s="309" t="str">
        <f ca="true">+IF(OFFSET('Sanitation Data'!$I$28,0,10*ROW('Sanitation Data'!I134))="","",OFFSET('Sanitation Data'!$I$28,0,10*ROW('Sanitation Data'!I134)))</f>
        <v/>
      </c>
      <c r="DK140" s="309" t="str">
        <f ca="true">+IF(OFFSET('Sanitation Data'!$I$29,0,10*ROW('Sanitation Data'!I134))="","",OFFSET('Sanitation Data'!$I$29,0,10*ROW('Sanitation Data'!I134)))</f>
        <v/>
      </c>
      <c r="DL140" s="309" t="str">
        <f ca="true">+IF(OFFSET('Sanitation Data'!$I$30,0,10*ROW('Sanitation Data'!I134))="","",OFFSET('Sanitation Data'!$I$30,0,10*ROW('Sanitation Data'!I134)))</f>
        <v/>
      </c>
      <c r="DM140" s="309" t="str">
        <f ca="true">+IF(OFFSET('Sanitation Data'!$I$31,0,10*ROW('Sanitation Data'!I134))="","",OFFSET('Sanitation Data'!$I$31,0,10*ROW('Sanitation Data'!I134)))</f>
        <v/>
      </c>
      <c r="DN140" s="309" t="str">
        <f ca="true">+IF(OFFSET('Sanitation Data'!$I$32,0,10*ROW('Sanitation Data'!I134))="","",OFFSET('Sanitation Data'!$I$32,0,10*ROW('Sanitation Data'!I134)))</f>
        <v/>
      </c>
      <c r="DO140" s="309" t="str">
        <f ca="true">+IF(OFFSET('Hygiene Data'!$D$11,0,10*ROW('Hygiene Data'!D134))="","",OFFSET('Hygiene Data'!$D$11,0,10*ROW('Hygiene Data'!D134)))</f>
        <v/>
      </c>
      <c r="DP140" s="309" t="str">
        <f ca="true">+IF(OFFSET('Hygiene Data'!$D$12,0,10*ROW('Hygiene Data'!D134))="","",OFFSET('Hygiene Data'!$D$12,0,10*ROW('Hygiene Data'!D134)))</f>
        <v/>
      </c>
      <c r="DQ140" s="309" t="str">
        <f ca="true">+IF(OFFSET('Hygiene Data'!$D$13,0,10*ROW('Hygiene Data'!D134))="","",OFFSET('Hygiene Data'!$D$13,0,10*ROW('Hygiene Data'!D134)))</f>
        <v/>
      </c>
      <c r="DR140" s="309" t="str">
        <f ca="true">+IF(OFFSET('Hygiene Data'!$E$11,0,10*ROW('Hygiene Data'!E134))="","",OFFSET('Hygiene Data'!$E$11,0,10*ROW('Hygiene Data'!E134)))</f>
        <v/>
      </c>
      <c r="DS140" s="309" t="str">
        <f ca="true">+IF(OFFSET('Hygiene Data'!$E$12,0,10*ROW('Hygiene Data'!E134))="","",OFFSET('Hygiene Data'!$E$12,0,10*ROW('Hygiene Data'!E134)))</f>
        <v/>
      </c>
      <c r="DT140" s="309" t="str">
        <f ca="true">+IF(OFFSET('Hygiene Data'!$E$13,0,10*ROW('Hygiene Data'!E134))="","",OFFSET('Hygiene Data'!$E$13,0,10*ROW('Hygiene Data'!E134)))</f>
        <v/>
      </c>
      <c r="DU140" s="309" t="str">
        <f ca="true">+IF(OFFSET('Hygiene Data'!$F$11,0,10*ROW('Hygiene Data'!F134))="","",OFFSET('Hygiene Data'!$F$11,0,10*ROW('Hygiene Data'!F134)))</f>
        <v/>
      </c>
      <c r="DV140" s="309" t="str">
        <f ca="true">+IF(OFFSET('Hygiene Data'!$F$12,0,10*ROW('Hygiene Data'!F134))="","",OFFSET('Hygiene Data'!$F$12,0,10*ROW('Hygiene Data'!F134)))</f>
        <v/>
      </c>
      <c r="DW140" s="309" t="str">
        <f ca="true">+IF(OFFSET('Hygiene Data'!$F$13,0,10*ROW('Hygiene Data'!F134))="","",OFFSET('Hygiene Data'!$F$13,0,10*ROW('Hygiene Data'!F134)))</f>
        <v/>
      </c>
      <c r="DX140" s="309" t="str">
        <f ca="true">+IF(OFFSET('Hygiene Data'!$G$11,0,10*ROW('Hygiene Data'!G134))="","",OFFSET('Hygiene Data'!$G$11,0,10*ROW('Hygiene Data'!G134)))</f>
        <v/>
      </c>
      <c r="DY140" s="309" t="str">
        <f ca="true">+IF(OFFSET('Hygiene Data'!$G$12,0,10*ROW('Hygiene Data'!G134))="","",OFFSET('Hygiene Data'!$G$12,0,10*ROW('Hygiene Data'!G134)))</f>
        <v/>
      </c>
      <c r="DZ140" s="309" t="str">
        <f ca="true">+IF(OFFSET('Hygiene Data'!$G$13,0,10*ROW('Hygiene Data'!G134))="","",OFFSET('Hygiene Data'!$G$13,0,10*ROW('Hygiene Data'!G134)))</f>
        <v/>
      </c>
      <c r="EA140" s="309" t="str">
        <f ca="true">+IF(OFFSET('Hygiene Data'!$H$11,0,10*ROW('Hygiene Data'!H134))="","",OFFSET('Hygiene Data'!$H$11,0,10*ROW('Hygiene Data'!H134)))</f>
        <v/>
      </c>
      <c r="EB140" s="309" t="str">
        <f ca="true">+IF(OFFSET('Hygiene Data'!$H$12,0,10*ROW('Hygiene Data'!H134))="","",OFFSET('Hygiene Data'!$H$12,0,10*ROW('Hygiene Data'!H134)))</f>
        <v/>
      </c>
      <c r="EC140" s="309" t="str">
        <f ca="true">+IF(OFFSET('Hygiene Data'!$H$13,0,10*ROW('Hygiene Data'!H134))="","",OFFSET('Hygiene Data'!$H$13,0,10*ROW('Hygiene Data'!H134)))</f>
        <v/>
      </c>
      <c r="ED140" s="309" t="str">
        <f ca="true">+IF(OFFSET('Hygiene Data'!$I$11,0,10*ROW('Hygiene Data'!I134))="","",OFFSET('Hygiene Data'!$I$11,0,10*ROW('Hygiene Data'!I134)))</f>
        <v/>
      </c>
      <c r="EE140" s="309" t="str">
        <f ca="true">+IF(OFFSET('Hygiene Data'!$I$12,0,10*ROW('Hygiene Data'!I134))="","",OFFSET('Hygiene Data'!$I$12,0,10*ROW('Hygiene Data'!I134)))</f>
        <v/>
      </c>
      <c r="EF140" s="309"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65" t="str">
        <f t="shared" ca="true" si="2"/>
        <v/>
      </c>
      <c r="D141" s="9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10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10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10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10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10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10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10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10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10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10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10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10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10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10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10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10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10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10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10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10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10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10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10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10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10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10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10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10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10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10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9"/>
      <c r="BS141" s="309" t="str">
        <f ca="true">+IF(OFFSET('Water Data'!$D$27,0,10*ROW('Water Data'!D135))="","",OFFSET('Water Data'!$D$27,0,10*ROW('Water Data'!D135)))</f>
        <v/>
      </c>
      <c r="BT141" s="309" t="str">
        <f ca="true">+IF(OFFSET('Water Data'!$D$28,0,10*ROW('Water Data'!D135))="","",OFFSET('Water Data'!$D$28,0,10*ROW('Water Data'!D135)))</f>
        <v/>
      </c>
      <c r="BU141" s="309" t="str">
        <f ca="true">+IF(OFFSET('Water Data'!$D$29,0,10*ROW('Water Data'!D135))="","",OFFSET('Water Data'!$D$29,0,10*ROW('Water Data'!D135)))</f>
        <v/>
      </c>
      <c r="BV141" s="309" t="str">
        <f ca="true">+IF(OFFSET('Water Data'!$E$27,0,10*ROW('Water Data'!E135))="","",OFFSET('Water Data'!$E$27,0,10*ROW('Water Data'!E135)))</f>
        <v/>
      </c>
      <c r="BW141" s="309" t="str">
        <f ca="true">+IF(OFFSET('Water Data'!$E$28,0,10*ROW('Water Data'!E135))="","",OFFSET('Water Data'!$E$28,0,10*ROW('Water Data'!E135)))</f>
        <v/>
      </c>
      <c r="BX141" s="309" t="str">
        <f ca="true">+IF(OFFSET('Water Data'!$E$29,0,10*ROW('Water Data'!E135))="","",OFFSET('Water Data'!$E$29,0,10*ROW('Water Data'!E135)))</f>
        <v/>
      </c>
      <c r="BY141" s="309" t="str">
        <f ca="true">+IF(OFFSET('Water Data'!$F$27,0,10*ROW('Water Data'!F135))="","",OFFSET('Water Data'!$F$27,0,10*ROW('Water Data'!F135)))</f>
        <v/>
      </c>
      <c r="BZ141" s="309" t="str">
        <f ca="true">+IF(OFFSET('Water Data'!$F$28,0,10*ROW('Water Data'!F135))="","",OFFSET('Water Data'!$F$28,0,10*ROW('Water Data'!F135)))</f>
        <v/>
      </c>
      <c r="CA141" s="309" t="str">
        <f ca="true">+IF(OFFSET('Water Data'!$F$29,0,10*ROW('Water Data'!F135))="","",OFFSET('Water Data'!$F$29,0,10*ROW('Water Data'!F135)))</f>
        <v/>
      </c>
      <c r="CB141" s="309" t="str">
        <f ca="true">+IF(OFFSET('Water Data'!$G$27,0,10*ROW('Water Data'!G135))="","",OFFSET('Water Data'!$G$27,0,10*ROW('Water Data'!G135)))</f>
        <v/>
      </c>
      <c r="CC141" s="309" t="str">
        <f ca="true">+IF(OFFSET('Water Data'!$G$28,0,10*ROW('Water Data'!G135))="","",OFFSET('Water Data'!$G$28,0,10*ROW('Water Data'!G135)))</f>
        <v/>
      </c>
      <c r="CD141" s="309" t="str">
        <f ca="true">+IF(OFFSET('Water Data'!$G$29,0,10*ROW('Water Data'!G135))="","",OFFSET('Water Data'!$G$29,0,10*ROW('Water Data'!G135)))</f>
        <v/>
      </c>
      <c r="CE141" s="309" t="str">
        <f ca="true">+IF(OFFSET('Water Data'!$H$27,0,10*ROW('Water Data'!H135))="","",OFFSET('Water Data'!$H$27,0,10*ROW('Water Data'!H135)))</f>
        <v/>
      </c>
      <c r="CF141" s="309" t="str">
        <f ca="true">+IF(OFFSET('Water Data'!$H$28,0,10*ROW('Water Data'!H135))="","",OFFSET('Water Data'!$H$28,0,10*ROW('Water Data'!H135)))</f>
        <v/>
      </c>
      <c r="CG141" s="309" t="str">
        <f ca="true">+IF(OFFSET('Water Data'!$H$29,0,10*ROW('Water Data'!H135))="","",OFFSET('Water Data'!$H$29,0,10*ROW('Water Data'!H135)))</f>
        <v/>
      </c>
      <c r="CH141" s="309" t="str">
        <f ca="true">+IF(OFFSET('Water Data'!$I$27,0,10*ROW('Water Data'!I135))="","",OFFSET('Water Data'!$I$27,0,10*ROW('Water Data'!I135)))</f>
        <v/>
      </c>
      <c r="CI141" s="309" t="str">
        <f ca="true">+IF(OFFSET('Water Data'!$I$28,0,10*ROW('Water Data'!I135))="","",OFFSET('Water Data'!$I$28,0,10*ROW('Water Data'!I135)))</f>
        <v/>
      </c>
      <c r="CJ141" s="309" t="str">
        <f ca="true">+IF(OFFSET('Water Data'!$I$29,0,10*ROW('Water Data'!I135))="","",OFFSET('Water Data'!$I$29,0,10*ROW('Water Data'!I135)))</f>
        <v/>
      </c>
      <c r="CK141" s="309" t="str">
        <f ca="true">+IF(OFFSET('Sanitation Data'!$D$28,0,10*ROW('Sanitation Data'!D135))="","",OFFSET('Sanitation Data'!$D$28,0,10*ROW('Sanitation Data'!D135)))</f>
        <v/>
      </c>
      <c r="CL141" s="309" t="str">
        <f ca="true">+IF(OFFSET('Sanitation Data'!$D$29,0,10*ROW('Sanitation Data'!D135))="","",OFFSET('Sanitation Data'!$D$29,0,10*ROW('Sanitation Data'!D135)))</f>
        <v/>
      </c>
      <c r="CM141" s="309" t="str">
        <f ca="true">+IF(OFFSET('Sanitation Data'!$D$30,0,10*ROW('Sanitation Data'!D135))="","",OFFSET('Sanitation Data'!$D$30,0,10*ROW('Sanitation Data'!D135)))</f>
        <v/>
      </c>
      <c r="CN141" s="309" t="str">
        <f ca="true">+IF(OFFSET('Sanitation Data'!$D$31,0,10*ROW('Sanitation Data'!D135))="","",OFFSET('Sanitation Data'!$D$31,0,10*ROW('Sanitation Data'!D135)))</f>
        <v/>
      </c>
      <c r="CO141" s="309" t="str">
        <f ca="true">+IF(OFFSET('Sanitation Data'!$D$32,0,10*ROW('Sanitation Data'!D135))="","",OFFSET('Sanitation Data'!$D$32,0,10*ROW('Sanitation Data'!D135)))</f>
        <v/>
      </c>
      <c r="CP141" s="309" t="str">
        <f ca="true">+IF(OFFSET('Sanitation Data'!$E$28,0,10*ROW('Sanitation Data'!E135))="","",OFFSET('Sanitation Data'!$E$28,0,10*ROW('Sanitation Data'!E135)))</f>
        <v/>
      </c>
      <c r="CQ141" s="309" t="str">
        <f ca="true">+IF(OFFSET('Sanitation Data'!$E$29,0,10*ROW('Sanitation Data'!E135))="","",OFFSET('Sanitation Data'!$E$29,0,10*ROW('Sanitation Data'!E135)))</f>
        <v/>
      </c>
      <c r="CR141" s="309" t="str">
        <f ca="true">+IF(OFFSET('Sanitation Data'!$E$30,0,10*ROW('Sanitation Data'!E135))="","",OFFSET('Sanitation Data'!$E$30,0,10*ROW('Sanitation Data'!E135)))</f>
        <v/>
      </c>
      <c r="CS141" s="309" t="str">
        <f ca="true">+IF(OFFSET('Sanitation Data'!$E$31,0,10*ROW('Sanitation Data'!E135))="","",OFFSET('Sanitation Data'!$E$31,0,10*ROW('Sanitation Data'!E135)))</f>
        <v/>
      </c>
      <c r="CT141" s="309" t="str">
        <f ca="true">+IF(OFFSET('Sanitation Data'!$E$32,0,10*ROW('Sanitation Data'!E135))="","",OFFSET('Sanitation Data'!$E$32,0,10*ROW('Sanitation Data'!E135)))</f>
        <v/>
      </c>
      <c r="CU141" s="309" t="str">
        <f ca="true">+IF(OFFSET('Sanitation Data'!$F$28,0,10*ROW('Sanitation Data'!F135))="","",OFFSET('Sanitation Data'!$F$28,0,10*ROW('Sanitation Data'!F135)))</f>
        <v/>
      </c>
      <c r="CV141" s="309" t="str">
        <f ca="true">+IF(OFFSET('Sanitation Data'!$F$29,0,10*ROW('Sanitation Data'!F135))="","",OFFSET('Sanitation Data'!$F$29,0,10*ROW('Sanitation Data'!F135)))</f>
        <v/>
      </c>
      <c r="CW141" s="309" t="str">
        <f ca="true">+IF(OFFSET('Sanitation Data'!$F$30,0,10*ROW('Sanitation Data'!F135))="","",OFFSET('Sanitation Data'!$F$30,0,10*ROW('Sanitation Data'!F135)))</f>
        <v/>
      </c>
      <c r="CX141" s="309" t="str">
        <f ca="true">+IF(OFFSET('Sanitation Data'!$F$31,0,10*ROW('Sanitation Data'!F135))="","",OFFSET('Sanitation Data'!$F$31,0,10*ROW('Sanitation Data'!F135)))</f>
        <v/>
      </c>
      <c r="CY141" s="309" t="str">
        <f ca="true">+IF(OFFSET('Sanitation Data'!$F$32,0,10*ROW('Sanitation Data'!F135))="","",OFFSET('Sanitation Data'!$F$32,0,10*ROW('Sanitation Data'!F135)))</f>
        <v/>
      </c>
      <c r="CZ141" s="309" t="str">
        <f ca="true">+IF(OFFSET('Sanitation Data'!$G$28,0,10*ROW('Sanitation Data'!G135))="","",OFFSET('Sanitation Data'!$G$28,0,10*ROW('Sanitation Data'!G135)))</f>
        <v/>
      </c>
      <c r="DA141" s="309" t="str">
        <f ca="true">+IF(OFFSET('Sanitation Data'!$G$29,0,10*ROW('Sanitation Data'!G135))="","",OFFSET('Sanitation Data'!$G$29,0,10*ROW('Sanitation Data'!G135)))</f>
        <v/>
      </c>
      <c r="DB141" s="309" t="str">
        <f ca="true">+IF(OFFSET('Sanitation Data'!$G$30,0,10*ROW('Sanitation Data'!G135))="","",OFFSET('Sanitation Data'!$G$30,0,10*ROW('Sanitation Data'!G135)))</f>
        <v/>
      </c>
      <c r="DC141" s="309" t="str">
        <f ca="true">+IF(OFFSET('Sanitation Data'!$G$31,0,10*ROW('Sanitation Data'!G135))="","",OFFSET('Sanitation Data'!$G$31,0,10*ROW('Sanitation Data'!G135)))</f>
        <v/>
      </c>
      <c r="DD141" s="309" t="str">
        <f ca="true">+IF(OFFSET('Sanitation Data'!$G$32,0,10*ROW('Sanitation Data'!G135))="","",OFFSET('Sanitation Data'!$G$32,0,10*ROW('Sanitation Data'!G135)))</f>
        <v/>
      </c>
      <c r="DE141" s="309" t="str">
        <f ca="true">+IF(OFFSET('Sanitation Data'!$H$28,0,10*ROW('Sanitation Data'!H135))="","",OFFSET('Sanitation Data'!$H$28,0,10*ROW('Sanitation Data'!H135)))</f>
        <v/>
      </c>
      <c r="DF141" s="309" t="str">
        <f ca="true">+IF(OFFSET('Sanitation Data'!$H$29,0,10*ROW('Sanitation Data'!H135))="","",OFFSET('Sanitation Data'!$H$29,0,10*ROW('Sanitation Data'!H135)))</f>
        <v/>
      </c>
      <c r="DG141" s="309" t="str">
        <f ca="true">+IF(OFFSET('Sanitation Data'!$H$30,0,10*ROW('Sanitation Data'!H135))="","",OFFSET('Sanitation Data'!$H$30,0,10*ROW('Sanitation Data'!H135)))</f>
        <v/>
      </c>
      <c r="DH141" s="309" t="str">
        <f ca="true">+IF(OFFSET('Sanitation Data'!$H$31,0,10*ROW('Sanitation Data'!H135))="","",OFFSET('Sanitation Data'!$H$31,0,10*ROW('Sanitation Data'!H135)))</f>
        <v/>
      </c>
      <c r="DI141" s="309" t="str">
        <f ca="true">+IF(OFFSET('Sanitation Data'!$H$32,0,10*ROW('Sanitation Data'!H135))="","",OFFSET('Sanitation Data'!$H$32,0,10*ROW('Sanitation Data'!H135)))</f>
        <v/>
      </c>
      <c r="DJ141" s="309" t="str">
        <f ca="true">+IF(OFFSET('Sanitation Data'!$I$28,0,10*ROW('Sanitation Data'!I135))="","",OFFSET('Sanitation Data'!$I$28,0,10*ROW('Sanitation Data'!I135)))</f>
        <v/>
      </c>
      <c r="DK141" s="309" t="str">
        <f ca="true">+IF(OFFSET('Sanitation Data'!$I$29,0,10*ROW('Sanitation Data'!I135))="","",OFFSET('Sanitation Data'!$I$29,0,10*ROW('Sanitation Data'!I135)))</f>
        <v/>
      </c>
      <c r="DL141" s="309" t="str">
        <f ca="true">+IF(OFFSET('Sanitation Data'!$I$30,0,10*ROW('Sanitation Data'!I135))="","",OFFSET('Sanitation Data'!$I$30,0,10*ROW('Sanitation Data'!I135)))</f>
        <v/>
      </c>
      <c r="DM141" s="309" t="str">
        <f ca="true">+IF(OFFSET('Sanitation Data'!$I$31,0,10*ROW('Sanitation Data'!I135))="","",OFFSET('Sanitation Data'!$I$31,0,10*ROW('Sanitation Data'!I135)))</f>
        <v/>
      </c>
      <c r="DN141" s="309" t="str">
        <f ca="true">+IF(OFFSET('Sanitation Data'!$I$32,0,10*ROW('Sanitation Data'!I135))="","",OFFSET('Sanitation Data'!$I$32,0,10*ROW('Sanitation Data'!I135)))</f>
        <v/>
      </c>
      <c r="DO141" s="309" t="str">
        <f ca="true">+IF(OFFSET('Hygiene Data'!$D$11,0,10*ROW('Hygiene Data'!D135))="","",OFFSET('Hygiene Data'!$D$11,0,10*ROW('Hygiene Data'!D135)))</f>
        <v/>
      </c>
      <c r="DP141" s="309" t="str">
        <f ca="true">+IF(OFFSET('Hygiene Data'!$D$12,0,10*ROW('Hygiene Data'!D135))="","",OFFSET('Hygiene Data'!$D$12,0,10*ROW('Hygiene Data'!D135)))</f>
        <v/>
      </c>
      <c r="DQ141" s="309" t="str">
        <f ca="true">+IF(OFFSET('Hygiene Data'!$D$13,0,10*ROW('Hygiene Data'!D135))="","",OFFSET('Hygiene Data'!$D$13,0,10*ROW('Hygiene Data'!D135)))</f>
        <v/>
      </c>
      <c r="DR141" s="309" t="str">
        <f ca="true">+IF(OFFSET('Hygiene Data'!$E$11,0,10*ROW('Hygiene Data'!E135))="","",OFFSET('Hygiene Data'!$E$11,0,10*ROW('Hygiene Data'!E135)))</f>
        <v/>
      </c>
      <c r="DS141" s="309" t="str">
        <f ca="true">+IF(OFFSET('Hygiene Data'!$E$12,0,10*ROW('Hygiene Data'!E135))="","",OFFSET('Hygiene Data'!$E$12,0,10*ROW('Hygiene Data'!E135)))</f>
        <v/>
      </c>
      <c r="DT141" s="309" t="str">
        <f ca="true">+IF(OFFSET('Hygiene Data'!$E$13,0,10*ROW('Hygiene Data'!E135))="","",OFFSET('Hygiene Data'!$E$13,0,10*ROW('Hygiene Data'!E135)))</f>
        <v/>
      </c>
      <c r="DU141" s="309" t="str">
        <f ca="true">+IF(OFFSET('Hygiene Data'!$F$11,0,10*ROW('Hygiene Data'!F135))="","",OFFSET('Hygiene Data'!$F$11,0,10*ROW('Hygiene Data'!F135)))</f>
        <v/>
      </c>
      <c r="DV141" s="309" t="str">
        <f ca="true">+IF(OFFSET('Hygiene Data'!$F$12,0,10*ROW('Hygiene Data'!F135))="","",OFFSET('Hygiene Data'!$F$12,0,10*ROW('Hygiene Data'!F135)))</f>
        <v/>
      </c>
      <c r="DW141" s="309" t="str">
        <f ca="true">+IF(OFFSET('Hygiene Data'!$F$13,0,10*ROW('Hygiene Data'!F135))="","",OFFSET('Hygiene Data'!$F$13,0,10*ROW('Hygiene Data'!F135)))</f>
        <v/>
      </c>
      <c r="DX141" s="309" t="str">
        <f ca="true">+IF(OFFSET('Hygiene Data'!$G$11,0,10*ROW('Hygiene Data'!G135))="","",OFFSET('Hygiene Data'!$G$11,0,10*ROW('Hygiene Data'!G135)))</f>
        <v/>
      </c>
      <c r="DY141" s="309" t="str">
        <f ca="true">+IF(OFFSET('Hygiene Data'!$G$12,0,10*ROW('Hygiene Data'!G135))="","",OFFSET('Hygiene Data'!$G$12,0,10*ROW('Hygiene Data'!G135)))</f>
        <v/>
      </c>
      <c r="DZ141" s="309" t="str">
        <f ca="true">+IF(OFFSET('Hygiene Data'!$G$13,0,10*ROW('Hygiene Data'!G135))="","",OFFSET('Hygiene Data'!$G$13,0,10*ROW('Hygiene Data'!G135)))</f>
        <v/>
      </c>
      <c r="EA141" s="309" t="str">
        <f ca="true">+IF(OFFSET('Hygiene Data'!$H$11,0,10*ROW('Hygiene Data'!H135))="","",OFFSET('Hygiene Data'!$H$11,0,10*ROW('Hygiene Data'!H135)))</f>
        <v/>
      </c>
      <c r="EB141" s="309" t="str">
        <f ca="true">+IF(OFFSET('Hygiene Data'!$H$12,0,10*ROW('Hygiene Data'!H135))="","",OFFSET('Hygiene Data'!$H$12,0,10*ROW('Hygiene Data'!H135)))</f>
        <v/>
      </c>
      <c r="EC141" s="309" t="str">
        <f ca="true">+IF(OFFSET('Hygiene Data'!$H$13,0,10*ROW('Hygiene Data'!H135))="","",OFFSET('Hygiene Data'!$H$13,0,10*ROW('Hygiene Data'!H135)))</f>
        <v/>
      </c>
      <c r="ED141" s="309" t="str">
        <f ca="true">+IF(OFFSET('Hygiene Data'!$I$11,0,10*ROW('Hygiene Data'!I135))="","",OFFSET('Hygiene Data'!$I$11,0,10*ROW('Hygiene Data'!I135)))</f>
        <v/>
      </c>
      <c r="EE141" s="309" t="str">
        <f ca="true">+IF(OFFSET('Hygiene Data'!$I$12,0,10*ROW('Hygiene Data'!I135))="","",OFFSET('Hygiene Data'!$I$12,0,10*ROW('Hygiene Data'!I135)))</f>
        <v/>
      </c>
      <c r="EF141" s="309"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65" t="str">
        <f t="shared" ca="true" si="2"/>
        <v/>
      </c>
      <c r="D142" s="9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10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10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10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10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10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10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10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10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10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10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10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10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10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10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10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10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10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10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10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10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10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10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10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10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10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10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10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10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10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10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9"/>
      <c r="BS142" s="309" t="str">
        <f ca="true">+IF(OFFSET('Water Data'!$D$27,0,10*ROW('Water Data'!D136))="","",OFFSET('Water Data'!$D$27,0,10*ROW('Water Data'!D136)))</f>
        <v/>
      </c>
      <c r="BT142" s="309" t="str">
        <f ca="true">+IF(OFFSET('Water Data'!$D$28,0,10*ROW('Water Data'!D136))="","",OFFSET('Water Data'!$D$28,0,10*ROW('Water Data'!D136)))</f>
        <v/>
      </c>
      <c r="BU142" s="309" t="str">
        <f ca="true">+IF(OFFSET('Water Data'!$D$29,0,10*ROW('Water Data'!D136))="","",OFFSET('Water Data'!$D$29,0,10*ROW('Water Data'!D136)))</f>
        <v/>
      </c>
      <c r="BV142" s="309" t="str">
        <f ca="true">+IF(OFFSET('Water Data'!$E$27,0,10*ROW('Water Data'!E136))="","",OFFSET('Water Data'!$E$27,0,10*ROW('Water Data'!E136)))</f>
        <v/>
      </c>
      <c r="BW142" s="309" t="str">
        <f ca="true">+IF(OFFSET('Water Data'!$E$28,0,10*ROW('Water Data'!E136))="","",OFFSET('Water Data'!$E$28,0,10*ROW('Water Data'!E136)))</f>
        <v/>
      </c>
      <c r="BX142" s="309" t="str">
        <f ca="true">+IF(OFFSET('Water Data'!$E$29,0,10*ROW('Water Data'!E136))="","",OFFSET('Water Data'!$E$29,0,10*ROW('Water Data'!E136)))</f>
        <v/>
      </c>
      <c r="BY142" s="309" t="str">
        <f ca="true">+IF(OFFSET('Water Data'!$F$27,0,10*ROW('Water Data'!F136))="","",OFFSET('Water Data'!$F$27,0,10*ROW('Water Data'!F136)))</f>
        <v/>
      </c>
      <c r="BZ142" s="309" t="str">
        <f ca="true">+IF(OFFSET('Water Data'!$F$28,0,10*ROW('Water Data'!F136))="","",OFFSET('Water Data'!$F$28,0,10*ROW('Water Data'!F136)))</f>
        <v/>
      </c>
      <c r="CA142" s="309" t="str">
        <f ca="true">+IF(OFFSET('Water Data'!$F$29,0,10*ROW('Water Data'!F136))="","",OFFSET('Water Data'!$F$29,0,10*ROW('Water Data'!F136)))</f>
        <v/>
      </c>
      <c r="CB142" s="309" t="str">
        <f ca="true">+IF(OFFSET('Water Data'!$G$27,0,10*ROW('Water Data'!G136))="","",OFFSET('Water Data'!$G$27,0,10*ROW('Water Data'!G136)))</f>
        <v/>
      </c>
      <c r="CC142" s="309" t="str">
        <f ca="true">+IF(OFFSET('Water Data'!$G$28,0,10*ROW('Water Data'!G136))="","",OFFSET('Water Data'!$G$28,0,10*ROW('Water Data'!G136)))</f>
        <v/>
      </c>
      <c r="CD142" s="309" t="str">
        <f ca="true">+IF(OFFSET('Water Data'!$G$29,0,10*ROW('Water Data'!G136))="","",OFFSET('Water Data'!$G$29,0,10*ROW('Water Data'!G136)))</f>
        <v/>
      </c>
      <c r="CE142" s="309" t="str">
        <f ca="true">+IF(OFFSET('Water Data'!$H$27,0,10*ROW('Water Data'!H136))="","",OFFSET('Water Data'!$H$27,0,10*ROW('Water Data'!H136)))</f>
        <v/>
      </c>
      <c r="CF142" s="309" t="str">
        <f ca="true">+IF(OFFSET('Water Data'!$H$28,0,10*ROW('Water Data'!H136))="","",OFFSET('Water Data'!$H$28,0,10*ROW('Water Data'!H136)))</f>
        <v/>
      </c>
      <c r="CG142" s="309" t="str">
        <f ca="true">+IF(OFFSET('Water Data'!$H$29,0,10*ROW('Water Data'!H136))="","",OFFSET('Water Data'!$H$29,0,10*ROW('Water Data'!H136)))</f>
        <v/>
      </c>
      <c r="CH142" s="309" t="str">
        <f ca="true">+IF(OFFSET('Water Data'!$I$27,0,10*ROW('Water Data'!I136))="","",OFFSET('Water Data'!$I$27,0,10*ROW('Water Data'!I136)))</f>
        <v/>
      </c>
      <c r="CI142" s="309" t="str">
        <f ca="true">+IF(OFFSET('Water Data'!$I$28,0,10*ROW('Water Data'!I136))="","",OFFSET('Water Data'!$I$28,0,10*ROW('Water Data'!I136)))</f>
        <v/>
      </c>
      <c r="CJ142" s="309" t="str">
        <f ca="true">+IF(OFFSET('Water Data'!$I$29,0,10*ROW('Water Data'!I136))="","",OFFSET('Water Data'!$I$29,0,10*ROW('Water Data'!I136)))</f>
        <v/>
      </c>
      <c r="CK142" s="309" t="str">
        <f ca="true">+IF(OFFSET('Sanitation Data'!$D$28,0,10*ROW('Sanitation Data'!D136))="","",OFFSET('Sanitation Data'!$D$28,0,10*ROW('Sanitation Data'!D136)))</f>
        <v/>
      </c>
      <c r="CL142" s="309" t="str">
        <f ca="true">+IF(OFFSET('Sanitation Data'!$D$29,0,10*ROW('Sanitation Data'!D136))="","",OFFSET('Sanitation Data'!$D$29,0,10*ROW('Sanitation Data'!D136)))</f>
        <v/>
      </c>
      <c r="CM142" s="309" t="str">
        <f ca="true">+IF(OFFSET('Sanitation Data'!$D$30,0,10*ROW('Sanitation Data'!D136))="","",OFFSET('Sanitation Data'!$D$30,0,10*ROW('Sanitation Data'!D136)))</f>
        <v/>
      </c>
      <c r="CN142" s="309" t="str">
        <f ca="true">+IF(OFFSET('Sanitation Data'!$D$31,0,10*ROW('Sanitation Data'!D136))="","",OFFSET('Sanitation Data'!$D$31,0,10*ROW('Sanitation Data'!D136)))</f>
        <v/>
      </c>
      <c r="CO142" s="309" t="str">
        <f ca="true">+IF(OFFSET('Sanitation Data'!$D$32,0,10*ROW('Sanitation Data'!D136))="","",OFFSET('Sanitation Data'!$D$32,0,10*ROW('Sanitation Data'!D136)))</f>
        <v/>
      </c>
      <c r="CP142" s="309" t="str">
        <f ca="true">+IF(OFFSET('Sanitation Data'!$E$28,0,10*ROW('Sanitation Data'!E136))="","",OFFSET('Sanitation Data'!$E$28,0,10*ROW('Sanitation Data'!E136)))</f>
        <v/>
      </c>
      <c r="CQ142" s="309" t="str">
        <f ca="true">+IF(OFFSET('Sanitation Data'!$E$29,0,10*ROW('Sanitation Data'!E136))="","",OFFSET('Sanitation Data'!$E$29,0,10*ROW('Sanitation Data'!E136)))</f>
        <v/>
      </c>
      <c r="CR142" s="309" t="str">
        <f ca="true">+IF(OFFSET('Sanitation Data'!$E$30,0,10*ROW('Sanitation Data'!E136))="","",OFFSET('Sanitation Data'!$E$30,0,10*ROW('Sanitation Data'!E136)))</f>
        <v/>
      </c>
      <c r="CS142" s="309" t="str">
        <f ca="true">+IF(OFFSET('Sanitation Data'!$E$31,0,10*ROW('Sanitation Data'!E136))="","",OFFSET('Sanitation Data'!$E$31,0,10*ROW('Sanitation Data'!E136)))</f>
        <v/>
      </c>
      <c r="CT142" s="309" t="str">
        <f ca="true">+IF(OFFSET('Sanitation Data'!$E$32,0,10*ROW('Sanitation Data'!E136))="","",OFFSET('Sanitation Data'!$E$32,0,10*ROW('Sanitation Data'!E136)))</f>
        <v/>
      </c>
      <c r="CU142" s="309" t="str">
        <f ca="true">+IF(OFFSET('Sanitation Data'!$F$28,0,10*ROW('Sanitation Data'!F136))="","",OFFSET('Sanitation Data'!$F$28,0,10*ROW('Sanitation Data'!F136)))</f>
        <v/>
      </c>
      <c r="CV142" s="309" t="str">
        <f ca="true">+IF(OFFSET('Sanitation Data'!$F$29,0,10*ROW('Sanitation Data'!F136))="","",OFFSET('Sanitation Data'!$F$29,0,10*ROW('Sanitation Data'!F136)))</f>
        <v/>
      </c>
      <c r="CW142" s="309" t="str">
        <f ca="true">+IF(OFFSET('Sanitation Data'!$F$30,0,10*ROW('Sanitation Data'!F136))="","",OFFSET('Sanitation Data'!$F$30,0,10*ROW('Sanitation Data'!F136)))</f>
        <v/>
      </c>
      <c r="CX142" s="309" t="str">
        <f ca="true">+IF(OFFSET('Sanitation Data'!$F$31,0,10*ROW('Sanitation Data'!F136))="","",OFFSET('Sanitation Data'!$F$31,0,10*ROW('Sanitation Data'!F136)))</f>
        <v/>
      </c>
      <c r="CY142" s="309" t="str">
        <f ca="true">+IF(OFFSET('Sanitation Data'!$F$32,0,10*ROW('Sanitation Data'!F136))="","",OFFSET('Sanitation Data'!$F$32,0,10*ROW('Sanitation Data'!F136)))</f>
        <v/>
      </c>
      <c r="CZ142" s="309" t="str">
        <f ca="true">+IF(OFFSET('Sanitation Data'!$G$28,0,10*ROW('Sanitation Data'!G136))="","",OFFSET('Sanitation Data'!$G$28,0,10*ROW('Sanitation Data'!G136)))</f>
        <v/>
      </c>
      <c r="DA142" s="309" t="str">
        <f ca="true">+IF(OFFSET('Sanitation Data'!$G$29,0,10*ROW('Sanitation Data'!G136))="","",OFFSET('Sanitation Data'!$G$29,0,10*ROW('Sanitation Data'!G136)))</f>
        <v/>
      </c>
      <c r="DB142" s="309" t="str">
        <f ca="true">+IF(OFFSET('Sanitation Data'!$G$30,0,10*ROW('Sanitation Data'!G136))="","",OFFSET('Sanitation Data'!$G$30,0,10*ROW('Sanitation Data'!G136)))</f>
        <v/>
      </c>
      <c r="DC142" s="309" t="str">
        <f ca="true">+IF(OFFSET('Sanitation Data'!$G$31,0,10*ROW('Sanitation Data'!G136))="","",OFFSET('Sanitation Data'!$G$31,0,10*ROW('Sanitation Data'!G136)))</f>
        <v/>
      </c>
      <c r="DD142" s="309" t="str">
        <f ca="true">+IF(OFFSET('Sanitation Data'!$G$32,0,10*ROW('Sanitation Data'!G136))="","",OFFSET('Sanitation Data'!$G$32,0,10*ROW('Sanitation Data'!G136)))</f>
        <v/>
      </c>
      <c r="DE142" s="309" t="str">
        <f ca="true">+IF(OFFSET('Sanitation Data'!$H$28,0,10*ROW('Sanitation Data'!H136))="","",OFFSET('Sanitation Data'!$H$28,0,10*ROW('Sanitation Data'!H136)))</f>
        <v/>
      </c>
      <c r="DF142" s="309" t="str">
        <f ca="true">+IF(OFFSET('Sanitation Data'!$H$29,0,10*ROW('Sanitation Data'!H136))="","",OFFSET('Sanitation Data'!$H$29,0,10*ROW('Sanitation Data'!H136)))</f>
        <v/>
      </c>
      <c r="DG142" s="309" t="str">
        <f ca="true">+IF(OFFSET('Sanitation Data'!$H$30,0,10*ROW('Sanitation Data'!H136))="","",OFFSET('Sanitation Data'!$H$30,0,10*ROW('Sanitation Data'!H136)))</f>
        <v/>
      </c>
      <c r="DH142" s="309" t="str">
        <f ca="true">+IF(OFFSET('Sanitation Data'!$H$31,0,10*ROW('Sanitation Data'!H136))="","",OFFSET('Sanitation Data'!$H$31,0,10*ROW('Sanitation Data'!H136)))</f>
        <v/>
      </c>
      <c r="DI142" s="309" t="str">
        <f ca="true">+IF(OFFSET('Sanitation Data'!$H$32,0,10*ROW('Sanitation Data'!H136))="","",OFFSET('Sanitation Data'!$H$32,0,10*ROW('Sanitation Data'!H136)))</f>
        <v/>
      </c>
      <c r="DJ142" s="309" t="str">
        <f ca="true">+IF(OFFSET('Sanitation Data'!$I$28,0,10*ROW('Sanitation Data'!I136))="","",OFFSET('Sanitation Data'!$I$28,0,10*ROW('Sanitation Data'!I136)))</f>
        <v/>
      </c>
      <c r="DK142" s="309" t="str">
        <f ca="true">+IF(OFFSET('Sanitation Data'!$I$29,0,10*ROW('Sanitation Data'!I136))="","",OFFSET('Sanitation Data'!$I$29,0,10*ROW('Sanitation Data'!I136)))</f>
        <v/>
      </c>
      <c r="DL142" s="309" t="str">
        <f ca="true">+IF(OFFSET('Sanitation Data'!$I$30,0,10*ROW('Sanitation Data'!I136))="","",OFFSET('Sanitation Data'!$I$30,0,10*ROW('Sanitation Data'!I136)))</f>
        <v/>
      </c>
      <c r="DM142" s="309" t="str">
        <f ca="true">+IF(OFFSET('Sanitation Data'!$I$31,0,10*ROW('Sanitation Data'!I136))="","",OFFSET('Sanitation Data'!$I$31,0,10*ROW('Sanitation Data'!I136)))</f>
        <v/>
      </c>
      <c r="DN142" s="309" t="str">
        <f ca="true">+IF(OFFSET('Sanitation Data'!$I$32,0,10*ROW('Sanitation Data'!I136))="","",OFFSET('Sanitation Data'!$I$32,0,10*ROW('Sanitation Data'!I136)))</f>
        <v/>
      </c>
      <c r="DO142" s="309" t="str">
        <f ca="true">+IF(OFFSET('Hygiene Data'!$D$11,0,10*ROW('Hygiene Data'!D136))="","",OFFSET('Hygiene Data'!$D$11,0,10*ROW('Hygiene Data'!D136)))</f>
        <v/>
      </c>
      <c r="DP142" s="309" t="str">
        <f ca="true">+IF(OFFSET('Hygiene Data'!$D$12,0,10*ROW('Hygiene Data'!D136))="","",OFFSET('Hygiene Data'!$D$12,0,10*ROW('Hygiene Data'!D136)))</f>
        <v/>
      </c>
      <c r="DQ142" s="309" t="str">
        <f ca="true">+IF(OFFSET('Hygiene Data'!$D$13,0,10*ROW('Hygiene Data'!D136))="","",OFFSET('Hygiene Data'!$D$13,0,10*ROW('Hygiene Data'!D136)))</f>
        <v/>
      </c>
      <c r="DR142" s="309" t="str">
        <f ca="true">+IF(OFFSET('Hygiene Data'!$E$11,0,10*ROW('Hygiene Data'!E136))="","",OFFSET('Hygiene Data'!$E$11,0,10*ROW('Hygiene Data'!E136)))</f>
        <v/>
      </c>
      <c r="DS142" s="309" t="str">
        <f ca="true">+IF(OFFSET('Hygiene Data'!$E$12,0,10*ROW('Hygiene Data'!E136))="","",OFFSET('Hygiene Data'!$E$12,0,10*ROW('Hygiene Data'!E136)))</f>
        <v/>
      </c>
      <c r="DT142" s="309" t="str">
        <f ca="true">+IF(OFFSET('Hygiene Data'!$E$13,0,10*ROW('Hygiene Data'!E136))="","",OFFSET('Hygiene Data'!$E$13,0,10*ROW('Hygiene Data'!E136)))</f>
        <v/>
      </c>
      <c r="DU142" s="309" t="str">
        <f ca="true">+IF(OFFSET('Hygiene Data'!$F$11,0,10*ROW('Hygiene Data'!F136))="","",OFFSET('Hygiene Data'!$F$11,0,10*ROW('Hygiene Data'!F136)))</f>
        <v/>
      </c>
      <c r="DV142" s="309" t="str">
        <f ca="true">+IF(OFFSET('Hygiene Data'!$F$12,0,10*ROW('Hygiene Data'!F136))="","",OFFSET('Hygiene Data'!$F$12,0,10*ROW('Hygiene Data'!F136)))</f>
        <v/>
      </c>
      <c r="DW142" s="309" t="str">
        <f ca="true">+IF(OFFSET('Hygiene Data'!$F$13,0,10*ROW('Hygiene Data'!F136))="","",OFFSET('Hygiene Data'!$F$13,0,10*ROW('Hygiene Data'!F136)))</f>
        <v/>
      </c>
      <c r="DX142" s="309" t="str">
        <f ca="true">+IF(OFFSET('Hygiene Data'!$G$11,0,10*ROW('Hygiene Data'!G136))="","",OFFSET('Hygiene Data'!$G$11,0,10*ROW('Hygiene Data'!G136)))</f>
        <v/>
      </c>
      <c r="DY142" s="309" t="str">
        <f ca="true">+IF(OFFSET('Hygiene Data'!$G$12,0,10*ROW('Hygiene Data'!G136))="","",OFFSET('Hygiene Data'!$G$12,0,10*ROW('Hygiene Data'!G136)))</f>
        <v/>
      </c>
      <c r="DZ142" s="309" t="str">
        <f ca="true">+IF(OFFSET('Hygiene Data'!$G$13,0,10*ROW('Hygiene Data'!G136))="","",OFFSET('Hygiene Data'!$G$13,0,10*ROW('Hygiene Data'!G136)))</f>
        <v/>
      </c>
      <c r="EA142" s="309" t="str">
        <f ca="true">+IF(OFFSET('Hygiene Data'!$H$11,0,10*ROW('Hygiene Data'!H136))="","",OFFSET('Hygiene Data'!$H$11,0,10*ROW('Hygiene Data'!H136)))</f>
        <v/>
      </c>
      <c r="EB142" s="309" t="str">
        <f ca="true">+IF(OFFSET('Hygiene Data'!$H$12,0,10*ROW('Hygiene Data'!H136))="","",OFFSET('Hygiene Data'!$H$12,0,10*ROW('Hygiene Data'!H136)))</f>
        <v/>
      </c>
      <c r="EC142" s="309" t="str">
        <f ca="true">+IF(OFFSET('Hygiene Data'!$H$13,0,10*ROW('Hygiene Data'!H136))="","",OFFSET('Hygiene Data'!$H$13,0,10*ROW('Hygiene Data'!H136)))</f>
        <v/>
      </c>
      <c r="ED142" s="309" t="str">
        <f ca="true">+IF(OFFSET('Hygiene Data'!$I$11,0,10*ROW('Hygiene Data'!I136))="","",OFFSET('Hygiene Data'!$I$11,0,10*ROW('Hygiene Data'!I136)))</f>
        <v/>
      </c>
      <c r="EE142" s="309" t="str">
        <f ca="true">+IF(OFFSET('Hygiene Data'!$I$12,0,10*ROW('Hygiene Data'!I136))="","",OFFSET('Hygiene Data'!$I$12,0,10*ROW('Hygiene Data'!I136)))</f>
        <v/>
      </c>
      <c r="EF142" s="309"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65" t="str">
        <f t="shared" ca="true" si="2"/>
        <v/>
      </c>
      <c r="D143" s="9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10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10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10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10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10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10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10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10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10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10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10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10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10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10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10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10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10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10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10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10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10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10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10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10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10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10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10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10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10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10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9"/>
      <c r="BS143" s="309" t="str">
        <f ca="true">+IF(OFFSET('Water Data'!$D$27,0,10*ROW('Water Data'!D137))="","",OFFSET('Water Data'!$D$27,0,10*ROW('Water Data'!D137)))</f>
        <v/>
      </c>
      <c r="BT143" s="309" t="str">
        <f ca="true">+IF(OFFSET('Water Data'!$D$28,0,10*ROW('Water Data'!D137))="","",OFFSET('Water Data'!$D$28,0,10*ROW('Water Data'!D137)))</f>
        <v/>
      </c>
      <c r="BU143" s="309" t="str">
        <f ca="true">+IF(OFFSET('Water Data'!$D$29,0,10*ROW('Water Data'!D137))="","",OFFSET('Water Data'!$D$29,0,10*ROW('Water Data'!D137)))</f>
        <v/>
      </c>
      <c r="BV143" s="309" t="str">
        <f ca="true">+IF(OFFSET('Water Data'!$E$27,0,10*ROW('Water Data'!E137))="","",OFFSET('Water Data'!$E$27,0,10*ROW('Water Data'!E137)))</f>
        <v/>
      </c>
      <c r="BW143" s="309" t="str">
        <f ca="true">+IF(OFFSET('Water Data'!$E$28,0,10*ROW('Water Data'!E137))="","",OFFSET('Water Data'!$E$28,0,10*ROW('Water Data'!E137)))</f>
        <v/>
      </c>
      <c r="BX143" s="309" t="str">
        <f ca="true">+IF(OFFSET('Water Data'!$E$29,0,10*ROW('Water Data'!E137))="","",OFFSET('Water Data'!$E$29,0,10*ROW('Water Data'!E137)))</f>
        <v/>
      </c>
      <c r="BY143" s="309" t="str">
        <f ca="true">+IF(OFFSET('Water Data'!$F$27,0,10*ROW('Water Data'!F137))="","",OFFSET('Water Data'!$F$27,0,10*ROW('Water Data'!F137)))</f>
        <v/>
      </c>
      <c r="BZ143" s="309" t="str">
        <f ca="true">+IF(OFFSET('Water Data'!$F$28,0,10*ROW('Water Data'!F137))="","",OFFSET('Water Data'!$F$28,0,10*ROW('Water Data'!F137)))</f>
        <v/>
      </c>
      <c r="CA143" s="309" t="str">
        <f ca="true">+IF(OFFSET('Water Data'!$F$29,0,10*ROW('Water Data'!F137))="","",OFFSET('Water Data'!$F$29,0,10*ROW('Water Data'!F137)))</f>
        <v/>
      </c>
      <c r="CB143" s="309" t="str">
        <f ca="true">+IF(OFFSET('Water Data'!$G$27,0,10*ROW('Water Data'!G137))="","",OFFSET('Water Data'!$G$27,0,10*ROW('Water Data'!G137)))</f>
        <v/>
      </c>
      <c r="CC143" s="309" t="str">
        <f ca="true">+IF(OFFSET('Water Data'!$G$28,0,10*ROW('Water Data'!G137))="","",OFFSET('Water Data'!$G$28,0,10*ROW('Water Data'!G137)))</f>
        <v/>
      </c>
      <c r="CD143" s="309" t="str">
        <f ca="true">+IF(OFFSET('Water Data'!$G$29,0,10*ROW('Water Data'!G137))="","",OFFSET('Water Data'!$G$29,0,10*ROW('Water Data'!G137)))</f>
        <v/>
      </c>
      <c r="CE143" s="309" t="str">
        <f ca="true">+IF(OFFSET('Water Data'!$H$27,0,10*ROW('Water Data'!H137))="","",OFFSET('Water Data'!$H$27,0,10*ROW('Water Data'!H137)))</f>
        <v/>
      </c>
      <c r="CF143" s="309" t="str">
        <f ca="true">+IF(OFFSET('Water Data'!$H$28,0,10*ROW('Water Data'!H137))="","",OFFSET('Water Data'!$H$28,0,10*ROW('Water Data'!H137)))</f>
        <v/>
      </c>
      <c r="CG143" s="309" t="str">
        <f ca="true">+IF(OFFSET('Water Data'!$H$29,0,10*ROW('Water Data'!H137))="","",OFFSET('Water Data'!$H$29,0,10*ROW('Water Data'!H137)))</f>
        <v/>
      </c>
      <c r="CH143" s="309" t="str">
        <f ca="true">+IF(OFFSET('Water Data'!$I$27,0,10*ROW('Water Data'!I137))="","",OFFSET('Water Data'!$I$27,0,10*ROW('Water Data'!I137)))</f>
        <v/>
      </c>
      <c r="CI143" s="309" t="str">
        <f ca="true">+IF(OFFSET('Water Data'!$I$28,0,10*ROW('Water Data'!I137))="","",OFFSET('Water Data'!$I$28,0,10*ROW('Water Data'!I137)))</f>
        <v/>
      </c>
      <c r="CJ143" s="309" t="str">
        <f ca="true">+IF(OFFSET('Water Data'!$I$29,0,10*ROW('Water Data'!I137))="","",OFFSET('Water Data'!$I$29,0,10*ROW('Water Data'!I137)))</f>
        <v/>
      </c>
      <c r="CK143" s="309" t="str">
        <f ca="true">+IF(OFFSET('Sanitation Data'!$D$28,0,10*ROW('Sanitation Data'!D137))="","",OFFSET('Sanitation Data'!$D$28,0,10*ROW('Sanitation Data'!D137)))</f>
        <v/>
      </c>
      <c r="CL143" s="309" t="str">
        <f ca="true">+IF(OFFSET('Sanitation Data'!$D$29,0,10*ROW('Sanitation Data'!D137))="","",OFFSET('Sanitation Data'!$D$29,0,10*ROW('Sanitation Data'!D137)))</f>
        <v/>
      </c>
      <c r="CM143" s="309" t="str">
        <f ca="true">+IF(OFFSET('Sanitation Data'!$D$30,0,10*ROW('Sanitation Data'!D137))="","",OFFSET('Sanitation Data'!$D$30,0,10*ROW('Sanitation Data'!D137)))</f>
        <v/>
      </c>
      <c r="CN143" s="309" t="str">
        <f ca="true">+IF(OFFSET('Sanitation Data'!$D$31,0,10*ROW('Sanitation Data'!D137))="","",OFFSET('Sanitation Data'!$D$31,0,10*ROW('Sanitation Data'!D137)))</f>
        <v/>
      </c>
      <c r="CO143" s="309" t="str">
        <f ca="true">+IF(OFFSET('Sanitation Data'!$D$32,0,10*ROW('Sanitation Data'!D137))="","",OFFSET('Sanitation Data'!$D$32,0,10*ROW('Sanitation Data'!D137)))</f>
        <v/>
      </c>
      <c r="CP143" s="309" t="str">
        <f ca="true">+IF(OFFSET('Sanitation Data'!$E$28,0,10*ROW('Sanitation Data'!E137))="","",OFFSET('Sanitation Data'!$E$28,0,10*ROW('Sanitation Data'!E137)))</f>
        <v/>
      </c>
      <c r="CQ143" s="309" t="str">
        <f ca="true">+IF(OFFSET('Sanitation Data'!$E$29,0,10*ROW('Sanitation Data'!E137))="","",OFFSET('Sanitation Data'!$E$29,0,10*ROW('Sanitation Data'!E137)))</f>
        <v/>
      </c>
      <c r="CR143" s="309" t="str">
        <f ca="true">+IF(OFFSET('Sanitation Data'!$E$30,0,10*ROW('Sanitation Data'!E137))="","",OFFSET('Sanitation Data'!$E$30,0,10*ROW('Sanitation Data'!E137)))</f>
        <v/>
      </c>
      <c r="CS143" s="309" t="str">
        <f ca="true">+IF(OFFSET('Sanitation Data'!$E$31,0,10*ROW('Sanitation Data'!E137))="","",OFFSET('Sanitation Data'!$E$31,0,10*ROW('Sanitation Data'!E137)))</f>
        <v/>
      </c>
      <c r="CT143" s="309" t="str">
        <f ca="true">+IF(OFFSET('Sanitation Data'!$E$32,0,10*ROW('Sanitation Data'!E137))="","",OFFSET('Sanitation Data'!$E$32,0,10*ROW('Sanitation Data'!E137)))</f>
        <v/>
      </c>
      <c r="CU143" s="309" t="str">
        <f ca="true">+IF(OFFSET('Sanitation Data'!$F$28,0,10*ROW('Sanitation Data'!F137))="","",OFFSET('Sanitation Data'!$F$28,0,10*ROW('Sanitation Data'!F137)))</f>
        <v/>
      </c>
      <c r="CV143" s="309" t="str">
        <f ca="true">+IF(OFFSET('Sanitation Data'!$F$29,0,10*ROW('Sanitation Data'!F137))="","",OFFSET('Sanitation Data'!$F$29,0,10*ROW('Sanitation Data'!F137)))</f>
        <v/>
      </c>
      <c r="CW143" s="309" t="str">
        <f ca="true">+IF(OFFSET('Sanitation Data'!$F$30,0,10*ROW('Sanitation Data'!F137))="","",OFFSET('Sanitation Data'!$F$30,0,10*ROW('Sanitation Data'!F137)))</f>
        <v/>
      </c>
      <c r="CX143" s="309" t="str">
        <f ca="true">+IF(OFFSET('Sanitation Data'!$F$31,0,10*ROW('Sanitation Data'!F137))="","",OFFSET('Sanitation Data'!$F$31,0,10*ROW('Sanitation Data'!F137)))</f>
        <v/>
      </c>
      <c r="CY143" s="309" t="str">
        <f ca="true">+IF(OFFSET('Sanitation Data'!$F$32,0,10*ROW('Sanitation Data'!F137))="","",OFFSET('Sanitation Data'!$F$32,0,10*ROW('Sanitation Data'!F137)))</f>
        <v/>
      </c>
      <c r="CZ143" s="309" t="str">
        <f ca="true">+IF(OFFSET('Sanitation Data'!$G$28,0,10*ROW('Sanitation Data'!G137))="","",OFFSET('Sanitation Data'!$G$28,0,10*ROW('Sanitation Data'!G137)))</f>
        <v/>
      </c>
      <c r="DA143" s="309" t="str">
        <f ca="true">+IF(OFFSET('Sanitation Data'!$G$29,0,10*ROW('Sanitation Data'!G137))="","",OFFSET('Sanitation Data'!$G$29,0,10*ROW('Sanitation Data'!G137)))</f>
        <v/>
      </c>
      <c r="DB143" s="309" t="str">
        <f ca="true">+IF(OFFSET('Sanitation Data'!$G$30,0,10*ROW('Sanitation Data'!G137))="","",OFFSET('Sanitation Data'!$G$30,0,10*ROW('Sanitation Data'!G137)))</f>
        <v/>
      </c>
      <c r="DC143" s="309" t="str">
        <f ca="true">+IF(OFFSET('Sanitation Data'!$G$31,0,10*ROW('Sanitation Data'!G137))="","",OFFSET('Sanitation Data'!$G$31,0,10*ROW('Sanitation Data'!G137)))</f>
        <v/>
      </c>
      <c r="DD143" s="309" t="str">
        <f ca="true">+IF(OFFSET('Sanitation Data'!$G$32,0,10*ROW('Sanitation Data'!G137))="","",OFFSET('Sanitation Data'!$G$32,0,10*ROW('Sanitation Data'!G137)))</f>
        <v/>
      </c>
      <c r="DE143" s="309" t="str">
        <f ca="true">+IF(OFFSET('Sanitation Data'!$H$28,0,10*ROW('Sanitation Data'!H137))="","",OFFSET('Sanitation Data'!$H$28,0,10*ROW('Sanitation Data'!H137)))</f>
        <v/>
      </c>
      <c r="DF143" s="309" t="str">
        <f ca="true">+IF(OFFSET('Sanitation Data'!$H$29,0,10*ROW('Sanitation Data'!H137))="","",OFFSET('Sanitation Data'!$H$29,0,10*ROW('Sanitation Data'!H137)))</f>
        <v/>
      </c>
      <c r="DG143" s="309" t="str">
        <f ca="true">+IF(OFFSET('Sanitation Data'!$H$30,0,10*ROW('Sanitation Data'!H137))="","",OFFSET('Sanitation Data'!$H$30,0,10*ROW('Sanitation Data'!H137)))</f>
        <v/>
      </c>
      <c r="DH143" s="309" t="str">
        <f ca="true">+IF(OFFSET('Sanitation Data'!$H$31,0,10*ROW('Sanitation Data'!H137))="","",OFFSET('Sanitation Data'!$H$31,0,10*ROW('Sanitation Data'!H137)))</f>
        <v/>
      </c>
      <c r="DI143" s="309" t="str">
        <f ca="true">+IF(OFFSET('Sanitation Data'!$H$32,0,10*ROW('Sanitation Data'!H137))="","",OFFSET('Sanitation Data'!$H$32,0,10*ROW('Sanitation Data'!H137)))</f>
        <v/>
      </c>
      <c r="DJ143" s="309" t="str">
        <f ca="true">+IF(OFFSET('Sanitation Data'!$I$28,0,10*ROW('Sanitation Data'!I137))="","",OFFSET('Sanitation Data'!$I$28,0,10*ROW('Sanitation Data'!I137)))</f>
        <v/>
      </c>
      <c r="DK143" s="309" t="str">
        <f ca="true">+IF(OFFSET('Sanitation Data'!$I$29,0,10*ROW('Sanitation Data'!I137))="","",OFFSET('Sanitation Data'!$I$29,0,10*ROW('Sanitation Data'!I137)))</f>
        <v/>
      </c>
      <c r="DL143" s="309" t="str">
        <f ca="true">+IF(OFFSET('Sanitation Data'!$I$30,0,10*ROW('Sanitation Data'!I137))="","",OFFSET('Sanitation Data'!$I$30,0,10*ROW('Sanitation Data'!I137)))</f>
        <v/>
      </c>
      <c r="DM143" s="309" t="str">
        <f ca="true">+IF(OFFSET('Sanitation Data'!$I$31,0,10*ROW('Sanitation Data'!I137))="","",OFFSET('Sanitation Data'!$I$31,0,10*ROW('Sanitation Data'!I137)))</f>
        <v/>
      </c>
      <c r="DN143" s="309" t="str">
        <f ca="true">+IF(OFFSET('Sanitation Data'!$I$32,0,10*ROW('Sanitation Data'!I137))="","",OFFSET('Sanitation Data'!$I$32,0,10*ROW('Sanitation Data'!I137)))</f>
        <v/>
      </c>
      <c r="DO143" s="309" t="str">
        <f ca="true">+IF(OFFSET('Hygiene Data'!$D$11,0,10*ROW('Hygiene Data'!D137))="","",OFFSET('Hygiene Data'!$D$11,0,10*ROW('Hygiene Data'!D137)))</f>
        <v/>
      </c>
      <c r="DP143" s="309" t="str">
        <f ca="true">+IF(OFFSET('Hygiene Data'!$D$12,0,10*ROW('Hygiene Data'!D137))="","",OFFSET('Hygiene Data'!$D$12,0,10*ROW('Hygiene Data'!D137)))</f>
        <v/>
      </c>
      <c r="DQ143" s="309" t="str">
        <f ca="true">+IF(OFFSET('Hygiene Data'!$D$13,0,10*ROW('Hygiene Data'!D137))="","",OFFSET('Hygiene Data'!$D$13,0,10*ROW('Hygiene Data'!D137)))</f>
        <v/>
      </c>
      <c r="DR143" s="309" t="str">
        <f ca="true">+IF(OFFSET('Hygiene Data'!$E$11,0,10*ROW('Hygiene Data'!E137))="","",OFFSET('Hygiene Data'!$E$11,0,10*ROW('Hygiene Data'!E137)))</f>
        <v/>
      </c>
      <c r="DS143" s="309" t="str">
        <f ca="true">+IF(OFFSET('Hygiene Data'!$E$12,0,10*ROW('Hygiene Data'!E137))="","",OFFSET('Hygiene Data'!$E$12,0,10*ROW('Hygiene Data'!E137)))</f>
        <v/>
      </c>
      <c r="DT143" s="309" t="str">
        <f ca="true">+IF(OFFSET('Hygiene Data'!$E$13,0,10*ROW('Hygiene Data'!E137))="","",OFFSET('Hygiene Data'!$E$13,0,10*ROW('Hygiene Data'!E137)))</f>
        <v/>
      </c>
      <c r="DU143" s="309" t="str">
        <f ca="true">+IF(OFFSET('Hygiene Data'!$F$11,0,10*ROW('Hygiene Data'!F137))="","",OFFSET('Hygiene Data'!$F$11,0,10*ROW('Hygiene Data'!F137)))</f>
        <v/>
      </c>
      <c r="DV143" s="309" t="str">
        <f ca="true">+IF(OFFSET('Hygiene Data'!$F$12,0,10*ROW('Hygiene Data'!F137))="","",OFFSET('Hygiene Data'!$F$12,0,10*ROW('Hygiene Data'!F137)))</f>
        <v/>
      </c>
      <c r="DW143" s="309" t="str">
        <f ca="true">+IF(OFFSET('Hygiene Data'!$F$13,0,10*ROW('Hygiene Data'!F137))="","",OFFSET('Hygiene Data'!$F$13,0,10*ROW('Hygiene Data'!F137)))</f>
        <v/>
      </c>
      <c r="DX143" s="309" t="str">
        <f ca="true">+IF(OFFSET('Hygiene Data'!$G$11,0,10*ROW('Hygiene Data'!G137))="","",OFFSET('Hygiene Data'!$G$11,0,10*ROW('Hygiene Data'!G137)))</f>
        <v/>
      </c>
      <c r="DY143" s="309" t="str">
        <f ca="true">+IF(OFFSET('Hygiene Data'!$G$12,0,10*ROW('Hygiene Data'!G137))="","",OFFSET('Hygiene Data'!$G$12,0,10*ROW('Hygiene Data'!G137)))</f>
        <v/>
      </c>
      <c r="DZ143" s="309" t="str">
        <f ca="true">+IF(OFFSET('Hygiene Data'!$G$13,0,10*ROW('Hygiene Data'!G137))="","",OFFSET('Hygiene Data'!$G$13,0,10*ROW('Hygiene Data'!G137)))</f>
        <v/>
      </c>
      <c r="EA143" s="309" t="str">
        <f ca="true">+IF(OFFSET('Hygiene Data'!$H$11,0,10*ROW('Hygiene Data'!H137))="","",OFFSET('Hygiene Data'!$H$11,0,10*ROW('Hygiene Data'!H137)))</f>
        <v/>
      </c>
      <c r="EB143" s="309" t="str">
        <f ca="true">+IF(OFFSET('Hygiene Data'!$H$12,0,10*ROW('Hygiene Data'!H137))="","",OFFSET('Hygiene Data'!$H$12,0,10*ROW('Hygiene Data'!H137)))</f>
        <v/>
      </c>
      <c r="EC143" s="309" t="str">
        <f ca="true">+IF(OFFSET('Hygiene Data'!$H$13,0,10*ROW('Hygiene Data'!H137))="","",OFFSET('Hygiene Data'!$H$13,0,10*ROW('Hygiene Data'!H137)))</f>
        <v/>
      </c>
      <c r="ED143" s="309" t="str">
        <f ca="true">+IF(OFFSET('Hygiene Data'!$I$11,0,10*ROW('Hygiene Data'!I137))="","",OFFSET('Hygiene Data'!$I$11,0,10*ROW('Hygiene Data'!I137)))</f>
        <v/>
      </c>
      <c r="EE143" s="309" t="str">
        <f ca="true">+IF(OFFSET('Hygiene Data'!$I$12,0,10*ROW('Hygiene Data'!I137))="","",OFFSET('Hygiene Data'!$I$12,0,10*ROW('Hygiene Data'!I137)))</f>
        <v/>
      </c>
      <c r="EF143" s="309"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65" t="str">
        <f t="shared" ca="true" si="2"/>
        <v/>
      </c>
      <c r="D144" s="9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10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10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10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10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10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10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10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10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10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10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10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10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10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10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10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10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10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10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10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10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10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10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10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10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10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10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10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10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10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10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9"/>
      <c r="BS144" s="309" t="str">
        <f ca="true">+IF(OFFSET('Water Data'!$D$27,0,10*ROW('Water Data'!D138))="","",OFFSET('Water Data'!$D$27,0,10*ROW('Water Data'!D138)))</f>
        <v/>
      </c>
      <c r="BT144" s="309" t="str">
        <f ca="true">+IF(OFFSET('Water Data'!$D$28,0,10*ROW('Water Data'!D138))="","",OFFSET('Water Data'!$D$28,0,10*ROW('Water Data'!D138)))</f>
        <v/>
      </c>
      <c r="BU144" s="309" t="str">
        <f ca="true">+IF(OFFSET('Water Data'!$D$29,0,10*ROW('Water Data'!D138))="","",OFFSET('Water Data'!$D$29,0,10*ROW('Water Data'!D138)))</f>
        <v/>
      </c>
      <c r="BV144" s="309" t="str">
        <f ca="true">+IF(OFFSET('Water Data'!$E$27,0,10*ROW('Water Data'!E138))="","",OFFSET('Water Data'!$E$27,0,10*ROW('Water Data'!E138)))</f>
        <v/>
      </c>
      <c r="BW144" s="309" t="str">
        <f ca="true">+IF(OFFSET('Water Data'!$E$28,0,10*ROW('Water Data'!E138))="","",OFFSET('Water Data'!$E$28,0,10*ROW('Water Data'!E138)))</f>
        <v/>
      </c>
      <c r="BX144" s="309" t="str">
        <f ca="true">+IF(OFFSET('Water Data'!$E$29,0,10*ROW('Water Data'!E138))="","",OFFSET('Water Data'!$E$29,0,10*ROW('Water Data'!E138)))</f>
        <v/>
      </c>
      <c r="BY144" s="309" t="str">
        <f ca="true">+IF(OFFSET('Water Data'!$F$27,0,10*ROW('Water Data'!F138))="","",OFFSET('Water Data'!$F$27,0,10*ROW('Water Data'!F138)))</f>
        <v/>
      </c>
      <c r="BZ144" s="309" t="str">
        <f ca="true">+IF(OFFSET('Water Data'!$F$28,0,10*ROW('Water Data'!F138))="","",OFFSET('Water Data'!$F$28,0,10*ROW('Water Data'!F138)))</f>
        <v/>
      </c>
      <c r="CA144" s="309" t="str">
        <f ca="true">+IF(OFFSET('Water Data'!$F$29,0,10*ROW('Water Data'!F138))="","",OFFSET('Water Data'!$F$29,0,10*ROW('Water Data'!F138)))</f>
        <v/>
      </c>
      <c r="CB144" s="309" t="str">
        <f ca="true">+IF(OFFSET('Water Data'!$G$27,0,10*ROW('Water Data'!G138))="","",OFFSET('Water Data'!$G$27,0,10*ROW('Water Data'!G138)))</f>
        <v/>
      </c>
      <c r="CC144" s="309" t="str">
        <f ca="true">+IF(OFFSET('Water Data'!$G$28,0,10*ROW('Water Data'!G138))="","",OFFSET('Water Data'!$G$28,0,10*ROW('Water Data'!G138)))</f>
        <v/>
      </c>
      <c r="CD144" s="309" t="str">
        <f ca="true">+IF(OFFSET('Water Data'!$G$29,0,10*ROW('Water Data'!G138))="","",OFFSET('Water Data'!$G$29,0,10*ROW('Water Data'!G138)))</f>
        <v/>
      </c>
      <c r="CE144" s="309" t="str">
        <f ca="true">+IF(OFFSET('Water Data'!$H$27,0,10*ROW('Water Data'!H138))="","",OFFSET('Water Data'!$H$27,0,10*ROW('Water Data'!H138)))</f>
        <v/>
      </c>
      <c r="CF144" s="309" t="str">
        <f ca="true">+IF(OFFSET('Water Data'!$H$28,0,10*ROW('Water Data'!H138))="","",OFFSET('Water Data'!$H$28,0,10*ROW('Water Data'!H138)))</f>
        <v/>
      </c>
      <c r="CG144" s="309" t="str">
        <f ca="true">+IF(OFFSET('Water Data'!$H$29,0,10*ROW('Water Data'!H138))="","",OFFSET('Water Data'!$H$29,0,10*ROW('Water Data'!H138)))</f>
        <v/>
      </c>
      <c r="CH144" s="309" t="str">
        <f ca="true">+IF(OFFSET('Water Data'!$I$27,0,10*ROW('Water Data'!I138))="","",OFFSET('Water Data'!$I$27,0,10*ROW('Water Data'!I138)))</f>
        <v/>
      </c>
      <c r="CI144" s="309" t="str">
        <f ca="true">+IF(OFFSET('Water Data'!$I$28,0,10*ROW('Water Data'!I138))="","",OFFSET('Water Data'!$I$28,0,10*ROW('Water Data'!I138)))</f>
        <v/>
      </c>
      <c r="CJ144" s="309" t="str">
        <f ca="true">+IF(OFFSET('Water Data'!$I$29,0,10*ROW('Water Data'!I138))="","",OFFSET('Water Data'!$I$29,0,10*ROW('Water Data'!I138)))</f>
        <v/>
      </c>
      <c r="CK144" s="309" t="str">
        <f ca="true">+IF(OFFSET('Sanitation Data'!$D$28,0,10*ROW('Sanitation Data'!D138))="","",OFFSET('Sanitation Data'!$D$28,0,10*ROW('Sanitation Data'!D138)))</f>
        <v/>
      </c>
      <c r="CL144" s="309" t="str">
        <f ca="true">+IF(OFFSET('Sanitation Data'!$D$29,0,10*ROW('Sanitation Data'!D138))="","",OFFSET('Sanitation Data'!$D$29,0,10*ROW('Sanitation Data'!D138)))</f>
        <v/>
      </c>
      <c r="CM144" s="309" t="str">
        <f ca="true">+IF(OFFSET('Sanitation Data'!$D$30,0,10*ROW('Sanitation Data'!D138))="","",OFFSET('Sanitation Data'!$D$30,0,10*ROW('Sanitation Data'!D138)))</f>
        <v/>
      </c>
      <c r="CN144" s="309" t="str">
        <f ca="true">+IF(OFFSET('Sanitation Data'!$D$31,0,10*ROW('Sanitation Data'!D138))="","",OFFSET('Sanitation Data'!$D$31,0,10*ROW('Sanitation Data'!D138)))</f>
        <v/>
      </c>
      <c r="CO144" s="309" t="str">
        <f ca="true">+IF(OFFSET('Sanitation Data'!$D$32,0,10*ROW('Sanitation Data'!D138))="","",OFFSET('Sanitation Data'!$D$32,0,10*ROW('Sanitation Data'!D138)))</f>
        <v/>
      </c>
      <c r="CP144" s="309" t="str">
        <f ca="true">+IF(OFFSET('Sanitation Data'!$E$28,0,10*ROW('Sanitation Data'!E138))="","",OFFSET('Sanitation Data'!$E$28,0,10*ROW('Sanitation Data'!E138)))</f>
        <v/>
      </c>
      <c r="CQ144" s="309" t="str">
        <f ca="true">+IF(OFFSET('Sanitation Data'!$E$29,0,10*ROW('Sanitation Data'!E138))="","",OFFSET('Sanitation Data'!$E$29,0,10*ROW('Sanitation Data'!E138)))</f>
        <v/>
      </c>
      <c r="CR144" s="309" t="str">
        <f ca="true">+IF(OFFSET('Sanitation Data'!$E$30,0,10*ROW('Sanitation Data'!E138))="","",OFFSET('Sanitation Data'!$E$30,0,10*ROW('Sanitation Data'!E138)))</f>
        <v/>
      </c>
      <c r="CS144" s="309" t="str">
        <f ca="true">+IF(OFFSET('Sanitation Data'!$E$31,0,10*ROW('Sanitation Data'!E138))="","",OFFSET('Sanitation Data'!$E$31,0,10*ROW('Sanitation Data'!E138)))</f>
        <v/>
      </c>
      <c r="CT144" s="309" t="str">
        <f ca="true">+IF(OFFSET('Sanitation Data'!$E$32,0,10*ROW('Sanitation Data'!E138))="","",OFFSET('Sanitation Data'!$E$32,0,10*ROW('Sanitation Data'!E138)))</f>
        <v/>
      </c>
      <c r="CU144" s="309" t="str">
        <f ca="true">+IF(OFFSET('Sanitation Data'!$F$28,0,10*ROW('Sanitation Data'!F138))="","",OFFSET('Sanitation Data'!$F$28,0,10*ROW('Sanitation Data'!F138)))</f>
        <v/>
      </c>
      <c r="CV144" s="309" t="str">
        <f ca="true">+IF(OFFSET('Sanitation Data'!$F$29,0,10*ROW('Sanitation Data'!F138))="","",OFFSET('Sanitation Data'!$F$29,0,10*ROW('Sanitation Data'!F138)))</f>
        <v/>
      </c>
      <c r="CW144" s="309" t="str">
        <f ca="true">+IF(OFFSET('Sanitation Data'!$F$30,0,10*ROW('Sanitation Data'!F138))="","",OFFSET('Sanitation Data'!$F$30,0,10*ROW('Sanitation Data'!F138)))</f>
        <v/>
      </c>
      <c r="CX144" s="309" t="str">
        <f ca="true">+IF(OFFSET('Sanitation Data'!$F$31,0,10*ROW('Sanitation Data'!F138))="","",OFFSET('Sanitation Data'!$F$31,0,10*ROW('Sanitation Data'!F138)))</f>
        <v/>
      </c>
      <c r="CY144" s="309" t="str">
        <f ca="true">+IF(OFFSET('Sanitation Data'!$F$32,0,10*ROW('Sanitation Data'!F138))="","",OFFSET('Sanitation Data'!$F$32,0,10*ROW('Sanitation Data'!F138)))</f>
        <v/>
      </c>
      <c r="CZ144" s="309" t="str">
        <f ca="true">+IF(OFFSET('Sanitation Data'!$G$28,0,10*ROW('Sanitation Data'!G138))="","",OFFSET('Sanitation Data'!$G$28,0,10*ROW('Sanitation Data'!G138)))</f>
        <v/>
      </c>
      <c r="DA144" s="309" t="str">
        <f ca="true">+IF(OFFSET('Sanitation Data'!$G$29,0,10*ROW('Sanitation Data'!G138))="","",OFFSET('Sanitation Data'!$G$29,0,10*ROW('Sanitation Data'!G138)))</f>
        <v/>
      </c>
      <c r="DB144" s="309" t="str">
        <f ca="true">+IF(OFFSET('Sanitation Data'!$G$30,0,10*ROW('Sanitation Data'!G138))="","",OFFSET('Sanitation Data'!$G$30,0,10*ROW('Sanitation Data'!G138)))</f>
        <v/>
      </c>
      <c r="DC144" s="309" t="str">
        <f ca="true">+IF(OFFSET('Sanitation Data'!$G$31,0,10*ROW('Sanitation Data'!G138))="","",OFFSET('Sanitation Data'!$G$31,0,10*ROW('Sanitation Data'!G138)))</f>
        <v/>
      </c>
      <c r="DD144" s="309" t="str">
        <f ca="true">+IF(OFFSET('Sanitation Data'!$G$32,0,10*ROW('Sanitation Data'!G138))="","",OFFSET('Sanitation Data'!$G$32,0,10*ROW('Sanitation Data'!G138)))</f>
        <v/>
      </c>
      <c r="DE144" s="309" t="str">
        <f ca="true">+IF(OFFSET('Sanitation Data'!$H$28,0,10*ROW('Sanitation Data'!H138))="","",OFFSET('Sanitation Data'!$H$28,0,10*ROW('Sanitation Data'!H138)))</f>
        <v/>
      </c>
      <c r="DF144" s="309" t="str">
        <f ca="true">+IF(OFFSET('Sanitation Data'!$H$29,0,10*ROW('Sanitation Data'!H138))="","",OFFSET('Sanitation Data'!$H$29,0,10*ROW('Sanitation Data'!H138)))</f>
        <v/>
      </c>
      <c r="DG144" s="309" t="str">
        <f ca="true">+IF(OFFSET('Sanitation Data'!$H$30,0,10*ROW('Sanitation Data'!H138))="","",OFFSET('Sanitation Data'!$H$30,0,10*ROW('Sanitation Data'!H138)))</f>
        <v/>
      </c>
      <c r="DH144" s="309" t="str">
        <f ca="true">+IF(OFFSET('Sanitation Data'!$H$31,0,10*ROW('Sanitation Data'!H138))="","",OFFSET('Sanitation Data'!$H$31,0,10*ROW('Sanitation Data'!H138)))</f>
        <v/>
      </c>
      <c r="DI144" s="309" t="str">
        <f ca="true">+IF(OFFSET('Sanitation Data'!$H$32,0,10*ROW('Sanitation Data'!H138))="","",OFFSET('Sanitation Data'!$H$32,0,10*ROW('Sanitation Data'!H138)))</f>
        <v/>
      </c>
      <c r="DJ144" s="309" t="str">
        <f ca="true">+IF(OFFSET('Sanitation Data'!$I$28,0,10*ROW('Sanitation Data'!I138))="","",OFFSET('Sanitation Data'!$I$28,0,10*ROW('Sanitation Data'!I138)))</f>
        <v/>
      </c>
      <c r="DK144" s="309" t="str">
        <f ca="true">+IF(OFFSET('Sanitation Data'!$I$29,0,10*ROW('Sanitation Data'!I138))="","",OFFSET('Sanitation Data'!$I$29,0,10*ROW('Sanitation Data'!I138)))</f>
        <v/>
      </c>
      <c r="DL144" s="309" t="str">
        <f ca="true">+IF(OFFSET('Sanitation Data'!$I$30,0,10*ROW('Sanitation Data'!I138))="","",OFFSET('Sanitation Data'!$I$30,0,10*ROW('Sanitation Data'!I138)))</f>
        <v/>
      </c>
      <c r="DM144" s="309" t="str">
        <f ca="true">+IF(OFFSET('Sanitation Data'!$I$31,0,10*ROW('Sanitation Data'!I138))="","",OFFSET('Sanitation Data'!$I$31,0,10*ROW('Sanitation Data'!I138)))</f>
        <v/>
      </c>
      <c r="DN144" s="309" t="str">
        <f ca="true">+IF(OFFSET('Sanitation Data'!$I$32,0,10*ROW('Sanitation Data'!I138))="","",OFFSET('Sanitation Data'!$I$32,0,10*ROW('Sanitation Data'!I138)))</f>
        <v/>
      </c>
      <c r="DO144" s="309" t="str">
        <f ca="true">+IF(OFFSET('Hygiene Data'!$D$11,0,10*ROW('Hygiene Data'!D138))="","",OFFSET('Hygiene Data'!$D$11,0,10*ROW('Hygiene Data'!D138)))</f>
        <v/>
      </c>
      <c r="DP144" s="309" t="str">
        <f ca="true">+IF(OFFSET('Hygiene Data'!$D$12,0,10*ROW('Hygiene Data'!D138))="","",OFFSET('Hygiene Data'!$D$12,0,10*ROW('Hygiene Data'!D138)))</f>
        <v/>
      </c>
      <c r="DQ144" s="309" t="str">
        <f ca="true">+IF(OFFSET('Hygiene Data'!$D$13,0,10*ROW('Hygiene Data'!D138))="","",OFFSET('Hygiene Data'!$D$13,0,10*ROW('Hygiene Data'!D138)))</f>
        <v/>
      </c>
      <c r="DR144" s="309" t="str">
        <f ca="true">+IF(OFFSET('Hygiene Data'!$E$11,0,10*ROW('Hygiene Data'!E138))="","",OFFSET('Hygiene Data'!$E$11,0,10*ROW('Hygiene Data'!E138)))</f>
        <v/>
      </c>
      <c r="DS144" s="309" t="str">
        <f ca="true">+IF(OFFSET('Hygiene Data'!$E$12,0,10*ROW('Hygiene Data'!E138))="","",OFFSET('Hygiene Data'!$E$12,0,10*ROW('Hygiene Data'!E138)))</f>
        <v/>
      </c>
      <c r="DT144" s="309" t="str">
        <f ca="true">+IF(OFFSET('Hygiene Data'!$E$13,0,10*ROW('Hygiene Data'!E138))="","",OFFSET('Hygiene Data'!$E$13,0,10*ROW('Hygiene Data'!E138)))</f>
        <v/>
      </c>
      <c r="DU144" s="309" t="str">
        <f ca="true">+IF(OFFSET('Hygiene Data'!$F$11,0,10*ROW('Hygiene Data'!F138))="","",OFFSET('Hygiene Data'!$F$11,0,10*ROW('Hygiene Data'!F138)))</f>
        <v/>
      </c>
      <c r="DV144" s="309" t="str">
        <f ca="true">+IF(OFFSET('Hygiene Data'!$F$12,0,10*ROW('Hygiene Data'!F138))="","",OFFSET('Hygiene Data'!$F$12,0,10*ROW('Hygiene Data'!F138)))</f>
        <v/>
      </c>
      <c r="DW144" s="309" t="str">
        <f ca="true">+IF(OFFSET('Hygiene Data'!$F$13,0,10*ROW('Hygiene Data'!F138))="","",OFFSET('Hygiene Data'!$F$13,0,10*ROW('Hygiene Data'!F138)))</f>
        <v/>
      </c>
      <c r="DX144" s="309" t="str">
        <f ca="true">+IF(OFFSET('Hygiene Data'!$G$11,0,10*ROW('Hygiene Data'!G138))="","",OFFSET('Hygiene Data'!$G$11,0,10*ROW('Hygiene Data'!G138)))</f>
        <v/>
      </c>
      <c r="DY144" s="309" t="str">
        <f ca="true">+IF(OFFSET('Hygiene Data'!$G$12,0,10*ROW('Hygiene Data'!G138))="","",OFFSET('Hygiene Data'!$G$12,0,10*ROW('Hygiene Data'!G138)))</f>
        <v/>
      </c>
      <c r="DZ144" s="309" t="str">
        <f ca="true">+IF(OFFSET('Hygiene Data'!$G$13,0,10*ROW('Hygiene Data'!G138))="","",OFFSET('Hygiene Data'!$G$13,0,10*ROW('Hygiene Data'!G138)))</f>
        <v/>
      </c>
      <c r="EA144" s="309" t="str">
        <f ca="true">+IF(OFFSET('Hygiene Data'!$H$11,0,10*ROW('Hygiene Data'!H138))="","",OFFSET('Hygiene Data'!$H$11,0,10*ROW('Hygiene Data'!H138)))</f>
        <v/>
      </c>
      <c r="EB144" s="309" t="str">
        <f ca="true">+IF(OFFSET('Hygiene Data'!$H$12,0,10*ROW('Hygiene Data'!H138))="","",OFFSET('Hygiene Data'!$H$12,0,10*ROW('Hygiene Data'!H138)))</f>
        <v/>
      </c>
      <c r="EC144" s="309" t="str">
        <f ca="true">+IF(OFFSET('Hygiene Data'!$H$13,0,10*ROW('Hygiene Data'!H138))="","",OFFSET('Hygiene Data'!$H$13,0,10*ROW('Hygiene Data'!H138)))</f>
        <v/>
      </c>
      <c r="ED144" s="309" t="str">
        <f ca="true">+IF(OFFSET('Hygiene Data'!$I$11,0,10*ROW('Hygiene Data'!I138))="","",OFFSET('Hygiene Data'!$I$11,0,10*ROW('Hygiene Data'!I138)))</f>
        <v/>
      </c>
      <c r="EE144" s="309" t="str">
        <f ca="true">+IF(OFFSET('Hygiene Data'!$I$12,0,10*ROW('Hygiene Data'!I138))="","",OFFSET('Hygiene Data'!$I$12,0,10*ROW('Hygiene Data'!I138)))</f>
        <v/>
      </c>
      <c r="EF144" s="309"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65" t="str">
        <f t="shared" ca="true" si="2"/>
        <v/>
      </c>
      <c r="D145" s="9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10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10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10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10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10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10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10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10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10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10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10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10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10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10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10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10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10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10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10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10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10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10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10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10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10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10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10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10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10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10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9"/>
      <c r="BS145" s="309" t="str">
        <f ca="true">+IF(OFFSET('Water Data'!$D$27,0,10*ROW('Water Data'!D139))="","",OFFSET('Water Data'!$D$27,0,10*ROW('Water Data'!D139)))</f>
        <v/>
      </c>
      <c r="BT145" s="309" t="str">
        <f ca="true">+IF(OFFSET('Water Data'!$D$28,0,10*ROW('Water Data'!D139))="","",OFFSET('Water Data'!$D$28,0,10*ROW('Water Data'!D139)))</f>
        <v/>
      </c>
      <c r="BU145" s="309" t="str">
        <f ca="true">+IF(OFFSET('Water Data'!$D$29,0,10*ROW('Water Data'!D139))="","",OFFSET('Water Data'!$D$29,0,10*ROW('Water Data'!D139)))</f>
        <v/>
      </c>
      <c r="BV145" s="309" t="str">
        <f ca="true">+IF(OFFSET('Water Data'!$E$27,0,10*ROW('Water Data'!E139))="","",OFFSET('Water Data'!$E$27,0,10*ROW('Water Data'!E139)))</f>
        <v/>
      </c>
      <c r="BW145" s="309" t="str">
        <f ca="true">+IF(OFFSET('Water Data'!$E$28,0,10*ROW('Water Data'!E139))="","",OFFSET('Water Data'!$E$28,0,10*ROW('Water Data'!E139)))</f>
        <v/>
      </c>
      <c r="BX145" s="309" t="str">
        <f ca="true">+IF(OFFSET('Water Data'!$E$29,0,10*ROW('Water Data'!E139))="","",OFFSET('Water Data'!$E$29,0,10*ROW('Water Data'!E139)))</f>
        <v/>
      </c>
      <c r="BY145" s="309" t="str">
        <f ca="true">+IF(OFFSET('Water Data'!$F$27,0,10*ROW('Water Data'!F139))="","",OFFSET('Water Data'!$F$27,0,10*ROW('Water Data'!F139)))</f>
        <v/>
      </c>
      <c r="BZ145" s="309" t="str">
        <f ca="true">+IF(OFFSET('Water Data'!$F$28,0,10*ROW('Water Data'!F139))="","",OFFSET('Water Data'!$F$28,0,10*ROW('Water Data'!F139)))</f>
        <v/>
      </c>
      <c r="CA145" s="309" t="str">
        <f ca="true">+IF(OFFSET('Water Data'!$F$29,0,10*ROW('Water Data'!F139))="","",OFFSET('Water Data'!$F$29,0,10*ROW('Water Data'!F139)))</f>
        <v/>
      </c>
      <c r="CB145" s="309" t="str">
        <f ca="true">+IF(OFFSET('Water Data'!$G$27,0,10*ROW('Water Data'!G139))="","",OFFSET('Water Data'!$G$27,0,10*ROW('Water Data'!G139)))</f>
        <v/>
      </c>
      <c r="CC145" s="309" t="str">
        <f ca="true">+IF(OFFSET('Water Data'!$G$28,0,10*ROW('Water Data'!G139))="","",OFFSET('Water Data'!$G$28,0,10*ROW('Water Data'!G139)))</f>
        <v/>
      </c>
      <c r="CD145" s="309" t="str">
        <f ca="true">+IF(OFFSET('Water Data'!$G$29,0,10*ROW('Water Data'!G139))="","",OFFSET('Water Data'!$G$29,0,10*ROW('Water Data'!G139)))</f>
        <v/>
      </c>
      <c r="CE145" s="309" t="str">
        <f ca="true">+IF(OFFSET('Water Data'!$H$27,0,10*ROW('Water Data'!H139))="","",OFFSET('Water Data'!$H$27,0,10*ROW('Water Data'!H139)))</f>
        <v/>
      </c>
      <c r="CF145" s="309" t="str">
        <f ca="true">+IF(OFFSET('Water Data'!$H$28,0,10*ROW('Water Data'!H139))="","",OFFSET('Water Data'!$H$28,0,10*ROW('Water Data'!H139)))</f>
        <v/>
      </c>
      <c r="CG145" s="309" t="str">
        <f ca="true">+IF(OFFSET('Water Data'!$H$29,0,10*ROW('Water Data'!H139))="","",OFFSET('Water Data'!$H$29,0,10*ROW('Water Data'!H139)))</f>
        <v/>
      </c>
      <c r="CH145" s="309" t="str">
        <f ca="true">+IF(OFFSET('Water Data'!$I$27,0,10*ROW('Water Data'!I139))="","",OFFSET('Water Data'!$I$27,0,10*ROW('Water Data'!I139)))</f>
        <v/>
      </c>
      <c r="CI145" s="309" t="str">
        <f ca="true">+IF(OFFSET('Water Data'!$I$28,0,10*ROW('Water Data'!I139))="","",OFFSET('Water Data'!$I$28,0,10*ROW('Water Data'!I139)))</f>
        <v/>
      </c>
      <c r="CJ145" s="309" t="str">
        <f ca="true">+IF(OFFSET('Water Data'!$I$29,0,10*ROW('Water Data'!I139))="","",OFFSET('Water Data'!$I$29,0,10*ROW('Water Data'!I139)))</f>
        <v/>
      </c>
      <c r="CK145" s="309" t="str">
        <f ca="true">+IF(OFFSET('Sanitation Data'!$D$28,0,10*ROW('Sanitation Data'!D139))="","",OFFSET('Sanitation Data'!$D$28,0,10*ROW('Sanitation Data'!D139)))</f>
        <v/>
      </c>
      <c r="CL145" s="309" t="str">
        <f ca="true">+IF(OFFSET('Sanitation Data'!$D$29,0,10*ROW('Sanitation Data'!D139))="","",OFFSET('Sanitation Data'!$D$29,0,10*ROW('Sanitation Data'!D139)))</f>
        <v/>
      </c>
      <c r="CM145" s="309" t="str">
        <f ca="true">+IF(OFFSET('Sanitation Data'!$D$30,0,10*ROW('Sanitation Data'!D139))="","",OFFSET('Sanitation Data'!$D$30,0,10*ROW('Sanitation Data'!D139)))</f>
        <v/>
      </c>
      <c r="CN145" s="309" t="str">
        <f ca="true">+IF(OFFSET('Sanitation Data'!$D$31,0,10*ROW('Sanitation Data'!D139))="","",OFFSET('Sanitation Data'!$D$31,0,10*ROW('Sanitation Data'!D139)))</f>
        <v/>
      </c>
      <c r="CO145" s="309" t="str">
        <f ca="true">+IF(OFFSET('Sanitation Data'!$D$32,0,10*ROW('Sanitation Data'!D139))="","",OFFSET('Sanitation Data'!$D$32,0,10*ROW('Sanitation Data'!D139)))</f>
        <v/>
      </c>
      <c r="CP145" s="309" t="str">
        <f ca="true">+IF(OFFSET('Sanitation Data'!$E$28,0,10*ROW('Sanitation Data'!E139))="","",OFFSET('Sanitation Data'!$E$28,0,10*ROW('Sanitation Data'!E139)))</f>
        <v/>
      </c>
      <c r="CQ145" s="309" t="str">
        <f ca="true">+IF(OFFSET('Sanitation Data'!$E$29,0,10*ROW('Sanitation Data'!E139))="","",OFFSET('Sanitation Data'!$E$29,0,10*ROW('Sanitation Data'!E139)))</f>
        <v/>
      </c>
      <c r="CR145" s="309" t="str">
        <f ca="true">+IF(OFFSET('Sanitation Data'!$E$30,0,10*ROW('Sanitation Data'!E139))="","",OFFSET('Sanitation Data'!$E$30,0,10*ROW('Sanitation Data'!E139)))</f>
        <v/>
      </c>
      <c r="CS145" s="309" t="str">
        <f ca="true">+IF(OFFSET('Sanitation Data'!$E$31,0,10*ROW('Sanitation Data'!E139))="","",OFFSET('Sanitation Data'!$E$31,0,10*ROW('Sanitation Data'!E139)))</f>
        <v/>
      </c>
      <c r="CT145" s="309" t="str">
        <f ca="true">+IF(OFFSET('Sanitation Data'!$E$32,0,10*ROW('Sanitation Data'!E139))="","",OFFSET('Sanitation Data'!$E$32,0,10*ROW('Sanitation Data'!E139)))</f>
        <v/>
      </c>
      <c r="CU145" s="309" t="str">
        <f ca="true">+IF(OFFSET('Sanitation Data'!$F$28,0,10*ROW('Sanitation Data'!F139))="","",OFFSET('Sanitation Data'!$F$28,0,10*ROW('Sanitation Data'!F139)))</f>
        <v/>
      </c>
      <c r="CV145" s="309" t="str">
        <f ca="true">+IF(OFFSET('Sanitation Data'!$F$29,0,10*ROW('Sanitation Data'!F139))="","",OFFSET('Sanitation Data'!$F$29,0,10*ROW('Sanitation Data'!F139)))</f>
        <v/>
      </c>
      <c r="CW145" s="309" t="str">
        <f ca="true">+IF(OFFSET('Sanitation Data'!$F$30,0,10*ROW('Sanitation Data'!F139))="","",OFFSET('Sanitation Data'!$F$30,0,10*ROW('Sanitation Data'!F139)))</f>
        <v/>
      </c>
      <c r="CX145" s="309" t="str">
        <f ca="true">+IF(OFFSET('Sanitation Data'!$F$31,0,10*ROW('Sanitation Data'!F139))="","",OFFSET('Sanitation Data'!$F$31,0,10*ROW('Sanitation Data'!F139)))</f>
        <v/>
      </c>
      <c r="CY145" s="309" t="str">
        <f ca="true">+IF(OFFSET('Sanitation Data'!$F$32,0,10*ROW('Sanitation Data'!F139))="","",OFFSET('Sanitation Data'!$F$32,0,10*ROW('Sanitation Data'!F139)))</f>
        <v/>
      </c>
      <c r="CZ145" s="309" t="str">
        <f ca="true">+IF(OFFSET('Sanitation Data'!$G$28,0,10*ROW('Sanitation Data'!G139))="","",OFFSET('Sanitation Data'!$G$28,0,10*ROW('Sanitation Data'!G139)))</f>
        <v/>
      </c>
      <c r="DA145" s="309" t="str">
        <f ca="true">+IF(OFFSET('Sanitation Data'!$G$29,0,10*ROW('Sanitation Data'!G139))="","",OFFSET('Sanitation Data'!$G$29,0,10*ROW('Sanitation Data'!G139)))</f>
        <v/>
      </c>
      <c r="DB145" s="309" t="str">
        <f ca="true">+IF(OFFSET('Sanitation Data'!$G$30,0,10*ROW('Sanitation Data'!G139))="","",OFFSET('Sanitation Data'!$G$30,0,10*ROW('Sanitation Data'!G139)))</f>
        <v/>
      </c>
      <c r="DC145" s="309" t="str">
        <f ca="true">+IF(OFFSET('Sanitation Data'!$G$31,0,10*ROW('Sanitation Data'!G139))="","",OFFSET('Sanitation Data'!$G$31,0,10*ROW('Sanitation Data'!G139)))</f>
        <v/>
      </c>
      <c r="DD145" s="309" t="str">
        <f ca="true">+IF(OFFSET('Sanitation Data'!$G$32,0,10*ROW('Sanitation Data'!G139))="","",OFFSET('Sanitation Data'!$G$32,0,10*ROW('Sanitation Data'!G139)))</f>
        <v/>
      </c>
      <c r="DE145" s="309" t="str">
        <f ca="true">+IF(OFFSET('Sanitation Data'!$H$28,0,10*ROW('Sanitation Data'!H139))="","",OFFSET('Sanitation Data'!$H$28,0,10*ROW('Sanitation Data'!H139)))</f>
        <v/>
      </c>
      <c r="DF145" s="309" t="str">
        <f ca="true">+IF(OFFSET('Sanitation Data'!$H$29,0,10*ROW('Sanitation Data'!H139))="","",OFFSET('Sanitation Data'!$H$29,0,10*ROW('Sanitation Data'!H139)))</f>
        <v/>
      </c>
      <c r="DG145" s="309" t="str">
        <f ca="true">+IF(OFFSET('Sanitation Data'!$H$30,0,10*ROW('Sanitation Data'!H139))="","",OFFSET('Sanitation Data'!$H$30,0,10*ROW('Sanitation Data'!H139)))</f>
        <v/>
      </c>
      <c r="DH145" s="309" t="str">
        <f ca="true">+IF(OFFSET('Sanitation Data'!$H$31,0,10*ROW('Sanitation Data'!H139))="","",OFFSET('Sanitation Data'!$H$31,0,10*ROW('Sanitation Data'!H139)))</f>
        <v/>
      </c>
      <c r="DI145" s="309" t="str">
        <f ca="true">+IF(OFFSET('Sanitation Data'!$H$32,0,10*ROW('Sanitation Data'!H139))="","",OFFSET('Sanitation Data'!$H$32,0,10*ROW('Sanitation Data'!H139)))</f>
        <v/>
      </c>
      <c r="DJ145" s="309" t="str">
        <f ca="true">+IF(OFFSET('Sanitation Data'!$I$28,0,10*ROW('Sanitation Data'!I139))="","",OFFSET('Sanitation Data'!$I$28,0,10*ROW('Sanitation Data'!I139)))</f>
        <v/>
      </c>
      <c r="DK145" s="309" t="str">
        <f ca="true">+IF(OFFSET('Sanitation Data'!$I$29,0,10*ROW('Sanitation Data'!I139))="","",OFFSET('Sanitation Data'!$I$29,0,10*ROW('Sanitation Data'!I139)))</f>
        <v/>
      </c>
      <c r="DL145" s="309" t="str">
        <f ca="true">+IF(OFFSET('Sanitation Data'!$I$30,0,10*ROW('Sanitation Data'!I139))="","",OFFSET('Sanitation Data'!$I$30,0,10*ROW('Sanitation Data'!I139)))</f>
        <v/>
      </c>
      <c r="DM145" s="309" t="str">
        <f ca="true">+IF(OFFSET('Sanitation Data'!$I$31,0,10*ROW('Sanitation Data'!I139))="","",OFFSET('Sanitation Data'!$I$31,0,10*ROW('Sanitation Data'!I139)))</f>
        <v/>
      </c>
      <c r="DN145" s="309" t="str">
        <f ca="true">+IF(OFFSET('Sanitation Data'!$I$32,0,10*ROW('Sanitation Data'!I139))="","",OFFSET('Sanitation Data'!$I$32,0,10*ROW('Sanitation Data'!I139)))</f>
        <v/>
      </c>
      <c r="DO145" s="309" t="str">
        <f ca="true">+IF(OFFSET('Hygiene Data'!$D$11,0,10*ROW('Hygiene Data'!D139))="","",OFFSET('Hygiene Data'!$D$11,0,10*ROW('Hygiene Data'!D139)))</f>
        <v/>
      </c>
      <c r="DP145" s="309" t="str">
        <f ca="true">+IF(OFFSET('Hygiene Data'!$D$12,0,10*ROW('Hygiene Data'!D139))="","",OFFSET('Hygiene Data'!$D$12,0,10*ROW('Hygiene Data'!D139)))</f>
        <v/>
      </c>
      <c r="DQ145" s="309" t="str">
        <f ca="true">+IF(OFFSET('Hygiene Data'!$D$13,0,10*ROW('Hygiene Data'!D139))="","",OFFSET('Hygiene Data'!$D$13,0,10*ROW('Hygiene Data'!D139)))</f>
        <v/>
      </c>
      <c r="DR145" s="309" t="str">
        <f ca="true">+IF(OFFSET('Hygiene Data'!$E$11,0,10*ROW('Hygiene Data'!E139))="","",OFFSET('Hygiene Data'!$E$11,0,10*ROW('Hygiene Data'!E139)))</f>
        <v/>
      </c>
      <c r="DS145" s="309" t="str">
        <f ca="true">+IF(OFFSET('Hygiene Data'!$E$12,0,10*ROW('Hygiene Data'!E139))="","",OFFSET('Hygiene Data'!$E$12,0,10*ROW('Hygiene Data'!E139)))</f>
        <v/>
      </c>
      <c r="DT145" s="309" t="str">
        <f ca="true">+IF(OFFSET('Hygiene Data'!$E$13,0,10*ROW('Hygiene Data'!E139))="","",OFFSET('Hygiene Data'!$E$13,0,10*ROW('Hygiene Data'!E139)))</f>
        <v/>
      </c>
      <c r="DU145" s="309" t="str">
        <f ca="true">+IF(OFFSET('Hygiene Data'!$F$11,0,10*ROW('Hygiene Data'!F139))="","",OFFSET('Hygiene Data'!$F$11,0,10*ROW('Hygiene Data'!F139)))</f>
        <v/>
      </c>
      <c r="DV145" s="309" t="str">
        <f ca="true">+IF(OFFSET('Hygiene Data'!$F$12,0,10*ROW('Hygiene Data'!F139))="","",OFFSET('Hygiene Data'!$F$12,0,10*ROW('Hygiene Data'!F139)))</f>
        <v/>
      </c>
      <c r="DW145" s="309" t="str">
        <f ca="true">+IF(OFFSET('Hygiene Data'!$F$13,0,10*ROW('Hygiene Data'!F139))="","",OFFSET('Hygiene Data'!$F$13,0,10*ROW('Hygiene Data'!F139)))</f>
        <v/>
      </c>
      <c r="DX145" s="309" t="str">
        <f ca="true">+IF(OFFSET('Hygiene Data'!$G$11,0,10*ROW('Hygiene Data'!G139))="","",OFFSET('Hygiene Data'!$G$11,0,10*ROW('Hygiene Data'!G139)))</f>
        <v/>
      </c>
      <c r="DY145" s="309" t="str">
        <f ca="true">+IF(OFFSET('Hygiene Data'!$G$12,0,10*ROW('Hygiene Data'!G139))="","",OFFSET('Hygiene Data'!$G$12,0,10*ROW('Hygiene Data'!G139)))</f>
        <v/>
      </c>
      <c r="DZ145" s="309" t="str">
        <f ca="true">+IF(OFFSET('Hygiene Data'!$G$13,0,10*ROW('Hygiene Data'!G139))="","",OFFSET('Hygiene Data'!$G$13,0,10*ROW('Hygiene Data'!G139)))</f>
        <v/>
      </c>
      <c r="EA145" s="309" t="str">
        <f ca="true">+IF(OFFSET('Hygiene Data'!$H$11,0,10*ROW('Hygiene Data'!H139))="","",OFFSET('Hygiene Data'!$H$11,0,10*ROW('Hygiene Data'!H139)))</f>
        <v/>
      </c>
      <c r="EB145" s="309" t="str">
        <f ca="true">+IF(OFFSET('Hygiene Data'!$H$12,0,10*ROW('Hygiene Data'!H139))="","",OFFSET('Hygiene Data'!$H$12,0,10*ROW('Hygiene Data'!H139)))</f>
        <v/>
      </c>
      <c r="EC145" s="309" t="str">
        <f ca="true">+IF(OFFSET('Hygiene Data'!$H$13,0,10*ROW('Hygiene Data'!H139))="","",OFFSET('Hygiene Data'!$H$13,0,10*ROW('Hygiene Data'!H139)))</f>
        <v/>
      </c>
      <c r="ED145" s="309" t="str">
        <f ca="true">+IF(OFFSET('Hygiene Data'!$I$11,0,10*ROW('Hygiene Data'!I139))="","",OFFSET('Hygiene Data'!$I$11,0,10*ROW('Hygiene Data'!I139)))</f>
        <v/>
      </c>
      <c r="EE145" s="309" t="str">
        <f ca="true">+IF(OFFSET('Hygiene Data'!$I$12,0,10*ROW('Hygiene Data'!I139))="","",OFFSET('Hygiene Data'!$I$12,0,10*ROW('Hygiene Data'!I139)))</f>
        <v/>
      </c>
      <c r="EF145" s="309"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65" t="str">
        <f t="shared" ca="true" si="2"/>
        <v/>
      </c>
      <c r="D146" s="9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10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10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10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10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10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10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10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10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10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10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10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10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10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10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10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10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10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10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10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10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10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10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10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10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10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10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10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10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10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10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9"/>
      <c r="BS146" s="309" t="str">
        <f ca="true">+IF(OFFSET('Water Data'!$D$27,0,10*ROW('Water Data'!D140))="","",OFFSET('Water Data'!$D$27,0,10*ROW('Water Data'!D140)))</f>
        <v/>
      </c>
      <c r="BT146" s="309" t="str">
        <f ca="true">+IF(OFFSET('Water Data'!$D$28,0,10*ROW('Water Data'!D140))="","",OFFSET('Water Data'!$D$28,0,10*ROW('Water Data'!D140)))</f>
        <v/>
      </c>
      <c r="BU146" s="309" t="str">
        <f ca="true">+IF(OFFSET('Water Data'!$D$29,0,10*ROW('Water Data'!D140))="","",OFFSET('Water Data'!$D$29,0,10*ROW('Water Data'!D140)))</f>
        <v/>
      </c>
      <c r="BV146" s="309" t="str">
        <f ca="true">+IF(OFFSET('Water Data'!$E$27,0,10*ROW('Water Data'!E140))="","",OFFSET('Water Data'!$E$27,0,10*ROW('Water Data'!E140)))</f>
        <v/>
      </c>
      <c r="BW146" s="309" t="str">
        <f ca="true">+IF(OFFSET('Water Data'!$E$28,0,10*ROW('Water Data'!E140))="","",OFFSET('Water Data'!$E$28,0,10*ROW('Water Data'!E140)))</f>
        <v/>
      </c>
      <c r="BX146" s="309" t="str">
        <f ca="true">+IF(OFFSET('Water Data'!$E$29,0,10*ROW('Water Data'!E140))="","",OFFSET('Water Data'!$E$29,0,10*ROW('Water Data'!E140)))</f>
        <v/>
      </c>
      <c r="BY146" s="309" t="str">
        <f ca="true">+IF(OFFSET('Water Data'!$F$27,0,10*ROW('Water Data'!F140))="","",OFFSET('Water Data'!$F$27,0,10*ROW('Water Data'!F140)))</f>
        <v/>
      </c>
      <c r="BZ146" s="309" t="str">
        <f ca="true">+IF(OFFSET('Water Data'!$F$28,0,10*ROW('Water Data'!F140))="","",OFFSET('Water Data'!$F$28,0,10*ROW('Water Data'!F140)))</f>
        <v/>
      </c>
      <c r="CA146" s="309" t="str">
        <f ca="true">+IF(OFFSET('Water Data'!$F$29,0,10*ROW('Water Data'!F140))="","",OFFSET('Water Data'!$F$29,0,10*ROW('Water Data'!F140)))</f>
        <v/>
      </c>
      <c r="CB146" s="309" t="str">
        <f ca="true">+IF(OFFSET('Water Data'!$G$27,0,10*ROW('Water Data'!G140))="","",OFFSET('Water Data'!$G$27,0,10*ROW('Water Data'!G140)))</f>
        <v/>
      </c>
      <c r="CC146" s="309" t="str">
        <f ca="true">+IF(OFFSET('Water Data'!$G$28,0,10*ROW('Water Data'!G140))="","",OFFSET('Water Data'!$G$28,0,10*ROW('Water Data'!G140)))</f>
        <v/>
      </c>
      <c r="CD146" s="309" t="str">
        <f ca="true">+IF(OFFSET('Water Data'!$G$29,0,10*ROW('Water Data'!G140))="","",OFFSET('Water Data'!$G$29,0,10*ROW('Water Data'!G140)))</f>
        <v/>
      </c>
      <c r="CE146" s="309" t="str">
        <f ca="true">+IF(OFFSET('Water Data'!$H$27,0,10*ROW('Water Data'!H140))="","",OFFSET('Water Data'!$H$27,0,10*ROW('Water Data'!H140)))</f>
        <v/>
      </c>
      <c r="CF146" s="309" t="str">
        <f ca="true">+IF(OFFSET('Water Data'!$H$28,0,10*ROW('Water Data'!H140))="","",OFFSET('Water Data'!$H$28,0,10*ROW('Water Data'!H140)))</f>
        <v/>
      </c>
      <c r="CG146" s="309" t="str">
        <f ca="true">+IF(OFFSET('Water Data'!$H$29,0,10*ROW('Water Data'!H140))="","",OFFSET('Water Data'!$H$29,0,10*ROW('Water Data'!H140)))</f>
        <v/>
      </c>
      <c r="CH146" s="309" t="str">
        <f ca="true">+IF(OFFSET('Water Data'!$I$27,0,10*ROW('Water Data'!I140))="","",OFFSET('Water Data'!$I$27,0,10*ROW('Water Data'!I140)))</f>
        <v/>
      </c>
      <c r="CI146" s="309" t="str">
        <f ca="true">+IF(OFFSET('Water Data'!$I$28,0,10*ROW('Water Data'!I140))="","",OFFSET('Water Data'!$I$28,0,10*ROW('Water Data'!I140)))</f>
        <v/>
      </c>
      <c r="CJ146" s="309" t="str">
        <f ca="true">+IF(OFFSET('Water Data'!$I$29,0,10*ROW('Water Data'!I140))="","",OFFSET('Water Data'!$I$29,0,10*ROW('Water Data'!I140)))</f>
        <v/>
      </c>
      <c r="CK146" s="309" t="str">
        <f ca="true">+IF(OFFSET('Sanitation Data'!$D$28,0,10*ROW('Sanitation Data'!D140))="","",OFFSET('Sanitation Data'!$D$28,0,10*ROW('Sanitation Data'!D140)))</f>
        <v/>
      </c>
      <c r="CL146" s="309" t="str">
        <f ca="true">+IF(OFFSET('Sanitation Data'!$D$29,0,10*ROW('Sanitation Data'!D140))="","",OFFSET('Sanitation Data'!$D$29,0,10*ROW('Sanitation Data'!D140)))</f>
        <v/>
      </c>
      <c r="CM146" s="309" t="str">
        <f ca="true">+IF(OFFSET('Sanitation Data'!$D$30,0,10*ROW('Sanitation Data'!D140))="","",OFFSET('Sanitation Data'!$D$30,0,10*ROW('Sanitation Data'!D140)))</f>
        <v/>
      </c>
      <c r="CN146" s="309" t="str">
        <f ca="true">+IF(OFFSET('Sanitation Data'!$D$31,0,10*ROW('Sanitation Data'!D140))="","",OFFSET('Sanitation Data'!$D$31,0,10*ROW('Sanitation Data'!D140)))</f>
        <v/>
      </c>
      <c r="CO146" s="309" t="str">
        <f ca="true">+IF(OFFSET('Sanitation Data'!$D$32,0,10*ROW('Sanitation Data'!D140))="","",OFFSET('Sanitation Data'!$D$32,0,10*ROW('Sanitation Data'!D140)))</f>
        <v/>
      </c>
      <c r="CP146" s="309" t="str">
        <f ca="true">+IF(OFFSET('Sanitation Data'!$E$28,0,10*ROW('Sanitation Data'!E140))="","",OFFSET('Sanitation Data'!$E$28,0,10*ROW('Sanitation Data'!E140)))</f>
        <v/>
      </c>
      <c r="CQ146" s="309" t="str">
        <f ca="true">+IF(OFFSET('Sanitation Data'!$E$29,0,10*ROW('Sanitation Data'!E140))="","",OFFSET('Sanitation Data'!$E$29,0,10*ROW('Sanitation Data'!E140)))</f>
        <v/>
      </c>
      <c r="CR146" s="309" t="str">
        <f ca="true">+IF(OFFSET('Sanitation Data'!$E$30,0,10*ROW('Sanitation Data'!E140))="","",OFFSET('Sanitation Data'!$E$30,0,10*ROW('Sanitation Data'!E140)))</f>
        <v/>
      </c>
      <c r="CS146" s="309" t="str">
        <f ca="true">+IF(OFFSET('Sanitation Data'!$E$31,0,10*ROW('Sanitation Data'!E140))="","",OFFSET('Sanitation Data'!$E$31,0,10*ROW('Sanitation Data'!E140)))</f>
        <v/>
      </c>
      <c r="CT146" s="309" t="str">
        <f ca="true">+IF(OFFSET('Sanitation Data'!$E$32,0,10*ROW('Sanitation Data'!E140))="","",OFFSET('Sanitation Data'!$E$32,0,10*ROW('Sanitation Data'!E140)))</f>
        <v/>
      </c>
      <c r="CU146" s="309" t="str">
        <f ca="true">+IF(OFFSET('Sanitation Data'!$F$28,0,10*ROW('Sanitation Data'!F140))="","",OFFSET('Sanitation Data'!$F$28,0,10*ROW('Sanitation Data'!F140)))</f>
        <v/>
      </c>
      <c r="CV146" s="309" t="str">
        <f ca="true">+IF(OFFSET('Sanitation Data'!$F$29,0,10*ROW('Sanitation Data'!F140))="","",OFFSET('Sanitation Data'!$F$29,0,10*ROW('Sanitation Data'!F140)))</f>
        <v/>
      </c>
      <c r="CW146" s="309" t="str">
        <f ca="true">+IF(OFFSET('Sanitation Data'!$F$30,0,10*ROW('Sanitation Data'!F140))="","",OFFSET('Sanitation Data'!$F$30,0,10*ROW('Sanitation Data'!F140)))</f>
        <v/>
      </c>
      <c r="CX146" s="309" t="str">
        <f ca="true">+IF(OFFSET('Sanitation Data'!$F$31,0,10*ROW('Sanitation Data'!F140))="","",OFFSET('Sanitation Data'!$F$31,0,10*ROW('Sanitation Data'!F140)))</f>
        <v/>
      </c>
      <c r="CY146" s="309" t="str">
        <f ca="true">+IF(OFFSET('Sanitation Data'!$F$32,0,10*ROW('Sanitation Data'!F140))="","",OFFSET('Sanitation Data'!$F$32,0,10*ROW('Sanitation Data'!F140)))</f>
        <v/>
      </c>
      <c r="CZ146" s="309" t="str">
        <f ca="true">+IF(OFFSET('Sanitation Data'!$G$28,0,10*ROW('Sanitation Data'!G140))="","",OFFSET('Sanitation Data'!$G$28,0,10*ROW('Sanitation Data'!G140)))</f>
        <v/>
      </c>
      <c r="DA146" s="309" t="str">
        <f ca="true">+IF(OFFSET('Sanitation Data'!$G$29,0,10*ROW('Sanitation Data'!G140))="","",OFFSET('Sanitation Data'!$G$29,0,10*ROW('Sanitation Data'!G140)))</f>
        <v/>
      </c>
      <c r="DB146" s="309" t="str">
        <f ca="true">+IF(OFFSET('Sanitation Data'!$G$30,0,10*ROW('Sanitation Data'!G140))="","",OFFSET('Sanitation Data'!$G$30,0,10*ROW('Sanitation Data'!G140)))</f>
        <v/>
      </c>
      <c r="DC146" s="309" t="str">
        <f ca="true">+IF(OFFSET('Sanitation Data'!$G$31,0,10*ROW('Sanitation Data'!G140))="","",OFFSET('Sanitation Data'!$G$31,0,10*ROW('Sanitation Data'!G140)))</f>
        <v/>
      </c>
      <c r="DD146" s="309" t="str">
        <f ca="true">+IF(OFFSET('Sanitation Data'!$G$32,0,10*ROW('Sanitation Data'!G140))="","",OFFSET('Sanitation Data'!$G$32,0,10*ROW('Sanitation Data'!G140)))</f>
        <v/>
      </c>
      <c r="DE146" s="309" t="str">
        <f ca="true">+IF(OFFSET('Sanitation Data'!$H$28,0,10*ROW('Sanitation Data'!H140))="","",OFFSET('Sanitation Data'!$H$28,0,10*ROW('Sanitation Data'!H140)))</f>
        <v/>
      </c>
      <c r="DF146" s="309" t="str">
        <f ca="true">+IF(OFFSET('Sanitation Data'!$H$29,0,10*ROW('Sanitation Data'!H140))="","",OFFSET('Sanitation Data'!$H$29,0,10*ROW('Sanitation Data'!H140)))</f>
        <v/>
      </c>
      <c r="DG146" s="309" t="str">
        <f ca="true">+IF(OFFSET('Sanitation Data'!$H$30,0,10*ROW('Sanitation Data'!H140))="","",OFFSET('Sanitation Data'!$H$30,0,10*ROW('Sanitation Data'!H140)))</f>
        <v/>
      </c>
      <c r="DH146" s="309" t="str">
        <f ca="true">+IF(OFFSET('Sanitation Data'!$H$31,0,10*ROW('Sanitation Data'!H140))="","",OFFSET('Sanitation Data'!$H$31,0,10*ROW('Sanitation Data'!H140)))</f>
        <v/>
      </c>
      <c r="DI146" s="309" t="str">
        <f ca="true">+IF(OFFSET('Sanitation Data'!$H$32,0,10*ROW('Sanitation Data'!H140))="","",OFFSET('Sanitation Data'!$H$32,0,10*ROW('Sanitation Data'!H140)))</f>
        <v/>
      </c>
      <c r="DJ146" s="309" t="str">
        <f ca="true">+IF(OFFSET('Sanitation Data'!$I$28,0,10*ROW('Sanitation Data'!I140))="","",OFFSET('Sanitation Data'!$I$28,0,10*ROW('Sanitation Data'!I140)))</f>
        <v/>
      </c>
      <c r="DK146" s="309" t="str">
        <f ca="true">+IF(OFFSET('Sanitation Data'!$I$29,0,10*ROW('Sanitation Data'!I140))="","",OFFSET('Sanitation Data'!$I$29,0,10*ROW('Sanitation Data'!I140)))</f>
        <v/>
      </c>
      <c r="DL146" s="309" t="str">
        <f ca="true">+IF(OFFSET('Sanitation Data'!$I$30,0,10*ROW('Sanitation Data'!I140))="","",OFFSET('Sanitation Data'!$I$30,0,10*ROW('Sanitation Data'!I140)))</f>
        <v/>
      </c>
      <c r="DM146" s="309" t="str">
        <f ca="true">+IF(OFFSET('Sanitation Data'!$I$31,0,10*ROW('Sanitation Data'!I140))="","",OFFSET('Sanitation Data'!$I$31,0,10*ROW('Sanitation Data'!I140)))</f>
        <v/>
      </c>
      <c r="DN146" s="309" t="str">
        <f ca="true">+IF(OFFSET('Sanitation Data'!$I$32,0,10*ROW('Sanitation Data'!I140))="","",OFFSET('Sanitation Data'!$I$32,0,10*ROW('Sanitation Data'!I140)))</f>
        <v/>
      </c>
      <c r="DO146" s="309" t="str">
        <f ca="true">+IF(OFFSET('Hygiene Data'!$D$11,0,10*ROW('Hygiene Data'!D140))="","",OFFSET('Hygiene Data'!$D$11,0,10*ROW('Hygiene Data'!D140)))</f>
        <v/>
      </c>
      <c r="DP146" s="309" t="str">
        <f ca="true">+IF(OFFSET('Hygiene Data'!$D$12,0,10*ROW('Hygiene Data'!D140))="","",OFFSET('Hygiene Data'!$D$12,0,10*ROW('Hygiene Data'!D140)))</f>
        <v/>
      </c>
      <c r="DQ146" s="309" t="str">
        <f ca="true">+IF(OFFSET('Hygiene Data'!$D$13,0,10*ROW('Hygiene Data'!D140))="","",OFFSET('Hygiene Data'!$D$13,0,10*ROW('Hygiene Data'!D140)))</f>
        <v/>
      </c>
      <c r="DR146" s="309" t="str">
        <f ca="true">+IF(OFFSET('Hygiene Data'!$E$11,0,10*ROW('Hygiene Data'!E140))="","",OFFSET('Hygiene Data'!$E$11,0,10*ROW('Hygiene Data'!E140)))</f>
        <v/>
      </c>
      <c r="DS146" s="309" t="str">
        <f ca="true">+IF(OFFSET('Hygiene Data'!$E$12,0,10*ROW('Hygiene Data'!E140))="","",OFFSET('Hygiene Data'!$E$12,0,10*ROW('Hygiene Data'!E140)))</f>
        <v/>
      </c>
      <c r="DT146" s="309" t="str">
        <f ca="true">+IF(OFFSET('Hygiene Data'!$E$13,0,10*ROW('Hygiene Data'!E140))="","",OFFSET('Hygiene Data'!$E$13,0,10*ROW('Hygiene Data'!E140)))</f>
        <v/>
      </c>
      <c r="DU146" s="309" t="str">
        <f ca="true">+IF(OFFSET('Hygiene Data'!$F$11,0,10*ROW('Hygiene Data'!F140))="","",OFFSET('Hygiene Data'!$F$11,0,10*ROW('Hygiene Data'!F140)))</f>
        <v/>
      </c>
      <c r="DV146" s="309" t="str">
        <f ca="true">+IF(OFFSET('Hygiene Data'!$F$12,0,10*ROW('Hygiene Data'!F140))="","",OFFSET('Hygiene Data'!$F$12,0,10*ROW('Hygiene Data'!F140)))</f>
        <v/>
      </c>
      <c r="DW146" s="309" t="str">
        <f ca="true">+IF(OFFSET('Hygiene Data'!$F$13,0,10*ROW('Hygiene Data'!F140))="","",OFFSET('Hygiene Data'!$F$13,0,10*ROW('Hygiene Data'!F140)))</f>
        <v/>
      </c>
      <c r="DX146" s="309" t="str">
        <f ca="true">+IF(OFFSET('Hygiene Data'!$G$11,0,10*ROW('Hygiene Data'!G140))="","",OFFSET('Hygiene Data'!$G$11,0,10*ROW('Hygiene Data'!G140)))</f>
        <v/>
      </c>
      <c r="DY146" s="309" t="str">
        <f ca="true">+IF(OFFSET('Hygiene Data'!$G$12,0,10*ROW('Hygiene Data'!G140))="","",OFFSET('Hygiene Data'!$G$12,0,10*ROW('Hygiene Data'!G140)))</f>
        <v/>
      </c>
      <c r="DZ146" s="309" t="str">
        <f ca="true">+IF(OFFSET('Hygiene Data'!$G$13,0,10*ROW('Hygiene Data'!G140))="","",OFFSET('Hygiene Data'!$G$13,0,10*ROW('Hygiene Data'!G140)))</f>
        <v/>
      </c>
      <c r="EA146" s="309" t="str">
        <f ca="true">+IF(OFFSET('Hygiene Data'!$H$11,0,10*ROW('Hygiene Data'!H140))="","",OFFSET('Hygiene Data'!$H$11,0,10*ROW('Hygiene Data'!H140)))</f>
        <v/>
      </c>
      <c r="EB146" s="309" t="str">
        <f ca="true">+IF(OFFSET('Hygiene Data'!$H$12,0,10*ROW('Hygiene Data'!H140))="","",OFFSET('Hygiene Data'!$H$12,0,10*ROW('Hygiene Data'!H140)))</f>
        <v/>
      </c>
      <c r="EC146" s="309" t="str">
        <f ca="true">+IF(OFFSET('Hygiene Data'!$H$13,0,10*ROW('Hygiene Data'!H140))="","",OFFSET('Hygiene Data'!$H$13,0,10*ROW('Hygiene Data'!H140)))</f>
        <v/>
      </c>
      <c r="ED146" s="309" t="str">
        <f ca="true">+IF(OFFSET('Hygiene Data'!$I$11,0,10*ROW('Hygiene Data'!I140))="","",OFFSET('Hygiene Data'!$I$11,0,10*ROW('Hygiene Data'!I140)))</f>
        <v/>
      </c>
      <c r="EE146" s="309" t="str">
        <f ca="true">+IF(OFFSET('Hygiene Data'!$I$12,0,10*ROW('Hygiene Data'!I140))="","",OFFSET('Hygiene Data'!$I$12,0,10*ROW('Hygiene Data'!I140)))</f>
        <v/>
      </c>
      <c r="EF146" s="309"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65" t="str">
        <f t="shared" ca="true" si="2"/>
        <v/>
      </c>
      <c r="D147" s="9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10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10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10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10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10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10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10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10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10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10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10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10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10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10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10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10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10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10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10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10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10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10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10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10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10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10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10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10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10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10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9"/>
      <c r="BS147" s="309" t="str">
        <f ca="true">+IF(OFFSET('Water Data'!$D$27,0,10*ROW('Water Data'!D141))="","",OFFSET('Water Data'!$D$27,0,10*ROW('Water Data'!D141)))</f>
        <v/>
      </c>
      <c r="BT147" s="309" t="str">
        <f ca="true">+IF(OFFSET('Water Data'!$D$28,0,10*ROW('Water Data'!D141))="","",OFFSET('Water Data'!$D$28,0,10*ROW('Water Data'!D141)))</f>
        <v/>
      </c>
      <c r="BU147" s="309" t="str">
        <f ca="true">+IF(OFFSET('Water Data'!$D$29,0,10*ROW('Water Data'!D141))="","",OFFSET('Water Data'!$D$29,0,10*ROW('Water Data'!D141)))</f>
        <v/>
      </c>
      <c r="BV147" s="309" t="str">
        <f ca="true">+IF(OFFSET('Water Data'!$E$27,0,10*ROW('Water Data'!E141))="","",OFFSET('Water Data'!$E$27,0,10*ROW('Water Data'!E141)))</f>
        <v/>
      </c>
      <c r="BW147" s="309" t="str">
        <f ca="true">+IF(OFFSET('Water Data'!$E$28,0,10*ROW('Water Data'!E141))="","",OFFSET('Water Data'!$E$28,0,10*ROW('Water Data'!E141)))</f>
        <v/>
      </c>
      <c r="BX147" s="309" t="str">
        <f ca="true">+IF(OFFSET('Water Data'!$E$29,0,10*ROW('Water Data'!E141))="","",OFFSET('Water Data'!$E$29,0,10*ROW('Water Data'!E141)))</f>
        <v/>
      </c>
      <c r="BY147" s="309" t="str">
        <f ca="true">+IF(OFFSET('Water Data'!$F$27,0,10*ROW('Water Data'!F141))="","",OFFSET('Water Data'!$F$27,0,10*ROW('Water Data'!F141)))</f>
        <v/>
      </c>
      <c r="BZ147" s="309" t="str">
        <f ca="true">+IF(OFFSET('Water Data'!$F$28,0,10*ROW('Water Data'!F141))="","",OFFSET('Water Data'!$F$28,0,10*ROW('Water Data'!F141)))</f>
        <v/>
      </c>
      <c r="CA147" s="309" t="str">
        <f ca="true">+IF(OFFSET('Water Data'!$F$29,0,10*ROW('Water Data'!F141))="","",OFFSET('Water Data'!$F$29,0,10*ROW('Water Data'!F141)))</f>
        <v/>
      </c>
      <c r="CB147" s="309" t="str">
        <f ca="true">+IF(OFFSET('Water Data'!$G$27,0,10*ROW('Water Data'!G141))="","",OFFSET('Water Data'!$G$27,0,10*ROW('Water Data'!G141)))</f>
        <v/>
      </c>
      <c r="CC147" s="309" t="str">
        <f ca="true">+IF(OFFSET('Water Data'!$G$28,0,10*ROW('Water Data'!G141))="","",OFFSET('Water Data'!$G$28,0,10*ROW('Water Data'!G141)))</f>
        <v/>
      </c>
      <c r="CD147" s="309" t="str">
        <f ca="true">+IF(OFFSET('Water Data'!$G$29,0,10*ROW('Water Data'!G141))="","",OFFSET('Water Data'!$G$29,0,10*ROW('Water Data'!G141)))</f>
        <v/>
      </c>
      <c r="CE147" s="309" t="str">
        <f ca="true">+IF(OFFSET('Water Data'!$H$27,0,10*ROW('Water Data'!H141))="","",OFFSET('Water Data'!$H$27,0,10*ROW('Water Data'!H141)))</f>
        <v/>
      </c>
      <c r="CF147" s="309" t="str">
        <f ca="true">+IF(OFFSET('Water Data'!$H$28,0,10*ROW('Water Data'!H141))="","",OFFSET('Water Data'!$H$28,0,10*ROW('Water Data'!H141)))</f>
        <v/>
      </c>
      <c r="CG147" s="309" t="str">
        <f ca="true">+IF(OFFSET('Water Data'!$H$29,0,10*ROW('Water Data'!H141))="","",OFFSET('Water Data'!$H$29,0,10*ROW('Water Data'!H141)))</f>
        <v/>
      </c>
      <c r="CH147" s="309" t="str">
        <f ca="true">+IF(OFFSET('Water Data'!$I$27,0,10*ROW('Water Data'!I141))="","",OFFSET('Water Data'!$I$27,0,10*ROW('Water Data'!I141)))</f>
        <v/>
      </c>
      <c r="CI147" s="309" t="str">
        <f ca="true">+IF(OFFSET('Water Data'!$I$28,0,10*ROW('Water Data'!I141))="","",OFFSET('Water Data'!$I$28,0,10*ROW('Water Data'!I141)))</f>
        <v/>
      </c>
      <c r="CJ147" s="309" t="str">
        <f ca="true">+IF(OFFSET('Water Data'!$I$29,0,10*ROW('Water Data'!I141))="","",OFFSET('Water Data'!$I$29,0,10*ROW('Water Data'!I141)))</f>
        <v/>
      </c>
      <c r="CK147" s="309" t="str">
        <f ca="true">+IF(OFFSET('Sanitation Data'!$D$28,0,10*ROW('Sanitation Data'!D141))="","",OFFSET('Sanitation Data'!$D$28,0,10*ROW('Sanitation Data'!D141)))</f>
        <v/>
      </c>
      <c r="CL147" s="309" t="str">
        <f ca="true">+IF(OFFSET('Sanitation Data'!$D$29,0,10*ROW('Sanitation Data'!D141))="","",OFFSET('Sanitation Data'!$D$29,0,10*ROW('Sanitation Data'!D141)))</f>
        <v/>
      </c>
      <c r="CM147" s="309" t="str">
        <f ca="true">+IF(OFFSET('Sanitation Data'!$D$30,0,10*ROW('Sanitation Data'!D141))="","",OFFSET('Sanitation Data'!$D$30,0,10*ROW('Sanitation Data'!D141)))</f>
        <v/>
      </c>
      <c r="CN147" s="309" t="str">
        <f ca="true">+IF(OFFSET('Sanitation Data'!$D$31,0,10*ROW('Sanitation Data'!D141))="","",OFFSET('Sanitation Data'!$D$31,0,10*ROW('Sanitation Data'!D141)))</f>
        <v/>
      </c>
      <c r="CO147" s="309" t="str">
        <f ca="true">+IF(OFFSET('Sanitation Data'!$D$32,0,10*ROW('Sanitation Data'!D141))="","",OFFSET('Sanitation Data'!$D$32,0,10*ROW('Sanitation Data'!D141)))</f>
        <v/>
      </c>
      <c r="CP147" s="309" t="str">
        <f ca="true">+IF(OFFSET('Sanitation Data'!$E$28,0,10*ROW('Sanitation Data'!E141))="","",OFFSET('Sanitation Data'!$E$28,0,10*ROW('Sanitation Data'!E141)))</f>
        <v/>
      </c>
      <c r="CQ147" s="309" t="str">
        <f ca="true">+IF(OFFSET('Sanitation Data'!$E$29,0,10*ROW('Sanitation Data'!E141))="","",OFFSET('Sanitation Data'!$E$29,0,10*ROW('Sanitation Data'!E141)))</f>
        <v/>
      </c>
      <c r="CR147" s="309" t="str">
        <f ca="true">+IF(OFFSET('Sanitation Data'!$E$30,0,10*ROW('Sanitation Data'!E141))="","",OFFSET('Sanitation Data'!$E$30,0,10*ROW('Sanitation Data'!E141)))</f>
        <v/>
      </c>
      <c r="CS147" s="309" t="str">
        <f ca="true">+IF(OFFSET('Sanitation Data'!$E$31,0,10*ROW('Sanitation Data'!E141))="","",OFFSET('Sanitation Data'!$E$31,0,10*ROW('Sanitation Data'!E141)))</f>
        <v/>
      </c>
      <c r="CT147" s="309" t="str">
        <f ca="true">+IF(OFFSET('Sanitation Data'!$E$32,0,10*ROW('Sanitation Data'!E141))="","",OFFSET('Sanitation Data'!$E$32,0,10*ROW('Sanitation Data'!E141)))</f>
        <v/>
      </c>
      <c r="CU147" s="309" t="str">
        <f ca="true">+IF(OFFSET('Sanitation Data'!$F$28,0,10*ROW('Sanitation Data'!F141))="","",OFFSET('Sanitation Data'!$F$28,0,10*ROW('Sanitation Data'!F141)))</f>
        <v/>
      </c>
      <c r="CV147" s="309" t="str">
        <f ca="true">+IF(OFFSET('Sanitation Data'!$F$29,0,10*ROW('Sanitation Data'!F141))="","",OFFSET('Sanitation Data'!$F$29,0,10*ROW('Sanitation Data'!F141)))</f>
        <v/>
      </c>
      <c r="CW147" s="309" t="str">
        <f ca="true">+IF(OFFSET('Sanitation Data'!$F$30,0,10*ROW('Sanitation Data'!F141))="","",OFFSET('Sanitation Data'!$F$30,0,10*ROW('Sanitation Data'!F141)))</f>
        <v/>
      </c>
      <c r="CX147" s="309" t="str">
        <f ca="true">+IF(OFFSET('Sanitation Data'!$F$31,0,10*ROW('Sanitation Data'!F141))="","",OFFSET('Sanitation Data'!$F$31,0,10*ROW('Sanitation Data'!F141)))</f>
        <v/>
      </c>
      <c r="CY147" s="309" t="str">
        <f ca="true">+IF(OFFSET('Sanitation Data'!$F$32,0,10*ROW('Sanitation Data'!F141))="","",OFFSET('Sanitation Data'!$F$32,0,10*ROW('Sanitation Data'!F141)))</f>
        <v/>
      </c>
      <c r="CZ147" s="309" t="str">
        <f ca="true">+IF(OFFSET('Sanitation Data'!$G$28,0,10*ROW('Sanitation Data'!G141))="","",OFFSET('Sanitation Data'!$G$28,0,10*ROW('Sanitation Data'!G141)))</f>
        <v/>
      </c>
      <c r="DA147" s="309" t="str">
        <f ca="true">+IF(OFFSET('Sanitation Data'!$G$29,0,10*ROW('Sanitation Data'!G141))="","",OFFSET('Sanitation Data'!$G$29,0,10*ROW('Sanitation Data'!G141)))</f>
        <v/>
      </c>
      <c r="DB147" s="309" t="str">
        <f ca="true">+IF(OFFSET('Sanitation Data'!$G$30,0,10*ROW('Sanitation Data'!G141))="","",OFFSET('Sanitation Data'!$G$30,0,10*ROW('Sanitation Data'!G141)))</f>
        <v/>
      </c>
      <c r="DC147" s="309" t="str">
        <f ca="true">+IF(OFFSET('Sanitation Data'!$G$31,0,10*ROW('Sanitation Data'!G141))="","",OFFSET('Sanitation Data'!$G$31,0,10*ROW('Sanitation Data'!G141)))</f>
        <v/>
      </c>
      <c r="DD147" s="309" t="str">
        <f ca="true">+IF(OFFSET('Sanitation Data'!$G$32,0,10*ROW('Sanitation Data'!G141))="","",OFFSET('Sanitation Data'!$G$32,0,10*ROW('Sanitation Data'!G141)))</f>
        <v/>
      </c>
      <c r="DE147" s="309" t="str">
        <f ca="true">+IF(OFFSET('Sanitation Data'!$H$28,0,10*ROW('Sanitation Data'!H141))="","",OFFSET('Sanitation Data'!$H$28,0,10*ROW('Sanitation Data'!H141)))</f>
        <v/>
      </c>
      <c r="DF147" s="309" t="str">
        <f ca="true">+IF(OFFSET('Sanitation Data'!$H$29,0,10*ROW('Sanitation Data'!H141))="","",OFFSET('Sanitation Data'!$H$29,0,10*ROW('Sanitation Data'!H141)))</f>
        <v/>
      </c>
      <c r="DG147" s="309" t="str">
        <f ca="true">+IF(OFFSET('Sanitation Data'!$H$30,0,10*ROW('Sanitation Data'!H141))="","",OFFSET('Sanitation Data'!$H$30,0,10*ROW('Sanitation Data'!H141)))</f>
        <v/>
      </c>
      <c r="DH147" s="309" t="str">
        <f ca="true">+IF(OFFSET('Sanitation Data'!$H$31,0,10*ROW('Sanitation Data'!H141))="","",OFFSET('Sanitation Data'!$H$31,0,10*ROW('Sanitation Data'!H141)))</f>
        <v/>
      </c>
      <c r="DI147" s="309" t="str">
        <f ca="true">+IF(OFFSET('Sanitation Data'!$H$32,0,10*ROW('Sanitation Data'!H141))="","",OFFSET('Sanitation Data'!$H$32,0,10*ROW('Sanitation Data'!H141)))</f>
        <v/>
      </c>
      <c r="DJ147" s="309" t="str">
        <f ca="true">+IF(OFFSET('Sanitation Data'!$I$28,0,10*ROW('Sanitation Data'!I141))="","",OFFSET('Sanitation Data'!$I$28,0,10*ROW('Sanitation Data'!I141)))</f>
        <v/>
      </c>
      <c r="DK147" s="309" t="str">
        <f ca="true">+IF(OFFSET('Sanitation Data'!$I$29,0,10*ROW('Sanitation Data'!I141))="","",OFFSET('Sanitation Data'!$I$29,0,10*ROW('Sanitation Data'!I141)))</f>
        <v/>
      </c>
      <c r="DL147" s="309" t="str">
        <f ca="true">+IF(OFFSET('Sanitation Data'!$I$30,0,10*ROW('Sanitation Data'!I141))="","",OFFSET('Sanitation Data'!$I$30,0,10*ROW('Sanitation Data'!I141)))</f>
        <v/>
      </c>
      <c r="DM147" s="309" t="str">
        <f ca="true">+IF(OFFSET('Sanitation Data'!$I$31,0,10*ROW('Sanitation Data'!I141))="","",OFFSET('Sanitation Data'!$I$31,0,10*ROW('Sanitation Data'!I141)))</f>
        <v/>
      </c>
      <c r="DN147" s="309" t="str">
        <f ca="true">+IF(OFFSET('Sanitation Data'!$I$32,0,10*ROW('Sanitation Data'!I141))="","",OFFSET('Sanitation Data'!$I$32,0,10*ROW('Sanitation Data'!I141)))</f>
        <v/>
      </c>
      <c r="DO147" s="309" t="str">
        <f ca="true">+IF(OFFSET('Hygiene Data'!$D$11,0,10*ROW('Hygiene Data'!D141))="","",OFFSET('Hygiene Data'!$D$11,0,10*ROW('Hygiene Data'!D141)))</f>
        <v/>
      </c>
      <c r="DP147" s="309" t="str">
        <f ca="true">+IF(OFFSET('Hygiene Data'!$D$12,0,10*ROW('Hygiene Data'!D141))="","",OFFSET('Hygiene Data'!$D$12,0,10*ROW('Hygiene Data'!D141)))</f>
        <v/>
      </c>
      <c r="DQ147" s="309" t="str">
        <f ca="true">+IF(OFFSET('Hygiene Data'!$D$13,0,10*ROW('Hygiene Data'!D141))="","",OFFSET('Hygiene Data'!$D$13,0,10*ROW('Hygiene Data'!D141)))</f>
        <v/>
      </c>
      <c r="DR147" s="309" t="str">
        <f ca="true">+IF(OFFSET('Hygiene Data'!$E$11,0,10*ROW('Hygiene Data'!E141))="","",OFFSET('Hygiene Data'!$E$11,0,10*ROW('Hygiene Data'!E141)))</f>
        <v/>
      </c>
      <c r="DS147" s="309" t="str">
        <f ca="true">+IF(OFFSET('Hygiene Data'!$E$12,0,10*ROW('Hygiene Data'!E141))="","",OFFSET('Hygiene Data'!$E$12,0,10*ROW('Hygiene Data'!E141)))</f>
        <v/>
      </c>
      <c r="DT147" s="309" t="str">
        <f ca="true">+IF(OFFSET('Hygiene Data'!$E$13,0,10*ROW('Hygiene Data'!E141))="","",OFFSET('Hygiene Data'!$E$13,0,10*ROW('Hygiene Data'!E141)))</f>
        <v/>
      </c>
      <c r="DU147" s="309" t="str">
        <f ca="true">+IF(OFFSET('Hygiene Data'!$F$11,0,10*ROW('Hygiene Data'!F141))="","",OFFSET('Hygiene Data'!$F$11,0,10*ROW('Hygiene Data'!F141)))</f>
        <v/>
      </c>
      <c r="DV147" s="309" t="str">
        <f ca="true">+IF(OFFSET('Hygiene Data'!$F$12,0,10*ROW('Hygiene Data'!F141))="","",OFFSET('Hygiene Data'!$F$12,0,10*ROW('Hygiene Data'!F141)))</f>
        <v/>
      </c>
      <c r="DW147" s="309" t="str">
        <f ca="true">+IF(OFFSET('Hygiene Data'!$F$13,0,10*ROW('Hygiene Data'!F141))="","",OFFSET('Hygiene Data'!$F$13,0,10*ROW('Hygiene Data'!F141)))</f>
        <v/>
      </c>
      <c r="DX147" s="309" t="str">
        <f ca="true">+IF(OFFSET('Hygiene Data'!$G$11,0,10*ROW('Hygiene Data'!G141))="","",OFFSET('Hygiene Data'!$G$11,0,10*ROW('Hygiene Data'!G141)))</f>
        <v/>
      </c>
      <c r="DY147" s="309" t="str">
        <f ca="true">+IF(OFFSET('Hygiene Data'!$G$12,0,10*ROW('Hygiene Data'!G141))="","",OFFSET('Hygiene Data'!$G$12,0,10*ROW('Hygiene Data'!G141)))</f>
        <v/>
      </c>
      <c r="DZ147" s="309" t="str">
        <f ca="true">+IF(OFFSET('Hygiene Data'!$G$13,0,10*ROW('Hygiene Data'!G141))="","",OFFSET('Hygiene Data'!$G$13,0,10*ROW('Hygiene Data'!G141)))</f>
        <v/>
      </c>
      <c r="EA147" s="309" t="str">
        <f ca="true">+IF(OFFSET('Hygiene Data'!$H$11,0,10*ROW('Hygiene Data'!H141))="","",OFFSET('Hygiene Data'!$H$11,0,10*ROW('Hygiene Data'!H141)))</f>
        <v/>
      </c>
      <c r="EB147" s="309" t="str">
        <f ca="true">+IF(OFFSET('Hygiene Data'!$H$12,0,10*ROW('Hygiene Data'!H141))="","",OFFSET('Hygiene Data'!$H$12,0,10*ROW('Hygiene Data'!H141)))</f>
        <v/>
      </c>
      <c r="EC147" s="309" t="str">
        <f ca="true">+IF(OFFSET('Hygiene Data'!$H$13,0,10*ROW('Hygiene Data'!H141))="","",OFFSET('Hygiene Data'!$H$13,0,10*ROW('Hygiene Data'!H141)))</f>
        <v/>
      </c>
      <c r="ED147" s="309" t="str">
        <f ca="true">+IF(OFFSET('Hygiene Data'!$I$11,0,10*ROW('Hygiene Data'!I141))="","",OFFSET('Hygiene Data'!$I$11,0,10*ROW('Hygiene Data'!I141)))</f>
        <v/>
      </c>
      <c r="EE147" s="309" t="str">
        <f ca="true">+IF(OFFSET('Hygiene Data'!$I$12,0,10*ROW('Hygiene Data'!I141))="","",OFFSET('Hygiene Data'!$I$12,0,10*ROW('Hygiene Data'!I141)))</f>
        <v/>
      </c>
      <c r="EF147" s="309"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65" t="str">
        <f t="shared" ca="true" si="2"/>
        <v/>
      </c>
      <c r="D148" s="9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10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10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10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10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10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10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10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10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10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10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10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10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10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10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10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10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10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10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10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10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10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10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10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10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10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10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10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10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10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10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9"/>
      <c r="BS148" s="309" t="str">
        <f ca="true">+IF(OFFSET('Water Data'!$D$27,0,10*ROW('Water Data'!D142))="","",OFFSET('Water Data'!$D$27,0,10*ROW('Water Data'!D142)))</f>
        <v/>
      </c>
      <c r="BT148" s="309" t="str">
        <f ca="true">+IF(OFFSET('Water Data'!$D$28,0,10*ROW('Water Data'!D142))="","",OFFSET('Water Data'!$D$28,0,10*ROW('Water Data'!D142)))</f>
        <v/>
      </c>
      <c r="BU148" s="309" t="str">
        <f ca="true">+IF(OFFSET('Water Data'!$D$29,0,10*ROW('Water Data'!D142))="","",OFFSET('Water Data'!$D$29,0,10*ROW('Water Data'!D142)))</f>
        <v/>
      </c>
      <c r="BV148" s="309" t="str">
        <f ca="true">+IF(OFFSET('Water Data'!$E$27,0,10*ROW('Water Data'!E142))="","",OFFSET('Water Data'!$E$27,0,10*ROW('Water Data'!E142)))</f>
        <v/>
      </c>
      <c r="BW148" s="309" t="str">
        <f ca="true">+IF(OFFSET('Water Data'!$E$28,0,10*ROW('Water Data'!E142))="","",OFFSET('Water Data'!$E$28,0,10*ROW('Water Data'!E142)))</f>
        <v/>
      </c>
      <c r="BX148" s="309" t="str">
        <f ca="true">+IF(OFFSET('Water Data'!$E$29,0,10*ROW('Water Data'!E142))="","",OFFSET('Water Data'!$E$29,0,10*ROW('Water Data'!E142)))</f>
        <v/>
      </c>
      <c r="BY148" s="309" t="str">
        <f ca="true">+IF(OFFSET('Water Data'!$F$27,0,10*ROW('Water Data'!F142))="","",OFFSET('Water Data'!$F$27,0,10*ROW('Water Data'!F142)))</f>
        <v/>
      </c>
      <c r="BZ148" s="309" t="str">
        <f ca="true">+IF(OFFSET('Water Data'!$F$28,0,10*ROW('Water Data'!F142))="","",OFFSET('Water Data'!$F$28,0,10*ROW('Water Data'!F142)))</f>
        <v/>
      </c>
      <c r="CA148" s="309" t="str">
        <f ca="true">+IF(OFFSET('Water Data'!$F$29,0,10*ROW('Water Data'!F142))="","",OFFSET('Water Data'!$F$29,0,10*ROW('Water Data'!F142)))</f>
        <v/>
      </c>
      <c r="CB148" s="309" t="str">
        <f ca="true">+IF(OFFSET('Water Data'!$G$27,0,10*ROW('Water Data'!G142))="","",OFFSET('Water Data'!$G$27,0,10*ROW('Water Data'!G142)))</f>
        <v/>
      </c>
      <c r="CC148" s="309" t="str">
        <f ca="true">+IF(OFFSET('Water Data'!$G$28,0,10*ROW('Water Data'!G142))="","",OFFSET('Water Data'!$G$28,0,10*ROW('Water Data'!G142)))</f>
        <v/>
      </c>
      <c r="CD148" s="309" t="str">
        <f ca="true">+IF(OFFSET('Water Data'!$G$29,0,10*ROW('Water Data'!G142))="","",OFFSET('Water Data'!$G$29,0,10*ROW('Water Data'!G142)))</f>
        <v/>
      </c>
      <c r="CE148" s="309" t="str">
        <f ca="true">+IF(OFFSET('Water Data'!$H$27,0,10*ROW('Water Data'!H142))="","",OFFSET('Water Data'!$H$27,0,10*ROW('Water Data'!H142)))</f>
        <v/>
      </c>
      <c r="CF148" s="309" t="str">
        <f ca="true">+IF(OFFSET('Water Data'!$H$28,0,10*ROW('Water Data'!H142))="","",OFFSET('Water Data'!$H$28,0,10*ROW('Water Data'!H142)))</f>
        <v/>
      </c>
      <c r="CG148" s="309" t="str">
        <f ca="true">+IF(OFFSET('Water Data'!$H$29,0,10*ROW('Water Data'!H142))="","",OFFSET('Water Data'!$H$29,0,10*ROW('Water Data'!H142)))</f>
        <v/>
      </c>
      <c r="CH148" s="309" t="str">
        <f ca="true">+IF(OFFSET('Water Data'!$I$27,0,10*ROW('Water Data'!I142))="","",OFFSET('Water Data'!$I$27,0,10*ROW('Water Data'!I142)))</f>
        <v/>
      </c>
      <c r="CI148" s="309" t="str">
        <f ca="true">+IF(OFFSET('Water Data'!$I$28,0,10*ROW('Water Data'!I142))="","",OFFSET('Water Data'!$I$28,0,10*ROW('Water Data'!I142)))</f>
        <v/>
      </c>
      <c r="CJ148" s="309" t="str">
        <f ca="true">+IF(OFFSET('Water Data'!$I$29,0,10*ROW('Water Data'!I142))="","",OFFSET('Water Data'!$I$29,0,10*ROW('Water Data'!I142)))</f>
        <v/>
      </c>
      <c r="CK148" s="309" t="str">
        <f ca="true">+IF(OFFSET('Sanitation Data'!$D$28,0,10*ROW('Sanitation Data'!D142))="","",OFFSET('Sanitation Data'!$D$28,0,10*ROW('Sanitation Data'!D142)))</f>
        <v/>
      </c>
      <c r="CL148" s="309" t="str">
        <f ca="true">+IF(OFFSET('Sanitation Data'!$D$29,0,10*ROW('Sanitation Data'!D142))="","",OFFSET('Sanitation Data'!$D$29,0,10*ROW('Sanitation Data'!D142)))</f>
        <v/>
      </c>
      <c r="CM148" s="309" t="str">
        <f ca="true">+IF(OFFSET('Sanitation Data'!$D$30,0,10*ROW('Sanitation Data'!D142))="","",OFFSET('Sanitation Data'!$D$30,0,10*ROW('Sanitation Data'!D142)))</f>
        <v/>
      </c>
      <c r="CN148" s="309" t="str">
        <f ca="true">+IF(OFFSET('Sanitation Data'!$D$31,0,10*ROW('Sanitation Data'!D142))="","",OFFSET('Sanitation Data'!$D$31,0,10*ROW('Sanitation Data'!D142)))</f>
        <v/>
      </c>
      <c r="CO148" s="309" t="str">
        <f ca="true">+IF(OFFSET('Sanitation Data'!$D$32,0,10*ROW('Sanitation Data'!D142))="","",OFFSET('Sanitation Data'!$D$32,0,10*ROW('Sanitation Data'!D142)))</f>
        <v/>
      </c>
      <c r="CP148" s="309" t="str">
        <f ca="true">+IF(OFFSET('Sanitation Data'!$E$28,0,10*ROW('Sanitation Data'!E142))="","",OFFSET('Sanitation Data'!$E$28,0,10*ROW('Sanitation Data'!E142)))</f>
        <v/>
      </c>
      <c r="CQ148" s="309" t="str">
        <f ca="true">+IF(OFFSET('Sanitation Data'!$E$29,0,10*ROW('Sanitation Data'!E142))="","",OFFSET('Sanitation Data'!$E$29,0,10*ROW('Sanitation Data'!E142)))</f>
        <v/>
      </c>
      <c r="CR148" s="309" t="str">
        <f ca="true">+IF(OFFSET('Sanitation Data'!$E$30,0,10*ROW('Sanitation Data'!E142))="","",OFFSET('Sanitation Data'!$E$30,0,10*ROW('Sanitation Data'!E142)))</f>
        <v/>
      </c>
      <c r="CS148" s="309" t="str">
        <f ca="true">+IF(OFFSET('Sanitation Data'!$E$31,0,10*ROW('Sanitation Data'!E142))="","",OFFSET('Sanitation Data'!$E$31,0,10*ROW('Sanitation Data'!E142)))</f>
        <v/>
      </c>
      <c r="CT148" s="309" t="str">
        <f ca="true">+IF(OFFSET('Sanitation Data'!$E$32,0,10*ROW('Sanitation Data'!E142))="","",OFFSET('Sanitation Data'!$E$32,0,10*ROW('Sanitation Data'!E142)))</f>
        <v/>
      </c>
      <c r="CU148" s="309" t="str">
        <f ca="true">+IF(OFFSET('Sanitation Data'!$F$28,0,10*ROW('Sanitation Data'!F142))="","",OFFSET('Sanitation Data'!$F$28,0,10*ROW('Sanitation Data'!F142)))</f>
        <v/>
      </c>
      <c r="CV148" s="309" t="str">
        <f ca="true">+IF(OFFSET('Sanitation Data'!$F$29,0,10*ROW('Sanitation Data'!F142))="","",OFFSET('Sanitation Data'!$F$29,0,10*ROW('Sanitation Data'!F142)))</f>
        <v/>
      </c>
      <c r="CW148" s="309" t="str">
        <f ca="true">+IF(OFFSET('Sanitation Data'!$F$30,0,10*ROW('Sanitation Data'!F142))="","",OFFSET('Sanitation Data'!$F$30,0,10*ROW('Sanitation Data'!F142)))</f>
        <v/>
      </c>
      <c r="CX148" s="309" t="str">
        <f ca="true">+IF(OFFSET('Sanitation Data'!$F$31,0,10*ROW('Sanitation Data'!F142))="","",OFFSET('Sanitation Data'!$F$31,0,10*ROW('Sanitation Data'!F142)))</f>
        <v/>
      </c>
      <c r="CY148" s="309" t="str">
        <f ca="true">+IF(OFFSET('Sanitation Data'!$F$32,0,10*ROW('Sanitation Data'!F142))="","",OFFSET('Sanitation Data'!$F$32,0,10*ROW('Sanitation Data'!F142)))</f>
        <v/>
      </c>
      <c r="CZ148" s="309" t="str">
        <f ca="true">+IF(OFFSET('Sanitation Data'!$G$28,0,10*ROW('Sanitation Data'!G142))="","",OFFSET('Sanitation Data'!$G$28,0,10*ROW('Sanitation Data'!G142)))</f>
        <v/>
      </c>
      <c r="DA148" s="309" t="str">
        <f ca="true">+IF(OFFSET('Sanitation Data'!$G$29,0,10*ROW('Sanitation Data'!G142))="","",OFFSET('Sanitation Data'!$G$29,0,10*ROW('Sanitation Data'!G142)))</f>
        <v/>
      </c>
      <c r="DB148" s="309" t="str">
        <f ca="true">+IF(OFFSET('Sanitation Data'!$G$30,0,10*ROW('Sanitation Data'!G142))="","",OFFSET('Sanitation Data'!$G$30,0,10*ROW('Sanitation Data'!G142)))</f>
        <v/>
      </c>
      <c r="DC148" s="309" t="str">
        <f ca="true">+IF(OFFSET('Sanitation Data'!$G$31,0,10*ROW('Sanitation Data'!G142))="","",OFFSET('Sanitation Data'!$G$31,0,10*ROW('Sanitation Data'!G142)))</f>
        <v/>
      </c>
      <c r="DD148" s="309" t="str">
        <f ca="true">+IF(OFFSET('Sanitation Data'!$G$32,0,10*ROW('Sanitation Data'!G142))="","",OFFSET('Sanitation Data'!$G$32,0,10*ROW('Sanitation Data'!G142)))</f>
        <v/>
      </c>
      <c r="DE148" s="309" t="str">
        <f ca="true">+IF(OFFSET('Sanitation Data'!$H$28,0,10*ROW('Sanitation Data'!H142))="","",OFFSET('Sanitation Data'!$H$28,0,10*ROW('Sanitation Data'!H142)))</f>
        <v/>
      </c>
      <c r="DF148" s="309" t="str">
        <f ca="true">+IF(OFFSET('Sanitation Data'!$H$29,0,10*ROW('Sanitation Data'!H142))="","",OFFSET('Sanitation Data'!$H$29,0,10*ROW('Sanitation Data'!H142)))</f>
        <v/>
      </c>
      <c r="DG148" s="309" t="str">
        <f ca="true">+IF(OFFSET('Sanitation Data'!$H$30,0,10*ROW('Sanitation Data'!H142))="","",OFFSET('Sanitation Data'!$H$30,0,10*ROW('Sanitation Data'!H142)))</f>
        <v/>
      </c>
      <c r="DH148" s="309" t="str">
        <f ca="true">+IF(OFFSET('Sanitation Data'!$H$31,0,10*ROW('Sanitation Data'!H142))="","",OFFSET('Sanitation Data'!$H$31,0,10*ROW('Sanitation Data'!H142)))</f>
        <v/>
      </c>
      <c r="DI148" s="309" t="str">
        <f ca="true">+IF(OFFSET('Sanitation Data'!$H$32,0,10*ROW('Sanitation Data'!H142))="","",OFFSET('Sanitation Data'!$H$32,0,10*ROW('Sanitation Data'!H142)))</f>
        <v/>
      </c>
      <c r="DJ148" s="309" t="str">
        <f ca="true">+IF(OFFSET('Sanitation Data'!$I$28,0,10*ROW('Sanitation Data'!I142))="","",OFFSET('Sanitation Data'!$I$28,0,10*ROW('Sanitation Data'!I142)))</f>
        <v/>
      </c>
      <c r="DK148" s="309" t="str">
        <f ca="true">+IF(OFFSET('Sanitation Data'!$I$29,0,10*ROW('Sanitation Data'!I142))="","",OFFSET('Sanitation Data'!$I$29,0,10*ROW('Sanitation Data'!I142)))</f>
        <v/>
      </c>
      <c r="DL148" s="309" t="str">
        <f ca="true">+IF(OFFSET('Sanitation Data'!$I$30,0,10*ROW('Sanitation Data'!I142))="","",OFFSET('Sanitation Data'!$I$30,0,10*ROW('Sanitation Data'!I142)))</f>
        <v/>
      </c>
      <c r="DM148" s="309" t="str">
        <f ca="true">+IF(OFFSET('Sanitation Data'!$I$31,0,10*ROW('Sanitation Data'!I142))="","",OFFSET('Sanitation Data'!$I$31,0,10*ROW('Sanitation Data'!I142)))</f>
        <v/>
      </c>
      <c r="DN148" s="309" t="str">
        <f ca="true">+IF(OFFSET('Sanitation Data'!$I$32,0,10*ROW('Sanitation Data'!I142))="","",OFFSET('Sanitation Data'!$I$32,0,10*ROW('Sanitation Data'!I142)))</f>
        <v/>
      </c>
      <c r="DO148" s="309" t="str">
        <f ca="true">+IF(OFFSET('Hygiene Data'!$D$11,0,10*ROW('Hygiene Data'!D142))="","",OFFSET('Hygiene Data'!$D$11,0,10*ROW('Hygiene Data'!D142)))</f>
        <v/>
      </c>
      <c r="DP148" s="309" t="str">
        <f ca="true">+IF(OFFSET('Hygiene Data'!$D$12,0,10*ROW('Hygiene Data'!D142))="","",OFFSET('Hygiene Data'!$D$12,0,10*ROW('Hygiene Data'!D142)))</f>
        <v/>
      </c>
      <c r="DQ148" s="309" t="str">
        <f ca="true">+IF(OFFSET('Hygiene Data'!$D$13,0,10*ROW('Hygiene Data'!D142))="","",OFFSET('Hygiene Data'!$D$13,0,10*ROW('Hygiene Data'!D142)))</f>
        <v/>
      </c>
      <c r="DR148" s="309" t="str">
        <f ca="true">+IF(OFFSET('Hygiene Data'!$E$11,0,10*ROW('Hygiene Data'!E142))="","",OFFSET('Hygiene Data'!$E$11,0,10*ROW('Hygiene Data'!E142)))</f>
        <v/>
      </c>
      <c r="DS148" s="309" t="str">
        <f ca="true">+IF(OFFSET('Hygiene Data'!$E$12,0,10*ROW('Hygiene Data'!E142))="","",OFFSET('Hygiene Data'!$E$12,0,10*ROW('Hygiene Data'!E142)))</f>
        <v/>
      </c>
      <c r="DT148" s="309" t="str">
        <f ca="true">+IF(OFFSET('Hygiene Data'!$E$13,0,10*ROW('Hygiene Data'!E142))="","",OFFSET('Hygiene Data'!$E$13,0,10*ROW('Hygiene Data'!E142)))</f>
        <v/>
      </c>
      <c r="DU148" s="309" t="str">
        <f ca="true">+IF(OFFSET('Hygiene Data'!$F$11,0,10*ROW('Hygiene Data'!F142))="","",OFFSET('Hygiene Data'!$F$11,0,10*ROW('Hygiene Data'!F142)))</f>
        <v/>
      </c>
      <c r="DV148" s="309" t="str">
        <f ca="true">+IF(OFFSET('Hygiene Data'!$F$12,0,10*ROW('Hygiene Data'!F142))="","",OFFSET('Hygiene Data'!$F$12,0,10*ROW('Hygiene Data'!F142)))</f>
        <v/>
      </c>
      <c r="DW148" s="309" t="str">
        <f ca="true">+IF(OFFSET('Hygiene Data'!$F$13,0,10*ROW('Hygiene Data'!F142))="","",OFFSET('Hygiene Data'!$F$13,0,10*ROW('Hygiene Data'!F142)))</f>
        <v/>
      </c>
      <c r="DX148" s="309" t="str">
        <f ca="true">+IF(OFFSET('Hygiene Data'!$G$11,0,10*ROW('Hygiene Data'!G142))="","",OFFSET('Hygiene Data'!$G$11,0,10*ROW('Hygiene Data'!G142)))</f>
        <v/>
      </c>
      <c r="DY148" s="309" t="str">
        <f ca="true">+IF(OFFSET('Hygiene Data'!$G$12,0,10*ROW('Hygiene Data'!G142))="","",OFFSET('Hygiene Data'!$G$12,0,10*ROW('Hygiene Data'!G142)))</f>
        <v/>
      </c>
      <c r="DZ148" s="309" t="str">
        <f ca="true">+IF(OFFSET('Hygiene Data'!$G$13,0,10*ROW('Hygiene Data'!G142))="","",OFFSET('Hygiene Data'!$G$13,0,10*ROW('Hygiene Data'!G142)))</f>
        <v/>
      </c>
      <c r="EA148" s="309" t="str">
        <f ca="true">+IF(OFFSET('Hygiene Data'!$H$11,0,10*ROW('Hygiene Data'!H142))="","",OFFSET('Hygiene Data'!$H$11,0,10*ROW('Hygiene Data'!H142)))</f>
        <v/>
      </c>
      <c r="EB148" s="309" t="str">
        <f ca="true">+IF(OFFSET('Hygiene Data'!$H$12,0,10*ROW('Hygiene Data'!H142))="","",OFFSET('Hygiene Data'!$H$12,0,10*ROW('Hygiene Data'!H142)))</f>
        <v/>
      </c>
      <c r="EC148" s="309" t="str">
        <f ca="true">+IF(OFFSET('Hygiene Data'!$H$13,0,10*ROW('Hygiene Data'!H142))="","",OFFSET('Hygiene Data'!$H$13,0,10*ROW('Hygiene Data'!H142)))</f>
        <v/>
      </c>
      <c r="ED148" s="309" t="str">
        <f ca="true">+IF(OFFSET('Hygiene Data'!$I$11,0,10*ROW('Hygiene Data'!I142))="","",OFFSET('Hygiene Data'!$I$11,0,10*ROW('Hygiene Data'!I142)))</f>
        <v/>
      </c>
      <c r="EE148" s="309" t="str">
        <f ca="true">+IF(OFFSET('Hygiene Data'!$I$12,0,10*ROW('Hygiene Data'!I142))="","",OFFSET('Hygiene Data'!$I$12,0,10*ROW('Hygiene Data'!I142)))</f>
        <v/>
      </c>
      <c r="EF148" s="309"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65" t="str">
        <f t="shared" ca="true" si="2"/>
        <v/>
      </c>
      <c r="D149" s="9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10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10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10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10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10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10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10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10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10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10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10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10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10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10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10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10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10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10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10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10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10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10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10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10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10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10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10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10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10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10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9"/>
      <c r="BS149" s="309" t="str">
        <f ca="true">+IF(OFFSET('Water Data'!$D$27,0,10*ROW('Water Data'!D143))="","",OFFSET('Water Data'!$D$27,0,10*ROW('Water Data'!D143)))</f>
        <v/>
      </c>
      <c r="BT149" s="309" t="str">
        <f ca="true">+IF(OFFSET('Water Data'!$D$28,0,10*ROW('Water Data'!D143))="","",OFFSET('Water Data'!$D$28,0,10*ROW('Water Data'!D143)))</f>
        <v/>
      </c>
      <c r="BU149" s="309" t="str">
        <f ca="true">+IF(OFFSET('Water Data'!$D$29,0,10*ROW('Water Data'!D143))="","",OFFSET('Water Data'!$D$29,0,10*ROW('Water Data'!D143)))</f>
        <v/>
      </c>
      <c r="BV149" s="309" t="str">
        <f ca="true">+IF(OFFSET('Water Data'!$E$27,0,10*ROW('Water Data'!E143))="","",OFFSET('Water Data'!$E$27,0,10*ROW('Water Data'!E143)))</f>
        <v/>
      </c>
      <c r="BW149" s="309" t="str">
        <f ca="true">+IF(OFFSET('Water Data'!$E$28,0,10*ROW('Water Data'!E143))="","",OFFSET('Water Data'!$E$28,0,10*ROW('Water Data'!E143)))</f>
        <v/>
      </c>
      <c r="BX149" s="309" t="str">
        <f ca="true">+IF(OFFSET('Water Data'!$E$29,0,10*ROW('Water Data'!E143))="","",OFFSET('Water Data'!$E$29,0,10*ROW('Water Data'!E143)))</f>
        <v/>
      </c>
      <c r="BY149" s="309" t="str">
        <f ca="true">+IF(OFFSET('Water Data'!$F$27,0,10*ROW('Water Data'!F143))="","",OFFSET('Water Data'!$F$27,0,10*ROW('Water Data'!F143)))</f>
        <v/>
      </c>
      <c r="BZ149" s="309" t="str">
        <f ca="true">+IF(OFFSET('Water Data'!$F$28,0,10*ROW('Water Data'!F143))="","",OFFSET('Water Data'!$F$28,0,10*ROW('Water Data'!F143)))</f>
        <v/>
      </c>
      <c r="CA149" s="309" t="str">
        <f ca="true">+IF(OFFSET('Water Data'!$F$29,0,10*ROW('Water Data'!F143))="","",OFFSET('Water Data'!$F$29,0,10*ROW('Water Data'!F143)))</f>
        <v/>
      </c>
      <c r="CB149" s="309" t="str">
        <f ca="true">+IF(OFFSET('Water Data'!$G$27,0,10*ROW('Water Data'!G143))="","",OFFSET('Water Data'!$G$27,0,10*ROW('Water Data'!G143)))</f>
        <v/>
      </c>
      <c r="CC149" s="309" t="str">
        <f ca="true">+IF(OFFSET('Water Data'!$G$28,0,10*ROW('Water Data'!G143))="","",OFFSET('Water Data'!$G$28,0,10*ROW('Water Data'!G143)))</f>
        <v/>
      </c>
      <c r="CD149" s="309" t="str">
        <f ca="true">+IF(OFFSET('Water Data'!$G$29,0,10*ROW('Water Data'!G143))="","",OFFSET('Water Data'!$G$29,0,10*ROW('Water Data'!G143)))</f>
        <v/>
      </c>
      <c r="CE149" s="309" t="str">
        <f ca="true">+IF(OFFSET('Water Data'!$H$27,0,10*ROW('Water Data'!H143))="","",OFFSET('Water Data'!$H$27,0,10*ROW('Water Data'!H143)))</f>
        <v/>
      </c>
      <c r="CF149" s="309" t="str">
        <f ca="true">+IF(OFFSET('Water Data'!$H$28,0,10*ROW('Water Data'!H143))="","",OFFSET('Water Data'!$H$28,0,10*ROW('Water Data'!H143)))</f>
        <v/>
      </c>
      <c r="CG149" s="309" t="str">
        <f ca="true">+IF(OFFSET('Water Data'!$H$29,0,10*ROW('Water Data'!H143))="","",OFFSET('Water Data'!$H$29,0,10*ROW('Water Data'!H143)))</f>
        <v/>
      </c>
      <c r="CH149" s="309" t="str">
        <f ca="true">+IF(OFFSET('Water Data'!$I$27,0,10*ROW('Water Data'!I143))="","",OFFSET('Water Data'!$I$27,0,10*ROW('Water Data'!I143)))</f>
        <v/>
      </c>
      <c r="CI149" s="309" t="str">
        <f ca="true">+IF(OFFSET('Water Data'!$I$28,0,10*ROW('Water Data'!I143))="","",OFFSET('Water Data'!$I$28,0,10*ROW('Water Data'!I143)))</f>
        <v/>
      </c>
      <c r="CJ149" s="309" t="str">
        <f ca="true">+IF(OFFSET('Water Data'!$I$29,0,10*ROW('Water Data'!I143))="","",OFFSET('Water Data'!$I$29,0,10*ROW('Water Data'!I143)))</f>
        <v/>
      </c>
      <c r="CK149" s="309" t="str">
        <f ca="true">+IF(OFFSET('Sanitation Data'!$D$28,0,10*ROW('Sanitation Data'!D143))="","",OFFSET('Sanitation Data'!$D$28,0,10*ROW('Sanitation Data'!D143)))</f>
        <v/>
      </c>
      <c r="CL149" s="309" t="str">
        <f ca="true">+IF(OFFSET('Sanitation Data'!$D$29,0,10*ROW('Sanitation Data'!D143))="","",OFFSET('Sanitation Data'!$D$29,0,10*ROW('Sanitation Data'!D143)))</f>
        <v/>
      </c>
      <c r="CM149" s="309" t="str">
        <f ca="true">+IF(OFFSET('Sanitation Data'!$D$30,0,10*ROW('Sanitation Data'!D143))="","",OFFSET('Sanitation Data'!$D$30,0,10*ROW('Sanitation Data'!D143)))</f>
        <v/>
      </c>
      <c r="CN149" s="309" t="str">
        <f ca="true">+IF(OFFSET('Sanitation Data'!$D$31,0,10*ROW('Sanitation Data'!D143))="","",OFFSET('Sanitation Data'!$D$31,0,10*ROW('Sanitation Data'!D143)))</f>
        <v/>
      </c>
      <c r="CO149" s="309" t="str">
        <f ca="true">+IF(OFFSET('Sanitation Data'!$D$32,0,10*ROW('Sanitation Data'!D143))="","",OFFSET('Sanitation Data'!$D$32,0,10*ROW('Sanitation Data'!D143)))</f>
        <v/>
      </c>
      <c r="CP149" s="309" t="str">
        <f ca="true">+IF(OFFSET('Sanitation Data'!$E$28,0,10*ROW('Sanitation Data'!E143))="","",OFFSET('Sanitation Data'!$E$28,0,10*ROW('Sanitation Data'!E143)))</f>
        <v/>
      </c>
      <c r="CQ149" s="309" t="str">
        <f ca="true">+IF(OFFSET('Sanitation Data'!$E$29,0,10*ROW('Sanitation Data'!E143))="","",OFFSET('Sanitation Data'!$E$29,0,10*ROW('Sanitation Data'!E143)))</f>
        <v/>
      </c>
      <c r="CR149" s="309" t="str">
        <f ca="true">+IF(OFFSET('Sanitation Data'!$E$30,0,10*ROW('Sanitation Data'!E143))="","",OFFSET('Sanitation Data'!$E$30,0,10*ROW('Sanitation Data'!E143)))</f>
        <v/>
      </c>
      <c r="CS149" s="309" t="str">
        <f ca="true">+IF(OFFSET('Sanitation Data'!$E$31,0,10*ROW('Sanitation Data'!E143))="","",OFFSET('Sanitation Data'!$E$31,0,10*ROW('Sanitation Data'!E143)))</f>
        <v/>
      </c>
      <c r="CT149" s="309" t="str">
        <f ca="true">+IF(OFFSET('Sanitation Data'!$E$32,0,10*ROW('Sanitation Data'!E143))="","",OFFSET('Sanitation Data'!$E$32,0,10*ROW('Sanitation Data'!E143)))</f>
        <v/>
      </c>
      <c r="CU149" s="309" t="str">
        <f ca="true">+IF(OFFSET('Sanitation Data'!$F$28,0,10*ROW('Sanitation Data'!F143))="","",OFFSET('Sanitation Data'!$F$28,0,10*ROW('Sanitation Data'!F143)))</f>
        <v/>
      </c>
      <c r="CV149" s="309" t="str">
        <f ca="true">+IF(OFFSET('Sanitation Data'!$F$29,0,10*ROW('Sanitation Data'!F143))="","",OFFSET('Sanitation Data'!$F$29,0,10*ROW('Sanitation Data'!F143)))</f>
        <v/>
      </c>
      <c r="CW149" s="309" t="str">
        <f ca="true">+IF(OFFSET('Sanitation Data'!$F$30,0,10*ROW('Sanitation Data'!F143))="","",OFFSET('Sanitation Data'!$F$30,0,10*ROW('Sanitation Data'!F143)))</f>
        <v/>
      </c>
      <c r="CX149" s="309" t="str">
        <f ca="true">+IF(OFFSET('Sanitation Data'!$F$31,0,10*ROW('Sanitation Data'!F143))="","",OFFSET('Sanitation Data'!$F$31,0,10*ROW('Sanitation Data'!F143)))</f>
        <v/>
      </c>
      <c r="CY149" s="309" t="str">
        <f ca="true">+IF(OFFSET('Sanitation Data'!$F$32,0,10*ROW('Sanitation Data'!F143))="","",OFFSET('Sanitation Data'!$F$32,0,10*ROW('Sanitation Data'!F143)))</f>
        <v/>
      </c>
      <c r="CZ149" s="309" t="str">
        <f ca="true">+IF(OFFSET('Sanitation Data'!$G$28,0,10*ROW('Sanitation Data'!G143))="","",OFFSET('Sanitation Data'!$G$28,0,10*ROW('Sanitation Data'!G143)))</f>
        <v/>
      </c>
      <c r="DA149" s="309" t="str">
        <f ca="true">+IF(OFFSET('Sanitation Data'!$G$29,0,10*ROW('Sanitation Data'!G143))="","",OFFSET('Sanitation Data'!$G$29,0,10*ROW('Sanitation Data'!G143)))</f>
        <v/>
      </c>
      <c r="DB149" s="309" t="str">
        <f ca="true">+IF(OFFSET('Sanitation Data'!$G$30,0,10*ROW('Sanitation Data'!G143))="","",OFFSET('Sanitation Data'!$G$30,0,10*ROW('Sanitation Data'!G143)))</f>
        <v/>
      </c>
      <c r="DC149" s="309" t="str">
        <f ca="true">+IF(OFFSET('Sanitation Data'!$G$31,0,10*ROW('Sanitation Data'!G143))="","",OFFSET('Sanitation Data'!$G$31,0,10*ROW('Sanitation Data'!G143)))</f>
        <v/>
      </c>
      <c r="DD149" s="309" t="str">
        <f ca="true">+IF(OFFSET('Sanitation Data'!$G$32,0,10*ROW('Sanitation Data'!G143))="","",OFFSET('Sanitation Data'!$G$32,0,10*ROW('Sanitation Data'!G143)))</f>
        <v/>
      </c>
      <c r="DE149" s="309" t="str">
        <f ca="true">+IF(OFFSET('Sanitation Data'!$H$28,0,10*ROW('Sanitation Data'!H143))="","",OFFSET('Sanitation Data'!$H$28,0,10*ROW('Sanitation Data'!H143)))</f>
        <v/>
      </c>
      <c r="DF149" s="309" t="str">
        <f ca="true">+IF(OFFSET('Sanitation Data'!$H$29,0,10*ROW('Sanitation Data'!H143))="","",OFFSET('Sanitation Data'!$H$29,0,10*ROW('Sanitation Data'!H143)))</f>
        <v/>
      </c>
      <c r="DG149" s="309" t="str">
        <f ca="true">+IF(OFFSET('Sanitation Data'!$H$30,0,10*ROW('Sanitation Data'!H143))="","",OFFSET('Sanitation Data'!$H$30,0,10*ROW('Sanitation Data'!H143)))</f>
        <v/>
      </c>
      <c r="DH149" s="309" t="str">
        <f ca="true">+IF(OFFSET('Sanitation Data'!$H$31,0,10*ROW('Sanitation Data'!H143))="","",OFFSET('Sanitation Data'!$H$31,0,10*ROW('Sanitation Data'!H143)))</f>
        <v/>
      </c>
      <c r="DI149" s="309" t="str">
        <f ca="true">+IF(OFFSET('Sanitation Data'!$H$32,0,10*ROW('Sanitation Data'!H143))="","",OFFSET('Sanitation Data'!$H$32,0,10*ROW('Sanitation Data'!H143)))</f>
        <v/>
      </c>
      <c r="DJ149" s="309" t="str">
        <f ca="true">+IF(OFFSET('Sanitation Data'!$I$28,0,10*ROW('Sanitation Data'!I143))="","",OFFSET('Sanitation Data'!$I$28,0,10*ROW('Sanitation Data'!I143)))</f>
        <v/>
      </c>
      <c r="DK149" s="309" t="str">
        <f ca="true">+IF(OFFSET('Sanitation Data'!$I$29,0,10*ROW('Sanitation Data'!I143))="","",OFFSET('Sanitation Data'!$I$29,0,10*ROW('Sanitation Data'!I143)))</f>
        <v/>
      </c>
      <c r="DL149" s="309" t="str">
        <f ca="true">+IF(OFFSET('Sanitation Data'!$I$30,0,10*ROW('Sanitation Data'!I143))="","",OFFSET('Sanitation Data'!$I$30,0,10*ROW('Sanitation Data'!I143)))</f>
        <v/>
      </c>
      <c r="DM149" s="309" t="str">
        <f ca="true">+IF(OFFSET('Sanitation Data'!$I$31,0,10*ROW('Sanitation Data'!I143))="","",OFFSET('Sanitation Data'!$I$31,0,10*ROW('Sanitation Data'!I143)))</f>
        <v/>
      </c>
      <c r="DN149" s="309" t="str">
        <f ca="true">+IF(OFFSET('Sanitation Data'!$I$32,0,10*ROW('Sanitation Data'!I143))="","",OFFSET('Sanitation Data'!$I$32,0,10*ROW('Sanitation Data'!I143)))</f>
        <v/>
      </c>
      <c r="DO149" s="309" t="str">
        <f ca="true">+IF(OFFSET('Hygiene Data'!$D$11,0,10*ROW('Hygiene Data'!D143))="","",OFFSET('Hygiene Data'!$D$11,0,10*ROW('Hygiene Data'!D143)))</f>
        <v/>
      </c>
      <c r="DP149" s="309" t="str">
        <f ca="true">+IF(OFFSET('Hygiene Data'!$D$12,0,10*ROW('Hygiene Data'!D143))="","",OFFSET('Hygiene Data'!$D$12,0,10*ROW('Hygiene Data'!D143)))</f>
        <v/>
      </c>
      <c r="DQ149" s="309" t="str">
        <f ca="true">+IF(OFFSET('Hygiene Data'!$D$13,0,10*ROW('Hygiene Data'!D143))="","",OFFSET('Hygiene Data'!$D$13,0,10*ROW('Hygiene Data'!D143)))</f>
        <v/>
      </c>
      <c r="DR149" s="309" t="str">
        <f ca="true">+IF(OFFSET('Hygiene Data'!$E$11,0,10*ROW('Hygiene Data'!E143))="","",OFFSET('Hygiene Data'!$E$11,0,10*ROW('Hygiene Data'!E143)))</f>
        <v/>
      </c>
      <c r="DS149" s="309" t="str">
        <f ca="true">+IF(OFFSET('Hygiene Data'!$E$12,0,10*ROW('Hygiene Data'!E143))="","",OFFSET('Hygiene Data'!$E$12,0,10*ROW('Hygiene Data'!E143)))</f>
        <v/>
      </c>
      <c r="DT149" s="309" t="str">
        <f ca="true">+IF(OFFSET('Hygiene Data'!$E$13,0,10*ROW('Hygiene Data'!E143))="","",OFFSET('Hygiene Data'!$E$13,0,10*ROW('Hygiene Data'!E143)))</f>
        <v/>
      </c>
      <c r="DU149" s="309" t="str">
        <f ca="true">+IF(OFFSET('Hygiene Data'!$F$11,0,10*ROW('Hygiene Data'!F143))="","",OFFSET('Hygiene Data'!$F$11,0,10*ROW('Hygiene Data'!F143)))</f>
        <v/>
      </c>
      <c r="DV149" s="309" t="str">
        <f ca="true">+IF(OFFSET('Hygiene Data'!$F$12,0,10*ROW('Hygiene Data'!F143))="","",OFFSET('Hygiene Data'!$F$12,0,10*ROW('Hygiene Data'!F143)))</f>
        <v/>
      </c>
      <c r="DW149" s="309" t="str">
        <f ca="true">+IF(OFFSET('Hygiene Data'!$F$13,0,10*ROW('Hygiene Data'!F143))="","",OFFSET('Hygiene Data'!$F$13,0,10*ROW('Hygiene Data'!F143)))</f>
        <v/>
      </c>
      <c r="DX149" s="309" t="str">
        <f ca="true">+IF(OFFSET('Hygiene Data'!$G$11,0,10*ROW('Hygiene Data'!G143))="","",OFFSET('Hygiene Data'!$G$11,0,10*ROW('Hygiene Data'!G143)))</f>
        <v/>
      </c>
      <c r="DY149" s="309" t="str">
        <f ca="true">+IF(OFFSET('Hygiene Data'!$G$12,0,10*ROW('Hygiene Data'!G143))="","",OFFSET('Hygiene Data'!$G$12,0,10*ROW('Hygiene Data'!G143)))</f>
        <v/>
      </c>
      <c r="DZ149" s="309" t="str">
        <f ca="true">+IF(OFFSET('Hygiene Data'!$G$13,0,10*ROW('Hygiene Data'!G143))="","",OFFSET('Hygiene Data'!$G$13,0,10*ROW('Hygiene Data'!G143)))</f>
        <v/>
      </c>
      <c r="EA149" s="309" t="str">
        <f ca="true">+IF(OFFSET('Hygiene Data'!$H$11,0,10*ROW('Hygiene Data'!H143))="","",OFFSET('Hygiene Data'!$H$11,0,10*ROW('Hygiene Data'!H143)))</f>
        <v/>
      </c>
      <c r="EB149" s="309" t="str">
        <f ca="true">+IF(OFFSET('Hygiene Data'!$H$12,0,10*ROW('Hygiene Data'!H143))="","",OFFSET('Hygiene Data'!$H$12,0,10*ROW('Hygiene Data'!H143)))</f>
        <v/>
      </c>
      <c r="EC149" s="309" t="str">
        <f ca="true">+IF(OFFSET('Hygiene Data'!$H$13,0,10*ROW('Hygiene Data'!H143))="","",OFFSET('Hygiene Data'!$H$13,0,10*ROW('Hygiene Data'!H143)))</f>
        <v/>
      </c>
      <c r="ED149" s="309" t="str">
        <f ca="true">+IF(OFFSET('Hygiene Data'!$I$11,0,10*ROW('Hygiene Data'!I143))="","",OFFSET('Hygiene Data'!$I$11,0,10*ROW('Hygiene Data'!I143)))</f>
        <v/>
      </c>
      <c r="EE149" s="309" t="str">
        <f ca="true">+IF(OFFSET('Hygiene Data'!$I$12,0,10*ROW('Hygiene Data'!I143))="","",OFFSET('Hygiene Data'!$I$12,0,10*ROW('Hygiene Data'!I143)))</f>
        <v/>
      </c>
      <c r="EF149" s="309"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65" t="str">
        <f t="shared" ca="true" si="2"/>
        <v/>
      </c>
      <c r="D150" s="9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10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10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10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10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10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10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10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10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10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10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10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10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10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10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10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10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10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10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10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10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10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10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10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10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10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10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10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10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10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10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9"/>
      <c r="BS150" s="309" t="str">
        <f ca="true">+IF(OFFSET('Water Data'!$D$27,0,10*ROW('Water Data'!D144))="","",OFFSET('Water Data'!$D$27,0,10*ROW('Water Data'!D144)))</f>
        <v/>
      </c>
      <c r="BT150" s="309" t="str">
        <f ca="true">+IF(OFFSET('Water Data'!$D$28,0,10*ROW('Water Data'!D144))="","",OFFSET('Water Data'!$D$28,0,10*ROW('Water Data'!D144)))</f>
        <v/>
      </c>
      <c r="BU150" s="309" t="str">
        <f ca="true">+IF(OFFSET('Water Data'!$D$29,0,10*ROW('Water Data'!D144))="","",OFFSET('Water Data'!$D$29,0,10*ROW('Water Data'!D144)))</f>
        <v/>
      </c>
      <c r="BV150" s="309" t="str">
        <f ca="true">+IF(OFFSET('Water Data'!$E$27,0,10*ROW('Water Data'!E144))="","",OFFSET('Water Data'!$E$27,0,10*ROW('Water Data'!E144)))</f>
        <v/>
      </c>
      <c r="BW150" s="309" t="str">
        <f ca="true">+IF(OFFSET('Water Data'!$E$28,0,10*ROW('Water Data'!E144))="","",OFFSET('Water Data'!$E$28,0,10*ROW('Water Data'!E144)))</f>
        <v/>
      </c>
      <c r="BX150" s="309" t="str">
        <f ca="true">+IF(OFFSET('Water Data'!$E$29,0,10*ROW('Water Data'!E144))="","",OFFSET('Water Data'!$E$29,0,10*ROW('Water Data'!E144)))</f>
        <v/>
      </c>
      <c r="BY150" s="309" t="str">
        <f ca="true">+IF(OFFSET('Water Data'!$F$27,0,10*ROW('Water Data'!F144))="","",OFFSET('Water Data'!$F$27,0,10*ROW('Water Data'!F144)))</f>
        <v/>
      </c>
      <c r="BZ150" s="309" t="str">
        <f ca="true">+IF(OFFSET('Water Data'!$F$28,0,10*ROW('Water Data'!F144))="","",OFFSET('Water Data'!$F$28,0,10*ROW('Water Data'!F144)))</f>
        <v/>
      </c>
      <c r="CA150" s="309" t="str">
        <f ca="true">+IF(OFFSET('Water Data'!$F$29,0,10*ROW('Water Data'!F144))="","",OFFSET('Water Data'!$F$29,0,10*ROW('Water Data'!F144)))</f>
        <v/>
      </c>
      <c r="CB150" s="309" t="str">
        <f ca="true">+IF(OFFSET('Water Data'!$G$27,0,10*ROW('Water Data'!G144))="","",OFFSET('Water Data'!$G$27,0,10*ROW('Water Data'!G144)))</f>
        <v/>
      </c>
      <c r="CC150" s="309" t="str">
        <f ca="true">+IF(OFFSET('Water Data'!$G$28,0,10*ROW('Water Data'!G144))="","",OFFSET('Water Data'!$G$28,0,10*ROW('Water Data'!G144)))</f>
        <v/>
      </c>
      <c r="CD150" s="309" t="str">
        <f ca="true">+IF(OFFSET('Water Data'!$G$29,0,10*ROW('Water Data'!G144))="","",OFFSET('Water Data'!$G$29,0,10*ROW('Water Data'!G144)))</f>
        <v/>
      </c>
      <c r="CE150" s="309" t="str">
        <f ca="true">+IF(OFFSET('Water Data'!$H$27,0,10*ROW('Water Data'!H144))="","",OFFSET('Water Data'!$H$27,0,10*ROW('Water Data'!H144)))</f>
        <v/>
      </c>
      <c r="CF150" s="309" t="str">
        <f ca="true">+IF(OFFSET('Water Data'!$H$28,0,10*ROW('Water Data'!H144))="","",OFFSET('Water Data'!$H$28,0,10*ROW('Water Data'!H144)))</f>
        <v/>
      </c>
      <c r="CG150" s="309" t="str">
        <f ca="true">+IF(OFFSET('Water Data'!$H$29,0,10*ROW('Water Data'!H144))="","",OFFSET('Water Data'!$H$29,0,10*ROW('Water Data'!H144)))</f>
        <v/>
      </c>
      <c r="CH150" s="309" t="str">
        <f ca="true">+IF(OFFSET('Water Data'!$I$27,0,10*ROW('Water Data'!I144))="","",OFFSET('Water Data'!$I$27,0,10*ROW('Water Data'!I144)))</f>
        <v/>
      </c>
      <c r="CI150" s="309" t="str">
        <f ca="true">+IF(OFFSET('Water Data'!$I$28,0,10*ROW('Water Data'!I144))="","",OFFSET('Water Data'!$I$28,0,10*ROW('Water Data'!I144)))</f>
        <v/>
      </c>
      <c r="CJ150" s="309" t="str">
        <f ca="true">+IF(OFFSET('Water Data'!$I$29,0,10*ROW('Water Data'!I144))="","",OFFSET('Water Data'!$I$29,0,10*ROW('Water Data'!I144)))</f>
        <v/>
      </c>
      <c r="CK150" s="309" t="str">
        <f ca="true">+IF(OFFSET('Sanitation Data'!$D$28,0,10*ROW('Sanitation Data'!D144))="","",OFFSET('Sanitation Data'!$D$28,0,10*ROW('Sanitation Data'!D144)))</f>
        <v/>
      </c>
      <c r="CL150" s="309" t="str">
        <f ca="true">+IF(OFFSET('Sanitation Data'!$D$29,0,10*ROW('Sanitation Data'!D144))="","",OFFSET('Sanitation Data'!$D$29,0,10*ROW('Sanitation Data'!D144)))</f>
        <v/>
      </c>
      <c r="CM150" s="309" t="str">
        <f ca="true">+IF(OFFSET('Sanitation Data'!$D$30,0,10*ROW('Sanitation Data'!D144))="","",OFFSET('Sanitation Data'!$D$30,0,10*ROW('Sanitation Data'!D144)))</f>
        <v/>
      </c>
      <c r="CN150" s="309" t="str">
        <f ca="true">+IF(OFFSET('Sanitation Data'!$D$31,0,10*ROW('Sanitation Data'!D144))="","",OFFSET('Sanitation Data'!$D$31,0,10*ROW('Sanitation Data'!D144)))</f>
        <v/>
      </c>
      <c r="CO150" s="309" t="str">
        <f ca="true">+IF(OFFSET('Sanitation Data'!$D$32,0,10*ROW('Sanitation Data'!D144))="","",OFFSET('Sanitation Data'!$D$32,0,10*ROW('Sanitation Data'!D144)))</f>
        <v/>
      </c>
      <c r="CP150" s="309" t="str">
        <f ca="true">+IF(OFFSET('Sanitation Data'!$E$28,0,10*ROW('Sanitation Data'!E144))="","",OFFSET('Sanitation Data'!$E$28,0,10*ROW('Sanitation Data'!E144)))</f>
        <v/>
      </c>
      <c r="CQ150" s="309" t="str">
        <f ca="true">+IF(OFFSET('Sanitation Data'!$E$29,0,10*ROW('Sanitation Data'!E144))="","",OFFSET('Sanitation Data'!$E$29,0,10*ROW('Sanitation Data'!E144)))</f>
        <v/>
      </c>
      <c r="CR150" s="309" t="str">
        <f ca="true">+IF(OFFSET('Sanitation Data'!$E$30,0,10*ROW('Sanitation Data'!E144))="","",OFFSET('Sanitation Data'!$E$30,0,10*ROW('Sanitation Data'!E144)))</f>
        <v/>
      </c>
      <c r="CS150" s="309" t="str">
        <f ca="true">+IF(OFFSET('Sanitation Data'!$E$31,0,10*ROW('Sanitation Data'!E144))="","",OFFSET('Sanitation Data'!$E$31,0,10*ROW('Sanitation Data'!E144)))</f>
        <v/>
      </c>
      <c r="CT150" s="309" t="str">
        <f ca="true">+IF(OFFSET('Sanitation Data'!$E$32,0,10*ROW('Sanitation Data'!E144))="","",OFFSET('Sanitation Data'!$E$32,0,10*ROW('Sanitation Data'!E144)))</f>
        <v/>
      </c>
      <c r="CU150" s="309" t="str">
        <f ca="true">+IF(OFFSET('Sanitation Data'!$F$28,0,10*ROW('Sanitation Data'!F144))="","",OFFSET('Sanitation Data'!$F$28,0,10*ROW('Sanitation Data'!F144)))</f>
        <v/>
      </c>
      <c r="CV150" s="309" t="str">
        <f ca="true">+IF(OFFSET('Sanitation Data'!$F$29,0,10*ROW('Sanitation Data'!F144))="","",OFFSET('Sanitation Data'!$F$29,0,10*ROW('Sanitation Data'!F144)))</f>
        <v/>
      </c>
      <c r="CW150" s="309" t="str">
        <f ca="true">+IF(OFFSET('Sanitation Data'!$F$30,0,10*ROW('Sanitation Data'!F144))="","",OFFSET('Sanitation Data'!$F$30,0,10*ROW('Sanitation Data'!F144)))</f>
        <v/>
      </c>
      <c r="CX150" s="309" t="str">
        <f ca="true">+IF(OFFSET('Sanitation Data'!$F$31,0,10*ROW('Sanitation Data'!F144))="","",OFFSET('Sanitation Data'!$F$31,0,10*ROW('Sanitation Data'!F144)))</f>
        <v/>
      </c>
      <c r="CY150" s="309" t="str">
        <f ca="true">+IF(OFFSET('Sanitation Data'!$F$32,0,10*ROW('Sanitation Data'!F144))="","",OFFSET('Sanitation Data'!$F$32,0,10*ROW('Sanitation Data'!F144)))</f>
        <v/>
      </c>
      <c r="CZ150" s="309" t="str">
        <f ca="true">+IF(OFFSET('Sanitation Data'!$G$28,0,10*ROW('Sanitation Data'!G144))="","",OFFSET('Sanitation Data'!$G$28,0,10*ROW('Sanitation Data'!G144)))</f>
        <v/>
      </c>
      <c r="DA150" s="309" t="str">
        <f ca="true">+IF(OFFSET('Sanitation Data'!$G$29,0,10*ROW('Sanitation Data'!G144))="","",OFFSET('Sanitation Data'!$G$29,0,10*ROW('Sanitation Data'!G144)))</f>
        <v/>
      </c>
      <c r="DB150" s="309" t="str">
        <f ca="true">+IF(OFFSET('Sanitation Data'!$G$30,0,10*ROW('Sanitation Data'!G144))="","",OFFSET('Sanitation Data'!$G$30,0,10*ROW('Sanitation Data'!G144)))</f>
        <v/>
      </c>
      <c r="DC150" s="309" t="str">
        <f ca="true">+IF(OFFSET('Sanitation Data'!$G$31,0,10*ROW('Sanitation Data'!G144))="","",OFFSET('Sanitation Data'!$G$31,0,10*ROW('Sanitation Data'!G144)))</f>
        <v/>
      </c>
      <c r="DD150" s="309" t="str">
        <f ca="true">+IF(OFFSET('Sanitation Data'!$G$32,0,10*ROW('Sanitation Data'!G144))="","",OFFSET('Sanitation Data'!$G$32,0,10*ROW('Sanitation Data'!G144)))</f>
        <v/>
      </c>
      <c r="DE150" s="309" t="str">
        <f ca="true">+IF(OFFSET('Sanitation Data'!$H$28,0,10*ROW('Sanitation Data'!H144))="","",OFFSET('Sanitation Data'!$H$28,0,10*ROW('Sanitation Data'!H144)))</f>
        <v/>
      </c>
      <c r="DF150" s="309" t="str">
        <f ca="true">+IF(OFFSET('Sanitation Data'!$H$29,0,10*ROW('Sanitation Data'!H144))="","",OFFSET('Sanitation Data'!$H$29,0,10*ROW('Sanitation Data'!H144)))</f>
        <v/>
      </c>
      <c r="DG150" s="309" t="str">
        <f ca="true">+IF(OFFSET('Sanitation Data'!$H$30,0,10*ROW('Sanitation Data'!H144))="","",OFFSET('Sanitation Data'!$H$30,0,10*ROW('Sanitation Data'!H144)))</f>
        <v/>
      </c>
      <c r="DH150" s="309" t="str">
        <f ca="true">+IF(OFFSET('Sanitation Data'!$H$31,0,10*ROW('Sanitation Data'!H144))="","",OFFSET('Sanitation Data'!$H$31,0,10*ROW('Sanitation Data'!H144)))</f>
        <v/>
      </c>
      <c r="DI150" s="309" t="str">
        <f ca="true">+IF(OFFSET('Sanitation Data'!$H$32,0,10*ROW('Sanitation Data'!H144))="","",OFFSET('Sanitation Data'!$H$32,0,10*ROW('Sanitation Data'!H144)))</f>
        <v/>
      </c>
      <c r="DJ150" s="309" t="str">
        <f ca="true">+IF(OFFSET('Sanitation Data'!$I$28,0,10*ROW('Sanitation Data'!I144))="","",OFFSET('Sanitation Data'!$I$28,0,10*ROW('Sanitation Data'!I144)))</f>
        <v/>
      </c>
      <c r="DK150" s="309" t="str">
        <f ca="true">+IF(OFFSET('Sanitation Data'!$I$29,0,10*ROW('Sanitation Data'!I144))="","",OFFSET('Sanitation Data'!$I$29,0,10*ROW('Sanitation Data'!I144)))</f>
        <v/>
      </c>
      <c r="DL150" s="309" t="str">
        <f ca="true">+IF(OFFSET('Sanitation Data'!$I$30,0,10*ROW('Sanitation Data'!I144))="","",OFFSET('Sanitation Data'!$I$30,0,10*ROW('Sanitation Data'!I144)))</f>
        <v/>
      </c>
      <c r="DM150" s="309" t="str">
        <f ca="true">+IF(OFFSET('Sanitation Data'!$I$31,0,10*ROW('Sanitation Data'!I144))="","",OFFSET('Sanitation Data'!$I$31,0,10*ROW('Sanitation Data'!I144)))</f>
        <v/>
      </c>
      <c r="DN150" s="309" t="str">
        <f ca="true">+IF(OFFSET('Sanitation Data'!$I$32,0,10*ROW('Sanitation Data'!I144))="","",OFFSET('Sanitation Data'!$I$32,0,10*ROW('Sanitation Data'!I144)))</f>
        <v/>
      </c>
      <c r="DO150" s="309" t="str">
        <f ca="true">+IF(OFFSET('Hygiene Data'!$D$11,0,10*ROW('Hygiene Data'!D144))="","",OFFSET('Hygiene Data'!$D$11,0,10*ROW('Hygiene Data'!D144)))</f>
        <v/>
      </c>
      <c r="DP150" s="309" t="str">
        <f ca="true">+IF(OFFSET('Hygiene Data'!$D$12,0,10*ROW('Hygiene Data'!D144))="","",OFFSET('Hygiene Data'!$D$12,0,10*ROW('Hygiene Data'!D144)))</f>
        <v/>
      </c>
      <c r="DQ150" s="309" t="str">
        <f ca="true">+IF(OFFSET('Hygiene Data'!$D$13,0,10*ROW('Hygiene Data'!D144))="","",OFFSET('Hygiene Data'!$D$13,0,10*ROW('Hygiene Data'!D144)))</f>
        <v/>
      </c>
      <c r="DR150" s="309" t="str">
        <f ca="true">+IF(OFFSET('Hygiene Data'!$E$11,0,10*ROW('Hygiene Data'!E144))="","",OFFSET('Hygiene Data'!$E$11,0,10*ROW('Hygiene Data'!E144)))</f>
        <v/>
      </c>
      <c r="DS150" s="309" t="str">
        <f ca="true">+IF(OFFSET('Hygiene Data'!$E$12,0,10*ROW('Hygiene Data'!E144))="","",OFFSET('Hygiene Data'!$E$12,0,10*ROW('Hygiene Data'!E144)))</f>
        <v/>
      </c>
      <c r="DT150" s="309" t="str">
        <f ca="true">+IF(OFFSET('Hygiene Data'!$E$13,0,10*ROW('Hygiene Data'!E144))="","",OFFSET('Hygiene Data'!$E$13,0,10*ROW('Hygiene Data'!E144)))</f>
        <v/>
      </c>
      <c r="DU150" s="309" t="str">
        <f ca="true">+IF(OFFSET('Hygiene Data'!$F$11,0,10*ROW('Hygiene Data'!F144))="","",OFFSET('Hygiene Data'!$F$11,0,10*ROW('Hygiene Data'!F144)))</f>
        <v/>
      </c>
      <c r="DV150" s="309" t="str">
        <f ca="true">+IF(OFFSET('Hygiene Data'!$F$12,0,10*ROW('Hygiene Data'!F144))="","",OFFSET('Hygiene Data'!$F$12,0,10*ROW('Hygiene Data'!F144)))</f>
        <v/>
      </c>
      <c r="DW150" s="309" t="str">
        <f ca="true">+IF(OFFSET('Hygiene Data'!$F$13,0,10*ROW('Hygiene Data'!F144))="","",OFFSET('Hygiene Data'!$F$13,0,10*ROW('Hygiene Data'!F144)))</f>
        <v/>
      </c>
      <c r="DX150" s="309" t="str">
        <f ca="true">+IF(OFFSET('Hygiene Data'!$G$11,0,10*ROW('Hygiene Data'!G144))="","",OFFSET('Hygiene Data'!$G$11,0,10*ROW('Hygiene Data'!G144)))</f>
        <v/>
      </c>
      <c r="DY150" s="309" t="str">
        <f ca="true">+IF(OFFSET('Hygiene Data'!$G$12,0,10*ROW('Hygiene Data'!G144))="","",OFFSET('Hygiene Data'!$G$12,0,10*ROW('Hygiene Data'!G144)))</f>
        <v/>
      </c>
      <c r="DZ150" s="309" t="str">
        <f ca="true">+IF(OFFSET('Hygiene Data'!$G$13,0,10*ROW('Hygiene Data'!G144))="","",OFFSET('Hygiene Data'!$G$13,0,10*ROW('Hygiene Data'!G144)))</f>
        <v/>
      </c>
      <c r="EA150" s="309" t="str">
        <f ca="true">+IF(OFFSET('Hygiene Data'!$H$11,0,10*ROW('Hygiene Data'!H144))="","",OFFSET('Hygiene Data'!$H$11,0,10*ROW('Hygiene Data'!H144)))</f>
        <v/>
      </c>
      <c r="EB150" s="309" t="str">
        <f ca="true">+IF(OFFSET('Hygiene Data'!$H$12,0,10*ROW('Hygiene Data'!H144))="","",OFFSET('Hygiene Data'!$H$12,0,10*ROW('Hygiene Data'!H144)))</f>
        <v/>
      </c>
      <c r="EC150" s="309" t="str">
        <f ca="true">+IF(OFFSET('Hygiene Data'!$H$13,0,10*ROW('Hygiene Data'!H144))="","",OFFSET('Hygiene Data'!$H$13,0,10*ROW('Hygiene Data'!H144)))</f>
        <v/>
      </c>
      <c r="ED150" s="309" t="str">
        <f ca="true">+IF(OFFSET('Hygiene Data'!$I$11,0,10*ROW('Hygiene Data'!I144))="","",OFFSET('Hygiene Data'!$I$11,0,10*ROW('Hygiene Data'!I144)))</f>
        <v/>
      </c>
      <c r="EE150" s="309" t="str">
        <f ca="true">+IF(OFFSET('Hygiene Data'!$I$12,0,10*ROW('Hygiene Data'!I144))="","",OFFSET('Hygiene Data'!$I$12,0,10*ROW('Hygiene Data'!I144)))</f>
        <v/>
      </c>
      <c r="EF150" s="309"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65" t="str">
        <f t="shared" ca="true" si="2"/>
        <v/>
      </c>
      <c r="D151" s="9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10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10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10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10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10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10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10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10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10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10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10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10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10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10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10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10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10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10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10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10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10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10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10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10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10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10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10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10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10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10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9"/>
      <c r="BS151" s="309" t="str">
        <f ca="true">+IF(OFFSET('Water Data'!$D$27,0,10*ROW('Water Data'!D145))="","",OFFSET('Water Data'!$D$27,0,10*ROW('Water Data'!D145)))</f>
        <v/>
      </c>
      <c r="BT151" s="309" t="str">
        <f ca="true">+IF(OFFSET('Water Data'!$D$28,0,10*ROW('Water Data'!D145))="","",OFFSET('Water Data'!$D$28,0,10*ROW('Water Data'!D145)))</f>
        <v/>
      </c>
      <c r="BU151" s="309" t="str">
        <f ca="true">+IF(OFFSET('Water Data'!$D$29,0,10*ROW('Water Data'!D145))="","",OFFSET('Water Data'!$D$29,0,10*ROW('Water Data'!D145)))</f>
        <v/>
      </c>
      <c r="BV151" s="309" t="str">
        <f ca="true">+IF(OFFSET('Water Data'!$E$27,0,10*ROW('Water Data'!E145))="","",OFFSET('Water Data'!$E$27,0,10*ROW('Water Data'!E145)))</f>
        <v/>
      </c>
      <c r="BW151" s="309" t="str">
        <f ca="true">+IF(OFFSET('Water Data'!$E$28,0,10*ROW('Water Data'!E145))="","",OFFSET('Water Data'!$E$28,0,10*ROW('Water Data'!E145)))</f>
        <v/>
      </c>
      <c r="BX151" s="309" t="str">
        <f ca="true">+IF(OFFSET('Water Data'!$E$29,0,10*ROW('Water Data'!E145))="","",OFFSET('Water Data'!$E$29,0,10*ROW('Water Data'!E145)))</f>
        <v/>
      </c>
      <c r="BY151" s="309" t="str">
        <f ca="true">+IF(OFFSET('Water Data'!$F$27,0,10*ROW('Water Data'!F145))="","",OFFSET('Water Data'!$F$27,0,10*ROW('Water Data'!F145)))</f>
        <v/>
      </c>
      <c r="BZ151" s="309" t="str">
        <f ca="true">+IF(OFFSET('Water Data'!$F$28,0,10*ROW('Water Data'!F145))="","",OFFSET('Water Data'!$F$28,0,10*ROW('Water Data'!F145)))</f>
        <v/>
      </c>
      <c r="CA151" s="309" t="str">
        <f ca="true">+IF(OFFSET('Water Data'!$F$29,0,10*ROW('Water Data'!F145))="","",OFFSET('Water Data'!$F$29,0,10*ROW('Water Data'!F145)))</f>
        <v/>
      </c>
      <c r="CB151" s="309" t="str">
        <f ca="true">+IF(OFFSET('Water Data'!$G$27,0,10*ROW('Water Data'!G145))="","",OFFSET('Water Data'!$G$27,0,10*ROW('Water Data'!G145)))</f>
        <v/>
      </c>
      <c r="CC151" s="309" t="str">
        <f ca="true">+IF(OFFSET('Water Data'!$G$28,0,10*ROW('Water Data'!G145))="","",OFFSET('Water Data'!$G$28,0,10*ROW('Water Data'!G145)))</f>
        <v/>
      </c>
      <c r="CD151" s="309" t="str">
        <f ca="true">+IF(OFFSET('Water Data'!$G$29,0,10*ROW('Water Data'!G145))="","",OFFSET('Water Data'!$G$29,0,10*ROW('Water Data'!G145)))</f>
        <v/>
      </c>
      <c r="CE151" s="309" t="str">
        <f ca="true">+IF(OFFSET('Water Data'!$H$27,0,10*ROW('Water Data'!H145))="","",OFFSET('Water Data'!$H$27,0,10*ROW('Water Data'!H145)))</f>
        <v/>
      </c>
      <c r="CF151" s="309" t="str">
        <f ca="true">+IF(OFFSET('Water Data'!$H$28,0,10*ROW('Water Data'!H145))="","",OFFSET('Water Data'!$H$28,0,10*ROW('Water Data'!H145)))</f>
        <v/>
      </c>
      <c r="CG151" s="309" t="str">
        <f ca="true">+IF(OFFSET('Water Data'!$H$29,0,10*ROW('Water Data'!H145))="","",OFFSET('Water Data'!$H$29,0,10*ROW('Water Data'!H145)))</f>
        <v/>
      </c>
      <c r="CH151" s="309" t="str">
        <f ca="true">+IF(OFFSET('Water Data'!$I$27,0,10*ROW('Water Data'!I145))="","",OFFSET('Water Data'!$I$27,0,10*ROW('Water Data'!I145)))</f>
        <v/>
      </c>
      <c r="CI151" s="309" t="str">
        <f ca="true">+IF(OFFSET('Water Data'!$I$28,0,10*ROW('Water Data'!I145))="","",OFFSET('Water Data'!$I$28,0,10*ROW('Water Data'!I145)))</f>
        <v/>
      </c>
      <c r="CJ151" s="309" t="str">
        <f ca="true">+IF(OFFSET('Water Data'!$I$29,0,10*ROW('Water Data'!I145))="","",OFFSET('Water Data'!$I$29,0,10*ROW('Water Data'!I145)))</f>
        <v/>
      </c>
      <c r="CK151" s="309" t="str">
        <f ca="true">+IF(OFFSET('Sanitation Data'!$D$28,0,10*ROW('Sanitation Data'!D145))="","",OFFSET('Sanitation Data'!$D$28,0,10*ROW('Sanitation Data'!D145)))</f>
        <v/>
      </c>
      <c r="CL151" s="309" t="str">
        <f ca="true">+IF(OFFSET('Sanitation Data'!$D$29,0,10*ROW('Sanitation Data'!D145))="","",OFFSET('Sanitation Data'!$D$29,0,10*ROW('Sanitation Data'!D145)))</f>
        <v/>
      </c>
      <c r="CM151" s="309" t="str">
        <f ca="true">+IF(OFFSET('Sanitation Data'!$D$30,0,10*ROW('Sanitation Data'!D145))="","",OFFSET('Sanitation Data'!$D$30,0,10*ROW('Sanitation Data'!D145)))</f>
        <v/>
      </c>
      <c r="CN151" s="309" t="str">
        <f ca="true">+IF(OFFSET('Sanitation Data'!$D$31,0,10*ROW('Sanitation Data'!D145))="","",OFFSET('Sanitation Data'!$D$31,0,10*ROW('Sanitation Data'!D145)))</f>
        <v/>
      </c>
      <c r="CO151" s="309" t="str">
        <f ca="true">+IF(OFFSET('Sanitation Data'!$D$32,0,10*ROW('Sanitation Data'!D145))="","",OFFSET('Sanitation Data'!$D$32,0,10*ROW('Sanitation Data'!D145)))</f>
        <v/>
      </c>
      <c r="CP151" s="309" t="str">
        <f ca="true">+IF(OFFSET('Sanitation Data'!$E$28,0,10*ROW('Sanitation Data'!E145))="","",OFFSET('Sanitation Data'!$E$28,0,10*ROW('Sanitation Data'!E145)))</f>
        <v/>
      </c>
      <c r="CQ151" s="309" t="str">
        <f ca="true">+IF(OFFSET('Sanitation Data'!$E$29,0,10*ROW('Sanitation Data'!E145))="","",OFFSET('Sanitation Data'!$E$29,0,10*ROW('Sanitation Data'!E145)))</f>
        <v/>
      </c>
      <c r="CR151" s="309" t="str">
        <f ca="true">+IF(OFFSET('Sanitation Data'!$E$30,0,10*ROW('Sanitation Data'!E145))="","",OFFSET('Sanitation Data'!$E$30,0,10*ROW('Sanitation Data'!E145)))</f>
        <v/>
      </c>
      <c r="CS151" s="309" t="str">
        <f ca="true">+IF(OFFSET('Sanitation Data'!$E$31,0,10*ROW('Sanitation Data'!E145))="","",OFFSET('Sanitation Data'!$E$31,0,10*ROW('Sanitation Data'!E145)))</f>
        <v/>
      </c>
      <c r="CT151" s="309" t="str">
        <f ca="true">+IF(OFFSET('Sanitation Data'!$E$32,0,10*ROW('Sanitation Data'!E145))="","",OFFSET('Sanitation Data'!$E$32,0,10*ROW('Sanitation Data'!E145)))</f>
        <v/>
      </c>
      <c r="CU151" s="309" t="str">
        <f ca="true">+IF(OFFSET('Sanitation Data'!$F$28,0,10*ROW('Sanitation Data'!F145))="","",OFFSET('Sanitation Data'!$F$28,0,10*ROW('Sanitation Data'!F145)))</f>
        <v/>
      </c>
      <c r="CV151" s="309" t="str">
        <f ca="true">+IF(OFFSET('Sanitation Data'!$F$29,0,10*ROW('Sanitation Data'!F145))="","",OFFSET('Sanitation Data'!$F$29,0,10*ROW('Sanitation Data'!F145)))</f>
        <v/>
      </c>
      <c r="CW151" s="309" t="str">
        <f ca="true">+IF(OFFSET('Sanitation Data'!$F$30,0,10*ROW('Sanitation Data'!F145))="","",OFFSET('Sanitation Data'!$F$30,0,10*ROW('Sanitation Data'!F145)))</f>
        <v/>
      </c>
      <c r="CX151" s="309" t="str">
        <f ca="true">+IF(OFFSET('Sanitation Data'!$F$31,0,10*ROW('Sanitation Data'!F145))="","",OFFSET('Sanitation Data'!$F$31,0,10*ROW('Sanitation Data'!F145)))</f>
        <v/>
      </c>
      <c r="CY151" s="309" t="str">
        <f ca="true">+IF(OFFSET('Sanitation Data'!$F$32,0,10*ROW('Sanitation Data'!F145))="","",OFFSET('Sanitation Data'!$F$32,0,10*ROW('Sanitation Data'!F145)))</f>
        <v/>
      </c>
      <c r="CZ151" s="309" t="str">
        <f ca="true">+IF(OFFSET('Sanitation Data'!$G$28,0,10*ROW('Sanitation Data'!G145))="","",OFFSET('Sanitation Data'!$G$28,0,10*ROW('Sanitation Data'!G145)))</f>
        <v/>
      </c>
      <c r="DA151" s="309" t="str">
        <f ca="true">+IF(OFFSET('Sanitation Data'!$G$29,0,10*ROW('Sanitation Data'!G145))="","",OFFSET('Sanitation Data'!$G$29,0,10*ROW('Sanitation Data'!G145)))</f>
        <v/>
      </c>
      <c r="DB151" s="309" t="str">
        <f ca="true">+IF(OFFSET('Sanitation Data'!$G$30,0,10*ROW('Sanitation Data'!G145))="","",OFFSET('Sanitation Data'!$G$30,0,10*ROW('Sanitation Data'!G145)))</f>
        <v/>
      </c>
      <c r="DC151" s="309" t="str">
        <f ca="true">+IF(OFFSET('Sanitation Data'!$G$31,0,10*ROW('Sanitation Data'!G145))="","",OFFSET('Sanitation Data'!$G$31,0,10*ROW('Sanitation Data'!G145)))</f>
        <v/>
      </c>
      <c r="DD151" s="309" t="str">
        <f ca="true">+IF(OFFSET('Sanitation Data'!$G$32,0,10*ROW('Sanitation Data'!G145))="","",OFFSET('Sanitation Data'!$G$32,0,10*ROW('Sanitation Data'!G145)))</f>
        <v/>
      </c>
      <c r="DE151" s="309" t="str">
        <f ca="true">+IF(OFFSET('Sanitation Data'!$H$28,0,10*ROW('Sanitation Data'!H145))="","",OFFSET('Sanitation Data'!$H$28,0,10*ROW('Sanitation Data'!H145)))</f>
        <v/>
      </c>
      <c r="DF151" s="309" t="str">
        <f ca="true">+IF(OFFSET('Sanitation Data'!$H$29,0,10*ROW('Sanitation Data'!H145))="","",OFFSET('Sanitation Data'!$H$29,0,10*ROW('Sanitation Data'!H145)))</f>
        <v/>
      </c>
      <c r="DG151" s="309" t="str">
        <f ca="true">+IF(OFFSET('Sanitation Data'!$H$30,0,10*ROW('Sanitation Data'!H145))="","",OFFSET('Sanitation Data'!$H$30,0,10*ROW('Sanitation Data'!H145)))</f>
        <v/>
      </c>
      <c r="DH151" s="309" t="str">
        <f ca="true">+IF(OFFSET('Sanitation Data'!$H$31,0,10*ROW('Sanitation Data'!H145))="","",OFFSET('Sanitation Data'!$H$31,0,10*ROW('Sanitation Data'!H145)))</f>
        <v/>
      </c>
      <c r="DI151" s="309" t="str">
        <f ca="true">+IF(OFFSET('Sanitation Data'!$H$32,0,10*ROW('Sanitation Data'!H145))="","",OFFSET('Sanitation Data'!$H$32,0,10*ROW('Sanitation Data'!H145)))</f>
        <v/>
      </c>
      <c r="DJ151" s="309" t="str">
        <f ca="true">+IF(OFFSET('Sanitation Data'!$I$28,0,10*ROW('Sanitation Data'!I145))="","",OFFSET('Sanitation Data'!$I$28,0,10*ROW('Sanitation Data'!I145)))</f>
        <v/>
      </c>
      <c r="DK151" s="309" t="str">
        <f ca="true">+IF(OFFSET('Sanitation Data'!$I$29,0,10*ROW('Sanitation Data'!I145))="","",OFFSET('Sanitation Data'!$I$29,0,10*ROW('Sanitation Data'!I145)))</f>
        <v/>
      </c>
      <c r="DL151" s="309" t="str">
        <f ca="true">+IF(OFFSET('Sanitation Data'!$I$30,0,10*ROW('Sanitation Data'!I145))="","",OFFSET('Sanitation Data'!$I$30,0,10*ROW('Sanitation Data'!I145)))</f>
        <v/>
      </c>
      <c r="DM151" s="309" t="str">
        <f ca="true">+IF(OFFSET('Sanitation Data'!$I$31,0,10*ROW('Sanitation Data'!I145))="","",OFFSET('Sanitation Data'!$I$31,0,10*ROW('Sanitation Data'!I145)))</f>
        <v/>
      </c>
      <c r="DN151" s="309" t="str">
        <f ca="true">+IF(OFFSET('Sanitation Data'!$I$32,0,10*ROW('Sanitation Data'!I145))="","",OFFSET('Sanitation Data'!$I$32,0,10*ROW('Sanitation Data'!I145)))</f>
        <v/>
      </c>
      <c r="DO151" s="309" t="str">
        <f ca="true">+IF(OFFSET('Hygiene Data'!$D$11,0,10*ROW('Hygiene Data'!D145))="","",OFFSET('Hygiene Data'!$D$11,0,10*ROW('Hygiene Data'!D145)))</f>
        <v/>
      </c>
      <c r="DP151" s="309" t="str">
        <f ca="true">+IF(OFFSET('Hygiene Data'!$D$12,0,10*ROW('Hygiene Data'!D145))="","",OFFSET('Hygiene Data'!$D$12,0,10*ROW('Hygiene Data'!D145)))</f>
        <v/>
      </c>
      <c r="DQ151" s="309" t="str">
        <f ca="true">+IF(OFFSET('Hygiene Data'!$D$13,0,10*ROW('Hygiene Data'!D145))="","",OFFSET('Hygiene Data'!$D$13,0,10*ROW('Hygiene Data'!D145)))</f>
        <v/>
      </c>
      <c r="DR151" s="309" t="str">
        <f ca="true">+IF(OFFSET('Hygiene Data'!$E$11,0,10*ROW('Hygiene Data'!E145))="","",OFFSET('Hygiene Data'!$E$11,0,10*ROW('Hygiene Data'!E145)))</f>
        <v/>
      </c>
      <c r="DS151" s="309" t="str">
        <f ca="true">+IF(OFFSET('Hygiene Data'!$E$12,0,10*ROW('Hygiene Data'!E145))="","",OFFSET('Hygiene Data'!$E$12,0,10*ROW('Hygiene Data'!E145)))</f>
        <v/>
      </c>
      <c r="DT151" s="309" t="str">
        <f ca="true">+IF(OFFSET('Hygiene Data'!$E$13,0,10*ROW('Hygiene Data'!E145))="","",OFFSET('Hygiene Data'!$E$13,0,10*ROW('Hygiene Data'!E145)))</f>
        <v/>
      </c>
      <c r="DU151" s="309" t="str">
        <f ca="true">+IF(OFFSET('Hygiene Data'!$F$11,0,10*ROW('Hygiene Data'!F145))="","",OFFSET('Hygiene Data'!$F$11,0,10*ROW('Hygiene Data'!F145)))</f>
        <v/>
      </c>
      <c r="DV151" s="309" t="str">
        <f ca="true">+IF(OFFSET('Hygiene Data'!$F$12,0,10*ROW('Hygiene Data'!F145))="","",OFFSET('Hygiene Data'!$F$12,0,10*ROW('Hygiene Data'!F145)))</f>
        <v/>
      </c>
      <c r="DW151" s="309" t="str">
        <f ca="true">+IF(OFFSET('Hygiene Data'!$F$13,0,10*ROW('Hygiene Data'!F145))="","",OFFSET('Hygiene Data'!$F$13,0,10*ROW('Hygiene Data'!F145)))</f>
        <v/>
      </c>
      <c r="DX151" s="309" t="str">
        <f ca="true">+IF(OFFSET('Hygiene Data'!$G$11,0,10*ROW('Hygiene Data'!G145))="","",OFFSET('Hygiene Data'!$G$11,0,10*ROW('Hygiene Data'!G145)))</f>
        <v/>
      </c>
      <c r="DY151" s="309" t="str">
        <f ca="true">+IF(OFFSET('Hygiene Data'!$G$12,0,10*ROW('Hygiene Data'!G145))="","",OFFSET('Hygiene Data'!$G$12,0,10*ROW('Hygiene Data'!G145)))</f>
        <v/>
      </c>
      <c r="DZ151" s="309" t="str">
        <f ca="true">+IF(OFFSET('Hygiene Data'!$G$13,0,10*ROW('Hygiene Data'!G145))="","",OFFSET('Hygiene Data'!$G$13,0,10*ROW('Hygiene Data'!G145)))</f>
        <v/>
      </c>
      <c r="EA151" s="309" t="str">
        <f ca="true">+IF(OFFSET('Hygiene Data'!$H$11,0,10*ROW('Hygiene Data'!H145))="","",OFFSET('Hygiene Data'!$H$11,0,10*ROW('Hygiene Data'!H145)))</f>
        <v/>
      </c>
      <c r="EB151" s="309" t="str">
        <f ca="true">+IF(OFFSET('Hygiene Data'!$H$12,0,10*ROW('Hygiene Data'!H145))="","",OFFSET('Hygiene Data'!$H$12,0,10*ROW('Hygiene Data'!H145)))</f>
        <v/>
      </c>
      <c r="EC151" s="309" t="str">
        <f ca="true">+IF(OFFSET('Hygiene Data'!$H$13,0,10*ROW('Hygiene Data'!H145))="","",OFFSET('Hygiene Data'!$H$13,0,10*ROW('Hygiene Data'!H145)))</f>
        <v/>
      </c>
      <c r="ED151" s="309" t="str">
        <f ca="true">+IF(OFFSET('Hygiene Data'!$I$11,0,10*ROW('Hygiene Data'!I145))="","",OFFSET('Hygiene Data'!$I$11,0,10*ROW('Hygiene Data'!I145)))</f>
        <v/>
      </c>
      <c r="EE151" s="309" t="str">
        <f ca="true">+IF(OFFSET('Hygiene Data'!$I$12,0,10*ROW('Hygiene Data'!I145))="","",OFFSET('Hygiene Data'!$I$12,0,10*ROW('Hygiene Data'!I145)))</f>
        <v/>
      </c>
      <c r="EF151" s="309"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65" t="str">
        <f t="shared" ca="true" si="2"/>
        <v/>
      </c>
      <c r="D152" s="9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10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10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10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10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10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10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10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10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10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10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10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10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10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10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10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10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10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10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10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10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10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10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10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10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10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10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10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10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10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10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9"/>
      <c r="BS152" s="309" t="str">
        <f ca="true">+IF(OFFSET('Water Data'!$D$27,0,10*ROW('Water Data'!D146))="","",OFFSET('Water Data'!$D$27,0,10*ROW('Water Data'!D146)))</f>
        <v/>
      </c>
      <c r="BT152" s="309" t="str">
        <f ca="true">+IF(OFFSET('Water Data'!$D$28,0,10*ROW('Water Data'!D146))="","",OFFSET('Water Data'!$D$28,0,10*ROW('Water Data'!D146)))</f>
        <v/>
      </c>
      <c r="BU152" s="309" t="str">
        <f ca="true">+IF(OFFSET('Water Data'!$D$29,0,10*ROW('Water Data'!D146))="","",OFFSET('Water Data'!$D$29,0,10*ROW('Water Data'!D146)))</f>
        <v/>
      </c>
      <c r="BV152" s="309" t="str">
        <f ca="true">+IF(OFFSET('Water Data'!$E$27,0,10*ROW('Water Data'!E146))="","",OFFSET('Water Data'!$E$27,0,10*ROW('Water Data'!E146)))</f>
        <v/>
      </c>
      <c r="BW152" s="309" t="str">
        <f ca="true">+IF(OFFSET('Water Data'!$E$28,0,10*ROW('Water Data'!E146))="","",OFFSET('Water Data'!$E$28,0,10*ROW('Water Data'!E146)))</f>
        <v/>
      </c>
      <c r="BX152" s="309" t="str">
        <f ca="true">+IF(OFFSET('Water Data'!$E$29,0,10*ROW('Water Data'!E146))="","",OFFSET('Water Data'!$E$29,0,10*ROW('Water Data'!E146)))</f>
        <v/>
      </c>
      <c r="BY152" s="309" t="str">
        <f ca="true">+IF(OFFSET('Water Data'!$F$27,0,10*ROW('Water Data'!F146))="","",OFFSET('Water Data'!$F$27,0,10*ROW('Water Data'!F146)))</f>
        <v/>
      </c>
      <c r="BZ152" s="309" t="str">
        <f ca="true">+IF(OFFSET('Water Data'!$F$28,0,10*ROW('Water Data'!F146))="","",OFFSET('Water Data'!$F$28,0,10*ROW('Water Data'!F146)))</f>
        <v/>
      </c>
      <c r="CA152" s="309" t="str">
        <f ca="true">+IF(OFFSET('Water Data'!$F$29,0,10*ROW('Water Data'!F146))="","",OFFSET('Water Data'!$F$29,0,10*ROW('Water Data'!F146)))</f>
        <v/>
      </c>
      <c r="CB152" s="309" t="str">
        <f ca="true">+IF(OFFSET('Water Data'!$G$27,0,10*ROW('Water Data'!G146))="","",OFFSET('Water Data'!$G$27,0,10*ROW('Water Data'!G146)))</f>
        <v/>
      </c>
      <c r="CC152" s="309" t="str">
        <f ca="true">+IF(OFFSET('Water Data'!$G$28,0,10*ROW('Water Data'!G146))="","",OFFSET('Water Data'!$G$28,0,10*ROW('Water Data'!G146)))</f>
        <v/>
      </c>
      <c r="CD152" s="309" t="str">
        <f ca="true">+IF(OFFSET('Water Data'!$G$29,0,10*ROW('Water Data'!G146))="","",OFFSET('Water Data'!$G$29,0,10*ROW('Water Data'!G146)))</f>
        <v/>
      </c>
      <c r="CE152" s="309" t="str">
        <f ca="true">+IF(OFFSET('Water Data'!$H$27,0,10*ROW('Water Data'!H146))="","",OFFSET('Water Data'!$H$27,0,10*ROW('Water Data'!H146)))</f>
        <v/>
      </c>
      <c r="CF152" s="309" t="str">
        <f ca="true">+IF(OFFSET('Water Data'!$H$28,0,10*ROW('Water Data'!H146))="","",OFFSET('Water Data'!$H$28,0,10*ROW('Water Data'!H146)))</f>
        <v/>
      </c>
      <c r="CG152" s="309" t="str">
        <f ca="true">+IF(OFFSET('Water Data'!$H$29,0,10*ROW('Water Data'!H146))="","",OFFSET('Water Data'!$H$29,0,10*ROW('Water Data'!H146)))</f>
        <v/>
      </c>
      <c r="CH152" s="309" t="str">
        <f ca="true">+IF(OFFSET('Water Data'!$I$27,0,10*ROW('Water Data'!I146))="","",OFFSET('Water Data'!$I$27,0,10*ROW('Water Data'!I146)))</f>
        <v/>
      </c>
      <c r="CI152" s="309" t="str">
        <f ca="true">+IF(OFFSET('Water Data'!$I$28,0,10*ROW('Water Data'!I146))="","",OFFSET('Water Data'!$I$28,0,10*ROW('Water Data'!I146)))</f>
        <v/>
      </c>
      <c r="CJ152" s="309" t="str">
        <f ca="true">+IF(OFFSET('Water Data'!$I$29,0,10*ROW('Water Data'!I146))="","",OFFSET('Water Data'!$I$29,0,10*ROW('Water Data'!I146)))</f>
        <v/>
      </c>
      <c r="CK152" s="309" t="str">
        <f ca="true">+IF(OFFSET('Sanitation Data'!$D$28,0,10*ROW('Sanitation Data'!D146))="","",OFFSET('Sanitation Data'!$D$28,0,10*ROW('Sanitation Data'!D146)))</f>
        <v/>
      </c>
      <c r="CL152" s="309" t="str">
        <f ca="true">+IF(OFFSET('Sanitation Data'!$D$29,0,10*ROW('Sanitation Data'!D146))="","",OFFSET('Sanitation Data'!$D$29,0,10*ROW('Sanitation Data'!D146)))</f>
        <v/>
      </c>
      <c r="CM152" s="309" t="str">
        <f ca="true">+IF(OFFSET('Sanitation Data'!$D$30,0,10*ROW('Sanitation Data'!D146))="","",OFFSET('Sanitation Data'!$D$30,0,10*ROW('Sanitation Data'!D146)))</f>
        <v/>
      </c>
      <c r="CN152" s="309" t="str">
        <f ca="true">+IF(OFFSET('Sanitation Data'!$D$31,0,10*ROW('Sanitation Data'!D146))="","",OFFSET('Sanitation Data'!$D$31,0,10*ROW('Sanitation Data'!D146)))</f>
        <v/>
      </c>
      <c r="CO152" s="309" t="str">
        <f ca="true">+IF(OFFSET('Sanitation Data'!$D$32,0,10*ROW('Sanitation Data'!D146))="","",OFFSET('Sanitation Data'!$D$32,0,10*ROW('Sanitation Data'!D146)))</f>
        <v/>
      </c>
      <c r="CP152" s="309" t="str">
        <f ca="true">+IF(OFFSET('Sanitation Data'!$E$28,0,10*ROW('Sanitation Data'!E146))="","",OFFSET('Sanitation Data'!$E$28,0,10*ROW('Sanitation Data'!E146)))</f>
        <v/>
      </c>
      <c r="CQ152" s="309" t="str">
        <f ca="true">+IF(OFFSET('Sanitation Data'!$E$29,0,10*ROW('Sanitation Data'!E146))="","",OFFSET('Sanitation Data'!$E$29,0,10*ROW('Sanitation Data'!E146)))</f>
        <v/>
      </c>
      <c r="CR152" s="309" t="str">
        <f ca="true">+IF(OFFSET('Sanitation Data'!$E$30,0,10*ROW('Sanitation Data'!E146))="","",OFFSET('Sanitation Data'!$E$30,0,10*ROW('Sanitation Data'!E146)))</f>
        <v/>
      </c>
      <c r="CS152" s="309" t="str">
        <f ca="true">+IF(OFFSET('Sanitation Data'!$E$31,0,10*ROW('Sanitation Data'!E146))="","",OFFSET('Sanitation Data'!$E$31,0,10*ROW('Sanitation Data'!E146)))</f>
        <v/>
      </c>
      <c r="CT152" s="309" t="str">
        <f ca="true">+IF(OFFSET('Sanitation Data'!$E$32,0,10*ROW('Sanitation Data'!E146))="","",OFFSET('Sanitation Data'!$E$32,0,10*ROW('Sanitation Data'!E146)))</f>
        <v/>
      </c>
      <c r="CU152" s="309" t="str">
        <f ca="true">+IF(OFFSET('Sanitation Data'!$F$28,0,10*ROW('Sanitation Data'!F146))="","",OFFSET('Sanitation Data'!$F$28,0,10*ROW('Sanitation Data'!F146)))</f>
        <v/>
      </c>
      <c r="CV152" s="309" t="str">
        <f ca="true">+IF(OFFSET('Sanitation Data'!$F$29,0,10*ROW('Sanitation Data'!F146))="","",OFFSET('Sanitation Data'!$F$29,0,10*ROW('Sanitation Data'!F146)))</f>
        <v/>
      </c>
      <c r="CW152" s="309" t="str">
        <f ca="true">+IF(OFFSET('Sanitation Data'!$F$30,0,10*ROW('Sanitation Data'!F146))="","",OFFSET('Sanitation Data'!$F$30,0,10*ROW('Sanitation Data'!F146)))</f>
        <v/>
      </c>
      <c r="CX152" s="309" t="str">
        <f ca="true">+IF(OFFSET('Sanitation Data'!$F$31,0,10*ROW('Sanitation Data'!F146))="","",OFFSET('Sanitation Data'!$F$31,0,10*ROW('Sanitation Data'!F146)))</f>
        <v/>
      </c>
      <c r="CY152" s="309" t="str">
        <f ca="true">+IF(OFFSET('Sanitation Data'!$F$32,0,10*ROW('Sanitation Data'!F146))="","",OFFSET('Sanitation Data'!$F$32,0,10*ROW('Sanitation Data'!F146)))</f>
        <v/>
      </c>
      <c r="CZ152" s="309" t="str">
        <f ca="true">+IF(OFFSET('Sanitation Data'!$G$28,0,10*ROW('Sanitation Data'!G146))="","",OFFSET('Sanitation Data'!$G$28,0,10*ROW('Sanitation Data'!G146)))</f>
        <v/>
      </c>
      <c r="DA152" s="309" t="str">
        <f ca="true">+IF(OFFSET('Sanitation Data'!$G$29,0,10*ROW('Sanitation Data'!G146))="","",OFFSET('Sanitation Data'!$G$29,0,10*ROW('Sanitation Data'!G146)))</f>
        <v/>
      </c>
      <c r="DB152" s="309" t="str">
        <f ca="true">+IF(OFFSET('Sanitation Data'!$G$30,0,10*ROW('Sanitation Data'!G146))="","",OFFSET('Sanitation Data'!$G$30,0,10*ROW('Sanitation Data'!G146)))</f>
        <v/>
      </c>
      <c r="DC152" s="309" t="str">
        <f ca="true">+IF(OFFSET('Sanitation Data'!$G$31,0,10*ROW('Sanitation Data'!G146))="","",OFFSET('Sanitation Data'!$G$31,0,10*ROW('Sanitation Data'!G146)))</f>
        <v/>
      </c>
      <c r="DD152" s="309" t="str">
        <f ca="true">+IF(OFFSET('Sanitation Data'!$G$32,0,10*ROW('Sanitation Data'!G146))="","",OFFSET('Sanitation Data'!$G$32,0,10*ROW('Sanitation Data'!G146)))</f>
        <v/>
      </c>
      <c r="DE152" s="309" t="str">
        <f ca="true">+IF(OFFSET('Sanitation Data'!$H$28,0,10*ROW('Sanitation Data'!H146))="","",OFFSET('Sanitation Data'!$H$28,0,10*ROW('Sanitation Data'!H146)))</f>
        <v/>
      </c>
      <c r="DF152" s="309" t="str">
        <f ca="true">+IF(OFFSET('Sanitation Data'!$H$29,0,10*ROW('Sanitation Data'!H146))="","",OFFSET('Sanitation Data'!$H$29,0,10*ROW('Sanitation Data'!H146)))</f>
        <v/>
      </c>
      <c r="DG152" s="309" t="str">
        <f ca="true">+IF(OFFSET('Sanitation Data'!$H$30,0,10*ROW('Sanitation Data'!H146))="","",OFFSET('Sanitation Data'!$H$30,0,10*ROW('Sanitation Data'!H146)))</f>
        <v/>
      </c>
      <c r="DH152" s="309" t="str">
        <f ca="true">+IF(OFFSET('Sanitation Data'!$H$31,0,10*ROW('Sanitation Data'!H146))="","",OFFSET('Sanitation Data'!$H$31,0,10*ROW('Sanitation Data'!H146)))</f>
        <v/>
      </c>
      <c r="DI152" s="309" t="str">
        <f ca="true">+IF(OFFSET('Sanitation Data'!$H$32,0,10*ROW('Sanitation Data'!H146))="","",OFFSET('Sanitation Data'!$H$32,0,10*ROW('Sanitation Data'!H146)))</f>
        <v/>
      </c>
      <c r="DJ152" s="309" t="str">
        <f ca="true">+IF(OFFSET('Sanitation Data'!$I$28,0,10*ROW('Sanitation Data'!I146))="","",OFFSET('Sanitation Data'!$I$28,0,10*ROW('Sanitation Data'!I146)))</f>
        <v/>
      </c>
      <c r="DK152" s="309" t="str">
        <f ca="true">+IF(OFFSET('Sanitation Data'!$I$29,0,10*ROW('Sanitation Data'!I146))="","",OFFSET('Sanitation Data'!$I$29,0,10*ROW('Sanitation Data'!I146)))</f>
        <v/>
      </c>
      <c r="DL152" s="309" t="str">
        <f ca="true">+IF(OFFSET('Sanitation Data'!$I$30,0,10*ROW('Sanitation Data'!I146))="","",OFFSET('Sanitation Data'!$I$30,0,10*ROW('Sanitation Data'!I146)))</f>
        <v/>
      </c>
      <c r="DM152" s="309" t="str">
        <f ca="true">+IF(OFFSET('Sanitation Data'!$I$31,0,10*ROW('Sanitation Data'!I146))="","",OFFSET('Sanitation Data'!$I$31,0,10*ROW('Sanitation Data'!I146)))</f>
        <v/>
      </c>
      <c r="DN152" s="309" t="str">
        <f ca="true">+IF(OFFSET('Sanitation Data'!$I$32,0,10*ROW('Sanitation Data'!I146))="","",OFFSET('Sanitation Data'!$I$32,0,10*ROW('Sanitation Data'!I146)))</f>
        <v/>
      </c>
      <c r="DO152" s="309" t="str">
        <f ca="true">+IF(OFFSET('Hygiene Data'!$D$11,0,10*ROW('Hygiene Data'!D146))="","",OFFSET('Hygiene Data'!$D$11,0,10*ROW('Hygiene Data'!D146)))</f>
        <v/>
      </c>
      <c r="DP152" s="309" t="str">
        <f ca="true">+IF(OFFSET('Hygiene Data'!$D$12,0,10*ROW('Hygiene Data'!D146))="","",OFFSET('Hygiene Data'!$D$12,0,10*ROW('Hygiene Data'!D146)))</f>
        <v/>
      </c>
      <c r="DQ152" s="309" t="str">
        <f ca="true">+IF(OFFSET('Hygiene Data'!$D$13,0,10*ROW('Hygiene Data'!D146))="","",OFFSET('Hygiene Data'!$D$13,0,10*ROW('Hygiene Data'!D146)))</f>
        <v/>
      </c>
      <c r="DR152" s="309" t="str">
        <f ca="true">+IF(OFFSET('Hygiene Data'!$E$11,0,10*ROW('Hygiene Data'!E146))="","",OFFSET('Hygiene Data'!$E$11,0,10*ROW('Hygiene Data'!E146)))</f>
        <v/>
      </c>
      <c r="DS152" s="309" t="str">
        <f ca="true">+IF(OFFSET('Hygiene Data'!$E$12,0,10*ROW('Hygiene Data'!E146))="","",OFFSET('Hygiene Data'!$E$12,0,10*ROW('Hygiene Data'!E146)))</f>
        <v/>
      </c>
      <c r="DT152" s="309" t="str">
        <f ca="true">+IF(OFFSET('Hygiene Data'!$E$13,0,10*ROW('Hygiene Data'!E146))="","",OFFSET('Hygiene Data'!$E$13,0,10*ROW('Hygiene Data'!E146)))</f>
        <v/>
      </c>
      <c r="DU152" s="309" t="str">
        <f ca="true">+IF(OFFSET('Hygiene Data'!$F$11,0,10*ROW('Hygiene Data'!F146))="","",OFFSET('Hygiene Data'!$F$11,0,10*ROW('Hygiene Data'!F146)))</f>
        <v/>
      </c>
      <c r="DV152" s="309" t="str">
        <f ca="true">+IF(OFFSET('Hygiene Data'!$F$12,0,10*ROW('Hygiene Data'!F146))="","",OFFSET('Hygiene Data'!$F$12,0,10*ROW('Hygiene Data'!F146)))</f>
        <v/>
      </c>
      <c r="DW152" s="309" t="str">
        <f ca="true">+IF(OFFSET('Hygiene Data'!$F$13,0,10*ROW('Hygiene Data'!F146))="","",OFFSET('Hygiene Data'!$F$13,0,10*ROW('Hygiene Data'!F146)))</f>
        <v/>
      </c>
      <c r="DX152" s="309" t="str">
        <f ca="true">+IF(OFFSET('Hygiene Data'!$G$11,0,10*ROW('Hygiene Data'!G146))="","",OFFSET('Hygiene Data'!$G$11,0,10*ROW('Hygiene Data'!G146)))</f>
        <v/>
      </c>
      <c r="DY152" s="309" t="str">
        <f ca="true">+IF(OFFSET('Hygiene Data'!$G$12,0,10*ROW('Hygiene Data'!G146))="","",OFFSET('Hygiene Data'!$G$12,0,10*ROW('Hygiene Data'!G146)))</f>
        <v/>
      </c>
      <c r="DZ152" s="309" t="str">
        <f ca="true">+IF(OFFSET('Hygiene Data'!$G$13,0,10*ROW('Hygiene Data'!G146))="","",OFFSET('Hygiene Data'!$G$13,0,10*ROW('Hygiene Data'!G146)))</f>
        <v/>
      </c>
      <c r="EA152" s="309" t="str">
        <f ca="true">+IF(OFFSET('Hygiene Data'!$H$11,0,10*ROW('Hygiene Data'!H146))="","",OFFSET('Hygiene Data'!$H$11,0,10*ROW('Hygiene Data'!H146)))</f>
        <v/>
      </c>
      <c r="EB152" s="309" t="str">
        <f ca="true">+IF(OFFSET('Hygiene Data'!$H$12,0,10*ROW('Hygiene Data'!H146))="","",OFFSET('Hygiene Data'!$H$12,0,10*ROW('Hygiene Data'!H146)))</f>
        <v/>
      </c>
      <c r="EC152" s="309" t="str">
        <f ca="true">+IF(OFFSET('Hygiene Data'!$H$13,0,10*ROW('Hygiene Data'!H146))="","",OFFSET('Hygiene Data'!$H$13,0,10*ROW('Hygiene Data'!H146)))</f>
        <v/>
      </c>
      <c r="ED152" s="309" t="str">
        <f ca="true">+IF(OFFSET('Hygiene Data'!$I$11,0,10*ROW('Hygiene Data'!I146))="","",OFFSET('Hygiene Data'!$I$11,0,10*ROW('Hygiene Data'!I146)))</f>
        <v/>
      </c>
      <c r="EE152" s="309" t="str">
        <f ca="true">+IF(OFFSET('Hygiene Data'!$I$12,0,10*ROW('Hygiene Data'!I146))="","",OFFSET('Hygiene Data'!$I$12,0,10*ROW('Hygiene Data'!I146)))</f>
        <v/>
      </c>
      <c r="EF152" s="309"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65" t="str">
        <f t="shared" ca="true" si="2"/>
        <v/>
      </c>
      <c r="D153" s="9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10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10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10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10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10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10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10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10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10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10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10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10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10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10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10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10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10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10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10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10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10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10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10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10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10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10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10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10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10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10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9"/>
      <c r="BS153" s="309" t="str">
        <f ca="true">+IF(OFFSET('Water Data'!$D$27,0,10*ROW('Water Data'!D147))="","",OFFSET('Water Data'!$D$27,0,10*ROW('Water Data'!D147)))</f>
        <v/>
      </c>
      <c r="BT153" s="309" t="str">
        <f ca="true">+IF(OFFSET('Water Data'!$D$28,0,10*ROW('Water Data'!D147))="","",OFFSET('Water Data'!$D$28,0,10*ROW('Water Data'!D147)))</f>
        <v/>
      </c>
      <c r="BU153" s="309" t="str">
        <f ca="true">+IF(OFFSET('Water Data'!$D$29,0,10*ROW('Water Data'!D147))="","",OFFSET('Water Data'!$D$29,0,10*ROW('Water Data'!D147)))</f>
        <v/>
      </c>
      <c r="BV153" s="309" t="str">
        <f ca="true">+IF(OFFSET('Water Data'!$E$27,0,10*ROW('Water Data'!E147))="","",OFFSET('Water Data'!$E$27,0,10*ROW('Water Data'!E147)))</f>
        <v/>
      </c>
      <c r="BW153" s="309" t="str">
        <f ca="true">+IF(OFFSET('Water Data'!$E$28,0,10*ROW('Water Data'!E147))="","",OFFSET('Water Data'!$E$28,0,10*ROW('Water Data'!E147)))</f>
        <v/>
      </c>
      <c r="BX153" s="309" t="str">
        <f ca="true">+IF(OFFSET('Water Data'!$E$29,0,10*ROW('Water Data'!E147))="","",OFFSET('Water Data'!$E$29,0,10*ROW('Water Data'!E147)))</f>
        <v/>
      </c>
      <c r="BY153" s="309" t="str">
        <f ca="true">+IF(OFFSET('Water Data'!$F$27,0,10*ROW('Water Data'!F147))="","",OFFSET('Water Data'!$F$27,0,10*ROW('Water Data'!F147)))</f>
        <v/>
      </c>
      <c r="BZ153" s="309" t="str">
        <f ca="true">+IF(OFFSET('Water Data'!$F$28,0,10*ROW('Water Data'!F147))="","",OFFSET('Water Data'!$F$28,0,10*ROW('Water Data'!F147)))</f>
        <v/>
      </c>
      <c r="CA153" s="309" t="str">
        <f ca="true">+IF(OFFSET('Water Data'!$F$29,0,10*ROW('Water Data'!F147))="","",OFFSET('Water Data'!$F$29,0,10*ROW('Water Data'!F147)))</f>
        <v/>
      </c>
      <c r="CB153" s="309" t="str">
        <f ca="true">+IF(OFFSET('Water Data'!$G$27,0,10*ROW('Water Data'!G147))="","",OFFSET('Water Data'!$G$27,0,10*ROW('Water Data'!G147)))</f>
        <v/>
      </c>
      <c r="CC153" s="309" t="str">
        <f ca="true">+IF(OFFSET('Water Data'!$G$28,0,10*ROW('Water Data'!G147))="","",OFFSET('Water Data'!$G$28,0,10*ROW('Water Data'!G147)))</f>
        <v/>
      </c>
      <c r="CD153" s="309" t="str">
        <f ca="true">+IF(OFFSET('Water Data'!$G$29,0,10*ROW('Water Data'!G147))="","",OFFSET('Water Data'!$G$29,0,10*ROW('Water Data'!G147)))</f>
        <v/>
      </c>
      <c r="CE153" s="309" t="str">
        <f ca="true">+IF(OFFSET('Water Data'!$H$27,0,10*ROW('Water Data'!H147))="","",OFFSET('Water Data'!$H$27,0,10*ROW('Water Data'!H147)))</f>
        <v/>
      </c>
      <c r="CF153" s="309" t="str">
        <f ca="true">+IF(OFFSET('Water Data'!$H$28,0,10*ROW('Water Data'!H147))="","",OFFSET('Water Data'!$H$28,0,10*ROW('Water Data'!H147)))</f>
        <v/>
      </c>
      <c r="CG153" s="309" t="str">
        <f ca="true">+IF(OFFSET('Water Data'!$H$29,0,10*ROW('Water Data'!H147))="","",OFFSET('Water Data'!$H$29,0,10*ROW('Water Data'!H147)))</f>
        <v/>
      </c>
      <c r="CH153" s="309" t="str">
        <f ca="true">+IF(OFFSET('Water Data'!$I$27,0,10*ROW('Water Data'!I147))="","",OFFSET('Water Data'!$I$27,0,10*ROW('Water Data'!I147)))</f>
        <v/>
      </c>
      <c r="CI153" s="309" t="str">
        <f ca="true">+IF(OFFSET('Water Data'!$I$28,0,10*ROW('Water Data'!I147))="","",OFFSET('Water Data'!$I$28,0,10*ROW('Water Data'!I147)))</f>
        <v/>
      </c>
      <c r="CJ153" s="309" t="str">
        <f ca="true">+IF(OFFSET('Water Data'!$I$29,0,10*ROW('Water Data'!I147))="","",OFFSET('Water Data'!$I$29,0,10*ROW('Water Data'!I147)))</f>
        <v/>
      </c>
      <c r="CK153" s="309" t="str">
        <f ca="true">+IF(OFFSET('Sanitation Data'!$D$28,0,10*ROW('Sanitation Data'!D147))="","",OFFSET('Sanitation Data'!$D$28,0,10*ROW('Sanitation Data'!D147)))</f>
        <v/>
      </c>
      <c r="CL153" s="309" t="str">
        <f ca="true">+IF(OFFSET('Sanitation Data'!$D$29,0,10*ROW('Sanitation Data'!D147))="","",OFFSET('Sanitation Data'!$D$29,0,10*ROW('Sanitation Data'!D147)))</f>
        <v/>
      </c>
      <c r="CM153" s="309" t="str">
        <f ca="true">+IF(OFFSET('Sanitation Data'!$D$30,0,10*ROW('Sanitation Data'!D147))="","",OFFSET('Sanitation Data'!$D$30,0,10*ROW('Sanitation Data'!D147)))</f>
        <v/>
      </c>
      <c r="CN153" s="309" t="str">
        <f ca="true">+IF(OFFSET('Sanitation Data'!$D$31,0,10*ROW('Sanitation Data'!D147))="","",OFFSET('Sanitation Data'!$D$31,0,10*ROW('Sanitation Data'!D147)))</f>
        <v/>
      </c>
      <c r="CO153" s="309" t="str">
        <f ca="true">+IF(OFFSET('Sanitation Data'!$D$32,0,10*ROW('Sanitation Data'!D147))="","",OFFSET('Sanitation Data'!$D$32,0,10*ROW('Sanitation Data'!D147)))</f>
        <v/>
      </c>
      <c r="CP153" s="309" t="str">
        <f ca="true">+IF(OFFSET('Sanitation Data'!$E$28,0,10*ROW('Sanitation Data'!E147))="","",OFFSET('Sanitation Data'!$E$28,0,10*ROW('Sanitation Data'!E147)))</f>
        <v/>
      </c>
      <c r="CQ153" s="309" t="str">
        <f ca="true">+IF(OFFSET('Sanitation Data'!$E$29,0,10*ROW('Sanitation Data'!E147))="","",OFFSET('Sanitation Data'!$E$29,0,10*ROW('Sanitation Data'!E147)))</f>
        <v/>
      </c>
      <c r="CR153" s="309" t="str">
        <f ca="true">+IF(OFFSET('Sanitation Data'!$E$30,0,10*ROW('Sanitation Data'!E147))="","",OFFSET('Sanitation Data'!$E$30,0,10*ROW('Sanitation Data'!E147)))</f>
        <v/>
      </c>
      <c r="CS153" s="309" t="str">
        <f ca="true">+IF(OFFSET('Sanitation Data'!$E$31,0,10*ROW('Sanitation Data'!E147))="","",OFFSET('Sanitation Data'!$E$31,0,10*ROW('Sanitation Data'!E147)))</f>
        <v/>
      </c>
      <c r="CT153" s="309" t="str">
        <f ca="true">+IF(OFFSET('Sanitation Data'!$E$32,0,10*ROW('Sanitation Data'!E147))="","",OFFSET('Sanitation Data'!$E$32,0,10*ROW('Sanitation Data'!E147)))</f>
        <v/>
      </c>
      <c r="CU153" s="309" t="str">
        <f ca="true">+IF(OFFSET('Sanitation Data'!$F$28,0,10*ROW('Sanitation Data'!F147))="","",OFFSET('Sanitation Data'!$F$28,0,10*ROW('Sanitation Data'!F147)))</f>
        <v/>
      </c>
      <c r="CV153" s="309" t="str">
        <f ca="true">+IF(OFFSET('Sanitation Data'!$F$29,0,10*ROW('Sanitation Data'!F147))="","",OFFSET('Sanitation Data'!$F$29,0,10*ROW('Sanitation Data'!F147)))</f>
        <v/>
      </c>
      <c r="CW153" s="309" t="str">
        <f ca="true">+IF(OFFSET('Sanitation Data'!$F$30,0,10*ROW('Sanitation Data'!F147))="","",OFFSET('Sanitation Data'!$F$30,0,10*ROW('Sanitation Data'!F147)))</f>
        <v/>
      </c>
      <c r="CX153" s="309" t="str">
        <f ca="true">+IF(OFFSET('Sanitation Data'!$F$31,0,10*ROW('Sanitation Data'!F147))="","",OFFSET('Sanitation Data'!$F$31,0,10*ROW('Sanitation Data'!F147)))</f>
        <v/>
      </c>
      <c r="CY153" s="309" t="str">
        <f ca="true">+IF(OFFSET('Sanitation Data'!$F$32,0,10*ROW('Sanitation Data'!F147))="","",OFFSET('Sanitation Data'!$F$32,0,10*ROW('Sanitation Data'!F147)))</f>
        <v/>
      </c>
      <c r="CZ153" s="309" t="str">
        <f ca="true">+IF(OFFSET('Sanitation Data'!$G$28,0,10*ROW('Sanitation Data'!G147))="","",OFFSET('Sanitation Data'!$G$28,0,10*ROW('Sanitation Data'!G147)))</f>
        <v/>
      </c>
      <c r="DA153" s="309" t="str">
        <f ca="true">+IF(OFFSET('Sanitation Data'!$G$29,0,10*ROW('Sanitation Data'!G147))="","",OFFSET('Sanitation Data'!$G$29,0,10*ROW('Sanitation Data'!G147)))</f>
        <v/>
      </c>
      <c r="DB153" s="309" t="str">
        <f ca="true">+IF(OFFSET('Sanitation Data'!$G$30,0,10*ROW('Sanitation Data'!G147))="","",OFFSET('Sanitation Data'!$G$30,0,10*ROW('Sanitation Data'!G147)))</f>
        <v/>
      </c>
      <c r="DC153" s="309" t="str">
        <f ca="true">+IF(OFFSET('Sanitation Data'!$G$31,0,10*ROW('Sanitation Data'!G147))="","",OFFSET('Sanitation Data'!$G$31,0,10*ROW('Sanitation Data'!G147)))</f>
        <v/>
      </c>
      <c r="DD153" s="309" t="str">
        <f ca="true">+IF(OFFSET('Sanitation Data'!$G$32,0,10*ROW('Sanitation Data'!G147))="","",OFFSET('Sanitation Data'!$G$32,0,10*ROW('Sanitation Data'!G147)))</f>
        <v/>
      </c>
      <c r="DE153" s="309" t="str">
        <f ca="true">+IF(OFFSET('Sanitation Data'!$H$28,0,10*ROW('Sanitation Data'!H147))="","",OFFSET('Sanitation Data'!$H$28,0,10*ROW('Sanitation Data'!H147)))</f>
        <v/>
      </c>
      <c r="DF153" s="309" t="str">
        <f ca="true">+IF(OFFSET('Sanitation Data'!$H$29,0,10*ROW('Sanitation Data'!H147))="","",OFFSET('Sanitation Data'!$H$29,0,10*ROW('Sanitation Data'!H147)))</f>
        <v/>
      </c>
      <c r="DG153" s="309" t="str">
        <f ca="true">+IF(OFFSET('Sanitation Data'!$H$30,0,10*ROW('Sanitation Data'!H147))="","",OFFSET('Sanitation Data'!$H$30,0,10*ROW('Sanitation Data'!H147)))</f>
        <v/>
      </c>
      <c r="DH153" s="309" t="str">
        <f ca="true">+IF(OFFSET('Sanitation Data'!$H$31,0,10*ROW('Sanitation Data'!H147))="","",OFFSET('Sanitation Data'!$H$31,0,10*ROW('Sanitation Data'!H147)))</f>
        <v/>
      </c>
      <c r="DI153" s="309" t="str">
        <f ca="true">+IF(OFFSET('Sanitation Data'!$H$32,0,10*ROW('Sanitation Data'!H147))="","",OFFSET('Sanitation Data'!$H$32,0,10*ROW('Sanitation Data'!H147)))</f>
        <v/>
      </c>
      <c r="DJ153" s="309" t="str">
        <f ca="true">+IF(OFFSET('Sanitation Data'!$I$28,0,10*ROW('Sanitation Data'!I147))="","",OFFSET('Sanitation Data'!$I$28,0,10*ROW('Sanitation Data'!I147)))</f>
        <v/>
      </c>
      <c r="DK153" s="309" t="str">
        <f ca="true">+IF(OFFSET('Sanitation Data'!$I$29,0,10*ROW('Sanitation Data'!I147))="","",OFFSET('Sanitation Data'!$I$29,0,10*ROW('Sanitation Data'!I147)))</f>
        <v/>
      </c>
      <c r="DL153" s="309" t="str">
        <f ca="true">+IF(OFFSET('Sanitation Data'!$I$30,0,10*ROW('Sanitation Data'!I147))="","",OFFSET('Sanitation Data'!$I$30,0,10*ROW('Sanitation Data'!I147)))</f>
        <v/>
      </c>
      <c r="DM153" s="309" t="str">
        <f ca="true">+IF(OFFSET('Sanitation Data'!$I$31,0,10*ROW('Sanitation Data'!I147))="","",OFFSET('Sanitation Data'!$I$31,0,10*ROW('Sanitation Data'!I147)))</f>
        <v/>
      </c>
      <c r="DN153" s="309" t="str">
        <f ca="true">+IF(OFFSET('Sanitation Data'!$I$32,0,10*ROW('Sanitation Data'!I147))="","",OFFSET('Sanitation Data'!$I$32,0,10*ROW('Sanitation Data'!I147)))</f>
        <v/>
      </c>
      <c r="DO153" s="309" t="str">
        <f ca="true">+IF(OFFSET('Hygiene Data'!$D$11,0,10*ROW('Hygiene Data'!D147))="","",OFFSET('Hygiene Data'!$D$11,0,10*ROW('Hygiene Data'!D147)))</f>
        <v/>
      </c>
      <c r="DP153" s="309" t="str">
        <f ca="true">+IF(OFFSET('Hygiene Data'!$D$12,0,10*ROW('Hygiene Data'!D147))="","",OFFSET('Hygiene Data'!$D$12,0,10*ROW('Hygiene Data'!D147)))</f>
        <v/>
      </c>
      <c r="DQ153" s="309" t="str">
        <f ca="true">+IF(OFFSET('Hygiene Data'!$D$13,0,10*ROW('Hygiene Data'!D147))="","",OFFSET('Hygiene Data'!$D$13,0,10*ROW('Hygiene Data'!D147)))</f>
        <v/>
      </c>
      <c r="DR153" s="309" t="str">
        <f ca="true">+IF(OFFSET('Hygiene Data'!$E$11,0,10*ROW('Hygiene Data'!E147))="","",OFFSET('Hygiene Data'!$E$11,0,10*ROW('Hygiene Data'!E147)))</f>
        <v/>
      </c>
      <c r="DS153" s="309" t="str">
        <f ca="true">+IF(OFFSET('Hygiene Data'!$E$12,0,10*ROW('Hygiene Data'!E147))="","",OFFSET('Hygiene Data'!$E$12,0,10*ROW('Hygiene Data'!E147)))</f>
        <v/>
      </c>
      <c r="DT153" s="309" t="str">
        <f ca="true">+IF(OFFSET('Hygiene Data'!$E$13,0,10*ROW('Hygiene Data'!E147))="","",OFFSET('Hygiene Data'!$E$13,0,10*ROW('Hygiene Data'!E147)))</f>
        <v/>
      </c>
      <c r="DU153" s="309" t="str">
        <f ca="true">+IF(OFFSET('Hygiene Data'!$F$11,0,10*ROW('Hygiene Data'!F147))="","",OFFSET('Hygiene Data'!$F$11,0,10*ROW('Hygiene Data'!F147)))</f>
        <v/>
      </c>
      <c r="DV153" s="309" t="str">
        <f ca="true">+IF(OFFSET('Hygiene Data'!$F$12,0,10*ROW('Hygiene Data'!F147))="","",OFFSET('Hygiene Data'!$F$12,0,10*ROW('Hygiene Data'!F147)))</f>
        <v/>
      </c>
      <c r="DW153" s="309" t="str">
        <f ca="true">+IF(OFFSET('Hygiene Data'!$F$13,0,10*ROW('Hygiene Data'!F147))="","",OFFSET('Hygiene Data'!$F$13,0,10*ROW('Hygiene Data'!F147)))</f>
        <v/>
      </c>
      <c r="DX153" s="309" t="str">
        <f ca="true">+IF(OFFSET('Hygiene Data'!$G$11,0,10*ROW('Hygiene Data'!G147))="","",OFFSET('Hygiene Data'!$G$11,0,10*ROW('Hygiene Data'!G147)))</f>
        <v/>
      </c>
      <c r="DY153" s="309" t="str">
        <f ca="true">+IF(OFFSET('Hygiene Data'!$G$12,0,10*ROW('Hygiene Data'!G147))="","",OFFSET('Hygiene Data'!$G$12,0,10*ROW('Hygiene Data'!G147)))</f>
        <v/>
      </c>
      <c r="DZ153" s="309" t="str">
        <f ca="true">+IF(OFFSET('Hygiene Data'!$G$13,0,10*ROW('Hygiene Data'!G147))="","",OFFSET('Hygiene Data'!$G$13,0,10*ROW('Hygiene Data'!G147)))</f>
        <v/>
      </c>
      <c r="EA153" s="309" t="str">
        <f ca="true">+IF(OFFSET('Hygiene Data'!$H$11,0,10*ROW('Hygiene Data'!H147))="","",OFFSET('Hygiene Data'!$H$11,0,10*ROW('Hygiene Data'!H147)))</f>
        <v/>
      </c>
      <c r="EB153" s="309" t="str">
        <f ca="true">+IF(OFFSET('Hygiene Data'!$H$12,0,10*ROW('Hygiene Data'!H147))="","",OFFSET('Hygiene Data'!$H$12,0,10*ROW('Hygiene Data'!H147)))</f>
        <v/>
      </c>
      <c r="EC153" s="309" t="str">
        <f ca="true">+IF(OFFSET('Hygiene Data'!$H$13,0,10*ROW('Hygiene Data'!H147))="","",OFFSET('Hygiene Data'!$H$13,0,10*ROW('Hygiene Data'!H147)))</f>
        <v/>
      </c>
      <c r="ED153" s="309" t="str">
        <f ca="true">+IF(OFFSET('Hygiene Data'!$I$11,0,10*ROW('Hygiene Data'!I147))="","",OFFSET('Hygiene Data'!$I$11,0,10*ROW('Hygiene Data'!I147)))</f>
        <v/>
      </c>
      <c r="EE153" s="309" t="str">
        <f ca="true">+IF(OFFSET('Hygiene Data'!$I$12,0,10*ROW('Hygiene Data'!I147))="","",OFFSET('Hygiene Data'!$I$12,0,10*ROW('Hygiene Data'!I147)))</f>
        <v/>
      </c>
      <c r="EF153" s="309"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65" t="str">
        <f t="shared" ca="true" si="2"/>
        <v/>
      </c>
      <c r="D154" s="9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10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10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10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10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10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10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10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10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10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10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10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10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10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10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10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10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10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10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10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10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10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10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10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10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10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10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10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10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10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10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9"/>
      <c r="BS154" s="309" t="str">
        <f ca="true">+IF(OFFSET('Water Data'!$D$27,0,10*ROW('Water Data'!D148))="","",OFFSET('Water Data'!$D$27,0,10*ROW('Water Data'!D148)))</f>
        <v/>
      </c>
      <c r="BT154" s="309" t="str">
        <f ca="true">+IF(OFFSET('Water Data'!$D$28,0,10*ROW('Water Data'!D148))="","",OFFSET('Water Data'!$D$28,0,10*ROW('Water Data'!D148)))</f>
        <v/>
      </c>
      <c r="BU154" s="309" t="str">
        <f ca="true">+IF(OFFSET('Water Data'!$D$29,0,10*ROW('Water Data'!D148))="","",OFFSET('Water Data'!$D$29,0,10*ROW('Water Data'!D148)))</f>
        <v/>
      </c>
      <c r="BV154" s="309" t="str">
        <f ca="true">+IF(OFFSET('Water Data'!$E$27,0,10*ROW('Water Data'!E148))="","",OFFSET('Water Data'!$E$27,0,10*ROW('Water Data'!E148)))</f>
        <v/>
      </c>
      <c r="BW154" s="309" t="str">
        <f ca="true">+IF(OFFSET('Water Data'!$E$28,0,10*ROW('Water Data'!E148))="","",OFFSET('Water Data'!$E$28,0,10*ROW('Water Data'!E148)))</f>
        <v/>
      </c>
      <c r="BX154" s="309" t="str">
        <f ca="true">+IF(OFFSET('Water Data'!$E$29,0,10*ROW('Water Data'!E148))="","",OFFSET('Water Data'!$E$29,0,10*ROW('Water Data'!E148)))</f>
        <v/>
      </c>
      <c r="BY154" s="309" t="str">
        <f ca="true">+IF(OFFSET('Water Data'!$F$27,0,10*ROW('Water Data'!F148))="","",OFFSET('Water Data'!$F$27,0,10*ROW('Water Data'!F148)))</f>
        <v/>
      </c>
      <c r="BZ154" s="309" t="str">
        <f ca="true">+IF(OFFSET('Water Data'!$F$28,0,10*ROW('Water Data'!F148))="","",OFFSET('Water Data'!$F$28,0,10*ROW('Water Data'!F148)))</f>
        <v/>
      </c>
      <c r="CA154" s="309" t="str">
        <f ca="true">+IF(OFFSET('Water Data'!$F$29,0,10*ROW('Water Data'!F148))="","",OFFSET('Water Data'!$F$29,0,10*ROW('Water Data'!F148)))</f>
        <v/>
      </c>
      <c r="CB154" s="309" t="str">
        <f ca="true">+IF(OFFSET('Water Data'!$G$27,0,10*ROW('Water Data'!G148))="","",OFFSET('Water Data'!$G$27,0,10*ROW('Water Data'!G148)))</f>
        <v/>
      </c>
      <c r="CC154" s="309" t="str">
        <f ca="true">+IF(OFFSET('Water Data'!$G$28,0,10*ROW('Water Data'!G148))="","",OFFSET('Water Data'!$G$28,0,10*ROW('Water Data'!G148)))</f>
        <v/>
      </c>
      <c r="CD154" s="309" t="str">
        <f ca="true">+IF(OFFSET('Water Data'!$G$29,0,10*ROW('Water Data'!G148))="","",OFFSET('Water Data'!$G$29,0,10*ROW('Water Data'!G148)))</f>
        <v/>
      </c>
      <c r="CE154" s="309" t="str">
        <f ca="true">+IF(OFFSET('Water Data'!$H$27,0,10*ROW('Water Data'!H148))="","",OFFSET('Water Data'!$H$27,0,10*ROW('Water Data'!H148)))</f>
        <v/>
      </c>
      <c r="CF154" s="309" t="str">
        <f ca="true">+IF(OFFSET('Water Data'!$H$28,0,10*ROW('Water Data'!H148))="","",OFFSET('Water Data'!$H$28,0,10*ROW('Water Data'!H148)))</f>
        <v/>
      </c>
      <c r="CG154" s="309" t="str">
        <f ca="true">+IF(OFFSET('Water Data'!$H$29,0,10*ROW('Water Data'!H148))="","",OFFSET('Water Data'!$H$29,0,10*ROW('Water Data'!H148)))</f>
        <v/>
      </c>
      <c r="CH154" s="309" t="str">
        <f ca="true">+IF(OFFSET('Water Data'!$I$27,0,10*ROW('Water Data'!I148))="","",OFFSET('Water Data'!$I$27,0,10*ROW('Water Data'!I148)))</f>
        <v/>
      </c>
      <c r="CI154" s="309" t="str">
        <f ca="true">+IF(OFFSET('Water Data'!$I$28,0,10*ROW('Water Data'!I148))="","",OFFSET('Water Data'!$I$28,0,10*ROW('Water Data'!I148)))</f>
        <v/>
      </c>
      <c r="CJ154" s="309" t="str">
        <f ca="true">+IF(OFFSET('Water Data'!$I$29,0,10*ROW('Water Data'!I148))="","",OFFSET('Water Data'!$I$29,0,10*ROW('Water Data'!I148)))</f>
        <v/>
      </c>
      <c r="CK154" s="309" t="str">
        <f ca="true">+IF(OFFSET('Sanitation Data'!$D$28,0,10*ROW('Sanitation Data'!D148))="","",OFFSET('Sanitation Data'!$D$28,0,10*ROW('Sanitation Data'!D148)))</f>
        <v/>
      </c>
      <c r="CL154" s="309" t="str">
        <f ca="true">+IF(OFFSET('Sanitation Data'!$D$29,0,10*ROW('Sanitation Data'!D148))="","",OFFSET('Sanitation Data'!$D$29,0,10*ROW('Sanitation Data'!D148)))</f>
        <v/>
      </c>
      <c r="CM154" s="309" t="str">
        <f ca="true">+IF(OFFSET('Sanitation Data'!$D$30,0,10*ROW('Sanitation Data'!D148))="","",OFFSET('Sanitation Data'!$D$30,0,10*ROW('Sanitation Data'!D148)))</f>
        <v/>
      </c>
      <c r="CN154" s="309" t="str">
        <f ca="true">+IF(OFFSET('Sanitation Data'!$D$31,0,10*ROW('Sanitation Data'!D148))="","",OFFSET('Sanitation Data'!$D$31,0,10*ROW('Sanitation Data'!D148)))</f>
        <v/>
      </c>
      <c r="CO154" s="309" t="str">
        <f ca="true">+IF(OFFSET('Sanitation Data'!$D$32,0,10*ROW('Sanitation Data'!D148))="","",OFFSET('Sanitation Data'!$D$32,0,10*ROW('Sanitation Data'!D148)))</f>
        <v/>
      </c>
      <c r="CP154" s="309" t="str">
        <f ca="true">+IF(OFFSET('Sanitation Data'!$E$28,0,10*ROW('Sanitation Data'!E148))="","",OFFSET('Sanitation Data'!$E$28,0,10*ROW('Sanitation Data'!E148)))</f>
        <v/>
      </c>
      <c r="CQ154" s="309" t="str">
        <f ca="true">+IF(OFFSET('Sanitation Data'!$E$29,0,10*ROW('Sanitation Data'!E148))="","",OFFSET('Sanitation Data'!$E$29,0,10*ROW('Sanitation Data'!E148)))</f>
        <v/>
      </c>
      <c r="CR154" s="309" t="str">
        <f ca="true">+IF(OFFSET('Sanitation Data'!$E$30,0,10*ROW('Sanitation Data'!E148))="","",OFFSET('Sanitation Data'!$E$30,0,10*ROW('Sanitation Data'!E148)))</f>
        <v/>
      </c>
      <c r="CS154" s="309" t="str">
        <f ca="true">+IF(OFFSET('Sanitation Data'!$E$31,0,10*ROW('Sanitation Data'!E148))="","",OFFSET('Sanitation Data'!$E$31,0,10*ROW('Sanitation Data'!E148)))</f>
        <v/>
      </c>
      <c r="CT154" s="309" t="str">
        <f ca="true">+IF(OFFSET('Sanitation Data'!$E$32,0,10*ROW('Sanitation Data'!E148))="","",OFFSET('Sanitation Data'!$E$32,0,10*ROW('Sanitation Data'!E148)))</f>
        <v/>
      </c>
      <c r="CU154" s="309" t="str">
        <f ca="true">+IF(OFFSET('Sanitation Data'!$F$28,0,10*ROW('Sanitation Data'!F148))="","",OFFSET('Sanitation Data'!$F$28,0,10*ROW('Sanitation Data'!F148)))</f>
        <v/>
      </c>
      <c r="CV154" s="309" t="str">
        <f ca="true">+IF(OFFSET('Sanitation Data'!$F$29,0,10*ROW('Sanitation Data'!F148))="","",OFFSET('Sanitation Data'!$F$29,0,10*ROW('Sanitation Data'!F148)))</f>
        <v/>
      </c>
      <c r="CW154" s="309" t="str">
        <f ca="true">+IF(OFFSET('Sanitation Data'!$F$30,0,10*ROW('Sanitation Data'!F148))="","",OFFSET('Sanitation Data'!$F$30,0,10*ROW('Sanitation Data'!F148)))</f>
        <v/>
      </c>
      <c r="CX154" s="309" t="str">
        <f ca="true">+IF(OFFSET('Sanitation Data'!$F$31,0,10*ROW('Sanitation Data'!F148))="","",OFFSET('Sanitation Data'!$F$31,0,10*ROW('Sanitation Data'!F148)))</f>
        <v/>
      </c>
      <c r="CY154" s="309" t="str">
        <f ca="true">+IF(OFFSET('Sanitation Data'!$F$32,0,10*ROW('Sanitation Data'!F148))="","",OFFSET('Sanitation Data'!$F$32,0,10*ROW('Sanitation Data'!F148)))</f>
        <v/>
      </c>
      <c r="CZ154" s="309" t="str">
        <f ca="true">+IF(OFFSET('Sanitation Data'!$G$28,0,10*ROW('Sanitation Data'!G148))="","",OFFSET('Sanitation Data'!$G$28,0,10*ROW('Sanitation Data'!G148)))</f>
        <v/>
      </c>
      <c r="DA154" s="309" t="str">
        <f ca="true">+IF(OFFSET('Sanitation Data'!$G$29,0,10*ROW('Sanitation Data'!G148))="","",OFFSET('Sanitation Data'!$G$29,0,10*ROW('Sanitation Data'!G148)))</f>
        <v/>
      </c>
      <c r="DB154" s="309" t="str">
        <f ca="true">+IF(OFFSET('Sanitation Data'!$G$30,0,10*ROW('Sanitation Data'!G148))="","",OFFSET('Sanitation Data'!$G$30,0,10*ROW('Sanitation Data'!G148)))</f>
        <v/>
      </c>
      <c r="DC154" s="309" t="str">
        <f ca="true">+IF(OFFSET('Sanitation Data'!$G$31,0,10*ROW('Sanitation Data'!G148))="","",OFFSET('Sanitation Data'!$G$31,0,10*ROW('Sanitation Data'!G148)))</f>
        <v/>
      </c>
      <c r="DD154" s="309" t="str">
        <f ca="true">+IF(OFFSET('Sanitation Data'!$G$32,0,10*ROW('Sanitation Data'!G148))="","",OFFSET('Sanitation Data'!$G$32,0,10*ROW('Sanitation Data'!G148)))</f>
        <v/>
      </c>
      <c r="DE154" s="309" t="str">
        <f ca="true">+IF(OFFSET('Sanitation Data'!$H$28,0,10*ROW('Sanitation Data'!H148))="","",OFFSET('Sanitation Data'!$H$28,0,10*ROW('Sanitation Data'!H148)))</f>
        <v/>
      </c>
      <c r="DF154" s="309" t="str">
        <f ca="true">+IF(OFFSET('Sanitation Data'!$H$29,0,10*ROW('Sanitation Data'!H148))="","",OFFSET('Sanitation Data'!$H$29,0,10*ROW('Sanitation Data'!H148)))</f>
        <v/>
      </c>
      <c r="DG154" s="309" t="str">
        <f ca="true">+IF(OFFSET('Sanitation Data'!$H$30,0,10*ROW('Sanitation Data'!H148))="","",OFFSET('Sanitation Data'!$H$30,0,10*ROW('Sanitation Data'!H148)))</f>
        <v/>
      </c>
      <c r="DH154" s="309" t="str">
        <f ca="true">+IF(OFFSET('Sanitation Data'!$H$31,0,10*ROW('Sanitation Data'!H148))="","",OFFSET('Sanitation Data'!$H$31,0,10*ROW('Sanitation Data'!H148)))</f>
        <v/>
      </c>
      <c r="DI154" s="309" t="str">
        <f ca="true">+IF(OFFSET('Sanitation Data'!$H$32,0,10*ROW('Sanitation Data'!H148))="","",OFFSET('Sanitation Data'!$H$32,0,10*ROW('Sanitation Data'!H148)))</f>
        <v/>
      </c>
      <c r="DJ154" s="309" t="str">
        <f ca="true">+IF(OFFSET('Sanitation Data'!$I$28,0,10*ROW('Sanitation Data'!I148))="","",OFFSET('Sanitation Data'!$I$28,0,10*ROW('Sanitation Data'!I148)))</f>
        <v/>
      </c>
      <c r="DK154" s="309" t="str">
        <f ca="true">+IF(OFFSET('Sanitation Data'!$I$29,0,10*ROW('Sanitation Data'!I148))="","",OFFSET('Sanitation Data'!$I$29,0,10*ROW('Sanitation Data'!I148)))</f>
        <v/>
      </c>
      <c r="DL154" s="309" t="str">
        <f ca="true">+IF(OFFSET('Sanitation Data'!$I$30,0,10*ROW('Sanitation Data'!I148))="","",OFFSET('Sanitation Data'!$I$30,0,10*ROW('Sanitation Data'!I148)))</f>
        <v/>
      </c>
      <c r="DM154" s="309" t="str">
        <f ca="true">+IF(OFFSET('Sanitation Data'!$I$31,0,10*ROW('Sanitation Data'!I148))="","",OFFSET('Sanitation Data'!$I$31,0,10*ROW('Sanitation Data'!I148)))</f>
        <v/>
      </c>
      <c r="DN154" s="309" t="str">
        <f ca="true">+IF(OFFSET('Sanitation Data'!$I$32,0,10*ROW('Sanitation Data'!I148))="","",OFFSET('Sanitation Data'!$I$32,0,10*ROW('Sanitation Data'!I148)))</f>
        <v/>
      </c>
      <c r="DO154" s="309" t="str">
        <f ca="true">+IF(OFFSET('Hygiene Data'!$D$11,0,10*ROW('Hygiene Data'!D148))="","",OFFSET('Hygiene Data'!$D$11,0,10*ROW('Hygiene Data'!D148)))</f>
        <v/>
      </c>
      <c r="DP154" s="309" t="str">
        <f ca="true">+IF(OFFSET('Hygiene Data'!$D$12,0,10*ROW('Hygiene Data'!D148))="","",OFFSET('Hygiene Data'!$D$12,0,10*ROW('Hygiene Data'!D148)))</f>
        <v/>
      </c>
      <c r="DQ154" s="309" t="str">
        <f ca="true">+IF(OFFSET('Hygiene Data'!$D$13,0,10*ROW('Hygiene Data'!D148))="","",OFFSET('Hygiene Data'!$D$13,0,10*ROW('Hygiene Data'!D148)))</f>
        <v/>
      </c>
      <c r="DR154" s="309" t="str">
        <f ca="true">+IF(OFFSET('Hygiene Data'!$E$11,0,10*ROW('Hygiene Data'!E148))="","",OFFSET('Hygiene Data'!$E$11,0,10*ROW('Hygiene Data'!E148)))</f>
        <v/>
      </c>
      <c r="DS154" s="309" t="str">
        <f ca="true">+IF(OFFSET('Hygiene Data'!$E$12,0,10*ROW('Hygiene Data'!E148))="","",OFFSET('Hygiene Data'!$E$12,0,10*ROW('Hygiene Data'!E148)))</f>
        <v/>
      </c>
      <c r="DT154" s="309" t="str">
        <f ca="true">+IF(OFFSET('Hygiene Data'!$E$13,0,10*ROW('Hygiene Data'!E148))="","",OFFSET('Hygiene Data'!$E$13,0,10*ROW('Hygiene Data'!E148)))</f>
        <v/>
      </c>
      <c r="DU154" s="309" t="str">
        <f ca="true">+IF(OFFSET('Hygiene Data'!$F$11,0,10*ROW('Hygiene Data'!F148))="","",OFFSET('Hygiene Data'!$F$11,0,10*ROW('Hygiene Data'!F148)))</f>
        <v/>
      </c>
      <c r="DV154" s="309" t="str">
        <f ca="true">+IF(OFFSET('Hygiene Data'!$F$12,0,10*ROW('Hygiene Data'!F148))="","",OFFSET('Hygiene Data'!$F$12,0,10*ROW('Hygiene Data'!F148)))</f>
        <v/>
      </c>
      <c r="DW154" s="309" t="str">
        <f ca="true">+IF(OFFSET('Hygiene Data'!$F$13,0,10*ROW('Hygiene Data'!F148))="","",OFFSET('Hygiene Data'!$F$13,0,10*ROW('Hygiene Data'!F148)))</f>
        <v/>
      </c>
      <c r="DX154" s="309" t="str">
        <f ca="true">+IF(OFFSET('Hygiene Data'!$G$11,0,10*ROW('Hygiene Data'!G148))="","",OFFSET('Hygiene Data'!$G$11,0,10*ROW('Hygiene Data'!G148)))</f>
        <v/>
      </c>
      <c r="DY154" s="309" t="str">
        <f ca="true">+IF(OFFSET('Hygiene Data'!$G$12,0,10*ROW('Hygiene Data'!G148))="","",OFFSET('Hygiene Data'!$G$12,0,10*ROW('Hygiene Data'!G148)))</f>
        <v/>
      </c>
      <c r="DZ154" s="309" t="str">
        <f ca="true">+IF(OFFSET('Hygiene Data'!$G$13,0,10*ROW('Hygiene Data'!G148))="","",OFFSET('Hygiene Data'!$G$13,0,10*ROW('Hygiene Data'!G148)))</f>
        <v/>
      </c>
      <c r="EA154" s="309" t="str">
        <f ca="true">+IF(OFFSET('Hygiene Data'!$H$11,0,10*ROW('Hygiene Data'!H148))="","",OFFSET('Hygiene Data'!$H$11,0,10*ROW('Hygiene Data'!H148)))</f>
        <v/>
      </c>
      <c r="EB154" s="309" t="str">
        <f ca="true">+IF(OFFSET('Hygiene Data'!$H$12,0,10*ROW('Hygiene Data'!H148))="","",OFFSET('Hygiene Data'!$H$12,0,10*ROW('Hygiene Data'!H148)))</f>
        <v/>
      </c>
      <c r="EC154" s="309" t="str">
        <f ca="true">+IF(OFFSET('Hygiene Data'!$H$13,0,10*ROW('Hygiene Data'!H148))="","",OFFSET('Hygiene Data'!$H$13,0,10*ROW('Hygiene Data'!H148)))</f>
        <v/>
      </c>
      <c r="ED154" s="309" t="str">
        <f ca="true">+IF(OFFSET('Hygiene Data'!$I$11,0,10*ROW('Hygiene Data'!I148))="","",OFFSET('Hygiene Data'!$I$11,0,10*ROW('Hygiene Data'!I148)))</f>
        <v/>
      </c>
      <c r="EE154" s="309" t="str">
        <f ca="true">+IF(OFFSET('Hygiene Data'!$I$12,0,10*ROW('Hygiene Data'!I148))="","",OFFSET('Hygiene Data'!$I$12,0,10*ROW('Hygiene Data'!I148)))</f>
        <v/>
      </c>
      <c r="EF154" s="309"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65" t="str">
        <f t="shared" ca="true" si="2"/>
        <v/>
      </c>
      <c r="D155" s="9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10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10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10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10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10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10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10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10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10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10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10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10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10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10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10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10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10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10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10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10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10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10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10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10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10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10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10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10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10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10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9"/>
      <c r="BS155" s="309" t="str">
        <f ca="true">+IF(OFFSET('Water Data'!$D$27,0,10*ROW('Water Data'!D149))="","",OFFSET('Water Data'!$D$27,0,10*ROW('Water Data'!D149)))</f>
        <v/>
      </c>
      <c r="BT155" s="309" t="str">
        <f ca="true">+IF(OFFSET('Water Data'!$D$28,0,10*ROW('Water Data'!D149))="","",OFFSET('Water Data'!$D$28,0,10*ROW('Water Data'!D149)))</f>
        <v/>
      </c>
      <c r="BU155" s="309" t="str">
        <f ca="true">+IF(OFFSET('Water Data'!$D$29,0,10*ROW('Water Data'!D149))="","",OFFSET('Water Data'!$D$29,0,10*ROW('Water Data'!D149)))</f>
        <v/>
      </c>
      <c r="BV155" s="309" t="str">
        <f ca="true">+IF(OFFSET('Water Data'!$E$27,0,10*ROW('Water Data'!E149))="","",OFFSET('Water Data'!$E$27,0,10*ROW('Water Data'!E149)))</f>
        <v/>
      </c>
      <c r="BW155" s="309" t="str">
        <f ca="true">+IF(OFFSET('Water Data'!$E$28,0,10*ROW('Water Data'!E149))="","",OFFSET('Water Data'!$E$28,0,10*ROW('Water Data'!E149)))</f>
        <v/>
      </c>
      <c r="BX155" s="309" t="str">
        <f ca="true">+IF(OFFSET('Water Data'!$E$29,0,10*ROW('Water Data'!E149))="","",OFFSET('Water Data'!$E$29,0,10*ROW('Water Data'!E149)))</f>
        <v/>
      </c>
      <c r="BY155" s="309" t="str">
        <f ca="true">+IF(OFFSET('Water Data'!$F$27,0,10*ROW('Water Data'!F149))="","",OFFSET('Water Data'!$F$27,0,10*ROW('Water Data'!F149)))</f>
        <v/>
      </c>
      <c r="BZ155" s="309" t="str">
        <f ca="true">+IF(OFFSET('Water Data'!$F$28,0,10*ROW('Water Data'!F149))="","",OFFSET('Water Data'!$F$28,0,10*ROW('Water Data'!F149)))</f>
        <v/>
      </c>
      <c r="CA155" s="309" t="str">
        <f ca="true">+IF(OFFSET('Water Data'!$F$29,0,10*ROW('Water Data'!F149))="","",OFFSET('Water Data'!$F$29,0,10*ROW('Water Data'!F149)))</f>
        <v/>
      </c>
      <c r="CB155" s="309" t="str">
        <f ca="true">+IF(OFFSET('Water Data'!$G$27,0,10*ROW('Water Data'!G149))="","",OFFSET('Water Data'!$G$27,0,10*ROW('Water Data'!G149)))</f>
        <v/>
      </c>
      <c r="CC155" s="309" t="str">
        <f ca="true">+IF(OFFSET('Water Data'!$G$28,0,10*ROW('Water Data'!G149))="","",OFFSET('Water Data'!$G$28,0,10*ROW('Water Data'!G149)))</f>
        <v/>
      </c>
      <c r="CD155" s="309" t="str">
        <f ca="true">+IF(OFFSET('Water Data'!$G$29,0,10*ROW('Water Data'!G149))="","",OFFSET('Water Data'!$G$29,0,10*ROW('Water Data'!G149)))</f>
        <v/>
      </c>
      <c r="CE155" s="309" t="str">
        <f ca="true">+IF(OFFSET('Water Data'!$H$27,0,10*ROW('Water Data'!H149))="","",OFFSET('Water Data'!$H$27,0,10*ROW('Water Data'!H149)))</f>
        <v/>
      </c>
      <c r="CF155" s="309" t="str">
        <f ca="true">+IF(OFFSET('Water Data'!$H$28,0,10*ROW('Water Data'!H149))="","",OFFSET('Water Data'!$H$28,0,10*ROW('Water Data'!H149)))</f>
        <v/>
      </c>
      <c r="CG155" s="309" t="str">
        <f ca="true">+IF(OFFSET('Water Data'!$H$29,0,10*ROW('Water Data'!H149))="","",OFFSET('Water Data'!$H$29,0,10*ROW('Water Data'!H149)))</f>
        <v/>
      </c>
      <c r="CH155" s="309" t="str">
        <f ca="true">+IF(OFFSET('Water Data'!$I$27,0,10*ROW('Water Data'!I149))="","",OFFSET('Water Data'!$I$27,0,10*ROW('Water Data'!I149)))</f>
        <v/>
      </c>
      <c r="CI155" s="309" t="str">
        <f ca="true">+IF(OFFSET('Water Data'!$I$28,0,10*ROW('Water Data'!I149))="","",OFFSET('Water Data'!$I$28,0,10*ROW('Water Data'!I149)))</f>
        <v/>
      </c>
      <c r="CJ155" s="309" t="str">
        <f ca="true">+IF(OFFSET('Water Data'!$I$29,0,10*ROW('Water Data'!I149))="","",OFFSET('Water Data'!$I$29,0,10*ROW('Water Data'!I149)))</f>
        <v/>
      </c>
      <c r="CK155" s="309" t="str">
        <f ca="true">+IF(OFFSET('Sanitation Data'!$D$28,0,10*ROW('Sanitation Data'!D149))="","",OFFSET('Sanitation Data'!$D$28,0,10*ROW('Sanitation Data'!D149)))</f>
        <v/>
      </c>
      <c r="CL155" s="309" t="str">
        <f ca="true">+IF(OFFSET('Sanitation Data'!$D$29,0,10*ROW('Sanitation Data'!D149))="","",OFFSET('Sanitation Data'!$D$29,0,10*ROW('Sanitation Data'!D149)))</f>
        <v/>
      </c>
      <c r="CM155" s="309" t="str">
        <f ca="true">+IF(OFFSET('Sanitation Data'!$D$30,0,10*ROW('Sanitation Data'!D149))="","",OFFSET('Sanitation Data'!$D$30,0,10*ROW('Sanitation Data'!D149)))</f>
        <v/>
      </c>
      <c r="CN155" s="309" t="str">
        <f ca="true">+IF(OFFSET('Sanitation Data'!$D$31,0,10*ROW('Sanitation Data'!D149))="","",OFFSET('Sanitation Data'!$D$31,0,10*ROW('Sanitation Data'!D149)))</f>
        <v/>
      </c>
      <c r="CO155" s="309" t="str">
        <f ca="true">+IF(OFFSET('Sanitation Data'!$D$32,0,10*ROW('Sanitation Data'!D149))="","",OFFSET('Sanitation Data'!$D$32,0,10*ROW('Sanitation Data'!D149)))</f>
        <v/>
      </c>
      <c r="CP155" s="309" t="str">
        <f ca="true">+IF(OFFSET('Sanitation Data'!$E$28,0,10*ROW('Sanitation Data'!E149))="","",OFFSET('Sanitation Data'!$E$28,0,10*ROW('Sanitation Data'!E149)))</f>
        <v/>
      </c>
      <c r="CQ155" s="309" t="str">
        <f ca="true">+IF(OFFSET('Sanitation Data'!$E$29,0,10*ROW('Sanitation Data'!E149))="","",OFFSET('Sanitation Data'!$E$29,0,10*ROW('Sanitation Data'!E149)))</f>
        <v/>
      </c>
      <c r="CR155" s="309" t="str">
        <f ca="true">+IF(OFFSET('Sanitation Data'!$E$30,0,10*ROW('Sanitation Data'!E149))="","",OFFSET('Sanitation Data'!$E$30,0,10*ROW('Sanitation Data'!E149)))</f>
        <v/>
      </c>
      <c r="CS155" s="309" t="str">
        <f ca="true">+IF(OFFSET('Sanitation Data'!$E$31,0,10*ROW('Sanitation Data'!E149))="","",OFFSET('Sanitation Data'!$E$31,0,10*ROW('Sanitation Data'!E149)))</f>
        <v/>
      </c>
      <c r="CT155" s="309" t="str">
        <f ca="true">+IF(OFFSET('Sanitation Data'!$E$32,0,10*ROW('Sanitation Data'!E149))="","",OFFSET('Sanitation Data'!$E$32,0,10*ROW('Sanitation Data'!E149)))</f>
        <v/>
      </c>
      <c r="CU155" s="309" t="str">
        <f ca="true">+IF(OFFSET('Sanitation Data'!$F$28,0,10*ROW('Sanitation Data'!F149))="","",OFFSET('Sanitation Data'!$F$28,0,10*ROW('Sanitation Data'!F149)))</f>
        <v/>
      </c>
      <c r="CV155" s="309" t="str">
        <f ca="true">+IF(OFFSET('Sanitation Data'!$F$29,0,10*ROW('Sanitation Data'!F149))="","",OFFSET('Sanitation Data'!$F$29,0,10*ROW('Sanitation Data'!F149)))</f>
        <v/>
      </c>
      <c r="CW155" s="309" t="str">
        <f ca="true">+IF(OFFSET('Sanitation Data'!$F$30,0,10*ROW('Sanitation Data'!F149))="","",OFFSET('Sanitation Data'!$F$30,0,10*ROW('Sanitation Data'!F149)))</f>
        <v/>
      </c>
      <c r="CX155" s="309" t="str">
        <f ca="true">+IF(OFFSET('Sanitation Data'!$F$31,0,10*ROW('Sanitation Data'!F149))="","",OFFSET('Sanitation Data'!$F$31,0,10*ROW('Sanitation Data'!F149)))</f>
        <v/>
      </c>
      <c r="CY155" s="309" t="str">
        <f ca="true">+IF(OFFSET('Sanitation Data'!$F$32,0,10*ROW('Sanitation Data'!F149))="","",OFFSET('Sanitation Data'!$F$32,0,10*ROW('Sanitation Data'!F149)))</f>
        <v/>
      </c>
      <c r="CZ155" s="309" t="str">
        <f ca="true">+IF(OFFSET('Sanitation Data'!$G$28,0,10*ROW('Sanitation Data'!G149))="","",OFFSET('Sanitation Data'!$G$28,0,10*ROW('Sanitation Data'!G149)))</f>
        <v/>
      </c>
      <c r="DA155" s="309" t="str">
        <f ca="true">+IF(OFFSET('Sanitation Data'!$G$29,0,10*ROW('Sanitation Data'!G149))="","",OFFSET('Sanitation Data'!$G$29,0,10*ROW('Sanitation Data'!G149)))</f>
        <v/>
      </c>
      <c r="DB155" s="309" t="str">
        <f ca="true">+IF(OFFSET('Sanitation Data'!$G$30,0,10*ROW('Sanitation Data'!G149))="","",OFFSET('Sanitation Data'!$G$30,0,10*ROW('Sanitation Data'!G149)))</f>
        <v/>
      </c>
      <c r="DC155" s="309" t="str">
        <f ca="true">+IF(OFFSET('Sanitation Data'!$G$31,0,10*ROW('Sanitation Data'!G149))="","",OFFSET('Sanitation Data'!$G$31,0,10*ROW('Sanitation Data'!G149)))</f>
        <v/>
      </c>
      <c r="DD155" s="309" t="str">
        <f ca="true">+IF(OFFSET('Sanitation Data'!$G$32,0,10*ROW('Sanitation Data'!G149))="","",OFFSET('Sanitation Data'!$G$32,0,10*ROW('Sanitation Data'!G149)))</f>
        <v/>
      </c>
      <c r="DE155" s="309" t="str">
        <f ca="true">+IF(OFFSET('Sanitation Data'!$H$28,0,10*ROW('Sanitation Data'!H149))="","",OFFSET('Sanitation Data'!$H$28,0,10*ROW('Sanitation Data'!H149)))</f>
        <v/>
      </c>
      <c r="DF155" s="309" t="str">
        <f ca="true">+IF(OFFSET('Sanitation Data'!$H$29,0,10*ROW('Sanitation Data'!H149))="","",OFFSET('Sanitation Data'!$H$29,0,10*ROW('Sanitation Data'!H149)))</f>
        <v/>
      </c>
      <c r="DG155" s="309" t="str">
        <f ca="true">+IF(OFFSET('Sanitation Data'!$H$30,0,10*ROW('Sanitation Data'!H149))="","",OFFSET('Sanitation Data'!$H$30,0,10*ROW('Sanitation Data'!H149)))</f>
        <v/>
      </c>
      <c r="DH155" s="309" t="str">
        <f ca="true">+IF(OFFSET('Sanitation Data'!$H$31,0,10*ROW('Sanitation Data'!H149))="","",OFFSET('Sanitation Data'!$H$31,0,10*ROW('Sanitation Data'!H149)))</f>
        <v/>
      </c>
      <c r="DI155" s="309" t="str">
        <f ca="true">+IF(OFFSET('Sanitation Data'!$H$32,0,10*ROW('Sanitation Data'!H149))="","",OFFSET('Sanitation Data'!$H$32,0,10*ROW('Sanitation Data'!H149)))</f>
        <v/>
      </c>
      <c r="DJ155" s="309" t="str">
        <f ca="true">+IF(OFFSET('Sanitation Data'!$I$28,0,10*ROW('Sanitation Data'!I149))="","",OFFSET('Sanitation Data'!$I$28,0,10*ROW('Sanitation Data'!I149)))</f>
        <v/>
      </c>
      <c r="DK155" s="309" t="str">
        <f ca="true">+IF(OFFSET('Sanitation Data'!$I$29,0,10*ROW('Sanitation Data'!I149))="","",OFFSET('Sanitation Data'!$I$29,0,10*ROW('Sanitation Data'!I149)))</f>
        <v/>
      </c>
      <c r="DL155" s="309" t="str">
        <f ca="true">+IF(OFFSET('Sanitation Data'!$I$30,0,10*ROW('Sanitation Data'!I149))="","",OFFSET('Sanitation Data'!$I$30,0,10*ROW('Sanitation Data'!I149)))</f>
        <v/>
      </c>
      <c r="DM155" s="309" t="str">
        <f ca="true">+IF(OFFSET('Sanitation Data'!$I$31,0,10*ROW('Sanitation Data'!I149))="","",OFFSET('Sanitation Data'!$I$31,0,10*ROW('Sanitation Data'!I149)))</f>
        <v/>
      </c>
      <c r="DN155" s="309" t="str">
        <f ca="true">+IF(OFFSET('Sanitation Data'!$I$32,0,10*ROW('Sanitation Data'!I149))="","",OFFSET('Sanitation Data'!$I$32,0,10*ROW('Sanitation Data'!I149)))</f>
        <v/>
      </c>
      <c r="DO155" s="309" t="str">
        <f ca="true">+IF(OFFSET('Hygiene Data'!$D$11,0,10*ROW('Hygiene Data'!D149))="","",OFFSET('Hygiene Data'!$D$11,0,10*ROW('Hygiene Data'!D149)))</f>
        <v/>
      </c>
      <c r="DP155" s="309" t="str">
        <f ca="true">+IF(OFFSET('Hygiene Data'!$D$12,0,10*ROW('Hygiene Data'!D149))="","",OFFSET('Hygiene Data'!$D$12,0,10*ROW('Hygiene Data'!D149)))</f>
        <v/>
      </c>
      <c r="DQ155" s="309" t="str">
        <f ca="true">+IF(OFFSET('Hygiene Data'!$D$13,0,10*ROW('Hygiene Data'!D149))="","",OFFSET('Hygiene Data'!$D$13,0,10*ROW('Hygiene Data'!D149)))</f>
        <v/>
      </c>
      <c r="DR155" s="309" t="str">
        <f ca="true">+IF(OFFSET('Hygiene Data'!$E$11,0,10*ROW('Hygiene Data'!E149))="","",OFFSET('Hygiene Data'!$E$11,0,10*ROW('Hygiene Data'!E149)))</f>
        <v/>
      </c>
      <c r="DS155" s="309" t="str">
        <f ca="true">+IF(OFFSET('Hygiene Data'!$E$12,0,10*ROW('Hygiene Data'!E149))="","",OFFSET('Hygiene Data'!$E$12,0,10*ROW('Hygiene Data'!E149)))</f>
        <v/>
      </c>
      <c r="DT155" s="309" t="str">
        <f ca="true">+IF(OFFSET('Hygiene Data'!$E$13,0,10*ROW('Hygiene Data'!E149))="","",OFFSET('Hygiene Data'!$E$13,0,10*ROW('Hygiene Data'!E149)))</f>
        <v/>
      </c>
      <c r="DU155" s="309" t="str">
        <f ca="true">+IF(OFFSET('Hygiene Data'!$F$11,0,10*ROW('Hygiene Data'!F149))="","",OFFSET('Hygiene Data'!$F$11,0,10*ROW('Hygiene Data'!F149)))</f>
        <v/>
      </c>
      <c r="DV155" s="309" t="str">
        <f ca="true">+IF(OFFSET('Hygiene Data'!$F$12,0,10*ROW('Hygiene Data'!F149))="","",OFFSET('Hygiene Data'!$F$12,0,10*ROW('Hygiene Data'!F149)))</f>
        <v/>
      </c>
      <c r="DW155" s="309" t="str">
        <f ca="true">+IF(OFFSET('Hygiene Data'!$F$13,0,10*ROW('Hygiene Data'!F149))="","",OFFSET('Hygiene Data'!$F$13,0,10*ROW('Hygiene Data'!F149)))</f>
        <v/>
      </c>
      <c r="DX155" s="309" t="str">
        <f ca="true">+IF(OFFSET('Hygiene Data'!$G$11,0,10*ROW('Hygiene Data'!G149))="","",OFFSET('Hygiene Data'!$G$11,0,10*ROW('Hygiene Data'!G149)))</f>
        <v/>
      </c>
      <c r="DY155" s="309" t="str">
        <f ca="true">+IF(OFFSET('Hygiene Data'!$G$12,0,10*ROW('Hygiene Data'!G149))="","",OFFSET('Hygiene Data'!$G$12,0,10*ROW('Hygiene Data'!G149)))</f>
        <v/>
      </c>
      <c r="DZ155" s="309" t="str">
        <f ca="true">+IF(OFFSET('Hygiene Data'!$G$13,0,10*ROW('Hygiene Data'!G149))="","",OFFSET('Hygiene Data'!$G$13,0,10*ROW('Hygiene Data'!G149)))</f>
        <v/>
      </c>
      <c r="EA155" s="309" t="str">
        <f ca="true">+IF(OFFSET('Hygiene Data'!$H$11,0,10*ROW('Hygiene Data'!H149))="","",OFFSET('Hygiene Data'!$H$11,0,10*ROW('Hygiene Data'!H149)))</f>
        <v/>
      </c>
      <c r="EB155" s="309" t="str">
        <f ca="true">+IF(OFFSET('Hygiene Data'!$H$12,0,10*ROW('Hygiene Data'!H149))="","",OFFSET('Hygiene Data'!$H$12,0,10*ROW('Hygiene Data'!H149)))</f>
        <v/>
      </c>
      <c r="EC155" s="309" t="str">
        <f ca="true">+IF(OFFSET('Hygiene Data'!$H$13,0,10*ROW('Hygiene Data'!H149))="","",OFFSET('Hygiene Data'!$H$13,0,10*ROW('Hygiene Data'!H149)))</f>
        <v/>
      </c>
      <c r="ED155" s="309" t="str">
        <f ca="true">+IF(OFFSET('Hygiene Data'!$I$11,0,10*ROW('Hygiene Data'!I149))="","",OFFSET('Hygiene Data'!$I$11,0,10*ROW('Hygiene Data'!I149)))</f>
        <v/>
      </c>
      <c r="EE155" s="309" t="str">
        <f ca="true">+IF(OFFSET('Hygiene Data'!$I$12,0,10*ROW('Hygiene Data'!I149))="","",OFFSET('Hygiene Data'!$I$12,0,10*ROW('Hygiene Data'!I149)))</f>
        <v/>
      </c>
      <c r="EF155" s="309"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65" t="str">
        <f t="shared" ca="true" si="2"/>
        <v/>
      </c>
      <c r="D156" s="9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10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10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10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10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10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10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10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10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10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10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10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10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10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10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10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10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10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10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10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10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10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10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10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10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10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10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10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10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10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10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9"/>
      <c r="BS156" s="309" t="str">
        <f ca="true">+IF(OFFSET('Water Data'!$D$27,0,10*ROW('Water Data'!D150))="","",OFFSET('Water Data'!$D$27,0,10*ROW('Water Data'!D150)))</f>
        <v/>
      </c>
      <c r="BT156" s="309" t="str">
        <f ca="true">+IF(OFFSET('Water Data'!$D$28,0,10*ROW('Water Data'!D150))="","",OFFSET('Water Data'!$D$28,0,10*ROW('Water Data'!D150)))</f>
        <v/>
      </c>
      <c r="BU156" s="309" t="str">
        <f ca="true">+IF(OFFSET('Water Data'!$D$29,0,10*ROW('Water Data'!D150))="","",OFFSET('Water Data'!$D$29,0,10*ROW('Water Data'!D150)))</f>
        <v/>
      </c>
      <c r="BV156" s="309" t="str">
        <f ca="true">+IF(OFFSET('Water Data'!$E$27,0,10*ROW('Water Data'!E150))="","",OFFSET('Water Data'!$E$27,0,10*ROW('Water Data'!E150)))</f>
        <v/>
      </c>
      <c r="BW156" s="309" t="str">
        <f ca="true">+IF(OFFSET('Water Data'!$E$28,0,10*ROW('Water Data'!E150))="","",OFFSET('Water Data'!$E$28,0,10*ROW('Water Data'!E150)))</f>
        <v/>
      </c>
      <c r="BX156" s="309" t="str">
        <f ca="true">+IF(OFFSET('Water Data'!$E$29,0,10*ROW('Water Data'!E150))="","",OFFSET('Water Data'!$E$29,0,10*ROW('Water Data'!E150)))</f>
        <v/>
      </c>
      <c r="BY156" s="309" t="str">
        <f ca="true">+IF(OFFSET('Water Data'!$F$27,0,10*ROW('Water Data'!F150))="","",OFFSET('Water Data'!$F$27,0,10*ROW('Water Data'!F150)))</f>
        <v/>
      </c>
      <c r="BZ156" s="309" t="str">
        <f ca="true">+IF(OFFSET('Water Data'!$F$28,0,10*ROW('Water Data'!F150))="","",OFFSET('Water Data'!$F$28,0,10*ROW('Water Data'!F150)))</f>
        <v/>
      </c>
      <c r="CA156" s="309" t="str">
        <f ca="true">+IF(OFFSET('Water Data'!$F$29,0,10*ROW('Water Data'!F150))="","",OFFSET('Water Data'!$F$29,0,10*ROW('Water Data'!F150)))</f>
        <v/>
      </c>
      <c r="CB156" s="309" t="str">
        <f ca="true">+IF(OFFSET('Water Data'!$G$27,0,10*ROW('Water Data'!G150))="","",OFFSET('Water Data'!$G$27,0,10*ROW('Water Data'!G150)))</f>
        <v/>
      </c>
      <c r="CC156" s="309" t="str">
        <f ca="true">+IF(OFFSET('Water Data'!$G$28,0,10*ROW('Water Data'!G150))="","",OFFSET('Water Data'!$G$28,0,10*ROW('Water Data'!G150)))</f>
        <v/>
      </c>
      <c r="CD156" s="309" t="str">
        <f ca="true">+IF(OFFSET('Water Data'!$G$29,0,10*ROW('Water Data'!G150))="","",OFFSET('Water Data'!$G$29,0,10*ROW('Water Data'!G150)))</f>
        <v/>
      </c>
      <c r="CE156" s="309" t="str">
        <f ca="true">+IF(OFFSET('Water Data'!$H$27,0,10*ROW('Water Data'!H150))="","",OFFSET('Water Data'!$H$27,0,10*ROW('Water Data'!H150)))</f>
        <v/>
      </c>
      <c r="CF156" s="309" t="str">
        <f ca="true">+IF(OFFSET('Water Data'!$H$28,0,10*ROW('Water Data'!H150))="","",OFFSET('Water Data'!$H$28,0,10*ROW('Water Data'!H150)))</f>
        <v/>
      </c>
      <c r="CG156" s="309" t="str">
        <f ca="true">+IF(OFFSET('Water Data'!$H$29,0,10*ROW('Water Data'!H150))="","",OFFSET('Water Data'!$H$29,0,10*ROW('Water Data'!H150)))</f>
        <v/>
      </c>
      <c r="CH156" s="309" t="str">
        <f ca="true">+IF(OFFSET('Water Data'!$I$27,0,10*ROW('Water Data'!I150))="","",OFFSET('Water Data'!$I$27,0,10*ROW('Water Data'!I150)))</f>
        <v/>
      </c>
      <c r="CI156" s="309" t="str">
        <f ca="true">+IF(OFFSET('Water Data'!$I$28,0,10*ROW('Water Data'!I150))="","",OFFSET('Water Data'!$I$28,0,10*ROW('Water Data'!I150)))</f>
        <v/>
      </c>
      <c r="CJ156" s="309" t="str">
        <f ca="true">+IF(OFFSET('Water Data'!$I$29,0,10*ROW('Water Data'!I150))="","",OFFSET('Water Data'!$I$29,0,10*ROW('Water Data'!I150)))</f>
        <v/>
      </c>
      <c r="CK156" s="309" t="str">
        <f ca="true">+IF(OFFSET('Sanitation Data'!$D$28,0,10*ROW('Sanitation Data'!D150))="","",OFFSET('Sanitation Data'!$D$28,0,10*ROW('Sanitation Data'!D150)))</f>
        <v/>
      </c>
      <c r="CL156" s="309" t="str">
        <f ca="true">+IF(OFFSET('Sanitation Data'!$D$29,0,10*ROW('Sanitation Data'!D150))="","",OFFSET('Sanitation Data'!$D$29,0,10*ROW('Sanitation Data'!D150)))</f>
        <v/>
      </c>
      <c r="CM156" s="309" t="str">
        <f ca="true">+IF(OFFSET('Sanitation Data'!$D$30,0,10*ROW('Sanitation Data'!D150))="","",OFFSET('Sanitation Data'!$D$30,0,10*ROW('Sanitation Data'!D150)))</f>
        <v/>
      </c>
      <c r="CN156" s="309" t="str">
        <f ca="true">+IF(OFFSET('Sanitation Data'!$D$31,0,10*ROW('Sanitation Data'!D150))="","",OFFSET('Sanitation Data'!$D$31,0,10*ROW('Sanitation Data'!D150)))</f>
        <v/>
      </c>
      <c r="CO156" s="309" t="str">
        <f ca="true">+IF(OFFSET('Sanitation Data'!$D$32,0,10*ROW('Sanitation Data'!D150))="","",OFFSET('Sanitation Data'!$D$32,0,10*ROW('Sanitation Data'!D150)))</f>
        <v/>
      </c>
      <c r="CP156" s="309" t="str">
        <f ca="true">+IF(OFFSET('Sanitation Data'!$E$28,0,10*ROW('Sanitation Data'!E150))="","",OFFSET('Sanitation Data'!$E$28,0,10*ROW('Sanitation Data'!E150)))</f>
        <v/>
      </c>
      <c r="CQ156" s="309" t="str">
        <f ca="true">+IF(OFFSET('Sanitation Data'!$E$29,0,10*ROW('Sanitation Data'!E150))="","",OFFSET('Sanitation Data'!$E$29,0,10*ROW('Sanitation Data'!E150)))</f>
        <v/>
      </c>
      <c r="CR156" s="309" t="str">
        <f ca="true">+IF(OFFSET('Sanitation Data'!$E$30,0,10*ROW('Sanitation Data'!E150))="","",OFFSET('Sanitation Data'!$E$30,0,10*ROW('Sanitation Data'!E150)))</f>
        <v/>
      </c>
      <c r="CS156" s="309" t="str">
        <f ca="true">+IF(OFFSET('Sanitation Data'!$E$31,0,10*ROW('Sanitation Data'!E150))="","",OFFSET('Sanitation Data'!$E$31,0,10*ROW('Sanitation Data'!E150)))</f>
        <v/>
      </c>
      <c r="CT156" s="309" t="str">
        <f ca="true">+IF(OFFSET('Sanitation Data'!$E$32,0,10*ROW('Sanitation Data'!E150))="","",OFFSET('Sanitation Data'!$E$32,0,10*ROW('Sanitation Data'!E150)))</f>
        <v/>
      </c>
      <c r="CU156" s="309" t="str">
        <f ca="true">+IF(OFFSET('Sanitation Data'!$F$28,0,10*ROW('Sanitation Data'!F150))="","",OFFSET('Sanitation Data'!$F$28,0,10*ROW('Sanitation Data'!F150)))</f>
        <v/>
      </c>
      <c r="CV156" s="309" t="str">
        <f ca="true">+IF(OFFSET('Sanitation Data'!$F$29,0,10*ROW('Sanitation Data'!F150))="","",OFFSET('Sanitation Data'!$F$29,0,10*ROW('Sanitation Data'!F150)))</f>
        <v/>
      </c>
      <c r="CW156" s="309" t="str">
        <f ca="true">+IF(OFFSET('Sanitation Data'!$F$30,0,10*ROW('Sanitation Data'!F150))="","",OFFSET('Sanitation Data'!$F$30,0,10*ROW('Sanitation Data'!F150)))</f>
        <v/>
      </c>
      <c r="CX156" s="309" t="str">
        <f ca="true">+IF(OFFSET('Sanitation Data'!$F$31,0,10*ROW('Sanitation Data'!F150))="","",OFFSET('Sanitation Data'!$F$31,0,10*ROW('Sanitation Data'!F150)))</f>
        <v/>
      </c>
      <c r="CY156" s="309" t="str">
        <f ca="true">+IF(OFFSET('Sanitation Data'!$F$32,0,10*ROW('Sanitation Data'!F150))="","",OFFSET('Sanitation Data'!$F$32,0,10*ROW('Sanitation Data'!F150)))</f>
        <v/>
      </c>
      <c r="CZ156" s="309" t="str">
        <f ca="true">+IF(OFFSET('Sanitation Data'!$G$28,0,10*ROW('Sanitation Data'!G150))="","",OFFSET('Sanitation Data'!$G$28,0,10*ROW('Sanitation Data'!G150)))</f>
        <v/>
      </c>
      <c r="DA156" s="309" t="str">
        <f ca="true">+IF(OFFSET('Sanitation Data'!$G$29,0,10*ROW('Sanitation Data'!G150))="","",OFFSET('Sanitation Data'!$G$29,0,10*ROW('Sanitation Data'!G150)))</f>
        <v/>
      </c>
      <c r="DB156" s="309" t="str">
        <f ca="true">+IF(OFFSET('Sanitation Data'!$G$30,0,10*ROW('Sanitation Data'!G150))="","",OFFSET('Sanitation Data'!$G$30,0,10*ROW('Sanitation Data'!G150)))</f>
        <v/>
      </c>
      <c r="DC156" s="309" t="str">
        <f ca="true">+IF(OFFSET('Sanitation Data'!$G$31,0,10*ROW('Sanitation Data'!G150))="","",OFFSET('Sanitation Data'!$G$31,0,10*ROW('Sanitation Data'!G150)))</f>
        <v/>
      </c>
      <c r="DD156" s="309" t="str">
        <f ca="true">+IF(OFFSET('Sanitation Data'!$G$32,0,10*ROW('Sanitation Data'!G150))="","",OFFSET('Sanitation Data'!$G$32,0,10*ROW('Sanitation Data'!G150)))</f>
        <v/>
      </c>
      <c r="DE156" s="309" t="str">
        <f ca="true">+IF(OFFSET('Sanitation Data'!$H$28,0,10*ROW('Sanitation Data'!H150))="","",OFFSET('Sanitation Data'!$H$28,0,10*ROW('Sanitation Data'!H150)))</f>
        <v/>
      </c>
      <c r="DF156" s="309" t="str">
        <f ca="true">+IF(OFFSET('Sanitation Data'!$H$29,0,10*ROW('Sanitation Data'!H150))="","",OFFSET('Sanitation Data'!$H$29,0,10*ROW('Sanitation Data'!H150)))</f>
        <v/>
      </c>
      <c r="DG156" s="309" t="str">
        <f ca="true">+IF(OFFSET('Sanitation Data'!$H$30,0,10*ROW('Sanitation Data'!H150))="","",OFFSET('Sanitation Data'!$H$30,0,10*ROW('Sanitation Data'!H150)))</f>
        <v/>
      </c>
      <c r="DH156" s="309" t="str">
        <f ca="true">+IF(OFFSET('Sanitation Data'!$H$31,0,10*ROW('Sanitation Data'!H150))="","",OFFSET('Sanitation Data'!$H$31,0,10*ROW('Sanitation Data'!H150)))</f>
        <v/>
      </c>
      <c r="DI156" s="309" t="str">
        <f ca="true">+IF(OFFSET('Sanitation Data'!$H$32,0,10*ROW('Sanitation Data'!H150))="","",OFFSET('Sanitation Data'!$H$32,0,10*ROW('Sanitation Data'!H150)))</f>
        <v/>
      </c>
      <c r="DJ156" s="309" t="str">
        <f ca="true">+IF(OFFSET('Sanitation Data'!$I$28,0,10*ROW('Sanitation Data'!I150))="","",OFFSET('Sanitation Data'!$I$28,0,10*ROW('Sanitation Data'!I150)))</f>
        <v/>
      </c>
      <c r="DK156" s="309" t="str">
        <f ca="true">+IF(OFFSET('Sanitation Data'!$I$29,0,10*ROW('Sanitation Data'!I150))="","",OFFSET('Sanitation Data'!$I$29,0,10*ROW('Sanitation Data'!I150)))</f>
        <v/>
      </c>
      <c r="DL156" s="309" t="str">
        <f ca="true">+IF(OFFSET('Sanitation Data'!$I$30,0,10*ROW('Sanitation Data'!I150))="","",OFFSET('Sanitation Data'!$I$30,0,10*ROW('Sanitation Data'!I150)))</f>
        <v/>
      </c>
      <c r="DM156" s="309" t="str">
        <f ca="true">+IF(OFFSET('Sanitation Data'!$I$31,0,10*ROW('Sanitation Data'!I150))="","",OFFSET('Sanitation Data'!$I$31,0,10*ROW('Sanitation Data'!I150)))</f>
        <v/>
      </c>
      <c r="DN156" s="309" t="str">
        <f ca="true">+IF(OFFSET('Sanitation Data'!$I$32,0,10*ROW('Sanitation Data'!I150))="","",OFFSET('Sanitation Data'!$I$32,0,10*ROW('Sanitation Data'!I150)))</f>
        <v/>
      </c>
      <c r="DO156" s="309" t="str">
        <f ca="true">+IF(OFFSET('Hygiene Data'!$D$11,0,10*ROW('Hygiene Data'!D150))="","",OFFSET('Hygiene Data'!$D$11,0,10*ROW('Hygiene Data'!D150)))</f>
        <v/>
      </c>
      <c r="DP156" s="309" t="str">
        <f ca="true">+IF(OFFSET('Hygiene Data'!$D$12,0,10*ROW('Hygiene Data'!D150))="","",OFFSET('Hygiene Data'!$D$12,0,10*ROW('Hygiene Data'!D150)))</f>
        <v/>
      </c>
      <c r="DQ156" s="309" t="str">
        <f ca="true">+IF(OFFSET('Hygiene Data'!$D$13,0,10*ROW('Hygiene Data'!D150))="","",OFFSET('Hygiene Data'!$D$13,0,10*ROW('Hygiene Data'!D150)))</f>
        <v/>
      </c>
      <c r="DR156" s="309" t="str">
        <f ca="true">+IF(OFFSET('Hygiene Data'!$E$11,0,10*ROW('Hygiene Data'!E150))="","",OFFSET('Hygiene Data'!$E$11,0,10*ROW('Hygiene Data'!E150)))</f>
        <v/>
      </c>
      <c r="DS156" s="309" t="str">
        <f ca="true">+IF(OFFSET('Hygiene Data'!$E$12,0,10*ROW('Hygiene Data'!E150))="","",OFFSET('Hygiene Data'!$E$12,0,10*ROW('Hygiene Data'!E150)))</f>
        <v/>
      </c>
      <c r="DT156" s="309" t="str">
        <f ca="true">+IF(OFFSET('Hygiene Data'!$E$13,0,10*ROW('Hygiene Data'!E150))="","",OFFSET('Hygiene Data'!$E$13,0,10*ROW('Hygiene Data'!E150)))</f>
        <v/>
      </c>
      <c r="DU156" s="309" t="str">
        <f ca="true">+IF(OFFSET('Hygiene Data'!$F$11,0,10*ROW('Hygiene Data'!F150))="","",OFFSET('Hygiene Data'!$F$11,0,10*ROW('Hygiene Data'!F150)))</f>
        <v/>
      </c>
      <c r="DV156" s="309" t="str">
        <f ca="true">+IF(OFFSET('Hygiene Data'!$F$12,0,10*ROW('Hygiene Data'!F150))="","",OFFSET('Hygiene Data'!$F$12,0,10*ROW('Hygiene Data'!F150)))</f>
        <v/>
      </c>
      <c r="DW156" s="309" t="str">
        <f ca="true">+IF(OFFSET('Hygiene Data'!$F$13,0,10*ROW('Hygiene Data'!F150))="","",OFFSET('Hygiene Data'!$F$13,0,10*ROW('Hygiene Data'!F150)))</f>
        <v/>
      </c>
      <c r="DX156" s="309" t="str">
        <f ca="true">+IF(OFFSET('Hygiene Data'!$G$11,0,10*ROW('Hygiene Data'!G150))="","",OFFSET('Hygiene Data'!$G$11,0,10*ROW('Hygiene Data'!G150)))</f>
        <v/>
      </c>
      <c r="DY156" s="309" t="str">
        <f ca="true">+IF(OFFSET('Hygiene Data'!$G$12,0,10*ROW('Hygiene Data'!G150))="","",OFFSET('Hygiene Data'!$G$12,0,10*ROW('Hygiene Data'!G150)))</f>
        <v/>
      </c>
      <c r="DZ156" s="309" t="str">
        <f ca="true">+IF(OFFSET('Hygiene Data'!$G$13,0,10*ROW('Hygiene Data'!G150))="","",OFFSET('Hygiene Data'!$G$13,0,10*ROW('Hygiene Data'!G150)))</f>
        <v/>
      </c>
      <c r="EA156" s="309" t="str">
        <f ca="true">+IF(OFFSET('Hygiene Data'!$H$11,0,10*ROW('Hygiene Data'!H150))="","",OFFSET('Hygiene Data'!$H$11,0,10*ROW('Hygiene Data'!H150)))</f>
        <v/>
      </c>
      <c r="EB156" s="309" t="str">
        <f ca="true">+IF(OFFSET('Hygiene Data'!$H$12,0,10*ROW('Hygiene Data'!H150))="","",OFFSET('Hygiene Data'!$H$12,0,10*ROW('Hygiene Data'!H150)))</f>
        <v/>
      </c>
      <c r="EC156" s="309" t="str">
        <f ca="true">+IF(OFFSET('Hygiene Data'!$H$13,0,10*ROW('Hygiene Data'!H150))="","",OFFSET('Hygiene Data'!$H$13,0,10*ROW('Hygiene Data'!H150)))</f>
        <v/>
      </c>
      <c r="ED156" s="309" t="str">
        <f ca="true">+IF(OFFSET('Hygiene Data'!$I$11,0,10*ROW('Hygiene Data'!I150))="","",OFFSET('Hygiene Data'!$I$11,0,10*ROW('Hygiene Data'!I150)))</f>
        <v/>
      </c>
      <c r="EE156" s="309" t="str">
        <f ca="true">+IF(OFFSET('Hygiene Data'!$I$12,0,10*ROW('Hygiene Data'!I150))="","",OFFSET('Hygiene Data'!$I$12,0,10*ROW('Hygiene Data'!I150)))</f>
        <v/>
      </c>
      <c r="EF156" s="309"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65" t="str">
        <f t="shared" ca="true" si="2"/>
        <v/>
      </c>
      <c r="D157" s="9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10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10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10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10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10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10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10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10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10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10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10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10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10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10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10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10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10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10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10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10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10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10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10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10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10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10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10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10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10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10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9"/>
      <c r="BS157" s="309" t="str">
        <f ca="true">+IF(OFFSET('Water Data'!$D$27,0,10*ROW('Water Data'!D151))="","",OFFSET('Water Data'!$D$27,0,10*ROW('Water Data'!D151)))</f>
        <v/>
      </c>
      <c r="BT157" s="309" t="str">
        <f ca="true">+IF(OFFSET('Water Data'!$D$28,0,10*ROW('Water Data'!D151))="","",OFFSET('Water Data'!$D$28,0,10*ROW('Water Data'!D151)))</f>
        <v/>
      </c>
      <c r="BU157" s="309" t="str">
        <f ca="true">+IF(OFFSET('Water Data'!$D$29,0,10*ROW('Water Data'!D151))="","",OFFSET('Water Data'!$D$29,0,10*ROW('Water Data'!D151)))</f>
        <v/>
      </c>
      <c r="BV157" s="309" t="str">
        <f ca="true">+IF(OFFSET('Water Data'!$E$27,0,10*ROW('Water Data'!E151))="","",OFFSET('Water Data'!$E$27,0,10*ROW('Water Data'!E151)))</f>
        <v/>
      </c>
      <c r="BW157" s="309" t="str">
        <f ca="true">+IF(OFFSET('Water Data'!$E$28,0,10*ROW('Water Data'!E151))="","",OFFSET('Water Data'!$E$28,0,10*ROW('Water Data'!E151)))</f>
        <v/>
      </c>
      <c r="BX157" s="309" t="str">
        <f ca="true">+IF(OFFSET('Water Data'!$E$29,0,10*ROW('Water Data'!E151))="","",OFFSET('Water Data'!$E$29,0,10*ROW('Water Data'!E151)))</f>
        <v/>
      </c>
      <c r="BY157" s="309" t="str">
        <f ca="true">+IF(OFFSET('Water Data'!$F$27,0,10*ROW('Water Data'!F151))="","",OFFSET('Water Data'!$F$27,0,10*ROW('Water Data'!F151)))</f>
        <v/>
      </c>
      <c r="BZ157" s="309" t="str">
        <f ca="true">+IF(OFFSET('Water Data'!$F$28,0,10*ROW('Water Data'!F151))="","",OFFSET('Water Data'!$F$28,0,10*ROW('Water Data'!F151)))</f>
        <v/>
      </c>
      <c r="CA157" s="309" t="str">
        <f ca="true">+IF(OFFSET('Water Data'!$F$29,0,10*ROW('Water Data'!F151))="","",OFFSET('Water Data'!$F$29,0,10*ROW('Water Data'!F151)))</f>
        <v/>
      </c>
      <c r="CB157" s="309" t="str">
        <f ca="true">+IF(OFFSET('Water Data'!$G$27,0,10*ROW('Water Data'!G151))="","",OFFSET('Water Data'!$G$27,0,10*ROW('Water Data'!G151)))</f>
        <v/>
      </c>
      <c r="CC157" s="309" t="str">
        <f ca="true">+IF(OFFSET('Water Data'!$G$28,0,10*ROW('Water Data'!G151))="","",OFFSET('Water Data'!$G$28,0,10*ROW('Water Data'!G151)))</f>
        <v/>
      </c>
      <c r="CD157" s="309" t="str">
        <f ca="true">+IF(OFFSET('Water Data'!$G$29,0,10*ROW('Water Data'!G151))="","",OFFSET('Water Data'!$G$29,0,10*ROW('Water Data'!G151)))</f>
        <v/>
      </c>
      <c r="CE157" s="309" t="str">
        <f ca="true">+IF(OFFSET('Water Data'!$H$27,0,10*ROW('Water Data'!H151))="","",OFFSET('Water Data'!$H$27,0,10*ROW('Water Data'!H151)))</f>
        <v/>
      </c>
      <c r="CF157" s="309" t="str">
        <f ca="true">+IF(OFFSET('Water Data'!$H$28,0,10*ROW('Water Data'!H151))="","",OFFSET('Water Data'!$H$28,0,10*ROW('Water Data'!H151)))</f>
        <v/>
      </c>
      <c r="CG157" s="309" t="str">
        <f ca="true">+IF(OFFSET('Water Data'!$H$29,0,10*ROW('Water Data'!H151))="","",OFFSET('Water Data'!$H$29,0,10*ROW('Water Data'!H151)))</f>
        <v/>
      </c>
      <c r="CH157" s="309" t="str">
        <f ca="true">+IF(OFFSET('Water Data'!$I$27,0,10*ROW('Water Data'!I151))="","",OFFSET('Water Data'!$I$27,0,10*ROW('Water Data'!I151)))</f>
        <v/>
      </c>
      <c r="CI157" s="309" t="str">
        <f ca="true">+IF(OFFSET('Water Data'!$I$28,0,10*ROW('Water Data'!I151))="","",OFFSET('Water Data'!$I$28,0,10*ROW('Water Data'!I151)))</f>
        <v/>
      </c>
      <c r="CJ157" s="309" t="str">
        <f ca="true">+IF(OFFSET('Water Data'!$I$29,0,10*ROW('Water Data'!I151))="","",OFFSET('Water Data'!$I$29,0,10*ROW('Water Data'!I151)))</f>
        <v/>
      </c>
      <c r="CK157" s="309" t="str">
        <f ca="true">+IF(OFFSET('Sanitation Data'!$D$28,0,10*ROW('Sanitation Data'!D151))="","",OFFSET('Sanitation Data'!$D$28,0,10*ROW('Sanitation Data'!D151)))</f>
        <v/>
      </c>
      <c r="CL157" s="309" t="str">
        <f ca="true">+IF(OFFSET('Sanitation Data'!$D$29,0,10*ROW('Sanitation Data'!D151))="","",OFFSET('Sanitation Data'!$D$29,0,10*ROW('Sanitation Data'!D151)))</f>
        <v/>
      </c>
      <c r="CM157" s="309" t="str">
        <f ca="true">+IF(OFFSET('Sanitation Data'!$D$30,0,10*ROW('Sanitation Data'!D151))="","",OFFSET('Sanitation Data'!$D$30,0,10*ROW('Sanitation Data'!D151)))</f>
        <v/>
      </c>
      <c r="CN157" s="309" t="str">
        <f ca="true">+IF(OFFSET('Sanitation Data'!$D$31,0,10*ROW('Sanitation Data'!D151))="","",OFFSET('Sanitation Data'!$D$31,0,10*ROW('Sanitation Data'!D151)))</f>
        <v/>
      </c>
      <c r="CO157" s="309" t="str">
        <f ca="true">+IF(OFFSET('Sanitation Data'!$D$32,0,10*ROW('Sanitation Data'!D151))="","",OFFSET('Sanitation Data'!$D$32,0,10*ROW('Sanitation Data'!D151)))</f>
        <v/>
      </c>
      <c r="CP157" s="309" t="str">
        <f ca="true">+IF(OFFSET('Sanitation Data'!$E$28,0,10*ROW('Sanitation Data'!E151))="","",OFFSET('Sanitation Data'!$E$28,0,10*ROW('Sanitation Data'!E151)))</f>
        <v/>
      </c>
      <c r="CQ157" s="309" t="str">
        <f ca="true">+IF(OFFSET('Sanitation Data'!$E$29,0,10*ROW('Sanitation Data'!E151))="","",OFFSET('Sanitation Data'!$E$29,0,10*ROW('Sanitation Data'!E151)))</f>
        <v/>
      </c>
      <c r="CR157" s="309" t="str">
        <f ca="true">+IF(OFFSET('Sanitation Data'!$E$30,0,10*ROW('Sanitation Data'!E151))="","",OFFSET('Sanitation Data'!$E$30,0,10*ROW('Sanitation Data'!E151)))</f>
        <v/>
      </c>
      <c r="CS157" s="309" t="str">
        <f ca="true">+IF(OFFSET('Sanitation Data'!$E$31,0,10*ROW('Sanitation Data'!E151))="","",OFFSET('Sanitation Data'!$E$31,0,10*ROW('Sanitation Data'!E151)))</f>
        <v/>
      </c>
      <c r="CT157" s="309" t="str">
        <f ca="true">+IF(OFFSET('Sanitation Data'!$E$32,0,10*ROW('Sanitation Data'!E151))="","",OFFSET('Sanitation Data'!$E$32,0,10*ROW('Sanitation Data'!E151)))</f>
        <v/>
      </c>
      <c r="CU157" s="309" t="str">
        <f ca="true">+IF(OFFSET('Sanitation Data'!$F$28,0,10*ROW('Sanitation Data'!F151))="","",OFFSET('Sanitation Data'!$F$28,0,10*ROW('Sanitation Data'!F151)))</f>
        <v/>
      </c>
      <c r="CV157" s="309" t="str">
        <f ca="true">+IF(OFFSET('Sanitation Data'!$F$29,0,10*ROW('Sanitation Data'!F151))="","",OFFSET('Sanitation Data'!$F$29,0,10*ROW('Sanitation Data'!F151)))</f>
        <v/>
      </c>
      <c r="CW157" s="309" t="str">
        <f ca="true">+IF(OFFSET('Sanitation Data'!$F$30,0,10*ROW('Sanitation Data'!F151))="","",OFFSET('Sanitation Data'!$F$30,0,10*ROW('Sanitation Data'!F151)))</f>
        <v/>
      </c>
      <c r="CX157" s="309" t="str">
        <f ca="true">+IF(OFFSET('Sanitation Data'!$F$31,0,10*ROW('Sanitation Data'!F151))="","",OFFSET('Sanitation Data'!$F$31,0,10*ROW('Sanitation Data'!F151)))</f>
        <v/>
      </c>
      <c r="CY157" s="309" t="str">
        <f ca="true">+IF(OFFSET('Sanitation Data'!$F$32,0,10*ROW('Sanitation Data'!F151))="","",OFFSET('Sanitation Data'!$F$32,0,10*ROW('Sanitation Data'!F151)))</f>
        <v/>
      </c>
      <c r="CZ157" s="309" t="str">
        <f ca="true">+IF(OFFSET('Sanitation Data'!$G$28,0,10*ROW('Sanitation Data'!G151))="","",OFFSET('Sanitation Data'!$G$28,0,10*ROW('Sanitation Data'!G151)))</f>
        <v/>
      </c>
      <c r="DA157" s="309" t="str">
        <f ca="true">+IF(OFFSET('Sanitation Data'!$G$29,0,10*ROW('Sanitation Data'!G151))="","",OFFSET('Sanitation Data'!$G$29,0,10*ROW('Sanitation Data'!G151)))</f>
        <v/>
      </c>
      <c r="DB157" s="309" t="str">
        <f ca="true">+IF(OFFSET('Sanitation Data'!$G$30,0,10*ROW('Sanitation Data'!G151))="","",OFFSET('Sanitation Data'!$G$30,0,10*ROW('Sanitation Data'!G151)))</f>
        <v/>
      </c>
      <c r="DC157" s="309" t="str">
        <f ca="true">+IF(OFFSET('Sanitation Data'!$G$31,0,10*ROW('Sanitation Data'!G151))="","",OFFSET('Sanitation Data'!$G$31,0,10*ROW('Sanitation Data'!G151)))</f>
        <v/>
      </c>
      <c r="DD157" s="309" t="str">
        <f ca="true">+IF(OFFSET('Sanitation Data'!$G$32,0,10*ROW('Sanitation Data'!G151))="","",OFFSET('Sanitation Data'!$G$32,0,10*ROW('Sanitation Data'!G151)))</f>
        <v/>
      </c>
      <c r="DE157" s="309" t="str">
        <f ca="true">+IF(OFFSET('Sanitation Data'!$H$28,0,10*ROW('Sanitation Data'!H151))="","",OFFSET('Sanitation Data'!$H$28,0,10*ROW('Sanitation Data'!H151)))</f>
        <v/>
      </c>
      <c r="DF157" s="309" t="str">
        <f ca="true">+IF(OFFSET('Sanitation Data'!$H$29,0,10*ROW('Sanitation Data'!H151))="","",OFFSET('Sanitation Data'!$H$29,0,10*ROW('Sanitation Data'!H151)))</f>
        <v/>
      </c>
      <c r="DG157" s="309" t="str">
        <f ca="true">+IF(OFFSET('Sanitation Data'!$H$30,0,10*ROW('Sanitation Data'!H151))="","",OFFSET('Sanitation Data'!$H$30,0,10*ROW('Sanitation Data'!H151)))</f>
        <v/>
      </c>
      <c r="DH157" s="309" t="str">
        <f ca="true">+IF(OFFSET('Sanitation Data'!$H$31,0,10*ROW('Sanitation Data'!H151))="","",OFFSET('Sanitation Data'!$H$31,0,10*ROW('Sanitation Data'!H151)))</f>
        <v/>
      </c>
      <c r="DI157" s="309" t="str">
        <f ca="true">+IF(OFFSET('Sanitation Data'!$H$32,0,10*ROW('Sanitation Data'!H151))="","",OFFSET('Sanitation Data'!$H$32,0,10*ROW('Sanitation Data'!H151)))</f>
        <v/>
      </c>
      <c r="DJ157" s="309" t="str">
        <f ca="true">+IF(OFFSET('Sanitation Data'!$I$28,0,10*ROW('Sanitation Data'!I151))="","",OFFSET('Sanitation Data'!$I$28,0,10*ROW('Sanitation Data'!I151)))</f>
        <v/>
      </c>
      <c r="DK157" s="309" t="str">
        <f ca="true">+IF(OFFSET('Sanitation Data'!$I$29,0,10*ROW('Sanitation Data'!I151))="","",OFFSET('Sanitation Data'!$I$29,0,10*ROW('Sanitation Data'!I151)))</f>
        <v/>
      </c>
      <c r="DL157" s="309" t="str">
        <f ca="true">+IF(OFFSET('Sanitation Data'!$I$30,0,10*ROW('Sanitation Data'!I151))="","",OFFSET('Sanitation Data'!$I$30,0,10*ROW('Sanitation Data'!I151)))</f>
        <v/>
      </c>
      <c r="DM157" s="309" t="str">
        <f ca="true">+IF(OFFSET('Sanitation Data'!$I$31,0,10*ROW('Sanitation Data'!I151))="","",OFFSET('Sanitation Data'!$I$31,0,10*ROW('Sanitation Data'!I151)))</f>
        <v/>
      </c>
      <c r="DN157" s="309" t="str">
        <f ca="true">+IF(OFFSET('Sanitation Data'!$I$32,0,10*ROW('Sanitation Data'!I151))="","",OFFSET('Sanitation Data'!$I$32,0,10*ROW('Sanitation Data'!I151)))</f>
        <v/>
      </c>
      <c r="DO157" s="309" t="str">
        <f ca="true">+IF(OFFSET('Hygiene Data'!$D$11,0,10*ROW('Hygiene Data'!D151))="","",OFFSET('Hygiene Data'!$D$11,0,10*ROW('Hygiene Data'!D151)))</f>
        <v/>
      </c>
      <c r="DP157" s="309" t="str">
        <f ca="true">+IF(OFFSET('Hygiene Data'!$D$12,0,10*ROW('Hygiene Data'!D151))="","",OFFSET('Hygiene Data'!$D$12,0,10*ROW('Hygiene Data'!D151)))</f>
        <v/>
      </c>
      <c r="DQ157" s="309" t="str">
        <f ca="true">+IF(OFFSET('Hygiene Data'!$D$13,0,10*ROW('Hygiene Data'!D151))="","",OFFSET('Hygiene Data'!$D$13,0,10*ROW('Hygiene Data'!D151)))</f>
        <v/>
      </c>
      <c r="DR157" s="309" t="str">
        <f ca="true">+IF(OFFSET('Hygiene Data'!$E$11,0,10*ROW('Hygiene Data'!E151))="","",OFFSET('Hygiene Data'!$E$11,0,10*ROW('Hygiene Data'!E151)))</f>
        <v/>
      </c>
      <c r="DS157" s="309" t="str">
        <f ca="true">+IF(OFFSET('Hygiene Data'!$E$12,0,10*ROW('Hygiene Data'!E151))="","",OFFSET('Hygiene Data'!$E$12,0,10*ROW('Hygiene Data'!E151)))</f>
        <v/>
      </c>
      <c r="DT157" s="309" t="str">
        <f ca="true">+IF(OFFSET('Hygiene Data'!$E$13,0,10*ROW('Hygiene Data'!E151))="","",OFFSET('Hygiene Data'!$E$13,0,10*ROW('Hygiene Data'!E151)))</f>
        <v/>
      </c>
      <c r="DU157" s="309" t="str">
        <f ca="true">+IF(OFFSET('Hygiene Data'!$F$11,0,10*ROW('Hygiene Data'!F151))="","",OFFSET('Hygiene Data'!$F$11,0,10*ROW('Hygiene Data'!F151)))</f>
        <v/>
      </c>
      <c r="DV157" s="309" t="str">
        <f ca="true">+IF(OFFSET('Hygiene Data'!$F$12,0,10*ROW('Hygiene Data'!F151))="","",OFFSET('Hygiene Data'!$F$12,0,10*ROW('Hygiene Data'!F151)))</f>
        <v/>
      </c>
      <c r="DW157" s="309" t="str">
        <f ca="true">+IF(OFFSET('Hygiene Data'!$F$13,0,10*ROW('Hygiene Data'!F151))="","",OFFSET('Hygiene Data'!$F$13,0,10*ROW('Hygiene Data'!F151)))</f>
        <v/>
      </c>
      <c r="DX157" s="309" t="str">
        <f ca="true">+IF(OFFSET('Hygiene Data'!$G$11,0,10*ROW('Hygiene Data'!G151))="","",OFFSET('Hygiene Data'!$G$11,0,10*ROW('Hygiene Data'!G151)))</f>
        <v/>
      </c>
      <c r="DY157" s="309" t="str">
        <f ca="true">+IF(OFFSET('Hygiene Data'!$G$12,0,10*ROW('Hygiene Data'!G151))="","",OFFSET('Hygiene Data'!$G$12,0,10*ROW('Hygiene Data'!G151)))</f>
        <v/>
      </c>
      <c r="DZ157" s="309" t="str">
        <f ca="true">+IF(OFFSET('Hygiene Data'!$G$13,0,10*ROW('Hygiene Data'!G151))="","",OFFSET('Hygiene Data'!$G$13,0,10*ROW('Hygiene Data'!G151)))</f>
        <v/>
      </c>
      <c r="EA157" s="309" t="str">
        <f ca="true">+IF(OFFSET('Hygiene Data'!$H$11,0,10*ROW('Hygiene Data'!H151))="","",OFFSET('Hygiene Data'!$H$11,0,10*ROW('Hygiene Data'!H151)))</f>
        <v/>
      </c>
      <c r="EB157" s="309" t="str">
        <f ca="true">+IF(OFFSET('Hygiene Data'!$H$12,0,10*ROW('Hygiene Data'!H151))="","",OFFSET('Hygiene Data'!$H$12,0,10*ROW('Hygiene Data'!H151)))</f>
        <v/>
      </c>
      <c r="EC157" s="309" t="str">
        <f ca="true">+IF(OFFSET('Hygiene Data'!$H$13,0,10*ROW('Hygiene Data'!H151))="","",OFFSET('Hygiene Data'!$H$13,0,10*ROW('Hygiene Data'!H151)))</f>
        <v/>
      </c>
      <c r="ED157" s="309" t="str">
        <f ca="true">+IF(OFFSET('Hygiene Data'!$I$11,0,10*ROW('Hygiene Data'!I151))="","",OFFSET('Hygiene Data'!$I$11,0,10*ROW('Hygiene Data'!I151)))</f>
        <v/>
      </c>
      <c r="EE157" s="309" t="str">
        <f ca="true">+IF(OFFSET('Hygiene Data'!$I$12,0,10*ROW('Hygiene Data'!I151))="","",OFFSET('Hygiene Data'!$I$12,0,10*ROW('Hygiene Data'!I151)))</f>
        <v/>
      </c>
      <c r="EF157" s="309"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65" t="str">
        <f t="shared" ca="true" si="2"/>
        <v/>
      </c>
      <c r="D158" s="9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10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10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10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10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10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10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10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10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10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10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10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10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10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10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10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10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10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10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10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10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10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10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10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10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10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10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10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10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10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10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9"/>
      <c r="BS158" s="309" t="str">
        <f ca="true">+IF(OFFSET('Water Data'!$D$27,0,10*ROW('Water Data'!D152))="","",OFFSET('Water Data'!$D$27,0,10*ROW('Water Data'!D152)))</f>
        <v/>
      </c>
      <c r="BT158" s="309" t="str">
        <f ca="true">+IF(OFFSET('Water Data'!$D$28,0,10*ROW('Water Data'!D152))="","",OFFSET('Water Data'!$D$28,0,10*ROW('Water Data'!D152)))</f>
        <v/>
      </c>
      <c r="BU158" s="309" t="str">
        <f ca="true">+IF(OFFSET('Water Data'!$D$29,0,10*ROW('Water Data'!D152))="","",OFFSET('Water Data'!$D$29,0,10*ROW('Water Data'!D152)))</f>
        <v/>
      </c>
      <c r="BV158" s="309" t="str">
        <f ca="true">+IF(OFFSET('Water Data'!$E$27,0,10*ROW('Water Data'!E152))="","",OFFSET('Water Data'!$E$27,0,10*ROW('Water Data'!E152)))</f>
        <v/>
      </c>
      <c r="BW158" s="309" t="str">
        <f ca="true">+IF(OFFSET('Water Data'!$E$28,0,10*ROW('Water Data'!E152))="","",OFFSET('Water Data'!$E$28,0,10*ROW('Water Data'!E152)))</f>
        <v/>
      </c>
      <c r="BX158" s="309" t="str">
        <f ca="true">+IF(OFFSET('Water Data'!$E$29,0,10*ROW('Water Data'!E152))="","",OFFSET('Water Data'!$E$29,0,10*ROW('Water Data'!E152)))</f>
        <v/>
      </c>
      <c r="BY158" s="309" t="str">
        <f ca="true">+IF(OFFSET('Water Data'!$F$27,0,10*ROW('Water Data'!F152))="","",OFFSET('Water Data'!$F$27,0,10*ROW('Water Data'!F152)))</f>
        <v/>
      </c>
      <c r="BZ158" s="309" t="str">
        <f ca="true">+IF(OFFSET('Water Data'!$F$28,0,10*ROW('Water Data'!F152))="","",OFFSET('Water Data'!$F$28,0,10*ROW('Water Data'!F152)))</f>
        <v/>
      </c>
      <c r="CA158" s="309" t="str">
        <f ca="true">+IF(OFFSET('Water Data'!$F$29,0,10*ROW('Water Data'!F152))="","",OFFSET('Water Data'!$F$29,0,10*ROW('Water Data'!F152)))</f>
        <v/>
      </c>
      <c r="CB158" s="309" t="str">
        <f ca="true">+IF(OFFSET('Water Data'!$G$27,0,10*ROW('Water Data'!G152))="","",OFFSET('Water Data'!$G$27,0,10*ROW('Water Data'!G152)))</f>
        <v/>
      </c>
      <c r="CC158" s="309" t="str">
        <f ca="true">+IF(OFFSET('Water Data'!$G$28,0,10*ROW('Water Data'!G152))="","",OFFSET('Water Data'!$G$28,0,10*ROW('Water Data'!G152)))</f>
        <v/>
      </c>
      <c r="CD158" s="309" t="str">
        <f ca="true">+IF(OFFSET('Water Data'!$G$29,0,10*ROW('Water Data'!G152))="","",OFFSET('Water Data'!$G$29,0,10*ROW('Water Data'!G152)))</f>
        <v/>
      </c>
      <c r="CE158" s="309" t="str">
        <f ca="true">+IF(OFFSET('Water Data'!$H$27,0,10*ROW('Water Data'!H152))="","",OFFSET('Water Data'!$H$27,0,10*ROW('Water Data'!H152)))</f>
        <v/>
      </c>
      <c r="CF158" s="309" t="str">
        <f ca="true">+IF(OFFSET('Water Data'!$H$28,0,10*ROW('Water Data'!H152))="","",OFFSET('Water Data'!$H$28,0,10*ROW('Water Data'!H152)))</f>
        <v/>
      </c>
      <c r="CG158" s="309" t="str">
        <f ca="true">+IF(OFFSET('Water Data'!$H$29,0,10*ROW('Water Data'!H152))="","",OFFSET('Water Data'!$H$29,0,10*ROW('Water Data'!H152)))</f>
        <v/>
      </c>
      <c r="CH158" s="309" t="str">
        <f ca="true">+IF(OFFSET('Water Data'!$I$27,0,10*ROW('Water Data'!I152))="","",OFFSET('Water Data'!$I$27,0,10*ROW('Water Data'!I152)))</f>
        <v/>
      </c>
      <c r="CI158" s="309" t="str">
        <f ca="true">+IF(OFFSET('Water Data'!$I$28,0,10*ROW('Water Data'!I152))="","",OFFSET('Water Data'!$I$28,0,10*ROW('Water Data'!I152)))</f>
        <v/>
      </c>
      <c r="CJ158" s="309" t="str">
        <f ca="true">+IF(OFFSET('Water Data'!$I$29,0,10*ROW('Water Data'!I152))="","",OFFSET('Water Data'!$I$29,0,10*ROW('Water Data'!I152)))</f>
        <v/>
      </c>
      <c r="CK158" s="309" t="str">
        <f ca="true">+IF(OFFSET('Sanitation Data'!$D$28,0,10*ROW('Sanitation Data'!D152))="","",OFFSET('Sanitation Data'!$D$28,0,10*ROW('Sanitation Data'!D152)))</f>
        <v/>
      </c>
      <c r="CL158" s="309" t="str">
        <f ca="true">+IF(OFFSET('Sanitation Data'!$D$29,0,10*ROW('Sanitation Data'!D152))="","",OFFSET('Sanitation Data'!$D$29,0,10*ROW('Sanitation Data'!D152)))</f>
        <v/>
      </c>
      <c r="CM158" s="309" t="str">
        <f ca="true">+IF(OFFSET('Sanitation Data'!$D$30,0,10*ROW('Sanitation Data'!D152))="","",OFFSET('Sanitation Data'!$D$30,0,10*ROW('Sanitation Data'!D152)))</f>
        <v/>
      </c>
      <c r="CN158" s="309" t="str">
        <f ca="true">+IF(OFFSET('Sanitation Data'!$D$31,0,10*ROW('Sanitation Data'!D152))="","",OFFSET('Sanitation Data'!$D$31,0,10*ROW('Sanitation Data'!D152)))</f>
        <v/>
      </c>
      <c r="CO158" s="309" t="str">
        <f ca="true">+IF(OFFSET('Sanitation Data'!$D$32,0,10*ROW('Sanitation Data'!D152))="","",OFFSET('Sanitation Data'!$D$32,0,10*ROW('Sanitation Data'!D152)))</f>
        <v/>
      </c>
      <c r="CP158" s="309" t="str">
        <f ca="true">+IF(OFFSET('Sanitation Data'!$E$28,0,10*ROW('Sanitation Data'!E152))="","",OFFSET('Sanitation Data'!$E$28,0,10*ROW('Sanitation Data'!E152)))</f>
        <v/>
      </c>
      <c r="CQ158" s="309" t="str">
        <f ca="true">+IF(OFFSET('Sanitation Data'!$E$29,0,10*ROW('Sanitation Data'!E152))="","",OFFSET('Sanitation Data'!$E$29,0,10*ROW('Sanitation Data'!E152)))</f>
        <v/>
      </c>
      <c r="CR158" s="309" t="str">
        <f ca="true">+IF(OFFSET('Sanitation Data'!$E$30,0,10*ROW('Sanitation Data'!E152))="","",OFFSET('Sanitation Data'!$E$30,0,10*ROW('Sanitation Data'!E152)))</f>
        <v/>
      </c>
      <c r="CS158" s="309" t="str">
        <f ca="true">+IF(OFFSET('Sanitation Data'!$E$31,0,10*ROW('Sanitation Data'!E152))="","",OFFSET('Sanitation Data'!$E$31,0,10*ROW('Sanitation Data'!E152)))</f>
        <v/>
      </c>
      <c r="CT158" s="309" t="str">
        <f ca="true">+IF(OFFSET('Sanitation Data'!$E$32,0,10*ROW('Sanitation Data'!E152))="","",OFFSET('Sanitation Data'!$E$32,0,10*ROW('Sanitation Data'!E152)))</f>
        <v/>
      </c>
      <c r="CU158" s="309" t="str">
        <f ca="true">+IF(OFFSET('Sanitation Data'!$F$28,0,10*ROW('Sanitation Data'!F152))="","",OFFSET('Sanitation Data'!$F$28,0,10*ROW('Sanitation Data'!F152)))</f>
        <v/>
      </c>
      <c r="CV158" s="309" t="str">
        <f ca="true">+IF(OFFSET('Sanitation Data'!$F$29,0,10*ROW('Sanitation Data'!F152))="","",OFFSET('Sanitation Data'!$F$29,0,10*ROW('Sanitation Data'!F152)))</f>
        <v/>
      </c>
      <c r="CW158" s="309" t="str">
        <f ca="true">+IF(OFFSET('Sanitation Data'!$F$30,0,10*ROW('Sanitation Data'!F152))="","",OFFSET('Sanitation Data'!$F$30,0,10*ROW('Sanitation Data'!F152)))</f>
        <v/>
      </c>
      <c r="CX158" s="309" t="str">
        <f ca="true">+IF(OFFSET('Sanitation Data'!$F$31,0,10*ROW('Sanitation Data'!F152))="","",OFFSET('Sanitation Data'!$F$31,0,10*ROW('Sanitation Data'!F152)))</f>
        <v/>
      </c>
      <c r="CY158" s="309" t="str">
        <f ca="true">+IF(OFFSET('Sanitation Data'!$F$32,0,10*ROW('Sanitation Data'!F152))="","",OFFSET('Sanitation Data'!$F$32,0,10*ROW('Sanitation Data'!F152)))</f>
        <v/>
      </c>
      <c r="CZ158" s="309" t="str">
        <f ca="true">+IF(OFFSET('Sanitation Data'!$G$28,0,10*ROW('Sanitation Data'!G152))="","",OFFSET('Sanitation Data'!$G$28,0,10*ROW('Sanitation Data'!G152)))</f>
        <v/>
      </c>
      <c r="DA158" s="309" t="str">
        <f ca="true">+IF(OFFSET('Sanitation Data'!$G$29,0,10*ROW('Sanitation Data'!G152))="","",OFFSET('Sanitation Data'!$G$29,0,10*ROW('Sanitation Data'!G152)))</f>
        <v/>
      </c>
      <c r="DB158" s="309" t="str">
        <f ca="true">+IF(OFFSET('Sanitation Data'!$G$30,0,10*ROW('Sanitation Data'!G152))="","",OFFSET('Sanitation Data'!$G$30,0,10*ROW('Sanitation Data'!G152)))</f>
        <v/>
      </c>
      <c r="DC158" s="309" t="str">
        <f ca="true">+IF(OFFSET('Sanitation Data'!$G$31,0,10*ROW('Sanitation Data'!G152))="","",OFFSET('Sanitation Data'!$G$31,0,10*ROW('Sanitation Data'!G152)))</f>
        <v/>
      </c>
      <c r="DD158" s="309" t="str">
        <f ca="true">+IF(OFFSET('Sanitation Data'!$G$32,0,10*ROW('Sanitation Data'!G152))="","",OFFSET('Sanitation Data'!$G$32,0,10*ROW('Sanitation Data'!G152)))</f>
        <v/>
      </c>
      <c r="DE158" s="309" t="str">
        <f ca="true">+IF(OFFSET('Sanitation Data'!$H$28,0,10*ROW('Sanitation Data'!H152))="","",OFFSET('Sanitation Data'!$H$28,0,10*ROW('Sanitation Data'!H152)))</f>
        <v/>
      </c>
      <c r="DF158" s="309" t="str">
        <f ca="true">+IF(OFFSET('Sanitation Data'!$H$29,0,10*ROW('Sanitation Data'!H152))="","",OFFSET('Sanitation Data'!$H$29,0,10*ROW('Sanitation Data'!H152)))</f>
        <v/>
      </c>
      <c r="DG158" s="309" t="str">
        <f ca="true">+IF(OFFSET('Sanitation Data'!$H$30,0,10*ROW('Sanitation Data'!H152))="","",OFFSET('Sanitation Data'!$H$30,0,10*ROW('Sanitation Data'!H152)))</f>
        <v/>
      </c>
      <c r="DH158" s="309" t="str">
        <f ca="true">+IF(OFFSET('Sanitation Data'!$H$31,0,10*ROW('Sanitation Data'!H152))="","",OFFSET('Sanitation Data'!$H$31,0,10*ROW('Sanitation Data'!H152)))</f>
        <v/>
      </c>
      <c r="DI158" s="309" t="str">
        <f ca="true">+IF(OFFSET('Sanitation Data'!$H$32,0,10*ROW('Sanitation Data'!H152))="","",OFFSET('Sanitation Data'!$H$32,0,10*ROW('Sanitation Data'!H152)))</f>
        <v/>
      </c>
      <c r="DJ158" s="309" t="str">
        <f ca="true">+IF(OFFSET('Sanitation Data'!$I$28,0,10*ROW('Sanitation Data'!I152))="","",OFFSET('Sanitation Data'!$I$28,0,10*ROW('Sanitation Data'!I152)))</f>
        <v/>
      </c>
      <c r="DK158" s="309" t="str">
        <f ca="true">+IF(OFFSET('Sanitation Data'!$I$29,0,10*ROW('Sanitation Data'!I152))="","",OFFSET('Sanitation Data'!$I$29,0,10*ROW('Sanitation Data'!I152)))</f>
        <v/>
      </c>
      <c r="DL158" s="309" t="str">
        <f ca="true">+IF(OFFSET('Sanitation Data'!$I$30,0,10*ROW('Sanitation Data'!I152))="","",OFFSET('Sanitation Data'!$I$30,0,10*ROW('Sanitation Data'!I152)))</f>
        <v/>
      </c>
      <c r="DM158" s="309" t="str">
        <f ca="true">+IF(OFFSET('Sanitation Data'!$I$31,0,10*ROW('Sanitation Data'!I152))="","",OFFSET('Sanitation Data'!$I$31,0,10*ROW('Sanitation Data'!I152)))</f>
        <v/>
      </c>
      <c r="DN158" s="309" t="str">
        <f ca="true">+IF(OFFSET('Sanitation Data'!$I$32,0,10*ROW('Sanitation Data'!I152))="","",OFFSET('Sanitation Data'!$I$32,0,10*ROW('Sanitation Data'!I152)))</f>
        <v/>
      </c>
      <c r="DO158" s="309" t="str">
        <f ca="true">+IF(OFFSET('Hygiene Data'!$D$11,0,10*ROW('Hygiene Data'!D152))="","",OFFSET('Hygiene Data'!$D$11,0,10*ROW('Hygiene Data'!D152)))</f>
        <v/>
      </c>
      <c r="DP158" s="309" t="str">
        <f ca="true">+IF(OFFSET('Hygiene Data'!$D$12,0,10*ROW('Hygiene Data'!D152))="","",OFFSET('Hygiene Data'!$D$12,0,10*ROW('Hygiene Data'!D152)))</f>
        <v/>
      </c>
      <c r="DQ158" s="309" t="str">
        <f ca="true">+IF(OFFSET('Hygiene Data'!$D$13,0,10*ROW('Hygiene Data'!D152))="","",OFFSET('Hygiene Data'!$D$13,0,10*ROW('Hygiene Data'!D152)))</f>
        <v/>
      </c>
      <c r="DR158" s="309" t="str">
        <f ca="true">+IF(OFFSET('Hygiene Data'!$E$11,0,10*ROW('Hygiene Data'!E152))="","",OFFSET('Hygiene Data'!$E$11,0,10*ROW('Hygiene Data'!E152)))</f>
        <v/>
      </c>
      <c r="DS158" s="309" t="str">
        <f ca="true">+IF(OFFSET('Hygiene Data'!$E$12,0,10*ROW('Hygiene Data'!E152))="","",OFFSET('Hygiene Data'!$E$12,0,10*ROW('Hygiene Data'!E152)))</f>
        <v/>
      </c>
      <c r="DT158" s="309" t="str">
        <f ca="true">+IF(OFFSET('Hygiene Data'!$E$13,0,10*ROW('Hygiene Data'!E152))="","",OFFSET('Hygiene Data'!$E$13,0,10*ROW('Hygiene Data'!E152)))</f>
        <v/>
      </c>
      <c r="DU158" s="309" t="str">
        <f ca="true">+IF(OFFSET('Hygiene Data'!$F$11,0,10*ROW('Hygiene Data'!F152))="","",OFFSET('Hygiene Data'!$F$11,0,10*ROW('Hygiene Data'!F152)))</f>
        <v/>
      </c>
      <c r="DV158" s="309" t="str">
        <f ca="true">+IF(OFFSET('Hygiene Data'!$F$12,0,10*ROW('Hygiene Data'!F152))="","",OFFSET('Hygiene Data'!$F$12,0,10*ROW('Hygiene Data'!F152)))</f>
        <v/>
      </c>
      <c r="DW158" s="309" t="str">
        <f ca="true">+IF(OFFSET('Hygiene Data'!$F$13,0,10*ROW('Hygiene Data'!F152))="","",OFFSET('Hygiene Data'!$F$13,0,10*ROW('Hygiene Data'!F152)))</f>
        <v/>
      </c>
      <c r="DX158" s="309" t="str">
        <f ca="true">+IF(OFFSET('Hygiene Data'!$G$11,0,10*ROW('Hygiene Data'!G152))="","",OFFSET('Hygiene Data'!$G$11,0,10*ROW('Hygiene Data'!G152)))</f>
        <v/>
      </c>
      <c r="DY158" s="309" t="str">
        <f ca="true">+IF(OFFSET('Hygiene Data'!$G$12,0,10*ROW('Hygiene Data'!G152))="","",OFFSET('Hygiene Data'!$G$12,0,10*ROW('Hygiene Data'!G152)))</f>
        <v/>
      </c>
      <c r="DZ158" s="309" t="str">
        <f ca="true">+IF(OFFSET('Hygiene Data'!$G$13,0,10*ROW('Hygiene Data'!G152))="","",OFFSET('Hygiene Data'!$G$13,0,10*ROW('Hygiene Data'!G152)))</f>
        <v/>
      </c>
      <c r="EA158" s="309" t="str">
        <f ca="true">+IF(OFFSET('Hygiene Data'!$H$11,0,10*ROW('Hygiene Data'!H152))="","",OFFSET('Hygiene Data'!$H$11,0,10*ROW('Hygiene Data'!H152)))</f>
        <v/>
      </c>
      <c r="EB158" s="309" t="str">
        <f ca="true">+IF(OFFSET('Hygiene Data'!$H$12,0,10*ROW('Hygiene Data'!H152))="","",OFFSET('Hygiene Data'!$H$12,0,10*ROW('Hygiene Data'!H152)))</f>
        <v/>
      </c>
      <c r="EC158" s="309" t="str">
        <f ca="true">+IF(OFFSET('Hygiene Data'!$H$13,0,10*ROW('Hygiene Data'!H152))="","",OFFSET('Hygiene Data'!$H$13,0,10*ROW('Hygiene Data'!H152)))</f>
        <v/>
      </c>
      <c r="ED158" s="309" t="str">
        <f ca="true">+IF(OFFSET('Hygiene Data'!$I$11,0,10*ROW('Hygiene Data'!I152))="","",OFFSET('Hygiene Data'!$I$11,0,10*ROW('Hygiene Data'!I152)))</f>
        <v/>
      </c>
      <c r="EE158" s="309" t="str">
        <f ca="true">+IF(OFFSET('Hygiene Data'!$I$12,0,10*ROW('Hygiene Data'!I152))="","",OFFSET('Hygiene Data'!$I$12,0,10*ROW('Hygiene Data'!I152)))</f>
        <v/>
      </c>
      <c r="EF158" s="309"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65" t="str">
        <f t="shared" ca="true" si="2"/>
        <v/>
      </c>
      <c r="D159" s="9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10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10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10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10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10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10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10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10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10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10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10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10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10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10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10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10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10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10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10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10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10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10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10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10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10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10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10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10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10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10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9"/>
      <c r="BS159" s="309" t="str">
        <f ca="true">+IF(OFFSET('Water Data'!$D$27,0,10*ROW('Water Data'!D153))="","",OFFSET('Water Data'!$D$27,0,10*ROW('Water Data'!D153)))</f>
        <v/>
      </c>
      <c r="BT159" s="309" t="str">
        <f ca="true">+IF(OFFSET('Water Data'!$D$28,0,10*ROW('Water Data'!D153))="","",OFFSET('Water Data'!$D$28,0,10*ROW('Water Data'!D153)))</f>
        <v/>
      </c>
      <c r="BU159" s="309" t="str">
        <f ca="true">+IF(OFFSET('Water Data'!$D$29,0,10*ROW('Water Data'!D153))="","",OFFSET('Water Data'!$D$29,0,10*ROW('Water Data'!D153)))</f>
        <v/>
      </c>
      <c r="BV159" s="309" t="str">
        <f ca="true">+IF(OFFSET('Water Data'!$E$27,0,10*ROW('Water Data'!E153))="","",OFFSET('Water Data'!$E$27,0,10*ROW('Water Data'!E153)))</f>
        <v/>
      </c>
      <c r="BW159" s="309" t="str">
        <f ca="true">+IF(OFFSET('Water Data'!$E$28,0,10*ROW('Water Data'!E153))="","",OFFSET('Water Data'!$E$28,0,10*ROW('Water Data'!E153)))</f>
        <v/>
      </c>
      <c r="BX159" s="309" t="str">
        <f ca="true">+IF(OFFSET('Water Data'!$E$29,0,10*ROW('Water Data'!E153))="","",OFFSET('Water Data'!$E$29,0,10*ROW('Water Data'!E153)))</f>
        <v/>
      </c>
      <c r="BY159" s="309" t="str">
        <f ca="true">+IF(OFFSET('Water Data'!$F$27,0,10*ROW('Water Data'!F153))="","",OFFSET('Water Data'!$F$27,0,10*ROW('Water Data'!F153)))</f>
        <v/>
      </c>
      <c r="BZ159" s="309" t="str">
        <f ca="true">+IF(OFFSET('Water Data'!$F$28,0,10*ROW('Water Data'!F153))="","",OFFSET('Water Data'!$F$28,0,10*ROW('Water Data'!F153)))</f>
        <v/>
      </c>
      <c r="CA159" s="309" t="str">
        <f ca="true">+IF(OFFSET('Water Data'!$F$29,0,10*ROW('Water Data'!F153))="","",OFFSET('Water Data'!$F$29,0,10*ROW('Water Data'!F153)))</f>
        <v/>
      </c>
      <c r="CB159" s="309" t="str">
        <f ca="true">+IF(OFFSET('Water Data'!$G$27,0,10*ROW('Water Data'!G153))="","",OFFSET('Water Data'!$G$27,0,10*ROW('Water Data'!G153)))</f>
        <v/>
      </c>
      <c r="CC159" s="309" t="str">
        <f ca="true">+IF(OFFSET('Water Data'!$G$28,0,10*ROW('Water Data'!G153))="","",OFFSET('Water Data'!$G$28,0,10*ROW('Water Data'!G153)))</f>
        <v/>
      </c>
      <c r="CD159" s="309" t="str">
        <f ca="true">+IF(OFFSET('Water Data'!$G$29,0,10*ROW('Water Data'!G153))="","",OFFSET('Water Data'!$G$29,0,10*ROW('Water Data'!G153)))</f>
        <v/>
      </c>
      <c r="CE159" s="309" t="str">
        <f ca="true">+IF(OFFSET('Water Data'!$H$27,0,10*ROW('Water Data'!H153))="","",OFFSET('Water Data'!$H$27,0,10*ROW('Water Data'!H153)))</f>
        <v/>
      </c>
      <c r="CF159" s="309" t="str">
        <f ca="true">+IF(OFFSET('Water Data'!$H$28,0,10*ROW('Water Data'!H153))="","",OFFSET('Water Data'!$H$28,0,10*ROW('Water Data'!H153)))</f>
        <v/>
      </c>
      <c r="CG159" s="309" t="str">
        <f ca="true">+IF(OFFSET('Water Data'!$H$29,0,10*ROW('Water Data'!H153))="","",OFFSET('Water Data'!$H$29,0,10*ROW('Water Data'!H153)))</f>
        <v/>
      </c>
      <c r="CH159" s="309" t="str">
        <f ca="true">+IF(OFFSET('Water Data'!$I$27,0,10*ROW('Water Data'!I153))="","",OFFSET('Water Data'!$I$27,0,10*ROW('Water Data'!I153)))</f>
        <v/>
      </c>
      <c r="CI159" s="309" t="str">
        <f ca="true">+IF(OFFSET('Water Data'!$I$28,0,10*ROW('Water Data'!I153))="","",OFFSET('Water Data'!$I$28,0,10*ROW('Water Data'!I153)))</f>
        <v/>
      </c>
      <c r="CJ159" s="309" t="str">
        <f ca="true">+IF(OFFSET('Water Data'!$I$29,0,10*ROW('Water Data'!I153))="","",OFFSET('Water Data'!$I$29,0,10*ROW('Water Data'!I153)))</f>
        <v/>
      </c>
      <c r="CK159" s="309" t="str">
        <f ca="true">+IF(OFFSET('Sanitation Data'!$D$28,0,10*ROW('Sanitation Data'!D153))="","",OFFSET('Sanitation Data'!$D$28,0,10*ROW('Sanitation Data'!D153)))</f>
        <v/>
      </c>
      <c r="CL159" s="309" t="str">
        <f ca="true">+IF(OFFSET('Sanitation Data'!$D$29,0,10*ROW('Sanitation Data'!D153))="","",OFFSET('Sanitation Data'!$D$29,0,10*ROW('Sanitation Data'!D153)))</f>
        <v/>
      </c>
      <c r="CM159" s="309" t="str">
        <f ca="true">+IF(OFFSET('Sanitation Data'!$D$30,0,10*ROW('Sanitation Data'!D153))="","",OFFSET('Sanitation Data'!$D$30,0,10*ROW('Sanitation Data'!D153)))</f>
        <v/>
      </c>
      <c r="CN159" s="309" t="str">
        <f ca="true">+IF(OFFSET('Sanitation Data'!$D$31,0,10*ROW('Sanitation Data'!D153))="","",OFFSET('Sanitation Data'!$D$31,0,10*ROW('Sanitation Data'!D153)))</f>
        <v/>
      </c>
      <c r="CO159" s="309" t="str">
        <f ca="true">+IF(OFFSET('Sanitation Data'!$D$32,0,10*ROW('Sanitation Data'!D153))="","",OFFSET('Sanitation Data'!$D$32,0,10*ROW('Sanitation Data'!D153)))</f>
        <v/>
      </c>
      <c r="CP159" s="309" t="str">
        <f ca="true">+IF(OFFSET('Sanitation Data'!$E$28,0,10*ROW('Sanitation Data'!E153))="","",OFFSET('Sanitation Data'!$E$28,0,10*ROW('Sanitation Data'!E153)))</f>
        <v/>
      </c>
      <c r="CQ159" s="309" t="str">
        <f ca="true">+IF(OFFSET('Sanitation Data'!$E$29,0,10*ROW('Sanitation Data'!E153))="","",OFFSET('Sanitation Data'!$E$29,0,10*ROW('Sanitation Data'!E153)))</f>
        <v/>
      </c>
      <c r="CR159" s="309" t="str">
        <f ca="true">+IF(OFFSET('Sanitation Data'!$E$30,0,10*ROW('Sanitation Data'!E153))="","",OFFSET('Sanitation Data'!$E$30,0,10*ROW('Sanitation Data'!E153)))</f>
        <v/>
      </c>
      <c r="CS159" s="309" t="str">
        <f ca="true">+IF(OFFSET('Sanitation Data'!$E$31,0,10*ROW('Sanitation Data'!E153))="","",OFFSET('Sanitation Data'!$E$31,0,10*ROW('Sanitation Data'!E153)))</f>
        <v/>
      </c>
      <c r="CT159" s="309" t="str">
        <f ca="true">+IF(OFFSET('Sanitation Data'!$E$32,0,10*ROW('Sanitation Data'!E153))="","",OFFSET('Sanitation Data'!$E$32,0,10*ROW('Sanitation Data'!E153)))</f>
        <v/>
      </c>
      <c r="CU159" s="309" t="str">
        <f ca="true">+IF(OFFSET('Sanitation Data'!$F$28,0,10*ROW('Sanitation Data'!F153))="","",OFFSET('Sanitation Data'!$F$28,0,10*ROW('Sanitation Data'!F153)))</f>
        <v/>
      </c>
      <c r="CV159" s="309" t="str">
        <f ca="true">+IF(OFFSET('Sanitation Data'!$F$29,0,10*ROW('Sanitation Data'!F153))="","",OFFSET('Sanitation Data'!$F$29,0,10*ROW('Sanitation Data'!F153)))</f>
        <v/>
      </c>
      <c r="CW159" s="309" t="str">
        <f ca="true">+IF(OFFSET('Sanitation Data'!$F$30,0,10*ROW('Sanitation Data'!F153))="","",OFFSET('Sanitation Data'!$F$30,0,10*ROW('Sanitation Data'!F153)))</f>
        <v/>
      </c>
      <c r="CX159" s="309" t="str">
        <f ca="true">+IF(OFFSET('Sanitation Data'!$F$31,0,10*ROW('Sanitation Data'!F153))="","",OFFSET('Sanitation Data'!$F$31,0,10*ROW('Sanitation Data'!F153)))</f>
        <v/>
      </c>
      <c r="CY159" s="309" t="str">
        <f ca="true">+IF(OFFSET('Sanitation Data'!$F$32,0,10*ROW('Sanitation Data'!F153))="","",OFFSET('Sanitation Data'!$F$32,0,10*ROW('Sanitation Data'!F153)))</f>
        <v/>
      </c>
      <c r="CZ159" s="309" t="str">
        <f ca="true">+IF(OFFSET('Sanitation Data'!$G$28,0,10*ROW('Sanitation Data'!G153))="","",OFFSET('Sanitation Data'!$G$28,0,10*ROW('Sanitation Data'!G153)))</f>
        <v/>
      </c>
      <c r="DA159" s="309" t="str">
        <f ca="true">+IF(OFFSET('Sanitation Data'!$G$29,0,10*ROW('Sanitation Data'!G153))="","",OFFSET('Sanitation Data'!$G$29,0,10*ROW('Sanitation Data'!G153)))</f>
        <v/>
      </c>
      <c r="DB159" s="309" t="str">
        <f ca="true">+IF(OFFSET('Sanitation Data'!$G$30,0,10*ROW('Sanitation Data'!G153))="","",OFFSET('Sanitation Data'!$G$30,0,10*ROW('Sanitation Data'!G153)))</f>
        <v/>
      </c>
      <c r="DC159" s="309" t="str">
        <f ca="true">+IF(OFFSET('Sanitation Data'!$G$31,0,10*ROW('Sanitation Data'!G153))="","",OFFSET('Sanitation Data'!$G$31,0,10*ROW('Sanitation Data'!G153)))</f>
        <v/>
      </c>
      <c r="DD159" s="309" t="str">
        <f ca="true">+IF(OFFSET('Sanitation Data'!$G$32,0,10*ROW('Sanitation Data'!G153))="","",OFFSET('Sanitation Data'!$G$32,0,10*ROW('Sanitation Data'!G153)))</f>
        <v/>
      </c>
      <c r="DE159" s="309" t="str">
        <f ca="true">+IF(OFFSET('Sanitation Data'!$H$28,0,10*ROW('Sanitation Data'!H153))="","",OFFSET('Sanitation Data'!$H$28,0,10*ROW('Sanitation Data'!H153)))</f>
        <v/>
      </c>
      <c r="DF159" s="309" t="str">
        <f ca="true">+IF(OFFSET('Sanitation Data'!$H$29,0,10*ROW('Sanitation Data'!H153))="","",OFFSET('Sanitation Data'!$H$29,0,10*ROW('Sanitation Data'!H153)))</f>
        <v/>
      </c>
      <c r="DG159" s="309" t="str">
        <f ca="true">+IF(OFFSET('Sanitation Data'!$H$30,0,10*ROW('Sanitation Data'!H153))="","",OFFSET('Sanitation Data'!$H$30,0,10*ROW('Sanitation Data'!H153)))</f>
        <v/>
      </c>
      <c r="DH159" s="309" t="str">
        <f ca="true">+IF(OFFSET('Sanitation Data'!$H$31,0,10*ROW('Sanitation Data'!H153))="","",OFFSET('Sanitation Data'!$H$31,0,10*ROW('Sanitation Data'!H153)))</f>
        <v/>
      </c>
      <c r="DI159" s="309" t="str">
        <f ca="true">+IF(OFFSET('Sanitation Data'!$H$32,0,10*ROW('Sanitation Data'!H153))="","",OFFSET('Sanitation Data'!$H$32,0,10*ROW('Sanitation Data'!H153)))</f>
        <v/>
      </c>
      <c r="DJ159" s="309" t="str">
        <f ca="true">+IF(OFFSET('Sanitation Data'!$I$28,0,10*ROW('Sanitation Data'!I153))="","",OFFSET('Sanitation Data'!$I$28,0,10*ROW('Sanitation Data'!I153)))</f>
        <v/>
      </c>
      <c r="DK159" s="309" t="str">
        <f ca="true">+IF(OFFSET('Sanitation Data'!$I$29,0,10*ROW('Sanitation Data'!I153))="","",OFFSET('Sanitation Data'!$I$29,0,10*ROW('Sanitation Data'!I153)))</f>
        <v/>
      </c>
      <c r="DL159" s="309" t="str">
        <f ca="true">+IF(OFFSET('Sanitation Data'!$I$30,0,10*ROW('Sanitation Data'!I153))="","",OFFSET('Sanitation Data'!$I$30,0,10*ROW('Sanitation Data'!I153)))</f>
        <v/>
      </c>
      <c r="DM159" s="309" t="str">
        <f ca="true">+IF(OFFSET('Sanitation Data'!$I$31,0,10*ROW('Sanitation Data'!I153))="","",OFFSET('Sanitation Data'!$I$31,0,10*ROW('Sanitation Data'!I153)))</f>
        <v/>
      </c>
      <c r="DN159" s="309" t="str">
        <f ca="true">+IF(OFFSET('Sanitation Data'!$I$32,0,10*ROW('Sanitation Data'!I153))="","",OFFSET('Sanitation Data'!$I$32,0,10*ROW('Sanitation Data'!I153)))</f>
        <v/>
      </c>
      <c r="DO159" s="309" t="str">
        <f ca="true">+IF(OFFSET('Hygiene Data'!$D$11,0,10*ROW('Hygiene Data'!D153))="","",OFFSET('Hygiene Data'!$D$11,0,10*ROW('Hygiene Data'!D153)))</f>
        <v/>
      </c>
      <c r="DP159" s="309" t="str">
        <f ca="true">+IF(OFFSET('Hygiene Data'!$D$12,0,10*ROW('Hygiene Data'!D153))="","",OFFSET('Hygiene Data'!$D$12,0,10*ROW('Hygiene Data'!D153)))</f>
        <v/>
      </c>
      <c r="DQ159" s="309" t="str">
        <f ca="true">+IF(OFFSET('Hygiene Data'!$D$13,0,10*ROW('Hygiene Data'!D153))="","",OFFSET('Hygiene Data'!$D$13,0,10*ROW('Hygiene Data'!D153)))</f>
        <v/>
      </c>
      <c r="DR159" s="309" t="str">
        <f ca="true">+IF(OFFSET('Hygiene Data'!$E$11,0,10*ROW('Hygiene Data'!E153))="","",OFFSET('Hygiene Data'!$E$11,0,10*ROW('Hygiene Data'!E153)))</f>
        <v/>
      </c>
      <c r="DS159" s="309" t="str">
        <f ca="true">+IF(OFFSET('Hygiene Data'!$E$12,0,10*ROW('Hygiene Data'!E153))="","",OFFSET('Hygiene Data'!$E$12,0,10*ROW('Hygiene Data'!E153)))</f>
        <v/>
      </c>
      <c r="DT159" s="309" t="str">
        <f ca="true">+IF(OFFSET('Hygiene Data'!$E$13,0,10*ROW('Hygiene Data'!E153))="","",OFFSET('Hygiene Data'!$E$13,0,10*ROW('Hygiene Data'!E153)))</f>
        <v/>
      </c>
      <c r="DU159" s="309" t="str">
        <f ca="true">+IF(OFFSET('Hygiene Data'!$F$11,0,10*ROW('Hygiene Data'!F153))="","",OFFSET('Hygiene Data'!$F$11,0,10*ROW('Hygiene Data'!F153)))</f>
        <v/>
      </c>
      <c r="DV159" s="309" t="str">
        <f ca="true">+IF(OFFSET('Hygiene Data'!$F$12,0,10*ROW('Hygiene Data'!F153))="","",OFFSET('Hygiene Data'!$F$12,0,10*ROW('Hygiene Data'!F153)))</f>
        <v/>
      </c>
      <c r="DW159" s="309" t="str">
        <f ca="true">+IF(OFFSET('Hygiene Data'!$F$13,0,10*ROW('Hygiene Data'!F153))="","",OFFSET('Hygiene Data'!$F$13,0,10*ROW('Hygiene Data'!F153)))</f>
        <v/>
      </c>
      <c r="DX159" s="309" t="str">
        <f ca="true">+IF(OFFSET('Hygiene Data'!$G$11,0,10*ROW('Hygiene Data'!G153))="","",OFFSET('Hygiene Data'!$G$11,0,10*ROW('Hygiene Data'!G153)))</f>
        <v/>
      </c>
      <c r="DY159" s="309" t="str">
        <f ca="true">+IF(OFFSET('Hygiene Data'!$G$12,0,10*ROW('Hygiene Data'!G153))="","",OFFSET('Hygiene Data'!$G$12,0,10*ROW('Hygiene Data'!G153)))</f>
        <v/>
      </c>
      <c r="DZ159" s="309" t="str">
        <f ca="true">+IF(OFFSET('Hygiene Data'!$G$13,0,10*ROW('Hygiene Data'!G153))="","",OFFSET('Hygiene Data'!$G$13,0,10*ROW('Hygiene Data'!G153)))</f>
        <v/>
      </c>
      <c r="EA159" s="309" t="str">
        <f ca="true">+IF(OFFSET('Hygiene Data'!$H$11,0,10*ROW('Hygiene Data'!H153))="","",OFFSET('Hygiene Data'!$H$11,0,10*ROW('Hygiene Data'!H153)))</f>
        <v/>
      </c>
      <c r="EB159" s="309" t="str">
        <f ca="true">+IF(OFFSET('Hygiene Data'!$H$12,0,10*ROW('Hygiene Data'!H153))="","",OFFSET('Hygiene Data'!$H$12,0,10*ROW('Hygiene Data'!H153)))</f>
        <v/>
      </c>
      <c r="EC159" s="309" t="str">
        <f ca="true">+IF(OFFSET('Hygiene Data'!$H$13,0,10*ROW('Hygiene Data'!H153))="","",OFFSET('Hygiene Data'!$H$13,0,10*ROW('Hygiene Data'!H153)))</f>
        <v/>
      </c>
      <c r="ED159" s="309" t="str">
        <f ca="true">+IF(OFFSET('Hygiene Data'!$I$11,0,10*ROW('Hygiene Data'!I153))="","",OFFSET('Hygiene Data'!$I$11,0,10*ROW('Hygiene Data'!I153)))</f>
        <v/>
      </c>
      <c r="EE159" s="309" t="str">
        <f ca="true">+IF(OFFSET('Hygiene Data'!$I$12,0,10*ROW('Hygiene Data'!I153))="","",OFFSET('Hygiene Data'!$I$12,0,10*ROW('Hygiene Data'!I153)))</f>
        <v/>
      </c>
      <c r="EF159" s="309"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65" t="str">
        <f t="shared" ca="true" si="2"/>
        <v/>
      </c>
      <c r="D160" s="9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10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10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10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10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10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10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10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10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10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10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10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10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10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10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10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10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10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10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10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10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10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10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10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10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10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10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10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10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10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10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9"/>
      <c r="BS160" s="309" t="str">
        <f ca="true">+IF(OFFSET('Water Data'!$D$27,0,10*ROW('Water Data'!D154))="","",OFFSET('Water Data'!$D$27,0,10*ROW('Water Data'!D154)))</f>
        <v/>
      </c>
      <c r="BT160" s="309" t="str">
        <f ca="true">+IF(OFFSET('Water Data'!$D$28,0,10*ROW('Water Data'!D154))="","",OFFSET('Water Data'!$D$28,0,10*ROW('Water Data'!D154)))</f>
        <v/>
      </c>
      <c r="BU160" s="309" t="str">
        <f ca="true">+IF(OFFSET('Water Data'!$D$29,0,10*ROW('Water Data'!D154))="","",OFFSET('Water Data'!$D$29,0,10*ROW('Water Data'!D154)))</f>
        <v/>
      </c>
      <c r="BV160" s="309" t="str">
        <f ca="true">+IF(OFFSET('Water Data'!$E$27,0,10*ROW('Water Data'!E154))="","",OFFSET('Water Data'!$E$27,0,10*ROW('Water Data'!E154)))</f>
        <v/>
      </c>
      <c r="BW160" s="309" t="str">
        <f ca="true">+IF(OFFSET('Water Data'!$E$28,0,10*ROW('Water Data'!E154))="","",OFFSET('Water Data'!$E$28,0,10*ROW('Water Data'!E154)))</f>
        <v/>
      </c>
      <c r="BX160" s="309" t="str">
        <f ca="true">+IF(OFFSET('Water Data'!$E$29,0,10*ROW('Water Data'!E154))="","",OFFSET('Water Data'!$E$29,0,10*ROW('Water Data'!E154)))</f>
        <v/>
      </c>
      <c r="BY160" s="309" t="str">
        <f ca="true">+IF(OFFSET('Water Data'!$F$27,0,10*ROW('Water Data'!F154))="","",OFFSET('Water Data'!$F$27,0,10*ROW('Water Data'!F154)))</f>
        <v/>
      </c>
      <c r="BZ160" s="309" t="str">
        <f ca="true">+IF(OFFSET('Water Data'!$F$28,0,10*ROW('Water Data'!F154))="","",OFFSET('Water Data'!$F$28,0,10*ROW('Water Data'!F154)))</f>
        <v/>
      </c>
      <c r="CA160" s="309" t="str">
        <f ca="true">+IF(OFFSET('Water Data'!$F$29,0,10*ROW('Water Data'!F154))="","",OFFSET('Water Data'!$F$29,0,10*ROW('Water Data'!F154)))</f>
        <v/>
      </c>
      <c r="CB160" s="309" t="str">
        <f ca="true">+IF(OFFSET('Water Data'!$G$27,0,10*ROW('Water Data'!G154))="","",OFFSET('Water Data'!$G$27,0,10*ROW('Water Data'!G154)))</f>
        <v/>
      </c>
      <c r="CC160" s="309" t="str">
        <f ca="true">+IF(OFFSET('Water Data'!$G$28,0,10*ROW('Water Data'!G154))="","",OFFSET('Water Data'!$G$28,0,10*ROW('Water Data'!G154)))</f>
        <v/>
      </c>
      <c r="CD160" s="309" t="str">
        <f ca="true">+IF(OFFSET('Water Data'!$G$29,0,10*ROW('Water Data'!G154))="","",OFFSET('Water Data'!$G$29,0,10*ROW('Water Data'!G154)))</f>
        <v/>
      </c>
      <c r="CE160" s="309" t="str">
        <f ca="true">+IF(OFFSET('Water Data'!$H$27,0,10*ROW('Water Data'!H154))="","",OFFSET('Water Data'!$H$27,0,10*ROW('Water Data'!H154)))</f>
        <v/>
      </c>
      <c r="CF160" s="309" t="str">
        <f ca="true">+IF(OFFSET('Water Data'!$H$28,0,10*ROW('Water Data'!H154))="","",OFFSET('Water Data'!$H$28,0,10*ROW('Water Data'!H154)))</f>
        <v/>
      </c>
      <c r="CG160" s="309" t="str">
        <f ca="true">+IF(OFFSET('Water Data'!$H$29,0,10*ROW('Water Data'!H154))="","",OFFSET('Water Data'!$H$29,0,10*ROW('Water Data'!H154)))</f>
        <v/>
      </c>
      <c r="CH160" s="309" t="str">
        <f ca="true">+IF(OFFSET('Water Data'!$I$27,0,10*ROW('Water Data'!I154))="","",OFFSET('Water Data'!$I$27,0,10*ROW('Water Data'!I154)))</f>
        <v/>
      </c>
      <c r="CI160" s="309" t="str">
        <f ca="true">+IF(OFFSET('Water Data'!$I$28,0,10*ROW('Water Data'!I154))="","",OFFSET('Water Data'!$I$28,0,10*ROW('Water Data'!I154)))</f>
        <v/>
      </c>
      <c r="CJ160" s="309" t="str">
        <f ca="true">+IF(OFFSET('Water Data'!$I$29,0,10*ROW('Water Data'!I154))="","",OFFSET('Water Data'!$I$29,0,10*ROW('Water Data'!I154)))</f>
        <v/>
      </c>
      <c r="CK160" s="309" t="str">
        <f ca="true">+IF(OFFSET('Sanitation Data'!$D$28,0,10*ROW('Sanitation Data'!D154))="","",OFFSET('Sanitation Data'!$D$28,0,10*ROW('Sanitation Data'!D154)))</f>
        <v/>
      </c>
      <c r="CL160" s="309" t="str">
        <f ca="true">+IF(OFFSET('Sanitation Data'!$D$29,0,10*ROW('Sanitation Data'!D154))="","",OFFSET('Sanitation Data'!$D$29,0,10*ROW('Sanitation Data'!D154)))</f>
        <v/>
      </c>
      <c r="CM160" s="309" t="str">
        <f ca="true">+IF(OFFSET('Sanitation Data'!$D$30,0,10*ROW('Sanitation Data'!D154))="","",OFFSET('Sanitation Data'!$D$30,0,10*ROW('Sanitation Data'!D154)))</f>
        <v/>
      </c>
      <c r="CN160" s="309" t="str">
        <f ca="true">+IF(OFFSET('Sanitation Data'!$D$31,0,10*ROW('Sanitation Data'!D154))="","",OFFSET('Sanitation Data'!$D$31,0,10*ROW('Sanitation Data'!D154)))</f>
        <v/>
      </c>
      <c r="CO160" s="309" t="str">
        <f ca="true">+IF(OFFSET('Sanitation Data'!$D$32,0,10*ROW('Sanitation Data'!D154))="","",OFFSET('Sanitation Data'!$D$32,0,10*ROW('Sanitation Data'!D154)))</f>
        <v/>
      </c>
      <c r="CP160" s="309" t="str">
        <f ca="true">+IF(OFFSET('Sanitation Data'!$E$28,0,10*ROW('Sanitation Data'!E154))="","",OFFSET('Sanitation Data'!$E$28,0,10*ROW('Sanitation Data'!E154)))</f>
        <v/>
      </c>
      <c r="CQ160" s="309" t="str">
        <f ca="true">+IF(OFFSET('Sanitation Data'!$E$29,0,10*ROW('Sanitation Data'!E154))="","",OFFSET('Sanitation Data'!$E$29,0,10*ROW('Sanitation Data'!E154)))</f>
        <v/>
      </c>
      <c r="CR160" s="309" t="str">
        <f ca="true">+IF(OFFSET('Sanitation Data'!$E$30,0,10*ROW('Sanitation Data'!E154))="","",OFFSET('Sanitation Data'!$E$30,0,10*ROW('Sanitation Data'!E154)))</f>
        <v/>
      </c>
      <c r="CS160" s="309" t="str">
        <f ca="true">+IF(OFFSET('Sanitation Data'!$E$31,0,10*ROW('Sanitation Data'!E154))="","",OFFSET('Sanitation Data'!$E$31,0,10*ROW('Sanitation Data'!E154)))</f>
        <v/>
      </c>
      <c r="CT160" s="309" t="str">
        <f ca="true">+IF(OFFSET('Sanitation Data'!$E$32,0,10*ROW('Sanitation Data'!E154))="","",OFFSET('Sanitation Data'!$E$32,0,10*ROW('Sanitation Data'!E154)))</f>
        <v/>
      </c>
      <c r="CU160" s="309" t="str">
        <f ca="true">+IF(OFFSET('Sanitation Data'!$F$28,0,10*ROW('Sanitation Data'!F154))="","",OFFSET('Sanitation Data'!$F$28,0,10*ROW('Sanitation Data'!F154)))</f>
        <v/>
      </c>
      <c r="CV160" s="309" t="str">
        <f ca="true">+IF(OFFSET('Sanitation Data'!$F$29,0,10*ROW('Sanitation Data'!F154))="","",OFFSET('Sanitation Data'!$F$29,0,10*ROW('Sanitation Data'!F154)))</f>
        <v/>
      </c>
      <c r="CW160" s="309" t="str">
        <f ca="true">+IF(OFFSET('Sanitation Data'!$F$30,0,10*ROW('Sanitation Data'!F154))="","",OFFSET('Sanitation Data'!$F$30,0,10*ROW('Sanitation Data'!F154)))</f>
        <v/>
      </c>
      <c r="CX160" s="309" t="str">
        <f ca="true">+IF(OFFSET('Sanitation Data'!$F$31,0,10*ROW('Sanitation Data'!F154))="","",OFFSET('Sanitation Data'!$F$31,0,10*ROW('Sanitation Data'!F154)))</f>
        <v/>
      </c>
      <c r="CY160" s="309" t="str">
        <f ca="true">+IF(OFFSET('Sanitation Data'!$F$32,0,10*ROW('Sanitation Data'!F154))="","",OFFSET('Sanitation Data'!$F$32,0,10*ROW('Sanitation Data'!F154)))</f>
        <v/>
      </c>
      <c r="CZ160" s="309" t="str">
        <f ca="true">+IF(OFFSET('Sanitation Data'!$G$28,0,10*ROW('Sanitation Data'!G154))="","",OFFSET('Sanitation Data'!$G$28,0,10*ROW('Sanitation Data'!G154)))</f>
        <v/>
      </c>
      <c r="DA160" s="309" t="str">
        <f ca="true">+IF(OFFSET('Sanitation Data'!$G$29,0,10*ROW('Sanitation Data'!G154))="","",OFFSET('Sanitation Data'!$G$29,0,10*ROW('Sanitation Data'!G154)))</f>
        <v/>
      </c>
      <c r="DB160" s="309" t="str">
        <f ca="true">+IF(OFFSET('Sanitation Data'!$G$30,0,10*ROW('Sanitation Data'!G154))="","",OFFSET('Sanitation Data'!$G$30,0,10*ROW('Sanitation Data'!G154)))</f>
        <v/>
      </c>
      <c r="DC160" s="309" t="str">
        <f ca="true">+IF(OFFSET('Sanitation Data'!$G$31,0,10*ROW('Sanitation Data'!G154))="","",OFFSET('Sanitation Data'!$G$31,0,10*ROW('Sanitation Data'!G154)))</f>
        <v/>
      </c>
      <c r="DD160" s="309" t="str">
        <f ca="true">+IF(OFFSET('Sanitation Data'!$G$32,0,10*ROW('Sanitation Data'!G154))="","",OFFSET('Sanitation Data'!$G$32,0,10*ROW('Sanitation Data'!G154)))</f>
        <v/>
      </c>
      <c r="DE160" s="309" t="str">
        <f ca="true">+IF(OFFSET('Sanitation Data'!$H$28,0,10*ROW('Sanitation Data'!H154))="","",OFFSET('Sanitation Data'!$H$28,0,10*ROW('Sanitation Data'!H154)))</f>
        <v/>
      </c>
      <c r="DF160" s="309" t="str">
        <f ca="true">+IF(OFFSET('Sanitation Data'!$H$29,0,10*ROW('Sanitation Data'!H154))="","",OFFSET('Sanitation Data'!$H$29,0,10*ROW('Sanitation Data'!H154)))</f>
        <v/>
      </c>
      <c r="DG160" s="309" t="str">
        <f ca="true">+IF(OFFSET('Sanitation Data'!$H$30,0,10*ROW('Sanitation Data'!H154))="","",OFFSET('Sanitation Data'!$H$30,0,10*ROW('Sanitation Data'!H154)))</f>
        <v/>
      </c>
      <c r="DH160" s="309" t="str">
        <f ca="true">+IF(OFFSET('Sanitation Data'!$H$31,0,10*ROW('Sanitation Data'!H154))="","",OFFSET('Sanitation Data'!$H$31,0,10*ROW('Sanitation Data'!H154)))</f>
        <v/>
      </c>
      <c r="DI160" s="309" t="str">
        <f ca="true">+IF(OFFSET('Sanitation Data'!$H$32,0,10*ROW('Sanitation Data'!H154))="","",OFFSET('Sanitation Data'!$H$32,0,10*ROW('Sanitation Data'!H154)))</f>
        <v/>
      </c>
      <c r="DJ160" s="309" t="str">
        <f ca="true">+IF(OFFSET('Sanitation Data'!$I$28,0,10*ROW('Sanitation Data'!I154))="","",OFFSET('Sanitation Data'!$I$28,0,10*ROW('Sanitation Data'!I154)))</f>
        <v/>
      </c>
      <c r="DK160" s="309" t="str">
        <f ca="true">+IF(OFFSET('Sanitation Data'!$I$29,0,10*ROW('Sanitation Data'!I154))="","",OFFSET('Sanitation Data'!$I$29,0,10*ROW('Sanitation Data'!I154)))</f>
        <v/>
      </c>
      <c r="DL160" s="309" t="str">
        <f ca="true">+IF(OFFSET('Sanitation Data'!$I$30,0,10*ROW('Sanitation Data'!I154))="","",OFFSET('Sanitation Data'!$I$30,0,10*ROW('Sanitation Data'!I154)))</f>
        <v/>
      </c>
      <c r="DM160" s="309" t="str">
        <f ca="true">+IF(OFFSET('Sanitation Data'!$I$31,0,10*ROW('Sanitation Data'!I154))="","",OFFSET('Sanitation Data'!$I$31,0,10*ROW('Sanitation Data'!I154)))</f>
        <v/>
      </c>
      <c r="DN160" s="309" t="str">
        <f ca="true">+IF(OFFSET('Sanitation Data'!$I$32,0,10*ROW('Sanitation Data'!I154))="","",OFFSET('Sanitation Data'!$I$32,0,10*ROW('Sanitation Data'!I154)))</f>
        <v/>
      </c>
      <c r="DO160" s="309" t="str">
        <f ca="true">+IF(OFFSET('Hygiene Data'!$D$11,0,10*ROW('Hygiene Data'!D154))="","",OFFSET('Hygiene Data'!$D$11,0,10*ROW('Hygiene Data'!D154)))</f>
        <v/>
      </c>
      <c r="DP160" s="309" t="str">
        <f ca="true">+IF(OFFSET('Hygiene Data'!$D$12,0,10*ROW('Hygiene Data'!D154))="","",OFFSET('Hygiene Data'!$D$12,0,10*ROW('Hygiene Data'!D154)))</f>
        <v/>
      </c>
      <c r="DQ160" s="309" t="str">
        <f ca="true">+IF(OFFSET('Hygiene Data'!$D$13,0,10*ROW('Hygiene Data'!D154))="","",OFFSET('Hygiene Data'!$D$13,0,10*ROW('Hygiene Data'!D154)))</f>
        <v/>
      </c>
      <c r="DR160" s="309" t="str">
        <f ca="true">+IF(OFFSET('Hygiene Data'!$E$11,0,10*ROW('Hygiene Data'!E154))="","",OFFSET('Hygiene Data'!$E$11,0,10*ROW('Hygiene Data'!E154)))</f>
        <v/>
      </c>
      <c r="DS160" s="309" t="str">
        <f ca="true">+IF(OFFSET('Hygiene Data'!$E$12,0,10*ROW('Hygiene Data'!E154))="","",OFFSET('Hygiene Data'!$E$12,0,10*ROW('Hygiene Data'!E154)))</f>
        <v/>
      </c>
      <c r="DT160" s="309" t="str">
        <f ca="true">+IF(OFFSET('Hygiene Data'!$E$13,0,10*ROW('Hygiene Data'!E154))="","",OFFSET('Hygiene Data'!$E$13,0,10*ROW('Hygiene Data'!E154)))</f>
        <v/>
      </c>
      <c r="DU160" s="309" t="str">
        <f ca="true">+IF(OFFSET('Hygiene Data'!$F$11,0,10*ROW('Hygiene Data'!F154))="","",OFFSET('Hygiene Data'!$F$11,0,10*ROW('Hygiene Data'!F154)))</f>
        <v/>
      </c>
      <c r="DV160" s="309" t="str">
        <f ca="true">+IF(OFFSET('Hygiene Data'!$F$12,0,10*ROW('Hygiene Data'!F154))="","",OFFSET('Hygiene Data'!$F$12,0,10*ROW('Hygiene Data'!F154)))</f>
        <v/>
      </c>
      <c r="DW160" s="309" t="str">
        <f ca="true">+IF(OFFSET('Hygiene Data'!$F$13,0,10*ROW('Hygiene Data'!F154))="","",OFFSET('Hygiene Data'!$F$13,0,10*ROW('Hygiene Data'!F154)))</f>
        <v/>
      </c>
      <c r="DX160" s="309" t="str">
        <f ca="true">+IF(OFFSET('Hygiene Data'!$G$11,0,10*ROW('Hygiene Data'!G154))="","",OFFSET('Hygiene Data'!$G$11,0,10*ROW('Hygiene Data'!G154)))</f>
        <v/>
      </c>
      <c r="DY160" s="309" t="str">
        <f ca="true">+IF(OFFSET('Hygiene Data'!$G$12,0,10*ROW('Hygiene Data'!G154))="","",OFFSET('Hygiene Data'!$G$12,0,10*ROW('Hygiene Data'!G154)))</f>
        <v/>
      </c>
      <c r="DZ160" s="309" t="str">
        <f ca="true">+IF(OFFSET('Hygiene Data'!$G$13,0,10*ROW('Hygiene Data'!G154))="","",OFFSET('Hygiene Data'!$G$13,0,10*ROW('Hygiene Data'!G154)))</f>
        <v/>
      </c>
      <c r="EA160" s="309" t="str">
        <f ca="true">+IF(OFFSET('Hygiene Data'!$H$11,0,10*ROW('Hygiene Data'!H154))="","",OFFSET('Hygiene Data'!$H$11,0,10*ROW('Hygiene Data'!H154)))</f>
        <v/>
      </c>
      <c r="EB160" s="309" t="str">
        <f ca="true">+IF(OFFSET('Hygiene Data'!$H$12,0,10*ROW('Hygiene Data'!H154))="","",OFFSET('Hygiene Data'!$H$12,0,10*ROW('Hygiene Data'!H154)))</f>
        <v/>
      </c>
      <c r="EC160" s="309" t="str">
        <f ca="true">+IF(OFFSET('Hygiene Data'!$H$13,0,10*ROW('Hygiene Data'!H154))="","",OFFSET('Hygiene Data'!$H$13,0,10*ROW('Hygiene Data'!H154)))</f>
        <v/>
      </c>
      <c r="ED160" s="309" t="str">
        <f ca="true">+IF(OFFSET('Hygiene Data'!$I$11,0,10*ROW('Hygiene Data'!I154))="","",OFFSET('Hygiene Data'!$I$11,0,10*ROW('Hygiene Data'!I154)))</f>
        <v/>
      </c>
      <c r="EE160" s="309" t="str">
        <f ca="true">+IF(OFFSET('Hygiene Data'!$I$12,0,10*ROW('Hygiene Data'!I154))="","",OFFSET('Hygiene Data'!$I$12,0,10*ROW('Hygiene Data'!I154)))</f>
        <v/>
      </c>
      <c r="EF160" s="309"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65" t="str">
        <f t="shared" ca="true" si="2"/>
        <v/>
      </c>
      <c r="D161" s="9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10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10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10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10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10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10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10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10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10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10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10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10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10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10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10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10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10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10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10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10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10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10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10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10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10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10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10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10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10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10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9"/>
      <c r="BS161" s="309" t="str">
        <f ca="true">+IF(OFFSET('Water Data'!$D$27,0,10*ROW('Water Data'!D155))="","",OFFSET('Water Data'!$D$27,0,10*ROW('Water Data'!D155)))</f>
        <v/>
      </c>
      <c r="BT161" s="309" t="str">
        <f ca="true">+IF(OFFSET('Water Data'!$D$28,0,10*ROW('Water Data'!D155))="","",OFFSET('Water Data'!$D$28,0,10*ROW('Water Data'!D155)))</f>
        <v/>
      </c>
      <c r="BU161" s="309" t="str">
        <f ca="true">+IF(OFFSET('Water Data'!$D$29,0,10*ROW('Water Data'!D155))="","",OFFSET('Water Data'!$D$29,0,10*ROW('Water Data'!D155)))</f>
        <v/>
      </c>
      <c r="BV161" s="309" t="str">
        <f ca="true">+IF(OFFSET('Water Data'!$E$27,0,10*ROW('Water Data'!E155))="","",OFFSET('Water Data'!$E$27,0,10*ROW('Water Data'!E155)))</f>
        <v/>
      </c>
      <c r="BW161" s="309" t="str">
        <f ca="true">+IF(OFFSET('Water Data'!$E$28,0,10*ROW('Water Data'!E155))="","",OFFSET('Water Data'!$E$28,0,10*ROW('Water Data'!E155)))</f>
        <v/>
      </c>
      <c r="BX161" s="309" t="str">
        <f ca="true">+IF(OFFSET('Water Data'!$E$29,0,10*ROW('Water Data'!E155))="","",OFFSET('Water Data'!$E$29,0,10*ROW('Water Data'!E155)))</f>
        <v/>
      </c>
      <c r="BY161" s="309" t="str">
        <f ca="true">+IF(OFFSET('Water Data'!$F$27,0,10*ROW('Water Data'!F155))="","",OFFSET('Water Data'!$F$27,0,10*ROW('Water Data'!F155)))</f>
        <v/>
      </c>
      <c r="BZ161" s="309" t="str">
        <f ca="true">+IF(OFFSET('Water Data'!$F$28,0,10*ROW('Water Data'!F155))="","",OFFSET('Water Data'!$F$28,0,10*ROW('Water Data'!F155)))</f>
        <v/>
      </c>
      <c r="CA161" s="309" t="str">
        <f ca="true">+IF(OFFSET('Water Data'!$F$29,0,10*ROW('Water Data'!F155))="","",OFFSET('Water Data'!$F$29,0,10*ROW('Water Data'!F155)))</f>
        <v/>
      </c>
      <c r="CB161" s="309" t="str">
        <f ca="true">+IF(OFFSET('Water Data'!$G$27,0,10*ROW('Water Data'!G155))="","",OFFSET('Water Data'!$G$27,0,10*ROW('Water Data'!G155)))</f>
        <v/>
      </c>
      <c r="CC161" s="309" t="str">
        <f ca="true">+IF(OFFSET('Water Data'!$G$28,0,10*ROW('Water Data'!G155))="","",OFFSET('Water Data'!$G$28,0,10*ROW('Water Data'!G155)))</f>
        <v/>
      </c>
      <c r="CD161" s="309" t="str">
        <f ca="true">+IF(OFFSET('Water Data'!$G$29,0,10*ROW('Water Data'!G155))="","",OFFSET('Water Data'!$G$29,0,10*ROW('Water Data'!G155)))</f>
        <v/>
      </c>
      <c r="CE161" s="309" t="str">
        <f ca="true">+IF(OFFSET('Water Data'!$H$27,0,10*ROW('Water Data'!H155))="","",OFFSET('Water Data'!$H$27,0,10*ROW('Water Data'!H155)))</f>
        <v/>
      </c>
      <c r="CF161" s="309" t="str">
        <f ca="true">+IF(OFFSET('Water Data'!$H$28,0,10*ROW('Water Data'!H155))="","",OFFSET('Water Data'!$H$28,0,10*ROW('Water Data'!H155)))</f>
        <v/>
      </c>
      <c r="CG161" s="309" t="str">
        <f ca="true">+IF(OFFSET('Water Data'!$H$29,0,10*ROW('Water Data'!H155))="","",OFFSET('Water Data'!$H$29,0,10*ROW('Water Data'!H155)))</f>
        <v/>
      </c>
      <c r="CH161" s="309" t="str">
        <f ca="true">+IF(OFFSET('Water Data'!$I$27,0,10*ROW('Water Data'!I155))="","",OFFSET('Water Data'!$I$27,0,10*ROW('Water Data'!I155)))</f>
        <v/>
      </c>
      <c r="CI161" s="309" t="str">
        <f ca="true">+IF(OFFSET('Water Data'!$I$28,0,10*ROW('Water Data'!I155))="","",OFFSET('Water Data'!$I$28,0,10*ROW('Water Data'!I155)))</f>
        <v/>
      </c>
      <c r="CJ161" s="309" t="str">
        <f ca="true">+IF(OFFSET('Water Data'!$I$29,0,10*ROW('Water Data'!I155))="","",OFFSET('Water Data'!$I$29,0,10*ROW('Water Data'!I155)))</f>
        <v/>
      </c>
      <c r="CK161" s="309" t="str">
        <f ca="true">+IF(OFFSET('Sanitation Data'!$D$28,0,10*ROW('Sanitation Data'!D155))="","",OFFSET('Sanitation Data'!$D$28,0,10*ROW('Sanitation Data'!D155)))</f>
        <v/>
      </c>
      <c r="CL161" s="309" t="str">
        <f ca="true">+IF(OFFSET('Sanitation Data'!$D$29,0,10*ROW('Sanitation Data'!D155))="","",OFFSET('Sanitation Data'!$D$29,0,10*ROW('Sanitation Data'!D155)))</f>
        <v/>
      </c>
      <c r="CM161" s="309" t="str">
        <f ca="true">+IF(OFFSET('Sanitation Data'!$D$30,0,10*ROW('Sanitation Data'!D155))="","",OFFSET('Sanitation Data'!$D$30,0,10*ROW('Sanitation Data'!D155)))</f>
        <v/>
      </c>
      <c r="CN161" s="309" t="str">
        <f ca="true">+IF(OFFSET('Sanitation Data'!$D$31,0,10*ROW('Sanitation Data'!D155))="","",OFFSET('Sanitation Data'!$D$31,0,10*ROW('Sanitation Data'!D155)))</f>
        <v/>
      </c>
      <c r="CO161" s="309" t="str">
        <f ca="true">+IF(OFFSET('Sanitation Data'!$D$32,0,10*ROW('Sanitation Data'!D155))="","",OFFSET('Sanitation Data'!$D$32,0,10*ROW('Sanitation Data'!D155)))</f>
        <v/>
      </c>
      <c r="CP161" s="309" t="str">
        <f ca="true">+IF(OFFSET('Sanitation Data'!$E$28,0,10*ROW('Sanitation Data'!E155))="","",OFFSET('Sanitation Data'!$E$28,0,10*ROW('Sanitation Data'!E155)))</f>
        <v/>
      </c>
      <c r="CQ161" s="309" t="str">
        <f ca="true">+IF(OFFSET('Sanitation Data'!$E$29,0,10*ROW('Sanitation Data'!E155))="","",OFFSET('Sanitation Data'!$E$29,0,10*ROW('Sanitation Data'!E155)))</f>
        <v/>
      </c>
      <c r="CR161" s="309" t="str">
        <f ca="true">+IF(OFFSET('Sanitation Data'!$E$30,0,10*ROW('Sanitation Data'!E155))="","",OFFSET('Sanitation Data'!$E$30,0,10*ROW('Sanitation Data'!E155)))</f>
        <v/>
      </c>
      <c r="CS161" s="309" t="str">
        <f ca="true">+IF(OFFSET('Sanitation Data'!$E$31,0,10*ROW('Sanitation Data'!E155))="","",OFFSET('Sanitation Data'!$E$31,0,10*ROW('Sanitation Data'!E155)))</f>
        <v/>
      </c>
      <c r="CT161" s="309" t="str">
        <f ca="true">+IF(OFFSET('Sanitation Data'!$E$32,0,10*ROW('Sanitation Data'!E155))="","",OFFSET('Sanitation Data'!$E$32,0,10*ROW('Sanitation Data'!E155)))</f>
        <v/>
      </c>
      <c r="CU161" s="309" t="str">
        <f ca="true">+IF(OFFSET('Sanitation Data'!$F$28,0,10*ROW('Sanitation Data'!F155))="","",OFFSET('Sanitation Data'!$F$28,0,10*ROW('Sanitation Data'!F155)))</f>
        <v/>
      </c>
      <c r="CV161" s="309" t="str">
        <f ca="true">+IF(OFFSET('Sanitation Data'!$F$29,0,10*ROW('Sanitation Data'!F155))="","",OFFSET('Sanitation Data'!$F$29,0,10*ROW('Sanitation Data'!F155)))</f>
        <v/>
      </c>
      <c r="CW161" s="309" t="str">
        <f ca="true">+IF(OFFSET('Sanitation Data'!$F$30,0,10*ROW('Sanitation Data'!F155))="","",OFFSET('Sanitation Data'!$F$30,0,10*ROW('Sanitation Data'!F155)))</f>
        <v/>
      </c>
      <c r="CX161" s="309" t="str">
        <f ca="true">+IF(OFFSET('Sanitation Data'!$F$31,0,10*ROW('Sanitation Data'!F155))="","",OFFSET('Sanitation Data'!$F$31,0,10*ROW('Sanitation Data'!F155)))</f>
        <v/>
      </c>
      <c r="CY161" s="309" t="str">
        <f ca="true">+IF(OFFSET('Sanitation Data'!$F$32,0,10*ROW('Sanitation Data'!F155))="","",OFFSET('Sanitation Data'!$F$32,0,10*ROW('Sanitation Data'!F155)))</f>
        <v/>
      </c>
      <c r="CZ161" s="309" t="str">
        <f ca="true">+IF(OFFSET('Sanitation Data'!$G$28,0,10*ROW('Sanitation Data'!G155))="","",OFFSET('Sanitation Data'!$G$28,0,10*ROW('Sanitation Data'!G155)))</f>
        <v/>
      </c>
      <c r="DA161" s="309" t="str">
        <f ca="true">+IF(OFFSET('Sanitation Data'!$G$29,0,10*ROW('Sanitation Data'!G155))="","",OFFSET('Sanitation Data'!$G$29,0,10*ROW('Sanitation Data'!G155)))</f>
        <v/>
      </c>
      <c r="DB161" s="309" t="str">
        <f ca="true">+IF(OFFSET('Sanitation Data'!$G$30,0,10*ROW('Sanitation Data'!G155))="","",OFFSET('Sanitation Data'!$G$30,0,10*ROW('Sanitation Data'!G155)))</f>
        <v/>
      </c>
      <c r="DC161" s="309" t="str">
        <f ca="true">+IF(OFFSET('Sanitation Data'!$G$31,0,10*ROW('Sanitation Data'!G155))="","",OFFSET('Sanitation Data'!$G$31,0,10*ROW('Sanitation Data'!G155)))</f>
        <v/>
      </c>
      <c r="DD161" s="309" t="str">
        <f ca="true">+IF(OFFSET('Sanitation Data'!$G$32,0,10*ROW('Sanitation Data'!G155))="","",OFFSET('Sanitation Data'!$G$32,0,10*ROW('Sanitation Data'!G155)))</f>
        <v/>
      </c>
      <c r="DE161" s="309" t="str">
        <f ca="true">+IF(OFFSET('Sanitation Data'!$H$28,0,10*ROW('Sanitation Data'!H155))="","",OFFSET('Sanitation Data'!$H$28,0,10*ROW('Sanitation Data'!H155)))</f>
        <v/>
      </c>
      <c r="DF161" s="309" t="str">
        <f ca="true">+IF(OFFSET('Sanitation Data'!$H$29,0,10*ROW('Sanitation Data'!H155))="","",OFFSET('Sanitation Data'!$H$29,0,10*ROW('Sanitation Data'!H155)))</f>
        <v/>
      </c>
      <c r="DG161" s="309" t="str">
        <f ca="true">+IF(OFFSET('Sanitation Data'!$H$30,0,10*ROW('Sanitation Data'!H155))="","",OFFSET('Sanitation Data'!$H$30,0,10*ROW('Sanitation Data'!H155)))</f>
        <v/>
      </c>
      <c r="DH161" s="309" t="str">
        <f ca="true">+IF(OFFSET('Sanitation Data'!$H$31,0,10*ROW('Sanitation Data'!H155))="","",OFFSET('Sanitation Data'!$H$31,0,10*ROW('Sanitation Data'!H155)))</f>
        <v/>
      </c>
      <c r="DI161" s="309" t="str">
        <f ca="true">+IF(OFFSET('Sanitation Data'!$H$32,0,10*ROW('Sanitation Data'!H155))="","",OFFSET('Sanitation Data'!$H$32,0,10*ROW('Sanitation Data'!H155)))</f>
        <v/>
      </c>
      <c r="DJ161" s="309" t="str">
        <f ca="true">+IF(OFFSET('Sanitation Data'!$I$28,0,10*ROW('Sanitation Data'!I155))="","",OFFSET('Sanitation Data'!$I$28,0,10*ROW('Sanitation Data'!I155)))</f>
        <v/>
      </c>
      <c r="DK161" s="309" t="str">
        <f ca="true">+IF(OFFSET('Sanitation Data'!$I$29,0,10*ROW('Sanitation Data'!I155))="","",OFFSET('Sanitation Data'!$I$29,0,10*ROW('Sanitation Data'!I155)))</f>
        <v/>
      </c>
      <c r="DL161" s="309" t="str">
        <f ca="true">+IF(OFFSET('Sanitation Data'!$I$30,0,10*ROW('Sanitation Data'!I155))="","",OFFSET('Sanitation Data'!$I$30,0,10*ROW('Sanitation Data'!I155)))</f>
        <v/>
      </c>
      <c r="DM161" s="309" t="str">
        <f ca="true">+IF(OFFSET('Sanitation Data'!$I$31,0,10*ROW('Sanitation Data'!I155))="","",OFFSET('Sanitation Data'!$I$31,0,10*ROW('Sanitation Data'!I155)))</f>
        <v/>
      </c>
      <c r="DN161" s="309" t="str">
        <f ca="true">+IF(OFFSET('Sanitation Data'!$I$32,0,10*ROW('Sanitation Data'!I155))="","",OFFSET('Sanitation Data'!$I$32,0,10*ROW('Sanitation Data'!I155)))</f>
        <v/>
      </c>
      <c r="DO161" s="309" t="str">
        <f ca="true">+IF(OFFSET('Hygiene Data'!$D$11,0,10*ROW('Hygiene Data'!D155))="","",OFFSET('Hygiene Data'!$D$11,0,10*ROW('Hygiene Data'!D155)))</f>
        <v/>
      </c>
      <c r="DP161" s="309" t="str">
        <f ca="true">+IF(OFFSET('Hygiene Data'!$D$12,0,10*ROW('Hygiene Data'!D155))="","",OFFSET('Hygiene Data'!$D$12,0,10*ROW('Hygiene Data'!D155)))</f>
        <v/>
      </c>
      <c r="DQ161" s="309" t="str">
        <f ca="true">+IF(OFFSET('Hygiene Data'!$D$13,0,10*ROW('Hygiene Data'!D155))="","",OFFSET('Hygiene Data'!$D$13,0,10*ROW('Hygiene Data'!D155)))</f>
        <v/>
      </c>
      <c r="DR161" s="309" t="str">
        <f ca="true">+IF(OFFSET('Hygiene Data'!$E$11,0,10*ROW('Hygiene Data'!E155))="","",OFFSET('Hygiene Data'!$E$11,0,10*ROW('Hygiene Data'!E155)))</f>
        <v/>
      </c>
      <c r="DS161" s="309" t="str">
        <f ca="true">+IF(OFFSET('Hygiene Data'!$E$12,0,10*ROW('Hygiene Data'!E155))="","",OFFSET('Hygiene Data'!$E$12,0,10*ROW('Hygiene Data'!E155)))</f>
        <v/>
      </c>
      <c r="DT161" s="309" t="str">
        <f ca="true">+IF(OFFSET('Hygiene Data'!$E$13,0,10*ROW('Hygiene Data'!E155))="","",OFFSET('Hygiene Data'!$E$13,0,10*ROW('Hygiene Data'!E155)))</f>
        <v/>
      </c>
      <c r="DU161" s="309" t="str">
        <f ca="true">+IF(OFFSET('Hygiene Data'!$F$11,0,10*ROW('Hygiene Data'!F155))="","",OFFSET('Hygiene Data'!$F$11,0,10*ROW('Hygiene Data'!F155)))</f>
        <v/>
      </c>
      <c r="DV161" s="309" t="str">
        <f ca="true">+IF(OFFSET('Hygiene Data'!$F$12,0,10*ROW('Hygiene Data'!F155))="","",OFFSET('Hygiene Data'!$F$12,0,10*ROW('Hygiene Data'!F155)))</f>
        <v/>
      </c>
      <c r="DW161" s="309" t="str">
        <f ca="true">+IF(OFFSET('Hygiene Data'!$F$13,0,10*ROW('Hygiene Data'!F155))="","",OFFSET('Hygiene Data'!$F$13,0,10*ROW('Hygiene Data'!F155)))</f>
        <v/>
      </c>
      <c r="DX161" s="309" t="str">
        <f ca="true">+IF(OFFSET('Hygiene Data'!$G$11,0,10*ROW('Hygiene Data'!G155))="","",OFFSET('Hygiene Data'!$G$11,0,10*ROW('Hygiene Data'!G155)))</f>
        <v/>
      </c>
      <c r="DY161" s="309" t="str">
        <f ca="true">+IF(OFFSET('Hygiene Data'!$G$12,0,10*ROW('Hygiene Data'!G155))="","",OFFSET('Hygiene Data'!$G$12,0,10*ROW('Hygiene Data'!G155)))</f>
        <v/>
      </c>
      <c r="DZ161" s="309" t="str">
        <f ca="true">+IF(OFFSET('Hygiene Data'!$G$13,0,10*ROW('Hygiene Data'!G155))="","",OFFSET('Hygiene Data'!$G$13,0,10*ROW('Hygiene Data'!G155)))</f>
        <v/>
      </c>
      <c r="EA161" s="309" t="str">
        <f ca="true">+IF(OFFSET('Hygiene Data'!$H$11,0,10*ROW('Hygiene Data'!H155))="","",OFFSET('Hygiene Data'!$H$11,0,10*ROW('Hygiene Data'!H155)))</f>
        <v/>
      </c>
      <c r="EB161" s="309" t="str">
        <f ca="true">+IF(OFFSET('Hygiene Data'!$H$12,0,10*ROW('Hygiene Data'!H155))="","",OFFSET('Hygiene Data'!$H$12,0,10*ROW('Hygiene Data'!H155)))</f>
        <v/>
      </c>
      <c r="EC161" s="309" t="str">
        <f ca="true">+IF(OFFSET('Hygiene Data'!$H$13,0,10*ROW('Hygiene Data'!H155))="","",OFFSET('Hygiene Data'!$H$13,0,10*ROW('Hygiene Data'!H155)))</f>
        <v/>
      </c>
      <c r="ED161" s="309" t="str">
        <f ca="true">+IF(OFFSET('Hygiene Data'!$I$11,0,10*ROW('Hygiene Data'!I155))="","",OFFSET('Hygiene Data'!$I$11,0,10*ROW('Hygiene Data'!I155)))</f>
        <v/>
      </c>
      <c r="EE161" s="309" t="str">
        <f ca="true">+IF(OFFSET('Hygiene Data'!$I$12,0,10*ROW('Hygiene Data'!I155))="","",OFFSET('Hygiene Data'!$I$12,0,10*ROW('Hygiene Data'!I155)))</f>
        <v/>
      </c>
      <c r="EF161" s="309"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65" t="str">
        <f t="shared" ca="true" si="2"/>
        <v/>
      </c>
      <c r="D162" s="9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10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10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10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10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10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10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10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10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10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10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10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10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10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10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10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10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10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10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10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10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10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10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10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10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10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10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10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10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10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10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9"/>
      <c r="BS162" s="309" t="str">
        <f ca="true">+IF(OFFSET('Water Data'!$D$27,0,10*ROW('Water Data'!D156))="","",OFFSET('Water Data'!$D$27,0,10*ROW('Water Data'!D156)))</f>
        <v/>
      </c>
      <c r="BT162" s="309" t="str">
        <f ca="true">+IF(OFFSET('Water Data'!$D$28,0,10*ROW('Water Data'!D156))="","",OFFSET('Water Data'!$D$28,0,10*ROW('Water Data'!D156)))</f>
        <v/>
      </c>
      <c r="BU162" s="309" t="str">
        <f ca="true">+IF(OFFSET('Water Data'!$D$29,0,10*ROW('Water Data'!D156))="","",OFFSET('Water Data'!$D$29,0,10*ROW('Water Data'!D156)))</f>
        <v/>
      </c>
      <c r="BV162" s="309" t="str">
        <f ca="true">+IF(OFFSET('Water Data'!$E$27,0,10*ROW('Water Data'!E156))="","",OFFSET('Water Data'!$E$27,0,10*ROW('Water Data'!E156)))</f>
        <v/>
      </c>
      <c r="BW162" s="309" t="str">
        <f ca="true">+IF(OFFSET('Water Data'!$E$28,0,10*ROW('Water Data'!E156))="","",OFFSET('Water Data'!$E$28,0,10*ROW('Water Data'!E156)))</f>
        <v/>
      </c>
      <c r="BX162" s="309" t="str">
        <f ca="true">+IF(OFFSET('Water Data'!$E$29,0,10*ROW('Water Data'!E156))="","",OFFSET('Water Data'!$E$29,0,10*ROW('Water Data'!E156)))</f>
        <v/>
      </c>
      <c r="BY162" s="309" t="str">
        <f ca="true">+IF(OFFSET('Water Data'!$F$27,0,10*ROW('Water Data'!F156))="","",OFFSET('Water Data'!$F$27,0,10*ROW('Water Data'!F156)))</f>
        <v/>
      </c>
      <c r="BZ162" s="309" t="str">
        <f ca="true">+IF(OFFSET('Water Data'!$F$28,0,10*ROW('Water Data'!F156))="","",OFFSET('Water Data'!$F$28,0,10*ROW('Water Data'!F156)))</f>
        <v/>
      </c>
      <c r="CA162" s="309" t="str">
        <f ca="true">+IF(OFFSET('Water Data'!$F$29,0,10*ROW('Water Data'!F156))="","",OFFSET('Water Data'!$F$29,0,10*ROW('Water Data'!F156)))</f>
        <v/>
      </c>
      <c r="CB162" s="309" t="str">
        <f ca="true">+IF(OFFSET('Water Data'!$G$27,0,10*ROW('Water Data'!G156))="","",OFFSET('Water Data'!$G$27,0,10*ROW('Water Data'!G156)))</f>
        <v/>
      </c>
      <c r="CC162" s="309" t="str">
        <f ca="true">+IF(OFFSET('Water Data'!$G$28,0,10*ROW('Water Data'!G156))="","",OFFSET('Water Data'!$G$28,0,10*ROW('Water Data'!G156)))</f>
        <v/>
      </c>
      <c r="CD162" s="309" t="str">
        <f ca="true">+IF(OFFSET('Water Data'!$G$29,0,10*ROW('Water Data'!G156))="","",OFFSET('Water Data'!$G$29,0,10*ROW('Water Data'!G156)))</f>
        <v/>
      </c>
      <c r="CE162" s="309" t="str">
        <f ca="true">+IF(OFFSET('Water Data'!$H$27,0,10*ROW('Water Data'!H156))="","",OFFSET('Water Data'!$H$27,0,10*ROW('Water Data'!H156)))</f>
        <v/>
      </c>
      <c r="CF162" s="309" t="str">
        <f ca="true">+IF(OFFSET('Water Data'!$H$28,0,10*ROW('Water Data'!H156))="","",OFFSET('Water Data'!$H$28,0,10*ROW('Water Data'!H156)))</f>
        <v/>
      </c>
      <c r="CG162" s="309" t="str">
        <f ca="true">+IF(OFFSET('Water Data'!$H$29,0,10*ROW('Water Data'!H156))="","",OFFSET('Water Data'!$H$29,0,10*ROW('Water Data'!H156)))</f>
        <v/>
      </c>
      <c r="CH162" s="309" t="str">
        <f ca="true">+IF(OFFSET('Water Data'!$I$27,0,10*ROW('Water Data'!I156))="","",OFFSET('Water Data'!$I$27,0,10*ROW('Water Data'!I156)))</f>
        <v/>
      </c>
      <c r="CI162" s="309" t="str">
        <f ca="true">+IF(OFFSET('Water Data'!$I$28,0,10*ROW('Water Data'!I156))="","",OFFSET('Water Data'!$I$28,0,10*ROW('Water Data'!I156)))</f>
        <v/>
      </c>
      <c r="CJ162" s="309" t="str">
        <f ca="true">+IF(OFFSET('Water Data'!$I$29,0,10*ROW('Water Data'!I156))="","",OFFSET('Water Data'!$I$29,0,10*ROW('Water Data'!I156)))</f>
        <v/>
      </c>
      <c r="CK162" s="309" t="str">
        <f ca="true">+IF(OFFSET('Sanitation Data'!$D$28,0,10*ROW('Sanitation Data'!D156))="","",OFFSET('Sanitation Data'!$D$28,0,10*ROW('Sanitation Data'!D156)))</f>
        <v/>
      </c>
      <c r="CL162" s="309" t="str">
        <f ca="true">+IF(OFFSET('Sanitation Data'!$D$29,0,10*ROW('Sanitation Data'!D156))="","",OFFSET('Sanitation Data'!$D$29,0,10*ROW('Sanitation Data'!D156)))</f>
        <v/>
      </c>
      <c r="CM162" s="309" t="str">
        <f ca="true">+IF(OFFSET('Sanitation Data'!$D$30,0,10*ROW('Sanitation Data'!D156))="","",OFFSET('Sanitation Data'!$D$30,0,10*ROW('Sanitation Data'!D156)))</f>
        <v/>
      </c>
      <c r="CN162" s="309" t="str">
        <f ca="true">+IF(OFFSET('Sanitation Data'!$D$31,0,10*ROW('Sanitation Data'!D156))="","",OFFSET('Sanitation Data'!$D$31,0,10*ROW('Sanitation Data'!D156)))</f>
        <v/>
      </c>
      <c r="CO162" s="309" t="str">
        <f ca="true">+IF(OFFSET('Sanitation Data'!$D$32,0,10*ROW('Sanitation Data'!D156))="","",OFFSET('Sanitation Data'!$D$32,0,10*ROW('Sanitation Data'!D156)))</f>
        <v/>
      </c>
      <c r="CP162" s="309" t="str">
        <f ca="true">+IF(OFFSET('Sanitation Data'!$E$28,0,10*ROW('Sanitation Data'!E156))="","",OFFSET('Sanitation Data'!$E$28,0,10*ROW('Sanitation Data'!E156)))</f>
        <v/>
      </c>
      <c r="CQ162" s="309" t="str">
        <f ca="true">+IF(OFFSET('Sanitation Data'!$E$29,0,10*ROW('Sanitation Data'!E156))="","",OFFSET('Sanitation Data'!$E$29,0,10*ROW('Sanitation Data'!E156)))</f>
        <v/>
      </c>
      <c r="CR162" s="309" t="str">
        <f ca="true">+IF(OFFSET('Sanitation Data'!$E$30,0,10*ROW('Sanitation Data'!E156))="","",OFFSET('Sanitation Data'!$E$30,0,10*ROW('Sanitation Data'!E156)))</f>
        <v/>
      </c>
      <c r="CS162" s="309" t="str">
        <f ca="true">+IF(OFFSET('Sanitation Data'!$E$31,0,10*ROW('Sanitation Data'!E156))="","",OFFSET('Sanitation Data'!$E$31,0,10*ROW('Sanitation Data'!E156)))</f>
        <v/>
      </c>
      <c r="CT162" s="309" t="str">
        <f ca="true">+IF(OFFSET('Sanitation Data'!$E$32,0,10*ROW('Sanitation Data'!E156))="","",OFFSET('Sanitation Data'!$E$32,0,10*ROW('Sanitation Data'!E156)))</f>
        <v/>
      </c>
      <c r="CU162" s="309" t="str">
        <f ca="true">+IF(OFFSET('Sanitation Data'!$F$28,0,10*ROW('Sanitation Data'!F156))="","",OFFSET('Sanitation Data'!$F$28,0,10*ROW('Sanitation Data'!F156)))</f>
        <v/>
      </c>
      <c r="CV162" s="309" t="str">
        <f ca="true">+IF(OFFSET('Sanitation Data'!$F$29,0,10*ROW('Sanitation Data'!F156))="","",OFFSET('Sanitation Data'!$F$29,0,10*ROW('Sanitation Data'!F156)))</f>
        <v/>
      </c>
      <c r="CW162" s="309" t="str">
        <f ca="true">+IF(OFFSET('Sanitation Data'!$F$30,0,10*ROW('Sanitation Data'!F156))="","",OFFSET('Sanitation Data'!$F$30,0,10*ROW('Sanitation Data'!F156)))</f>
        <v/>
      </c>
      <c r="CX162" s="309" t="str">
        <f ca="true">+IF(OFFSET('Sanitation Data'!$F$31,0,10*ROW('Sanitation Data'!F156))="","",OFFSET('Sanitation Data'!$F$31,0,10*ROW('Sanitation Data'!F156)))</f>
        <v/>
      </c>
      <c r="CY162" s="309" t="str">
        <f ca="true">+IF(OFFSET('Sanitation Data'!$F$32,0,10*ROW('Sanitation Data'!F156))="","",OFFSET('Sanitation Data'!$F$32,0,10*ROW('Sanitation Data'!F156)))</f>
        <v/>
      </c>
      <c r="CZ162" s="309" t="str">
        <f ca="true">+IF(OFFSET('Sanitation Data'!$G$28,0,10*ROW('Sanitation Data'!G156))="","",OFFSET('Sanitation Data'!$G$28,0,10*ROW('Sanitation Data'!G156)))</f>
        <v/>
      </c>
      <c r="DA162" s="309" t="str">
        <f ca="true">+IF(OFFSET('Sanitation Data'!$G$29,0,10*ROW('Sanitation Data'!G156))="","",OFFSET('Sanitation Data'!$G$29,0,10*ROW('Sanitation Data'!G156)))</f>
        <v/>
      </c>
      <c r="DB162" s="309" t="str">
        <f ca="true">+IF(OFFSET('Sanitation Data'!$G$30,0,10*ROW('Sanitation Data'!G156))="","",OFFSET('Sanitation Data'!$G$30,0,10*ROW('Sanitation Data'!G156)))</f>
        <v/>
      </c>
      <c r="DC162" s="309" t="str">
        <f ca="true">+IF(OFFSET('Sanitation Data'!$G$31,0,10*ROW('Sanitation Data'!G156))="","",OFFSET('Sanitation Data'!$G$31,0,10*ROW('Sanitation Data'!G156)))</f>
        <v/>
      </c>
      <c r="DD162" s="309" t="str">
        <f ca="true">+IF(OFFSET('Sanitation Data'!$G$32,0,10*ROW('Sanitation Data'!G156))="","",OFFSET('Sanitation Data'!$G$32,0,10*ROW('Sanitation Data'!G156)))</f>
        <v/>
      </c>
      <c r="DE162" s="309" t="str">
        <f ca="true">+IF(OFFSET('Sanitation Data'!$H$28,0,10*ROW('Sanitation Data'!H156))="","",OFFSET('Sanitation Data'!$H$28,0,10*ROW('Sanitation Data'!H156)))</f>
        <v/>
      </c>
      <c r="DF162" s="309" t="str">
        <f ca="true">+IF(OFFSET('Sanitation Data'!$H$29,0,10*ROW('Sanitation Data'!H156))="","",OFFSET('Sanitation Data'!$H$29,0,10*ROW('Sanitation Data'!H156)))</f>
        <v/>
      </c>
      <c r="DG162" s="309" t="str">
        <f ca="true">+IF(OFFSET('Sanitation Data'!$H$30,0,10*ROW('Sanitation Data'!H156))="","",OFFSET('Sanitation Data'!$H$30,0,10*ROW('Sanitation Data'!H156)))</f>
        <v/>
      </c>
      <c r="DH162" s="309" t="str">
        <f ca="true">+IF(OFFSET('Sanitation Data'!$H$31,0,10*ROW('Sanitation Data'!H156))="","",OFFSET('Sanitation Data'!$H$31,0,10*ROW('Sanitation Data'!H156)))</f>
        <v/>
      </c>
      <c r="DI162" s="309" t="str">
        <f ca="true">+IF(OFFSET('Sanitation Data'!$H$32,0,10*ROW('Sanitation Data'!H156))="","",OFFSET('Sanitation Data'!$H$32,0,10*ROW('Sanitation Data'!H156)))</f>
        <v/>
      </c>
      <c r="DJ162" s="309" t="str">
        <f ca="true">+IF(OFFSET('Sanitation Data'!$I$28,0,10*ROW('Sanitation Data'!I156))="","",OFFSET('Sanitation Data'!$I$28,0,10*ROW('Sanitation Data'!I156)))</f>
        <v/>
      </c>
      <c r="DK162" s="309" t="str">
        <f ca="true">+IF(OFFSET('Sanitation Data'!$I$29,0,10*ROW('Sanitation Data'!I156))="","",OFFSET('Sanitation Data'!$I$29,0,10*ROW('Sanitation Data'!I156)))</f>
        <v/>
      </c>
      <c r="DL162" s="309" t="str">
        <f ca="true">+IF(OFFSET('Sanitation Data'!$I$30,0,10*ROW('Sanitation Data'!I156))="","",OFFSET('Sanitation Data'!$I$30,0,10*ROW('Sanitation Data'!I156)))</f>
        <v/>
      </c>
      <c r="DM162" s="309" t="str">
        <f ca="true">+IF(OFFSET('Sanitation Data'!$I$31,0,10*ROW('Sanitation Data'!I156))="","",OFFSET('Sanitation Data'!$I$31,0,10*ROW('Sanitation Data'!I156)))</f>
        <v/>
      </c>
      <c r="DN162" s="309" t="str">
        <f ca="true">+IF(OFFSET('Sanitation Data'!$I$32,0,10*ROW('Sanitation Data'!I156))="","",OFFSET('Sanitation Data'!$I$32,0,10*ROW('Sanitation Data'!I156)))</f>
        <v/>
      </c>
      <c r="DO162" s="309" t="str">
        <f ca="true">+IF(OFFSET('Hygiene Data'!$D$11,0,10*ROW('Hygiene Data'!D156))="","",OFFSET('Hygiene Data'!$D$11,0,10*ROW('Hygiene Data'!D156)))</f>
        <v/>
      </c>
      <c r="DP162" s="309" t="str">
        <f ca="true">+IF(OFFSET('Hygiene Data'!$D$12,0,10*ROW('Hygiene Data'!D156))="","",OFFSET('Hygiene Data'!$D$12,0,10*ROW('Hygiene Data'!D156)))</f>
        <v/>
      </c>
      <c r="DQ162" s="309" t="str">
        <f ca="true">+IF(OFFSET('Hygiene Data'!$D$13,0,10*ROW('Hygiene Data'!D156))="","",OFFSET('Hygiene Data'!$D$13,0,10*ROW('Hygiene Data'!D156)))</f>
        <v/>
      </c>
      <c r="DR162" s="309" t="str">
        <f ca="true">+IF(OFFSET('Hygiene Data'!$E$11,0,10*ROW('Hygiene Data'!E156))="","",OFFSET('Hygiene Data'!$E$11,0,10*ROW('Hygiene Data'!E156)))</f>
        <v/>
      </c>
      <c r="DS162" s="309" t="str">
        <f ca="true">+IF(OFFSET('Hygiene Data'!$E$12,0,10*ROW('Hygiene Data'!E156))="","",OFFSET('Hygiene Data'!$E$12,0,10*ROW('Hygiene Data'!E156)))</f>
        <v/>
      </c>
      <c r="DT162" s="309" t="str">
        <f ca="true">+IF(OFFSET('Hygiene Data'!$E$13,0,10*ROW('Hygiene Data'!E156))="","",OFFSET('Hygiene Data'!$E$13,0,10*ROW('Hygiene Data'!E156)))</f>
        <v/>
      </c>
      <c r="DU162" s="309" t="str">
        <f ca="true">+IF(OFFSET('Hygiene Data'!$F$11,0,10*ROW('Hygiene Data'!F156))="","",OFFSET('Hygiene Data'!$F$11,0,10*ROW('Hygiene Data'!F156)))</f>
        <v/>
      </c>
      <c r="DV162" s="309" t="str">
        <f ca="true">+IF(OFFSET('Hygiene Data'!$F$12,0,10*ROW('Hygiene Data'!F156))="","",OFFSET('Hygiene Data'!$F$12,0,10*ROW('Hygiene Data'!F156)))</f>
        <v/>
      </c>
      <c r="DW162" s="309" t="str">
        <f ca="true">+IF(OFFSET('Hygiene Data'!$F$13,0,10*ROW('Hygiene Data'!F156))="","",OFFSET('Hygiene Data'!$F$13,0,10*ROW('Hygiene Data'!F156)))</f>
        <v/>
      </c>
      <c r="DX162" s="309" t="str">
        <f ca="true">+IF(OFFSET('Hygiene Data'!$G$11,0,10*ROW('Hygiene Data'!G156))="","",OFFSET('Hygiene Data'!$G$11,0,10*ROW('Hygiene Data'!G156)))</f>
        <v/>
      </c>
      <c r="DY162" s="309" t="str">
        <f ca="true">+IF(OFFSET('Hygiene Data'!$G$12,0,10*ROW('Hygiene Data'!G156))="","",OFFSET('Hygiene Data'!$G$12,0,10*ROW('Hygiene Data'!G156)))</f>
        <v/>
      </c>
      <c r="DZ162" s="309" t="str">
        <f ca="true">+IF(OFFSET('Hygiene Data'!$G$13,0,10*ROW('Hygiene Data'!G156))="","",OFFSET('Hygiene Data'!$G$13,0,10*ROW('Hygiene Data'!G156)))</f>
        <v/>
      </c>
      <c r="EA162" s="309" t="str">
        <f ca="true">+IF(OFFSET('Hygiene Data'!$H$11,0,10*ROW('Hygiene Data'!H156))="","",OFFSET('Hygiene Data'!$H$11,0,10*ROW('Hygiene Data'!H156)))</f>
        <v/>
      </c>
      <c r="EB162" s="309" t="str">
        <f ca="true">+IF(OFFSET('Hygiene Data'!$H$12,0,10*ROW('Hygiene Data'!H156))="","",OFFSET('Hygiene Data'!$H$12,0,10*ROW('Hygiene Data'!H156)))</f>
        <v/>
      </c>
      <c r="EC162" s="309" t="str">
        <f ca="true">+IF(OFFSET('Hygiene Data'!$H$13,0,10*ROW('Hygiene Data'!H156))="","",OFFSET('Hygiene Data'!$H$13,0,10*ROW('Hygiene Data'!H156)))</f>
        <v/>
      </c>
      <c r="ED162" s="309" t="str">
        <f ca="true">+IF(OFFSET('Hygiene Data'!$I$11,0,10*ROW('Hygiene Data'!I156))="","",OFFSET('Hygiene Data'!$I$11,0,10*ROW('Hygiene Data'!I156)))</f>
        <v/>
      </c>
      <c r="EE162" s="309" t="str">
        <f ca="true">+IF(OFFSET('Hygiene Data'!$I$12,0,10*ROW('Hygiene Data'!I156))="","",OFFSET('Hygiene Data'!$I$12,0,10*ROW('Hygiene Data'!I156)))</f>
        <v/>
      </c>
      <c r="EF162" s="309"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65" t="str">
        <f t="shared" ca="true" si="2"/>
        <v/>
      </c>
      <c r="D163" s="9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10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10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10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10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10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10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10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10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10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10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10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10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10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10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10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10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10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10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10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10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10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10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10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10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10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10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10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10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10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10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9"/>
      <c r="BS163" s="309" t="str">
        <f ca="true">+IF(OFFSET('Water Data'!$D$27,0,10*ROW('Water Data'!D157))="","",OFFSET('Water Data'!$D$27,0,10*ROW('Water Data'!D157)))</f>
        <v/>
      </c>
      <c r="BT163" s="309" t="str">
        <f ca="true">+IF(OFFSET('Water Data'!$D$28,0,10*ROW('Water Data'!D157))="","",OFFSET('Water Data'!$D$28,0,10*ROW('Water Data'!D157)))</f>
        <v/>
      </c>
      <c r="BU163" s="309" t="str">
        <f ca="true">+IF(OFFSET('Water Data'!$D$29,0,10*ROW('Water Data'!D157))="","",OFFSET('Water Data'!$D$29,0,10*ROW('Water Data'!D157)))</f>
        <v/>
      </c>
      <c r="BV163" s="309" t="str">
        <f ca="true">+IF(OFFSET('Water Data'!$E$27,0,10*ROW('Water Data'!E157))="","",OFFSET('Water Data'!$E$27,0,10*ROW('Water Data'!E157)))</f>
        <v/>
      </c>
      <c r="BW163" s="309" t="str">
        <f ca="true">+IF(OFFSET('Water Data'!$E$28,0,10*ROW('Water Data'!E157))="","",OFFSET('Water Data'!$E$28,0,10*ROW('Water Data'!E157)))</f>
        <v/>
      </c>
      <c r="BX163" s="309" t="str">
        <f ca="true">+IF(OFFSET('Water Data'!$E$29,0,10*ROW('Water Data'!E157))="","",OFFSET('Water Data'!$E$29,0,10*ROW('Water Data'!E157)))</f>
        <v/>
      </c>
      <c r="BY163" s="309" t="str">
        <f ca="true">+IF(OFFSET('Water Data'!$F$27,0,10*ROW('Water Data'!F157))="","",OFFSET('Water Data'!$F$27,0,10*ROW('Water Data'!F157)))</f>
        <v/>
      </c>
      <c r="BZ163" s="309" t="str">
        <f ca="true">+IF(OFFSET('Water Data'!$F$28,0,10*ROW('Water Data'!F157))="","",OFFSET('Water Data'!$F$28,0,10*ROW('Water Data'!F157)))</f>
        <v/>
      </c>
      <c r="CA163" s="309" t="str">
        <f ca="true">+IF(OFFSET('Water Data'!$F$29,0,10*ROW('Water Data'!F157))="","",OFFSET('Water Data'!$F$29,0,10*ROW('Water Data'!F157)))</f>
        <v/>
      </c>
      <c r="CB163" s="309" t="str">
        <f ca="true">+IF(OFFSET('Water Data'!$G$27,0,10*ROW('Water Data'!G157))="","",OFFSET('Water Data'!$G$27,0,10*ROW('Water Data'!G157)))</f>
        <v/>
      </c>
      <c r="CC163" s="309" t="str">
        <f ca="true">+IF(OFFSET('Water Data'!$G$28,0,10*ROW('Water Data'!G157))="","",OFFSET('Water Data'!$G$28,0,10*ROW('Water Data'!G157)))</f>
        <v/>
      </c>
      <c r="CD163" s="309" t="str">
        <f ca="true">+IF(OFFSET('Water Data'!$G$29,0,10*ROW('Water Data'!G157))="","",OFFSET('Water Data'!$G$29,0,10*ROW('Water Data'!G157)))</f>
        <v/>
      </c>
      <c r="CE163" s="309" t="str">
        <f ca="true">+IF(OFFSET('Water Data'!$H$27,0,10*ROW('Water Data'!H157))="","",OFFSET('Water Data'!$H$27,0,10*ROW('Water Data'!H157)))</f>
        <v/>
      </c>
      <c r="CF163" s="309" t="str">
        <f ca="true">+IF(OFFSET('Water Data'!$H$28,0,10*ROW('Water Data'!H157))="","",OFFSET('Water Data'!$H$28,0,10*ROW('Water Data'!H157)))</f>
        <v/>
      </c>
      <c r="CG163" s="309" t="str">
        <f ca="true">+IF(OFFSET('Water Data'!$H$29,0,10*ROW('Water Data'!H157))="","",OFFSET('Water Data'!$H$29,0,10*ROW('Water Data'!H157)))</f>
        <v/>
      </c>
      <c r="CH163" s="309" t="str">
        <f ca="true">+IF(OFFSET('Water Data'!$I$27,0,10*ROW('Water Data'!I157))="","",OFFSET('Water Data'!$I$27,0,10*ROW('Water Data'!I157)))</f>
        <v/>
      </c>
      <c r="CI163" s="309" t="str">
        <f ca="true">+IF(OFFSET('Water Data'!$I$28,0,10*ROW('Water Data'!I157))="","",OFFSET('Water Data'!$I$28,0,10*ROW('Water Data'!I157)))</f>
        <v/>
      </c>
      <c r="CJ163" s="309" t="str">
        <f ca="true">+IF(OFFSET('Water Data'!$I$29,0,10*ROW('Water Data'!I157))="","",OFFSET('Water Data'!$I$29,0,10*ROW('Water Data'!I157)))</f>
        <v/>
      </c>
      <c r="CK163" s="309" t="str">
        <f ca="true">+IF(OFFSET('Sanitation Data'!$D$28,0,10*ROW('Sanitation Data'!D157))="","",OFFSET('Sanitation Data'!$D$28,0,10*ROW('Sanitation Data'!D157)))</f>
        <v/>
      </c>
      <c r="CL163" s="309" t="str">
        <f ca="true">+IF(OFFSET('Sanitation Data'!$D$29,0,10*ROW('Sanitation Data'!D157))="","",OFFSET('Sanitation Data'!$D$29,0,10*ROW('Sanitation Data'!D157)))</f>
        <v/>
      </c>
      <c r="CM163" s="309" t="str">
        <f ca="true">+IF(OFFSET('Sanitation Data'!$D$30,0,10*ROW('Sanitation Data'!D157))="","",OFFSET('Sanitation Data'!$D$30,0,10*ROW('Sanitation Data'!D157)))</f>
        <v/>
      </c>
      <c r="CN163" s="309" t="str">
        <f ca="true">+IF(OFFSET('Sanitation Data'!$D$31,0,10*ROW('Sanitation Data'!D157))="","",OFFSET('Sanitation Data'!$D$31,0,10*ROW('Sanitation Data'!D157)))</f>
        <v/>
      </c>
      <c r="CO163" s="309" t="str">
        <f ca="true">+IF(OFFSET('Sanitation Data'!$D$32,0,10*ROW('Sanitation Data'!D157))="","",OFFSET('Sanitation Data'!$D$32,0,10*ROW('Sanitation Data'!D157)))</f>
        <v/>
      </c>
      <c r="CP163" s="309" t="str">
        <f ca="true">+IF(OFFSET('Sanitation Data'!$E$28,0,10*ROW('Sanitation Data'!E157))="","",OFFSET('Sanitation Data'!$E$28,0,10*ROW('Sanitation Data'!E157)))</f>
        <v/>
      </c>
      <c r="CQ163" s="309" t="str">
        <f ca="true">+IF(OFFSET('Sanitation Data'!$E$29,0,10*ROW('Sanitation Data'!E157))="","",OFFSET('Sanitation Data'!$E$29,0,10*ROW('Sanitation Data'!E157)))</f>
        <v/>
      </c>
      <c r="CR163" s="309" t="str">
        <f ca="true">+IF(OFFSET('Sanitation Data'!$E$30,0,10*ROW('Sanitation Data'!E157))="","",OFFSET('Sanitation Data'!$E$30,0,10*ROW('Sanitation Data'!E157)))</f>
        <v/>
      </c>
      <c r="CS163" s="309" t="str">
        <f ca="true">+IF(OFFSET('Sanitation Data'!$E$31,0,10*ROW('Sanitation Data'!E157))="","",OFFSET('Sanitation Data'!$E$31,0,10*ROW('Sanitation Data'!E157)))</f>
        <v/>
      </c>
      <c r="CT163" s="309" t="str">
        <f ca="true">+IF(OFFSET('Sanitation Data'!$E$32,0,10*ROW('Sanitation Data'!E157))="","",OFFSET('Sanitation Data'!$E$32,0,10*ROW('Sanitation Data'!E157)))</f>
        <v/>
      </c>
      <c r="CU163" s="309" t="str">
        <f ca="true">+IF(OFFSET('Sanitation Data'!$F$28,0,10*ROW('Sanitation Data'!F157))="","",OFFSET('Sanitation Data'!$F$28,0,10*ROW('Sanitation Data'!F157)))</f>
        <v/>
      </c>
      <c r="CV163" s="309" t="str">
        <f ca="true">+IF(OFFSET('Sanitation Data'!$F$29,0,10*ROW('Sanitation Data'!F157))="","",OFFSET('Sanitation Data'!$F$29,0,10*ROW('Sanitation Data'!F157)))</f>
        <v/>
      </c>
      <c r="CW163" s="309" t="str">
        <f ca="true">+IF(OFFSET('Sanitation Data'!$F$30,0,10*ROW('Sanitation Data'!F157))="","",OFFSET('Sanitation Data'!$F$30,0,10*ROW('Sanitation Data'!F157)))</f>
        <v/>
      </c>
      <c r="CX163" s="309" t="str">
        <f ca="true">+IF(OFFSET('Sanitation Data'!$F$31,0,10*ROW('Sanitation Data'!F157))="","",OFFSET('Sanitation Data'!$F$31,0,10*ROW('Sanitation Data'!F157)))</f>
        <v/>
      </c>
      <c r="CY163" s="309" t="str">
        <f ca="true">+IF(OFFSET('Sanitation Data'!$F$32,0,10*ROW('Sanitation Data'!F157))="","",OFFSET('Sanitation Data'!$F$32,0,10*ROW('Sanitation Data'!F157)))</f>
        <v/>
      </c>
      <c r="CZ163" s="309" t="str">
        <f ca="true">+IF(OFFSET('Sanitation Data'!$G$28,0,10*ROW('Sanitation Data'!G157))="","",OFFSET('Sanitation Data'!$G$28,0,10*ROW('Sanitation Data'!G157)))</f>
        <v/>
      </c>
      <c r="DA163" s="309" t="str">
        <f ca="true">+IF(OFFSET('Sanitation Data'!$G$29,0,10*ROW('Sanitation Data'!G157))="","",OFFSET('Sanitation Data'!$G$29,0,10*ROW('Sanitation Data'!G157)))</f>
        <v/>
      </c>
      <c r="DB163" s="309" t="str">
        <f ca="true">+IF(OFFSET('Sanitation Data'!$G$30,0,10*ROW('Sanitation Data'!G157))="","",OFFSET('Sanitation Data'!$G$30,0,10*ROW('Sanitation Data'!G157)))</f>
        <v/>
      </c>
      <c r="DC163" s="309" t="str">
        <f ca="true">+IF(OFFSET('Sanitation Data'!$G$31,0,10*ROW('Sanitation Data'!G157))="","",OFFSET('Sanitation Data'!$G$31,0,10*ROW('Sanitation Data'!G157)))</f>
        <v/>
      </c>
      <c r="DD163" s="309" t="str">
        <f ca="true">+IF(OFFSET('Sanitation Data'!$G$32,0,10*ROW('Sanitation Data'!G157))="","",OFFSET('Sanitation Data'!$G$32,0,10*ROW('Sanitation Data'!G157)))</f>
        <v/>
      </c>
      <c r="DE163" s="309" t="str">
        <f ca="true">+IF(OFFSET('Sanitation Data'!$H$28,0,10*ROW('Sanitation Data'!H157))="","",OFFSET('Sanitation Data'!$H$28,0,10*ROW('Sanitation Data'!H157)))</f>
        <v/>
      </c>
      <c r="DF163" s="309" t="str">
        <f ca="true">+IF(OFFSET('Sanitation Data'!$H$29,0,10*ROW('Sanitation Data'!H157))="","",OFFSET('Sanitation Data'!$H$29,0,10*ROW('Sanitation Data'!H157)))</f>
        <v/>
      </c>
      <c r="DG163" s="309" t="str">
        <f ca="true">+IF(OFFSET('Sanitation Data'!$H$30,0,10*ROW('Sanitation Data'!H157))="","",OFFSET('Sanitation Data'!$H$30,0,10*ROW('Sanitation Data'!H157)))</f>
        <v/>
      </c>
      <c r="DH163" s="309" t="str">
        <f ca="true">+IF(OFFSET('Sanitation Data'!$H$31,0,10*ROW('Sanitation Data'!H157))="","",OFFSET('Sanitation Data'!$H$31,0,10*ROW('Sanitation Data'!H157)))</f>
        <v/>
      </c>
      <c r="DI163" s="309" t="str">
        <f ca="true">+IF(OFFSET('Sanitation Data'!$H$32,0,10*ROW('Sanitation Data'!H157))="","",OFFSET('Sanitation Data'!$H$32,0,10*ROW('Sanitation Data'!H157)))</f>
        <v/>
      </c>
      <c r="DJ163" s="309" t="str">
        <f ca="true">+IF(OFFSET('Sanitation Data'!$I$28,0,10*ROW('Sanitation Data'!I157))="","",OFFSET('Sanitation Data'!$I$28,0,10*ROW('Sanitation Data'!I157)))</f>
        <v/>
      </c>
      <c r="DK163" s="309" t="str">
        <f ca="true">+IF(OFFSET('Sanitation Data'!$I$29,0,10*ROW('Sanitation Data'!I157))="","",OFFSET('Sanitation Data'!$I$29,0,10*ROW('Sanitation Data'!I157)))</f>
        <v/>
      </c>
      <c r="DL163" s="309" t="str">
        <f ca="true">+IF(OFFSET('Sanitation Data'!$I$30,0,10*ROW('Sanitation Data'!I157))="","",OFFSET('Sanitation Data'!$I$30,0,10*ROW('Sanitation Data'!I157)))</f>
        <v/>
      </c>
      <c r="DM163" s="309" t="str">
        <f ca="true">+IF(OFFSET('Sanitation Data'!$I$31,0,10*ROW('Sanitation Data'!I157))="","",OFFSET('Sanitation Data'!$I$31,0,10*ROW('Sanitation Data'!I157)))</f>
        <v/>
      </c>
      <c r="DN163" s="309" t="str">
        <f ca="true">+IF(OFFSET('Sanitation Data'!$I$32,0,10*ROW('Sanitation Data'!I157))="","",OFFSET('Sanitation Data'!$I$32,0,10*ROW('Sanitation Data'!I157)))</f>
        <v/>
      </c>
      <c r="DO163" s="309" t="str">
        <f ca="true">+IF(OFFSET('Hygiene Data'!$D$11,0,10*ROW('Hygiene Data'!D157))="","",OFFSET('Hygiene Data'!$D$11,0,10*ROW('Hygiene Data'!D157)))</f>
        <v/>
      </c>
      <c r="DP163" s="309" t="str">
        <f ca="true">+IF(OFFSET('Hygiene Data'!$D$12,0,10*ROW('Hygiene Data'!D157))="","",OFFSET('Hygiene Data'!$D$12,0,10*ROW('Hygiene Data'!D157)))</f>
        <v/>
      </c>
      <c r="DQ163" s="309" t="str">
        <f ca="true">+IF(OFFSET('Hygiene Data'!$D$13,0,10*ROW('Hygiene Data'!D157))="","",OFFSET('Hygiene Data'!$D$13,0,10*ROW('Hygiene Data'!D157)))</f>
        <v/>
      </c>
      <c r="DR163" s="309" t="str">
        <f ca="true">+IF(OFFSET('Hygiene Data'!$E$11,0,10*ROW('Hygiene Data'!E157))="","",OFFSET('Hygiene Data'!$E$11,0,10*ROW('Hygiene Data'!E157)))</f>
        <v/>
      </c>
      <c r="DS163" s="309" t="str">
        <f ca="true">+IF(OFFSET('Hygiene Data'!$E$12,0,10*ROW('Hygiene Data'!E157))="","",OFFSET('Hygiene Data'!$E$12,0,10*ROW('Hygiene Data'!E157)))</f>
        <v/>
      </c>
      <c r="DT163" s="309" t="str">
        <f ca="true">+IF(OFFSET('Hygiene Data'!$E$13,0,10*ROW('Hygiene Data'!E157))="","",OFFSET('Hygiene Data'!$E$13,0,10*ROW('Hygiene Data'!E157)))</f>
        <v/>
      </c>
      <c r="DU163" s="309" t="str">
        <f ca="true">+IF(OFFSET('Hygiene Data'!$F$11,0,10*ROW('Hygiene Data'!F157))="","",OFFSET('Hygiene Data'!$F$11,0,10*ROW('Hygiene Data'!F157)))</f>
        <v/>
      </c>
      <c r="DV163" s="309" t="str">
        <f ca="true">+IF(OFFSET('Hygiene Data'!$F$12,0,10*ROW('Hygiene Data'!F157))="","",OFFSET('Hygiene Data'!$F$12,0,10*ROW('Hygiene Data'!F157)))</f>
        <v/>
      </c>
      <c r="DW163" s="309" t="str">
        <f ca="true">+IF(OFFSET('Hygiene Data'!$F$13,0,10*ROW('Hygiene Data'!F157))="","",OFFSET('Hygiene Data'!$F$13,0,10*ROW('Hygiene Data'!F157)))</f>
        <v/>
      </c>
      <c r="DX163" s="309" t="str">
        <f ca="true">+IF(OFFSET('Hygiene Data'!$G$11,0,10*ROW('Hygiene Data'!G157))="","",OFFSET('Hygiene Data'!$G$11,0,10*ROW('Hygiene Data'!G157)))</f>
        <v/>
      </c>
      <c r="DY163" s="309" t="str">
        <f ca="true">+IF(OFFSET('Hygiene Data'!$G$12,0,10*ROW('Hygiene Data'!G157))="","",OFFSET('Hygiene Data'!$G$12,0,10*ROW('Hygiene Data'!G157)))</f>
        <v/>
      </c>
      <c r="DZ163" s="309" t="str">
        <f ca="true">+IF(OFFSET('Hygiene Data'!$G$13,0,10*ROW('Hygiene Data'!G157))="","",OFFSET('Hygiene Data'!$G$13,0,10*ROW('Hygiene Data'!G157)))</f>
        <v/>
      </c>
      <c r="EA163" s="309" t="str">
        <f ca="true">+IF(OFFSET('Hygiene Data'!$H$11,0,10*ROW('Hygiene Data'!H157))="","",OFFSET('Hygiene Data'!$H$11,0,10*ROW('Hygiene Data'!H157)))</f>
        <v/>
      </c>
      <c r="EB163" s="309" t="str">
        <f ca="true">+IF(OFFSET('Hygiene Data'!$H$12,0,10*ROW('Hygiene Data'!H157))="","",OFFSET('Hygiene Data'!$H$12,0,10*ROW('Hygiene Data'!H157)))</f>
        <v/>
      </c>
      <c r="EC163" s="309" t="str">
        <f ca="true">+IF(OFFSET('Hygiene Data'!$H$13,0,10*ROW('Hygiene Data'!H157))="","",OFFSET('Hygiene Data'!$H$13,0,10*ROW('Hygiene Data'!H157)))</f>
        <v/>
      </c>
      <c r="ED163" s="309" t="str">
        <f ca="true">+IF(OFFSET('Hygiene Data'!$I$11,0,10*ROW('Hygiene Data'!I157))="","",OFFSET('Hygiene Data'!$I$11,0,10*ROW('Hygiene Data'!I157)))</f>
        <v/>
      </c>
      <c r="EE163" s="309" t="str">
        <f ca="true">+IF(OFFSET('Hygiene Data'!$I$12,0,10*ROW('Hygiene Data'!I157))="","",OFFSET('Hygiene Data'!$I$12,0,10*ROW('Hygiene Data'!I157)))</f>
        <v/>
      </c>
      <c r="EF163" s="309"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65" t="str">
        <f t="shared" ca="true" si="2"/>
        <v/>
      </c>
      <c r="D164" s="9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10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10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10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10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10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10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10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10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10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10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10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10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10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10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10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10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10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10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10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10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10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10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10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10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10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10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10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10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10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10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9"/>
      <c r="BS164" s="309" t="str">
        <f ca="true">+IF(OFFSET('Water Data'!$D$27,0,10*ROW('Water Data'!D158))="","",OFFSET('Water Data'!$D$27,0,10*ROW('Water Data'!D158)))</f>
        <v/>
      </c>
      <c r="BT164" s="309" t="str">
        <f ca="true">+IF(OFFSET('Water Data'!$D$28,0,10*ROW('Water Data'!D158))="","",OFFSET('Water Data'!$D$28,0,10*ROW('Water Data'!D158)))</f>
        <v/>
      </c>
      <c r="BU164" s="309" t="str">
        <f ca="true">+IF(OFFSET('Water Data'!$D$29,0,10*ROW('Water Data'!D158))="","",OFFSET('Water Data'!$D$29,0,10*ROW('Water Data'!D158)))</f>
        <v/>
      </c>
      <c r="BV164" s="309" t="str">
        <f ca="true">+IF(OFFSET('Water Data'!$E$27,0,10*ROW('Water Data'!E158))="","",OFFSET('Water Data'!$E$27,0,10*ROW('Water Data'!E158)))</f>
        <v/>
      </c>
      <c r="BW164" s="309" t="str">
        <f ca="true">+IF(OFFSET('Water Data'!$E$28,0,10*ROW('Water Data'!E158))="","",OFFSET('Water Data'!$E$28,0,10*ROW('Water Data'!E158)))</f>
        <v/>
      </c>
      <c r="BX164" s="309" t="str">
        <f ca="true">+IF(OFFSET('Water Data'!$E$29,0,10*ROW('Water Data'!E158))="","",OFFSET('Water Data'!$E$29,0,10*ROW('Water Data'!E158)))</f>
        <v/>
      </c>
      <c r="BY164" s="309" t="str">
        <f ca="true">+IF(OFFSET('Water Data'!$F$27,0,10*ROW('Water Data'!F158))="","",OFFSET('Water Data'!$F$27,0,10*ROW('Water Data'!F158)))</f>
        <v/>
      </c>
      <c r="BZ164" s="309" t="str">
        <f ca="true">+IF(OFFSET('Water Data'!$F$28,0,10*ROW('Water Data'!F158))="","",OFFSET('Water Data'!$F$28,0,10*ROW('Water Data'!F158)))</f>
        <v/>
      </c>
      <c r="CA164" s="309" t="str">
        <f ca="true">+IF(OFFSET('Water Data'!$F$29,0,10*ROW('Water Data'!F158))="","",OFFSET('Water Data'!$F$29,0,10*ROW('Water Data'!F158)))</f>
        <v/>
      </c>
      <c r="CB164" s="309" t="str">
        <f ca="true">+IF(OFFSET('Water Data'!$G$27,0,10*ROW('Water Data'!G158))="","",OFFSET('Water Data'!$G$27,0,10*ROW('Water Data'!G158)))</f>
        <v/>
      </c>
      <c r="CC164" s="309" t="str">
        <f ca="true">+IF(OFFSET('Water Data'!$G$28,0,10*ROW('Water Data'!G158))="","",OFFSET('Water Data'!$G$28,0,10*ROW('Water Data'!G158)))</f>
        <v/>
      </c>
      <c r="CD164" s="309" t="str">
        <f ca="true">+IF(OFFSET('Water Data'!$G$29,0,10*ROW('Water Data'!G158))="","",OFFSET('Water Data'!$G$29,0,10*ROW('Water Data'!G158)))</f>
        <v/>
      </c>
      <c r="CE164" s="309" t="str">
        <f ca="true">+IF(OFFSET('Water Data'!$H$27,0,10*ROW('Water Data'!H158))="","",OFFSET('Water Data'!$H$27,0,10*ROW('Water Data'!H158)))</f>
        <v/>
      </c>
      <c r="CF164" s="309" t="str">
        <f ca="true">+IF(OFFSET('Water Data'!$H$28,0,10*ROW('Water Data'!H158))="","",OFFSET('Water Data'!$H$28,0,10*ROW('Water Data'!H158)))</f>
        <v/>
      </c>
      <c r="CG164" s="309" t="str">
        <f ca="true">+IF(OFFSET('Water Data'!$H$29,0,10*ROW('Water Data'!H158))="","",OFFSET('Water Data'!$H$29,0,10*ROW('Water Data'!H158)))</f>
        <v/>
      </c>
      <c r="CH164" s="309" t="str">
        <f ca="true">+IF(OFFSET('Water Data'!$I$27,0,10*ROW('Water Data'!I158))="","",OFFSET('Water Data'!$I$27,0,10*ROW('Water Data'!I158)))</f>
        <v/>
      </c>
      <c r="CI164" s="309" t="str">
        <f ca="true">+IF(OFFSET('Water Data'!$I$28,0,10*ROW('Water Data'!I158))="","",OFFSET('Water Data'!$I$28,0,10*ROW('Water Data'!I158)))</f>
        <v/>
      </c>
      <c r="CJ164" s="309" t="str">
        <f ca="true">+IF(OFFSET('Water Data'!$I$29,0,10*ROW('Water Data'!I158))="","",OFFSET('Water Data'!$I$29,0,10*ROW('Water Data'!I158)))</f>
        <v/>
      </c>
      <c r="CK164" s="309" t="str">
        <f ca="true">+IF(OFFSET('Sanitation Data'!$D$28,0,10*ROW('Sanitation Data'!D158))="","",OFFSET('Sanitation Data'!$D$28,0,10*ROW('Sanitation Data'!D158)))</f>
        <v/>
      </c>
      <c r="CL164" s="309" t="str">
        <f ca="true">+IF(OFFSET('Sanitation Data'!$D$29,0,10*ROW('Sanitation Data'!D158))="","",OFFSET('Sanitation Data'!$D$29,0,10*ROW('Sanitation Data'!D158)))</f>
        <v/>
      </c>
      <c r="CM164" s="309" t="str">
        <f ca="true">+IF(OFFSET('Sanitation Data'!$D$30,0,10*ROW('Sanitation Data'!D158))="","",OFFSET('Sanitation Data'!$D$30,0,10*ROW('Sanitation Data'!D158)))</f>
        <v/>
      </c>
      <c r="CN164" s="309" t="str">
        <f ca="true">+IF(OFFSET('Sanitation Data'!$D$31,0,10*ROW('Sanitation Data'!D158))="","",OFFSET('Sanitation Data'!$D$31,0,10*ROW('Sanitation Data'!D158)))</f>
        <v/>
      </c>
      <c r="CO164" s="309" t="str">
        <f ca="true">+IF(OFFSET('Sanitation Data'!$D$32,0,10*ROW('Sanitation Data'!D158))="","",OFFSET('Sanitation Data'!$D$32,0,10*ROW('Sanitation Data'!D158)))</f>
        <v/>
      </c>
      <c r="CP164" s="309" t="str">
        <f ca="true">+IF(OFFSET('Sanitation Data'!$E$28,0,10*ROW('Sanitation Data'!E158))="","",OFFSET('Sanitation Data'!$E$28,0,10*ROW('Sanitation Data'!E158)))</f>
        <v/>
      </c>
      <c r="CQ164" s="309" t="str">
        <f ca="true">+IF(OFFSET('Sanitation Data'!$E$29,0,10*ROW('Sanitation Data'!E158))="","",OFFSET('Sanitation Data'!$E$29,0,10*ROW('Sanitation Data'!E158)))</f>
        <v/>
      </c>
      <c r="CR164" s="309" t="str">
        <f ca="true">+IF(OFFSET('Sanitation Data'!$E$30,0,10*ROW('Sanitation Data'!E158))="","",OFFSET('Sanitation Data'!$E$30,0,10*ROW('Sanitation Data'!E158)))</f>
        <v/>
      </c>
      <c r="CS164" s="309" t="str">
        <f ca="true">+IF(OFFSET('Sanitation Data'!$E$31,0,10*ROW('Sanitation Data'!E158))="","",OFFSET('Sanitation Data'!$E$31,0,10*ROW('Sanitation Data'!E158)))</f>
        <v/>
      </c>
      <c r="CT164" s="309" t="str">
        <f ca="true">+IF(OFFSET('Sanitation Data'!$E$32,0,10*ROW('Sanitation Data'!E158))="","",OFFSET('Sanitation Data'!$E$32,0,10*ROW('Sanitation Data'!E158)))</f>
        <v/>
      </c>
      <c r="CU164" s="309" t="str">
        <f ca="true">+IF(OFFSET('Sanitation Data'!$F$28,0,10*ROW('Sanitation Data'!F158))="","",OFFSET('Sanitation Data'!$F$28,0,10*ROW('Sanitation Data'!F158)))</f>
        <v/>
      </c>
      <c r="CV164" s="309" t="str">
        <f ca="true">+IF(OFFSET('Sanitation Data'!$F$29,0,10*ROW('Sanitation Data'!F158))="","",OFFSET('Sanitation Data'!$F$29,0,10*ROW('Sanitation Data'!F158)))</f>
        <v/>
      </c>
      <c r="CW164" s="309" t="str">
        <f ca="true">+IF(OFFSET('Sanitation Data'!$F$30,0,10*ROW('Sanitation Data'!F158))="","",OFFSET('Sanitation Data'!$F$30,0,10*ROW('Sanitation Data'!F158)))</f>
        <v/>
      </c>
      <c r="CX164" s="309" t="str">
        <f ca="true">+IF(OFFSET('Sanitation Data'!$F$31,0,10*ROW('Sanitation Data'!F158))="","",OFFSET('Sanitation Data'!$F$31,0,10*ROW('Sanitation Data'!F158)))</f>
        <v/>
      </c>
      <c r="CY164" s="309" t="str">
        <f ca="true">+IF(OFFSET('Sanitation Data'!$F$32,0,10*ROW('Sanitation Data'!F158))="","",OFFSET('Sanitation Data'!$F$32,0,10*ROW('Sanitation Data'!F158)))</f>
        <v/>
      </c>
      <c r="CZ164" s="309" t="str">
        <f ca="true">+IF(OFFSET('Sanitation Data'!$G$28,0,10*ROW('Sanitation Data'!G158))="","",OFFSET('Sanitation Data'!$G$28,0,10*ROW('Sanitation Data'!G158)))</f>
        <v/>
      </c>
      <c r="DA164" s="309" t="str">
        <f ca="true">+IF(OFFSET('Sanitation Data'!$G$29,0,10*ROW('Sanitation Data'!G158))="","",OFFSET('Sanitation Data'!$G$29,0,10*ROW('Sanitation Data'!G158)))</f>
        <v/>
      </c>
      <c r="DB164" s="309" t="str">
        <f ca="true">+IF(OFFSET('Sanitation Data'!$G$30,0,10*ROW('Sanitation Data'!G158))="","",OFFSET('Sanitation Data'!$G$30,0,10*ROW('Sanitation Data'!G158)))</f>
        <v/>
      </c>
      <c r="DC164" s="309" t="str">
        <f ca="true">+IF(OFFSET('Sanitation Data'!$G$31,0,10*ROW('Sanitation Data'!G158))="","",OFFSET('Sanitation Data'!$G$31,0,10*ROW('Sanitation Data'!G158)))</f>
        <v/>
      </c>
      <c r="DD164" s="309" t="str">
        <f ca="true">+IF(OFFSET('Sanitation Data'!$G$32,0,10*ROW('Sanitation Data'!G158))="","",OFFSET('Sanitation Data'!$G$32,0,10*ROW('Sanitation Data'!G158)))</f>
        <v/>
      </c>
      <c r="DE164" s="309" t="str">
        <f ca="true">+IF(OFFSET('Sanitation Data'!$H$28,0,10*ROW('Sanitation Data'!H158))="","",OFFSET('Sanitation Data'!$H$28,0,10*ROW('Sanitation Data'!H158)))</f>
        <v/>
      </c>
      <c r="DF164" s="309" t="str">
        <f ca="true">+IF(OFFSET('Sanitation Data'!$H$29,0,10*ROW('Sanitation Data'!H158))="","",OFFSET('Sanitation Data'!$H$29,0,10*ROW('Sanitation Data'!H158)))</f>
        <v/>
      </c>
      <c r="DG164" s="309" t="str">
        <f ca="true">+IF(OFFSET('Sanitation Data'!$H$30,0,10*ROW('Sanitation Data'!H158))="","",OFFSET('Sanitation Data'!$H$30,0,10*ROW('Sanitation Data'!H158)))</f>
        <v/>
      </c>
      <c r="DH164" s="309" t="str">
        <f ca="true">+IF(OFFSET('Sanitation Data'!$H$31,0,10*ROW('Sanitation Data'!H158))="","",OFFSET('Sanitation Data'!$H$31,0,10*ROW('Sanitation Data'!H158)))</f>
        <v/>
      </c>
      <c r="DI164" s="309" t="str">
        <f ca="true">+IF(OFFSET('Sanitation Data'!$H$32,0,10*ROW('Sanitation Data'!H158))="","",OFFSET('Sanitation Data'!$H$32,0,10*ROW('Sanitation Data'!H158)))</f>
        <v/>
      </c>
      <c r="DJ164" s="309" t="str">
        <f ca="true">+IF(OFFSET('Sanitation Data'!$I$28,0,10*ROW('Sanitation Data'!I158))="","",OFFSET('Sanitation Data'!$I$28,0,10*ROW('Sanitation Data'!I158)))</f>
        <v/>
      </c>
      <c r="DK164" s="309" t="str">
        <f ca="true">+IF(OFFSET('Sanitation Data'!$I$29,0,10*ROW('Sanitation Data'!I158))="","",OFFSET('Sanitation Data'!$I$29,0,10*ROW('Sanitation Data'!I158)))</f>
        <v/>
      </c>
      <c r="DL164" s="309" t="str">
        <f ca="true">+IF(OFFSET('Sanitation Data'!$I$30,0,10*ROW('Sanitation Data'!I158))="","",OFFSET('Sanitation Data'!$I$30,0,10*ROW('Sanitation Data'!I158)))</f>
        <v/>
      </c>
      <c r="DM164" s="309" t="str">
        <f ca="true">+IF(OFFSET('Sanitation Data'!$I$31,0,10*ROW('Sanitation Data'!I158))="","",OFFSET('Sanitation Data'!$I$31,0,10*ROW('Sanitation Data'!I158)))</f>
        <v/>
      </c>
      <c r="DN164" s="309" t="str">
        <f ca="true">+IF(OFFSET('Sanitation Data'!$I$32,0,10*ROW('Sanitation Data'!I158))="","",OFFSET('Sanitation Data'!$I$32,0,10*ROW('Sanitation Data'!I158)))</f>
        <v/>
      </c>
      <c r="DO164" s="309" t="str">
        <f ca="true">+IF(OFFSET('Hygiene Data'!$D$11,0,10*ROW('Hygiene Data'!D158))="","",OFFSET('Hygiene Data'!$D$11,0,10*ROW('Hygiene Data'!D158)))</f>
        <v/>
      </c>
      <c r="DP164" s="309" t="str">
        <f ca="true">+IF(OFFSET('Hygiene Data'!$D$12,0,10*ROW('Hygiene Data'!D158))="","",OFFSET('Hygiene Data'!$D$12,0,10*ROW('Hygiene Data'!D158)))</f>
        <v/>
      </c>
      <c r="DQ164" s="309" t="str">
        <f ca="true">+IF(OFFSET('Hygiene Data'!$D$13,0,10*ROW('Hygiene Data'!D158))="","",OFFSET('Hygiene Data'!$D$13,0,10*ROW('Hygiene Data'!D158)))</f>
        <v/>
      </c>
      <c r="DR164" s="309" t="str">
        <f ca="true">+IF(OFFSET('Hygiene Data'!$E$11,0,10*ROW('Hygiene Data'!E158))="","",OFFSET('Hygiene Data'!$E$11,0,10*ROW('Hygiene Data'!E158)))</f>
        <v/>
      </c>
      <c r="DS164" s="309" t="str">
        <f ca="true">+IF(OFFSET('Hygiene Data'!$E$12,0,10*ROW('Hygiene Data'!E158))="","",OFFSET('Hygiene Data'!$E$12,0,10*ROW('Hygiene Data'!E158)))</f>
        <v/>
      </c>
      <c r="DT164" s="309" t="str">
        <f ca="true">+IF(OFFSET('Hygiene Data'!$E$13,0,10*ROW('Hygiene Data'!E158))="","",OFFSET('Hygiene Data'!$E$13,0,10*ROW('Hygiene Data'!E158)))</f>
        <v/>
      </c>
      <c r="DU164" s="309" t="str">
        <f ca="true">+IF(OFFSET('Hygiene Data'!$F$11,0,10*ROW('Hygiene Data'!F158))="","",OFFSET('Hygiene Data'!$F$11,0,10*ROW('Hygiene Data'!F158)))</f>
        <v/>
      </c>
      <c r="DV164" s="309" t="str">
        <f ca="true">+IF(OFFSET('Hygiene Data'!$F$12,0,10*ROW('Hygiene Data'!F158))="","",OFFSET('Hygiene Data'!$F$12,0,10*ROW('Hygiene Data'!F158)))</f>
        <v/>
      </c>
      <c r="DW164" s="309" t="str">
        <f ca="true">+IF(OFFSET('Hygiene Data'!$F$13,0,10*ROW('Hygiene Data'!F158))="","",OFFSET('Hygiene Data'!$F$13,0,10*ROW('Hygiene Data'!F158)))</f>
        <v/>
      </c>
      <c r="DX164" s="309" t="str">
        <f ca="true">+IF(OFFSET('Hygiene Data'!$G$11,0,10*ROW('Hygiene Data'!G158))="","",OFFSET('Hygiene Data'!$G$11,0,10*ROW('Hygiene Data'!G158)))</f>
        <v/>
      </c>
      <c r="DY164" s="309" t="str">
        <f ca="true">+IF(OFFSET('Hygiene Data'!$G$12,0,10*ROW('Hygiene Data'!G158))="","",OFFSET('Hygiene Data'!$G$12,0,10*ROW('Hygiene Data'!G158)))</f>
        <v/>
      </c>
      <c r="DZ164" s="309" t="str">
        <f ca="true">+IF(OFFSET('Hygiene Data'!$G$13,0,10*ROW('Hygiene Data'!G158))="","",OFFSET('Hygiene Data'!$G$13,0,10*ROW('Hygiene Data'!G158)))</f>
        <v/>
      </c>
      <c r="EA164" s="309" t="str">
        <f ca="true">+IF(OFFSET('Hygiene Data'!$H$11,0,10*ROW('Hygiene Data'!H158))="","",OFFSET('Hygiene Data'!$H$11,0,10*ROW('Hygiene Data'!H158)))</f>
        <v/>
      </c>
      <c r="EB164" s="309" t="str">
        <f ca="true">+IF(OFFSET('Hygiene Data'!$H$12,0,10*ROW('Hygiene Data'!H158))="","",OFFSET('Hygiene Data'!$H$12,0,10*ROW('Hygiene Data'!H158)))</f>
        <v/>
      </c>
      <c r="EC164" s="309" t="str">
        <f ca="true">+IF(OFFSET('Hygiene Data'!$H$13,0,10*ROW('Hygiene Data'!H158))="","",OFFSET('Hygiene Data'!$H$13,0,10*ROW('Hygiene Data'!H158)))</f>
        <v/>
      </c>
      <c r="ED164" s="309" t="str">
        <f ca="true">+IF(OFFSET('Hygiene Data'!$I$11,0,10*ROW('Hygiene Data'!I158))="","",OFFSET('Hygiene Data'!$I$11,0,10*ROW('Hygiene Data'!I158)))</f>
        <v/>
      </c>
      <c r="EE164" s="309" t="str">
        <f ca="true">+IF(OFFSET('Hygiene Data'!$I$12,0,10*ROW('Hygiene Data'!I158))="","",OFFSET('Hygiene Data'!$I$12,0,10*ROW('Hygiene Data'!I158)))</f>
        <v/>
      </c>
      <c r="EF164" s="309"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65" t="str">
        <f t="shared" ca="true" si="2"/>
        <v/>
      </c>
      <c r="D165" s="9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10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10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10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10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10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10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10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10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10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10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10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10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10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10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10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10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10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10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10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10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10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10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10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10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10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10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10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10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10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10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9"/>
      <c r="BS165" s="309" t="str">
        <f ca="true">+IF(OFFSET('Water Data'!$D$27,0,10*ROW('Water Data'!D159))="","",OFFSET('Water Data'!$D$27,0,10*ROW('Water Data'!D159)))</f>
        <v/>
      </c>
      <c r="BT165" s="309" t="str">
        <f ca="true">+IF(OFFSET('Water Data'!$D$28,0,10*ROW('Water Data'!D159))="","",OFFSET('Water Data'!$D$28,0,10*ROW('Water Data'!D159)))</f>
        <v/>
      </c>
      <c r="BU165" s="309" t="str">
        <f ca="true">+IF(OFFSET('Water Data'!$D$29,0,10*ROW('Water Data'!D159))="","",OFFSET('Water Data'!$D$29,0,10*ROW('Water Data'!D159)))</f>
        <v/>
      </c>
      <c r="BV165" s="309" t="str">
        <f ca="true">+IF(OFFSET('Water Data'!$E$27,0,10*ROW('Water Data'!E159))="","",OFFSET('Water Data'!$E$27,0,10*ROW('Water Data'!E159)))</f>
        <v/>
      </c>
      <c r="BW165" s="309" t="str">
        <f ca="true">+IF(OFFSET('Water Data'!$E$28,0,10*ROW('Water Data'!E159))="","",OFFSET('Water Data'!$E$28,0,10*ROW('Water Data'!E159)))</f>
        <v/>
      </c>
      <c r="BX165" s="309" t="str">
        <f ca="true">+IF(OFFSET('Water Data'!$E$29,0,10*ROW('Water Data'!E159))="","",OFFSET('Water Data'!$E$29,0,10*ROW('Water Data'!E159)))</f>
        <v/>
      </c>
      <c r="BY165" s="309" t="str">
        <f ca="true">+IF(OFFSET('Water Data'!$F$27,0,10*ROW('Water Data'!F159))="","",OFFSET('Water Data'!$F$27,0,10*ROW('Water Data'!F159)))</f>
        <v/>
      </c>
      <c r="BZ165" s="309" t="str">
        <f ca="true">+IF(OFFSET('Water Data'!$F$28,0,10*ROW('Water Data'!F159))="","",OFFSET('Water Data'!$F$28,0,10*ROW('Water Data'!F159)))</f>
        <v/>
      </c>
      <c r="CA165" s="309" t="str">
        <f ca="true">+IF(OFFSET('Water Data'!$F$29,0,10*ROW('Water Data'!F159))="","",OFFSET('Water Data'!$F$29,0,10*ROW('Water Data'!F159)))</f>
        <v/>
      </c>
      <c r="CB165" s="309" t="str">
        <f ca="true">+IF(OFFSET('Water Data'!$G$27,0,10*ROW('Water Data'!G159))="","",OFFSET('Water Data'!$G$27,0,10*ROW('Water Data'!G159)))</f>
        <v/>
      </c>
      <c r="CC165" s="309" t="str">
        <f ca="true">+IF(OFFSET('Water Data'!$G$28,0,10*ROW('Water Data'!G159))="","",OFFSET('Water Data'!$G$28,0,10*ROW('Water Data'!G159)))</f>
        <v/>
      </c>
      <c r="CD165" s="309" t="str">
        <f ca="true">+IF(OFFSET('Water Data'!$G$29,0,10*ROW('Water Data'!G159))="","",OFFSET('Water Data'!$G$29,0,10*ROW('Water Data'!G159)))</f>
        <v/>
      </c>
      <c r="CE165" s="309" t="str">
        <f ca="true">+IF(OFFSET('Water Data'!$H$27,0,10*ROW('Water Data'!H159))="","",OFFSET('Water Data'!$H$27,0,10*ROW('Water Data'!H159)))</f>
        <v/>
      </c>
      <c r="CF165" s="309" t="str">
        <f ca="true">+IF(OFFSET('Water Data'!$H$28,0,10*ROW('Water Data'!H159))="","",OFFSET('Water Data'!$H$28,0,10*ROW('Water Data'!H159)))</f>
        <v/>
      </c>
      <c r="CG165" s="309" t="str">
        <f ca="true">+IF(OFFSET('Water Data'!$H$29,0,10*ROW('Water Data'!H159))="","",OFFSET('Water Data'!$H$29,0,10*ROW('Water Data'!H159)))</f>
        <v/>
      </c>
      <c r="CH165" s="309" t="str">
        <f ca="true">+IF(OFFSET('Water Data'!$I$27,0,10*ROW('Water Data'!I159))="","",OFFSET('Water Data'!$I$27,0,10*ROW('Water Data'!I159)))</f>
        <v/>
      </c>
      <c r="CI165" s="309" t="str">
        <f ca="true">+IF(OFFSET('Water Data'!$I$28,0,10*ROW('Water Data'!I159))="","",OFFSET('Water Data'!$I$28,0,10*ROW('Water Data'!I159)))</f>
        <v/>
      </c>
      <c r="CJ165" s="309" t="str">
        <f ca="true">+IF(OFFSET('Water Data'!$I$29,0,10*ROW('Water Data'!I159))="","",OFFSET('Water Data'!$I$29,0,10*ROW('Water Data'!I159)))</f>
        <v/>
      </c>
      <c r="CK165" s="309" t="str">
        <f ca="true">+IF(OFFSET('Sanitation Data'!$D$28,0,10*ROW('Sanitation Data'!D159))="","",OFFSET('Sanitation Data'!$D$28,0,10*ROW('Sanitation Data'!D159)))</f>
        <v/>
      </c>
      <c r="CL165" s="309" t="str">
        <f ca="true">+IF(OFFSET('Sanitation Data'!$D$29,0,10*ROW('Sanitation Data'!D159))="","",OFFSET('Sanitation Data'!$D$29,0,10*ROW('Sanitation Data'!D159)))</f>
        <v/>
      </c>
      <c r="CM165" s="309" t="str">
        <f ca="true">+IF(OFFSET('Sanitation Data'!$D$30,0,10*ROW('Sanitation Data'!D159))="","",OFFSET('Sanitation Data'!$D$30,0,10*ROW('Sanitation Data'!D159)))</f>
        <v/>
      </c>
      <c r="CN165" s="309" t="str">
        <f ca="true">+IF(OFFSET('Sanitation Data'!$D$31,0,10*ROW('Sanitation Data'!D159))="","",OFFSET('Sanitation Data'!$D$31,0,10*ROW('Sanitation Data'!D159)))</f>
        <v/>
      </c>
      <c r="CO165" s="309" t="str">
        <f ca="true">+IF(OFFSET('Sanitation Data'!$D$32,0,10*ROW('Sanitation Data'!D159))="","",OFFSET('Sanitation Data'!$D$32,0,10*ROW('Sanitation Data'!D159)))</f>
        <v/>
      </c>
      <c r="CP165" s="309" t="str">
        <f ca="true">+IF(OFFSET('Sanitation Data'!$E$28,0,10*ROW('Sanitation Data'!E159))="","",OFFSET('Sanitation Data'!$E$28,0,10*ROW('Sanitation Data'!E159)))</f>
        <v/>
      </c>
      <c r="CQ165" s="309" t="str">
        <f ca="true">+IF(OFFSET('Sanitation Data'!$E$29,0,10*ROW('Sanitation Data'!E159))="","",OFFSET('Sanitation Data'!$E$29,0,10*ROW('Sanitation Data'!E159)))</f>
        <v/>
      </c>
      <c r="CR165" s="309" t="str">
        <f ca="true">+IF(OFFSET('Sanitation Data'!$E$30,0,10*ROW('Sanitation Data'!E159))="","",OFFSET('Sanitation Data'!$E$30,0,10*ROW('Sanitation Data'!E159)))</f>
        <v/>
      </c>
      <c r="CS165" s="309" t="str">
        <f ca="true">+IF(OFFSET('Sanitation Data'!$E$31,0,10*ROW('Sanitation Data'!E159))="","",OFFSET('Sanitation Data'!$E$31,0,10*ROW('Sanitation Data'!E159)))</f>
        <v/>
      </c>
      <c r="CT165" s="309" t="str">
        <f ca="true">+IF(OFFSET('Sanitation Data'!$E$32,0,10*ROW('Sanitation Data'!E159))="","",OFFSET('Sanitation Data'!$E$32,0,10*ROW('Sanitation Data'!E159)))</f>
        <v/>
      </c>
      <c r="CU165" s="309" t="str">
        <f ca="true">+IF(OFFSET('Sanitation Data'!$F$28,0,10*ROW('Sanitation Data'!F159))="","",OFFSET('Sanitation Data'!$F$28,0,10*ROW('Sanitation Data'!F159)))</f>
        <v/>
      </c>
      <c r="CV165" s="309" t="str">
        <f ca="true">+IF(OFFSET('Sanitation Data'!$F$29,0,10*ROW('Sanitation Data'!F159))="","",OFFSET('Sanitation Data'!$F$29,0,10*ROW('Sanitation Data'!F159)))</f>
        <v/>
      </c>
      <c r="CW165" s="309" t="str">
        <f ca="true">+IF(OFFSET('Sanitation Data'!$F$30,0,10*ROW('Sanitation Data'!F159))="","",OFFSET('Sanitation Data'!$F$30,0,10*ROW('Sanitation Data'!F159)))</f>
        <v/>
      </c>
      <c r="CX165" s="309" t="str">
        <f ca="true">+IF(OFFSET('Sanitation Data'!$F$31,0,10*ROW('Sanitation Data'!F159))="","",OFFSET('Sanitation Data'!$F$31,0,10*ROW('Sanitation Data'!F159)))</f>
        <v/>
      </c>
      <c r="CY165" s="309" t="str">
        <f ca="true">+IF(OFFSET('Sanitation Data'!$F$32,0,10*ROW('Sanitation Data'!F159))="","",OFFSET('Sanitation Data'!$F$32,0,10*ROW('Sanitation Data'!F159)))</f>
        <v/>
      </c>
      <c r="CZ165" s="309" t="str">
        <f ca="true">+IF(OFFSET('Sanitation Data'!$G$28,0,10*ROW('Sanitation Data'!G159))="","",OFFSET('Sanitation Data'!$G$28,0,10*ROW('Sanitation Data'!G159)))</f>
        <v/>
      </c>
      <c r="DA165" s="309" t="str">
        <f ca="true">+IF(OFFSET('Sanitation Data'!$G$29,0,10*ROW('Sanitation Data'!G159))="","",OFFSET('Sanitation Data'!$G$29,0,10*ROW('Sanitation Data'!G159)))</f>
        <v/>
      </c>
      <c r="DB165" s="309" t="str">
        <f ca="true">+IF(OFFSET('Sanitation Data'!$G$30,0,10*ROW('Sanitation Data'!G159))="","",OFFSET('Sanitation Data'!$G$30,0,10*ROW('Sanitation Data'!G159)))</f>
        <v/>
      </c>
      <c r="DC165" s="309" t="str">
        <f ca="true">+IF(OFFSET('Sanitation Data'!$G$31,0,10*ROW('Sanitation Data'!G159))="","",OFFSET('Sanitation Data'!$G$31,0,10*ROW('Sanitation Data'!G159)))</f>
        <v/>
      </c>
      <c r="DD165" s="309" t="str">
        <f ca="true">+IF(OFFSET('Sanitation Data'!$G$32,0,10*ROW('Sanitation Data'!G159))="","",OFFSET('Sanitation Data'!$G$32,0,10*ROW('Sanitation Data'!G159)))</f>
        <v/>
      </c>
      <c r="DE165" s="309" t="str">
        <f ca="true">+IF(OFFSET('Sanitation Data'!$H$28,0,10*ROW('Sanitation Data'!H159))="","",OFFSET('Sanitation Data'!$H$28,0,10*ROW('Sanitation Data'!H159)))</f>
        <v/>
      </c>
      <c r="DF165" s="309" t="str">
        <f ca="true">+IF(OFFSET('Sanitation Data'!$H$29,0,10*ROW('Sanitation Data'!H159))="","",OFFSET('Sanitation Data'!$H$29,0,10*ROW('Sanitation Data'!H159)))</f>
        <v/>
      </c>
      <c r="DG165" s="309" t="str">
        <f ca="true">+IF(OFFSET('Sanitation Data'!$H$30,0,10*ROW('Sanitation Data'!H159))="","",OFFSET('Sanitation Data'!$H$30,0,10*ROW('Sanitation Data'!H159)))</f>
        <v/>
      </c>
      <c r="DH165" s="309" t="str">
        <f ca="true">+IF(OFFSET('Sanitation Data'!$H$31,0,10*ROW('Sanitation Data'!H159))="","",OFFSET('Sanitation Data'!$H$31,0,10*ROW('Sanitation Data'!H159)))</f>
        <v/>
      </c>
      <c r="DI165" s="309" t="str">
        <f ca="true">+IF(OFFSET('Sanitation Data'!$H$32,0,10*ROW('Sanitation Data'!H159))="","",OFFSET('Sanitation Data'!$H$32,0,10*ROW('Sanitation Data'!H159)))</f>
        <v/>
      </c>
      <c r="DJ165" s="309" t="str">
        <f ca="true">+IF(OFFSET('Sanitation Data'!$I$28,0,10*ROW('Sanitation Data'!I159))="","",OFFSET('Sanitation Data'!$I$28,0,10*ROW('Sanitation Data'!I159)))</f>
        <v/>
      </c>
      <c r="DK165" s="309" t="str">
        <f ca="true">+IF(OFFSET('Sanitation Data'!$I$29,0,10*ROW('Sanitation Data'!I159))="","",OFFSET('Sanitation Data'!$I$29,0,10*ROW('Sanitation Data'!I159)))</f>
        <v/>
      </c>
      <c r="DL165" s="309" t="str">
        <f ca="true">+IF(OFFSET('Sanitation Data'!$I$30,0,10*ROW('Sanitation Data'!I159))="","",OFFSET('Sanitation Data'!$I$30,0,10*ROW('Sanitation Data'!I159)))</f>
        <v/>
      </c>
      <c r="DM165" s="309" t="str">
        <f ca="true">+IF(OFFSET('Sanitation Data'!$I$31,0,10*ROW('Sanitation Data'!I159))="","",OFFSET('Sanitation Data'!$I$31,0,10*ROW('Sanitation Data'!I159)))</f>
        <v/>
      </c>
      <c r="DN165" s="309" t="str">
        <f ca="true">+IF(OFFSET('Sanitation Data'!$I$32,0,10*ROW('Sanitation Data'!I159))="","",OFFSET('Sanitation Data'!$I$32,0,10*ROW('Sanitation Data'!I159)))</f>
        <v/>
      </c>
      <c r="DO165" s="309" t="str">
        <f ca="true">+IF(OFFSET('Hygiene Data'!$D$11,0,10*ROW('Hygiene Data'!D159))="","",OFFSET('Hygiene Data'!$D$11,0,10*ROW('Hygiene Data'!D159)))</f>
        <v/>
      </c>
      <c r="DP165" s="309" t="str">
        <f ca="true">+IF(OFFSET('Hygiene Data'!$D$12,0,10*ROW('Hygiene Data'!D159))="","",OFFSET('Hygiene Data'!$D$12,0,10*ROW('Hygiene Data'!D159)))</f>
        <v/>
      </c>
      <c r="DQ165" s="309" t="str">
        <f ca="true">+IF(OFFSET('Hygiene Data'!$D$13,0,10*ROW('Hygiene Data'!D159))="","",OFFSET('Hygiene Data'!$D$13,0,10*ROW('Hygiene Data'!D159)))</f>
        <v/>
      </c>
      <c r="DR165" s="309" t="str">
        <f ca="true">+IF(OFFSET('Hygiene Data'!$E$11,0,10*ROW('Hygiene Data'!E159))="","",OFFSET('Hygiene Data'!$E$11,0,10*ROW('Hygiene Data'!E159)))</f>
        <v/>
      </c>
      <c r="DS165" s="309" t="str">
        <f ca="true">+IF(OFFSET('Hygiene Data'!$E$12,0,10*ROW('Hygiene Data'!E159))="","",OFFSET('Hygiene Data'!$E$12,0,10*ROW('Hygiene Data'!E159)))</f>
        <v/>
      </c>
      <c r="DT165" s="309" t="str">
        <f ca="true">+IF(OFFSET('Hygiene Data'!$E$13,0,10*ROW('Hygiene Data'!E159))="","",OFFSET('Hygiene Data'!$E$13,0,10*ROW('Hygiene Data'!E159)))</f>
        <v/>
      </c>
      <c r="DU165" s="309" t="str">
        <f ca="true">+IF(OFFSET('Hygiene Data'!$F$11,0,10*ROW('Hygiene Data'!F159))="","",OFFSET('Hygiene Data'!$F$11,0,10*ROW('Hygiene Data'!F159)))</f>
        <v/>
      </c>
      <c r="DV165" s="309" t="str">
        <f ca="true">+IF(OFFSET('Hygiene Data'!$F$12,0,10*ROW('Hygiene Data'!F159))="","",OFFSET('Hygiene Data'!$F$12,0,10*ROW('Hygiene Data'!F159)))</f>
        <v/>
      </c>
      <c r="DW165" s="309" t="str">
        <f ca="true">+IF(OFFSET('Hygiene Data'!$F$13,0,10*ROW('Hygiene Data'!F159))="","",OFFSET('Hygiene Data'!$F$13,0,10*ROW('Hygiene Data'!F159)))</f>
        <v/>
      </c>
      <c r="DX165" s="309" t="str">
        <f ca="true">+IF(OFFSET('Hygiene Data'!$G$11,0,10*ROW('Hygiene Data'!G159))="","",OFFSET('Hygiene Data'!$G$11,0,10*ROW('Hygiene Data'!G159)))</f>
        <v/>
      </c>
      <c r="DY165" s="309" t="str">
        <f ca="true">+IF(OFFSET('Hygiene Data'!$G$12,0,10*ROW('Hygiene Data'!G159))="","",OFFSET('Hygiene Data'!$G$12,0,10*ROW('Hygiene Data'!G159)))</f>
        <v/>
      </c>
      <c r="DZ165" s="309" t="str">
        <f ca="true">+IF(OFFSET('Hygiene Data'!$G$13,0,10*ROW('Hygiene Data'!G159))="","",OFFSET('Hygiene Data'!$G$13,0,10*ROW('Hygiene Data'!G159)))</f>
        <v/>
      </c>
      <c r="EA165" s="309" t="str">
        <f ca="true">+IF(OFFSET('Hygiene Data'!$H$11,0,10*ROW('Hygiene Data'!H159))="","",OFFSET('Hygiene Data'!$H$11,0,10*ROW('Hygiene Data'!H159)))</f>
        <v/>
      </c>
      <c r="EB165" s="309" t="str">
        <f ca="true">+IF(OFFSET('Hygiene Data'!$H$12,0,10*ROW('Hygiene Data'!H159))="","",OFFSET('Hygiene Data'!$H$12,0,10*ROW('Hygiene Data'!H159)))</f>
        <v/>
      </c>
      <c r="EC165" s="309" t="str">
        <f ca="true">+IF(OFFSET('Hygiene Data'!$H$13,0,10*ROW('Hygiene Data'!H159))="","",OFFSET('Hygiene Data'!$H$13,0,10*ROW('Hygiene Data'!H159)))</f>
        <v/>
      </c>
      <c r="ED165" s="309" t="str">
        <f ca="true">+IF(OFFSET('Hygiene Data'!$I$11,0,10*ROW('Hygiene Data'!I159))="","",OFFSET('Hygiene Data'!$I$11,0,10*ROW('Hygiene Data'!I159)))</f>
        <v/>
      </c>
      <c r="EE165" s="309" t="str">
        <f ca="true">+IF(OFFSET('Hygiene Data'!$I$12,0,10*ROW('Hygiene Data'!I159))="","",OFFSET('Hygiene Data'!$I$12,0,10*ROW('Hygiene Data'!I159)))</f>
        <v/>
      </c>
      <c r="EF165" s="309"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65" t="str">
        <f t="shared" ca="true" si="2"/>
        <v/>
      </c>
      <c r="D166" s="9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10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10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10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10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10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10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10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10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10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10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10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10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10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10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10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10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10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10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10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10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10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10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10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10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10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10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10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10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10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10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9"/>
      <c r="BS166" s="309" t="str">
        <f ca="true">+IF(OFFSET('Water Data'!$D$27,0,10*ROW('Water Data'!D160))="","",OFFSET('Water Data'!$D$27,0,10*ROW('Water Data'!D160)))</f>
        <v/>
      </c>
      <c r="BT166" s="309" t="str">
        <f ca="true">+IF(OFFSET('Water Data'!$D$28,0,10*ROW('Water Data'!D160))="","",OFFSET('Water Data'!$D$28,0,10*ROW('Water Data'!D160)))</f>
        <v/>
      </c>
      <c r="BU166" s="309" t="str">
        <f ca="true">+IF(OFFSET('Water Data'!$D$29,0,10*ROW('Water Data'!D160))="","",OFFSET('Water Data'!$D$29,0,10*ROW('Water Data'!D160)))</f>
        <v/>
      </c>
      <c r="BV166" s="309" t="str">
        <f ca="true">+IF(OFFSET('Water Data'!$E$27,0,10*ROW('Water Data'!E160))="","",OFFSET('Water Data'!$E$27,0,10*ROW('Water Data'!E160)))</f>
        <v/>
      </c>
      <c r="BW166" s="309" t="str">
        <f ca="true">+IF(OFFSET('Water Data'!$E$28,0,10*ROW('Water Data'!E160))="","",OFFSET('Water Data'!$E$28,0,10*ROW('Water Data'!E160)))</f>
        <v/>
      </c>
      <c r="BX166" s="309" t="str">
        <f ca="true">+IF(OFFSET('Water Data'!$E$29,0,10*ROW('Water Data'!E160))="","",OFFSET('Water Data'!$E$29,0,10*ROW('Water Data'!E160)))</f>
        <v/>
      </c>
      <c r="BY166" s="309" t="str">
        <f ca="true">+IF(OFFSET('Water Data'!$F$27,0,10*ROW('Water Data'!F160))="","",OFFSET('Water Data'!$F$27,0,10*ROW('Water Data'!F160)))</f>
        <v/>
      </c>
      <c r="BZ166" s="309" t="str">
        <f ca="true">+IF(OFFSET('Water Data'!$F$28,0,10*ROW('Water Data'!F160))="","",OFFSET('Water Data'!$F$28,0,10*ROW('Water Data'!F160)))</f>
        <v/>
      </c>
      <c r="CA166" s="309" t="str">
        <f ca="true">+IF(OFFSET('Water Data'!$F$29,0,10*ROW('Water Data'!F160))="","",OFFSET('Water Data'!$F$29,0,10*ROW('Water Data'!F160)))</f>
        <v/>
      </c>
      <c r="CB166" s="309" t="str">
        <f ca="true">+IF(OFFSET('Water Data'!$G$27,0,10*ROW('Water Data'!G160))="","",OFFSET('Water Data'!$G$27,0,10*ROW('Water Data'!G160)))</f>
        <v/>
      </c>
      <c r="CC166" s="309" t="str">
        <f ca="true">+IF(OFFSET('Water Data'!$G$28,0,10*ROW('Water Data'!G160))="","",OFFSET('Water Data'!$G$28,0,10*ROW('Water Data'!G160)))</f>
        <v/>
      </c>
      <c r="CD166" s="309" t="str">
        <f ca="true">+IF(OFFSET('Water Data'!$G$29,0,10*ROW('Water Data'!G160))="","",OFFSET('Water Data'!$G$29,0,10*ROW('Water Data'!G160)))</f>
        <v/>
      </c>
      <c r="CE166" s="309" t="str">
        <f ca="true">+IF(OFFSET('Water Data'!$H$27,0,10*ROW('Water Data'!H160))="","",OFFSET('Water Data'!$H$27,0,10*ROW('Water Data'!H160)))</f>
        <v/>
      </c>
      <c r="CF166" s="309" t="str">
        <f ca="true">+IF(OFFSET('Water Data'!$H$28,0,10*ROW('Water Data'!H160))="","",OFFSET('Water Data'!$H$28,0,10*ROW('Water Data'!H160)))</f>
        <v/>
      </c>
      <c r="CG166" s="309" t="str">
        <f ca="true">+IF(OFFSET('Water Data'!$H$29,0,10*ROW('Water Data'!H160))="","",OFFSET('Water Data'!$H$29,0,10*ROW('Water Data'!H160)))</f>
        <v/>
      </c>
      <c r="CH166" s="309" t="str">
        <f ca="true">+IF(OFFSET('Water Data'!$I$27,0,10*ROW('Water Data'!I160))="","",OFFSET('Water Data'!$I$27,0,10*ROW('Water Data'!I160)))</f>
        <v/>
      </c>
      <c r="CI166" s="309" t="str">
        <f ca="true">+IF(OFFSET('Water Data'!$I$28,0,10*ROW('Water Data'!I160))="","",OFFSET('Water Data'!$I$28,0,10*ROW('Water Data'!I160)))</f>
        <v/>
      </c>
      <c r="CJ166" s="309" t="str">
        <f ca="true">+IF(OFFSET('Water Data'!$I$29,0,10*ROW('Water Data'!I160))="","",OFFSET('Water Data'!$I$29,0,10*ROW('Water Data'!I160)))</f>
        <v/>
      </c>
      <c r="CK166" s="309" t="str">
        <f ca="true">+IF(OFFSET('Sanitation Data'!$D$28,0,10*ROW('Sanitation Data'!D160))="","",OFFSET('Sanitation Data'!$D$28,0,10*ROW('Sanitation Data'!D160)))</f>
        <v/>
      </c>
      <c r="CL166" s="309" t="str">
        <f ca="true">+IF(OFFSET('Sanitation Data'!$D$29,0,10*ROW('Sanitation Data'!D160))="","",OFFSET('Sanitation Data'!$D$29,0,10*ROW('Sanitation Data'!D160)))</f>
        <v/>
      </c>
      <c r="CM166" s="309" t="str">
        <f ca="true">+IF(OFFSET('Sanitation Data'!$D$30,0,10*ROW('Sanitation Data'!D160))="","",OFFSET('Sanitation Data'!$D$30,0,10*ROW('Sanitation Data'!D160)))</f>
        <v/>
      </c>
      <c r="CN166" s="309" t="str">
        <f ca="true">+IF(OFFSET('Sanitation Data'!$D$31,0,10*ROW('Sanitation Data'!D160))="","",OFFSET('Sanitation Data'!$D$31,0,10*ROW('Sanitation Data'!D160)))</f>
        <v/>
      </c>
      <c r="CO166" s="309" t="str">
        <f ca="true">+IF(OFFSET('Sanitation Data'!$D$32,0,10*ROW('Sanitation Data'!D160))="","",OFFSET('Sanitation Data'!$D$32,0,10*ROW('Sanitation Data'!D160)))</f>
        <v/>
      </c>
      <c r="CP166" s="309" t="str">
        <f ca="true">+IF(OFFSET('Sanitation Data'!$E$28,0,10*ROW('Sanitation Data'!E160))="","",OFFSET('Sanitation Data'!$E$28,0,10*ROW('Sanitation Data'!E160)))</f>
        <v/>
      </c>
      <c r="CQ166" s="309" t="str">
        <f ca="true">+IF(OFFSET('Sanitation Data'!$E$29,0,10*ROW('Sanitation Data'!E160))="","",OFFSET('Sanitation Data'!$E$29,0,10*ROW('Sanitation Data'!E160)))</f>
        <v/>
      </c>
      <c r="CR166" s="309" t="str">
        <f ca="true">+IF(OFFSET('Sanitation Data'!$E$30,0,10*ROW('Sanitation Data'!E160))="","",OFFSET('Sanitation Data'!$E$30,0,10*ROW('Sanitation Data'!E160)))</f>
        <v/>
      </c>
      <c r="CS166" s="309" t="str">
        <f ca="true">+IF(OFFSET('Sanitation Data'!$E$31,0,10*ROW('Sanitation Data'!E160))="","",OFFSET('Sanitation Data'!$E$31,0,10*ROW('Sanitation Data'!E160)))</f>
        <v/>
      </c>
      <c r="CT166" s="309" t="str">
        <f ca="true">+IF(OFFSET('Sanitation Data'!$E$32,0,10*ROW('Sanitation Data'!E160))="","",OFFSET('Sanitation Data'!$E$32,0,10*ROW('Sanitation Data'!E160)))</f>
        <v/>
      </c>
      <c r="CU166" s="309" t="str">
        <f ca="true">+IF(OFFSET('Sanitation Data'!$F$28,0,10*ROW('Sanitation Data'!F160))="","",OFFSET('Sanitation Data'!$F$28,0,10*ROW('Sanitation Data'!F160)))</f>
        <v/>
      </c>
      <c r="CV166" s="309" t="str">
        <f ca="true">+IF(OFFSET('Sanitation Data'!$F$29,0,10*ROW('Sanitation Data'!F160))="","",OFFSET('Sanitation Data'!$F$29,0,10*ROW('Sanitation Data'!F160)))</f>
        <v/>
      </c>
      <c r="CW166" s="309" t="str">
        <f ca="true">+IF(OFFSET('Sanitation Data'!$F$30,0,10*ROW('Sanitation Data'!F160))="","",OFFSET('Sanitation Data'!$F$30,0,10*ROW('Sanitation Data'!F160)))</f>
        <v/>
      </c>
      <c r="CX166" s="309" t="str">
        <f ca="true">+IF(OFFSET('Sanitation Data'!$F$31,0,10*ROW('Sanitation Data'!F160))="","",OFFSET('Sanitation Data'!$F$31,0,10*ROW('Sanitation Data'!F160)))</f>
        <v/>
      </c>
      <c r="CY166" s="309" t="str">
        <f ca="true">+IF(OFFSET('Sanitation Data'!$F$32,0,10*ROW('Sanitation Data'!F160))="","",OFFSET('Sanitation Data'!$F$32,0,10*ROW('Sanitation Data'!F160)))</f>
        <v/>
      </c>
      <c r="CZ166" s="309" t="str">
        <f ca="true">+IF(OFFSET('Sanitation Data'!$G$28,0,10*ROW('Sanitation Data'!G160))="","",OFFSET('Sanitation Data'!$G$28,0,10*ROW('Sanitation Data'!G160)))</f>
        <v/>
      </c>
      <c r="DA166" s="309" t="str">
        <f ca="true">+IF(OFFSET('Sanitation Data'!$G$29,0,10*ROW('Sanitation Data'!G160))="","",OFFSET('Sanitation Data'!$G$29,0,10*ROW('Sanitation Data'!G160)))</f>
        <v/>
      </c>
      <c r="DB166" s="309" t="str">
        <f ca="true">+IF(OFFSET('Sanitation Data'!$G$30,0,10*ROW('Sanitation Data'!G160))="","",OFFSET('Sanitation Data'!$G$30,0,10*ROW('Sanitation Data'!G160)))</f>
        <v/>
      </c>
      <c r="DC166" s="309" t="str">
        <f ca="true">+IF(OFFSET('Sanitation Data'!$G$31,0,10*ROW('Sanitation Data'!G160))="","",OFFSET('Sanitation Data'!$G$31,0,10*ROW('Sanitation Data'!G160)))</f>
        <v/>
      </c>
      <c r="DD166" s="309" t="str">
        <f ca="true">+IF(OFFSET('Sanitation Data'!$G$32,0,10*ROW('Sanitation Data'!G160))="","",OFFSET('Sanitation Data'!$G$32,0,10*ROW('Sanitation Data'!G160)))</f>
        <v/>
      </c>
      <c r="DE166" s="309" t="str">
        <f ca="true">+IF(OFFSET('Sanitation Data'!$H$28,0,10*ROW('Sanitation Data'!H160))="","",OFFSET('Sanitation Data'!$H$28,0,10*ROW('Sanitation Data'!H160)))</f>
        <v/>
      </c>
      <c r="DF166" s="309" t="str">
        <f ca="true">+IF(OFFSET('Sanitation Data'!$H$29,0,10*ROW('Sanitation Data'!H160))="","",OFFSET('Sanitation Data'!$H$29,0,10*ROW('Sanitation Data'!H160)))</f>
        <v/>
      </c>
      <c r="DG166" s="309" t="str">
        <f ca="true">+IF(OFFSET('Sanitation Data'!$H$30,0,10*ROW('Sanitation Data'!H160))="","",OFFSET('Sanitation Data'!$H$30,0,10*ROW('Sanitation Data'!H160)))</f>
        <v/>
      </c>
      <c r="DH166" s="309" t="str">
        <f ca="true">+IF(OFFSET('Sanitation Data'!$H$31,0,10*ROW('Sanitation Data'!H160))="","",OFFSET('Sanitation Data'!$H$31,0,10*ROW('Sanitation Data'!H160)))</f>
        <v/>
      </c>
      <c r="DI166" s="309" t="str">
        <f ca="true">+IF(OFFSET('Sanitation Data'!$H$32,0,10*ROW('Sanitation Data'!H160))="","",OFFSET('Sanitation Data'!$H$32,0,10*ROW('Sanitation Data'!H160)))</f>
        <v/>
      </c>
      <c r="DJ166" s="309" t="str">
        <f ca="true">+IF(OFFSET('Sanitation Data'!$I$28,0,10*ROW('Sanitation Data'!I160))="","",OFFSET('Sanitation Data'!$I$28,0,10*ROW('Sanitation Data'!I160)))</f>
        <v/>
      </c>
      <c r="DK166" s="309" t="str">
        <f ca="true">+IF(OFFSET('Sanitation Data'!$I$29,0,10*ROW('Sanitation Data'!I160))="","",OFFSET('Sanitation Data'!$I$29,0,10*ROW('Sanitation Data'!I160)))</f>
        <v/>
      </c>
      <c r="DL166" s="309" t="str">
        <f ca="true">+IF(OFFSET('Sanitation Data'!$I$30,0,10*ROW('Sanitation Data'!I160))="","",OFFSET('Sanitation Data'!$I$30,0,10*ROW('Sanitation Data'!I160)))</f>
        <v/>
      </c>
      <c r="DM166" s="309" t="str">
        <f ca="true">+IF(OFFSET('Sanitation Data'!$I$31,0,10*ROW('Sanitation Data'!I160))="","",OFFSET('Sanitation Data'!$I$31,0,10*ROW('Sanitation Data'!I160)))</f>
        <v/>
      </c>
      <c r="DN166" s="309" t="str">
        <f ca="true">+IF(OFFSET('Sanitation Data'!$I$32,0,10*ROW('Sanitation Data'!I160))="","",OFFSET('Sanitation Data'!$I$32,0,10*ROW('Sanitation Data'!I160)))</f>
        <v/>
      </c>
      <c r="DO166" s="309" t="str">
        <f ca="true">+IF(OFFSET('Hygiene Data'!$D$11,0,10*ROW('Hygiene Data'!D160))="","",OFFSET('Hygiene Data'!$D$11,0,10*ROW('Hygiene Data'!D160)))</f>
        <v/>
      </c>
      <c r="DP166" s="309" t="str">
        <f ca="true">+IF(OFFSET('Hygiene Data'!$D$12,0,10*ROW('Hygiene Data'!D160))="","",OFFSET('Hygiene Data'!$D$12,0,10*ROW('Hygiene Data'!D160)))</f>
        <v/>
      </c>
      <c r="DQ166" s="309" t="str">
        <f ca="true">+IF(OFFSET('Hygiene Data'!$D$13,0,10*ROW('Hygiene Data'!D160))="","",OFFSET('Hygiene Data'!$D$13,0,10*ROW('Hygiene Data'!D160)))</f>
        <v/>
      </c>
      <c r="DR166" s="309" t="str">
        <f ca="true">+IF(OFFSET('Hygiene Data'!$E$11,0,10*ROW('Hygiene Data'!E160))="","",OFFSET('Hygiene Data'!$E$11,0,10*ROW('Hygiene Data'!E160)))</f>
        <v/>
      </c>
      <c r="DS166" s="309" t="str">
        <f ca="true">+IF(OFFSET('Hygiene Data'!$E$12,0,10*ROW('Hygiene Data'!E160))="","",OFFSET('Hygiene Data'!$E$12,0,10*ROW('Hygiene Data'!E160)))</f>
        <v/>
      </c>
      <c r="DT166" s="309" t="str">
        <f ca="true">+IF(OFFSET('Hygiene Data'!$E$13,0,10*ROW('Hygiene Data'!E160))="","",OFFSET('Hygiene Data'!$E$13,0,10*ROW('Hygiene Data'!E160)))</f>
        <v/>
      </c>
      <c r="DU166" s="309" t="str">
        <f ca="true">+IF(OFFSET('Hygiene Data'!$F$11,0,10*ROW('Hygiene Data'!F160))="","",OFFSET('Hygiene Data'!$F$11,0,10*ROW('Hygiene Data'!F160)))</f>
        <v/>
      </c>
      <c r="DV166" s="309" t="str">
        <f ca="true">+IF(OFFSET('Hygiene Data'!$F$12,0,10*ROW('Hygiene Data'!F160))="","",OFFSET('Hygiene Data'!$F$12,0,10*ROW('Hygiene Data'!F160)))</f>
        <v/>
      </c>
      <c r="DW166" s="309" t="str">
        <f ca="true">+IF(OFFSET('Hygiene Data'!$F$13,0,10*ROW('Hygiene Data'!F160))="","",OFFSET('Hygiene Data'!$F$13,0,10*ROW('Hygiene Data'!F160)))</f>
        <v/>
      </c>
      <c r="DX166" s="309" t="str">
        <f ca="true">+IF(OFFSET('Hygiene Data'!$G$11,0,10*ROW('Hygiene Data'!G160))="","",OFFSET('Hygiene Data'!$G$11,0,10*ROW('Hygiene Data'!G160)))</f>
        <v/>
      </c>
      <c r="DY166" s="309" t="str">
        <f ca="true">+IF(OFFSET('Hygiene Data'!$G$12,0,10*ROW('Hygiene Data'!G160))="","",OFFSET('Hygiene Data'!$G$12,0,10*ROW('Hygiene Data'!G160)))</f>
        <v/>
      </c>
      <c r="DZ166" s="309" t="str">
        <f ca="true">+IF(OFFSET('Hygiene Data'!$G$13,0,10*ROW('Hygiene Data'!G160))="","",OFFSET('Hygiene Data'!$G$13,0,10*ROW('Hygiene Data'!G160)))</f>
        <v/>
      </c>
      <c r="EA166" s="309" t="str">
        <f ca="true">+IF(OFFSET('Hygiene Data'!$H$11,0,10*ROW('Hygiene Data'!H160))="","",OFFSET('Hygiene Data'!$H$11,0,10*ROW('Hygiene Data'!H160)))</f>
        <v/>
      </c>
      <c r="EB166" s="309" t="str">
        <f ca="true">+IF(OFFSET('Hygiene Data'!$H$12,0,10*ROW('Hygiene Data'!H160))="","",OFFSET('Hygiene Data'!$H$12,0,10*ROW('Hygiene Data'!H160)))</f>
        <v/>
      </c>
      <c r="EC166" s="309" t="str">
        <f ca="true">+IF(OFFSET('Hygiene Data'!$H$13,0,10*ROW('Hygiene Data'!H160))="","",OFFSET('Hygiene Data'!$H$13,0,10*ROW('Hygiene Data'!H160)))</f>
        <v/>
      </c>
      <c r="ED166" s="309" t="str">
        <f ca="true">+IF(OFFSET('Hygiene Data'!$I$11,0,10*ROW('Hygiene Data'!I160))="","",OFFSET('Hygiene Data'!$I$11,0,10*ROW('Hygiene Data'!I160)))</f>
        <v/>
      </c>
      <c r="EE166" s="309" t="str">
        <f ca="true">+IF(OFFSET('Hygiene Data'!$I$12,0,10*ROW('Hygiene Data'!I160))="","",OFFSET('Hygiene Data'!$I$12,0,10*ROW('Hygiene Data'!I160)))</f>
        <v/>
      </c>
      <c r="EF166" s="309"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65" t="str">
        <f t="shared" ca="true" si="2"/>
        <v/>
      </c>
      <c r="D167" s="9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10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10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10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10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10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10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10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10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10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10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10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10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10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10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10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10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10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10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10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10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10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10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10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10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10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10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10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10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10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10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9"/>
      <c r="BS167" s="309" t="str">
        <f ca="true">+IF(OFFSET('Water Data'!$D$27,0,10*ROW('Water Data'!D161))="","",OFFSET('Water Data'!$D$27,0,10*ROW('Water Data'!D161)))</f>
        <v/>
      </c>
      <c r="BT167" s="309" t="str">
        <f ca="true">+IF(OFFSET('Water Data'!$D$28,0,10*ROW('Water Data'!D161))="","",OFFSET('Water Data'!$D$28,0,10*ROW('Water Data'!D161)))</f>
        <v/>
      </c>
      <c r="BU167" s="309" t="str">
        <f ca="true">+IF(OFFSET('Water Data'!$D$29,0,10*ROW('Water Data'!D161))="","",OFFSET('Water Data'!$D$29,0,10*ROW('Water Data'!D161)))</f>
        <v/>
      </c>
      <c r="BV167" s="309" t="str">
        <f ca="true">+IF(OFFSET('Water Data'!$E$27,0,10*ROW('Water Data'!E161))="","",OFFSET('Water Data'!$E$27,0,10*ROW('Water Data'!E161)))</f>
        <v/>
      </c>
      <c r="BW167" s="309" t="str">
        <f ca="true">+IF(OFFSET('Water Data'!$E$28,0,10*ROW('Water Data'!E161))="","",OFFSET('Water Data'!$E$28,0,10*ROW('Water Data'!E161)))</f>
        <v/>
      </c>
      <c r="BX167" s="309" t="str">
        <f ca="true">+IF(OFFSET('Water Data'!$E$29,0,10*ROW('Water Data'!E161))="","",OFFSET('Water Data'!$E$29,0,10*ROW('Water Data'!E161)))</f>
        <v/>
      </c>
      <c r="BY167" s="309" t="str">
        <f ca="true">+IF(OFFSET('Water Data'!$F$27,0,10*ROW('Water Data'!F161))="","",OFFSET('Water Data'!$F$27,0,10*ROW('Water Data'!F161)))</f>
        <v/>
      </c>
      <c r="BZ167" s="309" t="str">
        <f ca="true">+IF(OFFSET('Water Data'!$F$28,0,10*ROW('Water Data'!F161))="","",OFFSET('Water Data'!$F$28,0,10*ROW('Water Data'!F161)))</f>
        <v/>
      </c>
      <c r="CA167" s="309" t="str">
        <f ca="true">+IF(OFFSET('Water Data'!$F$29,0,10*ROW('Water Data'!F161))="","",OFFSET('Water Data'!$F$29,0,10*ROW('Water Data'!F161)))</f>
        <v/>
      </c>
      <c r="CB167" s="309" t="str">
        <f ca="true">+IF(OFFSET('Water Data'!$G$27,0,10*ROW('Water Data'!G161))="","",OFFSET('Water Data'!$G$27,0,10*ROW('Water Data'!G161)))</f>
        <v/>
      </c>
      <c r="CC167" s="309" t="str">
        <f ca="true">+IF(OFFSET('Water Data'!$G$28,0,10*ROW('Water Data'!G161))="","",OFFSET('Water Data'!$G$28,0,10*ROW('Water Data'!G161)))</f>
        <v/>
      </c>
      <c r="CD167" s="309" t="str">
        <f ca="true">+IF(OFFSET('Water Data'!$G$29,0,10*ROW('Water Data'!G161))="","",OFFSET('Water Data'!$G$29,0,10*ROW('Water Data'!G161)))</f>
        <v/>
      </c>
      <c r="CE167" s="309" t="str">
        <f ca="true">+IF(OFFSET('Water Data'!$H$27,0,10*ROW('Water Data'!H161))="","",OFFSET('Water Data'!$H$27,0,10*ROW('Water Data'!H161)))</f>
        <v/>
      </c>
      <c r="CF167" s="309" t="str">
        <f ca="true">+IF(OFFSET('Water Data'!$H$28,0,10*ROW('Water Data'!H161))="","",OFFSET('Water Data'!$H$28,0,10*ROW('Water Data'!H161)))</f>
        <v/>
      </c>
      <c r="CG167" s="309" t="str">
        <f ca="true">+IF(OFFSET('Water Data'!$H$29,0,10*ROW('Water Data'!H161))="","",OFFSET('Water Data'!$H$29,0,10*ROW('Water Data'!H161)))</f>
        <v/>
      </c>
      <c r="CH167" s="309" t="str">
        <f ca="true">+IF(OFFSET('Water Data'!$I$27,0,10*ROW('Water Data'!I161))="","",OFFSET('Water Data'!$I$27,0,10*ROW('Water Data'!I161)))</f>
        <v/>
      </c>
      <c r="CI167" s="309" t="str">
        <f ca="true">+IF(OFFSET('Water Data'!$I$28,0,10*ROW('Water Data'!I161))="","",OFFSET('Water Data'!$I$28,0,10*ROW('Water Data'!I161)))</f>
        <v/>
      </c>
      <c r="CJ167" s="309" t="str">
        <f ca="true">+IF(OFFSET('Water Data'!$I$29,0,10*ROW('Water Data'!I161))="","",OFFSET('Water Data'!$I$29,0,10*ROW('Water Data'!I161)))</f>
        <v/>
      </c>
      <c r="CK167" s="309" t="str">
        <f ca="true">+IF(OFFSET('Sanitation Data'!$D$28,0,10*ROW('Sanitation Data'!D161))="","",OFFSET('Sanitation Data'!$D$28,0,10*ROW('Sanitation Data'!D161)))</f>
        <v/>
      </c>
      <c r="CL167" s="309" t="str">
        <f ca="true">+IF(OFFSET('Sanitation Data'!$D$29,0,10*ROW('Sanitation Data'!D161))="","",OFFSET('Sanitation Data'!$D$29,0,10*ROW('Sanitation Data'!D161)))</f>
        <v/>
      </c>
      <c r="CM167" s="309" t="str">
        <f ca="true">+IF(OFFSET('Sanitation Data'!$D$30,0,10*ROW('Sanitation Data'!D161))="","",OFFSET('Sanitation Data'!$D$30,0,10*ROW('Sanitation Data'!D161)))</f>
        <v/>
      </c>
      <c r="CN167" s="309" t="str">
        <f ca="true">+IF(OFFSET('Sanitation Data'!$D$31,0,10*ROW('Sanitation Data'!D161))="","",OFFSET('Sanitation Data'!$D$31,0,10*ROW('Sanitation Data'!D161)))</f>
        <v/>
      </c>
      <c r="CO167" s="309" t="str">
        <f ca="true">+IF(OFFSET('Sanitation Data'!$D$32,0,10*ROW('Sanitation Data'!D161))="","",OFFSET('Sanitation Data'!$D$32,0,10*ROW('Sanitation Data'!D161)))</f>
        <v/>
      </c>
      <c r="CP167" s="309" t="str">
        <f ca="true">+IF(OFFSET('Sanitation Data'!$E$28,0,10*ROW('Sanitation Data'!E161))="","",OFFSET('Sanitation Data'!$E$28,0,10*ROW('Sanitation Data'!E161)))</f>
        <v/>
      </c>
      <c r="CQ167" s="309" t="str">
        <f ca="true">+IF(OFFSET('Sanitation Data'!$E$29,0,10*ROW('Sanitation Data'!E161))="","",OFFSET('Sanitation Data'!$E$29,0,10*ROW('Sanitation Data'!E161)))</f>
        <v/>
      </c>
      <c r="CR167" s="309" t="str">
        <f ca="true">+IF(OFFSET('Sanitation Data'!$E$30,0,10*ROW('Sanitation Data'!E161))="","",OFFSET('Sanitation Data'!$E$30,0,10*ROW('Sanitation Data'!E161)))</f>
        <v/>
      </c>
      <c r="CS167" s="309" t="str">
        <f ca="true">+IF(OFFSET('Sanitation Data'!$E$31,0,10*ROW('Sanitation Data'!E161))="","",OFFSET('Sanitation Data'!$E$31,0,10*ROW('Sanitation Data'!E161)))</f>
        <v/>
      </c>
      <c r="CT167" s="309" t="str">
        <f ca="true">+IF(OFFSET('Sanitation Data'!$E$32,0,10*ROW('Sanitation Data'!E161))="","",OFFSET('Sanitation Data'!$E$32,0,10*ROW('Sanitation Data'!E161)))</f>
        <v/>
      </c>
      <c r="CU167" s="309" t="str">
        <f ca="true">+IF(OFFSET('Sanitation Data'!$F$28,0,10*ROW('Sanitation Data'!F161))="","",OFFSET('Sanitation Data'!$F$28,0,10*ROW('Sanitation Data'!F161)))</f>
        <v/>
      </c>
      <c r="CV167" s="309" t="str">
        <f ca="true">+IF(OFFSET('Sanitation Data'!$F$29,0,10*ROW('Sanitation Data'!F161))="","",OFFSET('Sanitation Data'!$F$29,0,10*ROW('Sanitation Data'!F161)))</f>
        <v/>
      </c>
      <c r="CW167" s="309" t="str">
        <f ca="true">+IF(OFFSET('Sanitation Data'!$F$30,0,10*ROW('Sanitation Data'!F161))="","",OFFSET('Sanitation Data'!$F$30,0,10*ROW('Sanitation Data'!F161)))</f>
        <v/>
      </c>
      <c r="CX167" s="309" t="str">
        <f ca="true">+IF(OFFSET('Sanitation Data'!$F$31,0,10*ROW('Sanitation Data'!F161))="","",OFFSET('Sanitation Data'!$F$31,0,10*ROW('Sanitation Data'!F161)))</f>
        <v/>
      </c>
      <c r="CY167" s="309" t="str">
        <f ca="true">+IF(OFFSET('Sanitation Data'!$F$32,0,10*ROW('Sanitation Data'!F161))="","",OFFSET('Sanitation Data'!$F$32,0,10*ROW('Sanitation Data'!F161)))</f>
        <v/>
      </c>
      <c r="CZ167" s="309" t="str">
        <f ca="true">+IF(OFFSET('Sanitation Data'!$G$28,0,10*ROW('Sanitation Data'!G161))="","",OFFSET('Sanitation Data'!$G$28,0,10*ROW('Sanitation Data'!G161)))</f>
        <v/>
      </c>
      <c r="DA167" s="309" t="str">
        <f ca="true">+IF(OFFSET('Sanitation Data'!$G$29,0,10*ROW('Sanitation Data'!G161))="","",OFFSET('Sanitation Data'!$G$29,0,10*ROW('Sanitation Data'!G161)))</f>
        <v/>
      </c>
      <c r="DB167" s="309" t="str">
        <f ca="true">+IF(OFFSET('Sanitation Data'!$G$30,0,10*ROW('Sanitation Data'!G161))="","",OFFSET('Sanitation Data'!$G$30,0,10*ROW('Sanitation Data'!G161)))</f>
        <v/>
      </c>
      <c r="DC167" s="309" t="str">
        <f ca="true">+IF(OFFSET('Sanitation Data'!$G$31,0,10*ROW('Sanitation Data'!G161))="","",OFFSET('Sanitation Data'!$G$31,0,10*ROW('Sanitation Data'!G161)))</f>
        <v/>
      </c>
      <c r="DD167" s="309" t="str">
        <f ca="true">+IF(OFFSET('Sanitation Data'!$G$32,0,10*ROW('Sanitation Data'!G161))="","",OFFSET('Sanitation Data'!$G$32,0,10*ROW('Sanitation Data'!G161)))</f>
        <v/>
      </c>
      <c r="DE167" s="309" t="str">
        <f ca="true">+IF(OFFSET('Sanitation Data'!$H$28,0,10*ROW('Sanitation Data'!H161))="","",OFFSET('Sanitation Data'!$H$28,0,10*ROW('Sanitation Data'!H161)))</f>
        <v/>
      </c>
      <c r="DF167" s="309" t="str">
        <f ca="true">+IF(OFFSET('Sanitation Data'!$H$29,0,10*ROW('Sanitation Data'!H161))="","",OFFSET('Sanitation Data'!$H$29,0,10*ROW('Sanitation Data'!H161)))</f>
        <v/>
      </c>
      <c r="DG167" s="309" t="str">
        <f ca="true">+IF(OFFSET('Sanitation Data'!$H$30,0,10*ROW('Sanitation Data'!H161))="","",OFFSET('Sanitation Data'!$H$30,0,10*ROW('Sanitation Data'!H161)))</f>
        <v/>
      </c>
      <c r="DH167" s="309" t="str">
        <f ca="true">+IF(OFFSET('Sanitation Data'!$H$31,0,10*ROW('Sanitation Data'!H161))="","",OFFSET('Sanitation Data'!$H$31,0,10*ROW('Sanitation Data'!H161)))</f>
        <v/>
      </c>
      <c r="DI167" s="309" t="str">
        <f ca="true">+IF(OFFSET('Sanitation Data'!$H$32,0,10*ROW('Sanitation Data'!H161))="","",OFFSET('Sanitation Data'!$H$32,0,10*ROW('Sanitation Data'!H161)))</f>
        <v/>
      </c>
      <c r="DJ167" s="309" t="str">
        <f ca="true">+IF(OFFSET('Sanitation Data'!$I$28,0,10*ROW('Sanitation Data'!I161))="","",OFFSET('Sanitation Data'!$I$28,0,10*ROW('Sanitation Data'!I161)))</f>
        <v/>
      </c>
      <c r="DK167" s="309" t="str">
        <f ca="true">+IF(OFFSET('Sanitation Data'!$I$29,0,10*ROW('Sanitation Data'!I161))="","",OFFSET('Sanitation Data'!$I$29,0,10*ROW('Sanitation Data'!I161)))</f>
        <v/>
      </c>
      <c r="DL167" s="309" t="str">
        <f ca="true">+IF(OFFSET('Sanitation Data'!$I$30,0,10*ROW('Sanitation Data'!I161))="","",OFFSET('Sanitation Data'!$I$30,0,10*ROW('Sanitation Data'!I161)))</f>
        <v/>
      </c>
      <c r="DM167" s="309" t="str">
        <f ca="true">+IF(OFFSET('Sanitation Data'!$I$31,0,10*ROW('Sanitation Data'!I161))="","",OFFSET('Sanitation Data'!$I$31,0,10*ROW('Sanitation Data'!I161)))</f>
        <v/>
      </c>
      <c r="DN167" s="309" t="str">
        <f ca="true">+IF(OFFSET('Sanitation Data'!$I$32,0,10*ROW('Sanitation Data'!I161))="","",OFFSET('Sanitation Data'!$I$32,0,10*ROW('Sanitation Data'!I161)))</f>
        <v/>
      </c>
      <c r="DO167" s="309" t="str">
        <f ca="true">+IF(OFFSET('Hygiene Data'!$D$11,0,10*ROW('Hygiene Data'!D161))="","",OFFSET('Hygiene Data'!$D$11,0,10*ROW('Hygiene Data'!D161)))</f>
        <v/>
      </c>
      <c r="DP167" s="309" t="str">
        <f ca="true">+IF(OFFSET('Hygiene Data'!$D$12,0,10*ROW('Hygiene Data'!D161))="","",OFFSET('Hygiene Data'!$D$12,0,10*ROW('Hygiene Data'!D161)))</f>
        <v/>
      </c>
      <c r="DQ167" s="309" t="str">
        <f ca="true">+IF(OFFSET('Hygiene Data'!$D$13,0,10*ROW('Hygiene Data'!D161))="","",OFFSET('Hygiene Data'!$D$13,0,10*ROW('Hygiene Data'!D161)))</f>
        <v/>
      </c>
      <c r="DR167" s="309" t="str">
        <f ca="true">+IF(OFFSET('Hygiene Data'!$E$11,0,10*ROW('Hygiene Data'!E161))="","",OFFSET('Hygiene Data'!$E$11,0,10*ROW('Hygiene Data'!E161)))</f>
        <v/>
      </c>
      <c r="DS167" s="309" t="str">
        <f ca="true">+IF(OFFSET('Hygiene Data'!$E$12,0,10*ROW('Hygiene Data'!E161))="","",OFFSET('Hygiene Data'!$E$12,0,10*ROW('Hygiene Data'!E161)))</f>
        <v/>
      </c>
      <c r="DT167" s="309" t="str">
        <f ca="true">+IF(OFFSET('Hygiene Data'!$E$13,0,10*ROW('Hygiene Data'!E161))="","",OFFSET('Hygiene Data'!$E$13,0,10*ROW('Hygiene Data'!E161)))</f>
        <v/>
      </c>
      <c r="DU167" s="309" t="str">
        <f ca="true">+IF(OFFSET('Hygiene Data'!$F$11,0,10*ROW('Hygiene Data'!F161))="","",OFFSET('Hygiene Data'!$F$11,0,10*ROW('Hygiene Data'!F161)))</f>
        <v/>
      </c>
      <c r="DV167" s="309" t="str">
        <f ca="true">+IF(OFFSET('Hygiene Data'!$F$12,0,10*ROW('Hygiene Data'!F161))="","",OFFSET('Hygiene Data'!$F$12,0,10*ROW('Hygiene Data'!F161)))</f>
        <v/>
      </c>
      <c r="DW167" s="309" t="str">
        <f ca="true">+IF(OFFSET('Hygiene Data'!$F$13,0,10*ROW('Hygiene Data'!F161))="","",OFFSET('Hygiene Data'!$F$13,0,10*ROW('Hygiene Data'!F161)))</f>
        <v/>
      </c>
      <c r="DX167" s="309" t="str">
        <f ca="true">+IF(OFFSET('Hygiene Data'!$G$11,0,10*ROW('Hygiene Data'!G161))="","",OFFSET('Hygiene Data'!$G$11,0,10*ROW('Hygiene Data'!G161)))</f>
        <v/>
      </c>
      <c r="DY167" s="309" t="str">
        <f ca="true">+IF(OFFSET('Hygiene Data'!$G$12,0,10*ROW('Hygiene Data'!G161))="","",OFFSET('Hygiene Data'!$G$12,0,10*ROW('Hygiene Data'!G161)))</f>
        <v/>
      </c>
      <c r="DZ167" s="309" t="str">
        <f ca="true">+IF(OFFSET('Hygiene Data'!$G$13,0,10*ROW('Hygiene Data'!G161))="","",OFFSET('Hygiene Data'!$G$13,0,10*ROW('Hygiene Data'!G161)))</f>
        <v/>
      </c>
      <c r="EA167" s="309" t="str">
        <f ca="true">+IF(OFFSET('Hygiene Data'!$H$11,0,10*ROW('Hygiene Data'!H161))="","",OFFSET('Hygiene Data'!$H$11,0,10*ROW('Hygiene Data'!H161)))</f>
        <v/>
      </c>
      <c r="EB167" s="309" t="str">
        <f ca="true">+IF(OFFSET('Hygiene Data'!$H$12,0,10*ROW('Hygiene Data'!H161))="","",OFFSET('Hygiene Data'!$H$12,0,10*ROW('Hygiene Data'!H161)))</f>
        <v/>
      </c>
      <c r="EC167" s="309" t="str">
        <f ca="true">+IF(OFFSET('Hygiene Data'!$H$13,0,10*ROW('Hygiene Data'!H161))="","",OFFSET('Hygiene Data'!$H$13,0,10*ROW('Hygiene Data'!H161)))</f>
        <v/>
      </c>
      <c r="ED167" s="309" t="str">
        <f ca="true">+IF(OFFSET('Hygiene Data'!$I$11,0,10*ROW('Hygiene Data'!I161))="","",OFFSET('Hygiene Data'!$I$11,0,10*ROW('Hygiene Data'!I161)))</f>
        <v/>
      </c>
      <c r="EE167" s="309" t="str">
        <f ca="true">+IF(OFFSET('Hygiene Data'!$I$12,0,10*ROW('Hygiene Data'!I161))="","",OFFSET('Hygiene Data'!$I$12,0,10*ROW('Hygiene Data'!I161)))</f>
        <v/>
      </c>
      <c r="EF167" s="309"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65" t="str">
        <f t="shared" ca="true" si="2"/>
        <v/>
      </c>
      <c r="D168" s="9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10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10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10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10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10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10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10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10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10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10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10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10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10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10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10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10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10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10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10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10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10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10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10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10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10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10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10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10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10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10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9"/>
      <c r="BS168" s="309" t="str">
        <f ca="true">+IF(OFFSET('Water Data'!$D$27,0,10*ROW('Water Data'!D162))="","",OFFSET('Water Data'!$D$27,0,10*ROW('Water Data'!D162)))</f>
        <v/>
      </c>
      <c r="BT168" s="309" t="str">
        <f ca="true">+IF(OFFSET('Water Data'!$D$28,0,10*ROW('Water Data'!D162))="","",OFFSET('Water Data'!$D$28,0,10*ROW('Water Data'!D162)))</f>
        <v/>
      </c>
      <c r="BU168" s="309" t="str">
        <f ca="true">+IF(OFFSET('Water Data'!$D$29,0,10*ROW('Water Data'!D162))="","",OFFSET('Water Data'!$D$29,0,10*ROW('Water Data'!D162)))</f>
        <v/>
      </c>
      <c r="BV168" s="309" t="str">
        <f ca="true">+IF(OFFSET('Water Data'!$E$27,0,10*ROW('Water Data'!E162))="","",OFFSET('Water Data'!$E$27,0,10*ROW('Water Data'!E162)))</f>
        <v/>
      </c>
      <c r="BW168" s="309" t="str">
        <f ca="true">+IF(OFFSET('Water Data'!$E$28,0,10*ROW('Water Data'!E162))="","",OFFSET('Water Data'!$E$28,0,10*ROW('Water Data'!E162)))</f>
        <v/>
      </c>
      <c r="BX168" s="309" t="str">
        <f ca="true">+IF(OFFSET('Water Data'!$E$29,0,10*ROW('Water Data'!E162))="","",OFFSET('Water Data'!$E$29,0,10*ROW('Water Data'!E162)))</f>
        <v/>
      </c>
      <c r="BY168" s="309" t="str">
        <f ca="true">+IF(OFFSET('Water Data'!$F$27,0,10*ROW('Water Data'!F162))="","",OFFSET('Water Data'!$F$27,0,10*ROW('Water Data'!F162)))</f>
        <v/>
      </c>
      <c r="BZ168" s="309" t="str">
        <f ca="true">+IF(OFFSET('Water Data'!$F$28,0,10*ROW('Water Data'!F162))="","",OFFSET('Water Data'!$F$28,0,10*ROW('Water Data'!F162)))</f>
        <v/>
      </c>
      <c r="CA168" s="309" t="str">
        <f ca="true">+IF(OFFSET('Water Data'!$F$29,0,10*ROW('Water Data'!F162))="","",OFFSET('Water Data'!$F$29,0,10*ROW('Water Data'!F162)))</f>
        <v/>
      </c>
      <c r="CB168" s="309" t="str">
        <f ca="true">+IF(OFFSET('Water Data'!$G$27,0,10*ROW('Water Data'!G162))="","",OFFSET('Water Data'!$G$27,0,10*ROW('Water Data'!G162)))</f>
        <v/>
      </c>
      <c r="CC168" s="309" t="str">
        <f ca="true">+IF(OFFSET('Water Data'!$G$28,0,10*ROW('Water Data'!G162))="","",OFFSET('Water Data'!$G$28,0,10*ROW('Water Data'!G162)))</f>
        <v/>
      </c>
      <c r="CD168" s="309" t="str">
        <f ca="true">+IF(OFFSET('Water Data'!$G$29,0,10*ROW('Water Data'!G162))="","",OFFSET('Water Data'!$G$29,0,10*ROW('Water Data'!G162)))</f>
        <v/>
      </c>
      <c r="CE168" s="309" t="str">
        <f ca="true">+IF(OFFSET('Water Data'!$H$27,0,10*ROW('Water Data'!H162))="","",OFFSET('Water Data'!$H$27,0,10*ROW('Water Data'!H162)))</f>
        <v/>
      </c>
      <c r="CF168" s="309" t="str">
        <f ca="true">+IF(OFFSET('Water Data'!$H$28,0,10*ROW('Water Data'!H162))="","",OFFSET('Water Data'!$H$28,0,10*ROW('Water Data'!H162)))</f>
        <v/>
      </c>
      <c r="CG168" s="309" t="str">
        <f ca="true">+IF(OFFSET('Water Data'!$H$29,0,10*ROW('Water Data'!H162))="","",OFFSET('Water Data'!$H$29,0,10*ROW('Water Data'!H162)))</f>
        <v/>
      </c>
      <c r="CH168" s="309" t="str">
        <f ca="true">+IF(OFFSET('Water Data'!$I$27,0,10*ROW('Water Data'!I162))="","",OFFSET('Water Data'!$I$27,0,10*ROW('Water Data'!I162)))</f>
        <v/>
      </c>
      <c r="CI168" s="309" t="str">
        <f ca="true">+IF(OFFSET('Water Data'!$I$28,0,10*ROW('Water Data'!I162))="","",OFFSET('Water Data'!$I$28,0,10*ROW('Water Data'!I162)))</f>
        <v/>
      </c>
      <c r="CJ168" s="309" t="str">
        <f ca="true">+IF(OFFSET('Water Data'!$I$29,0,10*ROW('Water Data'!I162))="","",OFFSET('Water Data'!$I$29,0,10*ROW('Water Data'!I162)))</f>
        <v/>
      </c>
      <c r="CK168" s="309" t="str">
        <f ca="true">+IF(OFFSET('Sanitation Data'!$D$28,0,10*ROW('Sanitation Data'!D162))="","",OFFSET('Sanitation Data'!$D$28,0,10*ROW('Sanitation Data'!D162)))</f>
        <v/>
      </c>
      <c r="CL168" s="309" t="str">
        <f ca="true">+IF(OFFSET('Sanitation Data'!$D$29,0,10*ROW('Sanitation Data'!D162))="","",OFFSET('Sanitation Data'!$D$29,0,10*ROW('Sanitation Data'!D162)))</f>
        <v/>
      </c>
      <c r="CM168" s="309" t="str">
        <f ca="true">+IF(OFFSET('Sanitation Data'!$D$30,0,10*ROW('Sanitation Data'!D162))="","",OFFSET('Sanitation Data'!$D$30,0,10*ROW('Sanitation Data'!D162)))</f>
        <v/>
      </c>
      <c r="CN168" s="309" t="str">
        <f ca="true">+IF(OFFSET('Sanitation Data'!$D$31,0,10*ROW('Sanitation Data'!D162))="","",OFFSET('Sanitation Data'!$D$31,0,10*ROW('Sanitation Data'!D162)))</f>
        <v/>
      </c>
      <c r="CO168" s="309" t="str">
        <f ca="true">+IF(OFFSET('Sanitation Data'!$D$32,0,10*ROW('Sanitation Data'!D162))="","",OFFSET('Sanitation Data'!$D$32,0,10*ROW('Sanitation Data'!D162)))</f>
        <v/>
      </c>
      <c r="CP168" s="309" t="str">
        <f ca="true">+IF(OFFSET('Sanitation Data'!$E$28,0,10*ROW('Sanitation Data'!E162))="","",OFFSET('Sanitation Data'!$E$28,0,10*ROW('Sanitation Data'!E162)))</f>
        <v/>
      </c>
      <c r="CQ168" s="309" t="str">
        <f ca="true">+IF(OFFSET('Sanitation Data'!$E$29,0,10*ROW('Sanitation Data'!E162))="","",OFFSET('Sanitation Data'!$E$29,0,10*ROW('Sanitation Data'!E162)))</f>
        <v/>
      </c>
      <c r="CR168" s="309" t="str">
        <f ca="true">+IF(OFFSET('Sanitation Data'!$E$30,0,10*ROW('Sanitation Data'!E162))="","",OFFSET('Sanitation Data'!$E$30,0,10*ROW('Sanitation Data'!E162)))</f>
        <v/>
      </c>
      <c r="CS168" s="309" t="str">
        <f ca="true">+IF(OFFSET('Sanitation Data'!$E$31,0,10*ROW('Sanitation Data'!E162))="","",OFFSET('Sanitation Data'!$E$31,0,10*ROW('Sanitation Data'!E162)))</f>
        <v/>
      </c>
      <c r="CT168" s="309" t="str">
        <f ca="true">+IF(OFFSET('Sanitation Data'!$E$32,0,10*ROW('Sanitation Data'!E162))="","",OFFSET('Sanitation Data'!$E$32,0,10*ROW('Sanitation Data'!E162)))</f>
        <v/>
      </c>
      <c r="CU168" s="309" t="str">
        <f ca="true">+IF(OFFSET('Sanitation Data'!$F$28,0,10*ROW('Sanitation Data'!F162))="","",OFFSET('Sanitation Data'!$F$28,0,10*ROW('Sanitation Data'!F162)))</f>
        <v/>
      </c>
      <c r="CV168" s="309" t="str">
        <f ca="true">+IF(OFFSET('Sanitation Data'!$F$29,0,10*ROW('Sanitation Data'!F162))="","",OFFSET('Sanitation Data'!$F$29,0,10*ROW('Sanitation Data'!F162)))</f>
        <v/>
      </c>
      <c r="CW168" s="309" t="str">
        <f ca="true">+IF(OFFSET('Sanitation Data'!$F$30,0,10*ROW('Sanitation Data'!F162))="","",OFFSET('Sanitation Data'!$F$30,0,10*ROW('Sanitation Data'!F162)))</f>
        <v/>
      </c>
      <c r="CX168" s="309" t="str">
        <f ca="true">+IF(OFFSET('Sanitation Data'!$F$31,0,10*ROW('Sanitation Data'!F162))="","",OFFSET('Sanitation Data'!$F$31,0,10*ROW('Sanitation Data'!F162)))</f>
        <v/>
      </c>
      <c r="CY168" s="309" t="str">
        <f ca="true">+IF(OFFSET('Sanitation Data'!$F$32,0,10*ROW('Sanitation Data'!F162))="","",OFFSET('Sanitation Data'!$F$32,0,10*ROW('Sanitation Data'!F162)))</f>
        <v/>
      </c>
      <c r="CZ168" s="309" t="str">
        <f ca="true">+IF(OFFSET('Sanitation Data'!$G$28,0,10*ROW('Sanitation Data'!G162))="","",OFFSET('Sanitation Data'!$G$28,0,10*ROW('Sanitation Data'!G162)))</f>
        <v/>
      </c>
      <c r="DA168" s="309" t="str">
        <f ca="true">+IF(OFFSET('Sanitation Data'!$G$29,0,10*ROW('Sanitation Data'!G162))="","",OFFSET('Sanitation Data'!$G$29,0,10*ROW('Sanitation Data'!G162)))</f>
        <v/>
      </c>
      <c r="DB168" s="309" t="str">
        <f ca="true">+IF(OFFSET('Sanitation Data'!$G$30,0,10*ROW('Sanitation Data'!G162))="","",OFFSET('Sanitation Data'!$G$30,0,10*ROW('Sanitation Data'!G162)))</f>
        <v/>
      </c>
      <c r="DC168" s="309" t="str">
        <f ca="true">+IF(OFFSET('Sanitation Data'!$G$31,0,10*ROW('Sanitation Data'!G162))="","",OFFSET('Sanitation Data'!$G$31,0,10*ROW('Sanitation Data'!G162)))</f>
        <v/>
      </c>
      <c r="DD168" s="309" t="str">
        <f ca="true">+IF(OFFSET('Sanitation Data'!$G$32,0,10*ROW('Sanitation Data'!G162))="","",OFFSET('Sanitation Data'!$G$32,0,10*ROW('Sanitation Data'!G162)))</f>
        <v/>
      </c>
      <c r="DE168" s="309" t="str">
        <f ca="true">+IF(OFFSET('Sanitation Data'!$H$28,0,10*ROW('Sanitation Data'!H162))="","",OFFSET('Sanitation Data'!$H$28,0,10*ROW('Sanitation Data'!H162)))</f>
        <v/>
      </c>
      <c r="DF168" s="309" t="str">
        <f ca="true">+IF(OFFSET('Sanitation Data'!$H$29,0,10*ROW('Sanitation Data'!H162))="","",OFFSET('Sanitation Data'!$H$29,0,10*ROW('Sanitation Data'!H162)))</f>
        <v/>
      </c>
      <c r="DG168" s="309" t="str">
        <f ca="true">+IF(OFFSET('Sanitation Data'!$H$30,0,10*ROW('Sanitation Data'!H162))="","",OFFSET('Sanitation Data'!$H$30,0,10*ROW('Sanitation Data'!H162)))</f>
        <v/>
      </c>
      <c r="DH168" s="309" t="str">
        <f ca="true">+IF(OFFSET('Sanitation Data'!$H$31,0,10*ROW('Sanitation Data'!H162))="","",OFFSET('Sanitation Data'!$H$31,0,10*ROW('Sanitation Data'!H162)))</f>
        <v/>
      </c>
      <c r="DI168" s="309" t="str">
        <f ca="true">+IF(OFFSET('Sanitation Data'!$H$32,0,10*ROW('Sanitation Data'!H162))="","",OFFSET('Sanitation Data'!$H$32,0,10*ROW('Sanitation Data'!H162)))</f>
        <v/>
      </c>
      <c r="DJ168" s="309" t="str">
        <f ca="true">+IF(OFFSET('Sanitation Data'!$I$28,0,10*ROW('Sanitation Data'!I162))="","",OFFSET('Sanitation Data'!$I$28,0,10*ROW('Sanitation Data'!I162)))</f>
        <v/>
      </c>
      <c r="DK168" s="309" t="str">
        <f ca="true">+IF(OFFSET('Sanitation Data'!$I$29,0,10*ROW('Sanitation Data'!I162))="","",OFFSET('Sanitation Data'!$I$29,0,10*ROW('Sanitation Data'!I162)))</f>
        <v/>
      </c>
      <c r="DL168" s="309" t="str">
        <f ca="true">+IF(OFFSET('Sanitation Data'!$I$30,0,10*ROW('Sanitation Data'!I162))="","",OFFSET('Sanitation Data'!$I$30,0,10*ROW('Sanitation Data'!I162)))</f>
        <v/>
      </c>
      <c r="DM168" s="309" t="str">
        <f ca="true">+IF(OFFSET('Sanitation Data'!$I$31,0,10*ROW('Sanitation Data'!I162))="","",OFFSET('Sanitation Data'!$I$31,0,10*ROW('Sanitation Data'!I162)))</f>
        <v/>
      </c>
      <c r="DN168" s="309" t="str">
        <f ca="true">+IF(OFFSET('Sanitation Data'!$I$32,0,10*ROW('Sanitation Data'!I162))="","",OFFSET('Sanitation Data'!$I$32,0,10*ROW('Sanitation Data'!I162)))</f>
        <v/>
      </c>
      <c r="DO168" s="309" t="str">
        <f ca="true">+IF(OFFSET('Hygiene Data'!$D$11,0,10*ROW('Hygiene Data'!D162))="","",OFFSET('Hygiene Data'!$D$11,0,10*ROW('Hygiene Data'!D162)))</f>
        <v/>
      </c>
      <c r="DP168" s="309" t="str">
        <f ca="true">+IF(OFFSET('Hygiene Data'!$D$12,0,10*ROW('Hygiene Data'!D162))="","",OFFSET('Hygiene Data'!$D$12,0,10*ROW('Hygiene Data'!D162)))</f>
        <v/>
      </c>
      <c r="DQ168" s="309" t="str">
        <f ca="true">+IF(OFFSET('Hygiene Data'!$D$13,0,10*ROW('Hygiene Data'!D162))="","",OFFSET('Hygiene Data'!$D$13,0,10*ROW('Hygiene Data'!D162)))</f>
        <v/>
      </c>
      <c r="DR168" s="309" t="str">
        <f ca="true">+IF(OFFSET('Hygiene Data'!$E$11,0,10*ROW('Hygiene Data'!E162))="","",OFFSET('Hygiene Data'!$E$11,0,10*ROW('Hygiene Data'!E162)))</f>
        <v/>
      </c>
      <c r="DS168" s="309" t="str">
        <f ca="true">+IF(OFFSET('Hygiene Data'!$E$12,0,10*ROW('Hygiene Data'!E162))="","",OFFSET('Hygiene Data'!$E$12,0,10*ROW('Hygiene Data'!E162)))</f>
        <v/>
      </c>
      <c r="DT168" s="309" t="str">
        <f ca="true">+IF(OFFSET('Hygiene Data'!$E$13,0,10*ROW('Hygiene Data'!E162))="","",OFFSET('Hygiene Data'!$E$13,0,10*ROW('Hygiene Data'!E162)))</f>
        <v/>
      </c>
      <c r="DU168" s="309" t="str">
        <f ca="true">+IF(OFFSET('Hygiene Data'!$F$11,0,10*ROW('Hygiene Data'!F162))="","",OFFSET('Hygiene Data'!$F$11,0,10*ROW('Hygiene Data'!F162)))</f>
        <v/>
      </c>
      <c r="DV168" s="309" t="str">
        <f ca="true">+IF(OFFSET('Hygiene Data'!$F$12,0,10*ROW('Hygiene Data'!F162))="","",OFFSET('Hygiene Data'!$F$12,0,10*ROW('Hygiene Data'!F162)))</f>
        <v/>
      </c>
      <c r="DW168" s="309" t="str">
        <f ca="true">+IF(OFFSET('Hygiene Data'!$F$13,0,10*ROW('Hygiene Data'!F162))="","",OFFSET('Hygiene Data'!$F$13,0,10*ROW('Hygiene Data'!F162)))</f>
        <v/>
      </c>
      <c r="DX168" s="309" t="str">
        <f ca="true">+IF(OFFSET('Hygiene Data'!$G$11,0,10*ROW('Hygiene Data'!G162))="","",OFFSET('Hygiene Data'!$G$11,0,10*ROW('Hygiene Data'!G162)))</f>
        <v/>
      </c>
      <c r="DY168" s="309" t="str">
        <f ca="true">+IF(OFFSET('Hygiene Data'!$G$12,0,10*ROW('Hygiene Data'!G162))="","",OFFSET('Hygiene Data'!$G$12,0,10*ROW('Hygiene Data'!G162)))</f>
        <v/>
      </c>
      <c r="DZ168" s="309" t="str">
        <f ca="true">+IF(OFFSET('Hygiene Data'!$G$13,0,10*ROW('Hygiene Data'!G162))="","",OFFSET('Hygiene Data'!$G$13,0,10*ROW('Hygiene Data'!G162)))</f>
        <v/>
      </c>
      <c r="EA168" s="309" t="str">
        <f ca="true">+IF(OFFSET('Hygiene Data'!$H$11,0,10*ROW('Hygiene Data'!H162))="","",OFFSET('Hygiene Data'!$H$11,0,10*ROW('Hygiene Data'!H162)))</f>
        <v/>
      </c>
      <c r="EB168" s="309" t="str">
        <f ca="true">+IF(OFFSET('Hygiene Data'!$H$12,0,10*ROW('Hygiene Data'!H162))="","",OFFSET('Hygiene Data'!$H$12,0,10*ROW('Hygiene Data'!H162)))</f>
        <v/>
      </c>
      <c r="EC168" s="309" t="str">
        <f ca="true">+IF(OFFSET('Hygiene Data'!$H$13,0,10*ROW('Hygiene Data'!H162))="","",OFFSET('Hygiene Data'!$H$13,0,10*ROW('Hygiene Data'!H162)))</f>
        <v/>
      </c>
      <c r="ED168" s="309" t="str">
        <f ca="true">+IF(OFFSET('Hygiene Data'!$I$11,0,10*ROW('Hygiene Data'!I162))="","",OFFSET('Hygiene Data'!$I$11,0,10*ROW('Hygiene Data'!I162)))</f>
        <v/>
      </c>
      <c r="EE168" s="309" t="str">
        <f ca="true">+IF(OFFSET('Hygiene Data'!$I$12,0,10*ROW('Hygiene Data'!I162))="","",OFFSET('Hygiene Data'!$I$12,0,10*ROW('Hygiene Data'!I162)))</f>
        <v/>
      </c>
      <c r="EF168" s="309"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65" t="str">
        <f t="shared" ca="true" si="2"/>
        <v/>
      </c>
      <c r="D169" s="9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10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10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10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10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10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10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10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10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10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10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10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10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10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10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10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10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10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10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10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10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10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10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10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10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10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10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10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10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10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10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9"/>
      <c r="BS169" s="309" t="str">
        <f ca="true">+IF(OFFSET('Water Data'!$D$27,0,10*ROW('Water Data'!D163))="","",OFFSET('Water Data'!$D$27,0,10*ROW('Water Data'!D163)))</f>
        <v/>
      </c>
      <c r="BT169" s="309" t="str">
        <f ca="true">+IF(OFFSET('Water Data'!$D$28,0,10*ROW('Water Data'!D163))="","",OFFSET('Water Data'!$D$28,0,10*ROW('Water Data'!D163)))</f>
        <v/>
      </c>
      <c r="BU169" s="309" t="str">
        <f ca="true">+IF(OFFSET('Water Data'!$D$29,0,10*ROW('Water Data'!D163))="","",OFFSET('Water Data'!$D$29,0,10*ROW('Water Data'!D163)))</f>
        <v/>
      </c>
      <c r="BV169" s="309" t="str">
        <f ca="true">+IF(OFFSET('Water Data'!$E$27,0,10*ROW('Water Data'!E163))="","",OFFSET('Water Data'!$E$27,0,10*ROW('Water Data'!E163)))</f>
        <v/>
      </c>
      <c r="BW169" s="309" t="str">
        <f ca="true">+IF(OFFSET('Water Data'!$E$28,0,10*ROW('Water Data'!E163))="","",OFFSET('Water Data'!$E$28,0,10*ROW('Water Data'!E163)))</f>
        <v/>
      </c>
      <c r="BX169" s="309" t="str">
        <f ca="true">+IF(OFFSET('Water Data'!$E$29,0,10*ROW('Water Data'!E163))="","",OFFSET('Water Data'!$E$29,0,10*ROW('Water Data'!E163)))</f>
        <v/>
      </c>
      <c r="BY169" s="309" t="str">
        <f ca="true">+IF(OFFSET('Water Data'!$F$27,0,10*ROW('Water Data'!F163))="","",OFFSET('Water Data'!$F$27,0,10*ROW('Water Data'!F163)))</f>
        <v/>
      </c>
      <c r="BZ169" s="309" t="str">
        <f ca="true">+IF(OFFSET('Water Data'!$F$28,0,10*ROW('Water Data'!F163))="","",OFFSET('Water Data'!$F$28,0,10*ROW('Water Data'!F163)))</f>
        <v/>
      </c>
      <c r="CA169" s="309" t="str">
        <f ca="true">+IF(OFFSET('Water Data'!$F$29,0,10*ROW('Water Data'!F163))="","",OFFSET('Water Data'!$F$29,0,10*ROW('Water Data'!F163)))</f>
        <v/>
      </c>
      <c r="CB169" s="309" t="str">
        <f ca="true">+IF(OFFSET('Water Data'!$G$27,0,10*ROW('Water Data'!G163))="","",OFFSET('Water Data'!$G$27,0,10*ROW('Water Data'!G163)))</f>
        <v/>
      </c>
      <c r="CC169" s="309" t="str">
        <f ca="true">+IF(OFFSET('Water Data'!$G$28,0,10*ROW('Water Data'!G163))="","",OFFSET('Water Data'!$G$28,0,10*ROW('Water Data'!G163)))</f>
        <v/>
      </c>
      <c r="CD169" s="309" t="str">
        <f ca="true">+IF(OFFSET('Water Data'!$G$29,0,10*ROW('Water Data'!G163))="","",OFFSET('Water Data'!$G$29,0,10*ROW('Water Data'!G163)))</f>
        <v/>
      </c>
      <c r="CE169" s="309" t="str">
        <f ca="true">+IF(OFFSET('Water Data'!$H$27,0,10*ROW('Water Data'!H163))="","",OFFSET('Water Data'!$H$27,0,10*ROW('Water Data'!H163)))</f>
        <v/>
      </c>
      <c r="CF169" s="309" t="str">
        <f ca="true">+IF(OFFSET('Water Data'!$H$28,0,10*ROW('Water Data'!H163))="","",OFFSET('Water Data'!$H$28,0,10*ROW('Water Data'!H163)))</f>
        <v/>
      </c>
      <c r="CG169" s="309" t="str">
        <f ca="true">+IF(OFFSET('Water Data'!$H$29,0,10*ROW('Water Data'!H163))="","",OFFSET('Water Data'!$H$29,0,10*ROW('Water Data'!H163)))</f>
        <v/>
      </c>
      <c r="CH169" s="309" t="str">
        <f ca="true">+IF(OFFSET('Water Data'!$I$27,0,10*ROW('Water Data'!I163))="","",OFFSET('Water Data'!$I$27,0,10*ROW('Water Data'!I163)))</f>
        <v/>
      </c>
      <c r="CI169" s="309" t="str">
        <f ca="true">+IF(OFFSET('Water Data'!$I$28,0,10*ROW('Water Data'!I163))="","",OFFSET('Water Data'!$I$28,0,10*ROW('Water Data'!I163)))</f>
        <v/>
      </c>
      <c r="CJ169" s="309" t="str">
        <f ca="true">+IF(OFFSET('Water Data'!$I$29,0,10*ROW('Water Data'!I163))="","",OFFSET('Water Data'!$I$29,0,10*ROW('Water Data'!I163)))</f>
        <v/>
      </c>
      <c r="CK169" s="309" t="str">
        <f ca="true">+IF(OFFSET('Sanitation Data'!$D$28,0,10*ROW('Sanitation Data'!D163))="","",OFFSET('Sanitation Data'!$D$28,0,10*ROW('Sanitation Data'!D163)))</f>
        <v/>
      </c>
      <c r="CL169" s="309" t="str">
        <f ca="true">+IF(OFFSET('Sanitation Data'!$D$29,0,10*ROW('Sanitation Data'!D163))="","",OFFSET('Sanitation Data'!$D$29,0,10*ROW('Sanitation Data'!D163)))</f>
        <v/>
      </c>
      <c r="CM169" s="309" t="str">
        <f ca="true">+IF(OFFSET('Sanitation Data'!$D$30,0,10*ROW('Sanitation Data'!D163))="","",OFFSET('Sanitation Data'!$D$30,0,10*ROW('Sanitation Data'!D163)))</f>
        <v/>
      </c>
      <c r="CN169" s="309" t="str">
        <f ca="true">+IF(OFFSET('Sanitation Data'!$D$31,0,10*ROW('Sanitation Data'!D163))="","",OFFSET('Sanitation Data'!$D$31,0,10*ROW('Sanitation Data'!D163)))</f>
        <v/>
      </c>
      <c r="CO169" s="309" t="str">
        <f ca="true">+IF(OFFSET('Sanitation Data'!$D$32,0,10*ROW('Sanitation Data'!D163))="","",OFFSET('Sanitation Data'!$D$32,0,10*ROW('Sanitation Data'!D163)))</f>
        <v/>
      </c>
      <c r="CP169" s="309" t="str">
        <f ca="true">+IF(OFFSET('Sanitation Data'!$E$28,0,10*ROW('Sanitation Data'!E163))="","",OFFSET('Sanitation Data'!$E$28,0,10*ROW('Sanitation Data'!E163)))</f>
        <v/>
      </c>
      <c r="CQ169" s="309" t="str">
        <f ca="true">+IF(OFFSET('Sanitation Data'!$E$29,0,10*ROW('Sanitation Data'!E163))="","",OFFSET('Sanitation Data'!$E$29,0,10*ROW('Sanitation Data'!E163)))</f>
        <v/>
      </c>
      <c r="CR169" s="309" t="str">
        <f ca="true">+IF(OFFSET('Sanitation Data'!$E$30,0,10*ROW('Sanitation Data'!E163))="","",OFFSET('Sanitation Data'!$E$30,0,10*ROW('Sanitation Data'!E163)))</f>
        <v/>
      </c>
      <c r="CS169" s="309" t="str">
        <f ca="true">+IF(OFFSET('Sanitation Data'!$E$31,0,10*ROW('Sanitation Data'!E163))="","",OFFSET('Sanitation Data'!$E$31,0,10*ROW('Sanitation Data'!E163)))</f>
        <v/>
      </c>
      <c r="CT169" s="309" t="str">
        <f ca="true">+IF(OFFSET('Sanitation Data'!$E$32,0,10*ROW('Sanitation Data'!E163))="","",OFFSET('Sanitation Data'!$E$32,0,10*ROW('Sanitation Data'!E163)))</f>
        <v/>
      </c>
      <c r="CU169" s="309" t="str">
        <f ca="true">+IF(OFFSET('Sanitation Data'!$F$28,0,10*ROW('Sanitation Data'!F163))="","",OFFSET('Sanitation Data'!$F$28,0,10*ROW('Sanitation Data'!F163)))</f>
        <v/>
      </c>
      <c r="CV169" s="309" t="str">
        <f ca="true">+IF(OFFSET('Sanitation Data'!$F$29,0,10*ROW('Sanitation Data'!F163))="","",OFFSET('Sanitation Data'!$F$29,0,10*ROW('Sanitation Data'!F163)))</f>
        <v/>
      </c>
      <c r="CW169" s="309" t="str">
        <f ca="true">+IF(OFFSET('Sanitation Data'!$F$30,0,10*ROW('Sanitation Data'!F163))="","",OFFSET('Sanitation Data'!$F$30,0,10*ROW('Sanitation Data'!F163)))</f>
        <v/>
      </c>
      <c r="CX169" s="309" t="str">
        <f ca="true">+IF(OFFSET('Sanitation Data'!$F$31,0,10*ROW('Sanitation Data'!F163))="","",OFFSET('Sanitation Data'!$F$31,0,10*ROW('Sanitation Data'!F163)))</f>
        <v/>
      </c>
      <c r="CY169" s="309" t="str">
        <f ca="true">+IF(OFFSET('Sanitation Data'!$F$32,0,10*ROW('Sanitation Data'!F163))="","",OFFSET('Sanitation Data'!$F$32,0,10*ROW('Sanitation Data'!F163)))</f>
        <v/>
      </c>
      <c r="CZ169" s="309" t="str">
        <f ca="true">+IF(OFFSET('Sanitation Data'!$G$28,0,10*ROW('Sanitation Data'!G163))="","",OFFSET('Sanitation Data'!$G$28,0,10*ROW('Sanitation Data'!G163)))</f>
        <v/>
      </c>
      <c r="DA169" s="309" t="str">
        <f ca="true">+IF(OFFSET('Sanitation Data'!$G$29,0,10*ROW('Sanitation Data'!G163))="","",OFFSET('Sanitation Data'!$G$29,0,10*ROW('Sanitation Data'!G163)))</f>
        <v/>
      </c>
      <c r="DB169" s="309" t="str">
        <f ca="true">+IF(OFFSET('Sanitation Data'!$G$30,0,10*ROW('Sanitation Data'!G163))="","",OFFSET('Sanitation Data'!$G$30,0,10*ROW('Sanitation Data'!G163)))</f>
        <v/>
      </c>
      <c r="DC169" s="309" t="str">
        <f ca="true">+IF(OFFSET('Sanitation Data'!$G$31,0,10*ROW('Sanitation Data'!G163))="","",OFFSET('Sanitation Data'!$G$31,0,10*ROW('Sanitation Data'!G163)))</f>
        <v/>
      </c>
      <c r="DD169" s="309" t="str">
        <f ca="true">+IF(OFFSET('Sanitation Data'!$G$32,0,10*ROW('Sanitation Data'!G163))="","",OFFSET('Sanitation Data'!$G$32,0,10*ROW('Sanitation Data'!G163)))</f>
        <v/>
      </c>
      <c r="DE169" s="309" t="str">
        <f ca="true">+IF(OFFSET('Sanitation Data'!$H$28,0,10*ROW('Sanitation Data'!H163))="","",OFFSET('Sanitation Data'!$H$28,0,10*ROW('Sanitation Data'!H163)))</f>
        <v/>
      </c>
      <c r="DF169" s="309" t="str">
        <f ca="true">+IF(OFFSET('Sanitation Data'!$H$29,0,10*ROW('Sanitation Data'!H163))="","",OFFSET('Sanitation Data'!$H$29,0,10*ROW('Sanitation Data'!H163)))</f>
        <v/>
      </c>
      <c r="DG169" s="309" t="str">
        <f ca="true">+IF(OFFSET('Sanitation Data'!$H$30,0,10*ROW('Sanitation Data'!H163))="","",OFFSET('Sanitation Data'!$H$30,0,10*ROW('Sanitation Data'!H163)))</f>
        <v/>
      </c>
      <c r="DH169" s="309" t="str">
        <f ca="true">+IF(OFFSET('Sanitation Data'!$H$31,0,10*ROW('Sanitation Data'!H163))="","",OFFSET('Sanitation Data'!$H$31,0,10*ROW('Sanitation Data'!H163)))</f>
        <v/>
      </c>
      <c r="DI169" s="309" t="str">
        <f ca="true">+IF(OFFSET('Sanitation Data'!$H$32,0,10*ROW('Sanitation Data'!H163))="","",OFFSET('Sanitation Data'!$H$32,0,10*ROW('Sanitation Data'!H163)))</f>
        <v/>
      </c>
      <c r="DJ169" s="309" t="str">
        <f ca="true">+IF(OFFSET('Sanitation Data'!$I$28,0,10*ROW('Sanitation Data'!I163))="","",OFFSET('Sanitation Data'!$I$28,0,10*ROW('Sanitation Data'!I163)))</f>
        <v/>
      </c>
      <c r="DK169" s="309" t="str">
        <f ca="true">+IF(OFFSET('Sanitation Data'!$I$29,0,10*ROW('Sanitation Data'!I163))="","",OFFSET('Sanitation Data'!$I$29,0,10*ROW('Sanitation Data'!I163)))</f>
        <v/>
      </c>
      <c r="DL169" s="309" t="str">
        <f ca="true">+IF(OFFSET('Sanitation Data'!$I$30,0,10*ROW('Sanitation Data'!I163))="","",OFFSET('Sanitation Data'!$I$30,0,10*ROW('Sanitation Data'!I163)))</f>
        <v/>
      </c>
      <c r="DM169" s="309" t="str">
        <f ca="true">+IF(OFFSET('Sanitation Data'!$I$31,0,10*ROW('Sanitation Data'!I163))="","",OFFSET('Sanitation Data'!$I$31,0,10*ROW('Sanitation Data'!I163)))</f>
        <v/>
      </c>
      <c r="DN169" s="309" t="str">
        <f ca="true">+IF(OFFSET('Sanitation Data'!$I$32,0,10*ROW('Sanitation Data'!I163))="","",OFFSET('Sanitation Data'!$I$32,0,10*ROW('Sanitation Data'!I163)))</f>
        <v/>
      </c>
      <c r="DO169" s="309" t="str">
        <f ca="true">+IF(OFFSET('Hygiene Data'!$D$11,0,10*ROW('Hygiene Data'!D163))="","",OFFSET('Hygiene Data'!$D$11,0,10*ROW('Hygiene Data'!D163)))</f>
        <v/>
      </c>
      <c r="DP169" s="309" t="str">
        <f ca="true">+IF(OFFSET('Hygiene Data'!$D$12,0,10*ROW('Hygiene Data'!D163))="","",OFFSET('Hygiene Data'!$D$12,0,10*ROW('Hygiene Data'!D163)))</f>
        <v/>
      </c>
      <c r="DQ169" s="309" t="str">
        <f ca="true">+IF(OFFSET('Hygiene Data'!$D$13,0,10*ROW('Hygiene Data'!D163))="","",OFFSET('Hygiene Data'!$D$13,0,10*ROW('Hygiene Data'!D163)))</f>
        <v/>
      </c>
      <c r="DR169" s="309" t="str">
        <f ca="true">+IF(OFFSET('Hygiene Data'!$E$11,0,10*ROW('Hygiene Data'!E163))="","",OFFSET('Hygiene Data'!$E$11,0,10*ROW('Hygiene Data'!E163)))</f>
        <v/>
      </c>
      <c r="DS169" s="309" t="str">
        <f ca="true">+IF(OFFSET('Hygiene Data'!$E$12,0,10*ROW('Hygiene Data'!E163))="","",OFFSET('Hygiene Data'!$E$12,0,10*ROW('Hygiene Data'!E163)))</f>
        <v/>
      </c>
      <c r="DT169" s="309" t="str">
        <f ca="true">+IF(OFFSET('Hygiene Data'!$E$13,0,10*ROW('Hygiene Data'!E163))="","",OFFSET('Hygiene Data'!$E$13,0,10*ROW('Hygiene Data'!E163)))</f>
        <v/>
      </c>
      <c r="DU169" s="309" t="str">
        <f ca="true">+IF(OFFSET('Hygiene Data'!$F$11,0,10*ROW('Hygiene Data'!F163))="","",OFFSET('Hygiene Data'!$F$11,0,10*ROW('Hygiene Data'!F163)))</f>
        <v/>
      </c>
      <c r="DV169" s="309" t="str">
        <f ca="true">+IF(OFFSET('Hygiene Data'!$F$12,0,10*ROW('Hygiene Data'!F163))="","",OFFSET('Hygiene Data'!$F$12,0,10*ROW('Hygiene Data'!F163)))</f>
        <v/>
      </c>
      <c r="DW169" s="309" t="str">
        <f ca="true">+IF(OFFSET('Hygiene Data'!$F$13,0,10*ROW('Hygiene Data'!F163))="","",OFFSET('Hygiene Data'!$F$13,0,10*ROW('Hygiene Data'!F163)))</f>
        <v/>
      </c>
      <c r="DX169" s="309" t="str">
        <f ca="true">+IF(OFFSET('Hygiene Data'!$G$11,0,10*ROW('Hygiene Data'!G163))="","",OFFSET('Hygiene Data'!$G$11,0,10*ROW('Hygiene Data'!G163)))</f>
        <v/>
      </c>
      <c r="DY169" s="309" t="str">
        <f ca="true">+IF(OFFSET('Hygiene Data'!$G$12,0,10*ROW('Hygiene Data'!G163))="","",OFFSET('Hygiene Data'!$G$12,0,10*ROW('Hygiene Data'!G163)))</f>
        <v/>
      </c>
      <c r="DZ169" s="309" t="str">
        <f ca="true">+IF(OFFSET('Hygiene Data'!$G$13,0,10*ROW('Hygiene Data'!G163))="","",OFFSET('Hygiene Data'!$G$13,0,10*ROW('Hygiene Data'!G163)))</f>
        <v/>
      </c>
      <c r="EA169" s="309" t="str">
        <f ca="true">+IF(OFFSET('Hygiene Data'!$H$11,0,10*ROW('Hygiene Data'!H163))="","",OFFSET('Hygiene Data'!$H$11,0,10*ROW('Hygiene Data'!H163)))</f>
        <v/>
      </c>
      <c r="EB169" s="309" t="str">
        <f ca="true">+IF(OFFSET('Hygiene Data'!$H$12,0,10*ROW('Hygiene Data'!H163))="","",OFFSET('Hygiene Data'!$H$12,0,10*ROW('Hygiene Data'!H163)))</f>
        <v/>
      </c>
      <c r="EC169" s="309" t="str">
        <f ca="true">+IF(OFFSET('Hygiene Data'!$H$13,0,10*ROW('Hygiene Data'!H163))="","",OFFSET('Hygiene Data'!$H$13,0,10*ROW('Hygiene Data'!H163)))</f>
        <v/>
      </c>
      <c r="ED169" s="309" t="str">
        <f ca="true">+IF(OFFSET('Hygiene Data'!$I$11,0,10*ROW('Hygiene Data'!I163))="","",OFFSET('Hygiene Data'!$I$11,0,10*ROW('Hygiene Data'!I163)))</f>
        <v/>
      </c>
      <c r="EE169" s="309" t="str">
        <f ca="true">+IF(OFFSET('Hygiene Data'!$I$12,0,10*ROW('Hygiene Data'!I163))="","",OFFSET('Hygiene Data'!$I$12,0,10*ROW('Hygiene Data'!I163)))</f>
        <v/>
      </c>
      <c r="EF169" s="309"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65" t="str">
        <f t="shared" ca="true" si="2"/>
        <v/>
      </c>
      <c r="D170" s="9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10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10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10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10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10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10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10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10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10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10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10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10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10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10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10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10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10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10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10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10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10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10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10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10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10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10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10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10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10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10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9"/>
      <c r="BS170" s="309" t="str">
        <f ca="true">+IF(OFFSET('Water Data'!$D$27,0,10*ROW('Water Data'!D164))="","",OFFSET('Water Data'!$D$27,0,10*ROW('Water Data'!D164)))</f>
        <v/>
      </c>
      <c r="BT170" s="309" t="str">
        <f ca="true">+IF(OFFSET('Water Data'!$D$28,0,10*ROW('Water Data'!D164))="","",OFFSET('Water Data'!$D$28,0,10*ROW('Water Data'!D164)))</f>
        <v/>
      </c>
      <c r="BU170" s="309" t="str">
        <f ca="true">+IF(OFFSET('Water Data'!$D$29,0,10*ROW('Water Data'!D164))="","",OFFSET('Water Data'!$D$29,0,10*ROW('Water Data'!D164)))</f>
        <v/>
      </c>
      <c r="BV170" s="309" t="str">
        <f ca="true">+IF(OFFSET('Water Data'!$E$27,0,10*ROW('Water Data'!E164))="","",OFFSET('Water Data'!$E$27,0,10*ROW('Water Data'!E164)))</f>
        <v/>
      </c>
      <c r="BW170" s="309" t="str">
        <f ca="true">+IF(OFFSET('Water Data'!$E$28,0,10*ROW('Water Data'!E164))="","",OFFSET('Water Data'!$E$28,0,10*ROW('Water Data'!E164)))</f>
        <v/>
      </c>
      <c r="BX170" s="309" t="str">
        <f ca="true">+IF(OFFSET('Water Data'!$E$29,0,10*ROW('Water Data'!E164))="","",OFFSET('Water Data'!$E$29,0,10*ROW('Water Data'!E164)))</f>
        <v/>
      </c>
      <c r="BY170" s="309" t="str">
        <f ca="true">+IF(OFFSET('Water Data'!$F$27,0,10*ROW('Water Data'!F164))="","",OFFSET('Water Data'!$F$27,0,10*ROW('Water Data'!F164)))</f>
        <v/>
      </c>
      <c r="BZ170" s="309" t="str">
        <f ca="true">+IF(OFFSET('Water Data'!$F$28,0,10*ROW('Water Data'!F164))="","",OFFSET('Water Data'!$F$28,0,10*ROW('Water Data'!F164)))</f>
        <v/>
      </c>
      <c r="CA170" s="309" t="str">
        <f ca="true">+IF(OFFSET('Water Data'!$F$29,0,10*ROW('Water Data'!F164))="","",OFFSET('Water Data'!$F$29,0,10*ROW('Water Data'!F164)))</f>
        <v/>
      </c>
      <c r="CB170" s="309" t="str">
        <f ca="true">+IF(OFFSET('Water Data'!$G$27,0,10*ROW('Water Data'!G164))="","",OFFSET('Water Data'!$G$27,0,10*ROW('Water Data'!G164)))</f>
        <v/>
      </c>
      <c r="CC170" s="309" t="str">
        <f ca="true">+IF(OFFSET('Water Data'!$G$28,0,10*ROW('Water Data'!G164))="","",OFFSET('Water Data'!$G$28,0,10*ROW('Water Data'!G164)))</f>
        <v/>
      </c>
      <c r="CD170" s="309" t="str">
        <f ca="true">+IF(OFFSET('Water Data'!$G$29,0,10*ROW('Water Data'!G164))="","",OFFSET('Water Data'!$G$29,0,10*ROW('Water Data'!G164)))</f>
        <v/>
      </c>
      <c r="CE170" s="309" t="str">
        <f ca="true">+IF(OFFSET('Water Data'!$H$27,0,10*ROW('Water Data'!H164))="","",OFFSET('Water Data'!$H$27,0,10*ROW('Water Data'!H164)))</f>
        <v/>
      </c>
      <c r="CF170" s="309" t="str">
        <f ca="true">+IF(OFFSET('Water Data'!$H$28,0,10*ROW('Water Data'!H164))="","",OFFSET('Water Data'!$H$28,0,10*ROW('Water Data'!H164)))</f>
        <v/>
      </c>
      <c r="CG170" s="309" t="str">
        <f ca="true">+IF(OFFSET('Water Data'!$H$29,0,10*ROW('Water Data'!H164))="","",OFFSET('Water Data'!$H$29,0,10*ROW('Water Data'!H164)))</f>
        <v/>
      </c>
      <c r="CH170" s="309" t="str">
        <f ca="true">+IF(OFFSET('Water Data'!$I$27,0,10*ROW('Water Data'!I164))="","",OFFSET('Water Data'!$I$27,0,10*ROW('Water Data'!I164)))</f>
        <v/>
      </c>
      <c r="CI170" s="309" t="str">
        <f ca="true">+IF(OFFSET('Water Data'!$I$28,0,10*ROW('Water Data'!I164))="","",OFFSET('Water Data'!$I$28,0,10*ROW('Water Data'!I164)))</f>
        <v/>
      </c>
      <c r="CJ170" s="309" t="str">
        <f ca="true">+IF(OFFSET('Water Data'!$I$29,0,10*ROW('Water Data'!I164))="","",OFFSET('Water Data'!$I$29,0,10*ROW('Water Data'!I164)))</f>
        <v/>
      </c>
      <c r="CK170" s="309" t="str">
        <f ca="true">+IF(OFFSET('Sanitation Data'!$D$28,0,10*ROW('Sanitation Data'!D164))="","",OFFSET('Sanitation Data'!$D$28,0,10*ROW('Sanitation Data'!D164)))</f>
        <v/>
      </c>
      <c r="CL170" s="309" t="str">
        <f ca="true">+IF(OFFSET('Sanitation Data'!$D$29,0,10*ROW('Sanitation Data'!D164))="","",OFFSET('Sanitation Data'!$D$29,0,10*ROW('Sanitation Data'!D164)))</f>
        <v/>
      </c>
      <c r="CM170" s="309" t="str">
        <f ca="true">+IF(OFFSET('Sanitation Data'!$D$30,0,10*ROW('Sanitation Data'!D164))="","",OFFSET('Sanitation Data'!$D$30,0,10*ROW('Sanitation Data'!D164)))</f>
        <v/>
      </c>
      <c r="CN170" s="309" t="str">
        <f ca="true">+IF(OFFSET('Sanitation Data'!$D$31,0,10*ROW('Sanitation Data'!D164))="","",OFFSET('Sanitation Data'!$D$31,0,10*ROW('Sanitation Data'!D164)))</f>
        <v/>
      </c>
      <c r="CO170" s="309" t="str">
        <f ca="true">+IF(OFFSET('Sanitation Data'!$D$32,0,10*ROW('Sanitation Data'!D164))="","",OFFSET('Sanitation Data'!$D$32,0,10*ROW('Sanitation Data'!D164)))</f>
        <v/>
      </c>
      <c r="CP170" s="309" t="str">
        <f ca="true">+IF(OFFSET('Sanitation Data'!$E$28,0,10*ROW('Sanitation Data'!E164))="","",OFFSET('Sanitation Data'!$E$28,0,10*ROW('Sanitation Data'!E164)))</f>
        <v/>
      </c>
      <c r="CQ170" s="309" t="str">
        <f ca="true">+IF(OFFSET('Sanitation Data'!$E$29,0,10*ROW('Sanitation Data'!E164))="","",OFFSET('Sanitation Data'!$E$29,0,10*ROW('Sanitation Data'!E164)))</f>
        <v/>
      </c>
      <c r="CR170" s="309" t="str">
        <f ca="true">+IF(OFFSET('Sanitation Data'!$E$30,0,10*ROW('Sanitation Data'!E164))="","",OFFSET('Sanitation Data'!$E$30,0,10*ROW('Sanitation Data'!E164)))</f>
        <v/>
      </c>
      <c r="CS170" s="309" t="str">
        <f ca="true">+IF(OFFSET('Sanitation Data'!$E$31,0,10*ROW('Sanitation Data'!E164))="","",OFFSET('Sanitation Data'!$E$31,0,10*ROW('Sanitation Data'!E164)))</f>
        <v/>
      </c>
      <c r="CT170" s="309" t="str">
        <f ca="true">+IF(OFFSET('Sanitation Data'!$E$32,0,10*ROW('Sanitation Data'!E164))="","",OFFSET('Sanitation Data'!$E$32,0,10*ROW('Sanitation Data'!E164)))</f>
        <v/>
      </c>
      <c r="CU170" s="309" t="str">
        <f ca="true">+IF(OFFSET('Sanitation Data'!$F$28,0,10*ROW('Sanitation Data'!F164))="","",OFFSET('Sanitation Data'!$F$28,0,10*ROW('Sanitation Data'!F164)))</f>
        <v/>
      </c>
      <c r="CV170" s="309" t="str">
        <f ca="true">+IF(OFFSET('Sanitation Data'!$F$29,0,10*ROW('Sanitation Data'!F164))="","",OFFSET('Sanitation Data'!$F$29,0,10*ROW('Sanitation Data'!F164)))</f>
        <v/>
      </c>
      <c r="CW170" s="309" t="str">
        <f ca="true">+IF(OFFSET('Sanitation Data'!$F$30,0,10*ROW('Sanitation Data'!F164))="","",OFFSET('Sanitation Data'!$F$30,0,10*ROW('Sanitation Data'!F164)))</f>
        <v/>
      </c>
      <c r="CX170" s="309" t="str">
        <f ca="true">+IF(OFFSET('Sanitation Data'!$F$31,0,10*ROW('Sanitation Data'!F164))="","",OFFSET('Sanitation Data'!$F$31,0,10*ROW('Sanitation Data'!F164)))</f>
        <v/>
      </c>
      <c r="CY170" s="309" t="str">
        <f ca="true">+IF(OFFSET('Sanitation Data'!$F$32,0,10*ROW('Sanitation Data'!F164))="","",OFFSET('Sanitation Data'!$F$32,0,10*ROW('Sanitation Data'!F164)))</f>
        <v/>
      </c>
      <c r="CZ170" s="309" t="str">
        <f ca="true">+IF(OFFSET('Sanitation Data'!$G$28,0,10*ROW('Sanitation Data'!G164))="","",OFFSET('Sanitation Data'!$G$28,0,10*ROW('Sanitation Data'!G164)))</f>
        <v/>
      </c>
      <c r="DA170" s="309" t="str">
        <f ca="true">+IF(OFFSET('Sanitation Data'!$G$29,0,10*ROW('Sanitation Data'!G164))="","",OFFSET('Sanitation Data'!$G$29,0,10*ROW('Sanitation Data'!G164)))</f>
        <v/>
      </c>
      <c r="DB170" s="309" t="str">
        <f ca="true">+IF(OFFSET('Sanitation Data'!$G$30,0,10*ROW('Sanitation Data'!G164))="","",OFFSET('Sanitation Data'!$G$30,0,10*ROW('Sanitation Data'!G164)))</f>
        <v/>
      </c>
      <c r="DC170" s="309" t="str">
        <f ca="true">+IF(OFFSET('Sanitation Data'!$G$31,0,10*ROW('Sanitation Data'!G164))="","",OFFSET('Sanitation Data'!$G$31,0,10*ROW('Sanitation Data'!G164)))</f>
        <v/>
      </c>
      <c r="DD170" s="309" t="str">
        <f ca="true">+IF(OFFSET('Sanitation Data'!$G$32,0,10*ROW('Sanitation Data'!G164))="","",OFFSET('Sanitation Data'!$G$32,0,10*ROW('Sanitation Data'!G164)))</f>
        <v/>
      </c>
      <c r="DE170" s="309" t="str">
        <f ca="true">+IF(OFFSET('Sanitation Data'!$H$28,0,10*ROW('Sanitation Data'!H164))="","",OFFSET('Sanitation Data'!$H$28,0,10*ROW('Sanitation Data'!H164)))</f>
        <v/>
      </c>
      <c r="DF170" s="309" t="str">
        <f ca="true">+IF(OFFSET('Sanitation Data'!$H$29,0,10*ROW('Sanitation Data'!H164))="","",OFFSET('Sanitation Data'!$H$29,0,10*ROW('Sanitation Data'!H164)))</f>
        <v/>
      </c>
      <c r="DG170" s="309" t="str">
        <f ca="true">+IF(OFFSET('Sanitation Data'!$H$30,0,10*ROW('Sanitation Data'!H164))="","",OFFSET('Sanitation Data'!$H$30,0,10*ROW('Sanitation Data'!H164)))</f>
        <v/>
      </c>
      <c r="DH170" s="309" t="str">
        <f ca="true">+IF(OFFSET('Sanitation Data'!$H$31,0,10*ROW('Sanitation Data'!H164))="","",OFFSET('Sanitation Data'!$H$31,0,10*ROW('Sanitation Data'!H164)))</f>
        <v/>
      </c>
      <c r="DI170" s="309" t="str">
        <f ca="true">+IF(OFFSET('Sanitation Data'!$H$32,0,10*ROW('Sanitation Data'!H164))="","",OFFSET('Sanitation Data'!$H$32,0,10*ROW('Sanitation Data'!H164)))</f>
        <v/>
      </c>
      <c r="DJ170" s="309" t="str">
        <f ca="true">+IF(OFFSET('Sanitation Data'!$I$28,0,10*ROW('Sanitation Data'!I164))="","",OFFSET('Sanitation Data'!$I$28,0,10*ROW('Sanitation Data'!I164)))</f>
        <v/>
      </c>
      <c r="DK170" s="309" t="str">
        <f ca="true">+IF(OFFSET('Sanitation Data'!$I$29,0,10*ROW('Sanitation Data'!I164))="","",OFFSET('Sanitation Data'!$I$29,0,10*ROW('Sanitation Data'!I164)))</f>
        <v/>
      </c>
      <c r="DL170" s="309" t="str">
        <f ca="true">+IF(OFFSET('Sanitation Data'!$I$30,0,10*ROW('Sanitation Data'!I164))="","",OFFSET('Sanitation Data'!$I$30,0,10*ROW('Sanitation Data'!I164)))</f>
        <v/>
      </c>
      <c r="DM170" s="309" t="str">
        <f ca="true">+IF(OFFSET('Sanitation Data'!$I$31,0,10*ROW('Sanitation Data'!I164))="","",OFFSET('Sanitation Data'!$I$31,0,10*ROW('Sanitation Data'!I164)))</f>
        <v/>
      </c>
      <c r="DN170" s="309" t="str">
        <f ca="true">+IF(OFFSET('Sanitation Data'!$I$32,0,10*ROW('Sanitation Data'!I164))="","",OFFSET('Sanitation Data'!$I$32,0,10*ROW('Sanitation Data'!I164)))</f>
        <v/>
      </c>
      <c r="DO170" s="309" t="str">
        <f ca="true">+IF(OFFSET('Hygiene Data'!$D$11,0,10*ROW('Hygiene Data'!D164))="","",OFFSET('Hygiene Data'!$D$11,0,10*ROW('Hygiene Data'!D164)))</f>
        <v/>
      </c>
      <c r="DP170" s="309" t="str">
        <f ca="true">+IF(OFFSET('Hygiene Data'!$D$12,0,10*ROW('Hygiene Data'!D164))="","",OFFSET('Hygiene Data'!$D$12,0,10*ROW('Hygiene Data'!D164)))</f>
        <v/>
      </c>
      <c r="DQ170" s="309" t="str">
        <f ca="true">+IF(OFFSET('Hygiene Data'!$D$13,0,10*ROW('Hygiene Data'!D164))="","",OFFSET('Hygiene Data'!$D$13,0,10*ROW('Hygiene Data'!D164)))</f>
        <v/>
      </c>
      <c r="DR170" s="309" t="str">
        <f ca="true">+IF(OFFSET('Hygiene Data'!$E$11,0,10*ROW('Hygiene Data'!E164))="","",OFFSET('Hygiene Data'!$E$11,0,10*ROW('Hygiene Data'!E164)))</f>
        <v/>
      </c>
      <c r="DS170" s="309" t="str">
        <f ca="true">+IF(OFFSET('Hygiene Data'!$E$12,0,10*ROW('Hygiene Data'!E164))="","",OFFSET('Hygiene Data'!$E$12,0,10*ROW('Hygiene Data'!E164)))</f>
        <v/>
      </c>
      <c r="DT170" s="309" t="str">
        <f ca="true">+IF(OFFSET('Hygiene Data'!$E$13,0,10*ROW('Hygiene Data'!E164))="","",OFFSET('Hygiene Data'!$E$13,0,10*ROW('Hygiene Data'!E164)))</f>
        <v/>
      </c>
      <c r="DU170" s="309" t="str">
        <f ca="true">+IF(OFFSET('Hygiene Data'!$F$11,0,10*ROW('Hygiene Data'!F164))="","",OFFSET('Hygiene Data'!$F$11,0,10*ROW('Hygiene Data'!F164)))</f>
        <v/>
      </c>
      <c r="DV170" s="309" t="str">
        <f ca="true">+IF(OFFSET('Hygiene Data'!$F$12,0,10*ROW('Hygiene Data'!F164))="","",OFFSET('Hygiene Data'!$F$12,0,10*ROW('Hygiene Data'!F164)))</f>
        <v/>
      </c>
      <c r="DW170" s="309" t="str">
        <f ca="true">+IF(OFFSET('Hygiene Data'!$F$13,0,10*ROW('Hygiene Data'!F164))="","",OFFSET('Hygiene Data'!$F$13,0,10*ROW('Hygiene Data'!F164)))</f>
        <v/>
      </c>
      <c r="DX170" s="309" t="str">
        <f ca="true">+IF(OFFSET('Hygiene Data'!$G$11,0,10*ROW('Hygiene Data'!G164))="","",OFFSET('Hygiene Data'!$G$11,0,10*ROW('Hygiene Data'!G164)))</f>
        <v/>
      </c>
      <c r="DY170" s="309" t="str">
        <f ca="true">+IF(OFFSET('Hygiene Data'!$G$12,0,10*ROW('Hygiene Data'!G164))="","",OFFSET('Hygiene Data'!$G$12,0,10*ROW('Hygiene Data'!G164)))</f>
        <v/>
      </c>
      <c r="DZ170" s="309" t="str">
        <f ca="true">+IF(OFFSET('Hygiene Data'!$G$13,0,10*ROW('Hygiene Data'!G164))="","",OFFSET('Hygiene Data'!$G$13,0,10*ROW('Hygiene Data'!G164)))</f>
        <v/>
      </c>
      <c r="EA170" s="309" t="str">
        <f ca="true">+IF(OFFSET('Hygiene Data'!$H$11,0,10*ROW('Hygiene Data'!H164))="","",OFFSET('Hygiene Data'!$H$11,0,10*ROW('Hygiene Data'!H164)))</f>
        <v/>
      </c>
      <c r="EB170" s="309" t="str">
        <f ca="true">+IF(OFFSET('Hygiene Data'!$H$12,0,10*ROW('Hygiene Data'!H164))="","",OFFSET('Hygiene Data'!$H$12,0,10*ROW('Hygiene Data'!H164)))</f>
        <v/>
      </c>
      <c r="EC170" s="309" t="str">
        <f ca="true">+IF(OFFSET('Hygiene Data'!$H$13,0,10*ROW('Hygiene Data'!H164))="","",OFFSET('Hygiene Data'!$H$13,0,10*ROW('Hygiene Data'!H164)))</f>
        <v/>
      </c>
      <c r="ED170" s="309" t="str">
        <f ca="true">+IF(OFFSET('Hygiene Data'!$I$11,0,10*ROW('Hygiene Data'!I164))="","",OFFSET('Hygiene Data'!$I$11,0,10*ROW('Hygiene Data'!I164)))</f>
        <v/>
      </c>
      <c r="EE170" s="309" t="str">
        <f ca="true">+IF(OFFSET('Hygiene Data'!$I$12,0,10*ROW('Hygiene Data'!I164))="","",OFFSET('Hygiene Data'!$I$12,0,10*ROW('Hygiene Data'!I164)))</f>
        <v/>
      </c>
      <c r="EF170" s="309"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65" t="str">
        <f t="shared" ca="true" si="2"/>
        <v/>
      </c>
      <c r="D171" s="9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10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10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10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10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10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10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10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10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10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10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10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10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10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10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10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10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10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10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10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10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10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10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10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10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10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10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10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10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10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10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9"/>
      <c r="BS171" s="309" t="str">
        <f ca="true">+IF(OFFSET('Water Data'!$D$27,0,10*ROW('Water Data'!D165))="","",OFFSET('Water Data'!$D$27,0,10*ROW('Water Data'!D165)))</f>
        <v/>
      </c>
      <c r="BT171" s="309" t="str">
        <f ca="true">+IF(OFFSET('Water Data'!$D$28,0,10*ROW('Water Data'!D165))="","",OFFSET('Water Data'!$D$28,0,10*ROW('Water Data'!D165)))</f>
        <v/>
      </c>
      <c r="BU171" s="309" t="str">
        <f ca="true">+IF(OFFSET('Water Data'!$D$29,0,10*ROW('Water Data'!D165))="","",OFFSET('Water Data'!$D$29,0,10*ROW('Water Data'!D165)))</f>
        <v/>
      </c>
      <c r="BV171" s="309" t="str">
        <f ca="true">+IF(OFFSET('Water Data'!$E$27,0,10*ROW('Water Data'!E165))="","",OFFSET('Water Data'!$E$27,0,10*ROW('Water Data'!E165)))</f>
        <v/>
      </c>
      <c r="BW171" s="309" t="str">
        <f ca="true">+IF(OFFSET('Water Data'!$E$28,0,10*ROW('Water Data'!E165))="","",OFFSET('Water Data'!$E$28,0,10*ROW('Water Data'!E165)))</f>
        <v/>
      </c>
      <c r="BX171" s="309" t="str">
        <f ca="true">+IF(OFFSET('Water Data'!$E$29,0,10*ROW('Water Data'!E165))="","",OFFSET('Water Data'!$E$29,0,10*ROW('Water Data'!E165)))</f>
        <v/>
      </c>
      <c r="BY171" s="309" t="str">
        <f ca="true">+IF(OFFSET('Water Data'!$F$27,0,10*ROW('Water Data'!F165))="","",OFFSET('Water Data'!$F$27,0,10*ROW('Water Data'!F165)))</f>
        <v/>
      </c>
      <c r="BZ171" s="309" t="str">
        <f ca="true">+IF(OFFSET('Water Data'!$F$28,0,10*ROW('Water Data'!F165))="","",OFFSET('Water Data'!$F$28,0,10*ROW('Water Data'!F165)))</f>
        <v/>
      </c>
      <c r="CA171" s="309" t="str">
        <f ca="true">+IF(OFFSET('Water Data'!$F$29,0,10*ROW('Water Data'!F165))="","",OFFSET('Water Data'!$F$29,0,10*ROW('Water Data'!F165)))</f>
        <v/>
      </c>
      <c r="CB171" s="309" t="str">
        <f ca="true">+IF(OFFSET('Water Data'!$G$27,0,10*ROW('Water Data'!G165))="","",OFFSET('Water Data'!$G$27,0,10*ROW('Water Data'!G165)))</f>
        <v/>
      </c>
      <c r="CC171" s="309" t="str">
        <f ca="true">+IF(OFFSET('Water Data'!$G$28,0,10*ROW('Water Data'!G165))="","",OFFSET('Water Data'!$G$28,0,10*ROW('Water Data'!G165)))</f>
        <v/>
      </c>
      <c r="CD171" s="309" t="str">
        <f ca="true">+IF(OFFSET('Water Data'!$G$29,0,10*ROW('Water Data'!G165))="","",OFFSET('Water Data'!$G$29,0,10*ROW('Water Data'!G165)))</f>
        <v/>
      </c>
      <c r="CE171" s="309" t="str">
        <f ca="true">+IF(OFFSET('Water Data'!$H$27,0,10*ROW('Water Data'!H165))="","",OFFSET('Water Data'!$H$27,0,10*ROW('Water Data'!H165)))</f>
        <v/>
      </c>
      <c r="CF171" s="309" t="str">
        <f ca="true">+IF(OFFSET('Water Data'!$H$28,0,10*ROW('Water Data'!H165))="","",OFFSET('Water Data'!$H$28,0,10*ROW('Water Data'!H165)))</f>
        <v/>
      </c>
      <c r="CG171" s="309" t="str">
        <f ca="true">+IF(OFFSET('Water Data'!$H$29,0,10*ROW('Water Data'!H165))="","",OFFSET('Water Data'!$H$29,0,10*ROW('Water Data'!H165)))</f>
        <v/>
      </c>
      <c r="CH171" s="309" t="str">
        <f ca="true">+IF(OFFSET('Water Data'!$I$27,0,10*ROW('Water Data'!I165))="","",OFFSET('Water Data'!$I$27,0,10*ROW('Water Data'!I165)))</f>
        <v/>
      </c>
      <c r="CI171" s="309" t="str">
        <f ca="true">+IF(OFFSET('Water Data'!$I$28,0,10*ROW('Water Data'!I165))="","",OFFSET('Water Data'!$I$28,0,10*ROW('Water Data'!I165)))</f>
        <v/>
      </c>
      <c r="CJ171" s="309" t="str">
        <f ca="true">+IF(OFFSET('Water Data'!$I$29,0,10*ROW('Water Data'!I165))="","",OFFSET('Water Data'!$I$29,0,10*ROW('Water Data'!I165)))</f>
        <v/>
      </c>
      <c r="CK171" s="309" t="str">
        <f ca="true">+IF(OFFSET('Sanitation Data'!$D$28,0,10*ROW('Sanitation Data'!D165))="","",OFFSET('Sanitation Data'!$D$28,0,10*ROW('Sanitation Data'!D165)))</f>
        <v/>
      </c>
      <c r="CL171" s="309" t="str">
        <f ca="true">+IF(OFFSET('Sanitation Data'!$D$29,0,10*ROW('Sanitation Data'!D165))="","",OFFSET('Sanitation Data'!$D$29,0,10*ROW('Sanitation Data'!D165)))</f>
        <v/>
      </c>
      <c r="CM171" s="309" t="str">
        <f ca="true">+IF(OFFSET('Sanitation Data'!$D$30,0,10*ROW('Sanitation Data'!D165))="","",OFFSET('Sanitation Data'!$D$30,0,10*ROW('Sanitation Data'!D165)))</f>
        <v/>
      </c>
      <c r="CN171" s="309" t="str">
        <f ca="true">+IF(OFFSET('Sanitation Data'!$D$31,0,10*ROW('Sanitation Data'!D165))="","",OFFSET('Sanitation Data'!$D$31,0,10*ROW('Sanitation Data'!D165)))</f>
        <v/>
      </c>
      <c r="CO171" s="309" t="str">
        <f ca="true">+IF(OFFSET('Sanitation Data'!$D$32,0,10*ROW('Sanitation Data'!D165))="","",OFFSET('Sanitation Data'!$D$32,0,10*ROW('Sanitation Data'!D165)))</f>
        <v/>
      </c>
      <c r="CP171" s="309" t="str">
        <f ca="true">+IF(OFFSET('Sanitation Data'!$E$28,0,10*ROW('Sanitation Data'!E165))="","",OFFSET('Sanitation Data'!$E$28,0,10*ROW('Sanitation Data'!E165)))</f>
        <v/>
      </c>
      <c r="CQ171" s="309" t="str">
        <f ca="true">+IF(OFFSET('Sanitation Data'!$E$29,0,10*ROW('Sanitation Data'!E165))="","",OFFSET('Sanitation Data'!$E$29,0,10*ROW('Sanitation Data'!E165)))</f>
        <v/>
      </c>
      <c r="CR171" s="309" t="str">
        <f ca="true">+IF(OFFSET('Sanitation Data'!$E$30,0,10*ROW('Sanitation Data'!E165))="","",OFFSET('Sanitation Data'!$E$30,0,10*ROW('Sanitation Data'!E165)))</f>
        <v/>
      </c>
      <c r="CS171" s="309" t="str">
        <f ca="true">+IF(OFFSET('Sanitation Data'!$E$31,0,10*ROW('Sanitation Data'!E165))="","",OFFSET('Sanitation Data'!$E$31,0,10*ROW('Sanitation Data'!E165)))</f>
        <v/>
      </c>
      <c r="CT171" s="309" t="str">
        <f ca="true">+IF(OFFSET('Sanitation Data'!$E$32,0,10*ROW('Sanitation Data'!E165))="","",OFFSET('Sanitation Data'!$E$32,0,10*ROW('Sanitation Data'!E165)))</f>
        <v/>
      </c>
      <c r="CU171" s="309" t="str">
        <f ca="true">+IF(OFFSET('Sanitation Data'!$F$28,0,10*ROW('Sanitation Data'!F165))="","",OFFSET('Sanitation Data'!$F$28,0,10*ROW('Sanitation Data'!F165)))</f>
        <v/>
      </c>
      <c r="CV171" s="309" t="str">
        <f ca="true">+IF(OFFSET('Sanitation Data'!$F$29,0,10*ROW('Sanitation Data'!F165))="","",OFFSET('Sanitation Data'!$F$29,0,10*ROW('Sanitation Data'!F165)))</f>
        <v/>
      </c>
      <c r="CW171" s="309" t="str">
        <f ca="true">+IF(OFFSET('Sanitation Data'!$F$30,0,10*ROW('Sanitation Data'!F165))="","",OFFSET('Sanitation Data'!$F$30,0,10*ROW('Sanitation Data'!F165)))</f>
        <v/>
      </c>
      <c r="CX171" s="309" t="str">
        <f ca="true">+IF(OFFSET('Sanitation Data'!$F$31,0,10*ROW('Sanitation Data'!F165))="","",OFFSET('Sanitation Data'!$F$31,0,10*ROW('Sanitation Data'!F165)))</f>
        <v/>
      </c>
      <c r="CY171" s="309" t="str">
        <f ca="true">+IF(OFFSET('Sanitation Data'!$F$32,0,10*ROW('Sanitation Data'!F165))="","",OFFSET('Sanitation Data'!$F$32,0,10*ROW('Sanitation Data'!F165)))</f>
        <v/>
      </c>
      <c r="CZ171" s="309" t="str">
        <f ca="true">+IF(OFFSET('Sanitation Data'!$G$28,0,10*ROW('Sanitation Data'!G165))="","",OFFSET('Sanitation Data'!$G$28,0,10*ROW('Sanitation Data'!G165)))</f>
        <v/>
      </c>
      <c r="DA171" s="309" t="str">
        <f ca="true">+IF(OFFSET('Sanitation Data'!$G$29,0,10*ROW('Sanitation Data'!G165))="","",OFFSET('Sanitation Data'!$G$29,0,10*ROW('Sanitation Data'!G165)))</f>
        <v/>
      </c>
      <c r="DB171" s="309" t="str">
        <f ca="true">+IF(OFFSET('Sanitation Data'!$G$30,0,10*ROW('Sanitation Data'!G165))="","",OFFSET('Sanitation Data'!$G$30,0,10*ROW('Sanitation Data'!G165)))</f>
        <v/>
      </c>
      <c r="DC171" s="309" t="str">
        <f ca="true">+IF(OFFSET('Sanitation Data'!$G$31,0,10*ROW('Sanitation Data'!G165))="","",OFFSET('Sanitation Data'!$G$31,0,10*ROW('Sanitation Data'!G165)))</f>
        <v/>
      </c>
      <c r="DD171" s="309" t="str">
        <f ca="true">+IF(OFFSET('Sanitation Data'!$G$32,0,10*ROW('Sanitation Data'!G165))="","",OFFSET('Sanitation Data'!$G$32,0,10*ROW('Sanitation Data'!G165)))</f>
        <v/>
      </c>
      <c r="DE171" s="309" t="str">
        <f ca="true">+IF(OFFSET('Sanitation Data'!$H$28,0,10*ROW('Sanitation Data'!H165))="","",OFFSET('Sanitation Data'!$H$28,0,10*ROW('Sanitation Data'!H165)))</f>
        <v/>
      </c>
      <c r="DF171" s="309" t="str">
        <f ca="true">+IF(OFFSET('Sanitation Data'!$H$29,0,10*ROW('Sanitation Data'!H165))="","",OFFSET('Sanitation Data'!$H$29,0,10*ROW('Sanitation Data'!H165)))</f>
        <v/>
      </c>
      <c r="DG171" s="309" t="str">
        <f ca="true">+IF(OFFSET('Sanitation Data'!$H$30,0,10*ROW('Sanitation Data'!H165))="","",OFFSET('Sanitation Data'!$H$30,0,10*ROW('Sanitation Data'!H165)))</f>
        <v/>
      </c>
      <c r="DH171" s="309" t="str">
        <f ca="true">+IF(OFFSET('Sanitation Data'!$H$31,0,10*ROW('Sanitation Data'!H165))="","",OFFSET('Sanitation Data'!$H$31,0,10*ROW('Sanitation Data'!H165)))</f>
        <v/>
      </c>
      <c r="DI171" s="309" t="str">
        <f ca="true">+IF(OFFSET('Sanitation Data'!$H$32,0,10*ROW('Sanitation Data'!H165))="","",OFFSET('Sanitation Data'!$H$32,0,10*ROW('Sanitation Data'!H165)))</f>
        <v/>
      </c>
      <c r="DJ171" s="309" t="str">
        <f ca="true">+IF(OFFSET('Sanitation Data'!$I$28,0,10*ROW('Sanitation Data'!I165))="","",OFFSET('Sanitation Data'!$I$28,0,10*ROW('Sanitation Data'!I165)))</f>
        <v/>
      </c>
      <c r="DK171" s="309" t="str">
        <f ca="true">+IF(OFFSET('Sanitation Data'!$I$29,0,10*ROW('Sanitation Data'!I165))="","",OFFSET('Sanitation Data'!$I$29,0,10*ROW('Sanitation Data'!I165)))</f>
        <v/>
      </c>
      <c r="DL171" s="309" t="str">
        <f ca="true">+IF(OFFSET('Sanitation Data'!$I$30,0,10*ROW('Sanitation Data'!I165))="","",OFFSET('Sanitation Data'!$I$30,0,10*ROW('Sanitation Data'!I165)))</f>
        <v/>
      </c>
      <c r="DM171" s="309" t="str">
        <f ca="true">+IF(OFFSET('Sanitation Data'!$I$31,0,10*ROW('Sanitation Data'!I165))="","",OFFSET('Sanitation Data'!$I$31,0,10*ROW('Sanitation Data'!I165)))</f>
        <v/>
      </c>
      <c r="DN171" s="309" t="str">
        <f ca="true">+IF(OFFSET('Sanitation Data'!$I$32,0,10*ROW('Sanitation Data'!I165))="","",OFFSET('Sanitation Data'!$I$32,0,10*ROW('Sanitation Data'!I165)))</f>
        <v/>
      </c>
      <c r="DO171" s="309" t="str">
        <f ca="true">+IF(OFFSET('Hygiene Data'!$D$11,0,10*ROW('Hygiene Data'!D165))="","",OFFSET('Hygiene Data'!$D$11,0,10*ROW('Hygiene Data'!D165)))</f>
        <v/>
      </c>
      <c r="DP171" s="309" t="str">
        <f ca="true">+IF(OFFSET('Hygiene Data'!$D$12,0,10*ROW('Hygiene Data'!D165))="","",OFFSET('Hygiene Data'!$D$12,0,10*ROW('Hygiene Data'!D165)))</f>
        <v/>
      </c>
      <c r="DQ171" s="309" t="str">
        <f ca="true">+IF(OFFSET('Hygiene Data'!$D$13,0,10*ROW('Hygiene Data'!D165))="","",OFFSET('Hygiene Data'!$D$13,0,10*ROW('Hygiene Data'!D165)))</f>
        <v/>
      </c>
      <c r="DR171" s="309" t="str">
        <f ca="true">+IF(OFFSET('Hygiene Data'!$E$11,0,10*ROW('Hygiene Data'!E165))="","",OFFSET('Hygiene Data'!$E$11,0,10*ROW('Hygiene Data'!E165)))</f>
        <v/>
      </c>
      <c r="DS171" s="309" t="str">
        <f ca="true">+IF(OFFSET('Hygiene Data'!$E$12,0,10*ROW('Hygiene Data'!E165))="","",OFFSET('Hygiene Data'!$E$12,0,10*ROW('Hygiene Data'!E165)))</f>
        <v/>
      </c>
      <c r="DT171" s="309" t="str">
        <f ca="true">+IF(OFFSET('Hygiene Data'!$E$13,0,10*ROW('Hygiene Data'!E165))="","",OFFSET('Hygiene Data'!$E$13,0,10*ROW('Hygiene Data'!E165)))</f>
        <v/>
      </c>
      <c r="DU171" s="309" t="str">
        <f ca="true">+IF(OFFSET('Hygiene Data'!$F$11,0,10*ROW('Hygiene Data'!F165))="","",OFFSET('Hygiene Data'!$F$11,0,10*ROW('Hygiene Data'!F165)))</f>
        <v/>
      </c>
      <c r="DV171" s="309" t="str">
        <f ca="true">+IF(OFFSET('Hygiene Data'!$F$12,0,10*ROW('Hygiene Data'!F165))="","",OFFSET('Hygiene Data'!$F$12,0,10*ROW('Hygiene Data'!F165)))</f>
        <v/>
      </c>
      <c r="DW171" s="309" t="str">
        <f ca="true">+IF(OFFSET('Hygiene Data'!$F$13,0,10*ROW('Hygiene Data'!F165))="","",OFFSET('Hygiene Data'!$F$13,0,10*ROW('Hygiene Data'!F165)))</f>
        <v/>
      </c>
      <c r="DX171" s="309" t="str">
        <f ca="true">+IF(OFFSET('Hygiene Data'!$G$11,0,10*ROW('Hygiene Data'!G165))="","",OFFSET('Hygiene Data'!$G$11,0,10*ROW('Hygiene Data'!G165)))</f>
        <v/>
      </c>
      <c r="DY171" s="309" t="str">
        <f ca="true">+IF(OFFSET('Hygiene Data'!$G$12,0,10*ROW('Hygiene Data'!G165))="","",OFFSET('Hygiene Data'!$G$12,0,10*ROW('Hygiene Data'!G165)))</f>
        <v/>
      </c>
      <c r="DZ171" s="309" t="str">
        <f ca="true">+IF(OFFSET('Hygiene Data'!$G$13,0,10*ROW('Hygiene Data'!G165))="","",OFFSET('Hygiene Data'!$G$13,0,10*ROW('Hygiene Data'!G165)))</f>
        <v/>
      </c>
      <c r="EA171" s="309" t="str">
        <f ca="true">+IF(OFFSET('Hygiene Data'!$H$11,0,10*ROW('Hygiene Data'!H165))="","",OFFSET('Hygiene Data'!$H$11,0,10*ROW('Hygiene Data'!H165)))</f>
        <v/>
      </c>
      <c r="EB171" s="309" t="str">
        <f ca="true">+IF(OFFSET('Hygiene Data'!$H$12,0,10*ROW('Hygiene Data'!H165))="","",OFFSET('Hygiene Data'!$H$12,0,10*ROW('Hygiene Data'!H165)))</f>
        <v/>
      </c>
      <c r="EC171" s="309" t="str">
        <f ca="true">+IF(OFFSET('Hygiene Data'!$H$13,0,10*ROW('Hygiene Data'!H165))="","",OFFSET('Hygiene Data'!$H$13,0,10*ROW('Hygiene Data'!H165)))</f>
        <v/>
      </c>
      <c r="ED171" s="309" t="str">
        <f ca="true">+IF(OFFSET('Hygiene Data'!$I$11,0,10*ROW('Hygiene Data'!I165))="","",OFFSET('Hygiene Data'!$I$11,0,10*ROW('Hygiene Data'!I165)))</f>
        <v/>
      </c>
      <c r="EE171" s="309" t="str">
        <f ca="true">+IF(OFFSET('Hygiene Data'!$I$12,0,10*ROW('Hygiene Data'!I165))="","",OFFSET('Hygiene Data'!$I$12,0,10*ROW('Hygiene Data'!I165)))</f>
        <v/>
      </c>
      <c r="EF171" s="309"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65" t="str">
        <f t="shared" ca="true" si="2"/>
        <v/>
      </c>
      <c r="D172" s="9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10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10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10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10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10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10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10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10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10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10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10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10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10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10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10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10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10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10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10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10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10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10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10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10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10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10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10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10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10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10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9"/>
      <c r="BS172" s="309" t="str">
        <f ca="true">+IF(OFFSET('Water Data'!$D$27,0,10*ROW('Water Data'!D166))="","",OFFSET('Water Data'!$D$27,0,10*ROW('Water Data'!D166)))</f>
        <v/>
      </c>
      <c r="BT172" s="309" t="str">
        <f ca="true">+IF(OFFSET('Water Data'!$D$28,0,10*ROW('Water Data'!D166))="","",OFFSET('Water Data'!$D$28,0,10*ROW('Water Data'!D166)))</f>
        <v/>
      </c>
      <c r="BU172" s="309" t="str">
        <f ca="true">+IF(OFFSET('Water Data'!$D$29,0,10*ROW('Water Data'!D166))="","",OFFSET('Water Data'!$D$29,0,10*ROW('Water Data'!D166)))</f>
        <v/>
      </c>
      <c r="BV172" s="309" t="str">
        <f ca="true">+IF(OFFSET('Water Data'!$E$27,0,10*ROW('Water Data'!E166))="","",OFFSET('Water Data'!$E$27,0,10*ROW('Water Data'!E166)))</f>
        <v/>
      </c>
      <c r="BW172" s="309" t="str">
        <f ca="true">+IF(OFFSET('Water Data'!$E$28,0,10*ROW('Water Data'!E166))="","",OFFSET('Water Data'!$E$28,0,10*ROW('Water Data'!E166)))</f>
        <v/>
      </c>
      <c r="BX172" s="309" t="str">
        <f ca="true">+IF(OFFSET('Water Data'!$E$29,0,10*ROW('Water Data'!E166))="","",OFFSET('Water Data'!$E$29,0,10*ROW('Water Data'!E166)))</f>
        <v/>
      </c>
      <c r="BY172" s="309" t="str">
        <f ca="true">+IF(OFFSET('Water Data'!$F$27,0,10*ROW('Water Data'!F166))="","",OFFSET('Water Data'!$F$27,0,10*ROW('Water Data'!F166)))</f>
        <v/>
      </c>
      <c r="BZ172" s="309" t="str">
        <f ca="true">+IF(OFFSET('Water Data'!$F$28,0,10*ROW('Water Data'!F166))="","",OFFSET('Water Data'!$F$28,0,10*ROW('Water Data'!F166)))</f>
        <v/>
      </c>
      <c r="CA172" s="309" t="str">
        <f ca="true">+IF(OFFSET('Water Data'!$F$29,0,10*ROW('Water Data'!F166))="","",OFFSET('Water Data'!$F$29,0,10*ROW('Water Data'!F166)))</f>
        <v/>
      </c>
      <c r="CB172" s="309" t="str">
        <f ca="true">+IF(OFFSET('Water Data'!$G$27,0,10*ROW('Water Data'!G166))="","",OFFSET('Water Data'!$G$27,0,10*ROW('Water Data'!G166)))</f>
        <v/>
      </c>
      <c r="CC172" s="309" t="str">
        <f ca="true">+IF(OFFSET('Water Data'!$G$28,0,10*ROW('Water Data'!G166))="","",OFFSET('Water Data'!$G$28,0,10*ROW('Water Data'!G166)))</f>
        <v/>
      </c>
      <c r="CD172" s="309" t="str">
        <f ca="true">+IF(OFFSET('Water Data'!$G$29,0,10*ROW('Water Data'!G166))="","",OFFSET('Water Data'!$G$29,0,10*ROW('Water Data'!G166)))</f>
        <v/>
      </c>
      <c r="CE172" s="309" t="str">
        <f ca="true">+IF(OFFSET('Water Data'!$H$27,0,10*ROW('Water Data'!H166))="","",OFFSET('Water Data'!$H$27,0,10*ROW('Water Data'!H166)))</f>
        <v/>
      </c>
      <c r="CF172" s="309" t="str">
        <f ca="true">+IF(OFFSET('Water Data'!$H$28,0,10*ROW('Water Data'!H166))="","",OFFSET('Water Data'!$H$28,0,10*ROW('Water Data'!H166)))</f>
        <v/>
      </c>
      <c r="CG172" s="309" t="str">
        <f ca="true">+IF(OFFSET('Water Data'!$H$29,0,10*ROW('Water Data'!H166))="","",OFFSET('Water Data'!$H$29,0,10*ROW('Water Data'!H166)))</f>
        <v/>
      </c>
      <c r="CH172" s="309" t="str">
        <f ca="true">+IF(OFFSET('Water Data'!$I$27,0,10*ROW('Water Data'!I166))="","",OFFSET('Water Data'!$I$27,0,10*ROW('Water Data'!I166)))</f>
        <v/>
      </c>
      <c r="CI172" s="309" t="str">
        <f ca="true">+IF(OFFSET('Water Data'!$I$28,0,10*ROW('Water Data'!I166))="","",OFFSET('Water Data'!$I$28,0,10*ROW('Water Data'!I166)))</f>
        <v/>
      </c>
      <c r="CJ172" s="309" t="str">
        <f ca="true">+IF(OFFSET('Water Data'!$I$29,0,10*ROW('Water Data'!I166))="","",OFFSET('Water Data'!$I$29,0,10*ROW('Water Data'!I166)))</f>
        <v/>
      </c>
      <c r="CK172" s="309" t="str">
        <f ca="true">+IF(OFFSET('Sanitation Data'!$D$28,0,10*ROW('Sanitation Data'!D166))="","",OFFSET('Sanitation Data'!$D$28,0,10*ROW('Sanitation Data'!D166)))</f>
        <v/>
      </c>
      <c r="CL172" s="309" t="str">
        <f ca="true">+IF(OFFSET('Sanitation Data'!$D$29,0,10*ROW('Sanitation Data'!D166))="","",OFFSET('Sanitation Data'!$D$29,0,10*ROW('Sanitation Data'!D166)))</f>
        <v/>
      </c>
      <c r="CM172" s="309" t="str">
        <f ca="true">+IF(OFFSET('Sanitation Data'!$D$30,0,10*ROW('Sanitation Data'!D166))="","",OFFSET('Sanitation Data'!$D$30,0,10*ROW('Sanitation Data'!D166)))</f>
        <v/>
      </c>
      <c r="CN172" s="309" t="str">
        <f ca="true">+IF(OFFSET('Sanitation Data'!$D$31,0,10*ROW('Sanitation Data'!D166))="","",OFFSET('Sanitation Data'!$D$31,0,10*ROW('Sanitation Data'!D166)))</f>
        <v/>
      </c>
      <c r="CO172" s="309" t="str">
        <f ca="true">+IF(OFFSET('Sanitation Data'!$D$32,0,10*ROW('Sanitation Data'!D166))="","",OFFSET('Sanitation Data'!$D$32,0,10*ROW('Sanitation Data'!D166)))</f>
        <v/>
      </c>
      <c r="CP172" s="309" t="str">
        <f ca="true">+IF(OFFSET('Sanitation Data'!$E$28,0,10*ROW('Sanitation Data'!E166))="","",OFFSET('Sanitation Data'!$E$28,0,10*ROW('Sanitation Data'!E166)))</f>
        <v/>
      </c>
      <c r="CQ172" s="309" t="str">
        <f ca="true">+IF(OFFSET('Sanitation Data'!$E$29,0,10*ROW('Sanitation Data'!E166))="","",OFFSET('Sanitation Data'!$E$29,0,10*ROW('Sanitation Data'!E166)))</f>
        <v/>
      </c>
      <c r="CR172" s="309" t="str">
        <f ca="true">+IF(OFFSET('Sanitation Data'!$E$30,0,10*ROW('Sanitation Data'!E166))="","",OFFSET('Sanitation Data'!$E$30,0,10*ROW('Sanitation Data'!E166)))</f>
        <v/>
      </c>
      <c r="CS172" s="309" t="str">
        <f ca="true">+IF(OFFSET('Sanitation Data'!$E$31,0,10*ROW('Sanitation Data'!E166))="","",OFFSET('Sanitation Data'!$E$31,0,10*ROW('Sanitation Data'!E166)))</f>
        <v/>
      </c>
      <c r="CT172" s="309" t="str">
        <f ca="true">+IF(OFFSET('Sanitation Data'!$E$32,0,10*ROW('Sanitation Data'!E166))="","",OFFSET('Sanitation Data'!$E$32,0,10*ROW('Sanitation Data'!E166)))</f>
        <v/>
      </c>
      <c r="CU172" s="309" t="str">
        <f ca="true">+IF(OFFSET('Sanitation Data'!$F$28,0,10*ROW('Sanitation Data'!F166))="","",OFFSET('Sanitation Data'!$F$28,0,10*ROW('Sanitation Data'!F166)))</f>
        <v/>
      </c>
      <c r="CV172" s="309" t="str">
        <f ca="true">+IF(OFFSET('Sanitation Data'!$F$29,0,10*ROW('Sanitation Data'!F166))="","",OFFSET('Sanitation Data'!$F$29,0,10*ROW('Sanitation Data'!F166)))</f>
        <v/>
      </c>
      <c r="CW172" s="309" t="str">
        <f ca="true">+IF(OFFSET('Sanitation Data'!$F$30,0,10*ROW('Sanitation Data'!F166))="","",OFFSET('Sanitation Data'!$F$30,0,10*ROW('Sanitation Data'!F166)))</f>
        <v/>
      </c>
      <c r="CX172" s="309" t="str">
        <f ca="true">+IF(OFFSET('Sanitation Data'!$F$31,0,10*ROW('Sanitation Data'!F166))="","",OFFSET('Sanitation Data'!$F$31,0,10*ROW('Sanitation Data'!F166)))</f>
        <v/>
      </c>
      <c r="CY172" s="309" t="str">
        <f ca="true">+IF(OFFSET('Sanitation Data'!$F$32,0,10*ROW('Sanitation Data'!F166))="","",OFFSET('Sanitation Data'!$F$32,0,10*ROW('Sanitation Data'!F166)))</f>
        <v/>
      </c>
      <c r="CZ172" s="309" t="str">
        <f ca="true">+IF(OFFSET('Sanitation Data'!$G$28,0,10*ROW('Sanitation Data'!G166))="","",OFFSET('Sanitation Data'!$G$28,0,10*ROW('Sanitation Data'!G166)))</f>
        <v/>
      </c>
      <c r="DA172" s="309" t="str">
        <f ca="true">+IF(OFFSET('Sanitation Data'!$G$29,0,10*ROW('Sanitation Data'!G166))="","",OFFSET('Sanitation Data'!$G$29,0,10*ROW('Sanitation Data'!G166)))</f>
        <v/>
      </c>
      <c r="DB172" s="309" t="str">
        <f ca="true">+IF(OFFSET('Sanitation Data'!$G$30,0,10*ROW('Sanitation Data'!G166))="","",OFFSET('Sanitation Data'!$G$30,0,10*ROW('Sanitation Data'!G166)))</f>
        <v/>
      </c>
      <c r="DC172" s="309" t="str">
        <f ca="true">+IF(OFFSET('Sanitation Data'!$G$31,0,10*ROW('Sanitation Data'!G166))="","",OFFSET('Sanitation Data'!$G$31,0,10*ROW('Sanitation Data'!G166)))</f>
        <v/>
      </c>
      <c r="DD172" s="309" t="str">
        <f ca="true">+IF(OFFSET('Sanitation Data'!$G$32,0,10*ROW('Sanitation Data'!G166))="","",OFFSET('Sanitation Data'!$G$32,0,10*ROW('Sanitation Data'!G166)))</f>
        <v/>
      </c>
      <c r="DE172" s="309" t="str">
        <f ca="true">+IF(OFFSET('Sanitation Data'!$H$28,0,10*ROW('Sanitation Data'!H166))="","",OFFSET('Sanitation Data'!$H$28,0,10*ROW('Sanitation Data'!H166)))</f>
        <v/>
      </c>
      <c r="DF172" s="309" t="str">
        <f ca="true">+IF(OFFSET('Sanitation Data'!$H$29,0,10*ROW('Sanitation Data'!H166))="","",OFFSET('Sanitation Data'!$H$29,0,10*ROW('Sanitation Data'!H166)))</f>
        <v/>
      </c>
      <c r="DG172" s="309" t="str">
        <f ca="true">+IF(OFFSET('Sanitation Data'!$H$30,0,10*ROW('Sanitation Data'!H166))="","",OFFSET('Sanitation Data'!$H$30,0,10*ROW('Sanitation Data'!H166)))</f>
        <v/>
      </c>
      <c r="DH172" s="309" t="str">
        <f ca="true">+IF(OFFSET('Sanitation Data'!$H$31,0,10*ROW('Sanitation Data'!H166))="","",OFFSET('Sanitation Data'!$H$31,0,10*ROW('Sanitation Data'!H166)))</f>
        <v/>
      </c>
      <c r="DI172" s="309" t="str">
        <f ca="true">+IF(OFFSET('Sanitation Data'!$H$32,0,10*ROW('Sanitation Data'!H166))="","",OFFSET('Sanitation Data'!$H$32,0,10*ROW('Sanitation Data'!H166)))</f>
        <v/>
      </c>
      <c r="DJ172" s="309" t="str">
        <f ca="true">+IF(OFFSET('Sanitation Data'!$I$28,0,10*ROW('Sanitation Data'!I166))="","",OFFSET('Sanitation Data'!$I$28,0,10*ROW('Sanitation Data'!I166)))</f>
        <v/>
      </c>
      <c r="DK172" s="309" t="str">
        <f ca="true">+IF(OFFSET('Sanitation Data'!$I$29,0,10*ROW('Sanitation Data'!I166))="","",OFFSET('Sanitation Data'!$I$29,0,10*ROW('Sanitation Data'!I166)))</f>
        <v/>
      </c>
      <c r="DL172" s="309" t="str">
        <f ca="true">+IF(OFFSET('Sanitation Data'!$I$30,0,10*ROW('Sanitation Data'!I166))="","",OFFSET('Sanitation Data'!$I$30,0,10*ROW('Sanitation Data'!I166)))</f>
        <v/>
      </c>
      <c r="DM172" s="309" t="str">
        <f ca="true">+IF(OFFSET('Sanitation Data'!$I$31,0,10*ROW('Sanitation Data'!I166))="","",OFFSET('Sanitation Data'!$I$31,0,10*ROW('Sanitation Data'!I166)))</f>
        <v/>
      </c>
      <c r="DN172" s="309" t="str">
        <f ca="true">+IF(OFFSET('Sanitation Data'!$I$32,0,10*ROW('Sanitation Data'!I166))="","",OFFSET('Sanitation Data'!$I$32,0,10*ROW('Sanitation Data'!I166)))</f>
        <v/>
      </c>
      <c r="DO172" s="309" t="str">
        <f ca="true">+IF(OFFSET('Hygiene Data'!$D$11,0,10*ROW('Hygiene Data'!D166))="","",OFFSET('Hygiene Data'!$D$11,0,10*ROW('Hygiene Data'!D166)))</f>
        <v/>
      </c>
      <c r="DP172" s="309" t="str">
        <f ca="true">+IF(OFFSET('Hygiene Data'!$D$12,0,10*ROW('Hygiene Data'!D166))="","",OFFSET('Hygiene Data'!$D$12,0,10*ROW('Hygiene Data'!D166)))</f>
        <v/>
      </c>
      <c r="DQ172" s="309" t="str">
        <f ca="true">+IF(OFFSET('Hygiene Data'!$D$13,0,10*ROW('Hygiene Data'!D166))="","",OFFSET('Hygiene Data'!$D$13,0,10*ROW('Hygiene Data'!D166)))</f>
        <v/>
      </c>
      <c r="DR172" s="309" t="str">
        <f ca="true">+IF(OFFSET('Hygiene Data'!$E$11,0,10*ROW('Hygiene Data'!E166))="","",OFFSET('Hygiene Data'!$E$11,0,10*ROW('Hygiene Data'!E166)))</f>
        <v/>
      </c>
      <c r="DS172" s="309" t="str">
        <f ca="true">+IF(OFFSET('Hygiene Data'!$E$12,0,10*ROW('Hygiene Data'!E166))="","",OFFSET('Hygiene Data'!$E$12,0,10*ROW('Hygiene Data'!E166)))</f>
        <v/>
      </c>
      <c r="DT172" s="309" t="str">
        <f ca="true">+IF(OFFSET('Hygiene Data'!$E$13,0,10*ROW('Hygiene Data'!E166))="","",OFFSET('Hygiene Data'!$E$13,0,10*ROW('Hygiene Data'!E166)))</f>
        <v/>
      </c>
      <c r="DU172" s="309" t="str">
        <f ca="true">+IF(OFFSET('Hygiene Data'!$F$11,0,10*ROW('Hygiene Data'!F166))="","",OFFSET('Hygiene Data'!$F$11,0,10*ROW('Hygiene Data'!F166)))</f>
        <v/>
      </c>
      <c r="DV172" s="309" t="str">
        <f ca="true">+IF(OFFSET('Hygiene Data'!$F$12,0,10*ROW('Hygiene Data'!F166))="","",OFFSET('Hygiene Data'!$F$12,0,10*ROW('Hygiene Data'!F166)))</f>
        <v/>
      </c>
      <c r="DW172" s="309" t="str">
        <f ca="true">+IF(OFFSET('Hygiene Data'!$F$13,0,10*ROW('Hygiene Data'!F166))="","",OFFSET('Hygiene Data'!$F$13,0,10*ROW('Hygiene Data'!F166)))</f>
        <v/>
      </c>
      <c r="DX172" s="309" t="str">
        <f ca="true">+IF(OFFSET('Hygiene Data'!$G$11,0,10*ROW('Hygiene Data'!G166))="","",OFFSET('Hygiene Data'!$G$11,0,10*ROW('Hygiene Data'!G166)))</f>
        <v/>
      </c>
      <c r="DY172" s="309" t="str">
        <f ca="true">+IF(OFFSET('Hygiene Data'!$G$12,0,10*ROW('Hygiene Data'!G166))="","",OFFSET('Hygiene Data'!$G$12,0,10*ROW('Hygiene Data'!G166)))</f>
        <v/>
      </c>
      <c r="DZ172" s="309" t="str">
        <f ca="true">+IF(OFFSET('Hygiene Data'!$G$13,0,10*ROW('Hygiene Data'!G166))="","",OFFSET('Hygiene Data'!$G$13,0,10*ROW('Hygiene Data'!G166)))</f>
        <v/>
      </c>
      <c r="EA172" s="309" t="str">
        <f ca="true">+IF(OFFSET('Hygiene Data'!$H$11,0,10*ROW('Hygiene Data'!H166))="","",OFFSET('Hygiene Data'!$H$11,0,10*ROW('Hygiene Data'!H166)))</f>
        <v/>
      </c>
      <c r="EB172" s="309" t="str">
        <f ca="true">+IF(OFFSET('Hygiene Data'!$H$12,0,10*ROW('Hygiene Data'!H166))="","",OFFSET('Hygiene Data'!$H$12,0,10*ROW('Hygiene Data'!H166)))</f>
        <v/>
      </c>
      <c r="EC172" s="309" t="str">
        <f ca="true">+IF(OFFSET('Hygiene Data'!$H$13,0,10*ROW('Hygiene Data'!H166))="","",OFFSET('Hygiene Data'!$H$13,0,10*ROW('Hygiene Data'!H166)))</f>
        <v/>
      </c>
      <c r="ED172" s="309" t="str">
        <f ca="true">+IF(OFFSET('Hygiene Data'!$I$11,0,10*ROW('Hygiene Data'!I166))="","",OFFSET('Hygiene Data'!$I$11,0,10*ROW('Hygiene Data'!I166)))</f>
        <v/>
      </c>
      <c r="EE172" s="309" t="str">
        <f ca="true">+IF(OFFSET('Hygiene Data'!$I$12,0,10*ROW('Hygiene Data'!I166))="","",OFFSET('Hygiene Data'!$I$12,0,10*ROW('Hygiene Data'!I166)))</f>
        <v/>
      </c>
      <c r="EF172" s="309"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65" t="str">
        <f t="shared" ca="true" si="2"/>
        <v/>
      </c>
      <c r="D173" s="9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10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10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10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10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10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10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10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10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10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10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10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10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10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10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10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10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10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10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10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10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10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10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10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10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10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10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10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10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10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10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9"/>
      <c r="BS173" s="309" t="str">
        <f ca="true">+IF(OFFSET('Water Data'!$D$27,0,10*ROW('Water Data'!D167))="","",OFFSET('Water Data'!$D$27,0,10*ROW('Water Data'!D167)))</f>
        <v/>
      </c>
      <c r="BT173" s="309" t="str">
        <f ca="true">+IF(OFFSET('Water Data'!$D$28,0,10*ROW('Water Data'!D167))="","",OFFSET('Water Data'!$D$28,0,10*ROW('Water Data'!D167)))</f>
        <v/>
      </c>
      <c r="BU173" s="309" t="str">
        <f ca="true">+IF(OFFSET('Water Data'!$D$29,0,10*ROW('Water Data'!D167))="","",OFFSET('Water Data'!$D$29,0,10*ROW('Water Data'!D167)))</f>
        <v/>
      </c>
      <c r="BV173" s="309" t="str">
        <f ca="true">+IF(OFFSET('Water Data'!$E$27,0,10*ROW('Water Data'!E167))="","",OFFSET('Water Data'!$E$27,0,10*ROW('Water Data'!E167)))</f>
        <v/>
      </c>
      <c r="BW173" s="309" t="str">
        <f ca="true">+IF(OFFSET('Water Data'!$E$28,0,10*ROW('Water Data'!E167))="","",OFFSET('Water Data'!$E$28,0,10*ROW('Water Data'!E167)))</f>
        <v/>
      </c>
      <c r="BX173" s="309" t="str">
        <f ca="true">+IF(OFFSET('Water Data'!$E$29,0,10*ROW('Water Data'!E167))="","",OFFSET('Water Data'!$E$29,0,10*ROW('Water Data'!E167)))</f>
        <v/>
      </c>
      <c r="BY173" s="309" t="str">
        <f ca="true">+IF(OFFSET('Water Data'!$F$27,0,10*ROW('Water Data'!F167))="","",OFFSET('Water Data'!$F$27,0,10*ROW('Water Data'!F167)))</f>
        <v/>
      </c>
      <c r="BZ173" s="309" t="str">
        <f ca="true">+IF(OFFSET('Water Data'!$F$28,0,10*ROW('Water Data'!F167))="","",OFFSET('Water Data'!$F$28,0,10*ROW('Water Data'!F167)))</f>
        <v/>
      </c>
      <c r="CA173" s="309" t="str">
        <f ca="true">+IF(OFFSET('Water Data'!$F$29,0,10*ROW('Water Data'!F167))="","",OFFSET('Water Data'!$F$29,0,10*ROW('Water Data'!F167)))</f>
        <v/>
      </c>
      <c r="CB173" s="309" t="str">
        <f ca="true">+IF(OFFSET('Water Data'!$G$27,0,10*ROW('Water Data'!G167))="","",OFFSET('Water Data'!$G$27,0,10*ROW('Water Data'!G167)))</f>
        <v/>
      </c>
      <c r="CC173" s="309" t="str">
        <f ca="true">+IF(OFFSET('Water Data'!$G$28,0,10*ROW('Water Data'!G167))="","",OFFSET('Water Data'!$G$28,0,10*ROW('Water Data'!G167)))</f>
        <v/>
      </c>
      <c r="CD173" s="309" t="str">
        <f ca="true">+IF(OFFSET('Water Data'!$G$29,0,10*ROW('Water Data'!G167))="","",OFFSET('Water Data'!$G$29,0,10*ROW('Water Data'!G167)))</f>
        <v/>
      </c>
      <c r="CE173" s="309" t="str">
        <f ca="true">+IF(OFFSET('Water Data'!$H$27,0,10*ROW('Water Data'!H167))="","",OFFSET('Water Data'!$H$27,0,10*ROW('Water Data'!H167)))</f>
        <v/>
      </c>
      <c r="CF173" s="309" t="str">
        <f ca="true">+IF(OFFSET('Water Data'!$H$28,0,10*ROW('Water Data'!H167))="","",OFFSET('Water Data'!$H$28,0,10*ROW('Water Data'!H167)))</f>
        <v/>
      </c>
      <c r="CG173" s="309" t="str">
        <f ca="true">+IF(OFFSET('Water Data'!$H$29,0,10*ROW('Water Data'!H167))="","",OFFSET('Water Data'!$H$29,0,10*ROW('Water Data'!H167)))</f>
        <v/>
      </c>
      <c r="CH173" s="309" t="str">
        <f ca="true">+IF(OFFSET('Water Data'!$I$27,0,10*ROW('Water Data'!I167))="","",OFFSET('Water Data'!$I$27,0,10*ROW('Water Data'!I167)))</f>
        <v/>
      </c>
      <c r="CI173" s="309" t="str">
        <f ca="true">+IF(OFFSET('Water Data'!$I$28,0,10*ROW('Water Data'!I167))="","",OFFSET('Water Data'!$I$28,0,10*ROW('Water Data'!I167)))</f>
        <v/>
      </c>
      <c r="CJ173" s="309" t="str">
        <f ca="true">+IF(OFFSET('Water Data'!$I$29,0,10*ROW('Water Data'!I167))="","",OFFSET('Water Data'!$I$29,0,10*ROW('Water Data'!I167)))</f>
        <v/>
      </c>
      <c r="CK173" s="309" t="str">
        <f ca="true">+IF(OFFSET('Sanitation Data'!$D$28,0,10*ROW('Sanitation Data'!D167))="","",OFFSET('Sanitation Data'!$D$28,0,10*ROW('Sanitation Data'!D167)))</f>
        <v/>
      </c>
      <c r="CL173" s="309" t="str">
        <f ca="true">+IF(OFFSET('Sanitation Data'!$D$29,0,10*ROW('Sanitation Data'!D167))="","",OFFSET('Sanitation Data'!$D$29,0,10*ROW('Sanitation Data'!D167)))</f>
        <v/>
      </c>
      <c r="CM173" s="309" t="str">
        <f ca="true">+IF(OFFSET('Sanitation Data'!$D$30,0,10*ROW('Sanitation Data'!D167))="","",OFFSET('Sanitation Data'!$D$30,0,10*ROW('Sanitation Data'!D167)))</f>
        <v/>
      </c>
      <c r="CN173" s="309" t="str">
        <f ca="true">+IF(OFFSET('Sanitation Data'!$D$31,0,10*ROW('Sanitation Data'!D167))="","",OFFSET('Sanitation Data'!$D$31,0,10*ROW('Sanitation Data'!D167)))</f>
        <v/>
      </c>
      <c r="CO173" s="309" t="str">
        <f ca="true">+IF(OFFSET('Sanitation Data'!$D$32,0,10*ROW('Sanitation Data'!D167))="","",OFFSET('Sanitation Data'!$D$32,0,10*ROW('Sanitation Data'!D167)))</f>
        <v/>
      </c>
      <c r="CP173" s="309" t="str">
        <f ca="true">+IF(OFFSET('Sanitation Data'!$E$28,0,10*ROW('Sanitation Data'!E167))="","",OFFSET('Sanitation Data'!$E$28,0,10*ROW('Sanitation Data'!E167)))</f>
        <v/>
      </c>
      <c r="CQ173" s="309" t="str">
        <f ca="true">+IF(OFFSET('Sanitation Data'!$E$29,0,10*ROW('Sanitation Data'!E167))="","",OFFSET('Sanitation Data'!$E$29,0,10*ROW('Sanitation Data'!E167)))</f>
        <v/>
      </c>
      <c r="CR173" s="309" t="str">
        <f ca="true">+IF(OFFSET('Sanitation Data'!$E$30,0,10*ROW('Sanitation Data'!E167))="","",OFFSET('Sanitation Data'!$E$30,0,10*ROW('Sanitation Data'!E167)))</f>
        <v/>
      </c>
      <c r="CS173" s="309" t="str">
        <f ca="true">+IF(OFFSET('Sanitation Data'!$E$31,0,10*ROW('Sanitation Data'!E167))="","",OFFSET('Sanitation Data'!$E$31,0,10*ROW('Sanitation Data'!E167)))</f>
        <v/>
      </c>
      <c r="CT173" s="309" t="str">
        <f ca="true">+IF(OFFSET('Sanitation Data'!$E$32,0,10*ROW('Sanitation Data'!E167))="","",OFFSET('Sanitation Data'!$E$32,0,10*ROW('Sanitation Data'!E167)))</f>
        <v/>
      </c>
      <c r="CU173" s="309" t="str">
        <f ca="true">+IF(OFFSET('Sanitation Data'!$F$28,0,10*ROW('Sanitation Data'!F167))="","",OFFSET('Sanitation Data'!$F$28,0,10*ROW('Sanitation Data'!F167)))</f>
        <v/>
      </c>
      <c r="CV173" s="309" t="str">
        <f ca="true">+IF(OFFSET('Sanitation Data'!$F$29,0,10*ROW('Sanitation Data'!F167))="","",OFFSET('Sanitation Data'!$F$29,0,10*ROW('Sanitation Data'!F167)))</f>
        <v/>
      </c>
      <c r="CW173" s="309" t="str">
        <f ca="true">+IF(OFFSET('Sanitation Data'!$F$30,0,10*ROW('Sanitation Data'!F167))="","",OFFSET('Sanitation Data'!$F$30,0,10*ROW('Sanitation Data'!F167)))</f>
        <v/>
      </c>
      <c r="CX173" s="309" t="str">
        <f ca="true">+IF(OFFSET('Sanitation Data'!$F$31,0,10*ROW('Sanitation Data'!F167))="","",OFFSET('Sanitation Data'!$F$31,0,10*ROW('Sanitation Data'!F167)))</f>
        <v/>
      </c>
      <c r="CY173" s="309" t="str">
        <f ca="true">+IF(OFFSET('Sanitation Data'!$F$32,0,10*ROW('Sanitation Data'!F167))="","",OFFSET('Sanitation Data'!$F$32,0,10*ROW('Sanitation Data'!F167)))</f>
        <v/>
      </c>
      <c r="CZ173" s="309" t="str">
        <f ca="true">+IF(OFFSET('Sanitation Data'!$G$28,0,10*ROW('Sanitation Data'!G167))="","",OFFSET('Sanitation Data'!$G$28,0,10*ROW('Sanitation Data'!G167)))</f>
        <v/>
      </c>
      <c r="DA173" s="309" t="str">
        <f ca="true">+IF(OFFSET('Sanitation Data'!$G$29,0,10*ROW('Sanitation Data'!G167))="","",OFFSET('Sanitation Data'!$G$29,0,10*ROW('Sanitation Data'!G167)))</f>
        <v/>
      </c>
      <c r="DB173" s="309" t="str">
        <f ca="true">+IF(OFFSET('Sanitation Data'!$G$30,0,10*ROW('Sanitation Data'!G167))="","",OFFSET('Sanitation Data'!$G$30,0,10*ROW('Sanitation Data'!G167)))</f>
        <v/>
      </c>
      <c r="DC173" s="309" t="str">
        <f ca="true">+IF(OFFSET('Sanitation Data'!$G$31,0,10*ROW('Sanitation Data'!G167))="","",OFFSET('Sanitation Data'!$G$31,0,10*ROW('Sanitation Data'!G167)))</f>
        <v/>
      </c>
      <c r="DD173" s="309" t="str">
        <f ca="true">+IF(OFFSET('Sanitation Data'!$G$32,0,10*ROW('Sanitation Data'!G167))="","",OFFSET('Sanitation Data'!$G$32,0,10*ROW('Sanitation Data'!G167)))</f>
        <v/>
      </c>
      <c r="DE173" s="309" t="str">
        <f ca="true">+IF(OFFSET('Sanitation Data'!$H$28,0,10*ROW('Sanitation Data'!H167))="","",OFFSET('Sanitation Data'!$H$28,0,10*ROW('Sanitation Data'!H167)))</f>
        <v/>
      </c>
      <c r="DF173" s="309" t="str">
        <f ca="true">+IF(OFFSET('Sanitation Data'!$H$29,0,10*ROW('Sanitation Data'!H167))="","",OFFSET('Sanitation Data'!$H$29,0,10*ROW('Sanitation Data'!H167)))</f>
        <v/>
      </c>
      <c r="DG173" s="309" t="str">
        <f ca="true">+IF(OFFSET('Sanitation Data'!$H$30,0,10*ROW('Sanitation Data'!H167))="","",OFFSET('Sanitation Data'!$H$30,0,10*ROW('Sanitation Data'!H167)))</f>
        <v/>
      </c>
      <c r="DH173" s="309" t="str">
        <f ca="true">+IF(OFFSET('Sanitation Data'!$H$31,0,10*ROW('Sanitation Data'!H167))="","",OFFSET('Sanitation Data'!$H$31,0,10*ROW('Sanitation Data'!H167)))</f>
        <v/>
      </c>
      <c r="DI173" s="309" t="str">
        <f ca="true">+IF(OFFSET('Sanitation Data'!$H$32,0,10*ROW('Sanitation Data'!H167))="","",OFFSET('Sanitation Data'!$H$32,0,10*ROW('Sanitation Data'!H167)))</f>
        <v/>
      </c>
      <c r="DJ173" s="309" t="str">
        <f ca="true">+IF(OFFSET('Sanitation Data'!$I$28,0,10*ROW('Sanitation Data'!I167))="","",OFFSET('Sanitation Data'!$I$28,0,10*ROW('Sanitation Data'!I167)))</f>
        <v/>
      </c>
      <c r="DK173" s="309" t="str">
        <f ca="true">+IF(OFFSET('Sanitation Data'!$I$29,0,10*ROW('Sanitation Data'!I167))="","",OFFSET('Sanitation Data'!$I$29,0,10*ROW('Sanitation Data'!I167)))</f>
        <v/>
      </c>
      <c r="DL173" s="309" t="str">
        <f ca="true">+IF(OFFSET('Sanitation Data'!$I$30,0,10*ROW('Sanitation Data'!I167))="","",OFFSET('Sanitation Data'!$I$30,0,10*ROW('Sanitation Data'!I167)))</f>
        <v/>
      </c>
      <c r="DM173" s="309" t="str">
        <f ca="true">+IF(OFFSET('Sanitation Data'!$I$31,0,10*ROW('Sanitation Data'!I167))="","",OFFSET('Sanitation Data'!$I$31,0,10*ROW('Sanitation Data'!I167)))</f>
        <v/>
      </c>
      <c r="DN173" s="309" t="str">
        <f ca="true">+IF(OFFSET('Sanitation Data'!$I$32,0,10*ROW('Sanitation Data'!I167))="","",OFFSET('Sanitation Data'!$I$32,0,10*ROW('Sanitation Data'!I167)))</f>
        <v/>
      </c>
      <c r="DO173" s="309" t="str">
        <f ca="true">+IF(OFFSET('Hygiene Data'!$D$11,0,10*ROW('Hygiene Data'!D167))="","",OFFSET('Hygiene Data'!$D$11,0,10*ROW('Hygiene Data'!D167)))</f>
        <v/>
      </c>
      <c r="DP173" s="309" t="str">
        <f ca="true">+IF(OFFSET('Hygiene Data'!$D$12,0,10*ROW('Hygiene Data'!D167))="","",OFFSET('Hygiene Data'!$D$12,0,10*ROW('Hygiene Data'!D167)))</f>
        <v/>
      </c>
      <c r="DQ173" s="309" t="str">
        <f ca="true">+IF(OFFSET('Hygiene Data'!$D$13,0,10*ROW('Hygiene Data'!D167))="","",OFFSET('Hygiene Data'!$D$13,0,10*ROW('Hygiene Data'!D167)))</f>
        <v/>
      </c>
      <c r="DR173" s="309" t="str">
        <f ca="true">+IF(OFFSET('Hygiene Data'!$E$11,0,10*ROW('Hygiene Data'!E167))="","",OFFSET('Hygiene Data'!$E$11,0,10*ROW('Hygiene Data'!E167)))</f>
        <v/>
      </c>
      <c r="DS173" s="309" t="str">
        <f ca="true">+IF(OFFSET('Hygiene Data'!$E$12,0,10*ROW('Hygiene Data'!E167))="","",OFFSET('Hygiene Data'!$E$12,0,10*ROW('Hygiene Data'!E167)))</f>
        <v/>
      </c>
      <c r="DT173" s="309" t="str">
        <f ca="true">+IF(OFFSET('Hygiene Data'!$E$13,0,10*ROW('Hygiene Data'!E167))="","",OFFSET('Hygiene Data'!$E$13,0,10*ROW('Hygiene Data'!E167)))</f>
        <v/>
      </c>
      <c r="DU173" s="309" t="str">
        <f ca="true">+IF(OFFSET('Hygiene Data'!$F$11,0,10*ROW('Hygiene Data'!F167))="","",OFFSET('Hygiene Data'!$F$11,0,10*ROW('Hygiene Data'!F167)))</f>
        <v/>
      </c>
      <c r="DV173" s="309" t="str">
        <f ca="true">+IF(OFFSET('Hygiene Data'!$F$12,0,10*ROW('Hygiene Data'!F167))="","",OFFSET('Hygiene Data'!$F$12,0,10*ROW('Hygiene Data'!F167)))</f>
        <v/>
      </c>
      <c r="DW173" s="309" t="str">
        <f ca="true">+IF(OFFSET('Hygiene Data'!$F$13,0,10*ROW('Hygiene Data'!F167))="","",OFFSET('Hygiene Data'!$F$13,0,10*ROW('Hygiene Data'!F167)))</f>
        <v/>
      </c>
      <c r="DX173" s="309" t="str">
        <f ca="true">+IF(OFFSET('Hygiene Data'!$G$11,0,10*ROW('Hygiene Data'!G167))="","",OFFSET('Hygiene Data'!$G$11,0,10*ROW('Hygiene Data'!G167)))</f>
        <v/>
      </c>
      <c r="DY173" s="309" t="str">
        <f ca="true">+IF(OFFSET('Hygiene Data'!$G$12,0,10*ROW('Hygiene Data'!G167))="","",OFFSET('Hygiene Data'!$G$12,0,10*ROW('Hygiene Data'!G167)))</f>
        <v/>
      </c>
      <c r="DZ173" s="309" t="str">
        <f ca="true">+IF(OFFSET('Hygiene Data'!$G$13,0,10*ROW('Hygiene Data'!G167))="","",OFFSET('Hygiene Data'!$G$13,0,10*ROW('Hygiene Data'!G167)))</f>
        <v/>
      </c>
      <c r="EA173" s="309" t="str">
        <f ca="true">+IF(OFFSET('Hygiene Data'!$H$11,0,10*ROW('Hygiene Data'!H167))="","",OFFSET('Hygiene Data'!$H$11,0,10*ROW('Hygiene Data'!H167)))</f>
        <v/>
      </c>
      <c r="EB173" s="309" t="str">
        <f ca="true">+IF(OFFSET('Hygiene Data'!$H$12,0,10*ROW('Hygiene Data'!H167))="","",OFFSET('Hygiene Data'!$H$12,0,10*ROW('Hygiene Data'!H167)))</f>
        <v/>
      </c>
      <c r="EC173" s="309" t="str">
        <f ca="true">+IF(OFFSET('Hygiene Data'!$H$13,0,10*ROW('Hygiene Data'!H167))="","",OFFSET('Hygiene Data'!$H$13,0,10*ROW('Hygiene Data'!H167)))</f>
        <v/>
      </c>
      <c r="ED173" s="309" t="str">
        <f ca="true">+IF(OFFSET('Hygiene Data'!$I$11,0,10*ROW('Hygiene Data'!I167))="","",OFFSET('Hygiene Data'!$I$11,0,10*ROW('Hygiene Data'!I167)))</f>
        <v/>
      </c>
      <c r="EE173" s="309" t="str">
        <f ca="true">+IF(OFFSET('Hygiene Data'!$I$12,0,10*ROW('Hygiene Data'!I167))="","",OFFSET('Hygiene Data'!$I$12,0,10*ROW('Hygiene Data'!I167)))</f>
        <v/>
      </c>
      <c r="EF173" s="309"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65" t="str">
        <f t="shared" ca="true" si="2"/>
        <v/>
      </c>
      <c r="D174" s="9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10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10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10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10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10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10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10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10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10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10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10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10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10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10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10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10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10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10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10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10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10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10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10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10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10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10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10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10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10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10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9"/>
      <c r="BS174" s="309" t="str">
        <f ca="true">+IF(OFFSET('Water Data'!$D$27,0,10*ROW('Water Data'!D168))="","",OFFSET('Water Data'!$D$27,0,10*ROW('Water Data'!D168)))</f>
        <v/>
      </c>
      <c r="BT174" s="309" t="str">
        <f ca="true">+IF(OFFSET('Water Data'!$D$28,0,10*ROW('Water Data'!D168))="","",OFFSET('Water Data'!$D$28,0,10*ROW('Water Data'!D168)))</f>
        <v/>
      </c>
      <c r="BU174" s="309" t="str">
        <f ca="true">+IF(OFFSET('Water Data'!$D$29,0,10*ROW('Water Data'!D168))="","",OFFSET('Water Data'!$D$29,0,10*ROW('Water Data'!D168)))</f>
        <v/>
      </c>
      <c r="BV174" s="309" t="str">
        <f ca="true">+IF(OFFSET('Water Data'!$E$27,0,10*ROW('Water Data'!E168))="","",OFFSET('Water Data'!$E$27,0,10*ROW('Water Data'!E168)))</f>
        <v/>
      </c>
      <c r="BW174" s="309" t="str">
        <f ca="true">+IF(OFFSET('Water Data'!$E$28,0,10*ROW('Water Data'!E168))="","",OFFSET('Water Data'!$E$28,0,10*ROW('Water Data'!E168)))</f>
        <v/>
      </c>
      <c r="BX174" s="309" t="str">
        <f ca="true">+IF(OFFSET('Water Data'!$E$29,0,10*ROW('Water Data'!E168))="","",OFFSET('Water Data'!$E$29,0,10*ROW('Water Data'!E168)))</f>
        <v/>
      </c>
      <c r="BY174" s="309" t="str">
        <f ca="true">+IF(OFFSET('Water Data'!$F$27,0,10*ROW('Water Data'!F168))="","",OFFSET('Water Data'!$F$27,0,10*ROW('Water Data'!F168)))</f>
        <v/>
      </c>
      <c r="BZ174" s="309" t="str">
        <f ca="true">+IF(OFFSET('Water Data'!$F$28,0,10*ROW('Water Data'!F168))="","",OFFSET('Water Data'!$F$28,0,10*ROW('Water Data'!F168)))</f>
        <v/>
      </c>
      <c r="CA174" s="309" t="str">
        <f ca="true">+IF(OFFSET('Water Data'!$F$29,0,10*ROW('Water Data'!F168))="","",OFFSET('Water Data'!$F$29,0,10*ROW('Water Data'!F168)))</f>
        <v/>
      </c>
      <c r="CB174" s="309" t="str">
        <f ca="true">+IF(OFFSET('Water Data'!$G$27,0,10*ROW('Water Data'!G168))="","",OFFSET('Water Data'!$G$27,0,10*ROW('Water Data'!G168)))</f>
        <v/>
      </c>
      <c r="CC174" s="309" t="str">
        <f ca="true">+IF(OFFSET('Water Data'!$G$28,0,10*ROW('Water Data'!G168))="","",OFFSET('Water Data'!$G$28,0,10*ROW('Water Data'!G168)))</f>
        <v/>
      </c>
      <c r="CD174" s="309" t="str">
        <f ca="true">+IF(OFFSET('Water Data'!$G$29,0,10*ROW('Water Data'!G168))="","",OFFSET('Water Data'!$G$29,0,10*ROW('Water Data'!G168)))</f>
        <v/>
      </c>
      <c r="CE174" s="309" t="str">
        <f ca="true">+IF(OFFSET('Water Data'!$H$27,0,10*ROW('Water Data'!H168))="","",OFFSET('Water Data'!$H$27,0,10*ROW('Water Data'!H168)))</f>
        <v/>
      </c>
      <c r="CF174" s="309" t="str">
        <f ca="true">+IF(OFFSET('Water Data'!$H$28,0,10*ROW('Water Data'!H168))="","",OFFSET('Water Data'!$H$28,0,10*ROW('Water Data'!H168)))</f>
        <v/>
      </c>
      <c r="CG174" s="309" t="str">
        <f ca="true">+IF(OFFSET('Water Data'!$H$29,0,10*ROW('Water Data'!H168))="","",OFFSET('Water Data'!$H$29,0,10*ROW('Water Data'!H168)))</f>
        <v/>
      </c>
      <c r="CH174" s="309" t="str">
        <f ca="true">+IF(OFFSET('Water Data'!$I$27,0,10*ROW('Water Data'!I168))="","",OFFSET('Water Data'!$I$27,0,10*ROW('Water Data'!I168)))</f>
        <v/>
      </c>
      <c r="CI174" s="309" t="str">
        <f ca="true">+IF(OFFSET('Water Data'!$I$28,0,10*ROW('Water Data'!I168))="","",OFFSET('Water Data'!$I$28,0,10*ROW('Water Data'!I168)))</f>
        <v/>
      </c>
      <c r="CJ174" s="309" t="str">
        <f ca="true">+IF(OFFSET('Water Data'!$I$29,0,10*ROW('Water Data'!I168))="","",OFFSET('Water Data'!$I$29,0,10*ROW('Water Data'!I168)))</f>
        <v/>
      </c>
      <c r="CK174" s="309" t="str">
        <f ca="true">+IF(OFFSET('Sanitation Data'!$D$28,0,10*ROW('Sanitation Data'!D168))="","",OFFSET('Sanitation Data'!$D$28,0,10*ROW('Sanitation Data'!D168)))</f>
        <v/>
      </c>
      <c r="CL174" s="309" t="str">
        <f ca="true">+IF(OFFSET('Sanitation Data'!$D$29,0,10*ROW('Sanitation Data'!D168))="","",OFFSET('Sanitation Data'!$D$29,0,10*ROW('Sanitation Data'!D168)))</f>
        <v/>
      </c>
      <c r="CM174" s="309" t="str">
        <f ca="true">+IF(OFFSET('Sanitation Data'!$D$30,0,10*ROW('Sanitation Data'!D168))="","",OFFSET('Sanitation Data'!$D$30,0,10*ROW('Sanitation Data'!D168)))</f>
        <v/>
      </c>
      <c r="CN174" s="309" t="str">
        <f ca="true">+IF(OFFSET('Sanitation Data'!$D$31,0,10*ROW('Sanitation Data'!D168))="","",OFFSET('Sanitation Data'!$D$31,0,10*ROW('Sanitation Data'!D168)))</f>
        <v/>
      </c>
      <c r="CO174" s="309" t="str">
        <f ca="true">+IF(OFFSET('Sanitation Data'!$D$32,0,10*ROW('Sanitation Data'!D168))="","",OFFSET('Sanitation Data'!$D$32,0,10*ROW('Sanitation Data'!D168)))</f>
        <v/>
      </c>
      <c r="CP174" s="309" t="str">
        <f ca="true">+IF(OFFSET('Sanitation Data'!$E$28,0,10*ROW('Sanitation Data'!E168))="","",OFFSET('Sanitation Data'!$E$28,0,10*ROW('Sanitation Data'!E168)))</f>
        <v/>
      </c>
      <c r="CQ174" s="309" t="str">
        <f ca="true">+IF(OFFSET('Sanitation Data'!$E$29,0,10*ROW('Sanitation Data'!E168))="","",OFFSET('Sanitation Data'!$E$29,0,10*ROW('Sanitation Data'!E168)))</f>
        <v/>
      </c>
      <c r="CR174" s="309" t="str">
        <f ca="true">+IF(OFFSET('Sanitation Data'!$E$30,0,10*ROW('Sanitation Data'!E168))="","",OFFSET('Sanitation Data'!$E$30,0,10*ROW('Sanitation Data'!E168)))</f>
        <v/>
      </c>
      <c r="CS174" s="309" t="str">
        <f ca="true">+IF(OFFSET('Sanitation Data'!$E$31,0,10*ROW('Sanitation Data'!E168))="","",OFFSET('Sanitation Data'!$E$31,0,10*ROW('Sanitation Data'!E168)))</f>
        <v/>
      </c>
      <c r="CT174" s="309" t="str">
        <f ca="true">+IF(OFFSET('Sanitation Data'!$E$32,0,10*ROW('Sanitation Data'!E168))="","",OFFSET('Sanitation Data'!$E$32,0,10*ROW('Sanitation Data'!E168)))</f>
        <v/>
      </c>
      <c r="CU174" s="309" t="str">
        <f ca="true">+IF(OFFSET('Sanitation Data'!$F$28,0,10*ROW('Sanitation Data'!F168))="","",OFFSET('Sanitation Data'!$F$28,0,10*ROW('Sanitation Data'!F168)))</f>
        <v/>
      </c>
      <c r="CV174" s="309" t="str">
        <f ca="true">+IF(OFFSET('Sanitation Data'!$F$29,0,10*ROW('Sanitation Data'!F168))="","",OFFSET('Sanitation Data'!$F$29,0,10*ROW('Sanitation Data'!F168)))</f>
        <v/>
      </c>
      <c r="CW174" s="309" t="str">
        <f ca="true">+IF(OFFSET('Sanitation Data'!$F$30,0,10*ROW('Sanitation Data'!F168))="","",OFFSET('Sanitation Data'!$F$30,0,10*ROW('Sanitation Data'!F168)))</f>
        <v/>
      </c>
      <c r="CX174" s="309" t="str">
        <f ca="true">+IF(OFFSET('Sanitation Data'!$F$31,0,10*ROW('Sanitation Data'!F168))="","",OFFSET('Sanitation Data'!$F$31,0,10*ROW('Sanitation Data'!F168)))</f>
        <v/>
      </c>
      <c r="CY174" s="309" t="str">
        <f ca="true">+IF(OFFSET('Sanitation Data'!$F$32,0,10*ROW('Sanitation Data'!F168))="","",OFFSET('Sanitation Data'!$F$32,0,10*ROW('Sanitation Data'!F168)))</f>
        <v/>
      </c>
      <c r="CZ174" s="309" t="str">
        <f ca="true">+IF(OFFSET('Sanitation Data'!$G$28,0,10*ROW('Sanitation Data'!G168))="","",OFFSET('Sanitation Data'!$G$28,0,10*ROW('Sanitation Data'!G168)))</f>
        <v/>
      </c>
      <c r="DA174" s="309" t="str">
        <f ca="true">+IF(OFFSET('Sanitation Data'!$G$29,0,10*ROW('Sanitation Data'!G168))="","",OFFSET('Sanitation Data'!$G$29,0,10*ROW('Sanitation Data'!G168)))</f>
        <v/>
      </c>
      <c r="DB174" s="309" t="str">
        <f ca="true">+IF(OFFSET('Sanitation Data'!$G$30,0,10*ROW('Sanitation Data'!G168))="","",OFFSET('Sanitation Data'!$G$30,0,10*ROW('Sanitation Data'!G168)))</f>
        <v/>
      </c>
      <c r="DC174" s="309" t="str">
        <f ca="true">+IF(OFFSET('Sanitation Data'!$G$31,0,10*ROW('Sanitation Data'!G168))="","",OFFSET('Sanitation Data'!$G$31,0,10*ROW('Sanitation Data'!G168)))</f>
        <v/>
      </c>
      <c r="DD174" s="309" t="str">
        <f ca="true">+IF(OFFSET('Sanitation Data'!$G$32,0,10*ROW('Sanitation Data'!G168))="","",OFFSET('Sanitation Data'!$G$32,0,10*ROW('Sanitation Data'!G168)))</f>
        <v/>
      </c>
      <c r="DE174" s="309" t="str">
        <f ca="true">+IF(OFFSET('Sanitation Data'!$H$28,0,10*ROW('Sanitation Data'!H168))="","",OFFSET('Sanitation Data'!$H$28,0,10*ROW('Sanitation Data'!H168)))</f>
        <v/>
      </c>
      <c r="DF174" s="309" t="str">
        <f ca="true">+IF(OFFSET('Sanitation Data'!$H$29,0,10*ROW('Sanitation Data'!H168))="","",OFFSET('Sanitation Data'!$H$29,0,10*ROW('Sanitation Data'!H168)))</f>
        <v/>
      </c>
      <c r="DG174" s="309" t="str">
        <f ca="true">+IF(OFFSET('Sanitation Data'!$H$30,0,10*ROW('Sanitation Data'!H168))="","",OFFSET('Sanitation Data'!$H$30,0,10*ROW('Sanitation Data'!H168)))</f>
        <v/>
      </c>
      <c r="DH174" s="309" t="str">
        <f ca="true">+IF(OFFSET('Sanitation Data'!$H$31,0,10*ROW('Sanitation Data'!H168))="","",OFFSET('Sanitation Data'!$H$31,0,10*ROW('Sanitation Data'!H168)))</f>
        <v/>
      </c>
      <c r="DI174" s="309" t="str">
        <f ca="true">+IF(OFFSET('Sanitation Data'!$H$32,0,10*ROW('Sanitation Data'!H168))="","",OFFSET('Sanitation Data'!$H$32,0,10*ROW('Sanitation Data'!H168)))</f>
        <v/>
      </c>
      <c r="DJ174" s="309" t="str">
        <f ca="true">+IF(OFFSET('Sanitation Data'!$I$28,0,10*ROW('Sanitation Data'!I168))="","",OFFSET('Sanitation Data'!$I$28,0,10*ROW('Sanitation Data'!I168)))</f>
        <v/>
      </c>
      <c r="DK174" s="309" t="str">
        <f ca="true">+IF(OFFSET('Sanitation Data'!$I$29,0,10*ROW('Sanitation Data'!I168))="","",OFFSET('Sanitation Data'!$I$29,0,10*ROW('Sanitation Data'!I168)))</f>
        <v/>
      </c>
      <c r="DL174" s="309" t="str">
        <f ca="true">+IF(OFFSET('Sanitation Data'!$I$30,0,10*ROW('Sanitation Data'!I168))="","",OFFSET('Sanitation Data'!$I$30,0,10*ROW('Sanitation Data'!I168)))</f>
        <v/>
      </c>
      <c r="DM174" s="309" t="str">
        <f ca="true">+IF(OFFSET('Sanitation Data'!$I$31,0,10*ROW('Sanitation Data'!I168))="","",OFFSET('Sanitation Data'!$I$31,0,10*ROW('Sanitation Data'!I168)))</f>
        <v/>
      </c>
      <c r="DN174" s="309" t="str">
        <f ca="true">+IF(OFFSET('Sanitation Data'!$I$32,0,10*ROW('Sanitation Data'!I168))="","",OFFSET('Sanitation Data'!$I$32,0,10*ROW('Sanitation Data'!I168)))</f>
        <v/>
      </c>
      <c r="DO174" s="309" t="str">
        <f ca="true">+IF(OFFSET('Hygiene Data'!$D$11,0,10*ROW('Hygiene Data'!D168))="","",OFFSET('Hygiene Data'!$D$11,0,10*ROW('Hygiene Data'!D168)))</f>
        <v/>
      </c>
      <c r="DP174" s="309" t="str">
        <f ca="true">+IF(OFFSET('Hygiene Data'!$D$12,0,10*ROW('Hygiene Data'!D168))="","",OFFSET('Hygiene Data'!$D$12,0,10*ROW('Hygiene Data'!D168)))</f>
        <v/>
      </c>
      <c r="DQ174" s="309" t="str">
        <f ca="true">+IF(OFFSET('Hygiene Data'!$D$13,0,10*ROW('Hygiene Data'!D168))="","",OFFSET('Hygiene Data'!$D$13,0,10*ROW('Hygiene Data'!D168)))</f>
        <v/>
      </c>
      <c r="DR174" s="309" t="str">
        <f ca="true">+IF(OFFSET('Hygiene Data'!$E$11,0,10*ROW('Hygiene Data'!E168))="","",OFFSET('Hygiene Data'!$E$11,0,10*ROW('Hygiene Data'!E168)))</f>
        <v/>
      </c>
      <c r="DS174" s="309" t="str">
        <f ca="true">+IF(OFFSET('Hygiene Data'!$E$12,0,10*ROW('Hygiene Data'!E168))="","",OFFSET('Hygiene Data'!$E$12,0,10*ROW('Hygiene Data'!E168)))</f>
        <v/>
      </c>
      <c r="DT174" s="309" t="str">
        <f ca="true">+IF(OFFSET('Hygiene Data'!$E$13,0,10*ROW('Hygiene Data'!E168))="","",OFFSET('Hygiene Data'!$E$13,0,10*ROW('Hygiene Data'!E168)))</f>
        <v/>
      </c>
      <c r="DU174" s="309" t="str">
        <f ca="true">+IF(OFFSET('Hygiene Data'!$F$11,0,10*ROW('Hygiene Data'!F168))="","",OFFSET('Hygiene Data'!$F$11,0,10*ROW('Hygiene Data'!F168)))</f>
        <v/>
      </c>
      <c r="DV174" s="309" t="str">
        <f ca="true">+IF(OFFSET('Hygiene Data'!$F$12,0,10*ROW('Hygiene Data'!F168))="","",OFFSET('Hygiene Data'!$F$12,0,10*ROW('Hygiene Data'!F168)))</f>
        <v/>
      </c>
      <c r="DW174" s="309" t="str">
        <f ca="true">+IF(OFFSET('Hygiene Data'!$F$13,0,10*ROW('Hygiene Data'!F168))="","",OFFSET('Hygiene Data'!$F$13,0,10*ROW('Hygiene Data'!F168)))</f>
        <v/>
      </c>
      <c r="DX174" s="309" t="str">
        <f ca="true">+IF(OFFSET('Hygiene Data'!$G$11,0,10*ROW('Hygiene Data'!G168))="","",OFFSET('Hygiene Data'!$G$11,0,10*ROW('Hygiene Data'!G168)))</f>
        <v/>
      </c>
      <c r="DY174" s="309" t="str">
        <f ca="true">+IF(OFFSET('Hygiene Data'!$G$12,0,10*ROW('Hygiene Data'!G168))="","",OFFSET('Hygiene Data'!$G$12,0,10*ROW('Hygiene Data'!G168)))</f>
        <v/>
      </c>
      <c r="DZ174" s="309" t="str">
        <f ca="true">+IF(OFFSET('Hygiene Data'!$G$13,0,10*ROW('Hygiene Data'!G168))="","",OFFSET('Hygiene Data'!$G$13,0,10*ROW('Hygiene Data'!G168)))</f>
        <v/>
      </c>
      <c r="EA174" s="309" t="str">
        <f ca="true">+IF(OFFSET('Hygiene Data'!$H$11,0,10*ROW('Hygiene Data'!H168))="","",OFFSET('Hygiene Data'!$H$11,0,10*ROW('Hygiene Data'!H168)))</f>
        <v/>
      </c>
      <c r="EB174" s="309" t="str">
        <f ca="true">+IF(OFFSET('Hygiene Data'!$H$12,0,10*ROW('Hygiene Data'!H168))="","",OFFSET('Hygiene Data'!$H$12,0,10*ROW('Hygiene Data'!H168)))</f>
        <v/>
      </c>
      <c r="EC174" s="309" t="str">
        <f ca="true">+IF(OFFSET('Hygiene Data'!$H$13,0,10*ROW('Hygiene Data'!H168))="","",OFFSET('Hygiene Data'!$H$13,0,10*ROW('Hygiene Data'!H168)))</f>
        <v/>
      </c>
      <c r="ED174" s="309" t="str">
        <f ca="true">+IF(OFFSET('Hygiene Data'!$I$11,0,10*ROW('Hygiene Data'!I168))="","",OFFSET('Hygiene Data'!$I$11,0,10*ROW('Hygiene Data'!I168)))</f>
        <v/>
      </c>
      <c r="EE174" s="309" t="str">
        <f ca="true">+IF(OFFSET('Hygiene Data'!$I$12,0,10*ROW('Hygiene Data'!I168))="","",OFFSET('Hygiene Data'!$I$12,0,10*ROW('Hygiene Data'!I168)))</f>
        <v/>
      </c>
      <c r="EF174" s="309"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65" t="str">
        <f t="shared" ca="true" si="2"/>
        <v/>
      </c>
      <c r="D175" s="9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10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10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10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10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10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10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10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10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10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10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10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10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10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10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10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10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10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10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10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10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10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10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10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10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10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10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10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10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10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10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9"/>
      <c r="BS175" s="309" t="str">
        <f ca="true">+IF(OFFSET('Water Data'!$D$27,0,10*ROW('Water Data'!D169))="","",OFFSET('Water Data'!$D$27,0,10*ROW('Water Data'!D169)))</f>
        <v/>
      </c>
      <c r="BT175" s="309" t="str">
        <f ca="true">+IF(OFFSET('Water Data'!$D$28,0,10*ROW('Water Data'!D169))="","",OFFSET('Water Data'!$D$28,0,10*ROW('Water Data'!D169)))</f>
        <v/>
      </c>
      <c r="BU175" s="309" t="str">
        <f ca="true">+IF(OFFSET('Water Data'!$D$29,0,10*ROW('Water Data'!D169))="","",OFFSET('Water Data'!$D$29,0,10*ROW('Water Data'!D169)))</f>
        <v/>
      </c>
      <c r="BV175" s="309" t="str">
        <f ca="true">+IF(OFFSET('Water Data'!$E$27,0,10*ROW('Water Data'!E169))="","",OFFSET('Water Data'!$E$27,0,10*ROW('Water Data'!E169)))</f>
        <v/>
      </c>
      <c r="BW175" s="309" t="str">
        <f ca="true">+IF(OFFSET('Water Data'!$E$28,0,10*ROW('Water Data'!E169))="","",OFFSET('Water Data'!$E$28,0,10*ROW('Water Data'!E169)))</f>
        <v/>
      </c>
      <c r="BX175" s="309" t="str">
        <f ca="true">+IF(OFFSET('Water Data'!$E$29,0,10*ROW('Water Data'!E169))="","",OFFSET('Water Data'!$E$29,0,10*ROW('Water Data'!E169)))</f>
        <v/>
      </c>
      <c r="BY175" s="309" t="str">
        <f ca="true">+IF(OFFSET('Water Data'!$F$27,0,10*ROW('Water Data'!F169))="","",OFFSET('Water Data'!$F$27,0,10*ROW('Water Data'!F169)))</f>
        <v/>
      </c>
      <c r="BZ175" s="309" t="str">
        <f ca="true">+IF(OFFSET('Water Data'!$F$28,0,10*ROW('Water Data'!F169))="","",OFFSET('Water Data'!$F$28,0,10*ROW('Water Data'!F169)))</f>
        <v/>
      </c>
      <c r="CA175" s="309" t="str">
        <f ca="true">+IF(OFFSET('Water Data'!$F$29,0,10*ROW('Water Data'!F169))="","",OFFSET('Water Data'!$F$29,0,10*ROW('Water Data'!F169)))</f>
        <v/>
      </c>
      <c r="CB175" s="309" t="str">
        <f ca="true">+IF(OFFSET('Water Data'!$G$27,0,10*ROW('Water Data'!G169))="","",OFFSET('Water Data'!$G$27,0,10*ROW('Water Data'!G169)))</f>
        <v/>
      </c>
      <c r="CC175" s="309" t="str">
        <f ca="true">+IF(OFFSET('Water Data'!$G$28,0,10*ROW('Water Data'!G169))="","",OFFSET('Water Data'!$G$28,0,10*ROW('Water Data'!G169)))</f>
        <v/>
      </c>
      <c r="CD175" s="309" t="str">
        <f ca="true">+IF(OFFSET('Water Data'!$G$29,0,10*ROW('Water Data'!G169))="","",OFFSET('Water Data'!$G$29,0,10*ROW('Water Data'!G169)))</f>
        <v/>
      </c>
      <c r="CE175" s="309" t="str">
        <f ca="true">+IF(OFFSET('Water Data'!$H$27,0,10*ROW('Water Data'!H169))="","",OFFSET('Water Data'!$H$27,0,10*ROW('Water Data'!H169)))</f>
        <v/>
      </c>
      <c r="CF175" s="309" t="str">
        <f ca="true">+IF(OFFSET('Water Data'!$H$28,0,10*ROW('Water Data'!H169))="","",OFFSET('Water Data'!$H$28,0,10*ROW('Water Data'!H169)))</f>
        <v/>
      </c>
      <c r="CG175" s="309" t="str">
        <f ca="true">+IF(OFFSET('Water Data'!$H$29,0,10*ROW('Water Data'!H169))="","",OFFSET('Water Data'!$H$29,0,10*ROW('Water Data'!H169)))</f>
        <v/>
      </c>
      <c r="CH175" s="309" t="str">
        <f ca="true">+IF(OFFSET('Water Data'!$I$27,0,10*ROW('Water Data'!I169))="","",OFFSET('Water Data'!$I$27,0,10*ROW('Water Data'!I169)))</f>
        <v/>
      </c>
      <c r="CI175" s="309" t="str">
        <f ca="true">+IF(OFFSET('Water Data'!$I$28,0,10*ROW('Water Data'!I169))="","",OFFSET('Water Data'!$I$28,0,10*ROW('Water Data'!I169)))</f>
        <v/>
      </c>
      <c r="CJ175" s="309" t="str">
        <f ca="true">+IF(OFFSET('Water Data'!$I$29,0,10*ROW('Water Data'!I169))="","",OFFSET('Water Data'!$I$29,0,10*ROW('Water Data'!I169)))</f>
        <v/>
      </c>
      <c r="CK175" s="309" t="str">
        <f ca="true">+IF(OFFSET('Sanitation Data'!$D$28,0,10*ROW('Sanitation Data'!D169))="","",OFFSET('Sanitation Data'!$D$28,0,10*ROW('Sanitation Data'!D169)))</f>
        <v/>
      </c>
      <c r="CL175" s="309" t="str">
        <f ca="true">+IF(OFFSET('Sanitation Data'!$D$29,0,10*ROW('Sanitation Data'!D169))="","",OFFSET('Sanitation Data'!$D$29,0,10*ROW('Sanitation Data'!D169)))</f>
        <v/>
      </c>
      <c r="CM175" s="309" t="str">
        <f ca="true">+IF(OFFSET('Sanitation Data'!$D$30,0,10*ROW('Sanitation Data'!D169))="","",OFFSET('Sanitation Data'!$D$30,0,10*ROW('Sanitation Data'!D169)))</f>
        <v/>
      </c>
      <c r="CN175" s="309" t="str">
        <f ca="true">+IF(OFFSET('Sanitation Data'!$D$31,0,10*ROW('Sanitation Data'!D169))="","",OFFSET('Sanitation Data'!$D$31,0,10*ROW('Sanitation Data'!D169)))</f>
        <v/>
      </c>
      <c r="CO175" s="309" t="str">
        <f ca="true">+IF(OFFSET('Sanitation Data'!$D$32,0,10*ROW('Sanitation Data'!D169))="","",OFFSET('Sanitation Data'!$D$32,0,10*ROW('Sanitation Data'!D169)))</f>
        <v/>
      </c>
      <c r="CP175" s="309" t="str">
        <f ca="true">+IF(OFFSET('Sanitation Data'!$E$28,0,10*ROW('Sanitation Data'!E169))="","",OFFSET('Sanitation Data'!$E$28,0,10*ROW('Sanitation Data'!E169)))</f>
        <v/>
      </c>
      <c r="CQ175" s="309" t="str">
        <f ca="true">+IF(OFFSET('Sanitation Data'!$E$29,0,10*ROW('Sanitation Data'!E169))="","",OFFSET('Sanitation Data'!$E$29,0,10*ROW('Sanitation Data'!E169)))</f>
        <v/>
      </c>
      <c r="CR175" s="309" t="str">
        <f ca="true">+IF(OFFSET('Sanitation Data'!$E$30,0,10*ROW('Sanitation Data'!E169))="","",OFFSET('Sanitation Data'!$E$30,0,10*ROW('Sanitation Data'!E169)))</f>
        <v/>
      </c>
      <c r="CS175" s="309" t="str">
        <f ca="true">+IF(OFFSET('Sanitation Data'!$E$31,0,10*ROW('Sanitation Data'!E169))="","",OFFSET('Sanitation Data'!$E$31,0,10*ROW('Sanitation Data'!E169)))</f>
        <v/>
      </c>
      <c r="CT175" s="309" t="str">
        <f ca="true">+IF(OFFSET('Sanitation Data'!$E$32,0,10*ROW('Sanitation Data'!E169))="","",OFFSET('Sanitation Data'!$E$32,0,10*ROW('Sanitation Data'!E169)))</f>
        <v/>
      </c>
      <c r="CU175" s="309" t="str">
        <f ca="true">+IF(OFFSET('Sanitation Data'!$F$28,0,10*ROW('Sanitation Data'!F169))="","",OFFSET('Sanitation Data'!$F$28,0,10*ROW('Sanitation Data'!F169)))</f>
        <v/>
      </c>
      <c r="CV175" s="309" t="str">
        <f ca="true">+IF(OFFSET('Sanitation Data'!$F$29,0,10*ROW('Sanitation Data'!F169))="","",OFFSET('Sanitation Data'!$F$29,0,10*ROW('Sanitation Data'!F169)))</f>
        <v/>
      </c>
      <c r="CW175" s="309" t="str">
        <f ca="true">+IF(OFFSET('Sanitation Data'!$F$30,0,10*ROW('Sanitation Data'!F169))="","",OFFSET('Sanitation Data'!$F$30,0,10*ROW('Sanitation Data'!F169)))</f>
        <v/>
      </c>
      <c r="CX175" s="309" t="str">
        <f ca="true">+IF(OFFSET('Sanitation Data'!$F$31,0,10*ROW('Sanitation Data'!F169))="","",OFFSET('Sanitation Data'!$F$31,0,10*ROW('Sanitation Data'!F169)))</f>
        <v/>
      </c>
      <c r="CY175" s="309" t="str">
        <f ca="true">+IF(OFFSET('Sanitation Data'!$F$32,0,10*ROW('Sanitation Data'!F169))="","",OFFSET('Sanitation Data'!$F$32,0,10*ROW('Sanitation Data'!F169)))</f>
        <v/>
      </c>
      <c r="CZ175" s="309" t="str">
        <f ca="true">+IF(OFFSET('Sanitation Data'!$G$28,0,10*ROW('Sanitation Data'!G169))="","",OFFSET('Sanitation Data'!$G$28,0,10*ROW('Sanitation Data'!G169)))</f>
        <v/>
      </c>
      <c r="DA175" s="309" t="str">
        <f ca="true">+IF(OFFSET('Sanitation Data'!$G$29,0,10*ROW('Sanitation Data'!G169))="","",OFFSET('Sanitation Data'!$G$29,0,10*ROW('Sanitation Data'!G169)))</f>
        <v/>
      </c>
      <c r="DB175" s="309" t="str">
        <f ca="true">+IF(OFFSET('Sanitation Data'!$G$30,0,10*ROW('Sanitation Data'!G169))="","",OFFSET('Sanitation Data'!$G$30,0,10*ROW('Sanitation Data'!G169)))</f>
        <v/>
      </c>
      <c r="DC175" s="309" t="str">
        <f ca="true">+IF(OFFSET('Sanitation Data'!$G$31,0,10*ROW('Sanitation Data'!G169))="","",OFFSET('Sanitation Data'!$G$31,0,10*ROW('Sanitation Data'!G169)))</f>
        <v/>
      </c>
      <c r="DD175" s="309" t="str">
        <f ca="true">+IF(OFFSET('Sanitation Data'!$G$32,0,10*ROW('Sanitation Data'!G169))="","",OFFSET('Sanitation Data'!$G$32,0,10*ROW('Sanitation Data'!G169)))</f>
        <v/>
      </c>
      <c r="DE175" s="309" t="str">
        <f ca="true">+IF(OFFSET('Sanitation Data'!$H$28,0,10*ROW('Sanitation Data'!H169))="","",OFFSET('Sanitation Data'!$H$28,0,10*ROW('Sanitation Data'!H169)))</f>
        <v/>
      </c>
      <c r="DF175" s="309" t="str">
        <f ca="true">+IF(OFFSET('Sanitation Data'!$H$29,0,10*ROW('Sanitation Data'!H169))="","",OFFSET('Sanitation Data'!$H$29,0,10*ROW('Sanitation Data'!H169)))</f>
        <v/>
      </c>
      <c r="DG175" s="309" t="str">
        <f ca="true">+IF(OFFSET('Sanitation Data'!$H$30,0,10*ROW('Sanitation Data'!H169))="","",OFFSET('Sanitation Data'!$H$30,0,10*ROW('Sanitation Data'!H169)))</f>
        <v/>
      </c>
      <c r="DH175" s="309" t="str">
        <f ca="true">+IF(OFFSET('Sanitation Data'!$H$31,0,10*ROW('Sanitation Data'!H169))="","",OFFSET('Sanitation Data'!$H$31,0,10*ROW('Sanitation Data'!H169)))</f>
        <v/>
      </c>
      <c r="DI175" s="309" t="str">
        <f ca="true">+IF(OFFSET('Sanitation Data'!$H$32,0,10*ROW('Sanitation Data'!H169))="","",OFFSET('Sanitation Data'!$H$32,0,10*ROW('Sanitation Data'!H169)))</f>
        <v/>
      </c>
      <c r="DJ175" s="309" t="str">
        <f ca="true">+IF(OFFSET('Sanitation Data'!$I$28,0,10*ROW('Sanitation Data'!I169))="","",OFFSET('Sanitation Data'!$I$28,0,10*ROW('Sanitation Data'!I169)))</f>
        <v/>
      </c>
      <c r="DK175" s="309" t="str">
        <f ca="true">+IF(OFFSET('Sanitation Data'!$I$29,0,10*ROW('Sanitation Data'!I169))="","",OFFSET('Sanitation Data'!$I$29,0,10*ROW('Sanitation Data'!I169)))</f>
        <v/>
      </c>
      <c r="DL175" s="309" t="str">
        <f ca="true">+IF(OFFSET('Sanitation Data'!$I$30,0,10*ROW('Sanitation Data'!I169))="","",OFFSET('Sanitation Data'!$I$30,0,10*ROW('Sanitation Data'!I169)))</f>
        <v/>
      </c>
      <c r="DM175" s="309" t="str">
        <f ca="true">+IF(OFFSET('Sanitation Data'!$I$31,0,10*ROW('Sanitation Data'!I169))="","",OFFSET('Sanitation Data'!$I$31,0,10*ROW('Sanitation Data'!I169)))</f>
        <v/>
      </c>
      <c r="DN175" s="309" t="str">
        <f ca="true">+IF(OFFSET('Sanitation Data'!$I$32,0,10*ROW('Sanitation Data'!I169))="","",OFFSET('Sanitation Data'!$I$32,0,10*ROW('Sanitation Data'!I169)))</f>
        <v/>
      </c>
      <c r="DO175" s="309" t="str">
        <f ca="true">+IF(OFFSET('Hygiene Data'!$D$11,0,10*ROW('Hygiene Data'!D169))="","",OFFSET('Hygiene Data'!$D$11,0,10*ROW('Hygiene Data'!D169)))</f>
        <v/>
      </c>
      <c r="DP175" s="309" t="str">
        <f ca="true">+IF(OFFSET('Hygiene Data'!$D$12,0,10*ROW('Hygiene Data'!D169))="","",OFFSET('Hygiene Data'!$D$12,0,10*ROW('Hygiene Data'!D169)))</f>
        <v/>
      </c>
      <c r="DQ175" s="309" t="str">
        <f ca="true">+IF(OFFSET('Hygiene Data'!$D$13,0,10*ROW('Hygiene Data'!D169))="","",OFFSET('Hygiene Data'!$D$13,0,10*ROW('Hygiene Data'!D169)))</f>
        <v/>
      </c>
      <c r="DR175" s="309" t="str">
        <f ca="true">+IF(OFFSET('Hygiene Data'!$E$11,0,10*ROW('Hygiene Data'!E169))="","",OFFSET('Hygiene Data'!$E$11,0,10*ROW('Hygiene Data'!E169)))</f>
        <v/>
      </c>
      <c r="DS175" s="309" t="str">
        <f ca="true">+IF(OFFSET('Hygiene Data'!$E$12,0,10*ROW('Hygiene Data'!E169))="","",OFFSET('Hygiene Data'!$E$12,0,10*ROW('Hygiene Data'!E169)))</f>
        <v/>
      </c>
      <c r="DT175" s="309" t="str">
        <f ca="true">+IF(OFFSET('Hygiene Data'!$E$13,0,10*ROW('Hygiene Data'!E169))="","",OFFSET('Hygiene Data'!$E$13,0,10*ROW('Hygiene Data'!E169)))</f>
        <v/>
      </c>
      <c r="DU175" s="309" t="str">
        <f ca="true">+IF(OFFSET('Hygiene Data'!$F$11,0,10*ROW('Hygiene Data'!F169))="","",OFFSET('Hygiene Data'!$F$11,0,10*ROW('Hygiene Data'!F169)))</f>
        <v/>
      </c>
      <c r="DV175" s="309" t="str">
        <f ca="true">+IF(OFFSET('Hygiene Data'!$F$12,0,10*ROW('Hygiene Data'!F169))="","",OFFSET('Hygiene Data'!$F$12,0,10*ROW('Hygiene Data'!F169)))</f>
        <v/>
      </c>
      <c r="DW175" s="309" t="str">
        <f ca="true">+IF(OFFSET('Hygiene Data'!$F$13,0,10*ROW('Hygiene Data'!F169))="","",OFFSET('Hygiene Data'!$F$13,0,10*ROW('Hygiene Data'!F169)))</f>
        <v/>
      </c>
      <c r="DX175" s="309" t="str">
        <f ca="true">+IF(OFFSET('Hygiene Data'!$G$11,0,10*ROW('Hygiene Data'!G169))="","",OFFSET('Hygiene Data'!$G$11,0,10*ROW('Hygiene Data'!G169)))</f>
        <v/>
      </c>
      <c r="DY175" s="309" t="str">
        <f ca="true">+IF(OFFSET('Hygiene Data'!$G$12,0,10*ROW('Hygiene Data'!G169))="","",OFFSET('Hygiene Data'!$G$12,0,10*ROW('Hygiene Data'!G169)))</f>
        <v/>
      </c>
      <c r="DZ175" s="309" t="str">
        <f ca="true">+IF(OFFSET('Hygiene Data'!$G$13,0,10*ROW('Hygiene Data'!G169))="","",OFFSET('Hygiene Data'!$G$13,0,10*ROW('Hygiene Data'!G169)))</f>
        <v/>
      </c>
      <c r="EA175" s="309" t="str">
        <f ca="true">+IF(OFFSET('Hygiene Data'!$H$11,0,10*ROW('Hygiene Data'!H169))="","",OFFSET('Hygiene Data'!$H$11,0,10*ROW('Hygiene Data'!H169)))</f>
        <v/>
      </c>
      <c r="EB175" s="309" t="str">
        <f ca="true">+IF(OFFSET('Hygiene Data'!$H$12,0,10*ROW('Hygiene Data'!H169))="","",OFFSET('Hygiene Data'!$H$12,0,10*ROW('Hygiene Data'!H169)))</f>
        <v/>
      </c>
      <c r="EC175" s="309" t="str">
        <f ca="true">+IF(OFFSET('Hygiene Data'!$H$13,0,10*ROW('Hygiene Data'!H169))="","",OFFSET('Hygiene Data'!$H$13,0,10*ROW('Hygiene Data'!H169)))</f>
        <v/>
      </c>
      <c r="ED175" s="309" t="str">
        <f ca="true">+IF(OFFSET('Hygiene Data'!$I$11,0,10*ROW('Hygiene Data'!I169))="","",OFFSET('Hygiene Data'!$I$11,0,10*ROW('Hygiene Data'!I169)))</f>
        <v/>
      </c>
      <c r="EE175" s="309" t="str">
        <f ca="true">+IF(OFFSET('Hygiene Data'!$I$12,0,10*ROW('Hygiene Data'!I169))="","",OFFSET('Hygiene Data'!$I$12,0,10*ROW('Hygiene Data'!I169)))</f>
        <v/>
      </c>
      <c r="EF175" s="309"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65" t="str">
        <f t="shared" ca="true" si="2"/>
        <v/>
      </c>
      <c r="D176" s="9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10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10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10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10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10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10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10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10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10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10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10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10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10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10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10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10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10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10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10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10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10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10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10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10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10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10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10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10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10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10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9"/>
      <c r="BS176" s="309" t="str">
        <f ca="true">+IF(OFFSET('Water Data'!$D$27,0,10*ROW('Water Data'!D170))="","",OFFSET('Water Data'!$D$27,0,10*ROW('Water Data'!D170)))</f>
        <v/>
      </c>
      <c r="BT176" s="309" t="str">
        <f ca="true">+IF(OFFSET('Water Data'!$D$28,0,10*ROW('Water Data'!D170))="","",OFFSET('Water Data'!$D$28,0,10*ROW('Water Data'!D170)))</f>
        <v/>
      </c>
      <c r="BU176" s="309" t="str">
        <f ca="true">+IF(OFFSET('Water Data'!$D$29,0,10*ROW('Water Data'!D170))="","",OFFSET('Water Data'!$D$29,0,10*ROW('Water Data'!D170)))</f>
        <v/>
      </c>
      <c r="BV176" s="309" t="str">
        <f ca="true">+IF(OFFSET('Water Data'!$E$27,0,10*ROW('Water Data'!E170))="","",OFFSET('Water Data'!$E$27,0,10*ROW('Water Data'!E170)))</f>
        <v/>
      </c>
      <c r="BW176" s="309" t="str">
        <f ca="true">+IF(OFFSET('Water Data'!$E$28,0,10*ROW('Water Data'!E170))="","",OFFSET('Water Data'!$E$28,0,10*ROW('Water Data'!E170)))</f>
        <v/>
      </c>
      <c r="BX176" s="309" t="str">
        <f ca="true">+IF(OFFSET('Water Data'!$E$29,0,10*ROW('Water Data'!E170))="","",OFFSET('Water Data'!$E$29,0,10*ROW('Water Data'!E170)))</f>
        <v/>
      </c>
      <c r="BY176" s="309" t="str">
        <f ca="true">+IF(OFFSET('Water Data'!$F$27,0,10*ROW('Water Data'!F170))="","",OFFSET('Water Data'!$F$27,0,10*ROW('Water Data'!F170)))</f>
        <v/>
      </c>
      <c r="BZ176" s="309" t="str">
        <f ca="true">+IF(OFFSET('Water Data'!$F$28,0,10*ROW('Water Data'!F170))="","",OFFSET('Water Data'!$F$28,0,10*ROW('Water Data'!F170)))</f>
        <v/>
      </c>
      <c r="CA176" s="309" t="str">
        <f ca="true">+IF(OFFSET('Water Data'!$F$29,0,10*ROW('Water Data'!F170))="","",OFFSET('Water Data'!$F$29,0,10*ROW('Water Data'!F170)))</f>
        <v/>
      </c>
      <c r="CB176" s="309" t="str">
        <f ca="true">+IF(OFFSET('Water Data'!$G$27,0,10*ROW('Water Data'!G170))="","",OFFSET('Water Data'!$G$27,0,10*ROW('Water Data'!G170)))</f>
        <v/>
      </c>
      <c r="CC176" s="309" t="str">
        <f ca="true">+IF(OFFSET('Water Data'!$G$28,0,10*ROW('Water Data'!G170))="","",OFFSET('Water Data'!$G$28,0,10*ROW('Water Data'!G170)))</f>
        <v/>
      </c>
      <c r="CD176" s="309" t="str">
        <f ca="true">+IF(OFFSET('Water Data'!$G$29,0,10*ROW('Water Data'!G170))="","",OFFSET('Water Data'!$G$29,0,10*ROW('Water Data'!G170)))</f>
        <v/>
      </c>
      <c r="CE176" s="309" t="str">
        <f ca="true">+IF(OFFSET('Water Data'!$H$27,0,10*ROW('Water Data'!H170))="","",OFFSET('Water Data'!$H$27,0,10*ROW('Water Data'!H170)))</f>
        <v/>
      </c>
      <c r="CF176" s="309" t="str">
        <f ca="true">+IF(OFFSET('Water Data'!$H$28,0,10*ROW('Water Data'!H170))="","",OFFSET('Water Data'!$H$28,0,10*ROW('Water Data'!H170)))</f>
        <v/>
      </c>
      <c r="CG176" s="309" t="str">
        <f ca="true">+IF(OFFSET('Water Data'!$H$29,0,10*ROW('Water Data'!H170))="","",OFFSET('Water Data'!$H$29,0,10*ROW('Water Data'!H170)))</f>
        <v/>
      </c>
      <c r="CH176" s="309" t="str">
        <f ca="true">+IF(OFFSET('Water Data'!$I$27,0,10*ROW('Water Data'!I170))="","",OFFSET('Water Data'!$I$27,0,10*ROW('Water Data'!I170)))</f>
        <v/>
      </c>
      <c r="CI176" s="309" t="str">
        <f ca="true">+IF(OFFSET('Water Data'!$I$28,0,10*ROW('Water Data'!I170))="","",OFFSET('Water Data'!$I$28,0,10*ROW('Water Data'!I170)))</f>
        <v/>
      </c>
      <c r="CJ176" s="309" t="str">
        <f ca="true">+IF(OFFSET('Water Data'!$I$29,0,10*ROW('Water Data'!I170))="","",OFFSET('Water Data'!$I$29,0,10*ROW('Water Data'!I170)))</f>
        <v/>
      </c>
      <c r="CK176" s="309" t="str">
        <f ca="true">+IF(OFFSET('Sanitation Data'!$D$28,0,10*ROW('Sanitation Data'!D170))="","",OFFSET('Sanitation Data'!$D$28,0,10*ROW('Sanitation Data'!D170)))</f>
        <v/>
      </c>
      <c r="CL176" s="309" t="str">
        <f ca="true">+IF(OFFSET('Sanitation Data'!$D$29,0,10*ROW('Sanitation Data'!D170))="","",OFFSET('Sanitation Data'!$D$29,0,10*ROW('Sanitation Data'!D170)))</f>
        <v/>
      </c>
      <c r="CM176" s="309" t="str">
        <f ca="true">+IF(OFFSET('Sanitation Data'!$D$30,0,10*ROW('Sanitation Data'!D170))="","",OFFSET('Sanitation Data'!$D$30,0,10*ROW('Sanitation Data'!D170)))</f>
        <v/>
      </c>
      <c r="CN176" s="309" t="str">
        <f ca="true">+IF(OFFSET('Sanitation Data'!$D$31,0,10*ROW('Sanitation Data'!D170))="","",OFFSET('Sanitation Data'!$D$31,0,10*ROW('Sanitation Data'!D170)))</f>
        <v/>
      </c>
      <c r="CO176" s="309" t="str">
        <f ca="true">+IF(OFFSET('Sanitation Data'!$D$32,0,10*ROW('Sanitation Data'!D170))="","",OFFSET('Sanitation Data'!$D$32,0,10*ROW('Sanitation Data'!D170)))</f>
        <v/>
      </c>
      <c r="CP176" s="309" t="str">
        <f ca="true">+IF(OFFSET('Sanitation Data'!$E$28,0,10*ROW('Sanitation Data'!E170))="","",OFFSET('Sanitation Data'!$E$28,0,10*ROW('Sanitation Data'!E170)))</f>
        <v/>
      </c>
      <c r="CQ176" s="309" t="str">
        <f ca="true">+IF(OFFSET('Sanitation Data'!$E$29,0,10*ROW('Sanitation Data'!E170))="","",OFFSET('Sanitation Data'!$E$29,0,10*ROW('Sanitation Data'!E170)))</f>
        <v/>
      </c>
      <c r="CR176" s="309" t="str">
        <f ca="true">+IF(OFFSET('Sanitation Data'!$E$30,0,10*ROW('Sanitation Data'!E170))="","",OFFSET('Sanitation Data'!$E$30,0,10*ROW('Sanitation Data'!E170)))</f>
        <v/>
      </c>
      <c r="CS176" s="309" t="str">
        <f ca="true">+IF(OFFSET('Sanitation Data'!$E$31,0,10*ROW('Sanitation Data'!E170))="","",OFFSET('Sanitation Data'!$E$31,0,10*ROW('Sanitation Data'!E170)))</f>
        <v/>
      </c>
      <c r="CT176" s="309" t="str">
        <f ca="true">+IF(OFFSET('Sanitation Data'!$E$32,0,10*ROW('Sanitation Data'!E170))="","",OFFSET('Sanitation Data'!$E$32,0,10*ROW('Sanitation Data'!E170)))</f>
        <v/>
      </c>
      <c r="CU176" s="309" t="str">
        <f ca="true">+IF(OFFSET('Sanitation Data'!$F$28,0,10*ROW('Sanitation Data'!F170))="","",OFFSET('Sanitation Data'!$F$28,0,10*ROW('Sanitation Data'!F170)))</f>
        <v/>
      </c>
      <c r="CV176" s="309" t="str">
        <f ca="true">+IF(OFFSET('Sanitation Data'!$F$29,0,10*ROW('Sanitation Data'!F170))="","",OFFSET('Sanitation Data'!$F$29,0,10*ROW('Sanitation Data'!F170)))</f>
        <v/>
      </c>
      <c r="CW176" s="309" t="str">
        <f ca="true">+IF(OFFSET('Sanitation Data'!$F$30,0,10*ROW('Sanitation Data'!F170))="","",OFFSET('Sanitation Data'!$F$30,0,10*ROW('Sanitation Data'!F170)))</f>
        <v/>
      </c>
      <c r="CX176" s="309" t="str">
        <f ca="true">+IF(OFFSET('Sanitation Data'!$F$31,0,10*ROW('Sanitation Data'!F170))="","",OFFSET('Sanitation Data'!$F$31,0,10*ROW('Sanitation Data'!F170)))</f>
        <v/>
      </c>
      <c r="CY176" s="309" t="str">
        <f ca="true">+IF(OFFSET('Sanitation Data'!$F$32,0,10*ROW('Sanitation Data'!F170))="","",OFFSET('Sanitation Data'!$F$32,0,10*ROW('Sanitation Data'!F170)))</f>
        <v/>
      </c>
      <c r="CZ176" s="309" t="str">
        <f ca="true">+IF(OFFSET('Sanitation Data'!$G$28,0,10*ROW('Sanitation Data'!G170))="","",OFFSET('Sanitation Data'!$G$28,0,10*ROW('Sanitation Data'!G170)))</f>
        <v/>
      </c>
      <c r="DA176" s="309" t="str">
        <f ca="true">+IF(OFFSET('Sanitation Data'!$G$29,0,10*ROW('Sanitation Data'!G170))="","",OFFSET('Sanitation Data'!$G$29,0,10*ROW('Sanitation Data'!G170)))</f>
        <v/>
      </c>
      <c r="DB176" s="309" t="str">
        <f ca="true">+IF(OFFSET('Sanitation Data'!$G$30,0,10*ROW('Sanitation Data'!G170))="","",OFFSET('Sanitation Data'!$G$30,0,10*ROW('Sanitation Data'!G170)))</f>
        <v/>
      </c>
      <c r="DC176" s="309" t="str">
        <f ca="true">+IF(OFFSET('Sanitation Data'!$G$31,0,10*ROW('Sanitation Data'!G170))="","",OFFSET('Sanitation Data'!$G$31,0,10*ROW('Sanitation Data'!G170)))</f>
        <v/>
      </c>
      <c r="DD176" s="309" t="str">
        <f ca="true">+IF(OFFSET('Sanitation Data'!$G$32,0,10*ROW('Sanitation Data'!G170))="","",OFFSET('Sanitation Data'!$G$32,0,10*ROW('Sanitation Data'!G170)))</f>
        <v/>
      </c>
      <c r="DE176" s="309" t="str">
        <f ca="true">+IF(OFFSET('Sanitation Data'!$H$28,0,10*ROW('Sanitation Data'!H170))="","",OFFSET('Sanitation Data'!$H$28,0,10*ROW('Sanitation Data'!H170)))</f>
        <v/>
      </c>
      <c r="DF176" s="309" t="str">
        <f ca="true">+IF(OFFSET('Sanitation Data'!$H$29,0,10*ROW('Sanitation Data'!H170))="","",OFFSET('Sanitation Data'!$H$29,0,10*ROW('Sanitation Data'!H170)))</f>
        <v/>
      </c>
      <c r="DG176" s="309" t="str">
        <f ca="true">+IF(OFFSET('Sanitation Data'!$H$30,0,10*ROW('Sanitation Data'!H170))="","",OFFSET('Sanitation Data'!$H$30,0,10*ROW('Sanitation Data'!H170)))</f>
        <v/>
      </c>
      <c r="DH176" s="309" t="str">
        <f ca="true">+IF(OFFSET('Sanitation Data'!$H$31,0,10*ROW('Sanitation Data'!H170))="","",OFFSET('Sanitation Data'!$H$31,0,10*ROW('Sanitation Data'!H170)))</f>
        <v/>
      </c>
      <c r="DI176" s="309" t="str">
        <f ca="true">+IF(OFFSET('Sanitation Data'!$H$32,0,10*ROW('Sanitation Data'!H170))="","",OFFSET('Sanitation Data'!$H$32,0,10*ROW('Sanitation Data'!H170)))</f>
        <v/>
      </c>
      <c r="DJ176" s="309" t="str">
        <f ca="true">+IF(OFFSET('Sanitation Data'!$I$28,0,10*ROW('Sanitation Data'!I170))="","",OFFSET('Sanitation Data'!$I$28,0,10*ROW('Sanitation Data'!I170)))</f>
        <v/>
      </c>
      <c r="DK176" s="309" t="str">
        <f ca="true">+IF(OFFSET('Sanitation Data'!$I$29,0,10*ROW('Sanitation Data'!I170))="","",OFFSET('Sanitation Data'!$I$29,0,10*ROW('Sanitation Data'!I170)))</f>
        <v/>
      </c>
      <c r="DL176" s="309" t="str">
        <f ca="true">+IF(OFFSET('Sanitation Data'!$I$30,0,10*ROW('Sanitation Data'!I170))="","",OFFSET('Sanitation Data'!$I$30,0,10*ROW('Sanitation Data'!I170)))</f>
        <v/>
      </c>
      <c r="DM176" s="309" t="str">
        <f ca="true">+IF(OFFSET('Sanitation Data'!$I$31,0,10*ROW('Sanitation Data'!I170))="","",OFFSET('Sanitation Data'!$I$31,0,10*ROW('Sanitation Data'!I170)))</f>
        <v/>
      </c>
      <c r="DN176" s="309" t="str">
        <f ca="true">+IF(OFFSET('Sanitation Data'!$I$32,0,10*ROW('Sanitation Data'!I170))="","",OFFSET('Sanitation Data'!$I$32,0,10*ROW('Sanitation Data'!I170)))</f>
        <v/>
      </c>
      <c r="DO176" s="309" t="str">
        <f ca="true">+IF(OFFSET('Hygiene Data'!$D$11,0,10*ROW('Hygiene Data'!D170))="","",OFFSET('Hygiene Data'!$D$11,0,10*ROW('Hygiene Data'!D170)))</f>
        <v/>
      </c>
      <c r="DP176" s="309" t="str">
        <f ca="true">+IF(OFFSET('Hygiene Data'!$D$12,0,10*ROW('Hygiene Data'!D170))="","",OFFSET('Hygiene Data'!$D$12,0,10*ROW('Hygiene Data'!D170)))</f>
        <v/>
      </c>
      <c r="DQ176" s="309" t="str">
        <f ca="true">+IF(OFFSET('Hygiene Data'!$D$13,0,10*ROW('Hygiene Data'!D170))="","",OFFSET('Hygiene Data'!$D$13,0,10*ROW('Hygiene Data'!D170)))</f>
        <v/>
      </c>
      <c r="DR176" s="309" t="str">
        <f ca="true">+IF(OFFSET('Hygiene Data'!$E$11,0,10*ROW('Hygiene Data'!E170))="","",OFFSET('Hygiene Data'!$E$11,0,10*ROW('Hygiene Data'!E170)))</f>
        <v/>
      </c>
      <c r="DS176" s="309" t="str">
        <f ca="true">+IF(OFFSET('Hygiene Data'!$E$12,0,10*ROW('Hygiene Data'!E170))="","",OFFSET('Hygiene Data'!$E$12,0,10*ROW('Hygiene Data'!E170)))</f>
        <v/>
      </c>
      <c r="DT176" s="309" t="str">
        <f ca="true">+IF(OFFSET('Hygiene Data'!$E$13,0,10*ROW('Hygiene Data'!E170))="","",OFFSET('Hygiene Data'!$E$13,0,10*ROW('Hygiene Data'!E170)))</f>
        <v/>
      </c>
      <c r="DU176" s="309" t="str">
        <f ca="true">+IF(OFFSET('Hygiene Data'!$F$11,0,10*ROW('Hygiene Data'!F170))="","",OFFSET('Hygiene Data'!$F$11,0,10*ROW('Hygiene Data'!F170)))</f>
        <v/>
      </c>
      <c r="DV176" s="309" t="str">
        <f ca="true">+IF(OFFSET('Hygiene Data'!$F$12,0,10*ROW('Hygiene Data'!F170))="","",OFFSET('Hygiene Data'!$F$12,0,10*ROW('Hygiene Data'!F170)))</f>
        <v/>
      </c>
      <c r="DW176" s="309" t="str">
        <f ca="true">+IF(OFFSET('Hygiene Data'!$F$13,0,10*ROW('Hygiene Data'!F170))="","",OFFSET('Hygiene Data'!$F$13,0,10*ROW('Hygiene Data'!F170)))</f>
        <v/>
      </c>
      <c r="DX176" s="309" t="str">
        <f ca="true">+IF(OFFSET('Hygiene Data'!$G$11,0,10*ROW('Hygiene Data'!G170))="","",OFFSET('Hygiene Data'!$G$11,0,10*ROW('Hygiene Data'!G170)))</f>
        <v/>
      </c>
      <c r="DY176" s="309" t="str">
        <f ca="true">+IF(OFFSET('Hygiene Data'!$G$12,0,10*ROW('Hygiene Data'!G170))="","",OFFSET('Hygiene Data'!$G$12,0,10*ROW('Hygiene Data'!G170)))</f>
        <v/>
      </c>
      <c r="DZ176" s="309" t="str">
        <f ca="true">+IF(OFFSET('Hygiene Data'!$G$13,0,10*ROW('Hygiene Data'!G170))="","",OFFSET('Hygiene Data'!$G$13,0,10*ROW('Hygiene Data'!G170)))</f>
        <v/>
      </c>
      <c r="EA176" s="309" t="str">
        <f ca="true">+IF(OFFSET('Hygiene Data'!$H$11,0,10*ROW('Hygiene Data'!H170))="","",OFFSET('Hygiene Data'!$H$11,0,10*ROW('Hygiene Data'!H170)))</f>
        <v/>
      </c>
      <c r="EB176" s="309" t="str">
        <f ca="true">+IF(OFFSET('Hygiene Data'!$H$12,0,10*ROW('Hygiene Data'!H170))="","",OFFSET('Hygiene Data'!$H$12,0,10*ROW('Hygiene Data'!H170)))</f>
        <v/>
      </c>
      <c r="EC176" s="309" t="str">
        <f ca="true">+IF(OFFSET('Hygiene Data'!$H$13,0,10*ROW('Hygiene Data'!H170))="","",OFFSET('Hygiene Data'!$H$13,0,10*ROW('Hygiene Data'!H170)))</f>
        <v/>
      </c>
      <c r="ED176" s="309" t="str">
        <f ca="true">+IF(OFFSET('Hygiene Data'!$I$11,0,10*ROW('Hygiene Data'!I170))="","",OFFSET('Hygiene Data'!$I$11,0,10*ROW('Hygiene Data'!I170)))</f>
        <v/>
      </c>
      <c r="EE176" s="309" t="str">
        <f ca="true">+IF(OFFSET('Hygiene Data'!$I$12,0,10*ROW('Hygiene Data'!I170))="","",OFFSET('Hygiene Data'!$I$12,0,10*ROW('Hygiene Data'!I170)))</f>
        <v/>
      </c>
      <c r="EF176" s="309"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65" t="str">
        <f t="shared" ca="true" si="2"/>
        <v/>
      </c>
      <c r="D177" s="9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10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10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10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10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10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10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10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10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10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10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10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10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10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10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10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10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10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10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10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10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10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10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10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10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10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10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10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10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10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10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9"/>
      <c r="BS177" s="309" t="str">
        <f ca="true">+IF(OFFSET('Water Data'!$D$27,0,10*ROW('Water Data'!D171))="","",OFFSET('Water Data'!$D$27,0,10*ROW('Water Data'!D171)))</f>
        <v/>
      </c>
      <c r="BT177" s="309" t="str">
        <f ca="true">+IF(OFFSET('Water Data'!$D$28,0,10*ROW('Water Data'!D171))="","",OFFSET('Water Data'!$D$28,0,10*ROW('Water Data'!D171)))</f>
        <v/>
      </c>
      <c r="BU177" s="309" t="str">
        <f ca="true">+IF(OFFSET('Water Data'!$D$29,0,10*ROW('Water Data'!D171))="","",OFFSET('Water Data'!$D$29,0,10*ROW('Water Data'!D171)))</f>
        <v/>
      </c>
      <c r="BV177" s="309" t="str">
        <f ca="true">+IF(OFFSET('Water Data'!$E$27,0,10*ROW('Water Data'!E171))="","",OFFSET('Water Data'!$E$27,0,10*ROW('Water Data'!E171)))</f>
        <v/>
      </c>
      <c r="BW177" s="309" t="str">
        <f ca="true">+IF(OFFSET('Water Data'!$E$28,0,10*ROW('Water Data'!E171))="","",OFFSET('Water Data'!$E$28,0,10*ROW('Water Data'!E171)))</f>
        <v/>
      </c>
      <c r="BX177" s="309" t="str">
        <f ca="true">+IF(OFFSET('Water Data'!$E$29,0,10*ROW('Water Data'!E171))="","",OFFSET('Water Data'!$E$29,0,10*ROW('Water Data'!E171)))</f>
        <v/>
      </c>
      <c r="BY177" s="309" t="str">
        <f ca="true">+IF(OFFSET('Water Data'!$F$27,0,10*ROW('Water Data'!F171))="","",OFFSET('Water Data'!$F$27,0,10*ROW('Water Data'!F171)))</f>
        <v/>
      </c>
      <c r="BZ177" s="309" t="str">
        <f ca="true">+IF(OFFSET('Water Data'!$F$28,0,10*ROW('Water Data'!F171))="","",OFFSET('Water Data'!$F$28,0,10*ROW('Water Data'!F171)))</f>
        <v/>
      </c>
      <c r="CA177" s="309" t="str">
        <f ca="true">+IF(OFFSET('Water Data'!$F$29,0,10*ROW('Water Data'!F171))="","",OFFSET('Water Data'!$F$29,0,10*ROW('Water Data'!F171)))</f>
        <v/>
      </c>
      <c r="CB177" s="309" t="str">
        <f ca="true">+IF(OFFSET('Water Data'!$G$27,0,10*ROW('Water Data'!G171))="","",OFFSET('Water Data'!$G$27,0,10*ROW('Water Data'!G171)))</f>
        <v/>
      </c>
      <c r="CC177" s="309" t="str">
        <f ca="true">+IF(OFFSET('Water Data'!$G$28,0,10*ROW('Water Data'!G171))="","",OFFSET('Water Data'!$G$28,0,10*ROW('Water Data'!G171)))</f>
        <v/>
      </c>
      <c r="CD177" s="309" t="str">
        <f ca="true">+IF(OFFSET('Water Data'!$G$29,0,10*ROW('Water Data'!G171))="","",OFFSET('Water Data'!$G$29,0,10*ROW('Water Data'!G171)))</f>
        <v/>
      </c>
      <c r="CE177" s="309" t="str">
        <f ca="true">+IF(OFFSET('Water Data'!$H$27,0,10*ROW('Water Data'!H171))="","",OFFSET('Water Data'!$H$27,0,10*ROW('Water Data'!H171)))</f>
        <v/>
      </c>
      <c r="CF177" s="309" t="str">
        <f ca="true">+IF(OFFSET('Water Data'!$H$28,0,10*ROW('Water Data'!H171))="","",OFFSET('Water Data'!$H$28,0,10*ROW('Water Data'!H171)))</f>
        <v/>
      </c>
      <c r="CG177" s="309" t="str">
        <f ca="true">+IF(OFFSET('Water Data'!$H$29,0,10*ROW('Water Data'!H171))="","",OFFSET('Water Data'!$H$29,0,10*ROW('Water Data'!H171)))</f>
        <v/>
      </c>
      <c r="CH177" s="309" t="str">
        <f ca="true">+IF(OFFSET('Water Data'!$I$27,0,10*ROW('Water Data'!I171))="","",OFFSET('Water Data'!$I$27,0,10*ROW('Water Data'!I171)))</f>
        <v/>
      </c>
      <c r="CI177" s="309" t="str">
        <f ca="true">+IF(OFFSET('Water Data'!$I$28,0,10*ROW('Water Data'!I171))="","",OFFSET('Water Data'!$I$28,0,10*ROW('Water Data'!I171)))</f>
        <v/>
      </c>
      <c r="CJ177" s="309" t="str">
        <f ca="true">+IF(OFFSET('Water Data'!$I$29,0,10*ROW('Water Data'!I171))="","",OFFSET('Water Data'!$I$29,0,10*ROW('Water Data'!I171)))</f>
        <v/>
      </c>
      <c r="CK177" s="309" t="str">
        <f ca="true">+IF(OFFSET('Sanitation Data'!$D$28,0,10*ROW('Sanitation Data'!D171))="","",OFFSET('Sanitation Data'!$D$28,0,10*ROW('Sanitation Data'!D171)))</f>
        <v/>
      </c>
      <c r="CL177" s="309" t="str">
        <f ca="true">+IF(OFFSET('Sanitation Data'!$D$29,0,10*ROW('Sanitation Data'!D171))="","",OFFSET('Sanitation Data'!$D$29,0,10*ROW('Sanitation Data'!D171)))</f>
        <v/>
      </c>
      <c r="CM177" s="309" t="str">
        <f ca="true">+IF(OFFSET('Sanitation Data'!$D$30,0,10*ROW('Sanitation Data'!D171))="","",OFFSET('Sanitation Data'!$D$30,0,10*ROW('Sanitation Data'!D171)))</f>
        <v/>
      </c>
      <c r="CN177" s="309" t="str">
        <f ca="true">+IF(OFFSET('Sanitation Data'!$D$31,0,10*ROW('Sanitation Data'!D171))="","",OFFSET('Sanitation Data'!$D$31,0,10*ROW('Sanitation Data'!D171)))</f>
        <v/>
      </c>
      <c r="CO177" s="309" t="str">
        <f ca="true">+IF(OFFSET('Sanitation Data'!$D$32,0,10*ROW('Sanitation Data'!D171))="","",OFFSET('Sanitation Data'!$D$32,0,10*ROW('Sanitation Data'!D171)))</f>
        <v/>
      </c>
      <c r="CP177" s="309" t="str">
        <f ca="true">+IF(OFFSET('Sanitation Data'!$E$28,0,10*ROW('Sanitation Data'!E171))="","",OFFSET('Sanitation Data'!$E$28,0,10*ROW('Sanitation Data'!E171)))</f>
        <v/>
      </c>
      <c r="CQ177" s="309" t="str">
        <f ca="true">+IF(OFFSET('Sanitation Data'!$E$29,0,10*ROW('Sanitation Data'!E171))="","",OFFSET('Sanitation Data'!$E$29,0,10*ROW('Sanitation Data'!E171)))</f>
        <v/>
      </c>
      <c r="CR177" s="309" t="str">
        <f ca="true">+IF(OFFSET('Sanitation Data'!$E$30,0,10*ROW('Sanitation Data'!E171))="","",OFFSET('Sanitation Data'!$E$30,0,10*ROW('Sanitation Data'!E171)))</f>
        <v/>
      </c>
      <c r="CS177" s="309" t="str">
        <f ca="true">+IF(OFFSET('Sanitation Data'!$E$31,0,10*ROW('Sanitation Data'!E171))="","",OFFSET('Sanitation Data'!$E$31,0,10*ROW('Sanitation Data'!E171)))</f>
        <v/>
      </c>
      <c r="CT177" s="309" t="str">
        <f ca="true">+IF(OFFSET('Sanitation Data'!$E$32,0,10*ROW('Sanitation Data'!E171))="","",OFFSET('Sanitation Data'!$E$32,0,10*ROW('Sanitation Data'!E171)))</f>
        <v/>
      </c>
      <c r="CU177" s="309" t="str">
        <f ca="true">+IF(OFFSET('Sanitation Data'!$F$28,0,10*ROW('Sanitation Data'!F171))="","",OFFSET('Sanitation Data'!$F$28,0,10*ROW('Sanitation Data'!F171)))</f>
        <v/>
      </c>
      <c r="CV177" s="309" t="str">
        <f ca="true">+IF(OFFSET('Sanitation Data'!$F$29,0,10*ROW('Sanitation Data'!F171))="","",OFFSET('Sanitation Data'!$F$29,0,10*ROW('Sanitation Data'!F171)))</f>
        <v/>
      </c>
      <c r="CW177" s="309" t="str">
        <f ca="true">+IF(OFFSET('Sanitation Data'!$F$30,0,10*ROW('Sanitation Data'!F171))="","",OFFSET('Sanitation Data'!$F$30,0,10*ROW('Sanitation Data'!F171)))</f>
        <v/>
      </c>
      <c r="CX177" s="309" t="str">
        <f ca="true">+IF(OFFSET('Sanitation Data'!$F$31,0,10*ROW('Sanitation Data'!F171))="","",OFFSET('Sanitation Data'!$F$31,0,10*ROW('Sanitation Data'!F171)))</f>
        <v/>
      </c>
      <c r="CY177" s="309" t="str">
        <f ca="true">+IF(OFFSET('Sanitation Data'!$F$32,0,10*ROW('Sanitation Data'!F171))="","",OFFSET('Sanitation Data'!$F$32,0,10*ROW('Sanitation Data'!F171)))</f>
        <v/>
      </c>
      <c r="CZ177" s="309" t="str">
        <f ca="true">+IF(OFFSET('Sanitation Data'!$G$28,0,10*ROW('Sanitation Data'!G171))="","",OFFSET('Sanitation Data'!$G$28,0,10*ROW('Sanitation Data'!G171)))</f>
        <v/>
      </c>
      <c r="DA177" s="309" t="str">
        <f ca="true">+IF(OFFSET('Sanitation Data'!$G$29,0,10*ROW('Sanitation Data'!G171))="","",OFFSET('Sanitation Data'!$G$29,0,10*ROW('Sanitation Data'!G171)))</f>
        <v/>
      </c>
      <c r="DB177" s="309" t="str">
        <f ca="true">+IF(OFFSET('Sanitation Data'!$G$30,0,10*ROW('Sanitation Data'!G171))="","",OFFSET('Sanitation Data'!$G$30,0,10*ROW('Sanitation Data'!G171)))</f>
        <v/>
      </c>
      <c r="DC177" s="309" t="str">
        <f ca="true">+IF(OFFSET('Sanitation Data'!$G$31,0,10*ROW('Sanitation Data'!G171))="","",OFFSET('Sanitation Data'!$G$31,0,10*ROW('Sanitation Data'!G171)))</f>
        <v/>
      </c>
      <c r="DD177" s="309" t="str">
        <f ca="true">+IF(OFFSET('Sanitation Data'!$G$32,0,10*ROW('Sanitation Data'!G171))="","",OFFSET('Sanitation Data'!$G$32,0,10*ROW('Sanitation Data'!G171)))</f>
        <v/>
      </c>
      <c r="DE177" s="309" t="str">
        <f ca="true">+IF(OFFSET('Sanitation Data'!$H$28,0,10*ROW('Sanitation Data'!H171))="","",OFFSET('Sanitation Data'!$H$28,0,10*ROW('Sanitation Data'!H171)))</f>
        <v/>
      </c>
      <c r="DF177" s="309" t="str">
        <f ca="true">+IF(OFFSET('Sanitation Data'!$H$29,0,10*ROW('Sanitation Data'!H171))="","",OFFSET('Sanitation Data'!$H$29,0,10*ROW('Sanitation Data'!H171)))</f>
        <v/>
      </c>
      <c r="DG177" s="309" t="str">
        <f ca="true">+IF(OFFSET('Sanitation Data'!$H$30,0,10*ROW('Sanitation Data'!H171))="","",OFFSET('Sanitation Data'!$H$30,0,10*ROW('Sanitation Data'!H171)))</f>
        <v/>
      </c>
      <c r="DH177" s="309" t="str">
        <f ca="true">+IF(OFFSET('Sanitation Data'!$H$31,0,10*ROW('Sanitation Data'!H171))="","",OFFSET('Sanitation Data'!$H$31,0,10*ROW('Sanitation Data'!H171)))</f>
        <v/>
      </c>
      <c r="DI177" s="309" t="str">
        <f ca="true">+IF(OFFSET('Sanitation Data'!$H$32,0,10*ROW('Sanitation Data'!H171))="","",OFFSET('Sanitation Data'!$H$32,0,10*ROW('Sanitation Data'!H171)))</f>
        <v/>
      </c>
      <c r="DJ177" s="309" t="str">
        <f ca="true">+IF(OFFSET('Sanitation Data'!$I$28,0,10*ROW('Sanitation Data'!I171))="","",OFFSET('Sanitation Data'!$I$28,0,10*ROW('Sanitation Data'!I171)))</f>
        <v/>
      </c>
      <c r="DK177" s="309" t="str">
        <f ca="true">+IF(OFFSET('Sanitation Data'!$I$29,0,10*ROW('Sanitation Data'!I171))="","",OFFSET('Sanitation Data'!$I$29,0,10*ROW('Sanitation Data'!I171)))</f>
        <v/>
      </c>
      <c r="DL177" s="309" t="str">
        <f ca="true">+IF(OFFSET('Sanitation Data'!$I$30,0,10*ROW('Sanitation Data'!I171))="","",OFFSET('Sanitation Data'!$I$30,0,10*ROW('Sanitation Data'!I171)))</f>
        <v/>
      </c>
      <c r="DM177" s="309" t="str">
        <f ca="true">+IF(OFFSET('Sanitation Data'!$I$31,0,10*ROW('Sanitation Data'!I171))="","",OFFSET('Sanitation Data'!$I$31,0,10*ROW('Sanitation Data'!I171)))</f>
        <v/>
      </c>
      <c r="DN177" s="309" t="str">
        <f ca="true">+IF(OFFSET('Sanitation Data'!$I$32,0,10*ROW('Sanitation Data'!I171))="","",OFFSET('Sanitation Data'!$I$32,0,10*ROW('Sanitation Data'!I171)))</f>
        <v/>
      </c>
      <c r="DO177" s="309" t="str">
        <f ca="true">+IF(OFFSET('Hygiene Data'!$D$11,0,10*ROW('Hygiene Data'!D171))="","",OFFSET('Hygiene Data'!$D$11,0,10*ROW('Hygiene Data'!D171)))</f>
        <v/>
      </c>
      <c r="DP177" s="309" t="str">
        <f ca="true">+IF(OFFSET('Hygiene Data'!$D$12,0,10*ROW('Hygiene Data'!D171))="","",OFFSET('Hygiene Data'!$D$12,0,10*ROW('Hygiene Data'!D171)))</f>
        <v/>
      </c>
      <c r="DQ177" s="309" t="str">
        <f ca="true">+IF(OFFSET('Hygiene Data'!$D$13,0,10*ROW('Hygiene Data'!D171))="","",OFFSET('Hygiene Data'!$D$13,0,10*ROW('Hygiene Data'!D171)))</f>
        <v/>
      </c>
      <c r="DR177" s="309" t="str">
        <f ca="true">+IF(OFFSET('Hygiene Data'!$E$11,0,10*ROW('Hygiene Data'!E171))="","",OFFSET('Hygiene Data'!$E$11,0,10*ROW('Hygiene Data'!E171)))</f>
        <v/>
      </c>
      <c r="DS177" s="309" t="str">
        <f ca="true">+IF(OFFSET('Hygiene Data'!$E$12,0,10*ROW('Hygiene Data'!E171))="","",OFFSET('Hygiene Data'!$E$12,0,10*ROW('Hygiene Data'!E171)))</f>
        <v/>
      </c>
      <c r="DT177" s="309" t="str">
        <f ca="true">+IF(OFFSET('Hygiene Data'!$E$13,0,10*ROW('Hygiene Data'!E171))="","",OFFSET('Hygiene Data'!$E$13,0,10*ROW('Hygiene Data'!E171)))</f>
        <v/>
      </c>
      <c r="DU177" s="309" t="str">
        <f ca="true">+IF(OFFSET('Hygiene Data'!$F$11,0,10*ROW('Hygiene Data'!F171))="","",OFFSET('Hygiene Data'!$F$11,0,10*ROW('Hygiene Data'!F171)))</f>
        <v/>
      </c>
      <c r="DV177" s="309" t="str">
        <f ca="true">+IF(OFFSET('Hygiene Data'!$F$12,0,10*ROW('Hygiene Data'!F171))="","",OFFSET('Hygiene Data'!$F$12,0,10*ROW('Hygiene Data'!F171)))</f>
        <v/>
      </c>
      <c r="DW177" s="309" t="str">
        <f ca="true">+IF(OFFSET('Hygiene Data'!$F$13,0,10*ROW('Hygiene Data'!F171))="","",OFFSET('Hygiene Data'!$F$13,0,10*ROW('Hygiene Data'!F171)))</f>
        <v/>
      </c>
      <c r="DX177" s="309" t="str">
        <f ca="true">+IF(OFFSET('Hygiene Data'!$G$11,0,10*ROW('Hygiene Data'!G171))="","",OFFSET('Hygiene Data'!$G$11,0,10*ROW('Hygiene Data'!G171)))</f>
        <v/>
      </c>
      <c r="DY177" s="309" t="str">
        <f ca="true">+IF(OFFSET('Hygiene Data'!$G$12,0,10*ROW('Hygiene Data'!G171))="","",OFFSET('Hygiene Data'!$G$12,0,10*ROW('Hygiene Data'!G171)))</f>
        <v/>
      </c>
      <c r="DZ177" s="309" t="str">
        <f ca="true">+IF(OFFSET('Hygiene Data'!$G$13,0,10*ROW('Hygiene Data'!G171))="","",OFFSET('Hygiene Data'!$G$13,0,10*ROW('Hygiene Data'!G171)))</f>
        <v/>
      </c>
      <c r="EA177" s="309" t="str">
        <f ca="true">+IF(OFFSET('Hygiene Data'!$H$11,0,10*ROW('Hygiene Data'!H171))="","",OFFSET('Hygiene Data'!$H$11,0,10*ROW('Hygiene Data'!H171)))</f>
        <v/>
      </c>
      <c r="EB177" s="309" t="str">
        <f ca="true">+IF(OFFSET('Hygiene Data'!$H$12,0,10*ROW('Hygiene Data'!H171))="","",OFFSET('Hygiene Data'!$H$12,0,10*ROW('Hygiene Data'!H171)))</f>
        <v/>
      </c>
      <c r="EC177" s="309" t="str">
        <f ca="true">+IF(OFFSET('Hygiene Data'!$H$13,0,10*ROW('Hygiene Data'!H171))="","",OFFSET('Hygiene Data'!$H$13,0,10*ROW('Hygiene Data'!H171)))</f>
        <v/>
      </c>
      <c r="ED177" s="309" t="str">
        <f ca="true">+IF(OFFSET('Hygiene Data'!$I$11,0,10*ROW('Hygiene Data'!I171))="","",OFFSET('Hygiene Data'!$I$11,0,10*ROW('Hygiene Data'!I171)))</f>
        <v/>
      </c>
      <c r="EE177" s="309" t="str">
        <f ca="true">+IF(OFFSET('Hygiene Data'!$I$12,0,10*ROW('Hygiene Data'!I171))="","",OFFSET('Hygiene Data'!$I$12,0,10*ROW('Hygiene Data'!I171)))</f>
        <v/>
      </c>
      <c r="EF177" s="309"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65" t="str">
        <f t="shared" ca="true" si="2"/>
        <v/>
      </c>
      <c r="D178" s="9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10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10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10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10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10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10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10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10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10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10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10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10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10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10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10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10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10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10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10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10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10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10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10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10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10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10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10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10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10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10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9"/>
      <c r="BS178" s="309" t="str">
        <f ca="true">+IF(OFFSET('Water Data'!$D$27,0,10*ROW('Water Data'!D172))="","",OFFSET('Water Data'!$D$27,0,10*ROW('Water Data'!D172)))</f>
        <v/>
      </c>
      <c r="BT178" s="309" t="str">
        <f ca="true">+IF(OFFSET('Water Data'!$D$28,0,10*ROW('Water Data'!D172))="","",OFFSET('Water Data'!$D$28,0,10*ROW('Water Data'!D172)))</f>
        <v/>
      </c>
      <c r="BU178" s="309" t="str">
        <f ca="true">+IF(OFFSET('Water Data'!$D$29,0,10*ROW('Water Data'!D172))="","",OFFSET('Water Data'!$D$29,0,10*ROW('Water Data'!D172)))</f>
        <v/>
      </c>
      <c r="BV178" s="309" t="str">
        <f ca="true">+IF(OFFSET('Water Data'!$E$27,0,10*ROW('Water Data'!E172))="","",OFFSET('Water Data'!$E$27,0,10*ROW('Water Data'!E172)))</f>
        <v/>
      </c>
      <c r="BW178" s="309" t="str">
        <f ca="true">+IF(OFFSET('Water Data'!$E$28,0,10*ROW('Water Data'!E172))="","",OFFSET('Water Data'!$E$28,0,10*ROW('Water Data'!E172)))</f>
        <v/>
      </c>
      <c r="BX178" s="309" t="str">
        <f ca="true">+IF(OFFSET('Water Data'!$E$29,0,10*ROW('Water Data'!E172))="","",OFFSET('Water Data'!$E$29,0,10*ROW('Water Data'!E172)))</f>
        <v/>
      </c>
      <c r="BY178" s="309" t="str">
        <f ca="true">+IF(OFFSET('Water Data'!$F$27,0,10*ROW('Water Data'!F172))="","",OFFSET('Water Data'!$F$27,0,10*ROW('Water Data'!F172)))</f>
        <v/>
      </c>
      <c r="BZ178" s="309" t="str">
        <f ca="true">+IF(OFFSET('Water Data'!$F$28,0,10*ROW('Water Data'!F172))="","",OFFSET('Water Data'!$F$28,0,10*ROW('Water Data'!F172)))</f>
        <v/>
      </c>
      <c r="CA178" s="309" t="str">
        <f ca="true">+IF(OFFSET('Water Data'!$F$29,0,10*ROW('Water Data'!F172))="","",OFFSET('Water Data'!$F$29,0,10*ROW('Water Data'!F172)))</f>
        <v/>
      </c>
      <c r="CB178" s="309" t="str">
        <f ca="true">+IF(OFFSET('Water Data'!$G$27,0,10*ROW('Water Data'!G172))="","",OFFSET('Water Data'!$G$27,0,10*ROW('Water Data'!G172)))</f>
        <v/>
      </c>
      <c r="CC178" s="309" t="str">
        <f ca="true">+IF(OFFSET('Water Data'!$G$28,0,10*ROW('Water Data'!G172))="","",OFFSET('Water Data'!$G$28,0,10*ROW('Water Data'!G172)))</f>
        <v/>
      </c>
      <c r="CD178" s="309" t="str">
        <f ca="true">+IF(OFFSET('Water Data'!$G$29,0,10*ROW('Water Data'!G172))="","",OFFSET('Water Data'!$G$29,0,10*ROW('Water Data'!G172)))</f>
        <v/>
      </c>
      <c r="CE178" s="309" t="str">
        <f ca="true">+IF(OFFSET('Water Data'!$H$27,0,10*ROW('Water Data'!H172))="","",OFFSET('Water Data'!$H$27,0,10*ROW('Water Data'!H172)))</f>
        <v/>
      </c>
      <c r="CF178" s="309" t="str">
        <f ca="true">+IF(OFFSET('Water Data'!$H$28,0,10*ROW('Water Data'!H172))="","",OFFSET('Water Data'!$H$28,0,10*ROW('Water Data'!H172)))</f>
        <v/>
      </c>
      <c r="CG178" s="309" t="str">
        <f ca="true">+IF(OFFSET('Water Data'!$H$29,0,10*ROW('Water Data'!H172))="","",OFFSET('Water Data'!$H$29,0,10*ROW('Water Data'!H172)))</f>
        <v/>
      </c>
      <c r="CH178" s="309" t="str">
        <f ca="true">+IF(OFFSET('Water Data'!$I$27,0,10*ROW('Water Data'!I172))="","",OFFSET('Water Data'!$I$27,0,10*ROW('Water Data'!I172)))</f>
        <v/>
      </c>
      <c r="CI178" s="309" t="str">
        <f ca="true">+IF(OFFSET('Water Data'!$I$28,0,10*ROW('Water Data'!I172))="","",OFFSET('Water Data'!$I$28,0,10*ROW('Water Data'!I172)))</f>
        <v/>
      </c>
      <c r="CJ178" s="309" t="str">
        <f ca="true">+IF(OFFSET('Water Data'!$I$29,0,10*ROW('Water Data'!I172))="","",OFFSET('Water Data'!$I$29,0,10*ROW('Water Data'!I172)))</f>
        <v/>
      </c>
      <c r="CK178" s="309" t="str">
        <f ca="true">+IF(OFFSET('Sanitation Data'!$D$28,0,10*ROW('Sanitation Data'!D172))="","",OFFSET('Sanitation Data'!$D$28,0,10*ROW('Sanitation Data'!D172)))</f>
        <v/>
      </c>
      <c r="CL178" s="309" t="str">
        <f ca="true">+IF(OFFSET('Sanitation Data'!$D$29,0,10*ROW('Sanitation Data'!D172))="","",OFFSET('Sanitation Data'!$D$29,0,10*ROW('Sanitation Data'!D172)))</f>
        <v/>
      </c>
      <c r="CM178" s="309" t="str">
        <f ca="true">+IF(OFFSET('Sanitation Data'!$D$30,0,10*ROW('Sanitation Data'!D172))="","",OFFSET('Sanitation Data'!$D$30,0,10*ROW('Sanitation Data'!D172)))</f>
        <v/>
      </c>
      <c r="CN178" s="309" t="str">
        <f ca="true">+IF(OFFSET('Sanitation Data'!$D$31,0,10*ROW('Sanitation Data'!D172))="","",OFFSET('Sanitation Data'!$D$31,0,10*ROW('Sanitation Data'!D172)))</f>
        <v/>
      </c>
      <c r="CO178" s="309" t="str">
        <f ca="true">+IF(OFFSET('Sanitation Data'!$D$32,0,10*ROW('Sanitation Data'!D172))="","",OFFSET('Sanitation Data'!$D$32,0,10*ROW('Sanitation Data'!D172)))</f>
        <v/>
      </c>
      <c r="CP178" s="309" t="str">
        <f ca="true">+IF(OFFSET('Sanitation Data'!$E$28,0,10*ROW('Sanitation Data'!E172))="","",OFFSET('Sanitation Data'!$E$28,0,10*ROW('Sanitation Data'!E172)))</f>
        <v/>
      </c>
      <c r="CQ178" s="309" t="str">
        <f ca="true">+IF(OFFSET('Sanitation Data'!$E$29,0,10*ROW('Sanitation Data'!E172))="","",OFFSET('Sanitation Data'!$E$29,0,10*ROW('Sanitation Data'!E172)))</f>
        <v/>
      </c>
      <c r="CR178" s="309" t="str">
        <f ca="true">+IF(OFFSET('Sanitation Data'!$E$30,0,10*ROW('Sanitation Data'!E172))="","",OFFSET('Sanitation Data'!$E$30,0,10*ROW('Sanitation Data'!E172)))</f>
        <v/>
      </c>
      <c r="CS178" s="309" t="str">
        <f ca="true">+IF(OFFSET('Sanitation Data'!$E$31,0,10*ROW('Sanitation Data'!E172))="","",OFFSET('Sanitation Data'!$E$31,0,10*ROW('Sanitation Data'!E172)))</f>
        <v/>
      </c>
      <c r="CT178" s="309" t="str">
        <f ca="true">+IF(OFFSET('Sanitation Data'!$E$32,0,10*ROW('Sanitation Data'!E172))="","",OFFSET('Sanitation Data'!$E$32,0,10*ROW('Sanitation Data'!E172)))</f>
        <v/>
      </c>
      <c r="CU178" s="309" t="str">
        <f ca="true">+IF(OFFSET('Sanitation Data'!$F$28,0,10*ROW('Sanitation Data'!F172))="","",OFFSET('Sanitation Data'!$F$28,0,10*ROW('Sanitation Data'!F172)))</f>
        <v/>
      </c>
      <c r="CV178" s="309" t="str">
        <f ca="true">+IF(OFFSET('Sanitation Data'!$F$29,0,10*ROW('Sanitation Data'!F172))="","",OFFSET('Sanitation Data'!$F$29,0,10*ROW('Sanitation Data'!F172)))</f>
        <v/>
      </c>
      <c r="CW178" s="309" t="str">
        <f ca="true">+IF(OFFSET('Sanitation Data'!$F$30,0,10*ROW('Sanitation Data'!F172))="","",OFFSET('Sanitation Data'!$F$30,0,10*ROW('Sanitation Data'!F172)))</f>
        <v/>
      </c>
      <c r="CX178" s="309" t="str">
        <f ca="true">+IF(OFFSET('Sanitation Data'!$F$31,0,10*ROW('Sanitation Data'!F172))="","",OFFSET('Sanitation Data'!$F$31,0,10*ROW('Sanitation Data'!F172)))</f>
        <v/>
      </c>
      <c r="CY178" s="309" t="str">
        <f ca="true">+IF(OFFSET('Sanitation Data'!$F$32,0,10*ROW('Sanitation Data'!F172))="","",OFFSET('Sanitation Data'!$F$32,0,10*ROW('Sanitation Data'!F172)))</f>
        <v/>
      </c>
      <c r="CZ178" s="309" t="str">
        <f ca="true">+IF(OFFSET('Sanitation Data'!$G$28,0,10*ROW('Sanitation Data'!G172))="","",OFFSET('Sanitation Data'!$G$28,0,10*ROW('Sanitation Data'!G172)))</f>
        <v/>
      </c>
      <c r="DA178" s="309" t="str">
        <f ca="true">+IF(OFFSET('Sanitation Data'!$G$29,0,10*ROW('Sanitation Data'!G172))="","",OFFSET('Sanitation Data'!$G$29,0,10*ROW('Sanitation Data'!G172)))</f>
        <v/>
      </c>
      <c r="DB178" s="309" t="str">
        <f ca="true">+IF(OFFSET('Sanitation Data'!$G$30,0,10*ROW('Sanitation Data'!G172))="","",OFFSET('Sanitation Data'!$G$30,0,10*ROW('Sanitation Data'!G172)))</f>
        <v/>
      </c>
      <c r="DC178" s="309" t="str">
        <f ca="true">+IF(OFFSET('Sanitation Data'!$G$31,0,10*ROW('Sanitation Data'!G172))="","",OFFSET('Sanitation Data'!$G$31,0,10*ROW('Sanitation Data'!G172)))</f>
        <v/>
      </c>
      <c r="DD178" s="309" t="str">
        <f ca="true">+IF(OFFSET('Sanitation Data'!$G$32,0,10*ROW('Sanitation Data'!G172))="","",OFFSET('Sanitation Data'!$G$32,0,10*ROW('Sanitation Data'!G172)))</f>
        <v/>
      </c>
      <c r="DE178" s="309" t="str">
        <f ca="true">+IF(OFFSET('Sanitation Data'!$H$28,0,10*ROW('Sanitation Data'!H172))="","",OFFSET('Sanitation Data'!$H$28,0,10*ROW('Sanitation Data'!H172)))</f>
        <v/>
      </c>
      <c r="DF178" s="309" t="str">
        <f ca="true">+IF(OFFSET('Sanitation Data'!$H$29,0,10*ROW('Sanitation Data'!H172))="","",OFFSET('Sanitation Data'!$H$29,0,10*ROW('Sanitation Data'!H172)))</f>
        <v/>
      </c>
      <c r="DG178" s="309" t="str">
        <f ca="true">+IF(OFFSET('Sanitation Data'!$H$30,0,10*ROW('Sanitation Data'!H172))="","",OFFSET('Sanitation Data'!$H$30,0,10*ROW('Sanitation Data'!H172)))</f>
        <v/>
      </c>
      <c r="DH178" s="309" t="str">
        <f ca="true">+IF(OFFSET('Sanitation Data'!$H$31,0,10*ROW('Sanitation Data'!H172))="","",OFFSET('Sanitation Data'!$H$31,0,10*ROW('Sanitation Data'!H172)))</f>
        <v/>
      </c>
      <c r="DI178" s="309" t="str">
        <f ca="true">+IF(OFFSET('Sanitation Data'!$H$32,0,10*ROW('Sanitation Data'!H172))="","",OFFSET('Sanitation Data'!$H$32,0,10*ROW('Sanitation Data'!H172)))</f>
        <v/>
      </c>
      <c r="DJ178" s="309" t="str">
        <f ca="true">+IF(OFFSET('Sanitation Data'!$I$28,0,10*ROW('Sanitation Data'!I172))="","",OFFSET('Sanitation Data'!$I$28,0,10*ROW('Sanitation Data'!I172)))</f>
        <v/>
      </c>
      <c r="DK178" s="309" t="str">
        <f ca="true">+IF(OFFSET('Sanitation Data'!$I$29,0,10*ROW('Sanitation Data'!I172))="","",OFFSET('Sanitation Data'!$I$29,0,10*ROW('Sanitation Data'!I172)))</f>
        <v/>
      </c>
      <c r="DL178" s="309" t="str">
        <f ca="true">+IF(OFFSET('Sanitation Data'!$I$30,0,10*ROW('Sanitation Data'!I172))="","",OFFSET('Sanitation Data'!$I$30,0,10*ROW('Sanitation Data'!I172)))</f>
        <v/>
      </c>
      <c r="DM178" s="309" t="str">
        <f ca="true">+IF(OFFSET('Sanitation Data'!$I$31,0,10*ROW('Sanitation Data'!I172))="","",OFFSET('Sanitation Data'!$I$31,0,10*ROW('Sanitation Data'!I172)))</f>
        <v/>
      </c>
      <c r="DN178" s="309" t="str">
        <f ca="true">+IF(OFFSET('Sanitation Data'!$I$32,0,10*ROW('Sanitation Data'!I172))="","",OFFSET('Sanitation Data'!$I$32,0,10*ROW('Sanitation Data'!I172)))</f>
        <v/>
      </c>
      <c r="DO178" s="309" t="str">
        <f ca="true">+IF(OFFSET('Hygiene Data'!$D$11,0,10*ROW('Hygiene Data'!D172))="","",OFFSET('Hygiene Data'!$D$11,0,10*ROW('Hygiene Data'!D172)))</f>
        <v/>
      </c>
      <c r="DP178" s="309" t="str">
        <f ca="true">+IF(OFFSET('Hygiene Data'!$D$12,0,10*ROW('Hygiene Data'!D172))="","",OFFSET('Hygiene Data'!$D$12,0,10*ROW('Hygiene Data'!D172)))</f>
        <v/>
      </c>
      <c r="DQ178" s="309" t="str">
        <f ca="true">+IF(OFFSET('Hygiene Data'!$D$13,0,10*ROW('Hygiene Data'!D172))="","",OFFSET('Hygiene Data'!$D$13,0,10*ROW('Hygiene Data'!D172)))</f>
        <v/>
      </c>
      <c r="DR178" s="309" t="str">
        <f ca="true">+IF(OFFSET('Hygiene Data'!$E$11,0,10*ROW('Hygiene Data'!E172))="","",OFFSET('Hygiene Data'!$E$11,0,10*ROW('Hygiene Data'!E172)))</f>
        <v/>
      </c>
      <c r="DS178" s="309" t="str">
        <f ca="true">+IF(OFFSET('Hygiene Data'!$E$12,0,10*ROW('Hygiene Data'!E172))="","",OFFSET('Hygiene Data'!$E$12,0,10*ROW('Hygiene Data'!E172)))</f>
        <v/>
      </c>
      <c r="DT178" s="309" t="str">
        <f ca="true">+IF(OFFSET('Hygiene Data'!$E$13,0,10*ROW('Hygiene Data'!E172))="","",OFFSET('Hygiene Data'!$E$13,0,10*ROW('Hygiene Data'!E172)))</f>
        <v/>
      </c>
      <c r="DU178" s="309" t="str">
        <f ca="true">+IF(OFFSET('Hygiene Data'!$F$11,0,10*ROW('Hygiene Data'!F172))="","",OFFSET('Hygiene Data'!$F$11,0,10*ROW('Hygiene Data'!F172)))</f>
        <v/>
      </c>
      <c r="DV178" s="309" t="str">
        <f ca="true">+IF(OFFSET('Hygiene Data'!$F$12,0,10*ROW('Hygiene Data'!F172))="","",OFFSET('Hygiene Data'!$F$12,0,10*ROW('Hygiene Data'!F172)))</f>
        <v/>
      </c>
      <c r="DW178" s="309" t="str">
        <f ca="true">+IF(OFFSET('Hygiene Data'!$F$13,0,10*ROW('Hygiene Data'!F172))="","",OFFSET('Hygiene Data'!$F$13,0,10*ROW('Hygiene Data'!F172)))</f>
        <v/>
      </c>
      <c r="DX178" s="309" t="str">
        <f ca="true">+IF(OFFSET('Hygiene Data'!$G$11,0,10*ROW('Hygiene Data'!G172))="","",OFFSET('Hygiene Data'!$G$11,0,10*ROW('Hygiene Data'!G172)))</f>
        <v/>
      </c>
      <c r="DY178" s="309" t="str">
        <f ca="true">+IF(OFFSET('Hygiene Data'!$G$12,0,10*ROW('Hygiene Data'!G172))="","",OFFSET('Hygiene Data'!$G$12,0,10*ROW('Hygiene Data'!G172)))</f>
        <v/>
      </c>
      <c r="DZ178" s="309" t="str">
        <f ca="true">+IF(OFFSET('Hygiene Data'!$G$13,0,10*ROW('Hygiene Data'!G172))="","",OFFSET('Hygiene Data'!$G$13,0,10*ROW('Hygiene Data'!G172)))</f>
        <v/>
      </c>
      <c r="EA178" s="309" t="str">
        <f ca="true">+IF(OFFSET('Hygiene Data'!$H$11,0,10*ROW('Hygiene Data'!H172))="","",OFFSET('Hygiene Data'!$H$11,0,10*ROW('Hygiene Data'!H172)))</f>
        <v/>
      </c>
      <c r="EB178" s="309" t="str">
        <f ca="true">+IF(OFFSET('Hygiene Data'!$H$12,0,10*ROW('Hygiene Data'!H172))="","",OFFSET('Hygiene Data'!$H$12,0,10*ROW('Hygiene Data'!H172)))</f>
        <v/>
      </c>
      <c r="EC178" s="309" t="str">
        <f ca="true">+IF(OFFSET('Hygiene Data'!$H$13,0,10*ROW('Hygiene Data'!H172))="","",OFFSET('Hygiene Data'!$H$13,0,10*ROW('Hygiene Data'!H172)))</f>
        <v/>
      </c>
      <c r="ED178" s="309" t="str">
        <f ca="true">+IF(OFFSET('Hygiene Data'!$I$11,0,10*ROW('Hygiene Data'!I172))="","",OFFSET('Hygiene Data'!$I$11,0,10*ROW('Hygiene Data'!I172)))</f>
        <v/>
      </c>
      <c r="EE178" s="309" t="str">
        <f ca="true">+IF(OFFSET('Hygiene Data'!$I$12,0,10*ROW('Hygiene Data'!I172))="","",OFFSET('Hygiene Data'!$I$12,0,10*ROW('Hygiene Data'!I172)))</f>
        <v/>
      </c>
      <c r="EF178" s="309"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65" t="str">
        <f t="shared" ca="true" si="2"/>
        <v/>
      </c>
      <c r="D179" s="9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10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10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10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10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10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10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10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10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10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10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10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10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10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10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10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10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10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10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10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10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10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10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10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10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10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10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10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10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10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10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9"/>
      <c r="BS179" s="309" t="str">
        <f ca="true">+IF(OFFSET('Water Data'!$D$27,0,10*ROW('Water Data'!D173))="","",OFFSET('Water Data'!$D$27,0,10*ROW('Water Data'!D173)))</f>
        <v/>
      </c>
      <c r="BT179" s="309" t="str">
        <f ca="true">+IF(OFFSET('Water Data'!$D$28,0,10*ROW('Water Data'!D173))="","",OFFSET('Water Data'!$D$28,0,10*ROW('Water Data'!D173)))</f>
        <v/>
      </c>
      <c r="BU179" s="309" t="str">
        <f ca="true">+IF(OFFSET('Water Data'!$D$29,0,10*ROW('Water Data'!D173))="","",OFFSET('Water Data'!$D$29,0,10*ROW('Water Data'!D173)))</f>
        <v/>
      </c>
      <c r="BV179" s="309" t="str">
        <f ca="true">+IF(OFFSET('Water Data'!$E$27,0,10*ROW('Water Data'!E173))="","",OFFSET('Water Data'!$E$27,0,10*ROW('Water Data'!E173)))</f>
        <v/>
      </c>
      <c r="BW179" s="309" t="str">
        <f ca="true">+IF(OFFSET('Water Data'!$E$28,0,10*ROW('Water Data'!E173))="","",OFFSET('Water Data'!$E$28,0,10*ROW('Water Data'!E173)))</f>
        <v/>
      </c>
      <c r="BX179" s="309" t="str">
        <f ca="true">+IF(OFFSET('Water Data'!$E$29,0,10*ROW('Water Data'!E173))="","",OFFSET('Water Data'!$E$29,0,10*ROW('Water Data'!E173)))</f>
        <v/>
      </c>
      <c r="BY179" s="309" t="str">
        <f ca="true">+IF(OFFSET('Water Data'!$F$27,0,10*ROW('Water Data'!F173))="","",OFFSET('Water Data'!$F$27,0,10*ROW('Water Data'!F173)))</f>
        <v/>
      </c>
      <c r="BZ179" s="309" t="str">
        <f ca="true">+IF(OFFSET('Water Data'!$F$28,0,10*ROW('Water Data'!F173))="","",OFFSET('Water Data'!$F$28,0,10*ROW('Water Data'!F173)))</f>
        <v/>
      </c>
      <c r="CA179" s="309" t="str">
        <f ca="true">+IF(OFFSET('Water Data'!$F$29,0,10*ROW('Water Data'!F173))="","",OFFSET('Water Data'!$F$29,0,10*ROW('Water Data'!F173)))</f>
        <v/>
      </c>
      <c r="CB179" s="309" t="str">
        <f ca="true">+IF(OFFSET('Water Data'!$G$27,0,10*ROW('Water Data'!G173))="","",OFFSET('Water Data'!$G$27,0,10*ROW('Water Data'!G173)))</f>
        <v/>
      </c>
      <c r="CC179" s="309" t="str">
        <f ca="true">+IF(OFFSET('Water Data'!$G$28,0,10*ROW('Water Data'!G173))="","",OFFSET('Water Data'!$G$28,0,10*ROW('Water Data'!G173)))</f>
        <v/>
      </c>
      <c r="CD179" s="309" t="str">
        <f ca="true">+IF(OFFSET('Water Data'!$G$29,0,10*ROW('Water Data'!G173))="","",OFFSET('Water Data'!$G$29,0,10*ROW('Water Data'!G173)))</f>
        <v/>
      </c>
      <c r="CE179" s="309" t="str">
        <f ca="true">+IF(OFFSET('Water Data'!$H$27,0,10*ROW('Water Data'!H173))="","",OFFSET('Water Data'!$H$27,0,10*ROW('Water Data'!H173)))</f>
        <v/>
      </c>
      <c r="CF179" s="309" t="str">
        <f ca="true">+IF(OFFSET('Water Data'!$H$28,0,10*ROW('Water Data'!H173))="","",OFFSET('Water Data'!$H$28,0,10*ROW('Water Data'!H173)))</f>
        <v/>
      </c>
      <c r="CG179" s="309" t="str">
        <f ca="true">+IF(OFFSET('Water Data'!$H$29,0,10*ROW('Water Data'!H173))="","",OFFSET('Water Data'!$H$29,0,10*ROW('Water Data'!H173)))</f>
        <v/>
      </c>
      <c r="CH179" s="309" t="str">
        <f ca="true">+IF(OFFSET('Water Data'!$I$27,0,10*ROW('Water Data'!I173))="","",OFFSET('Water Data'!$I$27,0,10*ROW('Water Data'!I173)))</f>
        <v/>
      </c>
      <c r="CI179" s="309" t="str">
        <f ca="true">+IF(OFFSET('Water Data'!$I$28,0,10*ROW('Water Data'!I173))="","",OFFSET('Water Data'!$I$28,0,10*ROW('Water Data'!I173)))</f>
        <v/>
      </c>
      <c r="CJ179" s="309" t="str">
        <f ca="true">+IF(OFFSET('Water Data'!$I$29,0,10*ROW('Water Data'!I173))="","",OFFSET('Water Data'!$I$29,0,10*ROW('Water Data'!I173)))</f>
        <v/>
      </c>
      <c r="CK179" s="309" t="str">
        <f ca="true">+IF(OFFSET('Sanitation Data'!$D$28,0,10*ROW('Sanitation Data'!D173))="","",OFFSET('Sanitation Data'!$D$28,0,10*ROW('Sanitation Data'!D173)))</f>
        <v/>
      </c>
      <c r="CL179" s="309" t="str">
        <f ca="true">+IF(OFFSET('Sanitation Data'!$D$29,0,10*ROW('Sanitation Data'!D173))="","",OFFSET('Sanitation Data'!$D$29,0,10*ROW('Sanitation Data'!D173)))</f>
        <v/>
      </c>
      <c r="CM179" s="309" t="str">
        <f ca="true">+IF(OFFSET('Sanitation Data'!$D$30,0,10*ROW('Sanitation Data'!D173))="","",OFFSET('Sanitation Data'!$D$30,0,10*ROW('Sanitation Data'!D173)))</f>
        <v/>
      </c>
      <c r="CN179" s="309" t="str">
        <f ca="true">+IF(OFFSET('Sanitation Data'!$D$31,0,10*ROW('Sanitation Data'!D173))="","",OFFSET('Sanitation Data'!$D$31,0,10*ROW('Sanitation Data'!D173)))</f>
        <v/>
      </c>
      <c r="CO179" s="309" t="str">
        <f ca="true">+IF(OFFSET('Sanitation Data'!$D$32,0,10*ROW('Sanitation Data'!D173))="","",OFFSET('Sanitation Data'!$D$32,0,10*ROW('Sanitation Data'!D173)))</f>
        <v/>
      </c>
      <c r="CP179" s="309" t="str">
        <f ca="true">+IF(OFFSET('Sanitation Data'!$E$28,0,10*ROW('Sanitation Data'!E173))="","",OFFSET('Sanitation Data'!$E$28,0,10*ROW('Sanitation Data'!E173)))</f>
        <v/>
      </c>
      <c r="CQ179" s="309" t="str">
        <f ca="true">+IF(OFFSET('Sanitation Data'!$E$29,0,10*ROW('Sanitation Data'!E173))="","",OFFSET('Sanitation Data'!$E$29,0,10*ROW('Sanitation Data'!E173)))</f>
        <v/>
      </c>
      <c r="CR179" s="309" t="str">
        <f ca="true">+IF(OFFSET('Sanitation Data'!$E$30,0,10*ROW('Sanitation Data'!E173))="","",OFFSET('Sanitation Data'!$E$30,0,10*ROW('Sanitation Data'!E173)))</f>
        <v/>
      </c>
      <c r="CS179" s="309" t="str">
        <f ca="true">+IF(OFFSET('Sanitation Data'!$E$31,0,10*ROW('Sanitation Data'!E173))="","",OFFSET('Sanitation Data'!$E$31,0,10*ROW('Sanitation Data'!E173)))</f>
        <v/>
      </c>
      <c r="CT179" s="309" t="str">
        <f ca="true">+IF(OFFSET('Sanitation Data'!$E$32,0,10*ROW('Sanitation Data'!E173))="","",OFFSET('Sanitation Data'!$E$32,0,10*ROW('Sanitation Data'!E173)))</f>
        <v/>
      </c>
      <c r="CU179" s="309" t="str">
        <f ca="true">+IF(OFFSET('Sanitation Data'!$F$28,0,10*ROW('Sanitation Data'!F173))="","",OFFSET('Sanitation Data'!$F$28,0,10*ROW('Sanitation Data'!F173)))</f>
        <v/>
      </c>
      <c r="CV179" s="309" t="str">
        <f ca="true">+IF(OFFSET('Sanitation Data'!$F$29,0,10*ROW('Sanitation Data'!F173))="","",OFFSET('Sanitation Data'!$F$29,0,10*ROW('Sanitation Data'!F173)))</f>
        <v/>
      </c>
      <c r="CW179" s="309" t="str">
        <f ca="true">+IF(OFFSET('Sanitation Data'!$F$30,0,10*ROW('Sanitation Data'!F173))="","",OFFSET('Sanitation Data'!$F$30,0,10*ROW('Sanitation Data'!F173)))</f>
        <v/>
      </c>
      <c r="CX179" s="309" t="str">
        <f ca="true">+IF(OFFSET('Sanitation Data'!$F$31,0,10*ROW('Sanitation Data'!F173))="","",OFFSET('Sanitation Data'!$F$31,0,10*ROW('Sanitation Data'!F173)))</f>
        <v/>
      </c>
      <c r="CY179" s="309" t="str">
        <f ca="true">+IF(OFFSET('Sanitation Data'!$F$32,0,10*ROW('Sanitation Data'!F173))="","",OFFSET('Sanitation Data'!$F$32,0,10*ROW('Sanitation Data'!F173)))</f>
        <v/>
      </c>
      <c r="CZ179" s="309" t="str">
        <f ca="true">+IF(OFFSET('Sanitation Data'!$G$28,0,10*ROW('Sanitation Data'!G173))="","",OFFSET('Sanitation Data'!$G$28,0,10*ROW('Sanitation Data'!G173)))</f>
        <v/>
      </c>
      <c r="DA179" s="309" t="str">
        <f ca="true">+IF(OFFSET('Sanitation Data'!$G$29,0,10*ROW('Sanitation Data'!G173))="","",OFFSET('Sanitation Data'!$G$29,0,10*ROW('Sanitation Data'!G173)))</f>
        <v/>
      </c>
      <c r="DB179" s="309" t="str">
        <f ca="true">+IF(OFFSET('Sanitation Data'!$G$30,0,10*ROW('Sanitation Data'!G173))="","",OFFSET('Sanitation Data'!$G$30,0,10*ROW('Sanitation Data'!G173)))</f>
        <v/>
      </c>
      <c r="DC179" s="309" t="str">
        <f ca="true">+IF(OFFSET('Sanitation Data'!$G$31,0,10*ROW('Sanitation Data'!G173))="","",OFFSET('Sanitation Data'!$G$31,0,10*ROW('Sanitation Data'!G173)))</f>
        <v/>
      </c>
      <c r="DD179" s="309" t="str">
        <f ca="true">+IF(OFFSET('Sanitation Data'!$G$32,0,10*ROW('Sanitation Data'!G173))="","",OFFSET('Sanitation Data'!$G$32,0,10*ROW('Sanitation Data'!G173)))</f>
        <v/>
      </c>
      <c r="DE179" s="309" t="str">
        <f ca="true">+IF(OFFSET('Sanitation Data'!$H$28,0,10*ROW('Sanitation Data'!H173))="","",OFFSET('Sanitation Data'!$H$28,0,10*ROW('Sanitation Data'!H173)))</f>
        <v/>
      </c>
      <c r="DF179" s="309" t="str">
        <f ca="true">+IF(OFFSET('Sanitation Data'!$H$29,0,10*ROW('Sanitation Data'!H173))="","",OFFSET('Sanitation Data'!$H$29,0,10*ROW('Sanitation Data'!H173)))</f>
        <v/>
      </c>
      <c r="DG179" s="309" t="str">
        <f ca="true">+IF(OFFSET('Sanitation Data'!$H$30,0,10*ROW('Sanitation Data'!H173))="","",OFFSET('Sanitation Data'!$H$30,0,10*ROW('Sanitation Data'!H173)))</f>
        <v/>
      </c>
      <c r="DH179" s="309" t="str">
        <f ca="true">+IF(OFFSET('Sanitation Data'!$H$31,0,10*ROW('Sanitation Data'!H173))="","",OFFSET('Sanitation Data'!$H$31,0,10*ROW('Sanitation Data'!H173)))</f>
        <v/>
      </c>
      <c r="DI179" s="309" t="str">
        <f ca="true">+IF(OFFSET('Sanitation Data'!$H$32,0,10*ROW('Sanitation Data'!H173))="","",OFFSET('Sanitation Data'!$H$32,0,10*ROW('Sanitation Data'!H173)))</f>
        <v/>
      </c>
      <c r="DJ179" s="309" t="str">
        <f ca="true">+IF(OFFSET('Sanitation Data'!$I$28,0,10*ROW('Sanitation Data'!I173))="","",OFFSET('Sanitation Data'!$I$28,0,10*ROW('Sanitation Data'!I173)))</f>
        <v/>
      </c>
      <c r="DK179" s="309" t="str">
        <f ca="true">+IF(OFFSET('Sanitation Data'!$I$29,0,10*ROW('Sanitation Data'!I173))="","",OFFSET('Sanitation Data'!$I$29,0,10*ROW('Sanitation Data'!I173)))</f>
        <v/>
      </c>
      <c r="DL179" s="309" t="str">
        <f ca="true">+IF(OFFSET('Sanitation Data'!$I$30,0,10*ROW('Sanitation Data'!I173))="","",OFFSET('Sanitation Data'!$I$30,0,10*ROW('Sanitation Data'!I173)))</f>
        <v/>
      </c>
      <c r="DM179" s="309" t="str">
        <f ca="true">+IF(OFFSET('Sanitation Data'!$I$31,0,10*ROW('Sanitation Data'!I173))="","",OFFSET('Sanitation Data'!$I$31,0,10*ROW('Sanitation Data'!I173)))</f>
        <v/>
      </c>
      <c r="DN179" s="309" t="str">
        <f ca="true">+IF(OFFSET('Sanitation Data'!$I$32,0,10*ROW('Sanitation Data'!I173))="","",OFFSET('Sanitation Data'!$I$32,0,10*ROW('Sanitation Data'!I173)))</f>
        <v/>
      </c>
      <c r="DO179" s="309" t="str">
        <f ca="true">+IF(OFFSET('Hygiene Data'!$D$11,0,10*ROW('Hygiene Data'!D173))="","",OFFSET('Hygiene Data'!$D$11,0,10*ROW('Hygiene Data'!D173)))</f>
        <v/>
      </c>
      <c r="DP179" s="309" t="str">
        <f ca="true">+IF(OFFSET('Hygiene Data'!$D$12,0,10*ROW('Hygiene Data'!D173))="","",OFFSET('Hygiene Data'!$D$12,0,10*ROW('Hygiene Data'!D173)))</f>
        <v/>
      </c>
      <c r="DQ179" s="309" t="str">
        <f ca="true">+IF(OFFSET('Hygiene Data'!$D$13,0,10*ROW('Hygiene Data'!D173))="","",OFFSET('Hygiene Data'!$D$13,0,10*ROW('Hygiene Data'!D173)))</f>
        <v/>
      </c>
      <c r="DR179" s="309" t="str">
        <f ca="true">+IF(OFFSET('Hygiene Data'!$E$11,0,10*ROW('Hygiene Data'!E173))="","",OFFSET('Hygiene Data'!$E$11,0,10*ROW('Hygiene Data'!E173)))</f>
        <v/>
      </c>
      <c r="DS179" s="309" t="str">
        <f ca="true">+IF(OFFSET('Hygiene Data'!$E$12,0,10*ROW('Hygiene Data'!E173))="","",OFFSET('Hygiene Data'!$E$12,0,10*ROW('Hygiene Data'!E173)))</f>
        <v/>
      </c>
      <c r="DT179" s="309" t="str">
        <f ca="true">+IF(OFFSET('Hygiene Data'!$E$13,0,10*ROW('Hygiene Data'!E173))="","",OFFSET('Hygiene Data'!$E$13,0,10*ROW('Hygiene Data'!E173)))</f>
        <v/>
      </c>
      <c r="DU179" s="309" t="str">
        <f ca="true">+IF(OFFSET('Hygiene Data'!$F$11,0,10*ROW('Hygiene Data'!F173))="","",OFFSET('Hygiene Data'!$F$11,0,10*ROW('Hygiene Data'!F173)))</f>
        <v/>
      </c>
      <c r="DV179" s="309" t="str">
        <f ca="true">+IF(OFFSET('Hygiene Data'!$F$12,0,10*ROW('Hygiene Data'!F173))="","",OFFSET('Hygiene Data'!$F$12,0,10*ROW('Hygiene Data'!F173)))</f>
        <v/>
      </c>
      <c r="DW179" s="309" t="str">
        <f ca="true">+IF(OFFSET('Hygiene Data'!$F$13,0,10*ROW('Hygiene Data'!F173))="","",OFFSET('Hygiene Data'!$F$13,0,10*ROW('Hygiene Data'!F173)))</f>
        <v/>
      </c>
      <c r="DX179" s="309" t="str">
        <f ca="true">+IF(OFFSET('Hygiene Data'!$G$11,0,10*ROW('Hygiene Data'!G173))="","",OFFSET('Hygiene Data'!$G$11,0,10*ROW('Hygiene Data'!G173)))</f>
        <v/>
      </c>
      <c r="DY179" s="309" t="str">
        <f ca="true">+IF(OFFSET('Hygiene Data'!$G$12,0,10*ROW('Hygiene Data'!G173))="","",OFFSET('Hygiene Data'!$G$12,0,10*ROW('Hygiene Data'!G173)))</f>
        <v/>
      </c>
      <c r="DZ179" s="309" t="str">
        <f ca="true">+IF(OFFSET('Hygiene Data'!$G$13,0,10*ROW('Hygiene Data'!G173))="","",OFFSET('Hygiene Data'!$G$13,0,10*ROW('Hygiene Data'!G173)))</f>
        <v/>
      </c>
      <c r="EA179" s="309" t="str">
        <f ca="true">+IF(OFFSET('Hygiene Data'!$H$11,0,10*ROW('Hygiene Data'!H173))="","",OFFSET('Hygiene Data'!$H$11,0,10*ROW('Hygiene Data'!H173)))</f>
        <v/>
      </c>
      <c r="EB179" s="309" t="str">
        <f ca="true">+IF(OFFSET('Hygiene Data'!$H$12,0,10*ROW('Hygiene Data'!H173))="","",OFFSET('Hygiene Data'!$H$12,0,10*ROW('Hygiene Data'!H173)))</f>
        <v/>
      </c>
      <c r="EC179" s="309" t="str">
        <f ca="true">+IF(OFFSET('Hygiene Data'!$H$13,0,10*ROW('Hygiene Data'!H173))="","",OFFSET('Hygiene Data'!$H$13,0,10*ROW('Hygiene Data'!H173)))</f>
        <v/>
      </c>
      <c r="ED179" s="309" t="str">
        <f ca="true">+IF(OFFSET('Hygiene Data'!$I$11,0,10*ROW('Hygiene Data'!I173))="","",OFFSET('Hygiene Data'!$I$11,0,10*ROW('Hygiene Data'!I173)))</f>
        <v/>
      </c>
      <c r="EE179" s="309" t="str">
        <f ca="true">+IF(OFFSET('Hygiene Data'!$I$12,0,10*ROW('Hygiene Data'!I173))="","",OFFSET('Hygiene Data'!$I$12,0,10*ROW('Hygiene Data'!I173)))</f>
        <v/>
      </c>
      <c r="EF179" s="309"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65" t="str">
        <f t="shared" ca="true" si="2"/>
        <v/>
      </c>
      <c r="D180" s="9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10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10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10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10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10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10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10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10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10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10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10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10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10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10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10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10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10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10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10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10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10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10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10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10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10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10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10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10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10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10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9"/>
      <c r="BS180" s="309" t="str">
        <f ca="true">+IF(OFFSET('Water Data'!$D$27,0,10*ROW('Water Data'!D174))="","",OFFSET('Water Data'!$D$27,0,10*ROW('Water Data'!D174)))</f>
        <v/>
      </c>
      <c r="BT180" s="309" t="str">
        <f ca="true">+IF(OFFSET('Water Data'!$D$28,0,10*ROW('Water Data'!D174))="","",OFFSET('Water Data'!$D$28,0,10*ROW('Water Data'!D174)))</f>
        <v/>
      </c>
      <c r="BU180" s="309" t="str">
        <f ca="true">+IF(OFFSET('Water Data'!$D$29,0,10*ROW('Water Data'!D174))="","",OFFSET('Water Data'!$D$29,0,10*ROW('Water Data'!D174)))</f>
        <v/>
      </c>
      <c r="BV180" s="309" t="str">
        <f ca="true">+IF(OFFSET('Water Data'!$E$27,0,10*ROW('Water Data'!E174))="","",OFFSET('Water Data'!$E$27,0,10*ROW('Water Data'!E174)))</f>
        <v/>
      </c>
      <c r="BW180" s="309" t="str">
        <f ca="true">+IF(OFFSET('Water Data'!$E$28,0,10*ROW('Water Data'!E174))="","",OFFSET('Water Data'!$E$28,0,10*ROW('Water Data'!E174)))</f>
        <v/>
      </c>
      <c r="BX180" s="309" t="str">
        <f ca="true">+IF(OFFSET('Water Data'!$E$29,0,10*ROW('Water Data'!E174))="","",OFFSET('Water Data'!$E$29,0,10*ROW('Water Data'!E174)))</f>
        <v/>
      </c>
      <c r="BY180" s="309" t="str">
        <f ca="true">+IF(OFFSET('Water Data'!$F$27,0,10*ROW('Water Data'!F174))="","",OFFSET('Water Data'!$F$27,0,10*ROW('Water Data'!F174)))</f>
        <v/>
      </c>
      <c r="BZ180" s="309" t="str">
        <f ca="true">+IF(OFFSET('Water Data'!$F$28,0,10*ROW('Water Data'!F174))="","",OFFSET('Water Data'!$F$28,0,10*ROW('Water Data'!F174)))</f>
        <v/>
      </c>
      <c r="CA180" s="309" t="str">
        <f ca="true">+IF(OFFSET('Water Data'!$F$29,0,10*ROW('Water Data'!F174))="","",OFFSET('Water Data'!$F$29,0,10*ROW('Water Data'!F174)))</f>
        <v/>
      </c>
      <c r="CB180" s="309" t="str">
        <f ca="true">+IF(OFFSET('Water Data'!$G$27,0,10*ROW('Water Data'!G174))="","",OFFSET('Water Data'!$G$27,0,10*ROW('Water Data'!G174)))</f>
        <v/>
      </c>
      <c r="CC180" s="309" t="str">
        <f ca="true">+IF(OFFSET('Water Data'!$G$28,0,10*ROW('Water Data'!G174))="","",OFFSET('Water Data'!$G$28,0,10*ROW('Water Data'!G174)))</f>
        <v/>
      </c>
      <c r="CD180" s="309" t="str">
        <f ca="true">+IF(OFFSET('Water Data'!$G$29,0,10*ROW('Water Data'!G174))="","",OFFSET('Water Data'!$G$29,0,10*ROW('Water Data'!G174)))</f>
        <v/>
      </c>
      <c r="CE180" s="309" t="str">
        <f ca="true">+IF(OFFSET('Water Data'!$H$27,0,10*ROW('Water Data'!H174))="","",OFFSET('Water Data'!$H$27,0,10*ROW('Water Data'!H174)))</f>
        <v/>
      </c>
      <c r="CF180" s="309" t="str">
        <f ca="true">+IF(OFFSET('Water Data'!$H$28,0,10*ROW('Water Data'!H174))="","",OFFSET('Water Data'!$H$28,0,10*ROW('Water Data'!H174)))</f>
        <v/>
      </c>
      <c r="CG180" s="309" t="str">
        <f ca="true">+IF(OFFSET('Water Data'!$H$29,0,10*ROW('Water Data'!H174))="","",OFFSET('Water Data'!$H$29,0,10*ROW('Water Data'!H174)))</f>
        <v/>
      </c>
      <c r="CH180" s="309" t="str">
        <f ca="true">+IF(OFFSET('Water Data'!$I$27,0,10*ROW('Water Data'!I174))="","",OFFSET('Water Data'!$I$27,0,10*ROW('Water Data'!I174)))</f>
        <v/>
      </c>
      <c r="CI180" s="309" t="str">
        <f ca="true">+IF(OFFSET('Water Data'!$I$28,0,10*ROW('Water Data'!I174))="","",OFFSET('Water Data'!$I$28,0,10*ROW('Water Data'!I174)))</f>
        <v/>
      </c>
      <c r="CJ180" s="309" t="str">
        <f ca="true">+IF(OFFSET('Water Data'!$I$29,0,10*ROW('Water Data'!I174))="","",OFFSET('Water Data'!$I$29,0,10*ROW('Water Data'!I174)))</f>
        <v/>
      </c>
      <c r="CK180" s="309" t="str">
        <f ca="true">+IF(OFFSET('Sanitation Data'!$D$28,0,10*ROW('Sanitation Data'!D174))="","",OFFSET('Sanitation Data'!$D$28,0,10*ROW('Sanitation Data'!D174)))</f>
        <v/>
      </c>
      <c r="CL180" s="309" t="str">
        <f ca="true">+IF(OFFSET('Sanitation Data'!$D$29,0,10*ROW('Sanitation Data'!D174))="","",OFFSET('Sanitation Data'!$D$29,0,10*ROW('Sanitation Data'!D174)))</f>
        <v/>
      </c>
      <c r="CM180" s="309" t="str">
        <f ca="true">+IF(OFFSET('Sanitation Data'!$D$30,0,10*ROW('Sanitation Data'!D174))="","",OFFSET('Sanitation Data'!$D$30,0,10*ROW('Sanitation Data'!D174)))</f>
        <v/>
      </c>
      <c r="CN180" s="309" t="str">
        <f ca="true">+IF(OFFSET('Sanitation Data'!$D$31,0,10*ROW('Sanitation Data'!D174))="","",OFFSET('Sanitation Data'!$D$31,0,10*ROW('Sanitation Data'!D174)))</f>
        <v/>
      </c>
      <c r="CO180" s="309" t="str">
        <f ca="true">+IF(OFFSET('Sanitation Data'!$D$32,0,10*ROW('Sanitation Data'!D174))="","",OFFSET('Sanitation Data'!$D$32,0,10*ROW('Sanitation Data'!D174)))</f>
        <v/>
      </c>
      <c r="CP180" s="309" t="str">
        <f ca="true">+IF(OFFSET('Sanitation Data'!$E$28,0,10*ROW('Sanitation Data'!E174))="","",OFFSET('Sanitation Data'!$E$28,0,10*ROW('Sanitation Data'!E174)))</f>
        <v/>
      </c>
      <c r="CQ180" s="309" t="str">
        <f ca="true">+IF(OFFSET('Sanitation Data'!$E$29,0,10*ROW('Sanitation Data'!E174))="","",OFFSET('Sanitation Data'!$E$29,0,10*ROW('Sanitation Data'!E174)))</f>
        <v/>
      </c>
      <c r="CR180" s="309" t="str">
        <f ca="true">+IF(OFFSET('Sanitation Data'!$E$30,0,10*ROW('Sanitation Data'!E174))="","",OFFSET('Sanitation Data'!$E$30,0,10*ROW('Sanitation Data'!E174)))</f>
        <v/>
      </c>
      <c r="CS180" s="309" t="str">
        <f ca="true">+IF(OFFSET('Sanitation Data'!$E$31,0,10*ROW('Sanitation Data'!E174))="","",OFFSET('Sanitation Data'!$E$31,0,10*ROW('Sanitation Data'!E174)))</f>
        <v/>
      </c>
      <c r="CT180" s="309" t="str">
        <f ca="true">+IF(OFFSET('Sanitation Data'!$E$32,0,10*ROW('Sanitation Data'!E174))="","",OFFSET('Sanitation Data'!$E$32,0,10*ROW('Sanitation Data'!E174)))</f>
        <v/>
      </c>
      <c r="CU180" s="309" t="str">
        <f ca="true">+IF(OFFSET('Sanitation Data'!$F$28,0,10*ROW('Sanitation Data'!F174))="","",OFFSET('Sanitation Data'!$F$28,0,10*ROW('Sanitation Data'!F174)))</f>
        <v/>
      </c>
      <c r="CV180" s="309" t="str">
        <f ca="true">+IF(OFFSET('Sanitation Data'!$F$29,0,10*ROW('Sanitation Data'!F174))="","",OFFSET('Sanitation Data'!$F$29,0,10*ROW('Sanitation Data'!F174)))</f>
        <v/>
      </c>
      <c r="CW180" s="309" t="str">
        <f ca="true">+IF(OFFSET('Sanitation Data'!$F$30,0,10*ROW('Sanitation Data'!F174))="","",OFFSET('Sanitation Data'!$F$30,0,10*ROW('Sanitation Data'!F174)))</f>
        <v/>
      </c>
      <c r="CX180" s="309" t="str">
        <f ca="true">+IF(OFFSET('Sanitation Data'!$F$31,0,10*ROW('Sanitation Data'!F174))="","",OFFSET('Sanitation Data'!$F$31,0,10*ROW('Sanitation Data'!F174)))</f>
        <v/>
      </c>
      <c r="CY180" s="309" t="str">
        <f ca="true">+IF(OFFSET('Sanitation Data'!$F$32,0,10*ROW('Sanitation Data'!F174))="","",OFFSET('Sanitation Data'!$F$32,0,10*ROW('Sanitation Data'!F174)))</f>
        <v/>
      </c>
      <c r="CZ180" s="309" t="str">
        <f ca="true">+IF(OFFSET('Sanitation Data'!$G$28,0,10*ROW('Sanitation Data'!G174))="","",OFFSET('Sanitation Data'!$G$28,0,10*ROW('Sanitation Data'!G174)))</f>
        <v/>
      </c>
      <c r="DA180" s="309" t="str">
        <f ca="true">+IF(OFFSET('Sanitation Data'!$G$29,0,10*ROW('Sanitation Data'!G174))="","",OFFSET('Sanitation Data'!$G$29,0,10*ROW('Sanitation Data'!G174)))</f>
        <v/>
      </c>
      <c r="DB180" s="309" t="str">
        <f ca="true">+IF(OFFSET('Sanitation Data'!$G$30,0,10*ROW('Sanitation Data'!G174))="","",OFFSET('Sanitation Data'!$G$30,0,10*ROW('Sanitation Data'!G174)))</f>
        <v/>
      </c>
      <c r="DC180" s="309" t="str">
        <f ca="true">+IF(OFFSET('Sanitation Data'!$G$31,0,10*ROW('Sanitation Data'!G174))="","",OFFSET('Sanitation Data'!$G$31,0,10*ROW('Sanitation Data'!G174)))</f>
        <v/>
      </c>
      <c r="DD180" s="309" t="str">
        <f ca="true">+IF(OFFSET('Sanitation Data'!$G$32,0,10*ROW('Sanitation Data'!G174))="","",OFFSET('Sanitation Data'!$G$32,0,10*ROW('Sanitation Data'!G174)))</f>
        <v/>
      </c>
      <c r="DE180" s="309" t="str">
        <f ca="true">+IF(OFFSET('Sanitation Data'!$H$28,0,10*ROW('Sanitation Data'!H174))="","",OFFSET('Sanitation Data'!$H$28,0,10*ROW('Sanitation Data'!H174)))</f>
        <v/>
      </c>
      <c r="DF180" s="309" t="str">
        <f ca="true">+IF(OFFSET('Sanitation Data'!$H$29,0,10*ROW('Sanitation Data'!H174))="","",OFFSET('Sanitation Data'!$H$29,0,10*ROW('Sanitation Data'!H174)))</f>
        <v/>
      </c>
      <c r="DG180" s="309" t="str">
        <f ca="true">+IF(OFFSET('Sanitation Data'!$H$30,0,10*ROW('Sanitation Data'!H174))="","",OFFSET('Sanitation Data'!$H$30,0,10*ROW('Sanitation Data'!H174)))</f>
        <v/>
      </c>
      <c r="DH180" s="309" t="str">
        <f ca="true">+IF(OFFSET('Sanitation Data'!$H$31,0,10*ROW('Sanitation Data'!H174))="","",OFFSET('Sanitation Data'!$H$31,0,10*ROW('Sanitation Data'!H174)))</f>
        <v/>
      </c>
      <c r="DI180" s="309" t="str">
        <f ca="true">+IF(OFFSET('Sanitation Data'!$H$32,0,10*ROW('Sanitation Data'!H174))="","",OFFSET('Sanitation Data'!$H$32,0,10*ROW('Sanitation Data'!H174)))</f>
        <v/>
      </c>
      <c r="DJ180" s="309" t="str">
        <f ca="true">+IF(OFFSET('Sanitation Data'!$I$28,0,10*ROW('Sanitation Data'!I174))="","",OFFSET('Sanitation Data'!$I$28,0,10*ROW('Sanitation Data'!I174)))</f>
        <v/>
      </c>
      <c r="DK180" s="309" t="str">
        <f ca="true">+IF(OFFSET('Sanitation Data'!$I$29,0,10*ROW('Sanitation Data'!I174))="","",OFFSET('Sanitation Data'!$I$29,0,10*ROW('Sanitation Data'!I174)))</f>
        <v/>
      </c>
      <c r="DL180" s="309" t="str">
        <f ca="true">+IF(OFFSET('Sanitation Data'!$I$30,0,10*ROW('Sanitation Data'!I174))="","",OFFSET('Sanitation Data'!$I$30,0,10*ROW('Sanitation Data'!I174)))</f>
        <v/>
      </c>
      <c r="DM180" s="309" t="str">
        <f ca="true">+IF(OFFSET('Sanitation Data'!$I$31,0,10*ROW('Sanitation Data'!I174))="","",OFFSET('Sanitation Data'!$I$31,0,10*ROW('Sanitation Data'!I174)))</f>
        <v/>
      </c>
      <c r="DN180" s="309" t="str">
        <f ca="true">+IF(OFFSET('Sanitation Data'!$I$32,0,10*ROW('Sanitation Data'!I174))="","",OFFSET('Sanitation Data'!$I$32,0,10*ROW('Sanitation Data'!I174)))</f>
        <v/>
      </c>
      <c r="DO180" s="309" t="str">
        <f ca="true">+IF(OFFSET('Hygiene Data'!$D$11,0,10*ROW('Hygiene Data'!D174))="","",OFFSET('Hygiene Data'!$D$11,0,10*ROW('Hygiene Data'!D174)))</f>
        <v/>
      </c>
      <c r="DP180" s="309" t="str">
        <f ca="true">+IF(OFFSET('Hygiene Data'!$D$12,0,10*ROW('Hygiene Data'!D174))="","",OFFSET('Hygiene Data'!$D$12,0,10*ROW('Hygiene Data'!D174)))</f>
        <v/>
      </c>
      <c r="DQ180" s="309" t="str">
        <f ca="true">+IF(OFFSET('Hygiene Data'!$D$13,0,10*ROW('Hygiene Data'!D174))="","",OFFSET('Hygiene Data'!$D$13,0,10*ROW('Hygiene Data'!D174)))</f>
        <v/>
      </c>
      <c r="DR180" s="309" t="str">
        <f ca="true">+IF(OFFSET('Hygiene Data'!$E$11,0,10*ROW('Hygiene Data'!E174))="","",OFFSET('Hygiene Data'!$E$11,0,10*ROW('Hygiene Data'!E174)))</f>
        <v/>
      </c>
      <c r="DS180" s="309" t="str">
        <f ca="true">+IF(OFFSET('Hygiene Data'!$E$12,0,10*ROW('Hygiene Data'!E174))="","",OFFSET('Hygiene Data'!$E$12,0,10*ROW('Hygiene Data'!E174)))</f>
        <v/>
      </c>
      <c r="DT180" s="309" t="str">
        <f ca="true">+IF(OFFSET('Hygiene Data'!$E$13,0,10*ROW('Hygiene Data'!E174))="","",OFFSET('Hygiene Data'!$E$13,0,10*ROW('Hygiene Data'!E174)))</f>
        <v/>
      </c>
      <c r="DU180" s="309" t="str">
        <f ca="true">+IF(OFFSET('Hygiene Data'!$F$11,0,10*ROW('Hygiene Data'!F174))="","",OFFSET('Hygiene Data'!$F$11,0,10*ROW('Hygiene Data'!F174)))</f>
        <v/>
      </c>
      <c r="DV180" s="309" t="str">
        <f ca="true">+IF(OFFSET('Hygiene Data'!$F$12,0,10*ROW('Hygiene Data'!F174))="","",OFFSET('Hygiene Data'!$F$12,0,10*ROW('Hygiene Data'!F174)))</f>
        <v/>
      </c>
      <c r="DW180" s="309" t="str">
        <f ca="true">+IF(OFFSET('Hygiene Data'!$F$13,0,10*ROW('Hygiene Data'!F174))="","",OFFSET('Hygiene Data'!$F$13,0,10*ROW('Hygiene Data'!F174)))</f>
        <v/>
      </c>
      <c r="DX180" s="309" t="str">
        <f ca="true">+IF(OFFSET('Hygiene Data'!$G$11,0,10*ROW('Hygiene Data'!G174))="","",OFFSET('Hygiene Data'!$G$11,0,10*ROW('Hygiene Data'!G174)))</f>
        <v/>
      </c>
      <c r="DY180" s="309" t="str">
        <f ca="true">+IF(OFFSET('Hygiene Data'!$G$12,0,10*ROW('Hygiene Data'!G174))="","",OFFSET('Hygiene Data'!$G$12,0,10*ROW('Hygiene Data'!G174)))</f>
        <v/>
      </c>
      <c r="DZ180" s="309" t="str">
        <f ca="true">+IF(OFFSET('Hygiene Data'!$G$13,0,10*ROW('Hygiene Data'!G174))="","",OFFSET('Hygiene Data'!$G$13,0,10*ROW('Hygiene Data'!G174)))</f>
        <v/>
      </c>
      <c r="EA180" s="309" t="str">
        <f ca="true">+IF(OFFSET('Hygiene Data'!$H$11,0,10*ROW('Hygiene Data'!H174))="","",OFFSET('Hygiene Data'!$H$11,0,10*ROW('Hygiene Data'!H174)))</f>
        <v/>
      </c>
      <c r="EB180" s="309" t="str">
        <f ca="true">+IF(OFFSET('Hygiene Data'!$H$12,0,10*ROW('Hygiene Data'!H174))="","",OFFSET('Hygiene Data'!$H$12,0,10*ROW('Hygiene Data'!H174)))</f>
        <v/>
      </c>
      <c r="EC180" s="309" t="str">
        <f ca="true">+IF(OFFSET('Hygiene Data'!$H$13,0,10*ROW('Hygiene Data'!H174))="","",OFFSET('Hygiene Data'!$H$13,0,10*ROW('Hygiene Data'!H174)))</f>
        <v/>
      </c>
      <c r="ED180" s="309" t="str">
        <f ca="true">+IF(OFFSET('Hygiene Data'!$I$11,0,10*ROW('Hygiene Data'!I174))="","",OFFSET('Hygiene Data'!$I$11,0,10*ROW('Hygiene Data'!I174)))</f>
        <v/>
      </c>
      <c r="EE180" s="309" t="str">
        <f ca="true">+IF(OFFSET('Hygiene Data'!$I$12,0,10*ROW('Hygiene Data'!I174))="","",OFFSET('Hygiene Data'!$I$12,0,10*ROW('Hygiene Data'!I174)))</f>
        <v/>
      </c>
      <c r="EF180" s="309"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65" t="str">
        <f t="shared" ca="true" si="2"/>
        <v/>
      </c>
      <c r="D181" s="9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10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10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10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10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10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10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10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10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10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10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10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10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10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10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10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10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10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10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10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10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10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10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10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10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10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10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10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10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10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10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9"/>
      <c r="BS181" s="309" t="str">
        <f ca="true">+IF(OFFSET('Water Data'!$D$27,0,10*ROW('Water Data'!D175))="","",OFFSET('Water Data'!$D$27,0,10*ROW('Water Data'!D175)))</f>
        <v/>
      </c>
      <c r="BT181" s="309" t="str">
        <f ca="true">+IF(OFFSET('Water Data'!$D$28,0,10*ROW('Water Data'!D175))="","",OFFSET('Water Data'!$D$28,0,10*ROW('Water Data'!D175)))</f>
        <v/>
      </c>
      <c r="BU181" s="309" t="str">
        <f ca="true">+IF(OFFSET('Water Data'!$D$29,0,10*ROW('Water Data'!D175))="","",OFFSET('Water Data'!$D$29,0,10*ROW('Water Data'!D175)))</f>
        <v/>
      </c>
      <c r="BV181" s="309" t="str">
        <f ca="true">+IF(OFFSET('Water Data'!$E$27,0,10*ROW('Water Data'!E175))="","",OFFSET('Water Data'!$E$27,0,10*ROW('Water Data'!E175)))</f>
        <v/>
      </c>
      <c r="BW181" s="309" t="str">
        <f ca="true">+IF(OFFSET('Water Data'!$E$28,0,10*ROW('Water Data'!E175))="","",OFFSET('Water Data'!$E$28,0,10*ROW('Water Data'!E175)))</f>
        <v/>
      </c>
      <c r="BX181" s="309" t="str">
        <f ca="true">+IF(OFFSET('Water Data'!$E$29,0,10*ROW('Water Data'!E175))="","",OFFSET('Water Data'!$E$29,0,10*ROW('Water Data'!E175)))</f>
        <v/>
      </c>
      <c r="BY181" s="309" t="str">
        <f ca="true">+IF(OFFSET('Water Data'!$F$27,0,10*ROW('Water Data'!F175))="","",OFFSET('Water Data'!$F$27,0,10*ROW('Water Data'!F175)))</f>
        <v/>
      </c>
      <c r="BZ181" s="309" t="str">
        <f ca="true">+IF(OFFSET('Water Data'!$F$28,0,10*ROW('Water Data'!F175))="","",OFFSET('Water Data'!$F$28,0,10*ROW('Water Data'!F175)))</f>
        <v/>
      </c>
      <c r="CA181" s="309" t="str">
        <f ca="true">+IF(OFFSET('Water Data'!$F$29,0,10*ROW('Water Data'!F175))="","",OFFSET('Water Data'!$F$29,0,10*ROW('Water Data'!F175)))</f>
        <v/>
      </c>
      <c r="CB181" s="309" t="str">
        <f ca="true">+IF(OFFSET('Water Data'!$G$27,0,10*ROW('Water Data'!G175))="","",OFFSET('Water Data'!$G$27,0,10*ROW('Water Data'!G175)))</f>
        <v/>
      </c>
      <c r="CC181" s="309" t="str">
        <f ca="true">+IF(OFFSET('Water Data'!$G$28,0,10*ROW('Water Data'!G175))="","",OFFSET('Water Data'!$G$28,0,10*ROW('Water Data'!G175)))</f>
        <v/>
      </c>
      <c r="CD181" s="309" t="str">
        <f ca="true">+IF(OFFSET('Water Data'!$G$29,0,10*ROW('Water Data'!G175))="","",OFFSET('Water Data'!$G$29,0,10*ROW('Water Data'!G175)))</f>
        <v/>
      </c>
      <c r="CE181" s="309" t="str">
        <f ca="true">+IF(OFFSET('Water Data'!$H$27,0,10*ROW('Water Data'!H175))="","",OFFSET('Water Data'!$H$27,0,10*ROW('Water Data'!H175)))</f>
        <v/>
      </c>
      <c r="CF181" s="309" t="str">
        <f ca="true">+IF(OFFSET('Water Data'!$H$28,0,10*ROW('Water Data'!H175))="","",OFFSET('Water Data'!$H$28,0,10*ROW('Water Data'!H175)))</f>
        <v/>
      </c>
      <c r="CG181" s="309" t="str">
        <f ca="true">+IF(OFFSET('Water Data'!$H$29,0,10*ROW('Water Data'!H175))="","",OFFSET('Water Data'!$H$29,0,10*ROW('Water Data'!H175)))</f>
        <v/>
      </c>
      <c r="CH181" s="309" t="str">
        <f ca="true">+IF(OFFSET('Water Data'!$I$27,0,10*ROW('Water Data'!I175))="","",OFFSET('Water Data'!$I$27,0,10*ROW('Water Data'!I175)))</f>
        <v/>
      </c>
      <c r="CI181" s="309" t="str">
        <f ca="true">+IF(OFFSET('Water Data'!$I$28,0,10*ROW('Water Data'!I175))="","",OFFSET('Water Data'!$I$28,0,10*ROW('Water Data'!I175)))</f>
        <v/>
      </c>
      <c r="CJ181" s="309" t="str">
        <f ca="true">+IF(OFFSET('Water Data'!$I$29,0,10*ROW('Water Data'!I175))="","",OFFSET('Water Data'!$I$29,0,10*ROW('Water Data'!I175)))</f>
        <v/>
      </c>
      <c r="CK181" s="309" t="str">
        <f ca="true">+IF(OFFSET('Sanitation Data'!$D$28,0,10*ROW('Sanitation Data'!D175))="","",OFFSET('Sanitation Data'!$D$28,0,10*ROW('Sanitation Data'!D175)))</f>
        <v/>
      </c>
      <c r="CL181" s="309" t="str">
        <f ca="true">+IF(OFFSET('Sanitation Data'!$D$29,0,10*ROW('Sanitation Data'!D175))="","",OFFSET('Sanitation Data'!$D$29,0,10*ROW('Sanitation Data'!D175)))</f>
        <v/>
      </c>
      <c r="CM181" s="309" t="str">
        <f ca="true">+IF(OFFSET('Sanitation Data'!$D$30,0,10*ROW('Sanitation Data'!D175))="","",OFFSET('Sanitation Data'!$D$30,0,10*ROW('Sanitation Data'!D175)))</f>
        <v/>
      </c>
      <c r="CN181" s="309" t="str">
        <f ca="true">+IF(OFFSET('Sanitation Data'!$D$31,0,10*ROW('Sanitation Data'!D175))="","",OFFSET('Sanitation Data'!$D$31,0,10*ROW('Sanitation Data'!D175)))</f>
        <v/>
      </c>
      <c r="CO181" s="309" t="str">
        <f ca="true">+IF(OFFSET('Sanitation Data'!$D$32,0,10*ROW('Sanitation Data'!D175))="","",OFFSET('Sanitation Data'!$D$32,0,10*ROW('Sanitation Data'!D175)))</f>
        <v/>
      </c>
      <c r="CP181" s="309" t="str">
        <f ca="true">+IF(OFFSET('Sanitation Data'!$E$28,0,10*ROW('Sanitation Data'!E175))="","",OFFSET('Sanitation Data'!$E$28,0,10*ROW('Sanitation Data'!E175)))</f>
        <v/>
      </c>
      <c r="CQ181" s="309" t="str">
        <f ca="true">+IF(OFFSET('Sanitation Data'!$E$29,0,10*ROW('Sanitation Data'!E175))="","",OFFSET('Sanitation Data'!$E$29,0,10*ROW('Sanitation Data'!E175)))</f>
        <v/>
      </c>
      <c r="CR181" s="309" t="str">
        <f ca="true">+IF(OFFSET('Sanitation Data'!$E$30,0,10*ROW('Sanitation Data'!E175))="","",OFFSET('Sanitation Data'!$E$30,0,10*ROW('Sanitation Data'!E175)))</f>
        <v/>
      </c>
      <c r="CS181" s="309" t="str">
        <f ca="true">+IF(OFFSET('Sanitation Data'!$E$31,0,10*ROW('Sanitation Data'!E175))="","",OFFSET('Sanitation Data'!$E$31,0,10*ROW('Sanitation Data'!E175)))</f>
        <v/>
      </c>
      <c r="CT181" s="309" t="str">
        <f ca="true">+IF(OFFSET('Sanitation Data'!$E$32,0,10*ROW('Sanitation Data'!E175))="","",OFFSET('Sanitation Data'!$E$32,0,10*ROW('Sanitation Data'!E175)))</f>
        <v/>
      </c>
      <c r="CU181" s="309" t="str">
        <f ca="true">+IF(OFFSET('Sanitation Data'!$F$28,0,10*ROW('Sanitation Data'!F175))="","",OFFSET('Sanitation Data'!$F$28,0,10*ROW('Sanitation Data'!F175)))</f>
        <v/>
      </c>
      <c r="CV181" s="309" t="str">
        <f ca="true">+IF(OFFSET('Sanitation Data'!$F$29,0,10*ROW('Sanitation Data'!F175))="","",OFFSET('Sanitation Data'!$F$29,0,10*ROW('Sanitation Data'!F175)))</f>
        <v/>
      </c>
      <c r="CW181" s="309" t="str">
        <f ca="true">+IF(OFFSET('Sanitation Data'!$F$30,0,10*ROW('Sanitation Data'!F175))="","",OFFSET('Sanitation Data'!$F$30,0,10*ROW('Sanitation Data'!F175)))</f>
        <v/>
      </c>
      <c r="CX181" s="309" t="str">
        <f ca="true">+IF(OFFSET('Sanitation Data'!$F$31,0,10*ROW('Sanitation Data'!F175))="","",OFFSET('Sanitation Data'!$F$31,0,10*ROW('Sanitation Data'!F175)))</f>
        <v/>
      </c>
      <c r="CY181" s="309" t="str">
        <f ca="true">+IF(OFFSET('Sanitation Data'!$F$32,0,10*ROW('Sanitation Data'!F175))="","",OFFSET('Sanitation Data'!$F$32,0,10*ROW('Sanitation Data'!F175)))</f>
        <v/>
      </c>
      <c r="CZ181" s="309" t="str">
        <f ca="true">+IF(OFFSET('Sanitation Data'!$G$28,0,10*ROW('Sanitation Data'!G175))="","",OFFSET('Sanitation Data'!$G$28,0,10*ROW('Sanitation Data'!G175)))</f>
        <v/>
      </c>
      <c r="DA181" s="309" t="str">
        <f ca="true">+IF(OFFSET('Sanitation Data'!$G$29,0,10*ROW('Sanitation Data'!G175))="","",OFFSET('Sanitation Data'!$G$29,0,10*ROW('Sanitation Data'!G175)))</f>
        <v/>
      </c>
      <c r="DB181" s="309" t="str">
        <f ca="true">+IF(OFFSET('Sanitation Data'!$G$30,0,10*ROW('Sanitation Data'!G175))="","",OFFSET('Sanitation Data'!$G$30,0,10*ROW('Sanitation Data'!G175)))</f>
        <v/>
      </c>
      <c r="DC181" s="309" t="str">
        <f ca="true">+IF(OFFSET('Sanitation Data'!$G$31,0,10*ROW('Sanitation Data'!G175))="","",OFFSET('Sanitation Data'!$G$31,0,10*ROW('Sanitation Data'!G175)))</f>
        <v/>
      </c>
      <c r="DD181" s="309" t="str">
        <f ca="true">+IF(OFFSET('Sanitation Data'!$G$32,0,10*ROW('Sanitation Data'!G175))="","",OFFSET('Sanitation Data'!$G$32,0,10*ROW('Sanitation Data'!G175)))</f>
        <v/>
      </c>
      <c r="DE181" s="309" t="str">
        <f ca="true">+IF(OFFSET('Sanitation Data'!$H$28,0,10*ROW('Sanitation Data'!H175))="","",OFFSET('Sanitation Data'!$H$28,0,10*ROW('Sanitation Data'!H175)))</f>
        <v/>
      </c>
      <c r="DF181" s="309" t="str">
        <f ca="true">+IF(OFFSET('Sanitation Data'!$H$29,0,10*ROW('Sanitation Data'!H175))="","",OFFSET('Sanitation Data'!$H$29,0,10*ROW('Sanitation Data'!H175)))</f>
        <v/>
      </c>
      <c r="DG181" s="309" t="str">
        <f ca="true">+IF(OFFSET('Sanitation Data'!$H$30,0,10*ROW('Sanitation Data'!H175))="","",OFFSET('Sanitation Data'!$H$30,0,10*ROW('Sanitation Data'!H175)))</f>
        <v/>
      </c>
      <c r="DH181" s="309" t="str">
        <f ca="true">+IF(OFFSET('Sanitation Data'!$H$31,0,10*ROW('Sanitation Data'!H175))="","",OFFSET('Sanitation Data'!$H$31,0,10*ROW('Sanitation Data'!H175)))</f>
        <v/>
      </c>
      <c r="DI181" s="309" t="str">
        <f ca="true">+IF(OFFSET('Sanitation Data'!$H$32,0,10*ROW('Sanitation Data'!H175))="","",OFFSET('Sanitation Data'!$H$32,0,10*ROW('Sanitation Data'!H175)))</f>
        <v/>
      </c>
      <c r="DJ181" s="309" t="str">
        <f ca="true">+IF(OFFSET('Sanitation Data'!$I$28,0,10*ROW('Sanitation Data'!I175))="","",OFFSET('Sanitation Data'!$I$28,0,10*ROW('Sanitation Data'!I175)))</f>
        <v/>
      </c>
      <c r="DK181" s="309" t="str">
        <f ca="true">+IF(OFFSET('Sanitation Data'!$I$29,0,10*ROW('Sanitation Data'!I175))="","",OFFSET('Sanitation Data'!$I$29,0,10*ROW('Sanitation Data'!I175)))</f>
        <v/>
      </c>
      <c r="DL181" s="309" t="str">
        <f ca="true">+IF(OFFSET('Sanitation Data'!$I$30,0,10*ROW('Sanitation Data'!I175))="","",OFFSET('Sanitation Data'!$I$30,0,10*ROW('Sanitation Data'!I175)))</f>
        <v/>
      </c>
      <c r="DM181" s="309" t="str">
        <f ca="true">+IF(OFFSET('Sanitation Data'!$I$31,0,10*ROW('Sanitation Data'!I175))="","",OFFSET('Sanitation Data'!$I$31,0,10*ROW('Sanitation Data'!I175)))</f>
        <v/>
      </c>
      <c r="DN181" s="309" t="str">
        <f ca="true">+IF(OFFSET('Sanitation Data'!$I$32,0,10*ROW('Sanitation Data'!I175))="","",OFFSET('Sanitation Data'!$I$32,0,10*ROW('Sanitation Data'!I175)))</f>
        <v/>
      </c>
      <c r="DO181" s="309" t="str">
        <f ca="true">+IF(OFFSET('Hygiene Data'!$D$11,0,10*ROW('Hygiene Data'!D175))="","",OFFSET('Hygiene Data'!$D$11,0,10*ROW('Hygiene Data'!D175)))</f>
        <v/>
      </c>
      <c r="DP181" s="309" t="str">
        <f ca="true">+IF(OFFSET('Hygiene Data'!$D$12,0,10*ROW('Hygiene Data'!D175))="","",OFFSET('Hygiene Data'!$D$12,0,10*ROW('Hygiene Data'!D175)))</f>
        <v/>
      </c>
      <c r="DQ181" s="309" t="str">
        <f ca="true">+IF(OFFSET('Hygiene Data'!$D$13,0,10*ROW('Hygiene Data'!D175))="","",OFFSET('Hygiene Data'!$D$13,0,10*ROW('Hygiene Data'!D175)))</f>
        <v/>
      </c>
      <c r="DR181" s="309" t="str">
        <f ca="true">+IF(OFFSET('Hygiene Data'!$E$11,0,10*ROW('Hygiene Data'!E175))="","",OFFSET('Hygiene Data'!$E$11,0,10*ROW('Hygiene Data'!E175)))</f>
        <v/>
      </c>
      <c r="DS181" s="309" t="str">
        <f ca="true">+IF(OFFSET('Hygiene Data'!$E$12,0,10*ROW('Hygiene Data'!E175))="","",OFFSET('Hygiene Data'!$E$12,0,10*ROW('Hygiene Data'!E175)))</f>
        <v/>
      </c>
      <c r="DT181" s="309" t="str">
        <f ca="true">+IF(OFFSET('Hygiene Data'!$E$13,0,10*ROW('Hygiene Data'!E175))="","",OFFSET('Hygiene Data'!$E$13,0,10*ROW('Hygiene Data'!E175)))</f>
        <v/>
      </c>
      <c r="DU181" s="309" t="str">
        <f ca="true">+IF(OFFSET('Hygiene Data'!$F$11,0,10*ROW('Hygiene Data'!F175))="","",OFFSET('Hygiene Data'!$F$11,0,10*ROW('Hygiene Data'!F175)))</f>
        <v/>
      </c>
      <c r="DV181" s="309" t="str">
        <f ca="true">+IF(OFFSET('Hygiene Data'!$F$12,0,10*ROW('Hygiene Data'!F175))="","",OFFSET('Hygiene Data'!$F$12,0,10*ROW('Hygiene Data'!F175)))</f>
        <v/>
      </c>
      <c r="DW181" s="309" t="str">
        <f ca="true">+IF(OFFSET('Hygiene Data'!$F$13,0,10*ROW('Hygiene Data'!F175))="","",OFFSET('Hygiene Data'!$F$13,0,10*ROW('Hygiene Data'!F175)))</f>
        <v/>
      </c>
      <c r="DX181" s="309" t="str">
        <f ca="true">+IF(OFFSET('Hygiene Data'!$G$11,0,10*ROW('Hygiene Data'!G175))="","",OFFSET('Hygiene Data'!$G$11,0,10*ROW('Hygiene Data'!G175)))</f>
        <v/>
      </c>
      <c r="DY181" s="309" t="str">
        <f ca="true">+IF(OFFSET('Hygiene Data'!$G$12,0,10*ROW('Hygiene Data'!G175))="","",OFFSET('Hygiene Data'!$G$12,0,10*ROW('Hygiene Data'!G175)))</f>
        <v/>
      </c>
      <c r="DZ181" s="309" t="str">
        <f ca="true">+IF(OFFSET('Hygiene Data'!$G$13,0,10*ROW('Hygiene Data'!G175))="","",OFFSET('Hygiene Data'!$G$13,0,10*ROW('Hygiene Data'!G175)))</f>
        <v/>
      </c>
      <c r="EA181" s="309" t="str">
        <f ca="true">+IF(OFFSET('Hygiene Data'!$H$11,0,10*ROW('Hygiene Data'!H175))="","",OFFSET('Hygiene Data'!$H$11,0,10*ROW('Hygiene Data'!H175)))</f>
        <v/>
      </c>
      <c r="EB181" s="309" t="str">
        <f ca="true">+IF(OFFSET('Hygiene Data'!$H$12,0,10*ROW('Hygiene Data'!H175))="","",OFFSET('Hygiene Data'!$H$12,0,10*ROW('Hygiene Data'!H175)))</f>
        <v/>
      </c>
      <c r="EC181" s="309" t="str">
        <f ca="true">+IF(OFFSET('Hygiene Data'!$H$13,0,10*ROW('Hygiene Data'!H175))="","",OFFSET('Hygiene Data'!$H$13,0,10*ROW('Hygiene Data'!H175)))</f>
        <v/>
      </c>
      <c r="ED181" s="309" t="str">
        <f ca="true">+IF(OFFSET('Hygiene Data'!$I$11,0,10*ROW('Hygiene Data'!I175))="","",OFFSET('Hygiene Data'!$I$11,0,10*ROW('Hygiene Data'!I175)))</f>
        <v/>
      </c>
      <c r="EE181" s="309" t="str">
        <f ca="true">+IF(OFFSET('Hygiene Data'!$I$12,0,10*ROW('Hygiene Data'!I175))="","",OFFSET('Hygiene Data'!$I$12,0,10*ROW('Hygiene Data'!I175)))</f>
        <v/>
      </c>
      <c r="EF181" s="309"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65" t="str">
        <f t="shared" ca="true" si="2"/>
        <v/>
      </c>
      <c r="D182" s="9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10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10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10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10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10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10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10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10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10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10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10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10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10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10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10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10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10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10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10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10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10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10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10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10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10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10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10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10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10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10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9"/>
      <c r="BS182" s="309" t="str">
        <f ca="true">+IF(OFFSET('Water Data'!$D$27,0,10*ROW('Water Data'!D176))="","",OFFSET('Water Data'!$D$27,0,10*ROW('Water Data'!D176)))</f>
        <v/>
      </c>
      <c r="BT182" s="309" t="str">
        <f ca="true">+IF(OFFSET('Water Data'!$D$28,0,10*ROW('Water Data'!D176))="","",OFFSET('Water Data'!$D$28,0,10*ROW('Water Data'!D176)))</f>
        <v/>
      </c>
      <c r="BU182" s="309" t="str">
        <f ca="true">+IF(OFFSET('Water Data'!$D$29,0,10*ROW('Water Data'!D176))="","",OFFSET('Water Data'!$D$29,0,10*ROW('Water Data'!D176)))</f>
        <v/>
      </c>
      <c r="BV182" s="309" t="str">
        <f ca="true">+IF(OFFSET('Water Data'!$E$27,0,10*ROW('Water Data'!E176))="","",OFFSET('Water Data'!$E$27,0,10*ROW('Water Data'!E176)))</f>
        <v/>
      </c>
      <c r="BW182" s="309" t="str">
        <f ca="true">+IF(OFFSET('Water Data'!$E$28,0,10*ROW('Water Data'!E176))="","",OFFSET('Water Data'!$E$28,0,10*ROW('Water Data'!E176)))</f>
        <v/>
      </c>
      <c r="BX182" s="309" t="str">
        <f ca="true">+IF(OFFSET('Water Data'!$E$29,0,10*ROW('Water Data'!E176))="","",OFFSET('Water Data'!$E$29,0,10*ROW('Water Data'!E176)))</f>
        <v/>
      </c>
      <c r="BY182" s="309" t="str">
        <f ca="true">+IF(OFFSET('Water Data'!$F$27,0,10*ROW('Water Data'!F176))="","",OFFSET('Water Data'!$F$27,0,10*ROW('Water Data'!F176)))</f>
        <v/>
      </c>
      <c r="BZ182" s="309" t="str">
        <f ca="true">+IF(OFFSET('Water Data'!$F$28,0,10*ROW('Water Data'!F176))="","",OFFSET('Water Data'!$F$28,0,10*ROW('Water Data'!F176)))</f>
        <v/>
      </c>
      <c r="CA182" s="309" t="str">
        <f ca="true">+IF(OFFSET('Water Data'!$F$29,0,10*ROW('Water Data'!F176))="","",OFFSET('Water Data'!$F$29,0,10*ROW('Water Data'!F176)))</f>
        <v/>
      </c>
      <c r="CB182" s="309" t="str">
        <f ca="true">+IF(OFFSET('Water Data'!$G$27,0,10*ROW('Water Data'!G176))="","",OFFSET('Water Data'!$G$27,0,10*ROW('Water Data'!G176)))</f>
        <v/>
      </c>
      <c r="CC182" s="309" t="str">
        <f ca="true">+IF(OFFSET('Water Data'!$G$28,0,10*ROW('Water Data'!G176))="","",OFFSET('Water Data'!$G$28,0,10*ROW('Water Data'!G176)))</f>
        <v/>
      </c>
      <c r="CD182" s="309" t="str">
        <f ca="true">+IF(OFFSET('Water Data'!$G$29,0,10*ROW('Water Data'!G176))="","",OFFSET('Water Data'!$G$29,0,10*ROW('Water Data'!G176)))</f>
        <v/>
      </c>
      <c r="CE182" s="309" t="str">
        <f ca="true">+IF(OFFSET('Water Data'!$H$27,0,10*ROW('Water Data'!H176))="","",OFFSET('Water Data'!$H$27,0,10*ROW('Water Data'!H176)))</f>
        <v/>
      </c>
      <c r="CF182" s="309" t="str">
        <f ca="true">+IF(OFFSET('Water Data'!$H$28,0,10*ROW('Water Data'!H176))="","",OFFSET('Water Data'!$H$28,0,10*ROW('Water Data'!H176)))</f>
        <v/>
      </c>
      <c r="CG182" s="309" t="str">
        <f ca="true">+IF(OFFSET('Water Data'!$H$29,0,10*ROW('Water Data'!H176))="","",OFFSET('Water Data'!$H$29,0,10*ROW('Water Data'!H176)))</f>
        <v/>
      </c>
      <c r="CH182" s="309" t="str">
        <f ca="true">+IF(OFFSET('Water Data'!$I$27,0,10*ROW('Water Data'!I176))="","",OFFSET('Water Data'!$I$27,0,10*ROW('Water Data'!I176)))</f>
        <v/>
      </c>
      <c r="CI182" s="309" t="str">
        <f ca="true">+IF(OFFSET('Water Data'!$I$28,0,10*ROW('Water Data'!I176))="","",OFFSET('Water Data'!$I$28,0,10*ROW('Water Data'!I176)))</f>
        <v/>
      </c>
      <c r="CJ182" s="309" t="str">
        <f ca="true">+IF(OFFSET('Water Data'!$I$29,0,10*ROW('Water Data'!I176))="","",OFFSET('Water Data'!$I$29,0,10*ROW('Water Data'!I176)))</f>
        <v/>
      </c>
      <c r="CK182" s="309" t="str">
        <f ca="true">+IF(OFFSET('Sanitation Data'!$D$28,0,10*ROW('Sanitation Data'!D176))="","",OFFSET('Sanitation Data'!$D$28,0,10*ROW('Sanitation Data'!D176)))</f>
        <v/>
      </c>
      <c r="CL182" s="309" t="str">
        <f ca="true">+IF(OFFSET('Sanitation Data'!$D$29,0,10*ROW('Sanitation Data'!D176))="","",OFFSET('Sanitation Data'!$D$29,0,10*ROW('Sanitation Data'!D176)))</f>
        <v/>
      </c>
      <c r="CM182" s="309" t="str">
        <f ca="true">+IF(OFFSET('Sanitation Data'!$D$30,0,10*ROW('Sanitation Data'!D176))="","",OFFSET('Sanitation Data'!$D$30,0,10*ROW('Sanitation Data'!D176)))</f>
        <v/>
      </c>
      <c r="CN182" s="309" t="str">
        <f ca="true">+IF(OFFSET('Sanitation Data'!$D$31,0,10*ROW('Sanitation Data'!D176))="","",OFFSET('Sanitation Data'!$D$31,0,10*ROW('Sanitation Data'!D176)))</f>
        <v/>
      </c>
      <c r="CO182" s="309" t="str">
        <f ca="true">+IF(OFFSET('Sanitation Data'!$D$32,0,10*ROW('Sanitation Data'!D176))="","",OFFSET('Sanitation Data'!$D$32,0,10*ROW('Sanitation Data'!D176)))</f>
        <v/>
      </c>
      <c r="CP182" s="309" t="str">
        <f ca="true">+IF(OFFSET('Sanitation Data'!$E$28,0,10*ROW('Sanitation Data'!E176))="","",OFFSET('Sanitation Data'!$E$28,0,10*ROW('Sanitation Data'!E176)))</f>
        <v/>
      </c>
      <c r="CQ182" s="309" t="str">
        <f ca="true">+IF(OFFSET('Sanitation Data'!$E$29,0,10*ROW('Sanitation Data'!E176))="","",OFFSET('Sanitation Data'!$E$29,0,10*ROW('Sanitation Data'!E176)))</f>
        <v/>
      </c>
      <c r="CR182" s="309" t="str">
        <f ca="true">+IF(OFFSET('Sanitation Data'!$E$30,0,10*ROW('Sanitation Data'!E176))="","",OFFSET('Sanitation Data'!$E$30,0,10*ROW('Sanitation Data'!E176)))</f>
        <v/>
      </c>
      <c r="CS182" s="309" t="str">
        <f ca="true">+IF(OFFSET('Sanitation Data'!$E$31,0,10*ROW('Sanitation Data'!E176))="","",OFFSET('Sanitation Data'!$E$31,0,10*ROW('Sanitation Data'!E176)))</f>
        <v/>
      </c>
      <c r="CT182" s="309" t="str">
        <f ca="true">+IF(OFFSET('Sanitation Data'!$E$32,0,10*ROW('Sanitation Data'!E176))="","",OFFSET('Sanitation Data'!$E$32,0,10*ROW('Sanitation Data'!E176)))</f>
        <v/>
      </c>
      <c r="CU182" s="309" t="str">
        <f ca="true">+IF(OFFSET('Sanitation Data'!$F$28,0,10*ROW('Sanitation Data'!F176))="","",OFFSET('Sanitation Data'!$F$28,0,10*ROW('Sanitation Data'!F176)))</f>
        <v/>
      </c>
      <c r="CV182" s="309" t="str">
        <f ca="true">+IF(OFFSET('Sanitation Data'!$F$29,0,10*ROW('Sanitation Data'!F176))="","",OFFSET('Sanitation Data'!$F$29,0,10*ROW('Sanitation Data'!F176)))</f>
        <v/>
      </c>
      <c r="CW182" s="309" t="str">
        <f ca="true">+IF(OFFSET('Sanitation Data'!$F$30,0,10*ROW('Sanitation Data'!F176))="","",OFFSET('Sanitation Data'!$F$30,0,10*ROW('Sanitation Data'!F176)))</f>
        <v/>
      </c>
      <c r="CX182" s="309" t="str">
        <f ca="true">+IF(OFFSET('Sanitation Data'!$F$31,0,10*ROW('Sanitation Data'!F176))="","",OFFSET('Sanitation Data'!$F$31,0,10*ROW('Sanitation Data'!F176)))</f>
        <v/>
      </c>
      <c r="CY182" s="309" t="str">
        <f ca="true">+IF(OFFSET('Sanitation Data'!$F$32,0,10*ROW('Sanitation Data'!F176))="","",OFFSET('Sanitation Data'!$F$32,0,10*ROW('Sanitation Data'!F176)))</f>
        <v/>
      </c>
      <c r="CZ182" s="309" t="str">
        <f ca="true">+IF(OFFSET('Sanitation Data'!$G$28,0,10*ROW('Sanitation Data'!G176))="","",OFFSET('Sanitation Data'!$G$28,0,10*ROW('Sanitation Data'!G176)))</f>
        <v/>
      </c>
      <c r="DA182" s="309" t="str">
        <f ca="true">+IF(OFFSET('Sanitation Data'!$G$29,0,10*ROW('Sanitation Data'!G176))="","",OFFSET('Sanitation Data'!$G$29,0,10*ROW('Sanitation Data'!G176)))</f>
        <v/>
      </c>
      <c r="DB182" s="309" t="str">
        <f ca="true">+IF(OFFSET('Sanitation Data'!$G$30,0,10*ROW('Sanitation Data'!G176))="","",OFFSET('Sanitation Data'!$G$30,0,10*ROW('Sanitation Data'!G176)))</f>
        <v/>
      </c>
      <c r="DC182" s="309" t="str">
        <f ca="true">+IF(OFFSET('Sanitation Data'!$G$31,0,10*ROW('Sanitation Data'!G176))="","",OFFSET('Sanitation Data'!$G$31,0,10*ROW('Sanitation Data'!G176)))</f>
        <v/>
      </c>
      <c r="DD182" s="309" t="str">
        <f ca="true">+IF(OFFSET('Sanitation Data'!$G$32,0,10*ROW('Sanitation Data'!G176))="","",OFFSET('Sanitation Data'!$G$32,0,10*ROW('Sanitation Data'!G176)))</f>
        <v/>
      </c>
      <c r="DE182" s="309" t="str">
        <f ca="true">+IF(OFFSET('Sanitation Data'!$H$28,0,10*ROW('Sanitation Data'!H176))="","",OFFSET('Sanitation Data'!$H$28,0,10*ROW('Sanitation Data'!H176)))</f>
        <v/>
      </c>
      <c r="DF182" s="309" t="str">
        <f ca="true">+IF(OFFSET('Sanitation Data'!$H$29,0,10*ROW('Sanitation Data'!H176))="","",OFFSET('Sanitation Data'!$H$29,0,10*ROW('Sanitation Data'!H176)))</f>
        <v/>
      </c>
      <c r="DG182" s="309" t="str">
        <f ca="true">+IF(OFFSET('Sanitation Data'!$H$30,0,10*ROW('Sanitation Data'!H176))="","",OFFSET('Sanitation Data'!$H$30,0,10*ROW('Sanitation Data'!H176)))</f>
        <v/>
      </c>
      <c r="DH182" s="309" t="str">
        <f ca="true">+IF(OFFSET('Sanitation Data'!$H$31,0,10*ROW('Sanitation Data'!H176))="","",OFFSET('Sanitation Data'!$H$31,0,10*ROW('Sanitation Data'!H176)))</f>
        <v/>
      </c>
      <c r="DI182" s="309" t="str">
        <f ca="true">+IF(OFFSET('Sanitation Data'!$H$32,0,10*ROW('Sanitation Data'!H176))="","",OFFSET('Sanitation Data'!$H$32,0,10*ROW('Sanitation Data'!H176)))</f>
        <v/>
      </c>
      <c r="DJ182" s="309" t="str">
        <f ca="true">+IF(OFFSET('Sanitation Data'!$I$28,0,10*ROW('Sanitation Data'!I176))="","",OFFSET('Sanitation Data'!$I$28,0,10*ROW('Sanitation Data'!I176)))</f>
        <v/>
      </c>
      <c r="DK182" s="309" t="str">
        <f ca="true">+IF(OFFSET('Sanitation Data'!$I$29,0,10*ROW('Sanitation Data'!I176))="","",OFFSET('Sanitation Data'!$I$29,0,10*ROW('Sanitation Data'!I176)))</f>
        <v/>
      </c>
      <c r="DL182" s="309" t="str">
        <f ca="true">+IF(OFFSET('Sanitation Data'!$I$30,0,10*ROW('Sanitation Data'!I176))="","",OFFSET('Sanitation Data'!$I$30,0,10*ROW('Sanitation Data'!I176)))</f>
        <v/>
      </c>
      <c r="DM182" s="309" t="str">
        <f ca="true">+IF(OFFSET('Sanitation Data'!$I$31,0,10*ROW('Sanitation Data'!I176))="","",OFFSET('Sanitation Data'!$I$31,0,10*ROW('Sanitation Data'!I176)))</f>
        <v/>
      </c>
      <c r="DN182" s="309" t="str">
        <f ca="true">+IF(OFFSET('Sanitation Data'!$I$32,0,10*ROW('Sanitation Data'!I176))="","",OFFSET('Sanitation Data'!$I$32,0,10*ROW('Sanitation Data'!I176)))</f>
        <v/>
      </c>
      <c r="DO182" s="309" t="str">
        <f ca="true">+IF(OFFSET('Hygiene Data'!$D$11,0,10*ROW('Hygiene Data'!D176))="","",OFFSET('Hygiene Data'!$D$11,0,10*ROW('Hygiene Data'!D176)))</f>
        <v/>
      </c>
      <c r="DP182" s="309" t="str">
        <f ca="true">+IF(OFFSET('Hygiene Data'!$D$12,0,10*ROW('Hygiene Data'!D176))="","",OFFSET('Hygiene Data'!$D$12,0,10*ROW('Hygiene Data'!D176)))</f>
        <v/>
      </c>
      <c r="DQ182" s="309" t="str">
        <f ca="true">+IF(OFFSET('Hygiene Data'!$D$13,0,10*ROW('Hygiene Data'!D176))="","",OFFSET('Hygiene Data'!$D$13,0,10*ROW('Hygiene Data'!D176)))</f>
        <v/>
      </c>
      <c r="DR182" s="309" t="str">
        <f ca="true">+IF(OFFSET('Hygiene Data'!$E$11,0,10*ROW('Hygiene Data'!E176))="","",OFFSET('Hygiene Data'!$E$11,0,10*ROW('Hygiene Data'!E176)))</f>
        <v/>
      </c>
      <c r="DS182" s="309" t="str">
        <f ca="true">+IF(OFFSET('Hygiene Data'!$E$12,0,10*ROW('Hygiene Data'!E176))="","",OFFSET('Hygiene Data'!$E$12,0,10*ROW('Hygiene Data'!E176)))</f>
        <v/>
      </c>
      <c r="DT182" s="309" t="str">
        <f ca="true">+IF(OFFSET('Hygiene Data'!$E$13,0,10*ROW('Hygiene Data'!E176))="","",OFFSET('Hygiene Data'!$E$13,0,10*ROW('Hygiene Data'!E176)))</f>
        <v/>
      </c>
      <c r="DU182" s="309" t="str">
        <f ca="true">+IF(OFFSET('Hygiene Data'!$F$11,0,10*ROW('Hygiene Data'!F176))="","",OFFSET('Hygiene Data'!$F$11,0,10*ROW('Hygiene Data'!F176)))</f>
        <v/>
      </c>
      <c r="DV182" s="309" t="str">
        <f ca="true">+IF(OFFSET('Hygiene Data'!$F$12,0,10*ROW('Hygiene Data'!F176))="","",OFFSET('Hygiene Data'!$F$12,0,10*ROW('Hygiene Data'!F176)))</f>
        <v/>
      </c>
      <c r="DW182" s="309" t="str">
        <f ca="true">+IF(OFFSET('Hygiene Data'!$F$13,0,10*ROW('Hygiene Data'!F176))="","",OFFSET('Hygiene Data'!$F$13,0,10*ROW('Hygiene Data'!F176)))</f>
        <v/>
      </c>
      <c r="DX182" s="309" t="str">
        <f ca="true">+IF(OFFSET('Hygiene Data'!$G$11,0,10*ROW('Hygiene Data'!G176))="","",OFFSET('Hygiene Data'!$G$11,0,10*ROW('Hygiene Data'!G176)))</f>
        <v/>
      </c>
      <c r="DY182" s="309" t="str">
        <f ca="true">+IF(OFFSET('Hygiene Data'!$G$12,0,10*ROW('Hygiene Data'!G176))="","",OFFSET('Hygiene Data'!$G$12,0,10*ROW('Hygiene Data'!G176)))</f>
        <v/>
      </c>
      <c r="DZ182" s="309" t="str">
        <f ca="true">+IF(OFFSET('Hygiene Data'!$G$13,0,10*ROW('Hygiene Data'!G176))="","",OFFSET('Hygiene Data'!$G$13,0,10*ROW('Hygiene Data'!G176)))</f>
        <v/>
      </c>
      <c r="EA182" s="309" t="str">
        <f ca="true">+IF(OFFSET('Hygiene Data'!$H$11,0,10*ROW('Hygiene Data'!H176))="","",OFFSET('Hygiene Data'!$H$11,0,10*ROW('Hygiene Data'!H176)))</f>
        <v/>
      </c>
      <c r="EB182" s="309" t="str">
        <f ca="true">+IF(OFFSET('Hygiene Data'!$H$12,0,10*ROW('Hygiene Data'!H176))="","",OFFSET('Hygiene Data'!$H$12,0,10*ROW('Hygiene Data'!H176)))</f>
        <v/>
      </c>
      <c r="EC182" s="309" t="str">
        <f ca="true">+IF(OFFSET('Hygiene Data'!$H$13,0,10*ROW('Hygiene Data'!H176))="","",OFFSET('Hygiene Data'!$H$13,0,10*ROW('Hygiene Data'!H176)))</f>
        <v/>
      </c>
      <c r="ED182" s="309" t="str">
        <f ca="true">+IF(OFFSET('Hygiene Data'!$I$11,0,10*ROW('Hygiene Data'!I176))="","",OFFSET('Hygiene Data'!$I$11,0,10*ROW('Hygiene Data'!I176)))</f>
        <v/>
      </c>
      <c r="EE182" s="309" t="str">
        <f ca="true">+IF(OFFSET('Hygiene Data'!$I$12,0,10*ROW('Hygiene Data'!I176))="","",OFFSET('Hygiene Data'!$I$12,0,10*ROW('Hygiene Data'!I176)))</f>
        <v/>
      </c>
      <c r="EF182" s="309"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65" t="str">
        <f t="shared" ca="true" si="2"/>
        <v/>
      </c>
      <c r="D183" s="9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10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10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10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10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10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10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10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10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10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10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10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10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10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10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10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10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10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10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10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10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10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10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10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10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10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10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10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10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10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10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9"/>
      <c r="BS183" s="309" t="str">
        <f ca="true">+IF(OFFSET('Water Data'!$D$27,0,10*ROW('Water Data'!D177))="","",OFFSET('Water Data'!$D$27,0,10*ROW('Water Data'!D177)))</f>
        <v/>
      </c>
      <c r="BT183" s="309" t="str">
        <f ca="true">+IF(OFFSET('Water Data'!$D$28,0,10*ROW('Water Data'!D177))="","",OFFSET('Water Data'!$D$28,0,10*ROW('Water Data'!D177)))</f>
        <v/>
      </c>
      <c r="BU183" s="309" t="str">
        <f ca="true">+IF(OFFSET('Water Data'!$D$29,0,10*ROW('Water Data'!D177))="","",OFFSET('Water Data'!$D$29,0,10*ROW('Water Data'!D177)))</f>
        <v/>
      </c>
      <c r="BV183" s="309" t="str">
        <f ca="true">+IF(OFFSET('Water Data'!$E$27,0,10*ROW('Water Data'!E177))="","",OFFSET('Water Data'!$E$27,0,10*ROW('Water Data'!E177)))</f>
        <v/>
      </c>
      <c r="BW183" s="309" t="str">
        <f ca="true">+IF(OFFSET('Water Data'!$E$28,0,10*ROW('Water Data'!E177))="","",OFFSET('Water Data'!$E$28,0,10*ROW('Water Data'!E177)))</f>
        <v/>
      </c>
      <c r="BX183" s="309" t="str">
        <f ca="true">+IF(OFFSET('Water Data'!$E$29,0,10*ROW('Water Data'!E177))="","",OFFSET('Water Data'!$E$29,0,10*ROW('Water Data'!E177)))</f>
        <v/>
      </c>
      <c r="BY183" s="309" t="str">
        <f ca="true">+IF(OFFSET('Water Data'!$F$27,0,10*ROW('Water Data'!F177))="","",OFFSET('Water Data'!$F$27,0,10*ROW('Water Data'!F177)))</f>
        <v/>
      </c>
      <c r="BZ183" s="309" t="str">
        <f ca="true">+IF(OFFSET('Water Data'!$F$28,0,10*ROW('Water Data'!F177))="","",OFFSET('Water Data'!$F$28,0,10*ROW('Water Data'!F177)))</f>
        <v/>
      </c>
      <c r="CA183" s="309" t="str">
        <f ca="true">+IF(OFFSET('Water Data'!$F$29,0,10*ROW('Water Data'!F177))="","",OFFSET('Water Data'!$F$29,0,10*ROW('Water Data'!F177)))</f>
        <v/>
      </c>
      <c r="CB183" s="309" t="str">
        <f ca="true">+IF(OFFSET('Water Data'!$G$27,0,10*ROW('Water Data'!G177))="","",OFFSET('Water Data'!$G$27,0,10*ROW('Water Data'!G177)))</f>
        <v/>
      </c>
      <c r="CC183" s="309" t="str">
        <f ca="true">+IF(OFFSET('Water Data'!$G$28,0,10*ROW('Water Data'!G177))="","",OFFSET('Water Data'!$G$28,0,10*ROW('Water Data'!G177)))</f>
        <v/>
      </c>
      <c r="CD183" s="309" t="str">
        <f ca="true">+IF(OFFSET('Water Data'!$G$29,0,10*ROW('Water Data'!G177))="","",OFFSET('Water Data'!$G$29,0,10*ROW('Water Data'!G177)))</f>
        <v/>
      </c>
      <c r="CE183" s="309" t="str">
        <f ca="true">+IF(OFFSET('Water Data'!$H$27,0,10*ROW('Water Data'!H177))="","",OFFSET('Water Data'!$H$27,0,10*ROW('Water Data'!H177)))</f>
        <v/>
      </c>
      <c r="CF183" s="309" t="str">
        <f ca="true">+IF(OFFSET('Water Data'!$H$28,0,10*ROW('Water Data'!H177))="","",OFFSET('Water Data'!$H$28,0,10*ROW('Water Data'!H177)))</f>
        <v/>
      </c>
      <c r="CG183" s="309" t="str">
        <f ca="true">+IF(OFFSET('Water Data'!$H$29,0,10*ROW('Water Data'!H177))="","",OFFSET('Water Data'!$H$29,0,10*ROW('Water Data'!H177)))</f>
        <v/>
      </c>
      <c r="CH183" s="309" t="str">
        <f ca="true">+IF(OFFSET('Water Data'!$I$27,0,10*ROW('Water Data'!I177))="","",OFFSET('Water Data'!$I$27,0,10*ROW('Water Data'!I177)))</f>
        <v/>
      </c>
      <c r="CI183" s="309" t="str">
        <f ca="true">+IF(OFFSET('Water Data'!$I$28,0,10*ROW('Water Data'!I177))="","",OFFSET('Water Data'!$I$28,0,10*ROW('Water Data'!I177)))</f>
        <v/>
      </c>
      <c r="CJ183" s="309" t="str">
        <f ca="true">+IF(OFFSET('Water Data'!$I$29,0,10*ROW('Water Data'!I177))="","",OFFSET('Water Data'!$I$29,0,10*ROW('Water Data'!I177)))</f>
        <v/>
      </c>
      <c r="CK183" s="309" t="str">
        <f ca="true">+IF(OFFSET('Sanitation Data'!$D$28,0,10*ROW('Sanitation Data'!D177))="","",OFFSET('Sanitation Data'!$D$28,0,10*ROW('Sanitation Data'!D177)))</f>
        <v/>
      </c>
      <c r="CL183" s="309" t="str">
        <f ca="true">+IF(OFFSET('Sanitation Data'!$D$29,0,10*ROW('Sanitation Data'!D177))="","",OFFSET('Sanitation Data'!$D$29,0,10*ROW('Sanitation Data'!D177)))</f>
        <v/>
      </c>
      <c r="CM183" s="309" t="str">
        <f ca="true">+IF(OFFSET('Sanitation Data'!$D$30,0,10*ROW('Sanitation Data'!D177))="","",OFFSET('Sanitation Data'!$D$30,0,10*ROW('Sanitation Data'!D177)))</f>
        <v/>
      </c>
      <c r="CN183" s="309" t="str">
        <f ca="true">+IF(OFFSET('Sanitation Data'!$D$31,0,10*ROW('Sanitation Data'!D177))="","",OFFSET('Sanitation Data'!$D$31,0,10*ROW('Sanitation Data'!D177)))</f>
        <v/>
      </c>
      <c r="CO183" s="309" t="str">
        <f ca="true">+IF(OFFSET('Sanitation Data'!$D$32,0,10*ROW('Sanitation Data'!D177))="","",OFFSET('Sanitation Data'!$D$32,0,10*ROW('Sanitation Data'!D177)))</f>
        <v/>
      </c>
      <c r="CP183" s="309" t="str">
        <f ca="true">+IF(OFFSET('Sanitation Data'!$E$28,0,10*ROW('Sanitation Data'!E177))="","",OFFSET('Sanitation Data'!$E$28,0,10*ROW('Sanitation Data'!E177)))</f>
        <v/>
      </c>
      <c r="CQ183" s="309" t="str">
        <f ca="true">+IF(OFFSET('Sanitation Data'!$E$29,0,10*ROW('Sanitation Data'!E177))="","",OFFSET('Sanitation Data'!$E$29,0,10*ROW('Sanitation Data'!E177)))</f>
        <v/>
      </c>
      <c r="CR183" s="309" t="str">
        <f ca="true">+IF(OFFSET('Sanitation Data'!$E$30,0,10*ROW('Sanitation Data'!E177))="","",OFFSET('Sanitation Data'!$E$30,0,10*ROW('Sanitation Data'!E177)))</f>
        <v/>
      </c>
      <c r="CS183" s="309" t="str">
        <f ca="true">+IF(OFFSET('Sanitation Data'!$E$31,0,10*ROW('Sanitation Data'!E177))="","",OFFSET('Sanitation Data'!$E$31,0,10*ROW('Sanitation Data'!E177)))</f>
        <v/>
      </c>
      <c r="CT183" s="309" t="str">
        <f ca="true">+IF(OFFSET('Sanitation Data'!$E$32,0,10*ROW('Sanitation Data'!E177))="","",OFFSET('Sanitation Data'!$E$32,0,10*ROW('Sanitation Data'!E177)))</f>
        <v/>
      </c>
      <c r="CU183" s="309" t="str">
        <f ca="true">+IF(OFFSET('Sanitation Data'!$F$28,0,10*ROW('Sanitation Data'!F177))="","",OFFSET('Sanitation Data'!$F$28,0,10*ROW('Sanitation Data'!F177)))</f>
        <v/>
      </c>
      <c r="CV183" s="309" t="str">
        <f ca="true">+IF(OFFSET('Sanitation Data'!$F$29,0,10*ROW('Sanitation Data'!F177))="","",OFFSET('Sanitation Data'!$F$29,0,10*ROW('Sanitation Data'!F177)))</f>
        <v/>
      </c>
      <c r="CW183" s="309" t="str">
        <f ca="true">+IF(OFFSET('Sanitation Data'!$F$30,0,10*ROW('Sanitation Data'!F177))="","",OFFSET('Sanitation Data'!$F$30,0,10*ROW('Sanitation Data'!F177)))</f>
        <v/>
      </c>
      <c r="CX183" s="309" t="str">
        <f ca="true">+IF(OFFSET('Sanitation Data'!$F$31,0,10*ROW('Sanitation Data'!F177))="","",OFFSET('Sanitation Data'!$F$31,0,10*ROW('Sanitation Data'!F177)))</f>
        <v/>
      </c>
      <c r="CY183" s="309" t="str">
        <f ca="true">+IF(OFFSET('Sanitation Data'!$F$32,0,10*ROW('Sanitation Data'!F177))="","",OFFSET('Sanitation Data'!$F$32,0,10*ROW('Sanitation Data'!F177)))</f>
        <v/>
      </c>
      <c r="CZ183" s="309" t="str">
        <f ca="true">+IF(OFFSET('Sanitation Data'!$G$28,0,10*ROW('Sanitation Data'!G177))="","",OFFSET('Sanitation Data'!$G$28,0,10*ROW('Sanitation Data'!G177)))</f>
        <v/>
      </c>
      <c r="DA183" s="309" t="str">
        <f ca="true">+IF(OFFSET('Sanitation Data'!$G$29,0,10*ROW('Sanitation Data'!G177))="","",OFFSET('Sanitation Data'!$G$29,0,10*ROW('Sanitation Data'!G177)))</f>
        <v/>
      </c>
      <c r="DB183" s="309" t="str">
        <f ca="true">+IF(OFFSET('Sanitation Data'!$G$30,0,10*ROW('Sanitation Data'!G177))="","",OFFSET('Sanitation Data'!$G$30,0,10*ROW('Sanitation Data'!G177)))</f>
        <v/>
      </c>
      <c r="DC183" s="309" t="str">
        <f ca="true">+IF(OFFSET('Sanitation Data'!$G$31,0,10*ROW('Sanitation Data'!G177))="","",OFFSET('Sanitation Data'!$G$31,0,10*ROW('Sanitation Data'!G177)))</f>
        <v/>
      </c>
      <c r="DD183" s="309" t="str">
        <f ca="true">+IF(OFFSET('Sanitation Data'!$G$32,0,10*ROW('Sanitation Data'!G177))="","",OFFSET('Sanitation Data'!$G$32,0,10*ROW('Sanitation Data'!G177)))</f>
        <v/>
      </c>
      <c r="DE183" s="309" t="str">
        <f ca="true">+IF(OFFSET('Sanitation Data'!$H$28,0,10*ROW('Sanitation Data'!H177))="","",OFFSET('Sanitation Data'!$H$28,0,10*ROW('Sanitation Data'!H177)))</f>
        <v/>
      </c>
      <c r="DF183" s="309" t="str">
        <f ca="true">+IF(OFFSET('Sanitation Data'!$H$29,0,10*ROW('Sanitation Data'!H177))="","",OFFSET('Sanitation Data'!$H$29,0,10*ROW('Sanitation Data'!H177)))</f>
        <v/>
      </c>
      <c r="DG183" s="309" t="str">
        <f ca="true">+IF(OFFSET('Sanitation Data'!$H$30,0,10*ROW('Sanitation Data'!H177))="","",OFFSET('Sanitation Data'!$H$30,0,10*ROW('Sanitation Data'!H177)))</f>
        <v/>
      </c>
      <c r="DH183" s="309" t="str">
        <f ca="true">+IF(OFFSET('Sanitation Data'!$H$31,0,10*ROW('Sanitation Data'!H177))="","",OFFSET('Sanitation Data'!$H$31,0,10*ROW('Sanitation Data'!H177)))</f>
        <v/>
      </c>
      <c r="DI183" s="309" t="str">
        <f ca="true">+IF(OFFSET('Sanitation Data'!$H$32,0,10*ROW('Sanitation Data'!H177))="","",OFFSET('Sanitation Data'!$H$32,0,10*ROW('Sanitation Data'!H177)))</f>
        <v/>
      </c>
      <c r="DJ183" s="309" t="str">
        <f ca="true">+IF(OFFSET('Sanitation Data'!$I$28,0,10*ROW('Sanitation Data'!I177))="","",OFFSET('Sanitation Data'!$I$28,0,10*ROW('Sanitation Data'!I177)))</f>
        <v/>
      </c>
      <c r="DK183" s="309" t="str">
        <f ca="true">+IF(OFFSET('Sanitation Data'!$I$29,0,10*ROW('Sanitation Data'!I177))="","",OFFSET('Sanitation Data'!$I$29,0,10*ROW('Sanitation Data'!I177)))</f>
        <v/>
      </c>
      <c r="DL183" s="309" t="str">
        <f ca="true">+IF(OFFSET('Sanitation Data'!$I$30,0,10*ROW('Sanitation Data'!I177))="","",OFFSET('Sanitation Data'!$I$30,0,10*ROW('Sanitation Data'!I177)))</f>
        <v/>
      </c>
      <c r="DM183" s="309" t="str">
        <f ca="true">+IF(OFFSET('Sanitation Data'!$I$31,0,10*ROW('Sanitation Data'!I177))="","",OFFSET('Sanitation Data'!$I$31,0,10*ROW('Sanitation Data'!I177)))</f>
        <v/>
      </c>
      <c r="DN183" s="309" t="str">
        <f ca="true">+IF(OFFSET('Sanitation Data'!$I$32,0,10*ROW('Sanitation Data'!I177))="","",OFFSET('Sanitation Data'!$I$32,0,10*ROW('Sanitation Data'!I177)))</f>
        <v/>
      </c>
      <c r="DO183" s="309" t="str">
        <f ca="true">+IF(OFFSET('Hygiene Data'!$D$11,0,10*ROW('Hygiene Data'!D177))="","",OFFSET('Hygiene Data'!$D$11,0,10*ROW('Hygiene Data'!D177)))</f>
        <v/>
      </c>
      <c r="DP183" s="309" t="str">
        <f ca="true">+IF(OFFSET('Hygiene Data'!$D$12,0,10*ROW('Hygiene Data'!D177))="","",OFFSET('Hygiene Data'!$D$12,0,10*ROW('Hygiene Data'!D177)))</f>
        <v/>
      </c>
      <c r="DQ183" s="309" t="str">
        <f ca="true">+IF(OFFSET('Hygiene Data'!$D$13,0,10*ROW('Hygiene Data'!D177))="","",OFFSET('Hygiene Data'!$D$13,0,10*ROW('Hygiene Data'!D177)))</f>
        <v/>
      </c>
      <c r="DR183" s="309" t="str">
        <f ca="true">+IF(OFFSET('Hygiene Data'!$E$11,0,10*ROW('Hygiene Data'!E177))="","",OFFSET('Hygiene Data'!$E$11,0,10*ROW('Hygiene Data'!E177)))</f>
        <v/>
      </c>
      <c r="DS183" s="309" t="str">
        <f ca="true">+IF(OFFSET('Hygiene Data'!$E$12,0,10*ROW('Hygiene Data'!E177))="","",OFFSET('Hygiene Data'!$E$12,0,10*ROW('Hygiene Data'!E177)))</f>
        <v/>
      </c>
      <c r="DT183" s="309" t="str">
        <f ca="true">+IF(OFFSET('Hygiene Data'!$E$13,0,10*ROW('Hygiene Data'!E177))="","",OFFSET('Hygiene Data'!$E$13,0,10*ROW('Hygiene Data'!E177)))</f>
        <v/>
      </c>
      <c r="DU183" s="309" t="str">
        <f ca="true">+IF(OFFSET('Hygiene Data'!$F$11,0,10*ROW('Hygiene Data'!F177))="","",OFFSET('Hygiene Data'!$F$11,0,10*ROW('Hygiene Data'!F177)))</f>
        <v/>
      </c>
      <c r="DV183" s="309" t="str">
        <f ca="true">+IF(OFFSET('Hygiene Data'!$F$12,0,10*ROW('Hygiene Data'!F177))="","",OFFSET('Hygiene Data'!$F$12,0,10*ROW('Hygiene Data'!F177)))</f>
        <v/>
      </c>
      <c r="DW183" s="309" t="str">
        <f ca="true">+IF(OFFSET('Hygiene Data'!$F$13,0,10*ROW('Hygiene Data'!F177))="","",OFFSET('Hygiene Data'!$F$13,0,10*ROW('Hygiene Data'!F177)))</f>
        <v/>
      </c>
      <c r="DX183" s="309" t="str">
        <f ca="true">+IF(OFFSET('Hygiene Data'!$G$11,0,10*ROW('Hygiene Data'!G177))="","",OFFSET('Hygiene Data'!$G$11,0,10*ROW('Hygiene Data'!G177)))</f>
        <v/>
      </c>
      <c r="DY183" s="309" t="str">
        <f ca="true">+IF(OFFSET('Hygiene Data'!$G$12,0,10*ROW('Hygiene Data'!G177))="","",OFFSET('Hygiene Data'!$G$12,0,10*ROW('Hygiene Data'!G177)))</f>
        <v/>
      </c>
      <c r="DZ183" s="309" t="str">
        <f ca="true">+IF(OFFSET('Hygiene Data'!$G$13,0,10*ROW('Hygiene Data'!G177))="","",OFFSET('Hygiene Data'!$G$13,0,10*ROW('Hygiene Data'!G177)))</f>
        <v/>
      </c>
      <c r="EA183" s="309" t="str">
        <f ca="true">+IF(OFFSET('Hygiene Data'!$H$11,0,10*ROW('Hygiene Data'!H177))="","",OFFSET('Hygiene Data'!$H$11,0,10*ROW('Hygiene Data'!H177)))</f>
        <v/>
      </c>
      <c r="EB183" s="309" t="str">
        <f ca="true">+IF(OFFSET('Hygiene Data'!$H$12,0,10*ROW('Hygiene Data'!H177))="","",OFFSET('Hygiene Data'!$H$12,0,10*ROW('Hygiene Data'!H177)))</f>
        <v/>
      </c>
      <c r="EC183" s="309" t="str">
        <f ca="true">+IF(OFFSET('Hygiene Data'!$H$13,0,10*ROW('Hygiene Data'!H177))="","",OFFSET('Hygiene Data'!$H$13,0,10*ROW('Hygiene Data'!H177)))</f>
        <v/>
      </c>
      <c r="ED183" s="309" t="str">
        <f ca="true">+IF(OFFSET('Hygiene Data'!$I$11,0,10*ROW('Hygiene Data'!I177))="","",OFFSET('Hygiene Data'!$I$11,0,10*ROW('Hygiene Data'!I177)))</f>
        <v/>
      </c>
      <c r="EE183" s="309" t="str">
        <f ca="true">+IF(OFFSET('Hygiene Data'!$I$12,0,10*ROW('Hygiene Data'!I177))="","",OFFSET('Hygiene Data'!$I$12,0,10*ROW('Hygiene Data'!I177)))</f>
        <v/>
      </c>
      <c r="EF183" s="309"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65" t="str">
        <f t="shared" ca="true" si="2"/>
        <v/>
      </c>
      <c r="D184" s="9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10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10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10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10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10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10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10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10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10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10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10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10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10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10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10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10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10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10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10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10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10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10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10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10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10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10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10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10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10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10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9"/>
      <c r="BS184" s="309" t="str">
        <f ca="true">+IF(OFFSET('Water Data'!$D$27,0,10*ROW('Water Data'!D178))="","",OFFSET('Water Data'!$D$27,0,10*ROW('Water Data'!D178)))</f>
        <v/>
      </c>
      <c r="BT184" s="309" t="str">
        <f ca="true">+IF(OFFSET('Water Data'!$D$28,0,10*ROW('Water Data'!D178))="","",OFFSET('Water Data'!$D$28,0,10*ROW('Water Data'!D178)))</f>
        <v/>
      </c>
      <c r="BU184" s="309" t="str">
        <f ca="true">+IF(OFFSET('Water Data'!$D$29,0,10*ROW('Water Data'!D178))="","",OFFSET('Water Data'!$D$29,0,10*ROW('Water Data'!D178)))</f>
        <v/>
      </c>
      <c r="BV184" s="309" t="str">
        <f ca="true">+IF(OFFSET('Water Data'!$E$27,0,10*ROW('Water Data'!E178))="","",OFFSET('Water Data'!$E$27,0,10*ROW('Water Data'!E178)))</f>
        <v/>
      </c>
      <c r="BW184" s="309" t="str">
        <f ca="true">+IF(OFFSET('Water Data'!$E$28,0,10*ROW('Water Data'!E178))="","",OFFSET('Water Data'!$E$28,0,10*ROW('Water Data'!E178)))</f>
        <v/>
      </c>
      <c r="BX184" s="309" t="str">
        <f ca="true">+IF(OFFSET('Water Data'!$E$29,0,10*ROW('Water Data'!E178))="","",OFFSET('Water Data'!$E$29,0,10*ROW('Water Data'!E178)))</f>
        <v/>
      </c>
      <c r="BY184" s="309" t="str">
        <f ca="true">+IF(OFFSET('Water Data'!$F$27,0,10*ROW('Water Data'!F178))="","",OFFSET('Water Data'!$F$27,0,10*ROW('Water Data'!F178)))</f>
        <v/>
      </c>
      <c r="BZ184" s="309" t="str">
        <f ca="true">+IF(OFFSET('Water Data'!$F$28,0,10*ROW('Water Data'!F178))="","",OFFSET('Water Data'!$F$28,0,10*ROW('Water Data'!F178)))</f>
        <v/>
      </c>
      <c r="CA184" s="309" t="str">
        <f ca="true">+IF(OFFSET('Water Data'!$F$29,0,10*ROW('Water Data'!F178))="","",OFFSET('Water Data'!$F$29,0,10*ROW('Water Data'!F178)))</f>
        <v/>
      </c>
      <c r="CB184" s="309" t="str">
        <f ca="true">+IF(OFFSET('Water Data'!$G$27,0,10*ROW('Water Data'!G178))="","",OFFSET('Water Data'!$G$27,0,10*ROW('Water Data'!G178)))</f>
        <v/>
      </c>
      <c r="CC184" s="309" t="str">
        <f ca="true">+IF(OFFSET('Water Data'!$G$28,0,10*ROW('Water Data'!G178))="","",OFFSET('Water Data'!$G$28,0,10*ROW('Water Data'!G178)))</f>
        <v/>
      </c>
      <c r="CD184" s="309" t="str">
        <f ca="true">+IF(OFFSET('Water Data'!$G$29,0,10*ROW('Water Data'!G178))="","",OFFSET('Water Data'!$G$29,0,10*ROW('Water Data'!G178)))</f>
        <v/>
      </c>
      <c r="CE184" s="309" t="str">
        <f ca="true">+IF(OFFSET('Water Data'!$H$27,0,10*ROW('Water Data'!H178))="","",OFFSET('Water Data'!$H$27,0,10*ROW('Water Data'!H178)))</f>
        <v/>
      </c>
      <c r="CF184" s="309" t="str">
        <f ca="true">+IF(OFFSET('Water Data'!$H$28,0,10*ROW('Water Data'!H178))="","",OFFSET('Water Data'!$H$28,0,10*ROW('Water Data'!H178)))</f>
        <v/>
      </c>
      <c r="CG184" s="309" t="str">
        <f ca="true">+IF(OFFSET('Water Data'!$H$29,0,10*ROW('Water Data'!H178))="","",OFFSET('Water Data'!$H$29,0,10*ROW('Water Data'!H178)))</f>
        <v/>
      </c>
      <c r="CH184" s="309" t="str">
        <f ca="true">+IF(OFFSET('Water Data'!$I$27,0,10*ROW('Water Data'!I178))="","",OFFSET('Water Data'!$I$27,0,10*ROW('Water Data'!I178)))</f>
        <v/>
      </c>
      <c r="CI184" s="309" t="str">
        <f ca="true">+IF(OFFSET('Water Data'!$I$28,0,10*ROW('Water Data'!I178))="","",OFFSET('Water Data'!$I$28,0,10*ROW('Water Data'!I178)))</f>
        <v/>
      </c>
      <c r="CJ184" s="309" t="str">
        <f ca="true">+IF(OFFSET('Water Data'!$I$29,0,10*ROW('Water Data'!I178))="","",OFFSET('Water Data'!$I$29,0,10*ROW('Water Data'!I178)))</f>
        <v/>
      </c>
      <c r="CK184" s="309" t="str">
        <f ca="true">+IF(OFFSET('Sanitation Data'!$D$28,0,10*ROW('Sanitation Data'!D178))="","",OFFSET('Sanitation Data'!$D$28,0,10*ROW('Sanitation Data'!D178)))</f>
        <v/>
      </c>
      <c r="CL184" s="309" t="str">
        <f ca="true">+IF(OFFSET('Sanitation Data'!$D$29,0,10*ROW('Sanitation Data'!D178))="","",OFFSET('Sanitation Data'!$D$29,0,10*ROW('Sanitation Data'!D178)))</f>
        <v/>
      </c>
      <c r="CM184" s="309" t="str">
        <f ca="true">+IF(OFFSET('Sanitation Data'!$D$30,0,10*ROW('Sanitation Data'!D178))="","",OFFSET('Sanitation Data'!$D$30,0,10*ROW('Sanitation Data'!D178)))</f>
        <v/>
      </c>
      <c r="CN184" s="309" t="str">
        <f ca="true">+IF(OFFSET('Sanitation Data'!$D$31,0,10*ROW('Sanitation Data'!D178))="","",OFFSET('Sanitation Data'!$D$31,0,10*ROW('Sanitation Data'!D178)))</f>
        <v/>
      </c>
      <c r="CO184" s="309" t="str">
        <f ca="true">+IF(OFFSET('Sanitation Data'!$D$32,0,10*ROW('Sanitation Data'!D178))="","",OFFSET('Sanitation Data'!$D$32,0,10*ROW('Sanitation Data'!D178)))</f>
        <v/>
      </c>
      <c r="CP184" s="309" t="str">
        <f ca="true">+IF(OFFSET('Sanitation Data'!$E$28,0,10*ROW('Sanitation Data'!E178))="","",OFFSET('Sanitation Data'!$E$28,0,10*ROW('Sanitation Data'!E178)))</f>
        <v/>
      </c>
      <c r="CQ184" s="309" t="str">
        <f ca="true">+IF(OFFSET('Sanitation Data'!$E$29,0,10*ROW('Sanitation Data'!E178))="","",OFFSET('Sanitation Data'!$E$29,0,10*ROW('Sanitation Data'!E178)))</f>
        <v/>
      </c>
      <c r="CR184" s="309" t="str">
        <f ca="true">+IF(OFFSET('Sanitation Data'!$E$30,0,10*ROW('Sanitation Data'!E178))="","",OFFSET('Sanitation Data'!$E$30,0,10*ROW('Sanitation Data'!E178)))</f>
        <v/>
      </c>
      <c r="CS184" s="309" t="str">
        <f ca="true">+IF(OFFSET('Sanitation Data'!$E$31,0,10*ROW('Sanitation Data'!E178))="","",OFFSET('Sanitation Data'!$E$31,0,10*ROW('Sanitation Data'!E178)))</f>
        <v/>
      </c>
      <c r="CT184" s="309" t="str">
        <f ca="true">+IF(OFFSET('Sanitation Data'!$E$32,0,10*ROW('Sanitation Data'!E178))="","",OFFSET('Sanitation Data'!$E$32,0,10*ROW('Sanitation Data'!E178)))</f>
        <v/>
      </c>
      <c r="CU184" s="309" t="str">
        <f ca="true">+IF(OFFSET('Sanitation Data'!$F$28,0,10*ROW('Sanitation Data'!F178))="","",OFFSET('Sanitation Data'!$F$28,0,10*ROW('Sanitation Data'!F178)))</f>
        <v/>
      </c>
      <c r="CV184" s="309" t="str">
        <f ca="true">+IF(OFFSET('Sanitation Data'!$F$29,0,10*ROW('Sanitation Data'!F178))="","",OFFSET('Sanitation Data'!$F$29,0,10*ROW('Sanitation Data'!F178)))</f>
        <v/>
      </c>
      <c r="CW184" s="309" t="str">
        <f ca="true">+IF(OFFSET('Sanitation Data'!$F$30,0,10*ROW('Sanitation Data'!F178))="","",OFFSET('Sanitation Data'!$F$30,0,10*ROW('Sanitation Data'!F178)))</f>
        <v/>
      </c>
      <c r="CX184" s="309" t="str">
        <f ca="true">+IF(OFFSET('Sanitation Data'!$F$31,0,10*ROW('Sanitation Data'!F178))="","",OFFSET('Sanitation Data'!$F$31,0,10*ROW('Sanitation Data'!F178)))</f>
        <v/>
      </c>
      <c r="CY184" s="309" t="str">
        <f ca="true">+IF(OFFSET('Sanitation Data'!$F$32,0,10*ROW('Sanitation Data'!F178))="","",OFFSET('Sanitation Data'!$F$32,0,10*ROW('Sanitation Data'!F178)))</f>
        <v/>
      </c>
      <c r="CZ184" s="309" t="str">
        <f ca="true">+IF(OFFSET('Sanitation Data'!$G$28,0,10*ROW('Sanitation Data'!G178))="","",OFFSET('Sanitation Data'!$G$28,0,10*ROW('Sanitation Data'!G178)))</f>
        <v/>
      </c>
      <c r="DA184" s="309" t="str">
        <f ca="true">+IF(OFFSET('Sanitation Data'!$G$29,0,10*ROW('Sanitation Data'!G178))="","",OFFSET('Sanitation Data'!$G$29,0,10*ROW('Sanitation Data'!G178)))</f>
        <v/>
      </c>
      <c r="DB184" s="309" t="str">
        <f ca="true">+IF(OFFSET('Sanitation Data'!$G$30,0,10*ROW('Sanitation Data'!G178))="","",OFFSET('Sanitation Data'!$G$30,0,10*ROW('Sanitation Data'!G178)))</f>
        <v/>
      </c>
      <c r="DC184" s="309" t="str">
        <f ca="true">+IF(OFFSET('Sanitation Data'!$G$31,0,10*ROW('Sanitation Data'!G178))="","",OFFSET('Sanitation Data'!$G$31,0,10*ROW('Sanitation Data'!G178)))</f>
        <v/>
      </c>
      <c r="DD184" s="309" t="str">
        <f ca="true">+IF(OFFSET('Sanitation Data'!$G$32,0,10*ROW('Sanitation Data'!G178))="","",OFFSET('Sanitation Data'!$G$32,0,10*ROW('Sanitation Data'!G178)))</f>
        <v/>
      </c>
      <c r="DE184" s="309" t="str">
        <f ca="true">+IF(OFFSET('Sanitation Data'!$H$28,0,10*ROW('Sanitation Data'!H178))="","",OFFSET('Sanitation Data'!$H$28,0,10*ROW('Sanitation Data'!H178)))</f>
        <v/>
      </c>
      <c r="DF184" s="309" t="str">
        <f ca="true">+IF(OFFSET('Sanitation Data'!$H$29,0,10*ROW('Sanitation Data'!H178))="","",OFFSET('Sanitation Data'!$H$29,0,10*ROW('Sanitation Data'!H178)))</f>
        <v/>
      </c>
      <c r="DG184" s="309" t="str">
        <f ca="true">+IF(OFFSET('Sanitation Data'!$H$30,0,10*ROW('Sanitation Data'!H178))="","",OFFSET('Sanitation Data'!$H$30,0,10*ROW('Sanitation Data'!H178)))</f>
        <v/>
      </c>
      <c r="DH184" s="309" t="str">
        <f ca="true">+IF(OFFSET('Sanitation Data'!$H$31,0,10*ROW('Sanitation Data'!H178))="","",OFFSET('Sanitation Data'!$H$31,0,10*ROW('Sanitation Data'!H178)))</f>
        <v/>
      </c>
      <c r="DI184" s="309" t="str">
        <f ca="true">+IF(OFFSET('Sanitation Data'!$H$32,0,10*ROW('Sanitation Data'!H178))="","",OFFSET('Sanitation Data'!$H$32,0,10*ROW('Sanitation Data'!H178)))</f>
        <v/>
      </c>
      <c r="DJ184" s="309" t="str">
        <f ca="true">+IF(OFFSET('Sanitation Data'!$I$28,0,10*ROW('Sanitation Data'!I178))="","",OFFSET('Sanitation Data'!$I$28,0,10*ROW('Sanitation Data'!I178)))</f>
        <v/>
      </c>
      <c r="DK184" s="309" t="str">
        <f ca="true">+IF(OFFSET('Sanitation Data'!$I$29,0,10*ROW('Sanitation Data'!I178))="","",OFFSET('Sanitation Data'!$I$29,0,10*ROW('Sanitation Data'!I178)))</f>
        <v/>
      </c>
      <c r="DL184" s="309" t="str">
        <f ca="true">+IF(OFFSET('Sanitation Data'!$I$30,0,10*ROW('Sanitation Data'!I178))="","",OFFSET('Sanitation Data'!$I$30,0,10*ROW('Sanitation Data'!I178)))</f>
        <v/>
      </c>
      <c r="DM184" s="309" t="str">
        <f ca="true">+IF(OFFSET('Sanitation Data'!$I$31,0,10*ROW('Sanitation Data'!I178))="","",OFFSET('Sanitation Data'!$I$31,0,10*ROW('Sanitation Data'!I178)))</f>
        <v/>
      </c>
      <c r="DN184" s="309" t="str">
        <f ca="true">+IF(OFFSET('Sanitation Data'!$I$32,0,10*ROW('Sanitation Data'!I178))="","",OFFSET('Sanitation Data'!$I$32,0,10*ROW('Sanitation Data'!I178)))</f>
        <v/>
      </c>
      <c r="DO184" s="309" t="str">
        <f ca="true">+IF(OFFSET('Hygiene Data'!$D$11,0,10*ROW('Hygiene Data'!D178))="","",OFFSET('Hygiene Data'!$D$11,0,10*ROW('Hygiene Data'!D178)))</f>
        <v/>
      </c>
      <c r="DP184" s="309" t="str">
        <f ca="true">+IF(OFFSET('Hygiene Data'!$D$12,0,10*ROW('Hygiene Data'!D178))="","",OFFSET('Hygiene Data'!$D$12,0,10*ROW('Hygiene Data'!D178)))</f>
        <v/>
      </c>
      <c r="DQ184" s="309" t="str">
        <f ca="true">+IF(OFFSET('Hygiene Data'!$D$13,0,10*ROW('Hygiene Data'!D178))="","",OFFSET('Hygiene Data'!$D$13,0,10*ROW('Hygiene Data'!D178)))</f>
        <v/>
      </c>
      <c r="DR184" s="309" t="str">
        <f ca="true">+IF(OFFSET('Hygiene Data'!$E$11,0,10*ROW('Hygiene Data'!E178))="","",OFFSET('Hygiene Data'!$E$11,0,10*ROW('Hygiene Data'!E178)))</f>
        <v/>
      </c>
      <c r="DS184" s="309" t="str">
        <f ca="true">+IF(OFFSET('Hygiene Data'!$E$12,0,10*ROW('Hygiene Data'!E178))="","",OFFSET('Hygiene Data'!$E$12,0,10*ROW('Hygiene Data'!E178)))</f>
        <v/>
      </c>
      <c r="DT184" s="309" t="str">
        <f ca="true">+IF(OFFSET('Hygiene Data'!$E$13,0,10*ROW('Hygiene Data'!E178))="","",OFFSET('Hygiene Data'!$E$13,0,10*ROW('Hygiene Data'!E178)))</f>
        <v/>
      </c>
      <c r="DU184" s="309" t="str">
        <f ca="true">+IF(OFFSET('Hygiene Data'!$F$11,0,10*ROW('Hygiene Data'!F178))="","",OFFSET('Hygiene Data'!$F$11,0,10*ROW('Hygiene Data'!F178)))</f>
        <v/>
      </c>
      <c r="DV184" s="309" t="str">
        <f ca="true">+IF(OFFSET('Hygiene Data'!$F$12,0,10*ROW('Hygiene Data'!F178))="","",OFFSET('Hygiene Data'!$F$12,0,10*ROW('Hygiene Data'!F178)))</f>
        <v/>
      </c>
      <c r="DW184" s="309" t="str">
        <f ca="true">+IF(OFFSET('Hygiene Data'!$F$13,0,10*ROW('Hygiene Data'!F178))="","",OFFSET('Hygiene Data'!$F$13,0,10*ROW('Hygiene Data'!F178)))</f>
        <v/>
      </c>
      <c r="DX184" s="309" t="str">
        <f ca="true">+IF(OFFSET('Hygiene Data'!$G$11,0,10*ROW('Hygiene Data'!G178))="","",OFFSET('Hygiene Data'!$G$11,0,10*ROW('Hygiene Data'!G178)))</f>
        <v/>
      </c>
      <c r="DY184" s="309" t="str">
        <f ca="true">+IF(OFFSET('Hygiene Data'!$G$12,0,10*ROW('Hygiene Data'!G178))="","",OFFSET('Hygiene Data'!$G$12,0,10*ROW('Hygiene Data'!G178)))</f>
        <v/>
      </c>
      <c r="DZ184" s="309" t="str">
        <f ca="true">+IF(OFFSET('Hygiene Data'!$G$13,0,10*ROW('Hygiene Data'!G178))="","",OFFSET('Hygiene Data'!$G$13,0,10*ROW('Hygiene Data'!G178)))</f>
        <v/>
      </c>
      <c r="EA184" s="309" t="str">
        <f ca="true">+IF(OFFSET('Hygiene Data'!$H$11,0,10*ROW('Hygiene Data'!H178))="","",OFFSET('Hygiene Data'!$H$11,0,10*ROW('Hygiene Data'!H178)))</f>
        <v/>
      </c>
      <c r="EB184" s="309" t="str">
        <f ca="true">+IF(OFFSET('Hygiene Data'!$H$12,0,10*ROW('Hygiene Data'!H178))="","",OFFSET('Hygiene Data'!$H$12,0,10*ROW('Hygiene Data'!H178)))</f>
        <v/>
      </c>
      <c r="EC184" s="309" t="str">
        <f ca="true">+IF(OFFSET('Hygiene Data'!$H$13,0,10*ROW('Hygiene Data'!H178))="","",OFFSET('Hygiene Data'!$H$13,0,10*ROW('Hygiene Data'!H178)))</f>
        <v/>
      </c>
      <c r="ED184" s="309" t="str">
        <f ca="true">+IF(OFFSET('Hygiene Data'!$I$11,0,10*ROW('Hygiene Data'!I178))="","",OFFSET('Hygiene Data'!$I$11,0,10*ROW('Hygiene Data'!I178)))</f>
        <v/>
      </c>
      <c r="EE184" s="309" t="str">
        <f ca="true">+IF(OFFSET('Hygiene Data'!$I$12,0,10*ROW('Hygiene Data'!I178))="","",OFFSET('Hygiene Data'!$I$12,0,10*ROW('Hygiene Data'!I178)))</f>
        <v/>
      </c>
      <c r="EF184" s="309"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65" t="str">
        <f t="shared" ca="true" si="2"/>
        <v/>
      </c>
      <c r="D185" s="9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10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10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10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10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10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10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10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10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10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10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10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10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10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10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10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10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10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10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10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10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10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10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10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10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10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10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10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10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10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10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9"/>
      <c r="BS185" s="309" t="str">
        <f ca="true">+IF(OFFSET('Water Data'!$D$27,0,10*ROW('Water Data'!D179))="","",OFFSET('Water Data'!$D$27,0,10*ROW('Water Data'!D179)))</f>
        <v/>
      </c>
      <c r="BT185" s="309" t="str">
        <f ca="true">+IF(OFFSET('Water Data'!$D$28,0,10*ROW('Water Data'!D179))="","",OFFSET('Water Data'!$D$28,0,10*ROW('Water Data'!D179)))</f>
        <v/>
      </c>
      <c r="BU185" s="309" t="str">
        <f ca="true">+IF(OFFSET('Water Data'!$D$29,0,10*ROW('Water Data'!D179))="","",OFFSET('Water Data'!$D$29,0,10*ROW('Water Data'!D179)))</f>
        <v/>
      </c>
      <c r="BV185" s="309" t="str">
        <f ca="true">+IF(OFFSET('Water Data'!$E$27,0,10*ROW('Water Data'!E179))="","",OFFSET('Water Data'!$E$27,0,10*ROW('Water Data'!E179)))</f>
        <v/>
      </c>
      <c r="BW185" s="309" t="str">
        <f ca="true">+IF(OFFSET('Water Data'!$E$28,0,10*ROW('Water Data'!E179))="","",OFFSET('Water Data'!$E$28,0,10*ROW('Water Data'!E179)))</f>
        <v/>
      </c>
      <c r="BX185" s="309" t="str">
        <f ca="true">+IF(OFFSET('Water Data'!$E$29,0,10*ROW('Water Data'!E179))="","",OFFSET('Water Data'!$E$29,0,10*ROW('Water Data'!E179)))</f>
        <v/>
      </c>
      <c r="BY185" s="309" t="str">
        <f ca="true">+IF(OFFSET('Water Data'!$F$27,0,10*ROW('Water Data'!F179))="","",OFFSET('Water Data'!$F$27,0,10*ROW('Water Data'!F179)))</f>
        <v/>
      </c>
      <c r="BZ185" s="309" t="str">
        <f ca="true">+IF(OFFSET('Water Data'!$F$28,0,10*ROW('Water Data'!F179))="","",OFFSET('Water Data'!$F$28,0,10*ROW('Water Data'!F179)))</f>
        <v/>
      </c>
      <c r="CA185" s="309" t="str">
        <f ca="true">+IF(OFFSET('Water Data'!$F$29,0,10*ROW('Water Data'!F179))="","",OFFSET('Water Data'!$F$29,0,10*ROW('Water Data'!F179)))</f>
        <v/>
      </c>
      <c r="CB185" s="309" t="str">
        <f ca="true">+IF(OFFSET('Water Data'!$G$27,0,10*ROW('Water Data'!G179))="","",OFFSET('Water Data'!$G$27,0,10*ROW('Water Data'!G179)))</f>
        <v/>
      </c>
      <c r="CC185" s="309" t="str">
        <f ca="true">+IF(OFFSET('Water Data'!$G$28,0,10*ROW('Water Data'!G179))="","",OFFSET('Water Data'!$G$28,0,10*ROW('Water Data'!G179)))</f>
        <v/>
      </c>
      <c r="CD185" s="309" t="str">
        <f ca="true">+IF(OFFSET('Water Data'!$G$29,0,10*ROW('Water Data'!G179))="","",OFFSET('Water Data'!$G$29,0,10*ROW('Water Data'!G179)))</f>
        <v/>
      </c>
      <c r="CE185" s="309" t="str">
        <f ca="true">+IF(OFFSET('Water Data'!$H$27,0,10*ROW('Water Data'!H179))="","",OFFSET('Water Data'!$H$27,0,10*ROW('Water Data'!H179)))</f>
        <v/>
      </c>
      <c r="CF185" s="309" t="str">
        <f ca="true">+IF(OFFSET('Water Data'!$H$28,0,10*ROW('Water Data'!H179))="","",OFFSET('Water Data'!$H$28,0,10*ROW('Water Data'!H179)))</f>
        <v/>
      </c>
      <c r="CG185" s="309" t="str">
        <f ca="true">+IF(OFFSET('Water Data'!$H$29,0,10*ROW('Water Data'!H179))="","",OFFSET('Water Data'!$H$29,0,10*ROW('Water Data'!H179)))</f>
        <v/>
      </c>
      <c r="CH185" s="309" t="str">
        <f ca="true">+IF(OFFSET('Water Data'!$I$27,0,10*ROW('Water Data'!I179))="","",OFFSET('Water Data'!$I$27,0,10*ROW('Water Data'!I179)))</f>
        <v/>
      </c>
      <c r="CI185" s="309" t="str">
        <f ca="true">+IF(OFFSET('Water Data'!$I$28,0,10*ROW('Water Data'!I179))="","",OFFSET('Water Data'!$I$28,0,10*ROW('Water Data'!I179)))</f>
        <v/>
      </c>
      <c r="CJ185" s="309" t="str">
        <f ca="true">+IF(OFFSET('Water Data'!$I$29,0,10*ROW('Water Data'!I179))="","",OFFSET('Water Data'!$I$29,0,10*ROW('Water Data'!I179)))</f>
        <v/>
      </c>
      <c r="CK185" s="309" t="str">
        <f ca="true">+IF(OFFSET('Sanitation Data'!$D$28,0,10*ROW('Sanitation Data'!D179))="","",OFFSET('Sanitation Data'!$D$28,0,10*ROW('Sanitation Data'!D179)))</f>
        <v/>
      </c>
      <c r="CL185" s="309" t="str">
        <f ca="true">+IF(OFFSET('Sanitation Data'!$D$29,0,10*ROW('Sanitation Data'!D179))="","",OFFSET('Sanitation Data'!$D$29,0,10*ROW('Sanitation Data'!D179)))</f>
        <v/>
      </c>
      <c r="CM185" s="309" t="str">
        <f ca="true">+IF(OFFSET('Sanitation Data'!$D$30,0,10*ROW('Sanitation Data'!D179))="","",OFFSET('Sanitation Data'!$D$30,0,10*ROW('Sanitation Data'!D179)))</f>
        <v/>
      </c>
      <c r="CN185" s="309" t="str">
        <f ca="true">+IF(OFFSET('Sanitation Data'!$D$31,0,10*ROW('Sanitation Data'!D179))="","",OFFSET('Sanitation Data'!$D$31,0,10*ROW('Sanitation Data'!D179)))</f>
        <v/>
      </c>
      <c r="CO185" s="309" t="str">
        <f ca="true">+IF(OFFSET('Sanitation Data'!$D$32,0,10*ROW('Sanitation Data'!D179))="","",OFFSET('Sanitation Data'!$D$32,0,10*ROW('Sanitation Data'!D179)))</f>
        <v/>
      </c>
      <c r="CP185" s="309" t="str">
        <f ca="true">+IF(OFFSET('Sanitation Data'!$E$28,0,10*ROW('Sanitation Data'!E179))="","",OFFSET('Sanitation Data'!$E$28,0,10*ROW('Sanitation Data'!E179)))</f>
        <v/>
      </c>
      <c r="CQ185" s="309" t="str">
        <f ca="true">+IF(OFFSET('Sanitation Data'!$E$29,0,10*ROW('Sanitation Data'!E179))="","",OFFSET('Sanitation Data'!$E$29,0,10*ROW('Sanitation Data'!E179)))</f>
        <v/>
      </c>
      <c r="CR185" s="309" t="str">
        <f ca="true">+IF(OFFSET('Sanitation Data'!$E$30,0,10*ROW('Sanitation Data'!E179))="","",OFFSET('Sanitation Data'!$E$30,0,10*ROW('Sanitation Data'!E179)))</f>
        <v/>
      </c>
      <c r="CS185" s="309" t="str">
        <f ca="true">+IF(OFFSET('Sanitation Data'!$E$31,0,10*ROW('Sanitation Data'!E179))="","",OFFSET('Sanitation Data'!$E$31,0,10*ROW('Sanitation Data'!E179)))</f>
        <v/>
      </c>
      <c r="CT185" s="309" t="str">
        <f ca="true">+IF(OFFSET('Sanitation Data'!$E$32,0,10*ROW('Sanitation Data'!E179))="","",OFFSET('Sanitation Data'!$E$32,0,10*ROW('Sanitation Data'!E179)))</f>
        <v/>
      </c>
      <c r="CU185" s="309" t="str">
        <f ca="true">+IF(OFFSET('Sanitation Data'!$F$28,0,10*ROW('Sanitation Data'!F179))="","",OFFSET('Sanitation Data'!$F$28,0,10*ROW('Sanitation Data'!F179)))</f>
        <v/>
      </c>
      <c r="CV185" s="309" t="str">
        <f ca="true">+IF(OFFSET('Sanitation Data'!$F$29,0,10*ROW('Sanitation Data'!F179))="","",OFFSET('Sanitation Data'!$F$29,0,10*ROW('Sanitation Data'!F179)))</f>
        <v/>
      </c>
      <c r="CW185" s="309" t="str">
        <f ca="true">+IF(OFFSET('Sanitation Data'!$F$30,0,10*ROW('Sanitation Data'!F179))="","",OFFSET('Sanitation Data'!$F$30,0,10*ROW('Sanitation Data'!F179)))</f>
        <v/>
      </c>
      <c r="CX185" s="309" t="str">
        <f ca="true">+IF(OFFSET('Sanitation Data'!$F$31,0,10*ROW('Sanitation Data'!F179))="","",OFFSET('Sanitation Data'!$F$31,0,10*ROW('Sanitation Data'!F179)))</f>
        <v/>
      </c>
      <c r="CY185" s="309" t="str">
        <f ca="true">+IF(OFFSET('Sanitation Data'!$F$32,0,10*ROW('Sanitation Data'!F179))="","",OFFSET('Sanitation Data'!$F$32,0,10*ROW('Sanitation Data'!F179)))</f>
        <v/>
      </c>
      <c r="CZ185" s="309" t="str">
        <f ca="true">+IF(OFFSET('Sanitation Data'!$G$28,0,10*ROW('Sanitation Data'!G179))="","",OFFSET('Sanitation Data'!$G$28,0,10*ROW('Sanitation Data'!G179)))</f>
        <v/>
      </c>
      <c r="DA185" s="309" t="str">
        <f ca="true">+IF(OFFSET('Sanitation Data'!$G$29,0,10*ROW('Sanitation Data'!G179))="","",OFFSET('Sanitation Data'!$G$29,0,10*ROW('Sanitation Data'!G179)))</f>
        <v/>
      </c>
      <c r="DB185" s="309" t="str">
        <f ca="true">+IF(OFFSET('Sanitation Data'!$G$30,0,10*ROW('Sanitation Data'!G179))="","",OFFSET('Sanitation Data'!$G$30,0,10*ROW('Sanitation Data'!G179)))</f>
        <v/>
      </c>
      <c r="DC185" s="309" t="str">
        <f ca="true">+IF(OFFSET('Sanitation Data'!$G$31,0,10*ROW('Sanitation Data'!G179))="","",OFFSET('Sanitation Data'!$G$31,0,10*ROW('Sanitation Data'!G179)))</f>
        <v/>
      </c>
      <c r="DD185" s="309" t="str">
        <f ca="true">+IF(OFFSET('Sanitation Data'!$G$32,0,10*ROW('Sanitation Data'!G179))="","",OFFSET('Sanitation Data'!$G$32,0,10*ROW('Sanitation Data'!G179)))</f>
        <v/>
      </c>
      <c r="DE185" s="309" t="str">
        <f ca="true">+IF(OFFSET('Sanitation Data'!$H$28,0,10*ROW('Sanitation Data'!H179))="","",OFFSET('Sanitation Data'!$H$28,0,10*ROW('Sanitation Data'!H179)))</f>
        <v/>
      </c>
      <c r="DF185" s="309" t="str">
        <f ca="true">+IF(OFFSET('Sanitation Data'!$H$29,0,10*ROW('Sanitation Data'!H179))="","",OFFSET('Sanitation Data'!$H$29,0,10*ROW('Sanitation Data'!H179)))</f>
        <v/>
      </c>
      <c r="DG185" s="309" t="str">
        <f ca="true">+IF(OFFSET('Sanitation Data'!$H$30,0,10*ROW('Sanitation Data'!H179))="","",OFFSET('Sanitation Data'!$H$30,0,10*ROW('Sanitation Data'!H179)))</f>
        <v/>
      </c>
      <c r="DH185" s="309" t="str">
        <f ca="true">+IF(OFFSET('Sanitation Data'!$H$31,0,10*ROW('Sanitation Data'!H179))="","",OFFSET('Sanitation Data'!$H$31,0,10*ROW('Sanitation Data'!H179)))</f>
        <v/>
      </c>
      <c r="DI185" s="309" t="str">
        <f ca="true">+IF(OFFSET('Sanitation Data'!$H$32,0,10*ROW('Sanitation Data'!H179))="","",OFFSET('Sanitation Data'!$H$32,0,10*ROW('Sanitation Data'!H179)))</f>
        <v/>
      </c>
      <c r="DJ185" s="309" t="str">
        <f ca="true">+IF(OFFSET('Sanitation Data'!$I$28,0,10*ROW('Sanitation Data'!I179))="","",OFFSET('Sanitation Data'!$I$28,0,10*ROW('Sanitation Data'!I179)))</f>
        <v/>
      </c>
      <c r="DK185" s="309" t="str">
        <f ca="true">+IF(OFFSET('Sanitation Data'!$I$29,0,10*ROW('Sanitation Data'!I179))="","",OFFSET('Sanitation Data'!$I$29,0,10*ROW('Sanitation Data'!I179)))</f>
        <v/>
      </c>
      <c r="DL185" s="309" t="str">
        <f ca="true">+IF(OFFSET('Sanitation Data'!$I$30,0,10*ROW('Sanitation Data'!I179))="","",OFFSET('Sanitation Data'!$I$30,0,10*ROW('Sanitation Data'!I179)))</f>
        <v/>
      </c>
      <c r="DM185" s="309" t="str">
        <f ca="true">+IF(OFFSET('Sanitation Data'!$I$31,0,10*ROW('Sanitation Data'!I179))="","",OFFSET('Sanitation Data'!$I$31,0,10*ROW('Sanitation Data'!I179)))</f>
        <v/>
      </c>
      <c r="DN185" s="309" t="str">
        <f ca="true">+IF(OFFSET('Sanitation Data'!$I$32,0,10*ROW('Sanitation Data'!I179))="","",OFFSET('Sanitation Data'!$I$32,0,10*ROW('Sanitation Data'!I179)))</f>
        <v/>
      </c>
      <c r="DO185" s="309" t="str">
        <f ca="true">+IF(OFFSET('Hygiene Data'!$D$11,0,10*ROW('Hygiene Data'!D179))="","",OFFSET('Hygiene Data'!$D$11,0,10*ROW('Hygiene Data'!D179)))</f>
        <v/>
      </c>
      <c r="DP185" s="309" t="str">
        <f ca="true">+IF(OFFSET('Hygiene Data'!$D$12,0,10*ROW('Hygiene Data'!D179))="","",OFFSET('Hygiene Data'!$D$12,0,10*ROW('Hygiene Data'!D179)))</f>
        <v/>
      </c>
      <c r="DQ185" s="309" t="str">
        <f ca="true">+IF(OFFSET('Hygiene Data'!$D$13,0,10*ROW('Hygiene Data'!D179))="","",OFFSET('Hygiene Data'!$D$13,0,10*ROW('Hygiene Data'!D179)))</f>
        <v/>
      </c>
      <c r="DR185" s="309" t="str">
        <f ca="true">+IF(OFFSET('Hygiene Data'!$E$11,0,10*ROW('Hygiene Data'!E179))="","",OFFSET('Hygiene Data'!$E$11,0,10*ROW('Hygiene Data'!E179)))</f>
        <v/>
      </c>
      <c r="DS185" s="309" t="str">
        <f ca="true">+IF(OFFSET('Hygiene Data'!$E$12,0,10*ROW('Hygiene Data'!E179))="","",OFFSET('Hygiene Data'!$E$12,0,10*ROW('Hygiene Data'!E179)))</f>
        <v/>
      </c>
      <c r="DT185" s="309" t="str">
        <f ca="true">+IF(OFFSET('Hygiene Data'!$E$13,0,10*ROW('Hygiene Data'!E179))="","",OFFSET('Hygiene Data'!$E$13,0,10*ROW('Hygiene Data'!E179)))</f>
        <v/>
      </c>
      <c r="DU185" s="309" t="str">
        <f ca="true">+IF(OFFSET('Hygiene Data'!$F$11,0,10*ROW('Hygiene Data'!F179))="","",OFFSET('Hygiene Data'!$F$11,0,10*ROW('Hygiene Data'!F179)))</f>
        <v/>
      </c>
      <c r="DV185" s="309" t="str">
        <f ca="true">+IF(OFFSET('Hygiene Data'!$F$12,0,10*ROW('Hygiene Data'!F179))="","",OFFSET('Hygiene Data'!$F$12,0,10*ROW('Hygiene Data'!F179)))</f>
        <v/>
      </c>
      <c r="DW185" s="309" t="str">
        <f ca="true">+IF(OFFSET('Hygiene Data'!$F$13,0,10*ROW('Hygiene Data'!F179))="","",OFFSET('Hygiene Data'!$F$13,0,10*ROW('Hygiene Data'!F179)))</f>
        <v/>
      </c>
      <c r="DX185" s="309" t="str">
        <f ca="true">+IF(OFFSET('Hygiene Data'!$G$11,0,10*ROW('Hygiene Data'!G179))="","",OFFSET('Hygiene Data'!$G$11,0,10*ROW('Hygiene Data'!G179)))</f>
        <v/>
      </c>
      <c r="DY185" s="309" t="str">
        <f ca="true">+IF(OFFSET('Hygiene Data'!$G$12,0,10*ROW('Hygiene Data'!G179))="","",OFFSET('Hygiene Data'!$G$12,0,10*ROW('Hygiene Data'!G179)))</f>
        <v/>
      </c>
      <c r="DZ185" s="309" t="str">
        <f ca="true">+IF(OFFSET('Hygiene Data'!$G$13,0,10*ROW('Hygiene Data'!G179))="","",OFFSET('Hygiene Data'!$G$13,0,10*ROW('Hygiene Data'!G179)))</f>
        <v/>
      </c>
      <c r="EA185" s="309" t="str">
        <f ca="true">+IF(OFFSET('Hygiene Data'!$H$11,0,10*ROW('Hygiene Data'!H179))="","",OFFSET('Hygiene Data'!$H$11,0,10*ROW('Hygiene Data'!H179)))</f>
        <v/>
      </c>
      <c r="EB185" s="309" t="str">
        <f ca="true">+IF(OFFSET('Hygiene Data'!$H$12,0,10*ROW('Hygiene Data'!H179))="","",OFFSET('Hygiene Data'!$H$12,0,10*ROW('Hygiene Data'!H179)))</f>
        <v/>
      </c>
      <c r="EC185" s="309" t="str">
        <f ca="true">+IF(OFFSET('Hygiene Data'!$H$13,0,10*ROW('Hygiene Data'!H179))="","",OFFSET('Hygiene Data'!$H$13,0,10*ROW('Hygiene Data'!H179)))</f>
        <v/>
      </c>
      <c r="ED185" s="309" t="str">
        <f ca="true">+IF(OFFSET('Hygiene Data'!$I$11,0,10*ROW('Hygiene Data'!I179))="","",OFFSET('Hygiene Data'!$I$11,0,10*ROW('Hygiene Data'!I179)))</f>
        <v/>
      </c>
      <c r="EE185" s="309" t="str">
        <f ca="true">+IF(OFFSET('Hygiene Data'!$I$12,0,10*ROW('Hygiene Data'!I179))="","",OFFSET('Hygiene Data'!$I$12,0,10*ROW('Hygiene Data'!I179)))</f>
        <v/>
      </c>
      <c r="EF185" s="309"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65" t="str">
        <f t="shared" ca="true" si="2"/>
        <v/>
      </c>
      <c r="D186" s="9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10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10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10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10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10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10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10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10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10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10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10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10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10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10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10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10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10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10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10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10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10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10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10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10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10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10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10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10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10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10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9"/>
      <c r="BS186" s="309" t="str">
        <f ca="true">+IF(OFFSET('Water Data'!$D$27,0,10*ROW('Water Data'!D180))="","",OFFSET('Water Data'!$D$27,0,10*ROW('Water Data'!D180)))</f>
        <v/>
      </c>
      <c r="BT186" s="309" t="str">
        <f ca="true">+IF(OFFSET('Water Data'!$D$28,0,10*ROW('Water Data'!D180))="","",OFFSET('Water Data'!$D$28,0,10*ROW('Water Data'!D180)))</f>
        <v/>
      </c>
      <c r="BU186" s="309" t="str">
        <f ca="true">+IF(OFFSET('Water Data'!$D$29,0,10*ROW('Water Data'!D180))="","",OFFSET('Water Data'!$D$29,0,10*ROW('Water Data'!D180)))</f>
        <v/>
      </c>
      <c r="BV186" s="309" t="str">
        <f ca="true">+IF(OFFSET('Water Data'!$E$27,0,10*ROW('Water Data'!E180))="","",OFFSET('Water Data'!$E$27,0,10*ROW('Water Data'!E180)))</f>
        <v/>
      </c>
      <c r="BW186" s="309" t="str">
        <f ca="true">+IF(OFFSET('Water Data'!$E$28,0,10*ROW('Water Data'!E180))="","",OFFSET('Water Data'!$E$28,0,10*ROW('Water Data'!E180)))</f>
        <v/>
      </c>
      <c r="BX186" s="309" t="str">
        <f ca="true">+IF(OFFSET('Water Data'!$E$29,0,10*ROW('Water Data'!E180))="","",OFFSET('Water Data'!$E$29,0,10*ROW('Water Data'!E180)))</f>
        <v/>
      </c>
      <c r="BY186" s="309" t="str">
        <f ca="true">+IF(OFFSET('Water Data'!$F$27,0,10*ROW('Water Data'!F180))="","",OFFSET('Water Data'!$F$27,0,10*ROW('Water Data'!F180)))</f>
        <v/>
      </c>
      <c r="BZ186" s="309" t="str">
        <f ca="true">+IF(OFFSET('Water Data'!$F$28,0,10*ROW('Water Data'!F180))="","",OFFSET('Water Data'!$F$28,0,10*ROW('Water Data'!F180)))</f>
        <v/>
      </c>
      <c r="CA186" s="309" t="str">
        <f ca="true">+IF(OFFSET('Water Data'!$F$29,0,10*ROW('Water Data'!F180))="","",OFFSET('Water Data'!$F$29,0,10*ROW('Water Data'!F180)))</f>
        <v/>
      </c>
      <c r="CB186" s="309" t="str">
        <f ca="true">+IF(OFFSET('Water Data'!$G$27,0,10*ROW('Water Data'!G180))="","",OFFSET('Water Data'!$G$27,0,10*ROW('Water Data'!G180)))</f>
        <v/>
      </c>
      <c r="CC186" s="309" t="str">
        <f ca="true">+IF(OFFSET('Water Data'!$G$28,0,10*ROW('Water Data'!G180))="","",OFFSET('Water Data'!$G$28,0,10*ROW('Water Data'!G180)))</f>
        <v/>
      </c>
      <c r="CD186" s="309" t="str">
        <f ca="true">+IF(OFFSET('Water Data'!$G$29,0,10*ROW('Water Data'!G180))="","",OFFSET('Water Data'!$G$29,0,10*ROW('Water Data'!G180)))</f>
        <v/>
      </c>
      <c r="CE186" s="309" t="str">
        <f ca="true">+IF(OFFSET('Water Data'!$H$27,0,10*ROW('Water Data'!H180))="","",OFFSET('Water Data'!$H$27,0,10*ROW('Water Data'!H180)))</f>
        <v/>
      </c>
      <c r="CF186" s="309" t="str">
        <f ca="true">+IF(OFFSET('Water Data'!$H$28,0,10*ROW('Water Data'!H180))="","",OFFSET('Water Data'!$H$28,0,10*ROW('Water Data'!H180)))</f>
        <v/>
      </c>
      <c r="CG186" s="309" t="str">
        <f ca="true">+IF(OFFSET('Water Data'!$H$29,0,10*ROW('Water Data'!H180))="","",OFFSET('Water Data'!$H$29,0,10*ROW('Water Data'!H180)))</f>
        <v/>
      </c>
      <c r="CH186" s="309" t="str">
        <f ca="true">+IF(OFFSET('Water Data'!$I$27,0,10*ROW('Water Data'!I180))="","",OFFSET('Water Data'!$I$27,0,10*ROW('Water Data'!I180)))</f>
        <v/>
      </c>
      <c r="CI186" s="309" t="str">
        <f ca="true">+IF(OFFSET('Water Data'!$I$28,0,10*ROW('Water Data'!I180))="","",OFFSET('Water Data'!$I$28,0,10*ROW('Water Data'!I180)))</f>
        <v/>
      </c>
      <c r="CJ186" s="309" t="str">
        <f ca="true">+IF(OFFSET('Water Data'!$I$29,0,10*ROW('Water Data'!I180))="","",OFFSET('Water Data'!$I$29,0,10*ROW('Water Data'!I180)))</f>
        <v/>
      </c>
      <c r="CK186" s="309" t="str">
        <f ca="true">+IF(OFFSET('Sanitation Data'!$D$28,0,10*ROW('Sanitation Data'!D180))="","",OFFSET('Sanitation Data'!$D$28,0,10*ROW('Sanitation Data'!D180)))</f>
        <v/>
      </c>
      <c r="CL186" s="309" t="str">
        <f ca="true">+IF(OFFSET('Sanitation Data'!$D$29,0,10*ROW('Sanitation Data'!D180))="","",OFFSET('Sanitation Data'!$D$29,0,10*ROW('Sanitation Data'!D180)))</f>
        <v/>
      </c>
      <c r="CM186" s="309" t="str">
        <f ca="true">+IF(OFFSET('Sanitation Data'!$D$30,0,10*ROW('Sanitation Data'!D180))="","",OFFSET('Sanitation Data'!$D$30,0,10*ROW('Sanitation Data'!D180)))</f>
        <v/>
      </c>
      <c r="CN186" s="309" t="str">
        <f ca="true">+IF(OFFSET('Sanitation Data'!$D$31,0,10*ROW('Sanitation Data'!D180))="","",OFFSET('Sanitation Data'!$D$31,0,10*ROW('Sanitation Data'!D180)))</f>
        <v/>
      </c>
      <c r="CO186" s="309" t="str">
        <f ca="true">+IF(OFFSET('Sanitation Data'!$D$32,0,10*ROW('Sanitation Data'!D180))="","",OFFSET('Sanitation Data'!$D$32,0,10*ROW('Sanitation Data'!D180)))</f>
        <v/>
      </c>
      <c r="CP186" s="309" t="str">
        <f ca="true">+IF(OFFSET('Sanitation Data'!$E$28,0,10*ROW('Sanitation Data'!E180))="","",OFFSET('Sanitation Data'!$E$28,0,10*ROW('Sanitation Data'!E180)))</f>
        <v/>
      </c>
      <c r="CQ186" s="309" t="str">
        <f ca="true">+IF(OFFSET('Sanitation Data'!$E$29,0,10*ROW('Sanitation Data'!E180))="","",OFFSET('Sanitation Data'!$E$29,0,10*ROW('Sanitation Data'!E180)))</f>
        <v/>
      </c>
      <c r="CR186" s="309" t="str">
        <f ca="true">+IF(OFFSET('Sanitation Data'!$E$30,0,10*ROW('Sanitation Data'!E180))="","",OFFSET('Sanitation Data'!$E$30,0,10*ROW('Sanitation Data'!E180)))</f>
        <v/>
      </c>
      <c r="CS186" s="309" t="str">
        <f ca="true">+IF(OFFSET('Sanitation Data'!$E$31,0,10*ROW('Sanitation Data'!E180))="","",OFFSET('Sanitation Data'!$E$31,0,10*ROW('Sanitation Data'!E180)))</f>
        <v/>
      </c>
      <c r="CT186" s="309" t="str">
        <f ca="true">+IF(OFFSET('Sanitation Data'!$E$32,0,10*ROW('Sanitation Data'!E180))="","",OFFSET('Sanitation Data'!$E$32,0,10*ROW('Sanitation Data'!E180)))</f>
        <v/>
      </c>
      <c r="CU186" s="309" t="str">
        <f ca="true">+IF(OFFSET('Sanitation Data'!$F$28,0,10*ROW('Sanitation Data'!F180))="","",OFFSET('Sanitation Data'!$F$28,0,10*ROW('Sanitation Data'!F180)))</f>
        <v/>
      </c>
      <c r="CV186" s="309" t="str">
        <f ca="true">+IF(OFFSET('Sanitation Data'!$F$29,0,10*ROW('Sanitation Data'!F180))="","",OFFSET('Sanitation Data'!$F$29,0,10*ROW('Sanitation Data'!F180)))</f>
        <v/>
      </c>
      <c r="CW186" s="309" t="str">
        <f ca="true">+IF(OFFSET('Sanitation Data'!$F$30,0,10*ROW('Sanitation Data'!F180))="","",OFFSET('Sanitation Data'!$F$30,0,10*ROW('Sanitation Data'!F180)))</f>
        <v/>
      </c>
      <c r="CX186" s="309" t="str">
        <f ca="true">+IF(OFFSET('Sanitation Data'!$F$31,0,10*ROW('Sanitation Data'!F180))="","",OFFSET('Sanitation Data'!$F$31,0,10*ROW('Sanitation Data'!F180)))</f>
        <v/>
      </c>
      <c r="CY186" s="309" t="str">
        <f ca="true">+IF(OFFSET('Sanitation Data'!$F$32,0,10*ROW('Sanitation Data'!F180))="","",OFFSET('Sanitation Data'!$F$32,0,10*ROW('Sanitation Data'!F180)))</f>
        <v/>
      </c>
      <c r="CZ186" s="309" t="str">
        <f ca="true">+IF(OFFSET('Sanitation Data'!$G$28,0,10*ROW('Sanitation Data'!G180))="","",OFFSET('Sanitation Data'!$G$28,0,10*ROW('Sanitation Data'!G180)))</f>
        <v/>
      </c>
      <c r="DA186" s="309" t="str">
        <f ca="true">+IF(OFFSET('Sanitation Data'!$G$29,0,10*ROW('Sanitation Data'!G180))="","",OFFSET('Sanitation Data'!$G$29,0,10*ROW('Sanitation Data'!G180)))</f>
        <v/>
      </c>
      <c r="DB186" s="309" t="str">
        <f ca="true">+IF(OFFSET('Sanitation Data'!$G$30,0,10*ROW('Sanitation Data'!G180))="","",OFFSET('Sanitation Data'!$G$30,0,10*ROW('Sanitation Data'!G180)))</f>
        <v/>
      </c>
      <c r="DC186" s="309" t="str">
        <f ca="true">+IF(OFFSET('Sanitation Data'!$G$31,0,10*ROW('Sanitation Data'!G180))="","",OFFSET('Sanitation Data'!$G$31,0,10*ROW('Sanitation Data'!G180)))</f>
        <v/>
      </c>
      <c r="DD186" s="309" t="str">
        <f ca="true">+IF(OFFSET('Sanitation Data'!$G$32,0,10*ROW('Sanitation Data'!G180))="","",OFFSET('Sanitation Data'!$G$32,0,10*ROW('Sanitation Data'!G180)))</f>
        <v/>
      </c>
      <c r="DE186" s="309" t="str">
        <f ca="true">+IF(OFFSET('Sanitation Data'!$H$28,0,10*ROW('Sanitation Data'!H180))="","",OFFSET('Sanitation Data'!$H$28,0,10*ROW('Sanitation Data'!H180)))</f>
        <v/>
      </c>
      <c r="DF186" s="309" t="str">
        <f ca="true">+IF(OFFSET('Sanitation Data'!$H$29,0,10*ROW('Sanitation Data'!H180))="","",OFFSET('Sanitation Data'!$H$29,0,10*ROW('Sanitation Data'!H180)))</f>
        <v/>
      </c>
      <c r="DG186" s="309" t="str">
        <f ca="true">+IF(OFFSET('Sanitation Data'!$H$30,0,10*ROW('Sanitation Data'!H180))="","",OFFSET('Sanitation Data'!$H$30,0,10*ROW('Sanitation Data'!H180)))</f>
        <v/>
      </c>
      <c r="DH186" s="309" t="str">
        <f ca="true">+IF(OFFSET('Sanitation Data'!$H$31,0,10*ROW('Sanitation Data'!H180))="","",OFFSET('Sanitation Data'!$H$31,0,10*ROW('Sanitation Data'!H180)))</f>
        <v/>
      </c>
      <c r="DI186" s="309" t="str">
        <f ca="true">+IF(OFFSET('Sanitation Data'!$H$32,0,10*ROW('Sanitation Data'!H180))="","",OFFSET('Sanitation Data'!$H$32,0,10*ROW('Sanitation Data'!H180)))</f>
        <v/>
      </c>
      <c r="DJ186" s="309" t="str">
        <f ca="true">+IF(OFFSET('Sanitation Data'!$I$28,0,10*ROW('Sanitation Data'!I180))="","",OFFSET('Sanitation Data'!$I$28,0,10*ROW('Sanitation Data'!I180)))</f>
        <v/>
      </c>
      <c r="DK186" s="309" t="str">
        <f ca="true">+IF(OFFSET('Sanitation Data'!$I$29,0,10*ROW('Sanitation Data'!I180))="","",OFFSET('Sanitation Data'!$I$29,0,10*ROW('Sanitation Data'!I180)))</f>
        <v/>
      </c>
      <c r="DL186" s="309" t="str">
        <f ca="true">+IF(OFFSET('Sanitation Data'!$I$30,0,10*ROW('Sanitation Data'!I180))="","",OFFSET('Sanitation Data'!$I$30,0,10*ROW('Sanitation Data'!I180)))</f>
        <v/>
      </c>
      <c r="DM186" s="309" t="str">
        <f ca="true">+IF(OFFSET('Sanitation Data'!$I$31,0,10*ROW('Sanitation Data'!I180))="","",OFFSET('Sanitation Data'!$I$31,0,10*ROW('Sanitation Data'!I180)))</f>
        <v/>
      </c>
      <c r="DN186" s="309" t="str">
        <f ca="true">+IF(OFFSET('Sanitation Data'!$I$32,0,10*ROW('Sanitation Data'!I180))="","",OFFSET('Sanitation Data'!$I$32,0,10*ROW('Sanitation Data'!I180)))</f>
        <v/>
      </c>
      <c r="DO186" s="309" t="str">
        <f ca="true">+IF(OFFSET('Hygiene Data'!$D$11,0,10*ROW('Hygiene Data'!D180))="","",OFFSET('Hygiene Data'!$D$11,0,10*ROW('Hygiene Data'!D180)))</f>
        <v/>
      </c>
      <c r="DP186" s="309" t="str">
        <f ca="true">+IF(OFFSET('Hygiene Data'!$D$12,0,10*ROW('Hygiene Data'!D180))="","",OFFSET('Hygiene Data'!$D$12,0,10*ROW('Hygiene Data'!D180)))</f>
        <v/>
      </c>
      <c r="DQ186" s="309" t="str">
        <f ca="true">+IF(OFFSET('Hygiene Data'!$D$13,0,10*ROW('Hygiene Data'!D180))="","",OFFSET('Hygiene Data'!$D$13,0,10*ROW('Hygiene Data'!D180)))</f>
        <v/>
      </c>
      <c r="DR186" s="309" t="str">
        <f ca="true">+IF(OFFSET('Hygiene Data'!$E$11,0,10*ROW('Hygiene Data'!E180))="","",OFFSET('Hygiene Data'!$E$11,0,10*ROW('Hygiene Data'!E180)))</f>
        <v/>
      </c>
      <c r="DS186" s="309" t="str">
        <f ca="true">+IF(OFFSET('Hygiene Data'!$E$12,0,10*ROW('Hygiene Data'!E180))="","",OFFSET('Hygiene Data'!$E$12,0,10*ROW('Hygiene Data'!E180)))</f>
        <v/>
      </c>
      <c r="DT186" s="309" t="str">
        <f ca="true">+IF(OFFSET('Hygiene Data'!$E$13,0,10*ROW('Hygiene Data'!E180))="","",OFFSET('Hygiene Data'!$E$13,0,10*ROW('Hygiene Data'!E180)))</f>
        <v/>
      </c>
      <c r="DU186" s="309" t="str">
        <f ca="true">+IF(OFFSET('Hygiene Data'!$F$11,0,10*ROW('Hygiene Data'!F180))="","",OFFSET('Hygiene Data'!$F$11,0,10*ROW('Hygiene Data'!F180)))</f>
        <v/>
      </c>
      <c r="DV186" s="309" t="str">
        <f ca="true">+IF(OFFSET('Hygiene Data'!$F$12,0,10*ROW('Hygiene Data'!F180))="","",OFFSET('Hygiene Data'!$F$12,0,10*ROW('Hygiene Data'!F180)))</f>
        <v/>
      </c>
      <c r="DW186" s="309" t="str">
        <f ca="true">+IF(OFFSET('Hygiene Data'!$F$13,0,10*ROW('Hygiene Data'!F180))="","",OFFSET('Hygiene Data'!$F$13,0,10*ROW('Hygiene Data'!F180)))</f>
        <v/>
      </c>
      <c r="DX186" s="309" t="str">
        <f ca="true">+IF(OFFSET('Hygiene Data'!$G$11,0,10*ROW('Hygiene Data'!G180))="","",OFFSET('Hygiene Data'!$G$11,0,10*ROW('Hygiene Data'!G180)))</f>
        <v/>
      </c>
      <c r="DY186" s="309" t="str">
        <f ca="true">+IF(OFFSET('Hygiene Data'!$G$12,0,10*ROW('Hygiene Data'!G180))="","",OFFSET('Hygiene Data'!$G$12,0,10*ROW('Hygiene Data'!G180)))</f>
        <v/>
      </c>
      <c r="DZ186" s="309" t="str">
        <f ca="true">+IF(OFFSET('Hygiene Data'!$G$13,0,10*ROW('Hygiene Data'!G180))="","",OFFSET('Hygiene Data'!$G$13,0,10*ROW('Hygiene Data'!G180)))</f>
        <v/>
      </c>
      <c r="EA186" s="309" t="str">
        <f ca="true">+IF(OFFSET('Hygiene Data'!$H$11,0,10*ROW('Hygiene Data'!H180))="","",OFFSET('Hygiene Data'!$H$11,0,10*ROW('Hygiene Data'!H180)))</f>
        <v/>
      </c>
      <c r="EB186" s="309" t="str">
        <f ca="true">+IF(OFFSET('Hygiene Data'!$H$12,0,10*ROW('Hygiene Data'!H180))="","",OFFSET('Hygiene Data'!$H$12,0,10*ROW('Hygiene Data'!H180)))</f>
        <v/>
      </c>
      <c r="EC186" s="309" t="str">
        <f ca="true">+IF(OFFSET('Hygiene Data'!$H$13,0,10*ROW('Hygiene Data'!H180))="","",OFFSET('Hygiene Data'!$H$13,0,10*ROW('Hygiene Data'!H180)))</f>
        <v/>
      </c>
      <c r="ED186" s="309" t="str">
        <f ca="true">+IF(OFFSET('Hygiene Data'!$I$11,0,10*ROW('Hygiene Data'!I180))="","",OFFSET('Hygiene Data'!$I$11,0,10*ROW('Hygiene Data'!I180)))</f>
        <v/>
      </c>
      <c r="EE186" s="309" t="str">
        <f ca="true">+IF(OFFSET('Hygiene Data'!$I$12,0,10*ROW('Hygiene Data'!I180))="","",OFFSET('Hygiene Data'!$I$12,0,10*ROW('Hygiene Data'!I180)))</f>
        <v/>
      </c>
      <c r="EF186" s="309"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65" t="str">
        <f t="shared" ca="true" si="2"/>
        <v/>
      </c>
      <c r="D187" s="9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10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10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10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10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10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10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10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10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10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10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10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10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10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10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10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10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10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10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10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10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10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10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10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10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10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10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10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10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10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10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9"/>
      <c r="BS187" s="309" t="str">
        <f ca="true">+IF(OFFSET('Water Data'!$D$27,0,10*ROW('Water Data'!D181))="","",OFFSET('Water Data'!$D$27,0,10*ROW('Water Data'!D181)))</f>
        <v/>
      </c>
      <c r="BT187" s="309" t="str">
        <f ca="true">+IF(OFFSET('Water Data'!$D$28,0,10*ROW('Water Data'!D181))="","",OFFSET('Water Data'!$D$28,0,10*ROW('Water Data'!D181)))</f>
        <v/>
      </c>
      <c r="BU187" s="309" t="str">
        <f ca="true">+IF(OFFSET('Water Data'!$D$29,0,10*ROW('Water Data'!D181))="","",OFFSET('Water Data'!$D$29,0,10*ROW('Water Data'!D181)))</f>
        <v/>
      </c>
      <c r="BV187" s="309" t="str">
        <f ca="true">+IF(OFFSET('Water Data'!$E$27,0,10*ROW('Water Data'!E181))="","",OFFSET('Water Data'!$E$27,0,10*ROW('Water Data'!E181)))</f>
        <v/>
      </c>
      <c r="BW187" s="309" t="str">
        <f ca="true">+IF(OFFSET('Water Data'!$E$28,0,10*ROW('Water Data'!E181))="","",OFFSET('Water Data'!$E$28,0,10*ROW('Water Data'!E181)))</f>
        <v/>
      </c>
      <c r="BX187" s="309" t="str">
        <f ca="true">+IF(OFFSET('Water Data'!$E$29,0,10*ROW('Water Data'!E181))="","",OFFSET('Water Data'!$E$29,0,10*ROW('Water Data'!E181)))</f>
        <v/>
      </c>
      <c r="BY187" s="309" t="str">
        <f ca="true">+IF(OFFSET('Water Data'!$F$27,0,10*ROW('Water Data'!F181))="","",OFFSET('Water Data'!$F$27,0,10*ROW('Water Data'!F181)))</f>
        <v/>
      </c>
      <c r="BZ187" s="309" t="str">
        <f ca="true">+IF(OFFSET('Water Data'!$F$28,0,10*ROW('Water Data'!F181))="","",OFFSET('Water Data'!$F$28,0,10*ROW('Water Data'!F181)))</f>
        <v/>
      </c>
      <c r="CA187" s="309" t="str">
        <f ca="true">+IF(OFFSET('Water Data'!$F$29,0,10*ROW('Water Data'!F181))="","",OFFSET('Water Data'!$F$29,0,10*ROW('Water Data'!F181)))</f>
        <v/>
      </c>
      <c r="CB187" s="309" t="str">
        <f ca="true">+IF(OFFSET('Water Data'!$G$27,0,10*ROW('Water Data'!G181))="","",OFFSET('Water Data'!$G$27,0,10*ROW('Water Data'!G181)))</f>
        <v/>
      </c>
      <c r="CC187" s="309" t="str">
        <f ca="true">+IF(OFFSET('Water Data'!$G$28,0,10*ROW('Water Data'!G181))="","",OFFSET('Water Data'!$G$28,0,10*ROW('Water Data'!G181)))</f>
        <v/>
      </c>
      <c r="CD187" s="309" t="str">
        <f ca="true">+IF(OFFSET('Water Data'!$G$29,0,10*ROW('Water Data'!G181))="","",OFFSET('Water Data'!$G$29,0,10*ROW('Water Data'!G181)))</f>
        <v/>
      </c>
      <c r="CE187" s="309" t="str">
        <f ca="true">+IF(OFFSET('Water Data'!$H$27,0,10*ROW('Water Data'!H181))="","",OFFSET('Water Data'!$H$27,0,10*ROW('Water Data'!H181)))</f>
        <v/>
      </c>
      <c r="CF187" s="309" t="str">
        <f ca="true">+IF(OFFSET('Water Data'!$H$28,0,10*ROW('Water Data'!H181))="","",OFFSET('Water Data'!$H$28,0,10*ROW('Water Data'!H181)))</f>
        <v/>
      </c>
      <c r="CG187" s="309" t="str">
        <f ca="true">+IF(OFFSET('Water Data'!$H$29,0,10*ROW('Water Data'!H181))="","",OFFSET('Water Data'!$H$29,0,10*ROW('Water Data'!H181)))</f>
        <v/>
      </c>
      <c r="CH187" s="309" t="str">
        <f ca="true">+IF(OFFSET('Water Data'!$I$27,0,10*ROW('Water Data'!I181))="","",OFFSET('Water Data'!$I$27,0,10*ROW('Water Data'!I181)))</f>
        <v/>
      </c>
      <c r="CI187" s="309" t="str">
        <f ca="true">+IF(OFFSET('Water Data'!$I$28,0,10*ROW('Water Data'!I181))="","",OFFSET('Water Data'!$I$28,0,10*ROW('Water Data'!I181)))</f>
        <v/>
      </c>
      <c r="CJ187" s="309" t="str">
        <f ca="true">+IF(OFFSET('Water Data'!$I$29,0,10*ROW('Water Data'!I181))="","",OFFSET('Water Data'!$I$29,0,10*ROW('Water Data'!I181)))</f>
        <v/>
      </c>
      <c r="CK187" s="309" t="str">
        <f ca="true">+IF(OFFSET('Sanitation Data'!$D$28,0,10*ROW('Sanitation Data'!D181))="","",OFFSET('Sanitation Data'!$D$28,0,10*ROW('Sanitation Data'!D181)))</f>
        <v/>
      </c>
      <c r="CL187" s="309" t="str">
        <f ca="true">+IF(OFFSET('Sanitation Data'!$D$29,0,10*ROW('Sanitation Data'!D181))="","",OFFSET('Sanitation Data'!$D$29,0,10*ROW('Sanitation Data'!D181)))</f>
        <v/>
      </c>
      <c r="CM187" s="309" t="str">
        <f ca="true">+IF(OFFSET('Sanitation Data'!$D$30,0,10*ROW('Sanitation Data'!D181))="","",OFFSET('Sanitation Data'!$D$30,0,10*ROW('Sanitation Data'!D181)))</f>
        <v/>
      </c>
      <c r="CN187" s="309" t="str">
        <f ca="true">+IF(OFFSET('Sanitation Data'!$D$31,0,10*ROW('Sanitation Data'!D181))="","",OFFSET('Sanitation Data'!$D$31,0,10*ROW('Sanitation Data'!D181)))</f>
        <v/>
      </c>
      <c r="CO187" s="309" t="str">
        <f ca="true">+IF(OFFSET('Sanitation Data'!$D$32,0,10*ROW('Sanitation Data'!D181))="","",OFFSET('Sanitation Data'!$D$32,0,10*ROW('Sanitation Data'!D181)))</f>
        <v/>
      </c>
      <c r="CP187" s="309" t="str">
        <f ca="true">+IF(OFFSET('Sanitation Data'!$E$28,0,10*ROW('Sanitation Data'!E181))="","",OFFSET('Sanitation Data'!$E$28,0,10*ROW('Sanitation Data'!E181)))</f>
        <v/>
      </c>
      <c r="CQ187" s="309" t="str">
        <f ca="true">+IF(OFFSET('Sanitation Data'!$E$29,0,10*ROW('Sanitation Data'!E181))="","",OFFSET('Sanitation Data'!$E$29,0,10*ROW('Sanitation Data'!E181)))</f>
        <v/>
      </c>
      <c r="CR187" s="309" t="str">
        <f ca="true">+IF(OFFSET('Sanitation Data'!$E$30,0,10*ROW('Sanitation Data'!E181))="","",OFFSET('Sanitation Data'!$E$30,0,10*ROW('Sanitation Data'!E181)))</f>
        <v/>
      </c>
      <c r="CS187" s="309" t="str">
        <f ca="true">+IF(OFFSET('Sanitation Data'!$E$31,0,10*ROW('Sanitation Data'!E181))="","",OFFSET('Sanitation Data'!$E$31,0,10*ROW('Sanitation Data'!E181)))</f>
        <v/>
      </c>
      <c r="CT187" s="309" t="str">
        <f ca="true">+IF(OFFSET('Sanitation Data'!$E$32,0,10*ROW('Sanitation Data'!E181))="","",OFFSET('Sanitation Data'!$E$32,0,10*ROW('Sanitation Data'!E181)))</f>
        <v/>
      </c>
      <c r="CU187" s="309" t="str">
        <f ca="true">+IF(OFFSET('Sanitation Data'!$F$28,0,10*ROW('Sanitation Data'!F181))="","",OFFSET('Sanitation Data'!$F$28,0,10*ROW('Sanitation Data'!F181)))</f>
        <v/>
      </c>
      <c r="CV187" s="309" t="str">
        <f ca="true">+IF(OFFSET('Sanitation Data'!$F$29,0,10*ROW('Sanitation Data'!F181))="","",OFFSET('Sanitation Data'!$F$29,0,10*ROW('Sanitation Data'!F181)))</f>
        <v/>
      </c>
      <c r="CW187" s="309" t="str">
        <f ca="true">+IF(OFFSET('Sanitation Data'!$F$30,0,10*ROW('Sanitation Data'!F181))="","",OFFSET('Sanitation Data'!$F$30,0,10*ROW('Sanitation Data'!F181)))</f>
        <v/>
      </c>
      <c r="CX187" s="309" t="str">
        <f ca="true">+IF(OFFSET('Sanitation Data'!$F$31,0,10*ROW('Sanitation Data'!F181))="","",OFFSET('Sanitation Data'!$F$31,0,10*ROW('Sanitation Data'!F181)))</f>
        <v/>
      </c>
      <c r="CY187" s="309" t="str">
        <f ca="true">+IF(OFFSET('Sanitation Data'!$F$32,0,10*ROW('Sanitation Data'!F181))="","",OFFSET('Sanitation Data'!$F$32,0,10*ROW('Sanitation Data'!F181)))</f>
        <v/>
      </c>
      <c r="CZ187" s="309" t="str">
        <f ca="true">+IF(OFFSET('Sanitation Data'!$G$28,0,10*ROW('Sanitation Data'!G181))="","",OFFSET('Sanitation Data'!$G$28,0,10*ROW('Sanitation Data'!G181)))</f>
        <v/>
      </c>
      <c r="DA187" s="309" t="str">
        <f ca="true">+IF(OFFSET('Sanitation Data'!$G$29,0,10*ROW('Sanitation Data'!G181))="","",OFFSET('Sanitation Data'!$G$29,0,10*ROW('Sanitation Data'!G181)))</f>
        <v/>
      </c>
      <c r="DB187" s="309" t="str">
        <f ca="true">+IF(OFFSET('Sanitation Data'!$G$30,0,10*ROW('Sanitation Data'!G181))="","",OFFSET('Sanitation Data'!$G$30,0,10*ROW('Sanitation Data'!G181)))</f>
        <v/>
      </c>
      <c r="DC187" s="309" t="str">
        <f ca="true">+IF(OFFSET('Sanitation Data'!$G$31,0,10*ROW('Sanitation Data'!G181))="","",OFFSET('Sanitation Data'!$G$31,0,10*ROW('Sanitation Data'!G181)))</f>
        <v/>
      </c>
      <c r="DD187" s="309" t="str">
        <f ca="true">+IF(OFFSET('Sanitation Data'!$G$32,0,10*ROW('Sanitation Data'!G181))="","",OFFSET('Sanitation Data'!$G$32,0,10*ROW('Sanitation Data'!G181)))</f>
        <v/>
      </c>
      <c r="DE187" s="309" t="str">
        <f ca="true">+IF(OFFSET('Sanitation Data'!$H$28,0,10*ROW('Sanitation Data'!H181))="","",OFFSET('Sanitation Data'!$H$28,0,10*ROW('Sanitation Data'!H181)))</f>
        <v/>
      </c>
      <c r="DF187" s="309" t="str">
        <f ca="true">+IF(OFFSET('Sanitation Data'!$H$29,0,10*ROW('Sanitation Data'!H181))="","",OFFSET('Sanitation Data'!$H$29,0,10*ROW('Sanitation Data'!H181)))</f>
        <v/>
      </c>
      <c r="DG187" s="309" t="str">
        <f ca="true">+IF(OFFSET('Sanitation Data'!$H$30,0,10*ROW('Sanitation Data'!H181))="","",OFFSET('Sanitation Data'!$H$30,0,10*ROW('Sanitation Data'!H181)))</f>
        <v/>
      </c>
      <c r="DH187" s="309" t="str">
        <f ca="true">+IF(OFFSET('Sanitation Data'!$H$31,0,10*ROW('Sanitation Data'!H181))="","",OFFSET('Sanitation Data'!$H$31,0,10*ROW('Sanitation Data'!H181)))</f>
        <v/>
      </c>
      <c r="DI187" s="309" t="str">
        <f ca="true">+IF(OFFSET('Sanitation Data'!$H$32,0,10*ROW('Sanitation Data'!H181))="","",OFFSET('Sanitation Data'!$H$32,0,10*ROW('Sanitation Data'!H181)))</f>
        <v/>
      </c>
      <c r="DJ187" s="309" t="str">
        <f ca="true">+IF(OFFSET('Sanitation Data'!$I$28,0,10*ROW('Sanitation Data'!I181))="","",OFFSET('Sanitation Data'!$I$28,0,10*ROW('Sanitation Data'!I181)))</f>
        <v/>
      </c>
      <c r="DK187" s="309" t="str">
        <f ca="true">+IF(OFFSET('Sanitation Data'!$I$29,0,10*ROW('Sanitation Data'!I181))="","",OFFSET('Sanitation Data'!$I$29,0,10*ROW('Sanitation Data'!I181)))</f>
        <v/>
      </c>
      <c r="DL187" s="309" t="str">
        <f ca="true">+IF(OFFSET('Sanitation Data'!$I$30,0,10*ROW('Sanitation Data'!I181))="","",OFFSET('Sanitation Data'!$I$30,0,10*ROW('Sanitation Data'!I181)))</f>
        <v/>
      </c>
      <c r="DM187" s="309" t="str">
        <f ca="true">+IF(OFFSET('Sanitation Data'!$I$31,0,10*ROW('Sanitation Data'!I181))="","",OFFSET('Sanitation Data'!$I$31,0,10*ROW('Sanitation Data'!I181)))</f>
        <v/>
      </c>
      <c r="DN187" s="309" t="str">
        <f ca="true">+IF(OFFSET('Sanitation Data'!$I$32,0,10*ROW('Sanitation Data'!I181))="","",OFFSET('Sanitation Data'!$I$32,0,10*ROW('Sanitation Data'!I181)))</f>
        <v/>
      </c>
      <c r="DO187" s="309" t="str">
        <f ca="true">+IF(OFFSET('Hygiene Data'!$D$11,0,10*ROW('Hygiene Data'!D181))="","",OFFSET('Hygiene Data'!$D$11,0,10*ROW('Hygiene Data'!D181)))</f>
        <v/>
      </c>
      <c r="DP187" s="309" t="str">
        <f ca="true">+IF(OFFSET('Hygiene Data'!$D$12,0,10*ROW('Hygiene Data'!D181))="","",OFFSET('Hygiene Data'!$D$12,0,10*ROW('Hygiene Data'!D181)))</f>
        <v/>
      </c>
      <c r="DQ187" s="309" t="str">
        <f ca="true">+IF(OFFSET('Hygiene Data'!$D$13,0,10*ROW('Hygiene Data'!D181))="","",OFFSET('Hygiene Data'!$D$13,0,10*ROW('Hygiene Data'!D181)))</f>
        <v/>
      </c>
      <c r="DR187" s="309" t="str">
        <f ca="true">+IF(OFFSET('Hygiene Data'!$E$11,0,10*ROW('Hygiene Data'!E181))="","",OFFSET('Hygiene Data'!$E$11,0,10*ROW('Hygiene Data'!E181)))</f>
        <v/>
      </c>
      <c r="DS187" s="309" t="str">
        <f ca="true">+IF(OFFSET('Hygiene Data'!$E$12,0,10*ROW('Hygiene Data'!E181))="","",OFFSET('Hygiene Data'!$E$12,0,10*ROW('Hygiene Data'!E181)))</f>
        <v/>
      </c>
      <c r="DT187" s="309" t="str">
        <f ca="true">+IF(OFFSET('Hygiene Data'!$E$13,0,10*ROW('Hygiene Data'!E181))="","",OFFSET('Hygiene Data'!$E$13,0,10*ROW('Hygiene Data'!E181)))</f>
        <v/>
      </c>
      <c r="DU187" s="309" t="str">
        <f ca="true">+IF(OFFSET('Hygiene Data'!$F$11,0,10*ROW('Hygiene Data'!F181))="","",OFFSET('Hygiene Data'!$F$11,0,10*ROW('Hygiene Data'!F181)))</f>
        <v/>
      </c>
      <c r="DV187" s="309" t="str">
        <f ca="true">+IF(OFFSET('Hygiene Data'!$F$12,0,10*ROW('Hygiene Data'!F181))="","",OFFSET('Hygiene Data'!$F$12,0,10*ROW('Hygiene Data'!F181)))</f>
        <v/>
      </c>
      <c r="DW187" s="309" t="str">
        <f ca="true">+IF(OFFSET('Hygiene Data'!$F$13,0,10*ROW('Hygiene Data'!F181))="","",OFFSET('Hygiene Data'!$F$13,0,10*ROW('Hygiene Data'!F181)))</f>
        <v/>
      </c>
      <c r="DX187" s="309" t="str">
        <f ca="true">+IF(OFFSET('Hygiene Data'!$G$11,0,10*ROW('Hygiene Data'!G181))="","",OFFSET('Hygiene Data'!$G$11,0,10*ROW('Hygiene Data'!G181)))</f>
        <v/>
      </c>
      <c r="DY187" s="309" t="str">
        <f ca="true">+IF(OFFSET('Hygiene Data'!$G$12,0,10*ROW('Hygiene Data'!G181))="","",OFFSET('Hygiene Data'!$G$12,0,10*ROW('Hygiene Data'!G181)))</f>
        <v/>
      </c>
      <c r="DZ187" s="309" t="str">
        <f ca="true">+IF(OFFSET('Hygiene Data'!$G$13,0,10*ROW('Hygiene Data'!G181))="","",OFFSET('Hygiene Data'!$G$13,0,10*ROW('Hygiene Data'!G181)))</f>
        <v/>
      </c>
      <c r="EA187" s="309" t="str">
        <f ca="true">+IF(OFFSET('Hygiene Data'!$H$11,0,10*ROW('Hygiene Data'!H181))="","",OFFSET('Hygiene Data'!$H$11,0,10*ROW('Hygiene Data'!H181)))</f>
        <v/>
      </c>
      <c r="EB187" s="309" t="str">
        <f ca="true">+IF(OFFSET('Hygiene Data'!$H$12,0,10*ROW('Hygiene Data'!H181))="","",OFFSET('Hygiene Data'!$H$12,0,10*ROW('Hygiene Data'!H181)))</f>
        <v/>
      </c>
      <c r="EC187" s="309" t="str">
        <f ca="true">+IF(OFFSET('Hygiene Data'!$H$13,0,10*ROW('Hygiene Data'!H181))="","",OFFSET('Hygiene Data'!$H$13,0,10*ROW('Hygiene Data'!H181)))</f>
        <v/>
      </c>
      <c r="ED187" s="309" t="str">
        <f ca="true">+IF(OFFSET('Hygiene Data'!$I$11,0,10*ROW('Hygiene Data'!I181))="","",OFFSET('Hygiene Data'!$I$11,0,10*ROW('Hygiene Data'!I181)))</f>
        <v/>
      </c>
      <c r="EE187" s="309" t="str">
        <f ca="true">+IF(OFFSET('Hygiene Data'!$I$12,0,10*ROW('Hygiene Data'!I181))="","",OFFSET('Hygiene Data'!$I$12,0,10*ROW('Hygiene Data'!I181)))</f>
        <v/>
      </c>
      <c r="EF187" s="309"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65" t="str">
        <f t="shared" ca="true" si="2"/>
        <v/>
      </c>
      <c r="D188" s="9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10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10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10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10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10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10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10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10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10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10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10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10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10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10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10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10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10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10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10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10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10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10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10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10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10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10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10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10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10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10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9"/>
      <c r="BS188" s="309" t="str">
        <f ca="true">+IF(OFFSET('Water Data'!$D$27,0,10*ROW('Water Data'!D182))="","",OFFSET('Water Data'!$D$27,0,10*ROW('Water Data'!D182)))</f>
        <v/>
      </c>
      <c r="BT188" s="309" t="str">
        <f ca="true">+IF(OFFSET('Water Data'!$D$28,0,10*ROW('Water Data'!D182))="","",OFFSET('Water Data'!$D$28,0,10*ROW('Water Data'!D182)))</f>
        <v/>
      </c>
      <c r="BU188" s="309" t="str">
        <f ca="true">+IF(OFFSET('Water Data'!$D$29,0,10*ROW('Water Data'!D182))="","",OFFSET('Water Data'!$D$29,0,10*ROW('Water Data'!D182)))</f>
        <v/>
      </c>
      <c r="BV188" s="309" t="str">
        <f ca="true">+IF(OFFSET('Water Data'!$E$27,0,10*ROW('Water Data'!E182))="","",OFFSET('Water Data'!$E$27,0,10*ROW('Water Data'!E182)))</f>
        <v/>
      </c>
      <c r="BW188" s="309" t="str">
        <f ca="true">+IF(OFFSET('Water Data'!$E$28,0,10*ROW('Water Data'!E182))="","",OFFSET('Water Data'!$E$28,0,10*ROW('Water Data'!E182)))</f>
        <v/>
      </c>
      <c r="BX188" s="309" t="str">
        <f ca="true">+IF(OFFSET('Water Data'!$E$29,0,10*ROW('Water Data'!E182))="","",OFFSET('Water Data'!$E$29,0,10*ROW('Water Data'!E182)))</f>
        <v/>
      </c>
      <c r="BY188" s="309" t="str">
        <f ca="true">+IF(OFFSET('Water Data'!$F$27,0,10*ROW('Water Data'!F182))="","",OFFSET('Water Data'!$F$27,0,10*ROW('Water Data'!F182)))</f>
        <v/>
      </c>
      <c r="BZ188" s="309" t="str">
        <f ca="true">+IF(OFFSET('Water Data'!$F$28,0,10*ROW('Water Data'!F182))="","",OFFSET('Water Data'!$F$28,0,10*ROW('Water Data'!F182)))</f>
        <v/>
      </c>
      <c r="CA188" s="309" t="str">
        <f ca="true">+IF(OFFSET('Water Data'!$F$29,0,10*ROW('Water Data'!F182))="","",OFFSET('Water Data'!$F$29,0,10*ROW('Water Data'!F182)))</f>
        <v/>
      </c>
      <c r="CB188" s="309" t="str">
        <f ca="true">+IF(OFFSET('Water Data'!$G$27,0,10*ROW('Water Data'!G182))="","",OFFSET('Water Data'!$G$27,0,10*ROW('Water Data'!G182)))</f>
        <v/>
      </c>
      <c r="CC188" s="309" t="str">
        <f ca="true">+IF(OFFSET('Water Data'!$G$28,0,10*ROW('Water Data'!G182))="","",OFFSET('Water Data'!$G$28,0,10*ROW('Water Data'!G182)))</f>
        <v/>
      </c>
      <c r="CD188" s="309" t="str">
        <f ca="true">+IF(OFFSET('Water Data'!$G$29,0,10*ROW('Water Data'!G182))="","",OFFSET('Water Data'!$G$29,0,10*ROW('Water Data'!G182)))</f>
        <v/>
      </c>
      <c r="CE188" s="309" t="str">
        <f ca="true">+IF(OFFSET('Water Data'!$H$27,0,10*ROW('Water Data'!H182))="","",OFFSET('Water Data'!$H$27,0,10*ROW('Water Data'!H182)))</f>
        <v/>
      </c>
      <c r="CF188" s="309" t="str">
        <f ca="true">+IF(OFFSET('Water Data'!$H$28,0,10*ROW('Water Data'!H182))="","",OFFSET('Water Data'!$H$28,0,10*ROW('Water Data'!H182)))</f>
        <v/>
      </c>
      <c r="CG188" s="309" t="str">
        <f ca="true">+IF(OFFSET('Water Data'!$H$29,0,10*ROW('Water Data'!H182))="","",OFFSET('Water Data'!$H$29,0,10*ROW('Water Data'!H182)))</f>
        <v/>
      </c>
      <c r="CH188" s="309" t="str">
        <f ca="true">+IF(OFFSET('Water Data'!$I$27,0,10*ROW('Water Data'!I182))="","",OFFSET('Water Data'!$I$27,0,10*ROW('Water Data'!I182)))</f>
        <v/>
      </c>
      <c r="CI188" s="309" t="str">
        <f ca="true">+IF(OFFSET('Water Data'!$I$28,0,10*ROW('Water Data'!I182))="","",OFFSET('Water Data'!$I$28,0,10*ROW('Water Data'!I182)))</f>
        <v/>
      </c>
      <c r="CJ188" s="309" t="str">
        <f ca="true">+IF(OFFSET('Water Data'!$I$29,0,10*ROW('Water Data'!I182))="","",OFFSET('Water Data'!$I$29,0,10*ROW('Water Data'!I182)))</f>
        <v/>
      </c>
      <c r="CK188" s="309" t="str">
        <f ca="true">+IF(OFFSET('Sanitation Data'!$D$28,0,10*ROW('Sanitation Data'!D182))="","",OFFSET('Sanitation Data'!$D$28,0,10*ROW('Sanitation Data'!D182)))</f>
        <v/>
      </c>
      <c r="CL188" s="309" t="str">
        <f ca="true">+IF(OFFSET('Sanitation Data'!$D$29,0,10*ROW('Sanitation Data'!D182))="","",OFFSET('Sanitation Data'!$D$29,0,10*ROW('Sanitation Data'!D182)))</f>
        <v/>
      </c>
      <c r="CM188" s="309" t="str">
        <f ca="true">+IF(OFFSET('Sanitation Data'!$D$30,0,10*ROW('Sanitation Data'!D182))="","",OFFSET('Sanitation Data'!$D$30,0,10*ROW('Sanitation Data'!D182)))</f>
        <v/>
      </c>
      <c r="CN188" s="309" t="str">
        <f ca="true">+IF(OFFSET('Sanitation Data'!$D$31,0,10*ROW('Sanitation Data'!D182))="","",OFFSET('Sanitation Data'!$D$31,0,10*ROW('Sanitation Data'!D182)))</f>
        <v/>
      </c>
      <c r="CO188" s="309" t="str">
        <f ca="true">+IF(OFFSET('Sanitation Data'!$D$32,0,10*ROW('Sanitation Data'!D182))="","",OFFSET('Sanitation Data'!$D$32,0,10*ROW('Sanitation Data'!D182)))</f>
        <v/>
      </c>
      <c r="CP188" s="309" t="str">
        <f ca="true">+IF(OFFSET('Sanitation Data'!$E$28,0,10*ROW('Sanitation Data'!E182))="","",OFFSET('Sanitation Data'!$E$28,0,10*ROW('Sanitation Data'!E182)))</f>
        <v/>
      </c>
      <c r="CQ188" s="309" t="str">
        <f ca="true">+IF(OFFSET('Sanitation Data'!$E$29,0,10*ROW('Sanitation Data'!E182))="","",OFFSET('Sanitation Data'!$E$29,0,10*ROW('Sanitation Data'!E182)))</f>
        <v/>
      </c>
      <c r="CR188" s="309" t="str">
        <f ca="true">+IF(OFFSET('Sanitation Data'!$E$30,0,10*ROW('Sanitation Data'!E182))="","",OFFSET('Sanitation Data'!$E$30,0,10*ROW('Sanitation Data'!E182)))</f>
        <v/>
      </c>
      <c r="CS188" s="309" t="str">
        <f ca="true">+IF(OFFSET('Sanitation Data'!$E$31,0,10*ROW('Sanitation Data'!E182))="","",OFFSET('Sanitation Data'!$E$31,0,10*ROW('Sanitation Data'!E182)))</f>
        <v/>
      </c>
      <c r="CT188" s="309" t="str">
        <f ca="true">+IF(OFFSET('Sanitation Data'!$E$32,0,10*ROW('Sanitation Data'!E182))="","",OFFSET('Sanitation Data'!$E$32,0,10*ROW('Sanitation Data'!E182)))</f>
        <v/>
      </c>
      <c r="CU188" s="309" t="str">
        <f ca="true">+IF(OFFSET('Sanitation Data'!$F$28,0,10*ROW('Sanitation Data'!F182))="","",OFFSET('Sanitation Data'!$F$28,0,10*ROW('Sanitation Data'!F182)))</f>
        <v/>
      </c>
      <c r="CV188" s="309" t="str">
        <f ca="true">+IF(OFFSET('Sanitation Data'!$F$29,0,10*ROW('Sanitation Data'!F182))="","",OFFSET('Sanitation Data'!$F$29,0,10*ROW('Sanitation Data'!F182)))</f>
        <v/>
      </c>
      <c r="CW188" s="309" t="str">
        <f ca="true">+IF(OFFSET('Sanitation Data'!$F$30,0,10*ROW('Sanitation Data'!F182))="","",OFFSET('Sanitation Data'!$F$30,0,10*ROW('Sanitation Data'!F182)))</f>
        <v/>
      </c>
      <c r="CX188" s="309" t="str">
        <f ca="true">+IF(OFFSET('Sanitation Data'!$F$31,0,10*ROW('Sanitation Data'!F182))="","",OFFSET('Sanitation Data'!$F$31,0,10*ROW('Sanitation Data'!F182)))</f>
        <v/>
      </c>
      <c r="CY188" s="309" t="str">
        <f ca="true">+IF(OFFSET('Sanitation Data'!$F$32,0,10*ROW('Sanitation Data'!F182))="","",OFFSET('Sanitation Data'!$F$32,0,10*ROW('Sanitation Data'!F182)))</f>
        <v/>
      </c>
      <c r="CZ188" s="309" t="str">
        <f ca="true">+IF(OFFSET('Sanitation Data'!$G$28,0,10*ROW('Sanitation Data'!G182))="","",OFFSET('Sanitation Data'!$G$28,0,10*ROW('Sanitation Data'!G182)))</f>
        <v/>
      </c>
      <c r="DA188" s="309" t="str">
        <f ca="true">+IF(OFFSET('Sanitation Data'!$G$29,0,10*ROW('Sanitation Data'!G182))="","",OFFSET('Sanitation Data'!$G$29,0,10*ROW('Sanitation Data'!G182)))</f>
        <v/>
      </c>
      <c r="DB188" s="309" t="str">
        <f ca="true">+IF(OFFSET('Sanitation Data'!$G$30,0,10*ROW('Sanitation Data'!G182))="","",OFFSET('Sanitation Data'!$G$30,0,10*ROW('Sanitation Data'!G182)))</f>
        <v/>
      </c>
      <c r="DC188" s="309" t="str">
        <f ca="true">+IF(OFFSET('Sanitation Data'!$G$31,0,10*ROW('Sanitation Data'!G182))="","",OFFSET('Sanitation Data'!$G$31,0,10*ROW('Sanitation Data'!G182)))</f>
        <v/>
      </c>
      <c r="DD188" s="309" t="str">
        <f ca="true">+IF(OFFSET('Sanitation Data'!$G$32,0,10*ROW('Sanitation Data'!G182))="","",OFFSET('Sanitation Data'!$G$32,0,10*ROW('Sanitation Data'!G182)))</f>
        <v/>
      </c>
      <c r="DE188" s="309" t="str">
        <f ca="true">+IF(OFFSET('Sanitation Data'!$H$28,0,10*ROW('Sanitation Data'!H182))="","",OFFSET('Sanitation Data'!$H$28,0,10*ROW('Sanitation Data'!H182)))</f>
        <v/>
      </c>
      <c r="DF188" s="309" t="str">
        <f ca="true">+IF(OFFSET('Sanitation Data'!$H$29,0,10*ROW('Sanitation Data'!H182))="","",OFFSET('Sanitation Data'!$H$29,0,10*ROW('Sanitation Data'!H182)))</f>
        <v/>
      </c>
      <c r="DG188" s="309" t="str">
        <f ca="true">+IF(OFFSET('Sanitation Data'!$H$30,0,10*ROW('Sanitation Data'!H182))="","",OFFSET('Sanitation Data'!$H$30,0,10*ROW('Sanitation Data'!H182)))</f>
        <v/>
      </c>
      <c r="DH188" s="309" t="str">
        <f ca="true">+IF(OFFSET('Sanitation Data'!$H$31,0,10*ROW('Sanitation Data'!H182))="","",OFFSET('Sanitation Data'!$H$31,0,10*ROW('Sanitation Data'!H182)))</f>
        <v/>
      </c>
      <c r="DI188" s="309" t="str">
        <f ca="true">+IF(OFFSET('Sanitation Data'!$H$32,0,10*ROW('Sanitation Data'!H182))="","",OFFSET('Sanitation Data'!$H$32,0,10*ROW('Sanitation Data'!H182)))</f>
        <v/>
      </c>
      <c r="DJ188" s="309" t="str">
        <f ca="true">+IF(OFFSET('Sanitation Data'!$I$28,0,10*ROW('Sanitation Data'!I182))="","",OFFSET('Sanitation Data'!$I$28,0,10*ROW('Sanitation Data'!I182)))</f>
        <v/>
      </c>
      <c r="DK188" s="309" t="str">
        <f ca="true">+IF(OFFSET('Sanitation Data'!$I$29,0,10*ROW('Sanitation Data'!I182))="","",OFFSET('Sanitation Data'!$I$29,0,10*ROW('Sanitation Data'!I182)))</f>
        <v/>
      </c>
      <c r="DL188" s="309" t="str">
        <f ca="true">+IF(OFFSET('Sanitation Data'!$I$30,0,10*ROW('Sanitation Data'!I182))="","",OFFSET('Sanitation Data'!$I$30,0,10*ROW('Sanitation Data'!I182)))</f>
        <v/>
      </c>
      <c r="DM188" s="309" t="str">
        <f ca="true">+IF(OFFSET('Sanitation Data'!$I$31,0,10*ROW('Sanitation Data'!I182))="","",OFFSET('Sanitation Data'!$I$31,0,10*ROW('Sanitation Data'!I182)))</f>
        <v/>
      </c>
      <c r="DN188" s="309" t="str">
        <f ca="true">+IF(OFFSET('Sanitation Data'!$I$32,0,10*ROW('Sanitation Data'!I182))="","",OFFSET('Sanitation Data'!$I$32,0,10*ROW('Sanitation Data'!I182)))</f>
        <v/>
      </c>
      <c r="DO188" s="309" t="str">
        <f ca="true">+IF(OFFSET('Hygiene Data'!$D$11,0,10*ROW('Hygiene Data'!D182))="","",OFFSET('Hygiene Data'!$D$11,0,10*ROW('Hygiene Data'!D182)))</f>
        <v/>
      </c>
      <c r="DP188" s="309" t="str">
        <f ca="true">+IF(OFFSET('Hygiene Data'!$D$12,0,10*ROW('Hygiene Data'!D182))="","",OFFSET('Hygiene Data'!$D$12,0,10*ROW('Hygiene Data'!D182)))</f>
        <v/>
      </c>
      <c r="DQ188" s="309" t="str">
        <f ca="true">+IF(OFFSET('Hygiene Data'!$D$13,0,10*ROW('Hygiene Data'!D182))="","",OFFSET('Hygiene Data'!$D$13,0,10*ROW('Hygiene Data'!D182)))</f>
        <v/>
      </c>
      <c r="DR188" s="309" t="str">
        <f ca="true">+IF(OFFSET('Hygiene Data'!$E$11,0,10*ROW('Hygiene Data'!E182))="","",OFFSET('Hygiene Data'!$E$11,0,10*ROW('Hygiene Data'!E182)))</f>
        <v/>
      </c>
      <c r="DS188" s="309" t="str">
        <f ca="true">+IF(OFFSET('Hygiene Data'!$E$12,0,10*ROW('Hygiene Data'!E182))="","",OFFSET('Hygiene Data'!$E$12,0,10*ROW('Hygiene Data'!E182)))</f>
        <v/>
      </c>
      <c r="DT188" s="309" t="str">
        <f ca="true">+IF(OFFSET('Hygiene Data'!$E$13,0,10*ROW('Hygiene Data'!E182))="","",OFFSET('Hygiene Data'!$E$13,0,10*ROW('Hygiene Data'!E182)))</f>
        <v/>
      </c>
      <c r="DU188" s="309" t="str">
        <f ca="true">+IF(OFFSET('Hygiene Data'!$F$11,0,10*ROW('Hygiene Data'!F182))="","",OFFSET('Hygiene Data'!$F$11,0,10*ROW('Hygiene Data'!F182)))</f>
        <v/>
      </c>
      <c r="DV188" s="309" t="str">
        <f ca="true">+IF(OFFSET('Hygiene Data'!$F$12,0,10*ROW('Hygiene Data'!F182))="","",OFFSET('Hygiene Data'!$F$12,0,10*ROW('Hygiene Data'!F182)))</f>
        <v/>
      </c>
      <c r="DW188" s="309" t="str">
        <f ca="true">+IF(OFFSET('Hygiene Data'!$F$13,0,10*ROW('Hygiene Data'!F182))="","",OFFSET('Hygiene Data'!$F$13,0,10*ROW('Hygiene Data'!F182)))</f>
        <v/>
      </c>
      <c r="DX188" s="309" t="str">
        <f ca="true">+IF(OFFSET('Hygiene Data'!$G$11,0,10*ROW('Hygiene Data'!G182))="","",OFFSET('Hygiene Data'!$G$11,0,10*ROW('Hygiene Data'!G182)))</f>
        <v/>
      </c>
      <c r="DY188" s="309" t="str">
        <f ca="true">+IF(OFFSET('Hygiene Data'!$G$12,0,10*ROW('Hygiene Data'!G182))="","",OFFSET('Hygiene Data'!$G$12,0,10*ROW('Hygiene Data'!G182)))</f>
        <v/>
      </c>
      <c r="DZ188" s="309" t="str">
        <f ca="true">+IF(OFFSET('Hygiene Data'!$G$13,0,10*ROW('Hygiene Data'!G182))="","",OFFSET('Hygiene Data'!$G$13,0,10*ROW('Hygiene Data'!G182)))</f>
        <v/>
      </c>
      <c r="EA188" s="309" t="str">
        <f ca="true">+IF(OFFSET('Hygiene Data'!$H$11,0,10*ROW('Hygiene Data'!H182))="","",OFFSET('Hygiene Data'!$H$11,0,10*ROW('Hygiene Data'!H182)))</f>
        <v/>
      </c>
      <c r="EB188" s="309" t="str">
        <f ca="true">+IF(OFFSET('Hygiene Data'!$H$12,0,10*ROW('Hygiene Data'!H182))="","",OFFSET('Hygiene Data'!$H$12,0,10*ROW('Hygiene Data'!H182)))</f>
        <v/>
      </c>
      <c r="EC188" s="309" t="str">
        <f ca="true">+IF(OFFSET('Hygiene Data'!$H$13,0,10*ROW('Hygiene Data'!H182))="","",OFFSET('Hygiene Data'!$H$13,0,10*ROW('Hygiene Data'!H182)))</f>
        <v/>
      </c>
      <c r="ED188" s="309" t="str">
        <f ca="true">+IF(OFFSET('Hygiene Data'!$I$11,0,10*ROW('Hygiene Data'!I182))="","",OFFSET('Hygiene Data'!$I$11,0,10*ROW('Hygiene Data'!I182)))</f>
        <v/>
      </c>
      <c r="EE188" s="309" t="str">
        <f ca="true">+IF(OFFSET('Hygiene Data'!$I$12,0,10*ROW('Hygiene Data'!I182))="","",OFFSET('Hygiene Data'!$I$12,0,10*ROW('Hygiene Data'!I182)))</f>
        <v/>
      </c>
      <c r="EF188" s="309"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65" t="str">
        <f t="shared" ca="true" si="2"/>
        <v/>
      </c>
      <c r="D189" s="9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10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10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10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10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10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10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10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10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10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10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10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10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10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10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10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10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10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10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10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10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10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10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10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10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10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10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10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10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10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10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9"/>
      <c r="BS189" s="309" t="str">
        <f ca="true">+IF(OFFSET('Water Data'!$D$27,0,10*ROW('Water Data'!D183))="","",OFFSET('Water Data'!$D$27,0,10*ROW('Water Data'!D183)))</f>
        <v/>
      </c>
      <c r="BT189" s="309" t="str">
        <f ca="true">+IF(OFFSET('Water Data'!$D$28,0,10*ROW('Water Data'!D183))="","",OFFSET('Water Data'!$D$28,0,10*ROW('Water Data'!D183)))</f>
        <v/>
      </c>
      <c r="BU189" s="309" t="str">
        <f ca="true">+IF(OFFSET('Water Data'!$D$29,0,10*ROW('Water Data'!D183))="","",OFFSET('Water Data'!$D$29,0,10*ROW('Water Data'!D183)))</f>
        <v/>
      </c>
      <c r="BV189" s="309" t="str">
        <f ca="true">+IF(OFFSET('Water Data'!$E$27,0,10*ROW('Water Data'!E183))="","",OFFSET('Water Data'!$E$27,0,10*ROW('Water Data'!E183)))</f>
        <v/>
      </c>
      <c r="BW189" s="309" t="str">
        <f ca="true">+IF(OFFSET('Water Data'!$E$28,0,10*ROW('Water Data'!E183))="","",OFFSET('Water Data'!$E$28,0,10*ROW('Water Data'!E183)))</f>
        <v/>
      </c>
      <c r="BX189" s="309" t="str">
        <f ca="true">+IF(OFFSET('Water Data'!$E$29,0,10*ROW('Water Data'!E183))="","",OFFSET('Water Data'!$E$29,0,10*ROW('Water Data'!E183)))</f>
        <v/>
      </c>
      <c r="BY189" s="309" t="str">
        <f ca="true">+IF(OFFSET('Water Data'!$F$27,0,10*ROW('Water Data'!F183))="","",OFFSET('Water Data'!$F$27,0,10*ROW('Water Data'!F183)))</f>
        <v/>
      </c>
      <c r="BZ189" s="309" t="str">
        <f ca="true">+IF(OFFSET('Water Data'!$F$28,0,10*ROW('Water Data'!F183))="","",OFFSET('Water Data'!$F$28,0,10*ROW('Water Data'!F183)))</f>
        <v/>
      </c>
      <c r="CA189" s="309" t="str">
        <f ca="true">+IF(OFFSET('Water Data'!$F$29,0,10*ROW('Water Data'!F183))="","",OFFSET('Water Data'!$F$29,0,10*ROW('Water Data'!F183)))</f>
        <v/>
      </c>
      <c r="CB189" s="309" t="str">
        <f ca="true">+IF(OFFSET('Water Data'!$G$27,0,10*ROW('Water Data'!G183))="","",OFFSET('Water Data'!$G$27,0,10*ROW('Water Data'!G183)))</f>
        <v/>
      </c>
      <c r="CC189" s="309" t="str">
        <f ca="true">+IF(OFFSET('Water Data'!$G$28,0,10*ROW('Water Data'!G183))="","",OFFSET('Water Data'!$G$28,0,10*ROW('Water Data'!G183)))</f>
        <v/>
      </c>
      <c r="CD189" s="309" t="str">
        <f ca="true">+IF(OFFSET('Water Data'!$G$29,0,10*ROW('Water Data'!G183))="","",OFFSET('Water Data'!$G$29,0,10*ROW('Water Data'!G183)))</f>
        <v/>
      </c>
      <c r="CE189" s="309" t="str">
        <f ca="true">+IF(OFFSET('Water Data'!$H$27,0,10*ROW('Water Data'!H183))="","",OFFSET('Water Data'!$H$27,0,10*ROW('Water Data'!H183)))</f>
        <v/>
      </c>
      <c r="CF189" s="309" t="str">
        <f ca="true">+IF(OFFSET('Water Data'!$H$28,0,10*ROW('Water Data'!H183))="","",OFFSET('Water Data'!$H$28,0,10*ROW('Water Data'!H183)))</f>
        <v/>
      </c>
      <c r="CG189" s="309" t="str">
        <f ca="true">+IF(OFFSET('Water Data'!$H$29,0,10*ROW('Water Data'!H183))="","",OFFSET('Water Data'!$H$29,0,10*ROW('Water Data'!H183)))</f>
        <v/>
      </c>
      <c r="CH189" s="309" t="str">
        <f ca="true">+IF(OFFSET('Water Data'!$I$27,0,10*ROW('Water Data'!I183))="","",OFFSET('Water Data'!$I$27,0,10*ROW('Water Data'!I183)))</f>
        <v/>
      </c>
      <c r="CI189" s="309" t="str">
        <f ca="true">+IF(OFFSET('Water Data'!$I$28,0,10*ROW('Water Data'!I183))="","",OFFSET('Water Data'!$I$28,0,10*ROW('Water Data'!I183)))</f>
        <v/>
      </c>
      <c r="CJ189" s="309" t="str">
        <f ca="true">+IF(OFFSET('Water Data'!$I$29,0,10*ROW('Water Data'!I183))="","",OFFSET('Water Data'!$I$29,0,10*ROW('Water Data'!I183)))</f>
        <v/>
      </c>
      <c r="CK189" s="309" t="str">
        <f ca="true">+IF(OFFSET('Sanitation Data'!$D$28,0,10*ROW('Sanitation Data'!D183))="","",OFFSET('Sanitation Data'!$D$28,0,10*ROW('Sanitation Data'!D183)))</f>
        <v/>
      </c>
      <c r="CL189" s="309" t="str">
        <f ca="true">+IF(OFFSET('Sanitation Data'!$D$29,0,10*ROW('Sanitation Data'!D183))="","",OFFSET('Sanitation Data'!$D$29,0,10*ROW('Sanitation Data'!D183)))</f>
        <v/>
      </c>
      <c r="CM189" s="309" t="str">
        <f ca="true">+IF(OFFSET('Sanitation Data'!$D$30,0,10*ROW('Sanitation Data'!D183))="","",OFFSET('Sanitation Data'!$D$30,0,10*ROW('Sanitation Data'!D183)))</f>
        <v/>
      </c>
      <c r="CN189" s="309" t="str">
        <f ca="true">+IF(OFFSET('Sanitation Data'!$D$31,0,10*ROW('Sanitation Data'!D183))="","",OFFSET('Sanitation Data'!$D$31,0,10*ROW('Sanitation Data'!D183)))</f>
        <v/>
      </c>
      <c r="CO189" s="309" t="str">
        <f ca="true">+IF(OFFSET('Sanitation Data'!$D$32,0,10*ROW('Sanitation Data'!D183))="","",OFFSET('Sanitation Data'!$D$32,0,10*ROW('Sanitation Data'!D183)))</f>
        <v/>
      </c>
      <c r="CP189" s="309" t="str">
        <f ca="true">+IF(OFFSET('Sanitation Data'!$E$28,0,10*ROW('Sanitation Data'!E183))="","",OFFSET('Sanitation Data'!$E$28,0,10*ROW('Sanitation Data'!E183)))</f>
        <v/>
      </c>
      <c r="CQ189" s="309" t="str">
        <f ca="true">+IF(OFFSET('Sanitation Data'!$E$29,0,10*ROW('Sanitation Data'!E183))="","",OFFSET('Sanitation Data'!$E$29,0,10*ROW('Sanitation Data'!E183)))</f>
        <v/>
      </c>
      <c r="CR189" s="309" t="str">
        <f ca="true">+IF(OFFSET('Sanitation Data'!$E$30,0,10*ROW('Sanitation Data'!E183))="","",OFFSET('Sanitation Data'!$E$30,0,10*ROW('Sanitation Data'!E183)))</f>
        <v/>
      </c>
      <c r="CS189" s="309" t="str">
        <f ca="true">+IF(OFFSET('Sanitation Data'!$E$31,0,10*ROW('Sanitation Data'!E183))="","",OFFSET('Sanitation Data'!$E$31,0,10*ROW('Sanitation Data'!E183)))</f>
        <v/>
      </c>
      <c r="CT189" s="309" t="str">
        <f ca="true">+IF(OFFSET('Sanitation Data'!$E$32,0,10*ROW('Sanitation Data'!E183))="","",OFFSET('Sanitation Data'!$E$32,0,10*ROW('Sanitation Data'!E183)))</f>
        <v/>
      </c>
      <c r="CU189" s="309" t="str">
        <f ca="true">+IF(OFFSET('Sanitation Data'!$F$28,0,10*ROW('Sanitation Data'!F183))="","",OFFSET('Sanitation Data'!$F$28,0,10*ROW('Sanitation Data'!F183)))</f>
        <v/>
      </c>
      <c r="CV189" s="309" t="str">
        <f ca="true">+IF(OFFSET('Sanitation Data'!$F$29,0,10*ROW('Sanitation Data'!F183))="","",OFFSET('Sanitation Data'!$F$29,0,10*ROW('Sanitation Data'!F183)))</f>
        <v/>
      </c>
      <c r="CW189" s="309" t="str">
        <f ca="true">+IF(OFFSET('Sanitation Data'!$F$30,0,10*ROW('Sanitation Data'!F183))="","",OFFSET('Sanitation Data'!$F$30,0,10*ROW('Sanitation Data'!F183)))</f>
        <v/>
      </c>
      <c r="CX189" s="309" t="str">
        <f ca="true">+IF(OFFSET('Sanitation Data'!$F$31,0,10*ROW('Sanitation Data'!F183))="","",OFFSET('Sanitation Data'!$F$31,0,10*ROW('Sanitation Data'!F183)))</f>
        <v/>
      </c>
      <c r="CY189" s="309" t="str">
        <f ca="true">+IF(OFFSET('Sanitation Data'!$F$32,0,10*ROW('Sanitation Data'!F183))="","",OFFSET('Sanitation Data'!$F$32,0,10*ROW('Sanitation Data'!F183)))</f>
        <v/>
      </c>
      <c r="CZ189" s="309" t="str">
        <f ca="true">+IF(OFFSET('Sanitation Data'!$G$28,0,10*ROW('Sanitation Data'!G183))="","",OFFSET('Sanitation Data'!$G$28,0,10*ROW('Sanitation Data'!G183)))</f>
        <v/>
      </c>
      <c r="DA189" s="309" t="str">
        <f ca="true">+IF(OFFSET('Sanitation Data'!$G$29,0,10*ROW('Sanitation Data'!G183))="","",OFFSET('Sanitation Data'!$G$29,0,10*ROW('Sanitation Data'!G183)))</f>
        <v/>
      </c>
      <c r="DB189" s="309" t="str">
        <f ca="true">+IF(OFFSET('Sanitation Data'!$G$30,0,10*ROW('Sanitation Data'!G183))="","",OFFSET('Sanitation Data'!$G$30,0,10*ROW('Sanitation Data'!G183)))</f>
        <v/>
      </c>
      <c r="DC189" s="309" t="str">
        <f ca="true">+IF(OFFSET('Sanitation Data'!$G$31,0,10*ROW('Sanitation Data'!G183))="","",OFFSET('Sanitation Data'!$G$31,0,10*ROW('Sanitation Data'!G183)))</f>
        <v/>
      </c>
      <c r="DD189" s="309" t="str">
        <f ca="true">+IF(OFFSET('Sanitation Data'!$G$32,0,10*ROW('Sanitation Data'!G183))="","",OFFSET('Sanitation Data'!$G$32,0,10*ROW('Sanitation Data'!G183)))</f>
        <v/>
      </c>
      <c r="DE189" s="309" t="str">
        <f ca="true">+IF(OFFSET('Sanitation Data'!$H$28,0,10*ROW('Sanitation Data'!H183))="","",OFFSET('Sanitation Data'!$H$28,0,10*ROW('Sanitation Data'!H183)))</f>
        <v/>
      </c>
      <c r="DF189" s="309" t="str">
        <f ca="true">+IF(OFFSET('Sanitation Data'!$H$29,0,10*ROW('Sanitation Data'!H183))="","",OFFSET('Sanitation Data'!$H$29,0,10*ROW('Sanitation Data'!H183)))</f>
        <v/>
      </c>
      <c r="DG189" s="309" t="str">
        <f ca="true">+IF(OFFSET('Sanitation Data'!$H$30,0,10*ROW('Sanitation Data'!H183))="","",OFFSET('Sanitation Data'!$H$30,0,10*ROW('Sanitation Data'!H183)))</f>
        <v/>
      </c>
      <c r="DH189" s="309" t="str">
        <f ca="true">+IF(OFFSET('Sanitation Data'!$H$31,0,10*ROW('Sanitation Data'!H183))="","",OFFSET('Sanitation Data'!$H$31,0,10*ROW('Sanitation Data'!H183)))</f>
        <v/>
      </c>
      <c r="DI189" s="309" t="str">
        <f ca="true">+IF(OFFSET('Sanitation Data'!$H$32,0,10*ROW('Sanitation Data'!H183))="","",OFFSET('Sanitation Data'!$H$32,0,10*ROW('Sanitation Data'!H183)))</f>
        <v/>
      </c>
      <c r="DJ189" s="309" t="str">
        <f ca="true">+IF(OFFSET('Sanitation Data'!$I$28,0,10*ROW('Sanitation Data'!I183))="","",OFFSET('Sanitation Data'!$I$28,0,10*ROW('Sanitation Data'!I183)))</f>
        <v/>
      </c>
      <c r="DK189" s="309" t="str">
        <f ca="true">+IF(OFFSET('Sanitation Data'!$I$29,0,10*ROW('Sanitation Data'!I183))="","",OFFSET('Sanitation Data'!$I$29,0,10*ROW('Sanitation Data'!I183)))</f>
        <v/>
      </c>
      <c r="DL189" s="309" t="str">
        <f ca="true">+IF(OFFSET('Sanitation Data'!$I$30,0,10*ROW('Sanitation Data'!I183))="","",OFFSET('Sanitation Data'!$I$30,0,10*ROW('Sanitation Data'!I183)))</f>
        <v/>
      </c>
      <c r="DM189" s="309" t="str">
        <f ca="true">+IF(OFFSET('Sanitation Data'!$I$31,0,10*ROW('Sanitation Data'!I183))="","",OFFSET('Sanitation Data'!$I$31,0,10*ROW('Sanitation Data'!I183)))</f>
        <v/>
      </c>
      <c r="DN189" s="309" t="str">
        <f ca="true">+IF(OFFSET('Sanitation Data'!$I$32,0,10*ROW('Sanitation Data'!I183))="","",OFFSET('Sanitation Data'!$I$32,0,10*ROW('Sanitation Data'!I183)))</f>
        <v/>
      </c>
      <c r="DO189" s="309" t="str">
        <f ca="true">+IF(OFFSET('Hygiene Data'!$D$11,0,10*ROW('Hygiene Data'!D183))="","",OFFSET('Hygiene Data'!$D$11,0,10*ROW('Hygiene Data'!D183)))</f>
        <v/>
      </c>
      <c r="DP189" s="309" t="str">
        <f ca="true">+IF(OFFSET('Hygiene Data'!$D$12,0,10*ROW('Hygiene Data'!D183))="","",OFFSET('Hygiene Data'!$D$12,0,10*ROW('Hygiene Data'!D183)))</f>
        <v/>
      </c>
      <c r="DQ189" s="309" t="str">
        <f ca="true">+IF(OFFSET('Hygiene Data'!$D$13,0,10*ROW('Hygiene Data'!D183))="","",OFFSET('Hygiene Data'!$D$13,0,10*ROW('Hygiene Data'!D183)))</f>
        <v/>
      </c>
      <c r="DR189" s="309" t="str">
        <f ca="true">+IF(OFFSET('Hygiene Data'!$E$11,0,10*ROW('Hygiene Data'!E183))="","",OFFSET('Hygiene Data'!$E$11,0,10*ROW('Hygiene Data'!E183)))</f>
        <v/>
      </c>
      <c r="DS189" s="309" t="str">
        <f ca="true">+IF(OFFSET('Hygiene Data'!$E$12,0,10*ROW('Hygiene Data'!E183))="","",OFFSET('Hygiene Data'!$E$12,0,10*ROW('Hygiene Data'!E183)))</f>
        <v/>
      </c>
      <c r="DT189" s="309" t="str">
        <f ca="true">+IF(OFFSET('Hygiene Data'!$E$13,0,10*ROW('Hygiene Data'!E183))="","",OFFSET('Hygiene Data'!$E$13,0,10*ROW('Hygiene Data'!E183)))</f>
        <v/>
      </c>
      <c r="DU189" s="309" t="str">
        <f ca="true">+IF(OFFSET('Hygiene Data'!$F$11,0,10*ROW('Hygiene Data'!F183))="","",OFFSET('Hygiene Data'!$F$11,0,10*ROW('Hygiene Data'!F183)))</f>
        <v/>
      </c>
      <c r="DV189" s="309" t="str">
        <f ca="true">+IF(OFFSET('Hygiene Data'!$F$12,0,10*ROW('Hygiene Data'!F183))="","",OFFSET('Hygiene Data'!$F$12,0,10*ROW('Hygiene Data'!F183)))</f>
        <v/>
      </c>
      <c r="DW189" s="309" t="str">
        <f ca="true">+IF(OFFSET('Hygiene Data'!$F$13,0,10*ROW('Hygiene Data'!F183))="","",OFFSET('Hygiene Data'!$F$13,0,10*ROW('Hygiene Data'!F183)))</f>
        <v/>
      </c>
      <c r="DX189" s="309" t="str">
        <f ca="true">+IF(OFFSET('Hygiene Data'!$G$11,0,10*ROW('Hygiene Data'!G183))="","",OFFSET('Hygiene Data'!$G$11,0,10*ROW('Hygiene Data'!G183)))</f>
        <v/>
      </c>
      <c r="DY189" s="309" t="str">
        <f ca="true">+IF(OFFSET('Hygiene Data'!$G$12,0,10*ROW('Hygiene Data'!G183))="","",OFFSET('Hygiene Data'!$G$12,0,10*ROW('Hygiene Data'!G183)))</f>
        <v/>
      </c>
      <c r="DZ189" s="309" t="str">
        <f ca="true">+IF(OFFSET('Hygiene Data'!$G$13,0,10*ROW('Hygiene Data'!G183))="","",OFFSET('Hygiene Data'!$G$13,0,10*ROW('Hygiene Data'!G183)))</f>
        <v/>
      </c>
      <c r="EA189" s="309" t="str">
        <f ca="true">+IF(OFFSET('Hygiene Data'!$H$11,0,10*ROW('Hygiene Data'!H183))="","",OFFSET('Hygiene Data'!$H$11,0,10*ROW('Hygiene Data'!H183)))</f>
        <v/>
      </c>
      <c r="EB189" s="309" t="str">
        <f ca="true">+IF(OFFSET('Hygiene Data'!$H$12,0,10*ROW('Hygiene Data'!H183))="","",OFFSET('Hygiene Data'!$H$12,0,10*ROW('Hygiene Data'!H183)))</f>
        <v/>
      </c>
      <c r="EC189" s="309" t="str">
        <f ca="true">+IF(OFFSET('Hygiene Data'!$H$13,0,10*ROW('Hygiene Data'!H183))="","",OFFSET('Hygiene Data'!$H$13,0,10*ROW('Hygiene Data'!H183)))</f>
        <v/>
      </c>
      <c r="ED189" s="309" t="str">
        <f ca="true">+IF(OFFSET('Hygiene Data'!$I$11,0,10*ROW('Hygiene Data'!I183))="","",OFFSET('Hygiene Data'!$I$11,0,10*ROW('Hygiene Data'!I183)))</f>
        <v/>
      </c>
      <c r="EE189" s="309" t="str">
        <f ca="true">+IF(OFFSET('Hygiene Data'!$I$12,0,10*ROW('Hygiene Data'!I183))="","",OFFSET('Hygiene Data'!$I$12,0,10*ROW('Hygiene Data'!I183)))</f>
        <v/>
      </c>
      <c r="EF189" s="309"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65" t="str">
        <f t="shared" ca="true" si="2"/>
        <v/>
      </c>
      <c r="D190" s="9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10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10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10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10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10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10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10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10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10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10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10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10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10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10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10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10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10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10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10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10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10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10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10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10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10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10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10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10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10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10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9"/>
      <c r="BS190" s="309" t="str">
        <f ca="true">+IF(OFFSET('Water Data'!$D$27,0,10*ROW('Water Data'!D184))="","",OFFSET('Water Data'!$D$27,0,10*ROW('Water Data'!D184)))</f>
        <v/>
      </c>
      <c r="BT190" s="309" t="str">
        <f ca="true">+IF(OFFSET('Water Data'!$D$28,0,10*ROW('Water Data'!D184))="","",OFFSET('Water Data'!$D$28,0,10*ROW('Water Data'!D184)))</f>
        <v/>
      </c>
      <c r="BU190" s="309" t="str">
        <f ca="true">+IF(OFFSET('Water Data'!$D$29,0,10*ROW('Water Data'!D184))="","",OFFSET('Water Data'!$D$29,0,10*ROW('Water Data'!D184)))</f>
        <v/>
      </c>
      <c r="BV190" s="309" t="str">
        <f ca="true">+IF(OFFSET('Water Data'!$E$27,0,10*ROW('Water Data'!E184))="","",OFFSET('Water Data'!$E$27,0,10*ROW('Water Data'!E184)))</f>
        <v/>
      </c>
      <c r="BW190" s="309" t="str">
        <f ca="true">+IF(OFFSET('Water Data'!$E$28,0,10*ROW('Water Data'!E184))="","",OFFSET('Water Data'!$E$28,0,10*ROW('Water Data'!E184)))</f>
        <v/>
      </c>
      <c r="BX190" s="309" t="str">
        <f ca="true">+IF(OFFSET('Water Data'!$E$29,0,10*ROW('Water Data'!E184))="","",OFFSET('Water Data'!$E$29,0,10*ROW('Water Data'!E184)))</f>
        <v/>
      </c>
      <c r="BY190" s="309" t="str">
        <f ca="true">+IF(OFFSET('Water Data'!$F$27,0,10*ROW('Water Data'!F184))="","",OFFSET('Water Data'!$F$27,0,10*ROW('Water Data'!F184)))</f>
        <v/>
      </c>
      <c r="BZ190" s="309" t="str">
        <f ca="true">+IF(OFFSET('Water Data'!$F$28,0,10*ROW('Water Data'!F184))="","",OFFSET('Water Data'!$F$28,0,10*ROW('Water Data'!F184)))</f>
        <v/>
      </c>
      <c r="CA190" s="309" t="str">
        <f ca="true">+IF(OFFSET('Water Data'!$F$29,0,10*ROW('Water Data'!F184))="","",OFFSET('Water Data'!$F$29,0,10*ROW('Water Data'!F184)))</f>
        <v/>
      </c>
      <c r="CB190" s="309" t="str">
        <f ca="true">+IF(OFFSET('Water Data'!$G$27,0,10*ROW('Water Data'!G184))="","",OFFSET('Water Data'!$G$27,0,10*ROW('Water Data'!G184)))</f>
        <v/>
      </c>
      <c r="CC190" s="309" t="str">
        <f ca="true">+IF(OFFSET('Water Data'!$G$28,0,10*ROW('Water Data'!G184))="","",OFFSET('Water Data'!$G$28,0,10*ROW('Water Data'!G184)))</f>
        <v/>
      </c>
      <c r="CD190" s="309" t="str">
        <f ca="true">+IF(OFFSET('Water Data'!$G$29,0,10*ROW('Water Data'!G184))="","",OFFSET('Water Data'!$G$29,0,10*ROW('Water Data'!G184)))</f>
        <v/>
      </c>
      <c r="CE190" s="309" t="str">
        <f ca="true">+IF(OFFSET('Water Data'!$H$27,0,10*ROW('Water Data'!H184))="","",OFFSET('Water Data'!$H$27,0,10*ROW('Water Data'!H184)))</f>
        <v/>
      </c>
      <c r="CF190" s="309" t="str">
        <f ca="true">+IF(OFFSET('Water Data'!$H$28,0,10*ROW('Water Data'!H184))="","",OFFSET('Water Data'!$H$28,0,10*ROW('Water Data'!H184)))</f>
        <v/>
      </c>
      <c r="CG190" s="309" t="str">
        <f ca="true">+IF(OFFSET('Water Data'!$H$29,0,10*ROW('Water Data'!H184))="","",OFFSET('Water Data'!$H$29,0,10*ROW('Water Data'!H184)))</f>
        <v/>
      </c>
      <c r="CH190" s="309" t="str">
        <f ca="true">+IF(OFFSET('Water Data'!$I$27,0,10*ROW('Water Data'!I184))="","",OFFSET('Water Data'!$I$27,0,10*ROW('Water Data'!I184)))</f>
        <v/>
      </c>
      <c r="CI190" s="309" t="str">
        <f ca="true">+IF(OFFSET('Water Data'!$I$28,0,10*ROW('Water Data'!I184))="","",OFFSET('Water Data'!$I$28,0,10*ROW('Water Data'!I184)))</f>
        <v/>
      </c>
      <c r="CJ190" s="309" t="str">
        <f ca="true">+IF(OFFSET('Water Data'!$I$29,0,10*ROW('Water Data'!I184))="","",OFFSET('Water Data'!$I$29,0,10*ROW('Water Data'!I184)))</f>
        <v/>
      </c>
      <c r="CK190" s="309" t="str">
        <f ca="true">+IF(OFFSET('Sanitation Data'!$D$28,0,10*ROW('Sanitation Data'!D184))="","",OFFSET('Sanitation Data'!$D$28,0,10*ROW('Sanitation Data'!D184)))</f>
        <v/>
      </c>
      <c r="CL190" s="309" t="str">
        <f ca="true">+IF(OFFSET('Sanitation Data'!$D$29,0,10*ROW('Sanitation Data'!D184))="","",OFFSET('Sanitation Data'!$D$29,0,10*ROW('Sanitation Data'!D184)))</f>
        <v/>
      </c>
      <c r="CM190" s="309" t="str">
        <f ca="true">+IF(OFFSET('Sanitation Data'!$D$30,0,10*ROW('Sanitation Data'!D184))="","",OFFSET('Sanitation Data'!$D$30,0,10*ROW('Sanitation Data'!D184)))</f>
        <v/>
      </c>
      <c r="CN190" s="309" t="str">
        <f ca="true">+IF(OFFSET('Sanitation Data'!$D$31,0,10*ROW('Sanitation Data'!D184))="","",OFFSET('Sanitation Data'!$D$31,0,10*ROW('Sanitation Data'!D184)))</f>
        <v/>
      </c>
      <c r="CO190" s="309" t="str">
        <f ca="true">+IF(OFFSET('Sanitation Data'!$D$32,0,10*ROW('Sanitation Data'!D184))="","",OFFSET('Sanitation Data'!$D$32,0,10*ROW('Sanitation Data'!D184)))</f>
        <v/>
      </c>
      <c r="CP190" s="309" t="str">
        <f ca="true">+IF(OFFSET('Sanitation Data'!$E$28,0,10*ROW('Sanitation Data'!E184))="","",OFFSET('Sanitation Data'!$E$28,0,10*ROW('Sanitation Data'!E184)))</f>
        <v/>
      </c>
      <c r="CQ190" s="309" t="str">
        <f ca="true">+IF(OFFSET('Sanitation Data'!$E$29,0,10*ROW('Sanitation Data'!E184))="","",OFFSET('Sanitation Data'!$E$29,0,10*ROW('Sanitation Data'!E184)))</f>
        <v/>
      </c>
      <c r="CR190" s="309" t="str">
        <f ca="true">+IF(OFFSET('Sanitation Data'!$E$30,0,10*ROW('Sanitation Data'!E184))="","",OFFSET('Sanitation Data'!$E$30,0,10*ROW('Sanitation Data'!E184)))</f>
        <v/>
      </c>
      <c r="CS190" s="309" t="str">
        <f ca="true">+IF(OFFSET('Sanitation Data'!$E$31,0,10*ROW('Sanitation Data'!E184))="","",OFFSET('Sanitation Data'!$E$31,0,10*ROW('Sanitation Data'!E184)))</f>
        <v/>
      </c>
      <c r="CT190" s="309" t="str">
        <f ca="true">+IF(OFFSET('Sanitation Data'!$E$32,0,10*ROW('Sanitation Data'!E184))="","",OFFSET('Sanitation Data'!$E$32,0,10*ROW('Sanitation Data'!E184)))</f>
        <v/>
      </c>
      <c r="CU190" s="309" t="str">
        <f ca="true">+IF(OFFSET('Sanitation Data'!$F$28,0,10*ROW('Sanitation Data'!F184))="","",OFFSET('Sanitation Data'!$F$28,0,10*ROW('Sanitation Data'!F184)))</f>
        <v/>
      </c>
      <c r="CV190" s="309" t="str">
        <f ca="true">+IF(OFFSET('Sanitation Data'!$F$29,0,10*ROW('Sanitation Data'!F184))="","",OFFSET('Sanitation Data'!$F$29,0,10*ROW('Sanitation Data'!F184)))</f>
        <v/>
      </c>
      <c r="CW190" s="309" t="str">
        <f ca="true">+IF(OFFSET('Sanitation Data'!$F$30,0,10*ROW('Sanitation Data'!F184))="","",OFFSET('Sanitation Data'!$F$30,0,10*ROW('Sanitation Data'!F184)))</f>
        <v/>
      </c>
      <c r="CX190" s="309" t="str">
        <f ca="true">+IF(OFFSET('Sanitation Data'!$F$31,0,10*ROW('Sanitation Data'!F184))="","",OFFSET('Sanitation Data'!$F$31,0,10*ROW('Sanitation Data'!F184)))</f>
        <v/>
      </c>
      <c r="CY190" s="309" t="str">
        <f ca="true">+IF(OFFSET('Sanitation Data'!$F$32,0,10*ROW('Sanitation Data'!F184))="","",OFFSET('Sanitation Data'!$F$32,0,10*ROW('Sanitation Data'!F184)))</f>
        <v/>
      </c>
      <c r="CZ190" s="309" t="str">
        <f ca="true">+IF(OFFSET('Sanitation Data'!$G$28,0,10*ROW('Sanitation Data'!G184))="","",OFFSET('Sanitation Data'!$G$28,0,10*ROW('Sanitation Data'!G184)))</f>
        <v/>
      </c>
      <c r="DA190" s="309" t="str">
        <f ca="true">+IF(OFFSET('Sanitation Data'!$G$29,0,10*ROW('Sanitation Data'!G184))="","",OFFSET('Sanitation Data'!$G$29,0,10*ROW('Sanitation Data'!G184)))</f>
        <v/>
      </c>
      <c r="DB190" s="309" t="str">
        <f ca="true">+IF(OFFSET('Sanitation Data'!$G$30,0,10*ROW('Sanitation Data'!G184))="","",OFFSET('Sanitation Data'!$G$30,0,10*ROW('Sanitation Data'!G184)))</f>
        <v/>
      </c>
      <c r="DC190" s="309" t="str">
        <f ca="true">+IF(OFFSET('Sanitation Data'!$G$31,0,10*ROW('Sanitation Data'!G184))="","",OFFSET('Sanitation Data'!$G$31,0,10*ROW('Sanitation Data'!G184)))</f>
        <v/>
      </c>
      <c r="DD190" s="309" t="str">
        <f ca="true">+IF(OFFSET('Sanitation Data'!$G$32,0,10*ROW('Sanitation Data'!G184))="","",OFFSET('Sanitation Data'!$G$32,0,10*ROW('Sanitation Data'!G184)))</f>
        <v/>
      </c>
      <c r="DE190" s="309" t="str">
        <f ca="true">+IF(OFFSET('Sanitation Data'!$H$28,0,10*ROW('Sanitation Data'!H184))="","",OFFSET('Sanitation Data'!$H$28,0,10*ROW('Sanitation Data'!H184)))</f>
        <v/>
      </c>
      <c r="DF190" s="309" t="str">
        <f ca="true">+IF(OFFSET('Sanitation Data'!$H$29,0,10*ROW('Sanitation Data'!H184))="","",OFFSET('Sanitation Data'!$H$29,0,10*ROW('Sanitation Data'!H184)))</f>
        <v/>
      </c>
      <c r="DG190" s="309" t="str">
        <f ca="true">+IF(OFFSET('Sanitation Data'!$H$30,0,10*ROW('Sanitation Data'!H184))="","",OFFSET('Sanitation Data'!$H$30,0,10*ROW('Sanitation Data'!H184)))</f>
        <v/>
      </c>
      <c r="DH190" s="309" t="str">
        <f ca="true">+IF(OFFSET('Sanitation Data'!$H$31,0,10*ROW('Sanitation Data'!H184))="","",OFFSET('Sanitation Data'!$H$31,0,10*ROW('Sanitation Data'!H184)))</f>
        <v/>
      </c>
      <c r="DI190" s="309" t="str">
        <f ca="true">+IF(OFFSET('Sanitation Data'!$H$32,0,10*ROW('Sanitation Data'!H184))="","",OFFSET('Sanitation Data'!$H$32,0,10*ROW('Sanitation Data'!H184)))</f>
        <v/>
      </c>
      <c r="DJ190" s="309" t="str">
        <f ca="true">+IF(OFFSET('Sanitation Data'!$I$28,0,10*ROW('Sanitation Data'!I184))="","",OFFSET('Sanitation Data'!$I$28,0,10*ROW('Sanitation Data'!I184)))</f>
        <v/>
      </c>
      <c r="DK190" s="309" t="str">
        <f ca="true">+IF(OFFSET('Sanitation Data'!$I$29,0,10*ROW('Sanitation Data'!I184))="","",OFFSET('Sanitation Data'!$I$29,0,10*ROW('Sanitation Data'!I184)))</f>
        <v/>
      </c>
      <c r="DL190" s="309" t="str">
        <f ca="true">+IF(OFFSET('Sanitation Data'!$I$30,0,10*ROW('Sanitation Data'!I184))="","",OFFSET('Sanitation Data'!$I$30,0,10*ROW('Sanitation Data'!I184)))</f>
        <v/>
      </c>
      <c r="DM190" s="309" t="str">
        <f ca="true">+IF(OFFSET('Sanitation Data'!$I$31,0,10*ROW('Sanitation Data'!I184))="","",OFFSET('Sanitation Data'!$I$31,0,10*ROW('Sanitation Data'!I184)))</f>
        <v/>
      </c>
      <c r="DN190" s="309" t="str">
        <f ca="true">+IF(OFFSET('Sanitation Data'!$I$32,0,10*ROW('Sanitation Data'!I184))="","",OFFSET('Sanitation Data'!$I$32,0,10*ROW('Sanitation Data'!I184)))</f>
        <v/>
      </c>
      <c r="DO190" s="309" t="str">
        <f ca="true">+IF(OFFSET('Hygiene Data'!$D$11,0,10*ROW('Hygiene Data'!D184))="","",OFFSET('Hygiene Data'!$D$11,0,10*ROW('Hygiene Data'!D184)))</f>
        <v/>
      </c>
      <c r="DP190" s="309" t="str">
        <f ca="true">+IF(OFFSET('Hygiene Data'!$D$12,0,10*ROW('Hygiene Data'!D184))="","",OFFSET('Hygiene Data'!$D$12,0,10*ROW('Hygiene Data'!D184)))</f>
        <v/>
      </c>
      <c r="DQ190" s="309" t="str">
        <f ca="true">+IF(OFFSET('Hygiene Data'!$D$13,0,10*ROW('Hygiene Data'!D184))="","",OFFSET('Hygiene Data'!$D$13,0,10*ROW('Hygiene Data'!D184)))</f>
        <v/>
      </c>
      <c r="DR190" s="309" t="str">
        <f ca="true">+IF(OFFSET('Hygiene Data'!$E$11,0,10*ROW('Hygiene Data'!E184))="","",OFFSET('Hygiene Data'!$E$11,0,10*ROW('Hygiene Data'!E184)))</f>
        <v/>
      </c>
      <c r="DS190" s="309" t="str">
        <f ca="true">+IF(OFFSET('Hygiene Data'!$E$12,0,10*ROW('Hygiene Data'!E184))="","",OFFSET('Hygiene Data'!$E$12,0,10*ROW('Hygiene Data'!E184)))</f>
        <v/>
      </c>
      <c r="DT190" s="309" t="str">
        <f ca="true">+IF(OFFSET('Hygiene Data'!$E$13,0,10*ROW('Hygiene Data'!E184))="","",OFFSET('Hygiene Data'!$E$13,0,10*ROW('Hygiene Data'!E184)))</f>
        <v/>
      </c>
      <c r="DU190" s="309" t="str">
        <f ca="true">+IF(OFFSET('Hygiene Data'!$F$11,0,10*ROW('Hygiene Data'!F184))="","",OFFSET('Hygiene Data'!$F$11,0,10*ROW('Hygiene Data'!F184)))</f>
        <v/>
      </c>
      <c r="DV190" s="309" t="str">
        <f ca="true">+IF(OFFSET('Hygiene Data'!$F$12,0,10*ROW('Hygiene Data'!F184))="","",OFFSET('Hygiene Data'!$F$12,0,10*ROW('Hygiene Data'!F184)))</f>
        <v/>
      </c>
      <c r="DW190" s="309" t="str">
        <f ca="true">+IF(OFFSET('Hygiene Data'!$F$13,0,10*ROW('Hygiene Data'!F184))="","",OFFSET('Hygiene Data'!$F$13,0,10*ROW('Hygiene Data'!F184)))</f>
        <v/>
      </c>
      <c r="DX190" s="309" t="str">
        <f ca="true">+IF(OFFSET('Hygiene Data'!$G$11,0,10*ROW('Hygiene Data'!G184))="","",OFFSET('Hygiene Data'!$G$11,0,10*ROW('Hygiene Data'!G184)))</f>
        <v/>
      </c>
      <c r="DY190" s="309" t="str">
        <f ca="true">+IF(OFFSET('Hygiene Data'!$G$12,0,10*ROW('Hygiene Data'!G184))="","",OFFSET('Hygiene Data'!$G$12,0,10*ROW('Hygiene Data'!G184)))</f>
        <v/>
      </c>
      <c r="DZ190" s="309" t="str">
        <f ca="true">+IF(OFFSET('Hygiene Data'!$G$13,0,10*ROW('Hygiene Data'!G184))="","",OFFSET('Hygiene Data'!$G$13,0,10*ROW('Hygiene Data'!G184)))</f>
        <v/>
      </c>
      <c r="EA190" s="309" t="str">
        <f ca="true">+IF(OFFSET('Hygiene Data'!$H$11,0,10*ROW('Hygiene Data'!H184))="","",OFFSET('Hygiene Data'!$H$11,0,10*ROW('Hygiene Data'!H184)))</f>
        <v/>
      </c>
      <c r="EB190" s="309" t="str">
        <f ca="true">+IF(OFFSET('Hygiene Data'!$H$12,0,10*ROW('Hygiene Data'!H184))="","",OFFSET('Hygiene Data'!$H$12,0,10*ROW('Hygiene Data'!H184)))</f>
        <v/>
      </c>
      <c r="EC190" s="309" t="str">
        <f ca="true">+IF(OFFSET('Hygiene Data'!$H$13,0,10*ROW('Hygiene Data'!H184))="","",OFFSET('Hygiene Data'!$H$13,0,10*ROW('Hygiene Data'!H184)))</f>
        <v/>
      </c>
      <c r="ED190" s="309" t="str">
        <f ca="true">+IF(OFFSET('Hygiene Data'!$I$11,0,10*ROW('Hygiene Data'!I184))="","",OFFSET('Hygiene Data'!$I$11,0,10*ROW('Hygiene Data'!I184)))</f>
        <v/>
      </c>
      <c r="EE190" s="309" t="str">
        <f ca="true">+IF(OFFSET('Hygiene Data'!$I$12,0,10*ROW('Hygiene Data'!I184))="","",OFFSET('Hygiene Data'!$I$12,0,10*ROW('Hygiene Data'!I184)))</f>
        <v/>
      </c>
      <c r="EF190" s="309"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65" t="str">
        <f t="shared" ca="true" si="2"/>
        <v/>
      </c>
      <c r="D191" s="9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10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10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10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10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10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10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10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10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10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10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10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10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10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10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10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10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10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10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10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10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10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10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10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10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10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10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10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10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10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10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9"/>
      <c r="BS191" s="309" t="str">
        <f ca="true">+IF(OFFSET('Water Data'!$D$27,0,10*ROW('Water Data'!D185))="","",OFFSET('Water Data'!$D$27,0,10*ROW('Water Data'!D185)))</f>
        <v/>
      </c>
      <c r="BT191" s="309" t="str">
        <f ca="true">+IF(OFFSET('Water Data'!$D$28,0,10*ROW('Water Data'!D185))="","",OFFSET('Water Data'!$D$28,0,10*ROW('Water Data'!D185)))</f>
        <v/>
      </c>
      <c r="BU191" s="309" t="str">
        <f ca="true">+IF(OFFSET('Water Data'!$D$29,0,10*ROW('Water Data'!D185))="","",OFFSET('Water Data'!$D$29,0,10*ROW('Water Data'!D185)))</f>
        <v/>
      </c>
      <c r="BV191" s="309" t="str">
        <f ca="true">+IF(OFFSET('Water Data'!$E$27,0,10*ROW('Water Data'!E185))="","",OFFSET('Water Data'!$E$27,0,10*ROW('Water Data'!E185)))</f>
        <v/>
      </c>
      <c r="BW191" s="309" t="str">
        <f ca="true">+IF(OFFSET('Water Data'!$E$28,0,10*ROW('Water Data'!E185))="","",OFFSET('Water Data'!$E$28,0,10*ROW('Water Data'!E185)))</f>
        <v/>
      </c>
      <c r="BX191" s="309" t="str">
        <f ca="true">+IF(OFFSET('Water Data'!$E$29,0,10*ROW('Water Data'!E185))="","",OFFSET('Water Data'!$E$29,0,10*ROW('Water Data'!E185)))</f>
        <v/>
      </c>
      <c r="BY191" s="309" t="str">
        <f ca="true">+IF(OFFSET('Water Data'!$F$27,0,10*ROW('Water Data'!F185))="","",OFFSET('Water Data'!$F$27,0,10*ROW('Water Data'!F185)))</f>
        <v/>
      </c>
      <c r="BZ191" s="309" t="str">
        <f ca="true">+IF(OFFSET('Water Data'!$F$28,0,10*ROW('Water Data'!F185))="","",OFFSET('Water Data'!$F$28,0,10*ROW('Water Data'!F185)))</f>
        <v/>
      </c>
      <c r="CA191" s="309" t="str">
        <f ca="true">+IF(OFFSET('Water Data'!$F$29,0,10*ROW('Water Data'!F185))="","",OFFSET('Water Data'!$F$29,0,10*ROW('Water Data'!F185)))</f>
        <v/>
      </c>
      <c r="CB191" s="309" t="str">
        <f ca="true">+IF(OFFSET('Water Data'!$G$27,0,10*ROW('Water Data'!G185))="","",OFFSET('Water Data'!$G$27,0,10*ROW('Water Data'!G185)))</f>
        <v/>
      </c>
      <c r="CC191" s="309" t="str">
        <f ca="true">+IF(OFFSET('Water Data'!$G$28,0,10*ROW('Water Data'!G185))="","",OFFSET('Water Data'!$G$28,0,10*ROW('Water Data'!G185)))</f>
        <v/>
      </c>
      <c r="CD191" s="309" t="str">
        <f ca="true">+IF(OFFSET('Water Data'!$G$29,0,10*ROW('Water Data'!G185))="","",OFFSET('Water Data'!$G$29,0,10*ROW('Water Data'!G185)))</f>
        <v/>
      </c>
      <c r="CE191" s="309" t="str">
        <f ca="true">+IF(OFFSET('Water Data'!$H$27,0,10*ROW('Water Data'!H185))="","",OFFSET('Water Data'!$H$27,0,10*ROW('Water Data'!H185)))</f>
        <v/>
      </c>
      <c r="CF191" s="309" t="str">
        <f ca="true">+IF(OFFSET('Water Data'!$H$28,0,10*ROW('Water Data'!H185))="","",OFFSET('Water Data'!$H$28,0,10*ROW('Water Data'!H185)))</f>
        <v/>
      </c>
      <c r="CG191" s="309" t="str">
        <f ca="true">+IF(OFFSET('Water Data'!$H$29,0,10*ROW('Water Data'!H185))="","",OFFSET('Water Data'!$H$29,0,10*ROW('Water Data'!H185)))</f>
        <v/>
      </c>
      <c r="CH191" s="309" t="str">
        <f ca="true">+IF(OFFSET('Water Data'!$I$27,0,10*ROW('Water Data'!I185))="","",OFFSET('Water Data'!$I$27,0,10*ROW('Water Data'!I185)))</f>
        <v/>
      </c>
      <c r="CI191" s="309" t="str">
        <f ca="true">+IF(OFFSET('Water Data'!$I$28,0,10*ROW('Water Data'!I185))="","",OFFSET('Water Data'!$I$28,0,10*ROW('Water Data'!I185)))</f>
        <v/>
      </c>
      <c r="CJ191" s="309" t="str">
        <f ca="true">+IF(OFFSET('Water Data'!$I$29,0,10*ROW('Water Data'!I185))="","",OFFSET('Water Data'!$I$29,0,10*ROW('Water Data'!I185)))</f>
        <v/>
      </c>
      <c r="CK191" s="309" t="str">
        <f ca="true">+IF(OFFSET('Sanitation Data'!$D$28,0,10*ROW('Sanitation Data'!D185))="","",OFFSET('Sanitation Data'!$D$28,0,10*ROW('Sanitation Data'!D185)))</f>
        <v/>
      </c>
      <c r="CL191" s="309" t="str">
        <f ca="true">+IF(OFFSET('Sanitation Data'!$D$29,0,10*ROW('Sanitation Data'!D185))="","",OFFSET('Sanitation Data'!$D$29,0,10*ROW('Sanitation Data'!D185)))</f>
        <v/>
      </c>
      <c r="CM191" s="309" t="str">
        <f ca="true">+IF(OFFSET('Sanitation Data'!$D$30,0,10*ROW('Sanitation Data'!D185))="","",OFFSET('Sanitation Data'!$D$30,0,10*ROW('Sanitation Data'!D185)))</f>
        <v/>
      </c>
      <c r="CN191" s="309" t="str">
        <f ca="true">+IF(OFFSET('Sanitation Data'!$D$31,0,10*ROW('Sanitation Data'!D185))="","",OFFSET('Sanitation Data'!$D$31,0,10*ROW('Sanitation Data'!D185)))</f>
        <v/>
      </c>
      <c r="CO191" s="309" t="str">
        <f ca="true">+IF(OFFSET('Sanitation Data'!$D$32,0,10*ROW('Sanitation Data'!D185))="","",OFFSET('Sanitation Data'!$D$32,0,10*ROW('Sanitation Data'!D185)))</f>
        <v/>
      </c>
      <c r="CP191" s="309" t="str">
        <f ca="true">+IF(OFFSET('Sanitation Data'!$E$28,0,10*ROW('Sanitation Data'!E185))="","",OFFSET('Sanitation Data'!$E$28,0,10*ROW('Sanitation Data'!E185)))</f>
        <v/>
      </c>
      <c r="CQ191" s="309" t="str">
        <f ca="true">+IF(OFFSET('Sanitation Data'!$E$29,0,10*ROW('Sanitation Data'!E185))="","",OFFSET('Sanitation Data'!$E$29,0,10*ROW('Sanitation Data'!E185)))</f>
        <v/>
      </c>
      <c r="CR191" s="309" t="str">
        <f ca="true">+IF(OFFSET('Sanitation Data'!$E$30,0,10*ROW('Sanitation Data'!E185))="","",OFFSET('Sanitation Data'!$E$30,0,10*ROW('Sanitation Data'!E185)))</f>
        <v/>
      </c>
      <c r="CS191" s="309" t="str">
        <f ca="true">+IF(OFFSET('Sanitation Data'!$E$31,0,10*ROW('Sanitation Data'!E185))="","",OFFSET('Sanitation Data'!$E$31,0,10*ROW('Sanitation Data'!E185)))</f>
        <v/>
      </c>
      <c r="CT191" s="309" t="str">
        <f ca="true">+IF(OFFSET('Sanitation Data'!$E$32,0,10*ROW('Sanitation Data'!E185))="","",OFFSET('Sanitation Data'!$E$32,0,10*ROW('Sanitation Data'!E185)))</f>
        <v/>
      </c>
      <c r="CU191" s="309" t="str">
        <f ca="true">+IF(OFFSET('Sanitation Data'!$F$28,0,10*ROW('Sanitation Data'!F185))="","",OFFSET('Sanitation Data'!$F$28,0,10*ROW('Sanitation Data'!F185)))</f>
        <v/>
      </c>
      <c r="CV191" s="309" t="str">
        <f ca="true">+IF(OFFSET('Sanitation Data'!$F$29,0,10*ROW('Sanitation Data'!F185))="","",OFFSET('Sanitation Data'!$F$29,0,10*ROW('Sanitation Data'!F185)))</f>
        <v/>
      </c>
      <c r="CW191" s="309" t="str">
        <f ca="true">+IF(OFFSET('Sanitation Data'!$F$30,0,10*ROW('Sanitation Data'!F185))="","",OFFSET('Sanitation Data'!$F$30,0,10*ROW('Sanitation Data'!F185)))</f>
        <v/>
      </c>
      <c r="CX191" s="309" t="str">
        <f ca="true">+IF(OFFSET('Sanitation Data'!$F$31,0,10*ROW('Sanitation Data'!F185))="","",OFFSET('Sanitation Data'!$F$31,0,10*ROW('Sanitation Data'!F185)))</f>
        <v/>
      </c>
      <c r="CY191" s="309" t="str">
        <f ca="true">+IF(OFFSET('Sanitation Data'!$F$32,0,10*ROW('Sanitation Data'!F185))="","",OFFSET('Sanitation Data'!$F$32,0,10*ROW('Sanitation Data'!F185)))</f>
        <v/>
      </c>
      <c r="CZ191" s="309" t="str">
        <f ca="true">+IF(OFFSET('Sanitation Data'!$G$28,0,10*ROW('Sanitation Data'!G185))="","",OFFSET('Sanitation Data'!$G$28,0,10*ROW('Sanitation Data'!G185)))</f>
        <v/>
      </c>
      <c r="DA191" s="309" t="str">
        <f ca="true">+IF(OFFSET('Sanitation Data'!$G$29,0,10*ROW('Sanitation Data'!G185))="","",OFFSET('Sanitation Data'!$G$29,0,10*ROW('Sanitation Data'!G185)))</f>
        <v/>
      </c>
      <c r="DB191" s="309" t="str">
        <f ca="true">+IF(OFFSET('Sanitation Data'!$G$30,0,10*ROW('Sanitation Data'!G185))="","",OFFSET('Sanitation Data'!$G$30,0,10*ROW('Sanitation Data'!G185)))</f>
        <v/>
      </c>
      <c r="DC191" s="309" t="str">
        <f ca="true">+IF(OFFSET('Sanitation Data'!$G$31,0,10*ROW('Sanitation Data'!G185))="","",OFFSET('Sanitation Data'!$G$31,0,10*ROW('Sanitation Data'!G185)))</f>
        <v/>
      </c>
      <c r="DD191" s="309" t="str">
        <f ca="true">+IF(OFFSET('Sanitation Data'!$G$32,0,10*ROW('Sanitation Data'!G185))="","",OFFSET('Sanitation Data'!$G$32,0,10*ROW('Sanitation Data'!G185)))</f>
        <v/>
      </c>
      <c r="DE191" s="309" t="str">
        <f ca="true">+IF(OFFSET('Sanitation Data'!$H$28,0,10*ROW('Sanitation Data'!H185))="","",OFFSET('Sanitation Data'!$H$28,0,10*ROW('Sanitation Data'!H185)))</f>
        <v/>
      </c>
      <c r="DF191" s="309" t="str">
        <f ca="true">+IF(OFFSET('Sanitation Data'!$H$29,0,10*ROW('Sanitation Data'!H185))="","",OFFSET('Sanitation Data'!$H$29,0,10*ROW('Sanitation Data'!H185)))</f>
        <v/>
      </c>
      <c r="DG191" s="309" t="str">
        <f ca="true">+IF(OFFSET('Sanitation Data'!$H$30,0,10*ROW('Sanitation Data'!H185))="","",OFFSET('Sanitation Data'!$H$30,0,10*ROW('Sanitation Data'!H185)))</f>
        <v/>
      </c>
      <c r="DH191" s="309" t="str">
        <f ca="true">+IF(OFFSET('Sanitation Data'!$H$31,0,10*ROW('Sanitation Data'!H185))="","",OFFSET('Sanitation Data'!$H$31,0,10*ROW('Sanitation Data'!H185)))</f>
        <v/>
      </c>
      <c r="DI191" s="309" t="str">
        <f ca="true">+IF(OFFSET('Sanitation Data'!$H$32,0,10*ROW('Sanitation Data'!H185))="","",OFFSET('Sanitation Data'!$H$32,0,10*ROW('Sanitation Data'!H185)))</f>
        <v/>
      </c>
      <c r="DJ191" s="309" t="str">
        <f ca="true">+IF(OFFSET('Sanitation Data'!$I$28,0,10*ROW('Sanitation Data'!I185))="","",OFFSET('Sanitation Data'!$I$28,0,10*ROW('Sanitation Data'!I185)))</f>
        <v/>
      </c>
      <c r="DK191" s="309" t="str">
        <f ca="true">+IF(OFFSET('Sanitation Data'!$I$29,0,10*ROW('Sanitation Data'!I185))="","",OFFSET('Sanitation Data'!$I$29,0,10*ROW('Sanitation Data'!I185)))</f>
        <v/>
      </c>
      <c r="DL191" s="309" t="str">
        <f ca="true">+IF(OFFSET('Sanitation Data'!$I$30,0,10*ROW('Sanitation Data'!I185))="","",OFFSET('Sanitation Data'!$I$30,0,10*ROW('Sanitation Data'!I185)))</f>
        <v/>
      </c>
      <c r="DM191" s="309" t="str">
        <f ca="true">+IF(OFFSET('Sanitation Data'!$I$31,0,10*ROW('Sanitation Data'!I185))="","",OFFSET('Sanitation Data'!$I$31,0,10*ROW('Sanitation Data'!I185)))</f>
        <v/>
      </c>
      <c r="DN191" s="309" t="str">
        <f ca="true">+IF(OFFSET('Sanitation Data'!$I$32,0,10*ROW('Sanitation Data'!I185))="","",OFFSET('Sanitation Data'!$I$32,0,10*ROW('Sanitation Data'!I185)))</f>
        <v/>
      </c>
      <c r="DO191" s="309" t="str">
        <f ca="true">+IF(OFFSET('Hygiene Data'!$D$11,0,10*ROW('Hygiene Data'!D185))="","",OFFSET('Hygiene Data'!$D$11,0,10*ROW('Hygiene Data'!D185)))</f>
        <v/>
      </c>
      <c r="DP191" s="309" t="str">
        <f ca="true">+IF(OFFSET('Hygiene Data'!$D$12,0,10*ROW('Hygiene Data'!D185))="","",OFFSET('Hygiene Data'!$D$12,0,10*ROW('Hygiene Data'!D185)))</f>
        <v/>
      </c>
      <c r="DQ191" s="309" t="str">
        <f ca="true">+IF(OFFSET('Hygiene Data'!$D$13,0,10*ROW('Hygiene Data'!D185))="","",OFFSET('Hygiene Data'!$D$13,0,10*ROW('Hygiene Data'!D185)))</f>
        <v/>
      </c>
      <c r="DR191" s="309" t="str">
        <f ca="true">+IF(OFFSET('Hygiene Data'!$E$11,0,10*ROW('Hygiene Data'!E185))="","",OFFSET('Hygiene Data'!$E$11,0,10*ROW('Hygiene Data'!E185)))</f>
        <v/>
      </c>
      <c r="DS191" s="309" t="str">
        <f ca="true">+IF(OFFSET('Hygiene Data'!$E$12,0,10*ROW('Hygiene Data'!E185))="","",OFFSET('Hygiene Data'!$E$12,0,10*ROW('Hygiene Data'!E185)))</f>
        <v/>
      </c>
      <c r="DT191" s="309" t="str">
        <f ca="true">+IF(OFFSET('Hygiene Data'!$E$13,0,10*ROW('Hygiene Data'!E185))="","",OFFSET('Hygiene Data'!$E$13,0,10*ROW('Hygiene Data'!E185)))</f>
        <v/>
      </c>
      <c r="DU191" s="309" t="str">
        <f ca="true">+IF(OFFSET('Hygiene Data'!$F$11,0,10*ROW('Hygiene Data'!F185))="","",OFFSET('Hygiene Data'!$F$11,0,10*ROW('Hygiene Data'!F185)))</f>
        <v/>
      </c>
      <c r="DV191" s="309" t="str">
        <f ca="true">+IF(OFFSET('Hygiene Data'!$F$12,0,10*ROW('Hygiene Data'!F185))="","",OFFSET('Hygiene Data'!$F$12,0,10*ROW('Hygiene Data'!F185)))</f>
        <v/>
      </c>
      <c r="DW191" s="309" t="str">
        <f ca="true">+IF(OFFSET('Hygiene Data'!$F$13,0,10*ROW('Hygiene Data'!F185))="","",OFFSET('Hygiene Data'!$F$13,0,10*ROW('Hygiene Data'!F185)))</f>
        <v/>
      </c>
      <c r="DX191" s="309" t="str">
        <f ca="true">+IF(OFFSET('Hygiene Data'!$G$11,0,10*ROW('Hygiene Data'!G185))="","",OFFSET('Hygiene Data'!$G$11,0,10*ROW('Hygiene Data'!G185)))</f>
        <v/>
      </c>
      <c r="DY191" s="309" t="str">
        <f ca="true">+IF(OFFSET('Hygiene Data'!$G$12,0,10*ROW('Hygiene Data'!G185))="","",OFFSET('Hygiene Data'!$G$12,0,10*ROW('Hygiene Data'!G185)))</f>
        <v/>
      </c>
      <c r="DZ191" s="309" t="str">
        <f ca="true">+IF(OFFSET('Hygiene Data'!$G$13,0,10*ROW('Hygiene Data'!G185))="","",OFFSET('Hygiene Data'!$G$13,0,10*ROW('Hygiene Data'!G185)))</f>
        <v/>
      </c>
      <c r="EA191" s="309" t="str">
        <f ca="true">+IF(OFFSET('Hygiene Data'!$H$11,0,10*ROW('Hygiene Data'!H185))="","",OFFSET('Hygiene Data'!$H$11,0,10*ROW('Hygiene Data'!H185)))</f>
        <v/>
      </c>
      <c r="EB191" s="309" t="str">
        <f ca="true">+IF(OFFSET('Hygiene Data'!$H$12,0,10*ROW('Hygiene Data'!H185))="","",OFFSET('Hygiene Data'!$H$12,0,10*ROW('Hygiene Data'!H185)))</f>
        <v/>
      </c>
      <c r="EC191" s="309" t="str">
        <f ca="true">+IF(OFFSET('Hygiene Data'!$H$13,0,10*ROW('Hygiene Data'!H185))="","",OFFSET('Hygiene Data'!$H$13,0,10*ROW('Hygiene Data'!H185)))</f>
        <v/>
      </c>
      <c r="ED191" s="309" t="str">
        <f ca="true">+IF(OFFSET('Hygiene Data'!$I$11,0,10*ROW('Hygiene Data'!I185))="","",OFFSET('Hygiene Data'!$I$11,0,10*ROW('Hygiene Data'!I185)))</f>
        <v/>
      </c>
      <c r="EE191" s="309" t="str">
        <f ca="true">+IF(OFFSET('Hygiene Data'!$I$12,0,10*ROW('Hygiene Data'!I185))="","",OFFSET('Hygiene Data'!$I$12,0,10*ROW('Hygiene Data'!I185)))</f>
        <v/>
      </c>
      <c r="EF191" s="309"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65" t="str">
        <f t="shared" ca="true" si="2"/>
        <v/>
      </c>
      <c r="D192" s="9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10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10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10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10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10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10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10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10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10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10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10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10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10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10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10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10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10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10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10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10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10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10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10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10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10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10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10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10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10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10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9"/>
      <c r="BS192" s="309" t="str">
        <f ca="true">+IF(OFFSET('Water Data'!$D$27,0,10*ROW('Water Data'!D186))="","",OFFSET('Water Data'!$D$27,0,10*ROW('Water Data'!D186)))</f>
        <v/>
      </c>
      <c r="BT192" s="309" t="str">
        <f ca="true">+IF(OFFSET('Water Data'!$D$28,0,10*ROW('Water Data'!D186))="","",OFFSET('Water Data'!$D$28,0,10*ROW('Water Data'!D186)))</f>
        <v/>
      </c>
      <c r="BU192" s="309" t="str">
        <f ca="true">+IF(OFFSET('Water Data'!$D$29,0,10*ROW('Water Data'!D186))="","",OFFSET('Water Data'!$D$29,0,10*ROW('Water Data'!D186)))</f>
        <v/>
      </c>
      <c r="BV192" s="309" t="str">
        <f ca="true">+IF(OFFSET('Water Data'!$E$27,0,10*ROW('Water Data'!E186))="","",OFFSET('Water Data'!$E$27,0,10*ROW('Water Data'!E186)))</f>
        <v/>
      </c>
      <c r="BW192" s="309" t="str">
        <f ca="true">+IF(OFFSET('Water Data'!$E$28,0,10*ROW('Water Data'!E186))="","",OFFSET('Water Data'!$E$28,0,10*ROW('Water Data'!E186)))</f>
        <v/>
      </c>
      <c r="BX192" s="309" t="str">
        <f ca="true">+IF(OFFSET('Water Data'!$E$29,0,10*ROW('Water Data'!E186))="","",OFFSET('Water Data'!$E$29,0,10*ROW('Water Data'!E186)))</f>
        <v/>
      </c>
      <c r="BY192" s="309" t="str">
        <f ca="true">+IF(OFFSET('Water Data'!$F$27,0,10*ROW('Water Data'!F186))="","",OFFSET('Water Data'!$F$27,0,10*ROW('Water Data'!F186)))</f>
        <v/>
      </c>
      <c r="BZ192" s="309" t="str">
        <f ca="true">+IF(OFFSET('Water Data'!$F$28,0,10*ROW('Water Data'!F186))="","",OFFSET('Water Data'!$F$28,0,10*ROW('Water Data'!F186)))</f>
        <v/>
      </c>
      <c r="CA192" s="309" t="str">
        <f ca="true">+IF(OFFSET('Water Data'!$F$29,0,10*ROW('Water Data'!F186))="","",OFFSET('Water Data'!$F$29,0,10*ROW('Water Data'!F186)))</f>
        <v/>
      </c>
      <c r="CB192" s="309" t="str">
        <f ca="true">+IF(OFFSET('Water Data'!$G$27,0,10*ROW('Water Data'!G186))="","",OFFSET('Water Data'!$G$27,0,10*ROW('Water Data'!G186)))</f>
        <v/>
      </c>
      <c r="CC192" s="309" t="str">
        <f ca="true">+IF(OFFSET('Water Data'!$G$28,0,10*ROW('Water Data'!G186))="","",OFFSET('Water Data'!$G$28,0,10*ROW('Water Data'!G186)))</f>
        <v/>
      </c>
      <c r="CD192" s="309" t="str">
        <f ca="true">+IF(OFFSET('Water Data'!$G$29,0,10*ROW('Water Data'!G186))="","",OFFSET('Water Data'!$G$29,0,10*ROW('Water Data'!G186)))</f>
        <v/>
      </c>
      <c r="CE192" s="309" t="str">
        <f ca="true">+IF(OFFSET('Water Data'!$H$27,0,10*ROW('Water Data'!H186))="","",OFFSET('Water Data'!$H$27,0,10*ROW('Water Data'!H186)))</f>
        <v/>
      </c>
      <c r="CF192" s="309" t="str">
        <f ca="true">+IF(OFFSET('Water Data'!$H$28,0,10*ROW('Water Data'!H186))="","",OFFSET('Water Data'!$H$28,0,10*ROW('Water Data'!H186)))</f>
        <v/>
      </c>
      <c r="CG192" s="309" t="str">
        <f ca="true">+IF(OFFSET('Water Data'!$H$29,0,10*ROW('Water Data'!H186))="","",OFFSET('Water Data'!$H$29,0,10*ROW('Water Data'!H186)))</f>
        <v/>
      </c>
      <c r="CH192" s="309" t="str">
        <f ca="true">+IF(OFFSET('Water Data'!$I$27,0,10*ROW('Water Data'!I186))="","",OFFSET('Water Data'!$I$27,0,10*ROW('Water Data'!I186)))</f>
        <v/>
      </c>
      <c r="CI192" s="309" t="str">
        <f ca="true">+IF(OFFSET('Water Data'!$I$28,0,10*ROW('Water Data'!I186))="","",OFFSET('Water Data'!$I$28,0,10*ROW('Water Data'!I186)))</f>
        <v/>
      </c>
      <c r="CJ192" s="309" t="str">
        <f ca="true">+IF(OFFSET('Water Data'!$I$29,0,10*ROW('Water Data'!I186))="","",OFFSET('Water Data'!$I$29,0,10*ROW('Water Data'!I186)))</f>
        <v/>
      </c>
      <c r="CK192" s="309" t="str">
        <f ca="true">+IF(OFFSET('Sanitation Data'!$D$28,0,10*ROW('Sanitation Data'!D186))="","",OFFSET('Sanitation Data'!$D$28,0,10*ROW('Sanitation Data'!D186)))</f>
        <v/>
      </c>
      <c r="CL192" s="309" t="str">
        <f ca="true">+IF(OFFSET('Sanitation Data'!$D$29,0,10*ROW('Sanitation Data'!D186))="","",OFFSET('Sanitation Data'!$D$29,0,10*ROW('Sanitation Data'!D186)))</f>
        <v/>
      </c>
      <c r="CM192" s="309" t="str">
        <f ca="true">+IF(OFFSET('Sanitation Data'!$D$30,0,10*ROW('Sanitation Data'!D186))="","",OFFSET('Sanitation Data'!$D$30,0,10*ROW('Sanitation Data'!D186)))</f>
        <v/>
      </c>
      <c r="CN192" s="309" t="str">
        <f ca="true">+IF(OFFSET('Sanitation Data'!$D$31,0,10*ROW('Sanitation Data'!D186))="","",OFFSET('Sanitation Data'!$D$31,0,10*ROW('Sanitation Data'!D186)))</f>
        <v/>
      </c>
      <c r="CO192" s="309" t="str">
        <f ca="true">+IF(OFFSET('Sanitation Data'!$D$32,0,10*ROW('Sanitation Data'!D186))="","",OFFSET('Sanitation Data'!$D$32,0,10*ROW('Sanitation Data'!D186)))</f>
        <v/>
      </c>
      <c r="CP192" s="309" t="str">
        <f ca="true">+IF(OFFSET('Sanitation Data'!$E$28,0,10*ROW('Sanitation Data'!E186))="","",OFFSET('Sanitation Data'!$E$28,0,10*ROW('Sanitation Data'!E186)))</f>
        <v/>
      </c>
      <c r="CQ192" s="309" t="str">
        <f ca="true">+IF(OFFSET('Sanitation Data'!$E$29,0,10*ROW('Sanitation Data'!E186))="","",OFFSET('Sanitation Data'!$E$29,0,10*ROW('Sanitation Data'!E186)))</f>
        <v/>
      </c>
      <c r="CR192" s="309" t="str">
        <f ca="true">+IF(OFFSET('Sanitation Data'!$E$30,0,10*ROW('Sanitation Data'!E186))="","",OFFSET('Sanitation Data'!$E$30,0,10*ROW('Sanitation Data'!E186)))</f>
        <v/>
      </c>
      <c r="CS192" s="309" t="str">
        <f ca="true">+IF(OFFSET('Sanitation Data'!$E$31,0,10*ROW('Sanitation Data'!E186))="","",OFFSET('Sanitation Data'!$E$31,0,10*ROW('Sanitation Data'!E186)))</f>
        <v/>
      </c>
      <c r="CT192" s="309" t="str">
        <f ca="true">+IF(OFFSET('Sanitation Data'!$E$32,0,10*ROW('Sanitation Data'!E186))="","",OFFSET('Sanitation Data'!$E$32,0,10*ROW('Sanitation Data'!E186)))</f>
        <v/>
      </c>
      <c r="CU192" s="309" t="str">
        <f ca="true">+IF(OFFSET('Sanitation Data'!$F$28,0,10*ROW('Sanitation Data'!F186))="","",OFFSET('Sanitation Data'!$F$28,0,10*ROW('Sanitation Data'!F186)))</f>
        <v/>
      </c>
      <c r="CV192" s="309" t="str">
        <f ca="true">+IF(OFFSET('Sanitation Data'!$F$29,0,10*ROW('Sanitation Data'!F186))="","",OFFSET('Sanitation Data'!$F$29,0,10*ROW('Sanitation Data'!F186)))</f>
        <v/>
      </c>
      <c r="CW192" s="309" t="str">
        <f ca="true">+IF(OFFSET('Sanitation Data'!$F$30,0,10*ROW('Sanitation Data'!F186))="","",OFFSET('Sanitation Data'!$F$30,0,10*ROW('Sanitation Data'!F186)))</f>
        <v/>
      </c>
      <c r="CX192" s="309" t="str">
        <f ca="true">+IF(OFFSET('Sanitation Data'!$F$31,0,10*ROW('Sanitation Data'!F186))="","",OFFSET('Sanitation Data'!$F$31,0,10*ROW('Sanitation Data'!F186)))</f>
        <v/>
      </c>
      <c r="CY192" s="309" t="str">
        <f ca="true">+IF(OFFSET('Sanitation Data'!$F$32,0,10*ROW('Sanitation Data'!F186))="","",OFFSET('Sanitation Data'!$F$32,0,10*ROW('Sanitation Data'!F186)))</f>
        <v/>
      </c>
      <c r="CZ192" s="309" t="str">
        <f ca="true">+IF(OFFSET('Sanitation Data'!$G$28,0,10*ROW('Sanitation Data'!G186))="","",OFFSET('Sanitation Data'!$G$28,0,10*ROW('Sanitation Data'!G186)))</f>
        <v/>
      </c>
      <c r="DA192" s="309" t="str">
        <f ca="true">+IF(OFFSET('Sanitation Data'!$G$29,0,10*ROW('Sanitation Data'!G186))="","",OFFSET('Sanitation Data'!$G$29,0,10*ROW('Sanitation Data'!G186)))</f>
        <v/>
      </c>
      <c r="DB192" s="309" t="str">
        <f ca="true">+IF(OFFSET('Sanitation Data'!$G$30,0,10*ROW('Sanitation Data'!G186))="","",OFFSET('Sanitation Data'!$G$30,0,10*ROW('Sanitation Data'!G186)))</f>
        <v/>
      </c>
      <c r="DC192" s="309" t="str">
        <f ca="true">+IF(OFFSET('Sanitation Data'!$G$31,0,10*ROW('Sanitation Data'!G186))="","",OFFSET('Sanitation Data'!$G$31,0,10*ROW('Sanitation Data'!G186)))</f>
        <v/>
      </c>
      <c r="DD192" s="309" t="str">
        <f ca="true">+IF(OFFSET('Sanitation Data'!$G$32,0,10*ROW('Sanitation Data'!G186))="","",OFFSET('Sanitation Data'!$G$32,0,10*ROW('Sanitation Data'!G186)))</f>
        <v/>
      </c>
      <c r="DE192" s="309" t="str">
        <f ca="true">+IF(OFFSET('Sanitation Data'!$H$28,0,10*ROW('Sanitation Data'!H186))="","",OFFSET('Sanitation Data'!$H$28,0,10*ROW('Sanitation Data'!H186)))</f>
        <v/>
      </c>
      <c r="DF192" s="309" t="str">
        <f ca="true">+IF(OFFSET('Sanitation Data'!$H$29,0,10*ROW('Sanitation Data'!H186))="","",OFFSET('Sanitation Data'!$H$29,0,10*ROW('Sanitation Data'!H186)))</f>
        <v/>
      </c>
      <c r="DG192" s="309" t="str">
        <f ca="true">+IF(OFFSET('Sanitation Data'!$H$30,0,10*ROW('Sanitation Data'!H186))="","",OFFSET('Sanitation Data'!$H$30,0,10*ROW('Sanitation Data'!H186)))</f>
        <v/>
      </c>
      <c r="DH192" s="309" t="str">
        <f ca="true">+IF(OFFSET('Sanitation Data'!$H$31,0,10*ROW('Sanitation Data'!H186))="","",OFFSET('Sanitation Data'!$H$31,0,10*ROW('Sanitation Data'!H186)))</f>
        <v/>
      </c>
      <c r="DI192" s="309" t="str">
        <f ca="true">+IF(OFFSET('Sanitation Data'!$H$32,0,10*ROW('Sanitation Data'!H186))="","",OFFSET('Sanitation Data'!$H$32,0,10*ROW('Sanitation Data'!H186)))</f>
        <v/>
      </c>
      <c r="DJ192" s="309" t="str">
        <f ca="true">+IF(OFFSET('Sanitation Data'!$I$28,0,10*ROW('Sanitation Data'!I186))="","",OFFSET('Sanitation Data'!$I$28,0,10*ROW('Sanitation Data'!I186)))</f>
        <v/>
      </c>
      <c r="DK192" s="309" t="str">
        <f ca="true">+IF(OFFSET('Sanitation Data'!$I$29,0,10*ROW('Sanitation Data'!I186))="","",OFFSET('Sanitation Data'!$I$29,0,10*ROW('Sanitation Data'!I186)))</f>
        <v/>
      </c>
      <c r="DL192" s="309" t="str">
        <f ca="true">+IF(OFFSET('Sanitation Data'!$I$30,0,10*ROW('Sanitation Data'!I186))="","",OFFSET('Sanitation Data'!$I$30,0,10*ROW('Sanitation Data'!I186)))</f>
        <v/>
      </c>
      <c r="DM192" s="309" t="str">
        <f ca="true">+IF(OFFSET('Sanitation Data'!$I$31,0,10*ROW('Sanitation Data'!I186))="","",OFFSET('Sanitation Data'!$I$31,0,10*ROW('Sanitation Data'!I186)))</f>
        <v/>
      </c>
      <c r="DN192" s="309" t="str">
        <f ca="true">+IF(OFFSET('Sanitation Data'!$I$32,0,10*ROW('Sanitation Data'!I186))="","",OFFSET('Sanitation Data'!$I$32,0,10*ROW('Sanitation Data'!I186)))</f>
        <v/>
      </c>
      <c r="DO192" s="309" t="str">
        <f ca="true">+IF(OFFSET('Hygiene Data'!$D$11,0,10*ROW('Hygiene Data'!D186))="","",OFFSET('Hygiene Data'!$D$11,0,10*ROW('Hygiene Data'!D186)))</f>
        <v/>
      </c>
      <c r="DP192" s="309" t="str">
        <f ca="true">+IF(OFFSET('Hygiene Data'!$D$12,0,10*ROW('Hygiene Data'!D186))="","",OFFSET('Hygiene Data'!$D$12,0,10*ROW('Hygiene Data'!D186)))</f>
        <v/>
      </c>
      <c r="DQ192" s="309" t="str">
        <f ca="true">+IF(OFFSET('Hygiene Data'!$D$13,0,10*ROW('Hygiene Data'!D186))="","",OFFSET('Hygiene Data'!$D$13,0,10*ROW('Hygiene Data'!D186)))</f>
        <v/>
      </c>
      <c r="DR192" s="309" t="str">
        <f ca="true">+IF(OFFSET('Hygiene Data'!$E$11,0,10*ROW('Hygiene Data'!E186))="","",OFFSET('Hygiene Data'!$E$11,0,10*ROW('Hygiene Data'!E186)))</f>
        <v/>
      </c>
      <c r="DS192" s="309" t="str">
        <f ca="true">+IF(OFFSET('Hygiene Data'!$E$12,0,10*ROW('Hygiene Data'!E186))="","",OFFSET('Hygiene Data'!$E$12,0,10*ROW('Hygiene Data'!E186)))</f>
        <v/>
      </c>
      <c r="DT192" s="309" t="str">
        <f ca="true">+IF(OFFSET('Hygiene Data'!$E$13,0,10*ROW('Hygiene Data'!E186))="","",OFFSET('Hygiene Data'!$E$13,0,10*ROW('Hygiene Data'!E186)))</f>
        <v/>
      </c>
      <c r="DU192" s="309" t="str">
        <f ca="true">+IF(OFFSET('Hygiene Data'!$F$11,0,10*ROW('Hygiene Data'!F186))="","",OFFSET('Hygiene Data'!$F$11,0,10*ROW('Hygiene Data'!F186)))</f>
        <v/>
      </c>
      <c r="DV192" s="309" t="str">
        <f ca="true">+IF(OFFSET('Hygiene Data'!$F$12,0,10*ROW('Hygiene Data'!F186))="","",OFFSET('Hygiene Data'!$F$12,0,10*ROW('Hygiene Data'!F186)))</f>
        <v/>
      </c>
      <c r="DW192" s="309" t="str">
        <f ca="true">+IF(OFFSET('Hygiene Data'!$F$13,0,10*ROW('Hygiene Data'!F186))="","",OFFSET('Hygiene Data'!$F$13,0,10*ROW('Hygiene Data'!F186)))</f>
        <v/>
      </c>
      <c r="DX192" s="309" t="str">
        <f ca="true">+IF(OFFSET('Hygiene Data'!$G$11,0,10*ROW('Hygiene Data'!G186))="","",OFFSET('Hygiene Data'!$G$11,0,10*ROW('Hygiene Data'!G186)))</f>
        <v/>
      </c>
      <c r="DY192" s="309" t="str">
        <f ca="true">+IF(OFFSET('Hygiene Data'!$G$12,0,10*ROW('Hygiene Data'!G186))="","",OFFSET('Hygiene Data'!$G$12,0,10*ROW('Hygiene Data'!G186)))</f>
        <v/>
      </c>
      <c r="DZ192" s="309" t="str">
        <f ca="true">+IF(OFFSET('Hygiene Data'!$G$13,0,10*ROW('Hygiene Data'!G186))="","",OFFSET('Hygiene Data'!$G$13,0,10*ROW('Hygiene Data'!G186)))</f>
        <v/>
      </c>
      <c r="EA192" s="309" t="str">
        <f ca="true">+IF(OFFSET('Hygiene Data'!$H$11,0,10*ROW('Hygiene Data'!H186))="","",OFFSET('Hygiene Data'!$H$11,0,10*ROW('Hygiene Data'!H186)))</f>
        <v/>
      </c>
      <c r="EB192" s="309" t="str">
        <f ca="true">+IF(OFFSET('Hygiene Data'!$H$12,0,10*ROW('Hygiene Data'!H186))="","",OFFSET('Hygiene Data'!$H$12,0,10*ROW('Hygiene Data'!H186)))</f>
        <v/>
      </c>
      <c r="EC192" s="309" t="str">
        <f ca="true">+IF(OFFSET('Hygiene Data'!$H$13,0,10*ROW('Hygiene Data'!H186))="","",OFFSET('Hygiene Data'!$H$13,0,10*ROW('Hygiene Data'!H186)))</f>
        <v/>
      </c>
      <c r="ED192" s="309" t="str">
        <f ca="true">+IF(OFFSET('Hygiene Data'!$I$11,0,10*ROW('Hygiene Data'!I186))="","",OFFSET('Hygiene Data'!$I$11,0,10*ROW('Hygiene Data'!I186)))</f>
        <v/>
      </c>
      <c r="EE192" s="309" t="str">
        <f ca="true">+IF(OFFSET('Hygiene Data'!$I$12,0,10*ROW('Hygiene Data'!I186))="","",OFFSET('Hygiene Data'!$I$12,0,10*ROW('Hygiene Data'!I186)))</f>
        <v/>
      </c>
      <c r="EF192" s="309"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65" t="str">
        <f t="shared" ca="true" si="2"/>
        <v/>
      </c>
      <c r="D193" s="9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10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10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10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10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10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10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10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10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10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10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10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10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10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10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10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10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10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10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10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10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10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10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10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10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10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10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10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10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10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10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9"/>
      <c r="BS193" s="309" t="str">
        <f ca="true">+IF(OFFSET('Water Data'!$D$27,0,10*ROW('Water Data'!D187))="","",OFFSET('Water Data'!$D$27,0,10*ROW('Water Data'!D187)))</f>
        <v/>
      </c>
      <c r="BT193" s="309" t="str">
        <f ca="true">+IF(OFFSET('Water Data'!$D$28,0,10*ROW('Water Data'!D187))="","",OFFSET('Water Data'!$D$28,0,10*ROW('Water Data'!D187)))</f>
        <v/>
      </c>
      <c r="BU193" s="309" t="str">
        <f ca="true">+IF(OFFSET('Water Data'!$D$29,0,10*ROW('Water Data'!D187))="","",OFFSET('Water Data'!$D$29,0,10*ROW('Water Data'!D187)))</f>
        <v/>
      </c>
      <c r="BV193" s="309" t="str">
        <f ca="true">+IF(OFFSET('Water Data'!$E$27,0,10*ROW('Water Data'!E187))="","",OFFSET('Water Data'!$E$27,0,10*ROW('Water Data'!E187)))</f>
        <v/>
      </c>
      <c r="BW193" s="309" t="str">
        <f ca="true">+IF(OFFSET('Water Data'!$E$28,0,10*ROW('Water Data'!E187))="","",OFFSET('Water Data'!$E$28,0,10*ROW('Water Data'!E187)))</f>
        <v/>
      </c>
      <c r="BX193" s="309" t="str">
        <f ca="true">+IF(OFFSET('Water Data'!$E$29,0,10*ROW('Water Data'!E187))="","",OFFSET('Water Data'!$E$29,0,10*ROW('Water Data'!E187)))</f>
        <v/>
      </c>
      <c r="BY193" s="309" t="str">
        <f ca="true">+IF(OFFSET('Water Data'!$F$27,0,10*ROW('Water Data'!F187))="","",OFFSET('Water Data'!$F$27,0,10*ROW('Water Data'!F187)))</f>
        <v/>
      </c>
      <c r="BZ193" s="309" t="str">
        <f ca="true">+IF(OFFSET('Water Data'!$F$28,0,10*ROW('Water Data'!F187))="","",OFFSET('Water Data'!$F$28,0,10*ROW('Water Data'!F187)))</f>
        <v/>
      </c>
      <c r="CA193" s="309" t="str">
        <f ca="true">+IF(OFFSET('Water Data'!$F$29,0,10*ROW('Water Data'!F187))="","",OFFSET('Water Data'!$F$29,0,10*ROW('Water Data'!F187)))</f>
        <v/>
      </c>
      <c r="CB193" s="309" t="str">
        <f ca="true">+IF(OFFSET('Water Data'!$G$27,0,10*ROW('Water Data'!G187))="","",OFFSET('Water Data'!$G$27,0,10*ROW('Water Data'!G187)))</f>
        <v/>
      </c>
      <c r="CC193" s="309" t="str">
        <f ca="true">+IF(OFFSET('Water Data'!$G$28,0,10*ROW('Water Data'!G187))="","",OFFSET('Water Data'!$G$28,0,10*ROW('Water Data'!G187)))</f>
        <v/>
      </c>
      <c r="CD193" s="309" t="str">
        <f ca="true">+IF(OFFSET('Water Data'!$G$29,0,10*ROW('Water Data'!G187))="","",OFFSET('Water Data'!$G$29,0,10*ROW('Water Data'!G187)))</f>
        <v/>
      </c>
      <c r="CE193" s="309" t="str">
        <f ca="true">+IF(OFFSET('Water Data'!$H$27,0,10*ROW('Water Data'!H187))="","",OFFSET('Water Data'!$H$27,0,10*ROW('Water Data'!H187)))</f>
        <v/>
      </c>
      <c r="CF193" s="309" t="str">
        <f ca="true">+IF(OFFSET('Water Data'!$H$28,0,10*ROW('Water Data'!H187))="","",OFFSET('Water Data'!$H$28,0,10*ROW('Water Data'!H187)))</f>
        <v/>
      </c>
      <c r="CG193" s="309" t="str">
        <f ca="true">+IF(OFFSET('Water Data'!$H$29,0,10*ROW('Water Data'!H187))="","",OFFSET('Water Data'!$H$29,0,10*ROW('Water Data'!H187)))</f>
        <v/>
      </c>
      <c r="CH193" s="309" t="str">
        <f ca="true">+IF(OFFSET('Water Data'!$I$27,0,10*ROW('Water Data'!I187))="","",OFFSET('Water Data'!$I$27,0,10*ROW('Water Data'!I187)))</f>
        <v/>
      </c>
      <c r="CI193" s="309" t="str">
        <f ca="true">+IF(OFFSET('Water Data'!$I$28,0,10*ROW('Water Data'!I187))="","",OFFSET('Water Data'!$I$28,0,10*ROW('Water Data'!I187)))</f>
        <v/>
      </c>
      <c r="CJ193" s="309" t="str">
        <f ca="true">+IF(OFFSET('Water Data'!$I$29,0,10*ROW('Water Data'!I187))="","",OFFSET('Water Data'!$I$29,0,10*ROW('Water Data'!I187)))</f>
        <v/>
      </c>
      <c r="CK193" s="309" t="str">
        <f ca="true">+IF(OFFSET('Sanitation Data'!$D$28,0,10*ROW('Sanitation Data'!D187))="","",OFFSET('Sanitation Data'!$D$28,0,10*ROW('Sanitation Data'!D187)))</f>
        <v/>
      </c>
      <c r="CL193" s="309" t="str">
        <f ca="true">+IF(OFFSET('Sanitation Data'!$D$29,0,10*ROW('Sanitation Data'!D187))="","",OFFSET('Sanitation Data'!$D$29,0,10*ROW('Sanitation Data'!D187)))</f>
        <v/>
      </c>
      <c r="CM193" s="309" t="str">
        <f ca="true">+IF(OFFSET('Sanitation Data'!$D$30,0,10*ROW('Sanitation Data'!D187))="","",OFFSET('Sanitation Data'!$D$30,0,10*ROW('Sanitation Data'!D187)))</f>
        <v/>
      </c>
      <c r="CN193" s="309" t="str">
        <f ca="true">+IF(OFFSET('Sanitation Data'!$D$31,0,10*ROW('Sanitation Data'!D187))="","",OFFSET('Sanitation Data'!$D$31,0,10*ROW('Sanitation Data'!D187)))</f>
        <v/>
      </c>
      <c r="CO193" s="309" t="str">
        <f ca="true">+IF(OFFSET('Sanitation Data'!$D$32,0,10*ROW('Sanitation Data'!D187))="","",OFFSET('Sanitation Data'!$D$32,0,10*ROW('Sanitation Data'!D187)))</f>
        <v/>
      </c>
      <c r="CP193" s="309" t="str">
        <f ca="true">+IF(OFFSET('Sanitation Data'!$E$28,0,10*ROW('Sanitation Data'!E187))="","",OFFSET('Sanitation Data'!$E$28,0,10*ROW('Sanitation Data'!E187)))</f>
        <v/>
      </c>
      <c r="CQ193" s="309" t="str">
        <f ca="true">+IF(OFFSET('Sanitation Data'!$E$29,0,10*ROW('Sanitation Data'!E187))="","",OFFSET('Sanitation Data'!$E$29,0,10*ROW('Sanitation Data'!E187)))</f>
        <v/>
      </c>
      <c r="CR193" s="309" t="str">
        <f ca="true">+IF(OFFSET('Sanitation Data'!$E$30,0,10*ROW('Sanitation Data'!E187))="","",OFFSET('Sanitation Data'!$E$30,0,10*ROW('Sanitation Data'!E187)))</f>
        <v/>
      </c>
      <c r="CS193" s="309" t="str">
        <f ca="true">+IF(OFFSET('Sanitation Data'!$E$31,0,10*ROW('Sanitation Data'!E187))="","",OFFSET('Sanitation Data'!$E$31,0,10*ROW('Sanitation Data'!E187)))</f>
        <v/>
      </c>
      <c r="CT193" s="309" t="str">
        <f ca="true">+IF(OFFSET('Sanitation Data'!$E$32,0,10*ROW('Sanitation Data'!E187))="","",OFFSET('Sanitation Data'!$E$32,0,10*ROW('Sanitation Data'!E187)))</f>
        <v/>
      </c>
      <c r="CU193" s="309" t="str">
        <f ca="true">+IF(OFFSET('Sanitation Data'!$F$28,0,10*ROW('Sanitation Data'!F187))="","",OFFSET('Sanitation Data'!$F$28,0,10*ROW('Sanitation Data'!F187)))</f>
        <v/>
      </c>
      <c r="CV193" s="309" t="str">
        <f ca="true">+IF(OFFSET('Sanitation Data'!$F$29,0,10*ROW('Sanitation Data'!F187))="","",OFFSET('Sanitation Data'!$F$29,0,10*ROW('Sanitation Data'!F187)))</f>
        <v/>
      </c>
      <c r="CW193" s="309" t="str">
        <f ca="true">+IF(OFFSET('Sanitation Data'!$F$30,0,10*ROW('Sanitation Data'!F187))="","",OFFSET('Sanitation Data'!$F$30,0,10*ROW('Sanitation Data'!F187)))</f>
        <v/>
      </c>
      <c r="CX193" s="309" t="str">
        <f ca="true">+IF(OFFSET('Sanitation Data'!$F$31,0,10*ROW('Sanitation Data'!F187))="","",OFFSET('Sanitation Data'!$F$31,0,10*ROW('Sanitation Data'!F187)))</f>
        <v/>
      </c>
      <c r="CY193" s="309" t="str">
        <f ca="true">+IF(OFFSET('Sanitation Data'!$F$32,0,10*ROW('Sanitation Data'!F187))="","",OFFSET('Sanitation Data'!$F$32,0,10*ROW('Sanitation Data'!F187)))</f>
        <v/>
      </c>
      <c r="CZ193" s="309" t="str">
        <f ca="true">+IF(OFFSET('Sanitation Data'!$G$28,0,10*ROW('Sanitation Data'!G187))="","",OFFSET('Sanitation Data'!$G$28,0,10*ROW('Sanitation Data'!G187)))</f>
        <v/>
      </c>
      <c r="DA193" s="309" t="str">
        <f ca="true">+IF(OFFSET('Sanitation Data'!$G$29,0,10*ROW('Sanitation Data'!G187))="","",OFFSET('Sanitation Data'!$G$29,0,10*ROW('Sanitation Data'!G187)))</f>
        <v/>
      </c>
      <c r="DB193" s="309" t="str">
        <f ca="true">+IF(OFFSET('Sanitation Data'!$G$30,0,10*ROW('Sanitation Data'!G187))="","",OFFSET('Sanitation Data'!$G$30,0,10*ROW('Sanitation Data'!G187)))</f>
        <v/>
      </c>
      <c r="DC193" s="309" t="str">
        <f ca="true">+IF(OFFSET('Sanitation Data'!$G$31,0,10*ROW('Sanitation Data'!G187))="","",OFFSET('Sanitation Data'!$G$31,0,10*ROW('Sanitation Data'!G187)))</f>
        <v/>
      </c>
      <c r="DD193" s="309" t="str">
        <f ca="true">+IF(OFFSET('Sanitation Data'!$G$32,0,10*ROW('Sanitation Data'!G187))="","",OFFSET('Sanitation Data'!$G$32,0,10*ROW('Sanitation Data'!G187)))</f>
        <v/>
      </c>
      <c r="DE193" s="309" t="str">
        <f ca="true">+IF(OFFSET('Sanitation Data'!$H$28,0,10*ROW('Sanitation Data'!H187))="","",OFFSET('Sanitation Data'!$H$28,0,10*ROW('Sanitation Data'!H187)))</f>
        <v/>
      </c>
      <c r="DF193" s="309" t="str">
        <f ca="true">+IF(OFFSET('Sanitation Data'!$H$29,0,10*ROW('Sanitation Data'!H187))="","",OFFSET('Sanitation Data'!$H$29,0,10*ROW('Sanitation Data'!H187)))</f>
        <v/>
      </c>
      <c r="DG193" s="309" t="str">
        <f ca="true">+IF(OFFSET('Sanitation Data'!$H$30,0,10*ROW('Sanitation Data'!H187))="","",OFFSET('Sanitation Data'!$H$30,0,10*ROW('Sanitation Data'!H187)))</f>
        <v/>
      </c>
      <c r="DH193" s="309" t="str">
        <f ca="true">+IF(OFFSET('Sanitation Data'!$H$31,0,10*ROW('Sanitation Data'!H187))="","",OFFSET('Sanitation Data'!$H$31,0,10*ROW('Sanitation Data'!H187)))</f>
        <v/>
      </c>
      <c r="DI193" s="309" t="str">
        <f ca="true">+IF(OFFSET('Sanitation Data'!$H$32,0,10*ROW('Sanitation Data'!H187))="","",OFFSET('Sanitation Data'!$H$32,0,10*ROW('Sanitation Data'!H187)))</f>
        <v/>
      </c>
      <c r="DJ193" s="309" t="str">
        <f ca="true">+IF(OFFSET('Sanitation Data'!$I$28,0,10*ROW('Sanitation Data'!I187))="","",OFFSET('Sanitation Data'!$I$28,0,10*ROW('Sanitation Data'!I187)))</f>
        <v/>
      </c>
      <c r="DK193" s="309" t="str">
        <f ca="true">+IF(OFFSET('Sanitation Data'!$I$29,0,10*ROW('Sanitation Data'!I187))="","",OFFSET('Sanitation Data'!$I$29,0,10*ROW('Sanitation Data'!I187)))</f>
        <v/>
      </c>
      <c r="DL193" s="309" t="str">
        <f ca="true">+IF(OFFSET('Sanitation Data'!$I$30,0,10*ROW('Sanitation Data'!I187))="","",OFFSET('Sanitation Data'!$I$30,0,10*ROW('Sanitation Data'!I187)))</f>
        <v/>
      </c>
      <c r="DM193" s="309" t="str">
        <f ca="true">+IF(OFFSET('Sanitation Data'!$I$31,0,10*ROW('Sanitation Data'!I187))="","",OFFSET('Sanitation Data'!$I$31,0,10*ROW('Sanitation Data'!I187)))</f>
        <v/>
      </c>
      <c r="DN193" s="309" t="str">
        <f ca="true">+IF(OFFSET('Sanitation Data'!$I$32,0,10*ROW('Sanitation Data'!I187))="","",OFFSET('Sanitation Data'!$I$32,0,10*ROW('Sanitation Data'!I187)))</f>
        <v/>
      </c>
      <c r="DO193" s="309" t="str">
        <f ca="true">+IF(OFFSET('Hygiene Data'!$D$11,0,10*ROW('Hygiene Data'!D187))="","",OFFSET('Hygiene Data'!$D$11,0,10*ROW('Hygiene Data'!D187)))</f>
        <v/>
      </c>
      <c r="DP193" s="309" t="str">
        <f ca="true">+IF(OFFSET('Hygiene Data'!$D$12,0,10*ROW('Hygiene Data'!D187))="","",OFFSET('Hygiene Data'!$D$12,0,10*ROW('Hygiene Data'!D187)))</f>
        <v/>
      </c>
      <c r="DQ193" s="309" t="str">
        <f ca="true">+IF(OFFSET('Hygiene Data'!$D$13,0,10*ROW('Hygiene Data'!D187))="","",OFFSET('Hygiene Data'!$D$13,0,10*ROW('Hygiene Data'!D187)))</f>
        <v/>
      </c>
      <c r="DR193" s="309" t="str">
        <f ca="true">+IF(OFFSET('Hygiene Data'!$E$11,0,10*ROW('Hygiene Data'!E187))="","",OFFSET('Hygiene Data'!$E$11,0,10*ROW('Hygiene Data'!E187)))</f>
        <v/>
      </c>
      <c r="DS193" s="309" t="str">
        <f ca="true">+IF(OFFSET('Hygiene Data'!$E$12,0,10*ROW('Hygiene Data'!E187))="","",OFFSET('Hygiene Data'!$E$12,0,10*ROW('Hygiene Data'!E187)))</f>
        <v/>
      </c>
      <c r="DT193" s="309" t="str">
        <f ca="true">+IF(OFFSET('Hygiene Data'!$E$13,0,10*ROW('Hygiene Data'!E187))="","",OFFSET('Hygiene Data'!$E$13,0,10*ROW('Hygiene Data'!E187)))</f>
        <v/>
      </c>
      <c r="DU193" s="309" t="str">
        <f ca="true">+IF(OFFSET('Hygiene Data'!$F$11,0,10*ROW('Hygiene Data'!F187))="","",OFFSET('Hygiene Data'!$F$11,0,10*ROW('Hygiene Data'!F187)))</f>
        <v/>
      </c>
      <c r="DV193" s="309" t="str">
        <f ca="true">+IF(OFFSET('Hygiene Data'!$F$12,0,10*ROW('Hygiene Data'!F187))="","",OFFSET('Hygiene Data'!$F$12,0,10*ROW('Hygiene Data'!F187)))</f>
        <v/>
      </c>
      <c r="DW193" s="309" t="str">
        <f ca="true">+IF(OFFSET('Hygiene Data'!$F$13,0,10*ROW('Hygiene Data'!F187))="","",OFFSET('Hygiene Data'!$F$13,0,10*ROW('Hygiene Data'!F187)))</f>
        <v/>
      </c>
      <c r="DX193" s="309" t="str">
        <f ca="true">+IF(OFFSET('Hygiene Data'!$G$11,0,10*ROW('Hygiene Data'!G187))="","",OFFSET('Hygiene Data'!$G$11,0,10*ROW('Hygiene Data'!G187)))</f>
        <v/>
      </c>
      <c r="DY193" s="309" t="str">
        <f ca="true">+IF(OFFSET('Hygiene Data'!$G$12,0,10*ROW('Hygiene Data'!G187))="","",OFFSET('Hygiene Data'!$G$12,0,10*ROW('Hygiene Data'!G187)))</f>
        <v/>
      </c>
      <c r="DZ193" s="309" t="str">
        <f ca="true">+IF(OFFSET('Hygiene Data'!$G$13,0,10*ROW('Hygiene Data'!G187))="","",OFFSET('Hygiene Data'!$G$13,0,10*ROW('Hygiene Data'!G187)))</f>
        <v/>
      </c>
      <c r="EA193" s="309" t="str">
        <f ca="true">+IF(OFFSET('Hygiene Data'!$H$11,0,10*ROW('Hygiene Data'!H187))="","",OFFSET('Hygiene Data'!$H$11,0,10*ROW('Hygiene Data'!H187)))</f>
        <v/>
      </c>
      <c r="EB193" s="309" t="str">
        <f ca="true">+IF(OFFSET('Hygiene Data'!$H$12,0,10*ROW('Hygiene Data'!H187))="","",OFFSET('Hygiene Data'!$H$12,0,10*ROW('Hygiene Data'!H187)))</f>
        <v/>
      </c>
      <c r="EC193" s="309" t="str">
        <f ca="true">+IF(OFFSET('Hygiene Data'!$H$13,0,10*ROW('Hygiene Data'!H187))="","",OFFSET('Hygiene Data'!$H$13,0,10*ROW('Hygiene Data'!H187)))</f>
        <v/>
      </c>
      <c r="ED193" s="309" t="str">
        <f ca="true">+IF(OFFSET('Hygiene Data'!$I$11,0,10*ROW('Hygiene Data'!I187))="","",OFFSET('Hygiene Data'!$I$11,0,10*ROW('Hygiene Data'!I187)))</f>
        <v/>
      </c>
      <c r="EE193" s="309" t="str">
        <f ca="true">+IF(OFFSET('Hygiene Data'!$I$12,0,10*ROW('Hygiene Data'!I187))="","",OFFSET('Hygiene Data'!$I$12,0,10*ROW('Hygiene Data'!I187)))</f>
        <v/>
      </c>
      <c r="EF193" s="309"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65" t="str">
        <f t="shared" ca="true" si="2"/>
        <v/>
      </c>
      <c r="D194" s="9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10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10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10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10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10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10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10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10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10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10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10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10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10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10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10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10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10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10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10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10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10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10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10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10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10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10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10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10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10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10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9"/>
      <c r="BS194" s="309" t="str">
        <f ca="true">+IF(OFFSET('Water Data'!$D$27,0,10*ROW('Water Data'!D188))="","",OFFSET('Water Data'!$D$27,0,10*ROW('Water Data'!D188)))</f>
        <v/>
      </c>
      <c r="BT194" s="309" t="str">
        <f ca="true">+IF(OFFSET('Water Data'!$D$28,0,10*ROW('Water Data'!D188))="","",OFFSET('Water Data'!$D$28,0,10*ROW('Water Data'!D188)))</f>
        <v/>
      </c>
      <c r="BU194" s="309" t="str">
        <f ca="true">+IF(OFFSET('Water Data'!$D$29,0,10*ROW('Water Data'!D188))="","",OFFSET('Water Data'!$D$29,0,10*ROW('Water Data'!D188)))</f>
        <v/>
      </c>
      <c r="BV194" s="309" t="str">
        <f ca="true">+IF(OFFSET('Water Data'!$E$27,0,10*ROW('Water Data'!E188))="","",OFFSET('Water Data'!$E$27,0,10*ROW('Water Data'!E188)))</f>
        <v/>
      </c>
      <c r="BW194" s="309" t="str">
        <f ca="true">+IF(OFFSET('Water Data'!$E$28,0,10*ROW('Water Data'!E188))="","",OFFSET('Water Data'!$E$28,0,10*ROW('Water Data'!E188)))</f>
        <v/>
      </c>
      <c r="BX194" s="309" t="str">
        <f ca="true">+IF(OFFSET('Water Data'!$E$29,0,10*ROW('Water Data'!E188))="","",OFFSET('Water Data'!$E$29,0,10*ROW('Water Data'!E188)))</f>
        <v/>
      </c>
      <c r="BY194" s="309" t="str">
        <f ca="true">+IF(OFFSET('Water Data'!$F$27,0,10*ROW('Water Data'!F188))="","",OFFSET('Water Data'!$F$27,0,10*ROW('Water Data'!F188)))</f>
        <v/>
      </c>
      <c r="BZ194" s="309" t="str">
        <f ca="true">+IF(OFFSET('Water Data'!$F$28,0,10*ROW('Water Data'!F188))="","",OFFSET('Water Data'!$F$28,0,10*ROW('Water Data'!F188)))</f>
        <v/>
      </c>
      <c r="CA194" s="309" t="str">
        <f ca="true">+IF(OFFSET('Water Data'!$F$29,0,10*ROW('Water Data'!F188))="","",OFFSET('Water Data'!$F$29,0,10*ROW('Water Data'!F188)))</f>
        <v/>
      </c>
      <c r="CB194" s="309" t="str">
        <f ca="true">+IF(OFFSET('Water Data'!$G$27,0,10*ROW('Water Data'!G188))="","",OFFSET('Water Data'!$G$27,0,10*ROW('Water Data'!G188)))</f>
        <v/>
      </c>
      <c r="CC194" s="309" t="str">
        <f ca="true">+IF(OFFSET('Water Data'!$G$28,0,10*ROW('Water Data'!G188))="","",OFFSET('Water Data'!$G$28,0,10*ROW('Water Data'!G188)))</f>
        <v/>
      </c>
      <c r="CD194" s="309" t="str">
        <f ca="true">+IF(OFFSET('Water Data'!$G$29,0,10*ROW('Water Data'!G188))="","",OFFSET('Water Data'!$G$29,0,10*ROW('Water Data'!G188)))</f>
        <v/>
      </c>
      <c r="CE194" s="309" t="str">
        <f ca="true">+IF(OFFSET('Water Data'!$H$27,0,10*ROW('Water Data'!H188))="","",OFFSET('Water Data'!$H$27,0,10*ROW('Water Data'!H188)))</f>
        <v/>
      </c>
      <c r="CF194" s="309" t="str">
        <f ca="true">+IF(OFFSET('Water Data'!$H$28,0,10*ROW('Water Data'!H188))="","",OFFSET('Water Data'!$H$28,0,10*ROW('Water Data'!H188)))</f>
        <v/>
      </c>
      <c r="CG194" s="309" t="str">
        <f ca="true">+IF(OFFSET('Water Data'!$H$29,0,10*ROW('Water Data'!H188))="","",OFFSET('Water Data'!$H$29,0,10*ROW('Water Data'!H188)))</f>
        <v/>
      </c>
      <c r="CH194" s="309" t="str">
        <f ca="true">+IF(OFFSET('Water Data'!$I$27,0,10*ROW('Water Data'!I188))="","",OFFSET('Water Data'!$I$27,0,10*ROW('Water Data'!I188)))</f>
        <v/>
      </c>
      <c r="CI194" s="309" t="str">
        <f ca="true">+IF(OFFSET('Water Data'!$I$28,0,10*ROW('Water Data'!I188))="","",OFFSET('Water Data'!$I$28,0,10*ROW('Water Data'!I188)))</f>
        <v/>
      </c>
      <c r="CJ194" s="309" t="str">
        <f ca="true">+IF(OFFSET('Water Data'!$I$29,0,10*ROW('Water Data'!I188))="","",OFFSET('Water Data'!$I$29,0,10*ROW('Water Data'!I188)))</f>
        <v/>
      </c>
      <c r="CK194" s="309" t="str">
        <f ca="true">+IF(OFFSET('Sanitation Data'!$D$28,0,10*ROW('Sanitation Data'!D188))="","",OFFSET('Sanitation Data'!$D$28,0,10*ROW('Sanitation Data'!D188)))</f>
        <v/>
      </c>
      <c r="CL194" s="309" t="str">
        <f ca="true">+IF(OFFSET('Sanitation Data'!$D$29,0,10*ROW('Sanitation Data'!D188))="","",OFFSET('Sanitation Data'!$D$29,0,10*ROW('Sanitation Data'!D188)))</f>
        <v/>
      </c>
      <c r="CM194" s="309" t="str">
        <f ca="true">+IF(OFFSET('Sanitation Data'!$D$30,0,10*ROW('Sanitation Data'!D188))="","",OFFSET('Sanitation Data'!$D$30,0,10*ROW('Sanitation Data'!D188)))</f>
        <v/>
      </c>
      <c r="CN194" s="309" t="str">
        <f ca="true">+IF(OFFSET('Sanitation Data'!$D$31,0,10*ROW('Sanitation Data'!D188))="","",OFFSET('Sanitation Data'!$D$31,0,10*ROW('Sanitation Data'!D188)))</f>
        <v/>
      </c>
      <c r="CO194" s="309" t="str">
        <f ca="true">+IF(OFFSET('Sanitation Data'!$D$32,0,10*ROW('Sanitation Data'!D188))="","",OFFSET('Sanitation Data'!$D$32,0,10*ROW('Sanitation Data'!D188)))</f>
        <v/>
      </c>
      <c r="CP194" s="309" t="str">
        <f ca="true">+IF(OFFSET('Sanitation Data'!$E$28,0,10*ROW('Sanitation Data'!E188))="","",OFFSET('Sanitation Data'!$E$28,0,10*ROW('Sanitation Data'!E188)))</f>
        <v/>
      </c>
      <c r="CQ194" s="309" t="str">
        <f ca="true">+IF(OFFSET('Sanitation Data'!$E$29,0,10*ROW('Sanitation Data'!E188))="","",OFFSET('Sanitation Data'!$E$29,0,10*ROW('Sanitation Data'!E188)))</f>
        <v/>
      </c>
      <c r="CR194" s="309" t="str">
        <f ca="true">+IF(OFFSET('Sanitation Data'!$E$30,0,10*ROW('Sanitation Data'!E188))="","",OFFSET('Sanitation Data'!$E$30,0,10*ROW('Sanitation Data'!E188)))</f>
        <v/>
      </c>
      <c r="CS194" s="309" t="str">
        <f ca="true">+IF(OFFSET('Sanitation Data'!$E$31,0,10*ROW('Sanitation Data'!E188))="","",OFFSET('Sanitation Data'!$E$31,0,10*ROW('Sanitation Data'!E188)))</f>
        <v/>
      </c>
      <c r="CT194" s="309" t="str">
        <f ca="true">+IF(OFFSET('Sanitation Data'!$E$32,0,10*ROW('Sanitation Data'!E188))="","",OFFSET('Sanitation Data'!$E$32,0,10*ROW('Sanitation Data'!E188)))</f>
        <v/>
      </c>
      <c r="CU194" s="309" t="str">
        <f ca="true">+IF(OFFSET('Sanitation Data'!$F$28,0,10*ROW('Sanitation Data'!F188))="","",OFFSET('Sanitation Data'!$F$28,0,10*ROW('Sanitation Data'!F188)))</f>
        <v/>
      </c>
      <c r="CV194" s="309" t="str">
        <f ca="true">+IF(OFFSET('Sanitation Data'!$F$29,0,10*ROW('Sanitation Data'!F188))="","",OFFSET('Sanitation Data'!$F$29,0,10*ROW('Sanitation Data'!F188)))</f>
        <v/>
      </c>
      <c r="CW194" s="309" t="str">
        <f ca="true">+IF(OFFSET('Sanitation Data'!$F$30,0,10*ROW('Sanitation Data'!F188))="","",OFFSET('Sanitation Data'!$F$30,0,10*ROW('Sanitation Data'!F188)))</f>
        <v/>
      </c>
      <c r="CX194" s="309" t="str">
        <f ca="true">+IF(OFFSET('Sanitation Data'!$F$31,0,10*ROW('Sanitation Data'!F188))="","",OFFSET('Sanitation Data'!$F$31,0,10*ROW('Sanitation Data'!F188)))</f>
        <v/>
      </c>
      <c r="CY194" s="309" t="str">
        <f ca="true">+IF(OFFSET('Sanitation Data'!$F$32,0,10*ROW('Sanitation Data'!F188))="","",OFFSET('Sanitation Data'!$F$32,0,10*ROW('Sanitation Data'!F188)))</f>
        <v/>
      </c>
      <c r="CZ194" s="309" t="str">
        <f ca="true">+IF(OFFSET('Sanitation Data'!$G$28,0,10*ROW('Sanitation Data'!G188))="","",OFFSET('Sanitation Data'!$G$28,0,10*ROW('Sanitation Data'!G188)))</f>
        <v/>
      </c>
      <c r="DA194" s="309" t="str">
        <f ca="true">+IF(OFFSET('Sanitation Data'!$G$29,0,10*ROW('Sanitation Data'!G188))="","",OFFSET('Sanitation Data'!$G$29,0,10*ROW('Sanitation Data'!G188)))</f>
        <v/>
      </c>
      <c r="DB194" s="309" t="str">
        <f ca="true">+IF(OFFSET('Sanitation Data'!$G$30,0,10*ROW('Sanitation Data'!G188))="","",OFFSET('Sanitation Data'!$G$30,0,10*ROW('Sanitation Data'!G188)))</f>
        <v/>
      </c>
      <c r="DC194" s="309" t="str">
        <f ca="true">+IF(OFFSET('Sanitation Data'!$G$31,0,10*ROW('Sanitation Data'!G188))="","",OFFSET('Sanitation Data'!$G$31,0,10*ROW('Sanitation Data'!G188)))</f>
        <v/>
      </c>
      <c r="DD194" s="309" t="str">
        <f ca="true">+IF(OFFSET('Sanitation Data'!$G$32,0,10*ROW('Sanitation Data'!G188))="","",OFFSET('Sanitation Data'!$G$32,0,10*ROW('Sanitation Data'!G188)))</f>
        <v/>
      </c>
      <c r="DE194" s="309" t="str">
        <f ca="true">+IF(OFFSET('Sanitation Data'!$H$28,0,10*ROW('Sanitation Data'!H188))="","",OFFSET('Sanitation Data'!$H$28,0,10*ROW('Sanitation Data'!H188)))</f>
        <v/>
      </c>
      <c r="DF194" s="309" t="str">
        <f ca="true">+IF(OFFSET('Sanitation Data'!$H$29,0,10*ROW('Sanitation Data'!H188))="","",OFFSET('Sanitation Data'!$H$29,0,10*ROW('Sanitation Data'!H188)))</f>
        <v/>
      </c>
      <c r="DG194" s="309" t="str">
        <f ca="true">+IF(OFFSET('Sanitation Data'!$H$30,0,10*ROW('Sanitation Data'!H188))="","",OFFSET('Sanitation Data'!$H$30,0,10*ROW('Sanitation Data'!H188)))</f>
        <v/>
      </c>
      <c r="DH194" s="309" t="str">
        <f ca="true">+IF(OFFSET('Sanitation Data'!$H$31,0,10*ROW('Sanitation Data'!H188))="","",OFFSET('Sanitation Data'!$H$31,0,10*ROW('Sanitation Data'!H188)))</f>
        <v/>
      </c>
      <c r="DI194" s="309" t="str">
        <f ca="true">+IF(OFFSET('Sanitation Data'!$H$32,0,10*ROW('Sanitation Data'!H188))="","",OFFSET('Sanitation Data'!$H$32,0,10*ROW('Sanitation Data'!H188)))</f>
        <v/>
      </c>
      <c r="DJ194" s="309" t="str">
        <f ca="true">+IF(OFFSET('Sanitation Data'!$I$28,0,10*ROW('Sanitation Data'!I188))="","",OFFSET('Sanitation Data'!$I$28,0,10*ROW('Sanitation Data'!I188)))</f>
        <v/>
      </c>
      <c r="DK194" s="309" t="str">
        <f ca="true">+IF(OFFSET('Sanitation Data'!$I$29,0,10*ROW('Sanitation Data'!I188))="","",OFFSET('Sanitation Data'!$I$29,0,10*ROW('Sanitation Data'!I188)))</f>
        <v/>
      </c>
      <c r="DL194" s="309" t="str">
        <f ca="true">+IF(OFFSET('Sanitation Data'!$I$30,0,10*ROW('Sanitation Data'!I188))="","",OFFSET('Sanitation Data'!$I$30,0,10*ROW('Sanitation Data'!I188)))</f>
        <v/>
      </c>
      <c r="DM194" s="309" t="str">
        <f ca="true">+IF(OFFSET('Sanitation Data'!$I$31,0,10*ROW('Sanitation Data'!I188))="","",OFFSET('Sanitation Data'!$I$31,0,10*ROW('Sanitation Data'!I188)))</f>
        <v/>
      </c>
      <c r="DN194" s="309" t="str">
        <f ca="true">+IF(OFFSET('Sanitation Data'!$I$32,0,10*ROW('Sanitation Data'!I188))="","",OFFSET('Sanitation Data'!$I$32,0,10*ROW('Sanitation Data'!I188)))</f>
        <v/>
      </c>
      <c r="DO194" s="309" t="str">
        <f ca="true">+IF(OFFSET('Hygiene Data'!$D$11,0,10*ROW('Hygiene Data'!D188))="","",OFFSET('Hygiene Data'!$D$11,0,10*ROW('Hygiene Data'!D188)))</f>
        <v/>
      </c>
      <c r="DP194" s="309" t="str">
        <f ca="true">+IF(OFFSET('Hygiene Data'!$D$12,0,10*ROW('Hygiene Data'!D188))="","",OFFSET('Hygiene Data'!$D$12,0,10*ROW('Hygiene Data'!D188)))</f>
        <v/>
      </c>
      <c r="DQ194" s="309" t="str">
        <f ca="true">+IF(OFFSET('Hygiene Data'!$D$13,0,10*ROW('Hygiene Data'!D188))="","",OFFSET('Hygiene Data'!$D$13,0,10*ROW('Hygiene Data'!D188)))</f>
        <v/>
      </c>
      <c r="DR194" s="309" t="str">
        <f ca="true">+IF(OFFSET('Hygiene Data'!$E$11,0,10*ROW('Hygiene Data'!E188))="","",OFFSET('Hygiene Data'!$E$11,0,10*ROW('Hygiene Data'!E188)))</f>
        <v/>
      </c>
      <c r="DS194" s="309" t="str">
        <f ca="true">+IF(OFFSET('Hygiene Data'!$E$12,0,10*ROW('Hygiene Data'!E188))="","",OFFSET('Hygiene Data'!$E$12,0,10*ROW('Hygiene Data'!E188)))</f>
        <v/>
      </c>
      <c r="DT194" s="309" t="str">
        <f ca="true">+IF(OFFSET('Hygiene Data'!$E$13,0,10*ROW('Hygiene Data'!E188))="","",OFFSET('Hygiene Data'!$E$13,0,10*ROW('Hygiene Data'!E188)))</f>
        <v/>
      </c>
      <c r="DU194" s="309" t="str">
        <f ca="true">+IF(OFFSET('Hygiene Data'!$F$11,0,10*ROW('Hygiene Data'!F188))="","",OFFSET('Hygiene Data'!$F$11,0,10*ROW('Hygiene Data'!F188)))</f>
        <v/>
      </c>
      <c r="DV194" s="309" t="str">
        <f ca="true">+IF(OFFSET('Hygiene Data'!$F$12,0,10*ROW('Hygiene Data'!F188))="","",OFFSET('Hygiene Data'!$F$12,0,10*ROW('Hygiene Data'!F188)))</f>
        <v/>
      </c>
      <c r="DW194" s="309" t="str">
        <f ca="true">+IF(OFFSET('Hygiene Data'!$F$13,0,10*ROW('Hygiene Data'!F188))="","",OFFSET('Hygiene Data'!$F$13,0,10*ROW('Hygiene Data'!F188)))</f>
        <v/>
      </c>
      <c r="DX194" s="309" t="str">
        <f ca="true">+IF(OFFSET('Hygiene Data'!$G$11,0,10*ROW('Hygiene Data'!G188))="","",OFFSET('Hygiene Data'!$G$11,0,10*ROW('Hygiene Data'!G188)))</f>
        <v/>
      </c>
      <c r="DY194" s="309" t="str">
        <f ca="true">+IF(OFFSET('Hygiene Data'!$G$12,0,10*ROW('Hygiene Data'!G188))="","",OFFSET('Hygiene Data'!$G$12,0,10*ROW('Hygiene Data'!G188)))</f>
        <v/>
      </c>
      <c r="DZ194" s="309" t="str">
        <f ca="true">+IF(OFFSET('Hygiene Data'!$G$13,0,10*ROW('Hygiene Data'!G188))="","",OFFSET('Hygiene Data'!$G$13,0,10*ROW('Hygiene Data'!G188)))</f>
        <v/>
      </c>
      <c r="EA194" s="309" t="str">
        <f ca="true">+IF(OFFSET('Hygiene Data'!$H$11,0,10*ROW('Hygiene Data'!H188))="","",OFFSET('Hygiene Data'!$H$11,0,10*ROW('Hygiene Data'!H188)))</f>
        <v/>
      </c>
      <c r="EB194" s="309" t="str">
        <f ca="true">+IF(OFFSET('Hygiene Data'!$H$12,0,10*ROW('Hygiene Data'!H188))="","",OFFSET('Hygiene Data'!$H$12,0,10*ROW('Hygiene Data'!H188)))</f>
        <v/>
      </c>
      <c r="EC194" s="309" t="str">
        <f ca="true">+IF(OFFSET('Hygiene Data'!$H$13,0,10*ROW('Hygiene Data'!H188))="","",OFFSET('Hygiene Data'!$H$13,0,10*ROW('Hygiene Data'!H188)))</f>
        <v/>
      </c>
      <c r="ED194" s="309" t="str">
        <f ca="true">+IF(OFFSET('Hygiene Data'!$I$11,0,10*ROW('Hygiene Data'!I188))="","",OFFSET('Hygiene Data'!$I$11,0,10*ROW('Hygiene Data'!I188)))</f>
        <v/>
      </c>
      <c r="EE194" s="309" t="str">
        <f ca="true">+IF(OFFSET('Hygiene Data'!$I$12,0,10*ROW('Hygiene Data'!I188))="","",OFFSET('Hygiene Data'!$I$12,0,10*ROW('Hygiene Data'!I188)))</f>
        <v/>
      </c>
      <c r="EF194" s="309"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65" t="str">
        <f t="shared" ca="true" si="2"/>
        <v/>
      </c>
      <c r="D195" s="9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10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10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10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10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10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10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10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10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10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10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10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10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10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10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10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10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10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10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10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10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10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10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10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10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10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10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10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10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10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10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9"/>
      <c r="BS195" s="309" t="str">
        <f ca="true">+IF(OFFSET('Water Data'!$D$27,0,10*ROW('Water Data'!D189))="","",OFFSET('Water Data'!$D$27,0,10*ROW('Water Data'!D189)))</f>
        <v/>
      </c>
      <c r="BT195" s="309" t="str">
        <f ca="true">+IF(OFFSET('Water Data'!$D$28,0,10*ROW('Water Data'!D189))="","",OFFSET('Water Data'!$D$28,0,10*ROW('Water Data'!D189)))</f>
        <v/>
      </c>
      <c r="BU195" s="309" t="str">
        <f ca="true">+IF(OFFSET('Water Data'!$D$29,0,10*ROW('Water Data'!D189))="","",OFFSET('Water Data'!$D$29,0,10*ROW('Water Data'!D189)))</f>
        <v/>
      </c>
      <c r="BV195" s="309" t="str">
        <f ca="true">+IF(OFFSET('Water Data'!$E$27,0,10*ROW('Water Data'!E189))="","",OFFSET('Water Data'!$E$27,0,10*ROW('Water Data'!E189)))</f>
        <v/>
      </c>
      <c r="BW195" s="309" t="str">
        <f ca="true">+IF(OFFSET('Water Data'!$E$28,0,10*ROW('Water Data'!E189))="","",OFFSET('Water Data'!$E$28,0,10*ROW('Water Data'!E189)))</f>
        <v/>
      </c>
      <c r="BX195" s="309" t="str">
        <f ca="true">+IF(OFFSET('Water Data'!$E$29,0,10*ROW('Water Data'!E189))="","",OFFSET('Water Data'!$E$29,0,10*ROW('Water Data'!E189)))</f>
        <v/>
      </c>
      <c r="BY195" s="309" t="str">
        <f ca="true">+IF(OFFSET('Water Data'!$F$27,0,10*ROW('Water Data'!F189))="","",OFFSET('Water Data'!$F$27,0,10*ROW('Water Data'!F189)))</f>
        <v/>
      </c>
      <c r="BZ195" s="309" t="str">
        <f ca="true">+IF(OFFSET('Water Data'!$F$28,0,10*ROW('Water Data'!F189))="","",OFFSET('Water Data'!$F$28,0,10*ROW('Water Data'!F189)))</f>
        <v/>
      </c>
      <c r="CA195" s="309" t="str">
        <f ca="true">+IF(OFFSET('Water Data'!$F$29,0,10*ROW('Water Data'!F189))="","",OFFSET('Water Data'!$F$29,0,10*ROW('Water Data'!F189)))</f>
        <v/>
      </c>
      <c r="CB195" s="309" t="str">
        <f ca="true">+IF(OFFSET('Water Data'!$G$27,0,10*ROW('Water Data'!G189))="","",OFFSET('Water Data'!$G$27,0,10*ROW('Water Data'!G189)))</f>
        <v/>
      </c>
      <c r="CC195" s="309" t="str">
        <f ca="true">+IF(OFFSET('Water Data'!$G$28,0,10*ROW('Water Data'!G189))="","",OFFSET('Water Data'!$G$28,0,10*ROW('Water Data'!G189)))</f>
        <v/>
      </c>
      <c r="CD195" s="309" t="str">
        <f ca="true">+IF(OFFSET('Water Data'!$G$29,0,10*ROW('Water Data'!G189))="","",OFFSET('Water Data'!$G$29,0,10*ROW('Water Data'!G189)))</f>
        <v/>
      </c>
      <c r="CE195" s="309" t="str">
        <f ca="true">+IF(OFFSET('Water Data'!$H$27,0,10*ROW('Water Data'!H189))="","",OFFSET('Water Data'!$H$27,0,10*ROW('Water Data'!H189)))</f>
        <v/>
      </c>
      <c r="CF195" s="309" t="str">
        <f ca="true">+IF(OFFSET('Water Data'!$H$28,0,10*ROW('Water Data'!H189))="","",OFFSET('Water Data'!$H$28,0,10*ROW('Water Data'!H189)))</f>
        <v/>
      </c>
      <c r="CG195" s="309" t="str">
        <f ca="true">+IF(OFFSET('Water Data'!$H$29,0,10*ROW('Water Data'!H189))="","",OFFSET('Water Data'!$H$29,0,10*ROW('Water Data'!H189)))</f>
        <v/>
      </c>
      <c r="CH195" s="309" t="str">
        <f ca="true">+IF(OFFSET('Water Data'!$I$27,0,10*ROW('Water Data'!I189))="","",OFFSET('Water Data'!$I$27,0,10*ROW('Water Data'!I189)))</f>
        <v/>
      </c>
      <c r="CI195" s="309" t="str">
        <f ca="true">+IF(OFFSET('Water Data'!$I$28,0,10*ROW('Water Data'!I189))="","",OFFSET('Water Data'!$I$28,0,10*ROW('Water Data'!I189)))</f>
        <v/>
      </c>
      <c r="CJ195" s="309" t="str">
        <f ca="true">+IF(OFFSET('Water Data'!$I$29,0,10*ROW('Water Data'!I189))="","",OFFSET('Water Data'!$I$29,0,10*ROW('Water Data'!I189)))</f>
        <v/>
      </c>
      <c r="CK195" s="309" t="str">
        <f ca="true">+IF(OFFSET('Sanitation Data'!$D$28,0,10*ROW('Sanitation Data'!D189))="","",OFFSET('Sanitation Data'!$D$28,0,10*ROW('Sanitation Data'!D189)))</f>
        <v/>
      </c>
      <c r="CL195" s="309" t="str">
        <f ca="true">+IF(OFFSET('Sanitation Data'!$D$29,0,10*ROW('Sanitation Data'!D189))="","",OFFSET('Sanitation Data'!$D$29,0,10*ROW('Sanitation Data'!D189)))</f>
        <v/>
      </c>
      <c r="CM195" s="309" t="str">
        <f ca="true">+IF(OFFSET('Sanitation Data'!$D$30,0,10*ROW('Sanitation Data'!D189))="","",OFFSET('Sanitation Data'!$D$30,0,10*ROW('Sanitation Data'!D189)))</f>
        <v/>
      </c>
      <c r="CN195" s="309" t="str">
        <f ca="true">+IF(OFFSET('Sanitation Data'!$D$31,0,10*ROW('Sanitation Data'!D189))="","",OFFSET('Sanitation Data'!$D$31,0,10*ROW('Sanitation Data'!D189)))</f>
        <v/>
      </c>
      <c r="CO195" s="309" t="str">
        <f ca="true">+IF(OFFSET('Sanitation Data'!$D$32,0,10*ROW('Sanitation Data'!D189))="","",OFFSET('Sanitation Data'!$D$32,0,10*ROW('Sanitation Data'!D189)))</f>
        <v/>
      </c>
      <c r="CP195" s="309" t="str">
        <f ca="true">+IF(OFFSET('Sanitation Data'!$E$28,0,10*ROW('Sanitation Data'!E189))="","",OFFSET('Sanitation Data'!$E$28,0,10*ROW('Sanitation Data'!E189)))</f>
        <v/>
      </c>
      <c r="CQ195" s="309" t="str">
        <f ca="true">+IF(OFFSET('Sanitation Data'!$E$29,0,10*ROW('Sanitation Data'!E189))="","",OFFSET('Sanitation Data'!$E$29,0,10*ROW('Sanitation Data'!E189)))</f>
        <v/>
      </c>
      <c r="CR195" s="309" t="str">
        <f ca="true">+IF(OFFSET('Sanitation Data'!$E$30,0,10*ROW('Sanitation Data'!E189))="","",OFFSET('Sanitation Data'!$E$30,0,10*ROW('Sanitation Data'!E189)))</f>
        <v/>
      </c>
      <c r="CS195" s="309" t="str">
        <f ca="true">+IF(OFFSET('Sanitation Data'!$E$31,0,10*ROW('Sanitation Data'!E189))="","",OFFSET('Sanitation Data'!$E$31,0,10*ROW('Sanitation Data'!E189)))</f>
        <v/>
      </c>
      <c r="CT195" s="309" t="str">
        <f ca="true">+IF(OFFSET('Sanitation Data'!$E$32,0,10*ROW('Sanitation Data'!E189))="","",OFFSET('Sanitation Data'!$E$32,0,10*ROW('Sanitation Data'!E189)))</f>
        <v/>
      </c>
      <c r="CU195" s="309" t="str">
        <f ca="true">+IF(OFFSET('Sanitation Data'!$F$28,0,10*ROW('Sanitation Data'!F189))="","",OFFSET('Sanitation Data'!$F$28,0,10*ROW('Sanitation Data'!F189)))</f>
        <v/>
      </c>
      <c r="CV195" s="309" t="str">
        <f ca="true">+IF(OFFSET('Sanitation Data'!$F$29,0,10*ROW('Sanitation Data'!F189))="","",OFFSET('Sanitation Data'!$F$29,0,10*ROW('Sanitation Data'!F189)))</f>
        <v/>
      </c>
      <c r="CW195" s="309" t="str">
        <f ca="true">+IF(OFFSET('Sanitation Data'!$F$30,0,10*ROW('Sanitation Data'!F189))="","",OFFSET('Sanitation Data'!$F$30,0,10*ROW('Sanitation Data'!F189)))</f>
        <v/>
      </c>
      <c r="CX195" s="309" t="str">
        <f ca="true">+IF(OFFSET('Sanitation Data'!$F$31,0,10*ROW('Sanitation Data'!F189))="","",OFFSET('Sanitation Data'!$F$31,0,10*ROW('Sanitation Data'!F189)))</f>
        <v/>
      </c>
      <c r="CY195" s="309" t="str">
        <f ca="true">+IF(OFFSET('Sanitation Data'!$F$32,0,10*ROW('Sanitation Data'!F189))="","",OFFSET('Sanitation Data'!$F$32,0,10*ROW('Sanitation Data'!F189)))</f>
        <v/>
      </c>
      <c r="CZ195" s="309" t="str">
        <f ca="true">+IF(OFFSET('Sanitation Data'!$G$28,0,10*ROW('Sanitation Data'!G189))="","",OFFSET('Sanitation Data'!$G$28,0,10*ROW('Sanitation Data'!G189)))</f>
        <v/>
      </c>
      <c r="DA195" s="309" t="str">
        <f ca="true">+IF(OFFSET('Sanitation Data'!$G$29,0,10*ROW('Sanitation Data'!G189))="","",OFFSET('Sanitation Data'!$G$29,0,10*ROW('Sanitation Data'!G189)))</f>
        <v/>
      </c>
      <c r="DB195" s="309" t="str">
        <f ca="true">+IF(OFFSET('Sanitation Data'!$G$30,0,10*ROW('Sanitation Data'!G189))="","",OFFSET('Sanitation Data'!$G$30,0,10*ROW('Sanitation Data'!G189)))</f>
        <v/>
      </c>
      <c r="DC195" s="309" t="str">
        <f ca="true">+IF(OFFSET('Sanitation Data'!$G$31,0,10*ROW('Sanitation Data'!G189))="","",OFFSET('Sanitation Data'!$G$31,0,10*ROW('Sanitation Data'!G189)))</f>
        <v/>
      </c>
      <c r="DD195" s="309" t="str">
        <f ca="true">+IF(OFFSET('Sanitation Data'!$G$32,0,10*ROW('Sanitation Data'!G189))="","",OFFSET('Sanitation Data'!$G$32,0,10*ROW('Sanitation Data'!G189)))</f>
        <v/>
      </c>
      <c r="DE195" s="309" t="str">
        <f ca="true">+IF(OFFSET('Sanitation Data'!$H$28,0,10*ROW('Sanitation Data'!H189))="","",OFFSET('Sanitation Data'!$H$28,0,10*ROW('Sanitation Data'!H189)))</f>
        <v/>
      </c>
      <c r="DF195" s="309" t="str">
        <f ca="true">+IF(OFFSET('Sanitation Data'!$H$29,0,10*ROW('Sanitation Data'!H189))="","",OFFSET('Sanitation Data'!$H$29,0,10*ROW('Sanitation Data'!H189)))</f>
        <v/>
      </c>
      <c r="DG195" s="309" t="str">
        <f ca="true">+IF(OFFSET('Sanitation Data'!$H$30,0,10*ROW('Sanitation Data'!H189))="","",OFFSET('Sanitation Data'!$H$30,0,10*ROW('Sanitation Data'!H189)))</f>
        <v/>
      </c>
      <c r="DH195" s="309" t="str">
        <f ca="true">+IF(OFFSET('Sanitation Data'!$H$31,0,10*ROW('Sanitation Data'!H189))="","",OFFSET('Sanitation Data'!$H$31,0,10*ROW('Sanitation Data'!H189)))</f>
        <v/>
      </c>
      <c r="DI195" s="309" t="str">
        <f ca="true">+IF(OFFSET('Sanitation Data'!$H$32,0,10*ROW('Sanitation Data'!H189))="","",OFFSET('Sanitation Data'!$H$32,0,10*ROW('Sanitation Data'!H189)))</f>
        <v/>
      </c>
      <c r="DJ195" s="309" t="str">
        <f ca="true">+IF(OFFSET('Sanitation Data'!$I$28,0,10*ROW('Sanitation Data'!I189))="","",OFFSET('Sanitation Data'!$I$28,0,10*ROW('Sanitation Data'!I189)))</f>
        <v/>
      </c>
      <c r="DK195" s="309" t="str">
        <f ca="true">+IF(OFFSET('Sanitation Data'!$I$29,0,10*ROW('Sanitation Data'!I189))="","",OFFSET('Sanitation Data'!$I$29,0,10*ROW('Sanitation Data'!I189)))</f>
        <v/>
      </c>
      <c r="DL195" s="309" t="str">
        <f ca="true">+IF(OFFSET('Sanitation Data'!$I$30,0,10*ROW('Sanitation Data'!I189))="","",OFFSET('Sanitation Data'!$I$30,0,10*ROW('Sanitation Data'!I189)))</f>
        <v/>
      </c>
      <c r="DM195" s="309" t="str">
        <f ca="true">+IF(OFFSET('Sanitation Data'!$I$31,0,10*ROW('Sanitation Data'!I189))="","",OFFSET('Sanitation Data'!$I$31,0,10*ROW('Sanitation Data'!I189)))</f>
        <v/>
      </c>
      <c r="DN195" s="309" t="str">
        <f ca="true">+IF(OFFSET('Sanitation Data'!$I$32,0,10*ROW('Sanitation Data'!I189))="","",OFFSET('Sanitation Data'!$I$32,0,10*ROW('Sanitation Data'!I189)))</f>
        <v/>
      </c>
      <c r="DO195" s="309" t="str">
        <f ca="true">+IF(OFFSET('Hygiene Data'!$D$11,0,10*ROW('Hygiene Data'!D189))="","",OFFSET('Hygiene Data'!$D$11,0,10*ROW('Hygiene Data'!D189)))</f>
        <v/>
      </c>
      <c r="DP195" s="309" t="str">
        <f ca="true">+IF(OFFSET('Hygiene Data'!$D$12,0,10*ROW('Hygiene Data'!D189))="","",OFFSET('Hygiene Data'!$D$12,0,10*ROW('Hygiene Data'!D189)))</f>
        <v/>
      </c>
      <c r="DQ195" s="309" t="str">
        <f ca="true">+IF(OFFSET('Hygiene Data'!$D$13,0,10*ROW('Hygiene Data'!D189))="","",OFFSET('Hygiene Data'!$D$13,0,10*ROW('Hygiene Data'!D189)))</f>
        <v/>
      </c>
      <c r="DR195" s="309" t="str">
        <f ca="true">+IF(OFFSET('Hygiene Data'!$E$11,0,10*ROW('Hygiene Data'!E189))="","",OFFSET('Hygiene Data'!$E$11,0,10*ROW('Hygiene Data'!E189)))</f>
        <v/>
      </c>
      <c r="DS195" s="309" t="str">
        <f ca="true">+IF(OFFSET('Hygiene Data'!$E$12,0,10*ROW('Hygiene Data'!E189))="","",OFFSET('Hygiene Data'!$E$12,0,10*ROW('Hygiene Data'!E189)))</f>
        <v/>
      </c>
      <c r="DT195" s="309" t="str">
        <f ca="true">+IF(OFFSET('Hygiene Data'!$E$13,0,10*ROW('Hygiene Data'!E189))="","",OFFSET('Hygiene Data'!$E$13,0,10*ROW('Hygiene Data'!E189)))</f>
        <v/>
      </c>
      <c r="DU195" s="309" t="str">
        <f ca="true">+IF(OFFSET('Hygiene Data'!$F$11,0,10*ROW('Hygiene Data'!F189))="","",OFFSET('Hygiene Data'!$F$11,0,10*ROW('Hygiene Data'!F189)))</f>
        <v/>
      </c>
      <c r="DV195" s="309" t="str">
        <f ca="true">+IF(OFFSET('Hygiene Data'!$F$12,0,10*ROW('Hygiene Data'!F189))="","",OFFSET('Hygiene Data'!$F$12,0,10*ROW('Hygiene Data'!F189)))</f>
        <v/>
      </c>
      <c r="DW195" s="309" t="str">
        <f ca="true">+IF(OFFSET('Hygiene Data'!$F$13,0,10*ROW('Hygiene Data'!F189))="","",OFFSET('Hygiene Data'!$F$13,0,10*ROW('Hygiene Data'!F189)))</f>
        <v/>
      </c>
      <c r="DX195" s="309" t="str">
        <f ca="true">+IF(OFFSET('Hygiene Data'!$G$11,0,10*ROW('Hygiene Data'!G189))="","",OFFSET('Hygiene Data'!$G$11,0,10*ROW('Hygiene Data'!G189)))</f>
        <v/>
      </c>
      <c r="DY195" s="309" t="str">
        <f ca="true">+IF(OFFSET('Hygiene Data'!$G$12,0,10*ROW('Hygiene Data'!G189))="","",OFFSET('Hygiene Data'!$G$12,0,10*ROW('Hygiene Data'!G189)))</f>
        <v/>
      </c>
      <c r="DZ195" s="309" t="str">
        <f ca="true">+IF(OFFSET('Hygiene Data'!$G$13,0,10*ROW('Hygiene Data'!G189))="","",OFFSET('Hygiene Data'!$G$13,0,10*ROW('Hygiene Data'!G189)))</f>
        <v/>
      </c>
      <c r="EA195" s="309" t="str">
        <f ca="true">+IF(OFFSET('Hygiene Data'!$H$11,0,10*ROW('Hygiene Data'!H189))="","",OFFSET('Hygiene Data'!$H$11,0,10*ROW('Hygiene Data'!H189)))</f>
        <v/>
      </c>
      <c r="EB195" s="309" t="str">
        <f ca="true">+IF(OFFSET('Hygiene Data'!$H$12,0,10*ROW('Hygiene Data'!H189))="","",OFFSET('Hygiene Data'!$H$12,0,10*ROW('Hygiene Data'!H189)))</f>
        <v/>
      </c>
      <c r="EC195" s="309" t="str">
        <f ca="true">+IF(OFFSET('Hygiene Data'!$H$13,0,10*ROW('Hygiene Data'!H189))="","",OFFSET('Hygiene Data'!$H$13,0,10*ROW('Hygiene Data'!H189)))</f>
        <v/>
      </c>
      <c r="ED195" s="309" t="str">
        <f ca="true">+IF(OFFSET('Hygiene Data'!$I$11,0,10*ROW('Hygiene Data'!I189))="","",OFFSET('Hygiene Data'!$I$11,0,10*ROW('Hygiene Data'!I189)))</f>
        <v/>
      </c>
      <c r="EE195" s="309" t="str">
        <f ca="true">+IF(OFFSET('Hygiene Data'!$I$12,0,10*ROW('Hygiene Data'!I189))="","",OFFSET('Hygiene Data'!$I$12,0,10*ROW('Hygiene Data'!I189)))</f>
        <v/>
      </c>
      <c r="EF195" s="309"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65" t="str">
        <f t="shared" ca="true" si="2"/>
        <v/>
      </c>
      <c r="D196" s="9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10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10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10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10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10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10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10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10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10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10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10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10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10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10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10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10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10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10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10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10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10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10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10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10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10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10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10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10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10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10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9"/>
      <c r="BS196" s="309" t="str">
        <f ca="true">+IF(OFFSET('Water Data'!$D$27,0,10*ROW('Water Data'!D190))="","",OFFSET('Water Data'!$D$27,0,10*ROW('Water Data'!D190)))</f>
        <v/>
      </c>
      <c r="BT196" s="309" t="str">
        <f ca="true">+IF(OFFSET('Water Data'!$D$28,0,10*ROW('Water Data'!D190))="","",OFFSET('Water Data'!$D$28,0,10*ROW('Water Data'!D190)))</f>
        <v/>
      </c>
      <c r="BU196" s="309" t="str">
        <f ca="true">+IF(OFFSET('Water Data'!$D$29,0,10*ROW('Water Data'!D190))="","",OFFSET('Water Data'!$D$29,0,10*ROW('Water Data'!D190)))</f>
        <v/>
      </c>
      <c r="BV196" s="309" t="str">
        <f ca="true">+IF(OFFSET('Water Data'!$E$27,0,10*ROW('Water Data'!E190))="","",OFFSET('Water Data'!$E$27,0,10*ROW('Water Data'!E190)))</f>
        <v/>
      </c>
      <c r="BW196" s="309" t="str">
        <f ca="true">+IF(OFFSET('Water Data'!$E$28,0,10*ROW('Water Data'!E190))="","",OFFSET('Water Data'!$E$28,0,10*ROW('Water Data'!E190)))</f>
        <v/>
      </c>
      <c r="BX196" s="309" t="str">
        <f ca="true">+IF(OFFSET('Water Data'!$E$29,0,10*ROW('Water Data'!E190))="","",OFFSET('Water Data'!$E$29,0,10*ROW('Water Data'!E190)))</f>
        <v/>
      </c>
      <c r="BY196" s="309" t="str">
        <f ca="true">+IF(OFFSET('Water Data'!$F$27,0,10*ROW('Water Data'!F190))="","",OFFSET('Water Data'!$F$27,0,10*ROW('Water Data'!F190)))</f>
        <v/>
      </c>
      <c r="BZ196" s="309" t="str">
        <f ca="true">+IF(OFFSET('Water Data'!$F$28,0,10*ROW('Water Data'!F190))="","",OFFSET('Water Data'!$F$28,0,10*ROW('Water Data'!F190)))</f>
        <v/>
      </c>
      <c r="CA196" s="309" t="str">
        <f ca="true">+IF(OFFSET('Water Data'!$F$29,0,10*ROW('Water Data'!F190))="","",OFFSET('Water Data'!$F$29,0,10*ROW('Water Data'!F190)))</f>
        <v/>
      </c>
      <c r="CB196" s="309" t="str">
        <f ca="true">+IF(OFFSET('Water Data'!$G$27,0,10*ROW('Water Data'!G190))="","",OFFSET('Water Data'!$G$27,0,10*ROW('Water Data'!G190)))</f>
        <v/>
      </c>
      <c r="CC196" s="309" t="str">
        <f ca="true">+IF(OFFSET('Water Data'!$G$28,0,10*ROW('Water Data'!G190))="","",OFFSET('Water Data'!$G$28,0,10*ROW('Water Data'!G190)))</f>
        <v/>
      </c>
      <c r="CD196" s="309" t="str">
        <f ca="true">+IF(OFFSET('Water Data'!$G$29,0,10*ROW('Water Data'!G190))="","",OFFSET('Water Data'!$G$29,0,10*ROW('Water Data'!G190)))</f>
        <v/>
      </c>
      <c r="CE196" s="309" t="str">
        <f ca="true">+IF(OFFSET('Water Data'!$H$27,0,10*ROW('Water Data'!H190))="","",OFFSET('Water Data'!$H$27,0,10*ROW('Water Data'!H190)))</f>
        <v/>
      </c>
      <c r="CF196" s="309" t="str">
        <f ca="true">+IF(OFFSET('Water Data'!$H$28,0,10*ROW('Water Data'!H190))="","",OFFSET('Water Data'!$H$28,0,10*ROW('Water Data'!H190)))</f>
        <v/>
      </c>
      <c r="CG196" s="309" t="str">
        <f ca="true">+IF(OFFSET('Water Data'!$H$29,0,10*ROW('Water Data'!H190))="","",OFFSET('Water Data'!$H$29,0,10*ROW('Water Data'!H190)))</f>
        <v/>
      </c>
      <c r="CH196" s="309" t="str">
        <f ca="true">+IF(OFFSET('Water Data'!$I$27,0,10*ROW('Water Data'!I190))="","",OFFSET('Water Data'!$I$27,0,10*ROW('Water Data'!I190)))</f>
        <v/>
      </c>
      <c r="CI196" s="309" t="str">
        <f ca="true">+IF(OFFSET('Water Data'!$I$28,0,10*ROW('Water Data'!I190))="","",OFFSET('Water Data'!$I$28,0,10*ROW('Water Data'!I190)))</f>
        <v/>
      </c>
      <c r="CJ196" s="309" t="str">
        <f ca="true">+IF(OFFSET('Water Data'!$I$29,0,10*ROW('Water Data'!I190))="","",OFFSET('Water Data'!$I$29,0,10*ROW('Water Data'!I190)))</f>
        <v/>
      </c>
      <c r="CK196" s="309" t="str">
        <f ca="true">+IF(OFFSET('Sanitation Data'!$D$28,0,10*ROW('Sanitation Data'!D190))="","",OFFSET('Sanitation Data'!$D$28,0,10*ROW('Sanitation Data'!D190)))</f>
        <v/>
      </c>
      <c r="CL196" s="309" t="str">
        <f ca="true">+IF(OFFSET('Sanitation Data'!$D$29,0,10*ROW('Sanitation Data'!D190))="","",OFFSET('Sanitation Data'!$D$29,0,10*ROW('Sanitation Data'!D190)))</f>
        <v/>
      </c>
      <c r="CM196" s="309" t="str">
        <f ca="true">+IF(OFFSET('Sanitation Data'!$D$30,0,10*ROW('Sanitation Data'!D190))="","",OFFSET('Sanitation Data'!$D$30,0,10*ROW('Sanitation Data'!D190)))</f>
        <v/>
      </c>
      <c r="CN196" s="309" t="str">
        <f ca="true">+IF(OFFSET('Sanitation Data'!$D$31,0,10*ROW('Sanitation Data'!D190))="","",OFFSET('Sanitation Data'!$D$31,0,10*ROW('Sanitation Data'!D190)))</f>
        <v/>
      </c>
      <c r="CO196" s="309" t="str">
        <f ca="true">+IF(OFFSET('Sanitation Data'!$D$32,0,10*ROW('Sanitation Data'!D190))="","",OFFSET('Sanitation Data'!$D$32,0,10*ROW('Sanitation Data'!D190)))</f>
        <v/>
      </c>
      <c r="CP196" s="309" t="str">
        <f ca="true">+IF(OFFSET('Sanitation Data'!$E$28,0,10*ROW('Sanitation Data'!E190))="","",OFFSET('Sanitation Data'!$E$28,0,10*ROW('Sanitation Data'!E190)))</f>
        <v/>
      </c>
      <c r="CQ196" s="309" t="str">
        <f ca="true">+IF(OFFSET('Sanitation Data'!$E$29,0,10*ROW('Sanitation Data'!E190))="","",OFFSET('Sanitation Data'!$E$29,0,10*ROW('Sanitation Data'!E190)))</f>
        <v/>
      </c>
      <c r="CR196" s="309" t="str">
        <f ca="true">+IF(OFFSET('Sanitation Data'!$E$30,0,10*ROW('Sanitation Data'!E190))="","",OFFSET('Sanitation Data'!$E$30,0,10*ROW('Sanitation Data'!E190)))</f>
        <v/>
      </c>
      <c r="CS196" s="309" t="str">
        <f ca="true">+IF(OFFSET('Sanitation Data'!$E$31,0,10*ROW('Sanitation Data'!E190))="","",OFFSET('Sanitation Data'!$E$31,0,10*ROW('Sanitation Data'!E190)))</f>
        <v/>
      </c>
      <c r="CT196" s="309" t="str">
        <f ca="true">+IF(OFFSET('Sanitation Data'!$E$32,0,10*ROW('Sanitation Data'!E190))="","",OFFSET('Sanitation Data'!$E$32,0,10*ROW('Sanitation Data'!E190)))</f>
        <v/>
      </c>
      <c r="CU196" s="309" t="str">
        <f ca="true">+IF(OFFSET('Sanitation Data'!$F$28,0,10*ROW('Sanitation Data'!F190))="","",OFFSET('Sanitation Data'!$F$28,0,10*ROW('Sanitation Data'!F190)))</f>
        <v/>
      </c>
      <c r="CV196" s="309" t="str">
        <f ca="true">+IF(OFFSET('Sanitation Data'!$F$29,0,10*ROW('Sanitation Data'!F190))="","",OFFSET('Sanitation Data'!$F$29,0,10*ROW('Sanitation Data'!F190)))</f>
        <v/>
      </c>
      <c r="CW196" s="309" t="str">
        <f ca="true">+IF(OFFSET('Sanitation Data'!$F$30,0,10*ROW('Sanitation Data'!F190))="","",OFFSET('Sanitation Data'!$F$30,0,10*ROW('Sanitation Data'!F190)))</f>
        <v/>
      </c>
      <c r="CX196" s="309" t="str">
        <f ca="true">+IF(OFFSET('Sanitation Data'!$F$31,0,10*ROW('Sanitation Data'!F190))="","",OFFSET('Sanitation Data'!$F$31,0,10*ROW('Sanitation Data'!F190)))</f>
        <v/>
      </c>
      <c r="CY196" s="309" t="str">
        <f ca="true">+IF(OFFSET('Sanitation Data'!$F$32,0,10*ROW('Sanitation Data'!F190))="","",OFFSET('Sanitation Data'!$F$32,0,10*ROW('Sanitation Data'!F190)))</f>
        <v/>
      </c>
      <c r="CZ196" s="309" t="str">
        <f ca="true">+IF(OFFSET('Sanitation Data'!$G$28,0,10*ROW('Sanitation Data'!G190))="","",OFFSET('Sanitation Data'!$G$28,0,10*ROW('Sanitation Data'!G190)))</f>
        <v/>
      </c>
      <c r="DA196" s="309" t="str">
        <f ca="true">+IF(OFFSET('Sanitation Data'!$G$29,0,10*ROW('Sanitation Data'!G190))="","",OFFSET('Sanitation Data'!$G$29,0,10*ROW('Sanitation Data'!G190)))</f>
        <v/>
      </c>
      <c r="DB196" s="309" t="str">
        <f ca="true">+IF(OFFSET('Sanitation Data'!$G$30,0,10*ROW('Sanitation Data'!G190))="","",OFFSET('Sanitation Data'!$G$30,0,10*ROW('Sanitation Data'!G190)))</f>
        <v/>
      </c>
      <c r="DC196" s="309" t="str">
        <f ca="true">+IF(OFFSET('Sanitation Data'!$G$31,0,10*ROW('Sanitation Data'!G190))="","",OFFSET('Sanitation Data'!$G$31,0,10*ROW('Sanitation Data'!G190)))</f>
        <v/>
      </c>
      <c r="DD196" s="309" t="str">
        <f ca="true">+IF(OFFSET('Sanitation Data'!$G$32,0,10*ROW('Sanitation Data'!G190))="","",OFFSET('Sanitation Data'!$G$32,0,10*ROW('Sanitation Data'!G190)))</f>
        <v/>
      </c>
      <c r="DE196" s="309" t="str">
        <f ca="true">+IF(OFFSET('Sanitation Data'!$H$28,0,10*ROW('Sanitation Data'!H190))="","",OFFSET('Sanitation Data'!$H$28,0,10*ROW('Sanitation Data'!H190)))</f>
        <v/>
      </c>
      <c r="DF196" s="309" t="str">
        <f ca="true">+IF(OFFSET('Sanitation Data'!$H$29,0,10*ROW('Sanitation Data'!H190))="","",OFFSET('Sanitation Data'!$H$29,0,10*ROW('Sanitation Data'!H190)))</f>
        <v/>
      </c>
      <c r="DG196" s="309" t="str">
        <f ca="true">+IF(OFFSET('Sanitation Data'!$H$30,0,10*ROW('Sanitation Data'!H190))="","",OFFSET('Sanitation Data'!$H$30,0,10*ROW('Sanitation Data'!H190)))</f>
        <v/>
      </c>
      <c r="DH196" s="309" t="str">
        <f ca="true">+IF(OFFSET('Sanitation Data'!$H$31,0,10*ROW('Sanitation Data'!H190))="","",OFFSET('Sanitation Data'!$H$31,0,10*ROW('Sanitation Data'!H190)))</f>
        <v/>
      </c>
      <c r="DI196" s="309" t="str">
        <f ca="true">+IF(OFFSET('Sanitation Data'!$H$32,0,10*ROW('Sanitation Data'!H190))="","",OFFSET('Sanitation Data'!$H$32,0,10*ROW('Sanitation Data'!H190)))</f>
        <v/>
      </c>
      <c r="DJ196" s="309" t="str">
        <f ca="true">+IF(OFFSET('Sanitation Data'!$I$28,0,10*ROW('Sanitation Data'!I190))="","",OFFSET('Sanitation Data'!$I$28,0,10*ROW('Sanitation Data'!I190)))</f>
        <v/>
      </c>
      <c r="DK196" s="309" t="str">
        <f ca="true">+IF(OFFSET('Sanitation Data'!$I$29,0,10*ROW('Sanitation Data'!I190))="","",OFFSET('Sanitation Data'!$I$29,0,10*ROW('Sanitation Data'!I190)))</f>
        <v/>
      </c>
      <c r="DL196" s="309" t="str">
        <f ca="true">+IF(OFFSET('Sanitation Data'!$I$30,0,10*ROW('Sanitation Data'!I190))="","",OFFSET('Sanitation Data'!$I$30,0,10*ROW('Sanitation Data'!I190)))</f>
        <v/>
      </c>
      <c r="DM196" s="309" t="str">
        <f ca="true">+IF(OFFSET('Sanitation Data'!$I$31,0,10*ROW('Sanitation Data'!I190))="","",OFFSET('Sanitation Data'!$I$31,0,10*ROW('Sanitation Data'!I190)))</f>
        <v/>
      </c>
      <c r="DN196" s="309" t="str">
        <f ca="true">+IF(OFFSET('Sanitation Data'!$I$32,0,10*ROW('Sanitation Data'!I190))="","",OFFSET('Sanitation Data'!$I$32,0,10*ROW('Sanitation Data'!I190)))</f>
        <v/>
      </c>
      <c r="DO196" s="309" t="str">
        <f ca="true">+IF(OFFSET('Hygiene Data'!$D$11,0,10*ROW('Hygiene Data'!D190))="","",OFFSET('Hygiene Data'!$D$11,0,10*ROW('Hygiene Data'!D190)))</f>
        <v/>
      </c>
      <c r="DP196" s="309" t="str">
        <f ca="true">+IF(OFFSET('Hygiene Data'!$D$12,0,10*ROW('Hygiene Data'!D190))="","",OFFSET('Hygiene Data'!$D$12,0,10*ROW('Hygiene Data'!D190)))</f>
        <v/>
      </c>
      <c r="DQ196" s="309" t="str">
        <f ca="true">+IF(OFFSET('Hygiene Data'!$D$13,0,10*ROW('Hygiene Data'!D190))="","",OFFSET('Hygiene Data'!$D$13,0,10*ROW('Hygiene Data'!D190)))</f>
        <v/>
      </c>
      <c r="DR196" s="309" t="str">
        <f ca="true">+IF(OFFSET('Hygiene Data'!$E$11,0,10*ROW('Hygiene Data'!E190))="","",OFFSET('Hygiene Data'!$E$11,0,10*ROW('Hygiene Data'!E190)))</f>
        <v/>
      </c>
      <c r="DS196" s="309" t="str">
        <f ca="true">+IF(OFFSET('Hygiene Data'!$E$12,0,10*ROW('Hygiene Data'!E190))="","",OFFSET('Hygiene Data'!$E$12,0,10*ROW('Hygiene Data'!E190)))</f>
        <v/>
      </c>
      <c r="DT196" s="309" t="str">
        <f ca="true">+IF(OFFSET('Hygiene Data'!$E$13,0,10*ROW('Hygiene Data'!E190))="","",OFFSET('Hygiene Data'!$E$13,0,10*ROW('Hygiene Data'!E190)))</f>
        <v/>
      </c>
      <c r="DU196" s="309" t="str">
        <f ca="true">+IF(OFFSET('Hygiene Data'!$F$11,0,10*ROW('Hygiene Data'!F190))="","",OFFSET('Hygiene Data'!$F$11,0,10*ROW('Hygiene Data'!F190)))</f>
        <v/>
      </c>
      <c r="DV196" s="309" t="str">
        <f ca="true">+IF(OFFSET('Hygiene Data'!$F$12,0,10*ROW('Hygiene Data'!F190))="","",OFFSET('Hygiene Data'!$F$12,0,10*ROW('Hygiene Data'!F190)))</f>
        <v/>
      </c>
      <c r="DW196" s="309" t="str">
        <f ca="true">+IF(OFFSET('Hygiene Data'!$F$13,0,10*ROW('Hygiene Data'!F190))="","",OFFSET('Hygiene Data'!$F$13,0,10*ROW('Hygiene Data'!F190)))</f>
        <v/>
      </c>
      <c r="DX196" s="309" t="str">
        <f ca="true">+IF(OFFSET('Hygiene Data'!$G$11,0,10*ROW('Hygiene Data'!G190))="","",OFFSET('Hygiene Data'!$G$11,0,10*ROW('Hygiene Data'!G190)))</f>
        <v/>
      </c>
      <c r="DY196" s="309" t="str">
        <f ca="true">+IF(OFFSET('Hygiene Data'!$G$12,0,10*ROW('Hygiene Data'!G190))="","",OFFSET('Hygiene Data'!$G$12,0,10*ROW('Hygiene Data'!G190)))</f>
        <v/>
      </c>
      <c r="DZ196" s="309" t="str">
        <f ca="true">+IF(OFFSET('Hygiene Data'!$G$13,0,10*ROW('Hygiene Data'!G190))="","",OFFSET('Hygiene Data'!$G$13,0,10*ROW('Hygiene Data'!G190)))</f>
        <v/>
      </c>
      <c r="EA196" s="309" t="str">
        <f ca="true">+IF(OFFSET('Hygiene Data'!$H$11,0,10*ROW('Hygiene Data'!H190))="","",OFFSET('Hygiene Data'!$H$11,0,10*ROW('Hygiene Data'!H190)))</f>
        <v/>
      </c>
      <c r="EB196" s="309" t="str">
        <f ca="true">+IF(OFFSET('Hygiene Data'!$H$12,0,10*ROW('Hygiene Data'!H190))="","",OFFSET('Hygiene Data'!$H$12,0,10*ROW('Hygiene Data'!H190)))</f>
        <v/>
      </c>
      <c r="EC196" s="309" t="str">
        <f ca="true">+IF(OFFSET('Hygiene Data'!$H$13,0,10*ROW('Hygiene Data'!H190))="","",OFFSET('Hygiene Data'!$H$13,0,10*ROW('Hygiene Data'!H190)))</f>
        <v/>
      </c>
      <c r="ED196" s="309" t="str">
        <f ca="true">+IF(OFFSET('Hygiene Data'!$I$11,0,10*ROW('Hygiene Data'!I190))="","",OFFSET('Hygiene Data'!$I$11,0,10*ROW('Hygiene Data'!I190)))</f>
        <v/>
      </c>
      <c r="EE196" s="309" t="str">
        <f ca="true">+IF(OFFSET('Hygiene Data'!$I$12,0,10*ROW('Hygiene Data'!I190))="","",OFFSET('Hygiene Data'!$I$12,0,10*ROW('Hygiene Data'!I190)))</f>
        <v/>
      </c>
      <c r="EF196" s="309"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65" t="str">
        <f t="shared" ca="true" si="2"/>
        <v/>
      </c>
      <c r="D197" s="9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10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10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10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10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10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10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10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10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10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10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10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10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10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10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10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10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10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10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10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10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10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10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10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10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10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10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10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10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10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10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9"/>
      <c r="BS197" s="309" t="str">
        <f ca="true">+IF(OFFSET('Water Data'!$D$27,0,10*ROW('Water Data'!D191))="","",OFFSET('Water Data'!$D$27,0,10*ROW('Water Data'!D191)))</f>
        <v/>
      </c>
      <c r="BT197" s="309" t="str">
        <f ca="true">+IF(OFFSET('Water Data'!$D$28,0,10*ROW('Water Data'!D191))="","",OFFSET('Water Data'!$D$28,0,10*ROW('Water Data'!D191)))</f>
        <v/>
      </c>
      <c r="BU197" s="309" t="str">
        <f ca="true">+IF(OFFSET('Water Data'!$D$29,0,10*ROW('Water Data'!D191))="","",OFFSET('Water Data'!$D$29,0,10*ROW('Water Data'!D191)))</f>
        <v/>
      </c>
      <c r="BV197" s="309" t="str">
        <f ca="true">+IF(OFFSET('Water Data'!$E$27,0,10*ROW('Water Data'!E191))="","",OFFSET('Water Data'!$E$27,0,10*ROW('Water Data'!E191)))</f>
        <v/>
      </c>
      <c r="BW197" s="309" t="str">
        <f ca="true">+IF(OFFSET('Water Data'!$E$28,0,10*ROW('Water Data'!E191))="","",OFFSET('Water Data'!$E$28,0,10*ROW('Water Data'!E191)))</f>
        <v/>
      </c>
      <c r="BX197" s="309" t="str">
        <f ca="true">+IF(OFFSET('Water Data'!$E$29,0,10*ROW('Water Data'!E191))="","",OFFSET('Water Data'!$E$29,0,10*ROW('Water Data'!E191)))</f>
        <v/>
      </c>
      <c r="BY197" s="309" t="str">
        <f ca="true">+IF(OFFSET('Water Data'!$F$27,0,10*ROW('Water Data'!F191))="","",OFFSET('Water Data'!$F$27,0,10*ROW('Water Data'!F191)))</f>
        <v/>
      </c>
      <c r="BZ197" s="309" t="str">
        <f ca="true">+IF(OFFSET('Water Data'!$F$28,0,10*ROW('Water Data'!F191))="","",OFFSET('Water Data'!$F$28,0,10*ROW('Water Data'!F191)))</f>
        <v/>
      </c>
      <c r="CA197" s="309" t="str">
        <f ca="true">+IF(OFFSET('Water Data'!$F$29,0,10*ROW('Water Data'!F191))="","",OFFSET('Water Data'!$F$29,0,10*ROW('Water Data'!F191)))</f>
        <v/>
      </c>
      <c r="CB197" s="309" t="str">
        <f ca="true">+IF(OFFSET('Water Data'!$G$27,0,10*ROW('Water Data'!G191))="","",OFFSET('Water Data'!$G$27,0,10*ROW('Water Data'!G191)))</f>
        <v/>
      </c>
      <c r="CC197" s="309" t="str">
        <f ca="true">+IF(OFFSET('Water Data'!$G$28,0,10*ROW('Water Data'!G191))="","",OFFSET('Water Data'!$G$28,0,10*ROW('Water Data'!G191)))</f>
        <v/>
      </c>
      <c r="CD197" s="309" t="str">
        <f ca="true">+IF(OFFSET('Water Data'!$G$29,0,10*ROW('Water Data'!G191))="","",OFFSET('Water Data'!$G$29,0,10*ROW('Water Data'!G191)))</f>
        <v/>
      </c>
      <c r="CE197" s="309" t="str">
        <f ca="true">+IF(OFFSET('Water Data'!$H$27,0,10*ROW('Water Data'!H191))="","",OFFSET('Water Data'!$H$27,0,10*ROW('Water Data'!H191)))</f>
        <v/>
      </c>
      <c r="CF197" s="309" t="str">
        <f ca="true">+IF(OFFSET('Water Data'!$H$28,0,10*ROW('Water Data'!H191))="","",OFFSET('Water Data'!$H$28,0,10*ROW('Water Data'!H191)))</f>
        <v/>
      </c>
      <c r="CG197" s="309" t="str">
        <f ca="true">+IF(OFFSET('Water Data'!$H$29,0,10*ROW('Water Data'!H191))="","",OFFSET('Water Data'!$H$29,0,10*ROW('Water Data'!H191)))</f>
        <v/>
      </c>
      <c r="CH197" s="309" t="str">
        <f ca="true">+IF(OFFSET('Water Data'!$I$27,0,10*ROW('Water Data'!I191))="","",OFFSET('Water Data'!$I$27,0,10*ROW('Water Data'!I191)))</f>
        <v/>
      </c>
      <c r="CI197" s="309" t="str">
        <f ca="true">+IF(OFFSET('Water Data'!$I$28,0,10*ROW('Water Data'!I191))="","",OFFSET('Water Data'!$I$28,0,10*ROW('Water Data'!I191)))</f>
        <v/>
      </c>
      <c r="CJ197" s="309" t="str">
        <f ca="true">+IF(OFFSET('Water Data'!$I$29,0,10*ROW('Water Data'!I191))="","",OFFSET('Water Data'!$I$29,0,10*ROW('Water Data'!I191)))</f>
        <v/>
      </c>
      <c r="CK197" s="309" t="str">
        <f ca="true">+IF(OFFSET('Sanitation Data'!$D$28,0,10*ROW('Sanitation Data'!D191))="","",OFFSET('Sanitation Data'!$D$28,0,10*ROW('Sanitation Data'!D191)))</f>
        <v/>
      </c>
      <c r="CL197" s="309" t="str">
        <f ca="true">+IF(OFFSET('Sanitation Data'!$D$29,0,10*ROW('Sanitation Data'!D191))="","",OFFSET('Sanitation Data'!$D$29,0,10*ROW('Sanitation Data'!D191)))</f>
        <v/>
      </c>
      <c r="CM197" s="309" t="str">
        <f ca="true">+IF(OFFSET('Sanitation Data'!$D$30,0,10*ROW('Sanitation Data'!D191))="","",OFFSET('Sanitation Data'!$D$30,0,10*ROW('Sanitation Data'!D191)))</f>
        <v/>
      </c>
      <c r="CN197" s="309" t="str">
        <f ca="true">+IF(OFFSET('Sanitation Data'!$D$31,0,10*ROW('Sanitation Data'!D191))="","",OFFSET('Sanitation Data'!$D$31,0,10*ROW('Sanitation Data'!D191)))</f>
        <v/>
      </c>
      <c r="CO197" s="309" t="str">
        <f ca="true">+IF(OFFSET('Sanitation Data'!$D$32,0,10*ROW('Sanitation Data'!D191))="","",OFFSET('Sanitation Data'!$D$32,0,10*ROW('Sanitation Data'!D191)))</f>
        <v/>
      </c>
      <c r="CP197" s="309" t="str">
        <f ca="true">+IF(OFFSET('Sanitation Data'!$E$28,0,10*ROW('Sanitation Data'!E191))="","",OFFSET('Sanitation Data'!$E$28,0,10*ROW('Sanitation Data'!E191)))</f>
        <v/>
      </c>
      <c r="CQ197" s="309" t="str">
        <f ca="true">+IF(OFFSET('Sanitation Data'!$E$29,0,10*ROW('Sanitation Data'!E191))="","",OFFSET('Sanitation Data'!$E$29,0,10*ROW('Sanitation Data'!E191)))</f>
        <v/>
      </c>
      <c r="CR197" s="309" t="str">
        <f ca="true">+IF(OFFSET('Sanitation Data'!$E$30,0,10*ROW('Sanitation Data'!E191))="","",OFFSET('Sanitation Data'!$E$30,0,10*ROW('Sanitation Data'!E191)))</f>
        <v/>
      </c>
      <c r="CS197" s="309" t="str">
        <f ca="true">+IF(OFFSET('Sanitation Data'!$E$31,0,10*ROW('Sanitation Data'!E191))="","",OFFSET('Sanitation Data'!$E$31,0,10*ROW('Sanitation Data'!E191)))</f>
        <v/>
      </c>
      <c r="CT197" s="309" t="str">
        <f ca="true">+IF(OFFSET('Sanitation Data'!$E$32,0,10*ROW('Sanitation Data'!E191))="","",OFFSET('Sanitation Data'!$E$32,0,10*ROW('Sanitation Data'!E191)))</f>
        <v/>
      </c>
      <c r="CU197" s="309" t="str">
        <f ca="true">+IF(OFFSET('Sanitation Data'!$F$28,0,10*ROW('Sanitation Data'!F191))="","",OFFSET('Sanitation Data'!$F$28,0,10*ROW('Sanitation Data'!F191)))</f>
        <v/>
      </c>
      <c r="CV197" s="309" t="str">
        <f ca="true">+IF(OFFSET('Sanitation Data'!$F$29,0,10*ROW('Sanitation Data'!F191))="","",OFFSET('Sanitation Data'!$F$29,0,10*ROW('Sanitation Data'!F191)))</f>
        <v/>
      </c>
      <c r="CW197" s="309" t="str">
        <f ca="true">+IF(OFFSET('Sanitation Data'!$F$30,0,10*ROW('Sanitation Data'!F191))="","",OFFSET('Sanitation Data'!$F$30,0,10*ROW('Sanitation Data'!F191)))</f>
        <v/>
      </c>
      <c r="CX197" s="309" t="str">
        <f ca="true">+IF(OFFSET('Sanitation Data'!$F$31,0,10*ROW('Sanitation Data'!F191))="","",OFFSET('Sanitation Data'!$F$31,0,10*ROW('Sanitation Data'!F191)))</f>
        <v/>
      </c>
      <c r="CY197" s="309" t="str">
        <f ca="true">+IF(OFFSET('Sanitation Data'!$F$32,0,10*ROW('Sanitation Data'!F191))="","",OFFSET('Sanitation Data'!$F$32,0,10*ROW('Sanitation Data'!F191)))</f>
        <v/>
      </c>
      <c r="CZ197" s="309" t="str">
        <f ca="true">+IF(OFFSET('Sanitation Data'!$G$28,0,10*ROW('Sanitation Data'!G191))="","",OFFSET('Sanitation Data'!$G$28,0,10*ROW('Sanitation Data'!G191)))</f>
        <v/>
      </c>
      <c r="DA197" s="309" t="str">
        <f ca="true">+IF(OFFSET('Sanitation Data'!$G$29,0,10*ROW('Sanitation Data'!G191))="","",OFFSET('Sanitation Data'!$G$29,0,10*ROW('Sanitation Data'!G191)))</f>
        <v/>
      </c>
      <c r="DB197" s="309" t="str">
        <f ca="true">+IF(OFFSET('Sanitation Data'!$G$30,0,10*ROW('Sanitation Data'!G191))="","",OFFSET('Sanitation Data'!$G$30,0,10*ROW('Sanitation Data'!G191)))</f>
        <v/>
      </c>
      <c r="DC197" s="309" t="str">
        <f ca="true">+IF(OFFSET('Sanitation Data'!$G$31,0,10*ROW('Sanitation Data'!G191))="","",OFFSET('Sanitation Data'!$G$31,0,10*ROW('Sanitation Data'!G191)))</f>
        <v/>
      </c>
      <c r="DD197" s="309" t="str">
        <f ca="true">+IF(OFFSET('Sanitation Data'!$G$32,0,10*ROW('Sanitation Data'!G191))="","",OFFSET('Sanitation Data'!$G$32,0,10*ROW('Sanitation Data'!G191)))</f>
        <v/>
      </c>
      <c r="DE197" s="309" t="str">
        <f ca="true">+IF(OFFSET('Sanitation Data'!$H$28,0,10*ROW('Sanitation Data'!H191))="","",OFFSET('Sanitation Data'!$H$28,0,10*ROW('Sanitation Data'!H191)))</f>
        <v/>
      </c>
      <c r="DF197" s="309" t="str">
        <f ca="true">+IF(OFFSET('Sanitation Data'!$H$29,0,10*ROW('Sanitation Data'!H191))="","",OFFSET('Sanitation Data'!$H$29,0,10*ROW('Sanitation Data'!H191)))</f>
        <v/>
      </c>
      <c r="DG197" s="309" t="str">
        <f ca="true">+IF(OFFSET('Sanitation Data'!$H$30,0,10*ROW('Sanitation Data'!H191))="","",OFFSET('Sanitation Data'!$H$30,0,10*ROW('Sanitation Data'!H191)))</f>
        <v/>
      </c>
      <c r="DH197" s="309" t="str">
        <f ca="true">+IF(OFFSET('Sanitation Data'!$H$31,0,10*ROW('Sanitation Data'!H191))="","",OFFSET('Sanitation Data'!$H$31,0,10*ROW('Sanitation Data'!H191)))</f>
        <v/>
      </c>
      <c r="DI197" s="309" t="str">
        <f ca="true">+IF(OFFSET('Sanitation Data'!$H$32,0,10*ROW('Sanitation Data'!H191))="","",OFFSET('Sanitation Data'!$H$32,0,10*ROW('Sanitation Data'!H191)))</f>
        <v/>
      </c>
      <c r="DJ197" s="309" t="str">
        <f ca="true">+IF(OFFSET('Sanitation Data'!$I$28,0,10*ROW('Sanitation Data'!I191))="","",OFFSET('Sanitation Data'!$I$28,0,10*ROW('Sanitation Data'!I191)))</f>
        <v/>
      </c>
      <c r="DK197" s="309" t="str">
        <f ca="true">+IF(OFFSET('Sanitation Data'!$I$29,0,10*ROW('Sanitation Data'!I191))="","",OFFSET('Sanitation Data'!$I$29,0,10*ROW('Sanitation Data'!I191)))</f>
        <v/>
      </c>
      <c r="DL197" s="309" t="str">
        <f ca="true">+IF(OFFSET('Sanitation Data'!$I$30,0,10*ROW('Sanitation Data'!I191))="","",OFFSET('Sanitation Data'!$I$30,0,10*ROW('Sanitation Data'!I191)))</f>
        <v/>
      </c>
      <c r="DM197" s="309" t="str">
        <f ca="true">+IF(OFFSET('Sanitation Data'!$I$31,0,10*ROW('Sanitation Data'!I191))="","",OFFSET('Sanitation Data'!$I$31,0,10*ROW('Sanitation Data'!I191)))</f>
        <v/>
      </c>
      <c r="DN197" s="309" t="str">
        <f ca="true">+IF(OFFSET('Sanitation Data'!$I$32,0,10*ROW('Sanitation Data'!I191))="","",OFFSET('Sanitation Data'!$I$32,0,10*ROW('Sanitation Data'!I191)))</f>
        <v/>
      </c>
      <c r="DO197" s="309" t="str">
        <f ca="true">+IF(OFFSET('Hygiene Data'!$D$11,0,10*ROW('Hygiene Data'!D191))="","",OFFSET('Hygiene Data'!$D$11,0,10*ROW('Hygiene Data'!D191)))</f>
        <v/>
      </c>
      <c r="DP197" s="309" t="str">
        <f ca="true">+IF(OFFSET('Hygiene Data'!$D$12,0,10*ROW('Hygiene Data'!D191))="","",OFFSET('Hygiene Data'!$D$12,0,10*ROW('Hygiene Data'!D191)))</f>
        <v/>
      </c>
      <c r="DQ197" s="309" t="str">
        <f ca="true">+IF(OFFSET('Hygiene Data'!$D$13,0,10*ROW('Hygiene Data'!D191))="","",OFFSET('Hygiene Data'!$D$13,0,10*ROW('Hygiene Data'!D191)))</f>
        <v/>
      </c>
      <c r="DR197" s="309" t="str">
        <f ca="true">+IF(OFFSET('Hygiene Data'!$E$11,0,10*ROW('Hygiene Data'!E191))="","",OFFSET('Hygiene Data'!$E$11,0,10*ROW('Hygiene Data'!E191)))</f>
        <v/>
      </c>
      <c r="DS197" s="309" t="str">
        <f ca="true">+IF(OFFSET('Hygiene Data'!$E$12,0,10*ROW('Hygiene Data'!E191))="","",OFFSET('Hygiene Data'!$E$12,0,10*ROW('Hygiene Data'!E191)))</f>
        <v/>
      </c>
      <c r="DT197" s="309" t="str">
        <f ca="true">+IF(OFFSET('Hygiene Data'!$E$13,0,10*ROW('Hygiene Data'!E191))="","",OFFSET('Hygiene Data'!$E$13,0,10*ROW('Hygiene Data'!E191)))</f>
        <v/>
      </c>
      <c r="DU197" s="309" t="str">
        <f ca="true">+IF(OFFSET('Hygiene Data'!$F$11,0,10*ROW('Hygiene Data'!F191))="","",OFFSET('Hygiene Data'!$F$11,0,10*ROW('Hygiene Data'!F191)))</f>
        <v/>
      </c>
      <c r="DV197" s="309" t="str">
        <f ca="true">+IF(OFFSET('Hygiene Data'!$F$12,0,10*ROW('Hygiene Data'!F191))="","",OFFSET('Hygiene Data'!$F$12,0,10*ROW('Hygiene Data'!F191)))</f>
        <v/>
      </c>
      <c r="DW197" s="309" t="str">
        <f ca="true">+IF(OFFSET('Hygiene Data'!$F$13,0,10*ROW('Hygiene Data'!F191))="","",OFFSET('Hygiene Data'!$F$13,0,10*ROW('Hygiene Data'!F191)))</f>
        <v/>
      </c>
      <c r="DX197" s="309" t="str">
        <f ca="true">+IF(OFFSET('Hygiene Data'!$G$11,0,10*ROW('Hygiene Data'!G191))="","",OFFSET('Hygiene Data'!$G$11,0,10*ROW('Hygiene Data'!G191)))</f>
        <v/>
      </c>
      <c r="DY197" s="309" t="str">
        <f ca="true">+IF(OFFSET('Hygiene Data'!$G$12,0,10*ROW('Hygiene Data'!G191))="","",OFFSET('Hygiene Data'!$G$12,0,10*ROW('Hygiene Data'!G191)))</f>
        <v/>
      </c>
      <c r="DZ197" s="309" t="str">
        <f ca="true">+IF(OFFSET('Hygiene Data'!$G$13,0,10*ROW('Hygiene Data'!G191))="","",OFFSET('Hygiene Data'!$G$13,0,10*ROW('Hygiene Data'!G191)))</f>
        <v/>
      </c>
      <c r="EA197" s="309" t="str">
        <f ca="true">+IF(OFFSET('Hygiene Data'!$H$11,0,10*ROW('Hygiene Data'!H191))="","",OFFSET('Hygiene Data'!$H$11,0,10*ROW('Hygiene Data'!H191)))</f>
        <v/>
      </c>
      <c r="EB197" s="309" t="str">
        <f ca="true">+IF(OFFSET('Hygiene Data'!$H$12,0,10*ROW('Hygiene Data'!H191))="","",OFFSET('Hygiene Data'!$H$12,0,10*ROW('Hygiene Data'!H191)))</f>
        <v/>
      </c>
      <c r="EC197" s="309" t="str">
        <f ca="true">+IF(OFFSET('Hygiene Data'!$H$13,0,10*ROW('Hygiene Data'!H191))="","",OFFSET('Hygiene Data'!$H$13,0,10*ROW('Hygiene Data'!H191)))</f>
        <v/>
      </c>
      <c r="ED197" s="309" t="str">
        <f ca="true">+IF(OFFSET('Hygiene Data'!$I$11,0,10*ROW('Hygiene Data'!I191))="","",OFFSET('Hygiene Data'!$I$11,0,10*ROW('Hygiene Data'!I191)))</f>
        <v/>
      </c>
      <c r="EE197" s="309" t="str">
        <f ca="true">+IF(OFFSET('Hygiene Data'!$I$12,0,10*ROW('Hygiene Data'!I191))="","",OFFSET('Hygiene Data'!$I$12,0,10*ROW('Hygiene Data'!I191)))</f>
        <v/>
      </c>
      <c r="EF197" s="309"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65" t="str">
        <f t="shared" ca="true" si="2"/>
        <v/>
      </c>
      <c r="D198" s="9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10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10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10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10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10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10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10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10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10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10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10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10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10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10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10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10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10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10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10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10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10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10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10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10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10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10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10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10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10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10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9"/>
      <c r="BS198" s="309" t="str">
        <f ca="true">+IF(OFFSET('Water Data'!$D$27,0,10*ROW('Water Data'!D192))="","",OFFSET('Water Data'!$D$27,0,10*ROW('Water Data'!D192)))</f>
        <v/>
      </c>
      <c r="BT198" s="309" t="str">
        <f ca="true">+IF(OFFSET('Water Data'!$D$28,0,10*ROW('Water Data'!D192))="","",OFFSET('Water Data'!$D$28,0,10*ROW('Water Data'!D192)))</f>
        <v/>
      </c>
      <c r="BU198" s="309" t="str">
        <f ca="true">+IF(OFFSET('Water Data'!$D$29,0,10*ROW('Water Data'!D192))="","",OFFSET('Water Data'!$D$29,0,10*ROW('Water Data'!D192)))</f>
        <v/>
      </c>
      <c r="BV198" s="309" t="str">
        <f ca="true">+IF(OFFSET('Water Data'!$E$27,0,10*ROW('Water Data'!E192))="","",OFFSET('Water Data'!$E$27,0,10*ROW('Water Data'!E192)))</f>
        <v/>
      </c>
      <c r="BW198" s="309" t="str">
        <f ca="true">+IF(OFFSET('Water Data'!$E$28,0,10*ROW('Water Data'!E192))="","",OFFSET('Water Data'!$E$28,0,10*ROW('Water Data'!E192)))</f>
        <v/>
      </c>
      <c r="BX198" s="309" t="str">
        <f ca="true">+IF(OFFSET('Water Data'!$E$29,0,10*ROW('Water Data'!E192))="","",OFFSET('Water Data'!$E$29,0,10*ROW('Water Data'!E192)))</f>
        <v/>
      </c>
      <c r="BY198" s="309" t="str">
        <f ca="true">+IF(OFFSET('Water Data'!$F$27,0,10*ROW('Water Data'!F192))="","",OFFSET('Water Data'!$F$27,0,10*ROW('Water Data'!F192)))</f>
        <v/>
      </c>
      <c r="BZ198" s="309" t="str">
        <f ca="true">+IF(OFFSET('Water Data'!$F$28,0,10*ROW('Water Data'!F192))="","",OFFSET('Water Data'!$F$28,0,10*ROW('Water Data'!F192)))</f>
        <v/>
      </c>
      <c r="CA198" s="309" t="str">
        <f ca="true">+IF(OFFSET('Water Data'!$F$29,0,10*ROW('Water Data'!F192))="","",OFFSET('Water Data'!$F$29,0,10*ROW('Water Data'!F192)))</f>
        <v/>
      </c>
      <c r="CB198" s="309" t="str">
        <f ca="true">+IF(OFFSET('Water Data'!$G$27,0,10*ROW('Water Data'!G192))="","",OFFSET('Water Data'!$G$27,0,10*ROW('Water Data'!G192)))</f>
        <v/>
      </c>
      <c r="CC198" s="309" t="str">
        <f ca="true">+IF(OFFSET('Water Data'!$G$28,0,10*ROW('Water Data'!G192))="","",OFFSET('Water Data'!$G$28,0,10*ROW('Water Data'!G192)))</f>
        <v/>
      </c>
      <c r="CD198" s="309" t="str">
        <f ca="true">+IF(OFFSET('Water Data'!$G$29,0,10*ROW('Water Data'!G192))="","",OFFSET('Water Data'!$G$29,0,10*ROW('Water Data'!G192)))</f>
        <v/>
      </c>
      <c r="CE198" s="309" t="str">
        <f ca="true">+IF(OFFSET('Water Data'!$H$27,0,10*ROW('Water Data'!H192))="","",OFFSET('Water Data'!$H$27,0,10*ROW('Water Data'!H192)))</f>
        <v/>
      </c>
      <c r="CF198" s="309" t="str">
        <f ca="true">+IF(OFFSET('Water Data'!$H$28,0,10*ROW('Water Data'!H192))="","",OFFSET('Water Data'!$H$28,0,10*ROW('Water Data'!H192)))</f>
        <v/>
      </c>
      <c r="CG198" s="309" t="str">
        <f ca="true">+IF(OFFSET('Water Data'!$H$29,0,10*ROW('Water Data'!H192))="","",OFFSET('Water Data'!$H$29,0,10*ROW('Water Data'!H192)))</f>
        <v/>
      </c>
      <c r="CH198" s="309" t="str">
        <f ca="true">+IF(OFFSET('Water Data'!$I$27,0,10*ROW('Water Data'!I192))="","",OFFSET('Water Data'!$I$27,0,10*ROW('Water Data'!I192)))</f>
        <v/>
      </c>
      <c r="CI198" s="309" t="str">
        <f ca="true">+IF(OFFSET('Water Data'!$I$28,0,10*ROW('Water Data'!I192))="","",OFFSET('Water Data'!$I$28,0,10*ROW('Water Data'!I192)))</f>
        <v/>
      </c>
      <c r="CJ198" s="309" t="str">
        <f ca="true">+IF(OFFSET('Water Data'!$I$29,0,10*ROW('Water Data'!I192))="","",OFFSET('Water Data'!$I$29,0,10*ROW('Water Data'!I192)))</f>
        <v/>
      </c>
      <c r="CK198" s="309" t="str">
        <f ca="true">+IF(OFFSET('Sanitation Data'!$D$28,0,10*ROW('Sanitation Data'!D192))="","",OFFSET('Sanitation Data'!$D$28,0,10*ROW('Sanitation Data'!D192)))</f>
        <v/>
      </c>
      <c r="CL198" s="309" t="str">
        <f ca="true">+IF(OFFSET('Sanitation Data'!$D$29,0,10*ROW('Sanitation Data'!D192))="","",OFFSET('Sanitation Data'!$D$29,0,10*ROW('Sanitation Data'!D192)))</f>
        <v/>
      </c>
      <c r="CM198" s="309" t="str">
        <f ca="true">+IF(OFFSET('Sanitation Data'!$D$30,0,10*ROW('Sanitation Data'!D192))="","",OFFSET('Sanitation Data'!$D$30,0,10*ROW('Sanitation Data'!D192)))</f>
        <v/>
      </c>
      <c r="CN198" s="309" t="str">
        <f ca="true">+IF(OFFSET('Sanitation Data'!$D$31,0,10*ROW('Sanitation Data'!D192))="","",OFFSET('Sanitation Data'!$D$31,0,10*ROW('Sanitation Data'!D192)))</f>
        <v/>
      </c>
      <c r="CO198" s="309" t="str">
        <f ca="true">+IF(OFFSET('Sanitation Data'!$D$32,0,10*ROW('Sanitation Data'!D192))="","",OFFSET('Sanitation Data'!$D$32,0,10*ROW('Sanitation Data'!D192)))</f>
        <v/>
      </c>
      <c r="CP198" s="309" t="str">
        <f ca="true">+IF(OFFSET('Sanitation Data'!$E$28,0,10*ROW('Sanitation Data'!E192))="","",OFFSET('Sanitation Data'!$E$28,0,10*ROW('Sanitation Data'!E192)))</f>
        <v/>
      </c>
      <c r="CQ198" s="309" t="str">
        <f ca="true">+IF(OFFSET('Sanitation Data'!$E$29,0,10*ROW('Sanitation Data'!E192))="","",OFFSET('Sanitation Data'!$E$29,0,10*ROW('Sanitation Data'!E192)))</f>
        <v/>
      </c>
      <c r="CR198" s="309" t="str">
        <f ca="true">+IF(OFFSET('Sanitation Data'!$E$30,0,10*ROW('Sanitation Data'!E192))="","",OFFSET('Sanitation Data'!$E$30,0,10*ROW('Sanitation Data'!E192)))</f>
        <v/>
      </c>
      <c r="CS198" s="309" t="str">
        <f ca="true">+IF(OFFSET('Sanitation Data'!$E$31,0,10*ROW('Sanitation Data'!E192))="","",OFFSET('Sanitation Data'!$E$31,0,10*ROW('Sanitation Data'!E192)))</f>
        <v/>
      </c>
      <c r="CT198" s="309" t="str">
        <f ca="true">+IF(OFFSET('Sanitation Data'!$E$32,0,10*ROW('Sanitation Data'!E192))="","",OFFSET('Sanitation Data'!$E$32,0,10*ROW('Sanitation Data'!E192)))</f>
        <v/>
      </c>
      <c r="CU198" s="309" t="str">
        <f ca="true">+IF(OFFSET('Sanitation Data'!$F$28,0,10*ROW('Sanitation Data'!F192))="","",OFFSET('Sanitation Data'!$F$28,0,10*ROW('Sanitation Data'!F192)))</f>
        <v/>
      </c>
      <c r="CV198" s="309" t="str">
        <f ca="true">+IF(OFFSET('Sanitation Data'!$F$29,0,10*ROW('Sanitation Data'!F192))="","",OFFSET('Sanitation Data'!$F$29,0,10*ROW('Sanitation Data'!F192)))</f>
        <v/>
      </c>
      <c r="CW198" s="309" t="str">
        <f ca="true">+IF(OFFSET('Sanitation Data'!$F$30,0,10*ROW('Sanitation Data'!F192))="","",OFFSET('Sanitation Data'!$F$30,0,10*ROW('Sanitation Data'!F192)))</f>
        <v/>
      </c>
      <c r="CX198" s="309" t="str">
        <f ca="true">+IF(OFFSET('Sanitation Data'!$F$31,0,10*ROW('Sanitation Data'!F192))="","",OFFSET('Sanitation Data'!$F$31,0,10*ROW('Sanitation Data'!F192)))</f>
        <v/>
      </c>
      <c r="CY198" s="309" t="str">
        <f ca="true">+IF(OFFSET('Sanitation Data'!$F$32,0,10*ROW('Sanitation Data'!F192))="","",OFFSET('Sanitation Data'!$F$32,0,10*ROW('Sanitation Data'!F192)))</f>
        <v/>
      </c>
      <c r="CZ198" s="309" t="str">
        <f ca="true">+IF(OFFSET('Sanitation Data'!$G$28,0,10*ROW('Sanitation Data'!G192))="","",OFFSET('Sanitation Data'!$G$28,0,10*ROW('Sanitation Data'!G192)))</f>
        <v/>
      </c>
      <c r="DA198" s="309" t="str">
        <f ca="true">+IF(OFFSET('Sanitation Data'!$G$29,0,10*ROW('Sanitation Data'!G192))="","",OFFSET('Sanitation Data'!$G$29,0,10*ROW('Sanitation Data'!G192)))</f>
        <v/>
      </c>
      <c r="DB198" s="309" t="str">
        <f ca="true">+IF(OFFSET('Sanitation Data'!$G$30,0,10*ROW('Sanitation Data'!G192))="","",OFFSET('Sanitation Data'!$G$30,0,10*ROW('Sanitation Data'!G192)))</f>
        <v/>
      </c>
      <c r="DC198" s="309" t="str">
        <f ca="true">+IF(OFFSET('Sanitation Data'!$G$31,0,10*ROW('Sanitation Data'!G192))="","",OFFSET('Sanitation Data'!$G$31,0,10*ROW('Sanitation Data'!G192)))</f>
        <v/>
      </c>
      <c r="DD198" s="309" t="str">
        <f ca="true">+IF(OFFSET('Sanitation Data'!$G$32,0,10*ROW('Sanitation Data'!G192))="","",OFFSET('Sanitation Data'!$G$32,0,10*ROW('Sanitation Data'!G192)))</f>
        <v/>
      </c>
      <c r="DE198" s="309" t="str">
        <f ca="true">+IF(OFFSET('Sanitation Data'!$H$28,0,10*ROW('Sanitation Data'!H192))="","",OFFSET('Sanitation Data'!$H$28,0,10*ROW('Sanitation Data'!H192)))</f>
        <v/>
      </c>
      <c r="DF198" s="309" t="str">
        <f ca="true">+IF(OFFSET('Sanitation Data'!$H$29,0,10*ROW('Sanitation Data'!H192))="","",OFFSET('Sanitation Data'!$H$29,0,10*ROW('Sanitation Data'!H192)))</f>
        <v/>
      </c>
      <c r="DG198" s="309" t="str">
        <f ca="true">+IF(OFFSET('Sanitation Data'!$H$30,0,10*ROW('Sanitation Data'!H192))="","",OFFSET('Sanitation Data'!$H$30,0,10*ROW('Sanitation Data'!H192)))</f>
        <v/>
      </c>
      <c r="DH198" s="309" t="str">
        <f ca="true">+IF(OFFSET('Sanitation Data'!$H$31,0,10*ROW('Sanitation Data'!H192))="","",OFFSET('Sanitation Data'!$H$31,0,10*ROW('Sanitation Data'!H192)))</f>
        <v/>
      </c>
      <c r="DI198" s="309" t="str">
        <f ca="true">+IF(OFFSET('Sanitation Data'!$H$32,0,10*ROW('Sanitation Data'!H192))="","",OFFSET('Sanitation Data'!$H$32,0,10*ROW('Sanitation Data'!H192)))</f>
        <v/>
      </c>
      <c r="DJ198" s="309" t="str">
        <f ca="true">+IF(OFFSET('Sanitation Data'!$I$28,0,10*ROW('Sanitation Data'!I192))="","",OFFSET('Sanitation Data'!$I$28,0,10*ROW('Sanitation Data'!I192)))</f>
        <v/>
      </c>
      <c r="DK198" s="309" t="str">
        <f ca="true">+IF(OFFSET('Sanitation Data'!$I$29,0,10*ROW('Sanitation Data'!I192))="","",OFFSET('Sanitation Data'!$I$29,0,10*ROW('Sanitation Data'!I192)))</f>
        <v/>
      </c>
      <c r="DL198" s="309" t="str">
        <f ca="true">+IF(OFFSET('Sanitation Data'!$I$30,0,10*ROW('Sanitation Data'!I192))="","",OFFSET('Sanitation Data'!$I$30,0,10*ROW('Sanitation Data'!I192)))</f>
        <v/>
      </c>
      <c r="DM198" s="309" t="str">
        <f ca="true">+IF(OFFSET('Sanitation Data'!$I$31,0,10*ROW('Sanitation Data'!I192))="","",OFFSET('Sanitation Data'!$I$31,0,10*ROW('Sanitation Data'!I192)))</f>
        <v/>
      </c>
      <c r="DN198" s="309" t="str">
        <f ca="true">+IF(OFFSET('Sanitation Data'!$I$32,0,10*ROW('Sanitation Data'!I192))="","",OFFSET('Sanitation Data'!$I$32,0,10*ROW('Sanitation Data'!I192)))</f>
        <v/>
      </c>
      <c r="DO198" s="309" t="str">
        <f ca="true">+IF(OFFSET('Hygiene Data'!$D$11,0,10*ROW('Hygiene Data'!D192))="","",OFFSET('Hygiene Data'!$D$11,0,10*ROW('Hygiene Data'!D192)))</f>
        <v/>
      </c>
      <c r="DP198" s="309" t="str">
        <f ca="true">+IF(OFFSET('Hygiene Data'!$D$12,0,10*ROW('Hygiene Data'!D192))="","",OFFSET('Hygiene Data'!$D$12,0,10*ROW('Hygiene Data'!D192)))</f>
        <v/>
      </c>
      <c r="DQ198" s="309" t="str">
        <f ca="true">+IF(OFFSET('Hygiene Data'!$D$13,0,10*ROW('Hygiene Data'!D192))="","",OFFSET('Hygiene Data'!$D$13,0,10*ROW('Hygiene Data'!D192)))</f>
        <v/>
      </c>
      <c r="DR198" s="309" t="str">
        <f ca="true">+IF(OFFSET('Hygiene Data'!$E$11,0,10*ROW('Hygiene Data'!E192))="","",OFFSET('Hygiene Data'!$E$11,0,10*ROW('Hygiene Data'!E192)))</f>
        <v/>
      </c>
      <c r="DS198" s="309" t="str">
        <f ca="true">+IF(OFFSET('Hygiene Data'!$E$12,0,10*ROW('Hygiene Data'!E192))="","",OFFSET('Hygiene Data'!$E$12,0,10*ROW('Hygiene Data'!E192)))</f>
        <v/>
      </c>
      <c r="DT198" s="309" t="str">
        <f ca="true">+IF(OFFSET('Hygiene Data'!$E$13,0,10*ROW('Hygiene Data'!E192))="","",OFFSET('Hygiene Data'!$E$13,0,10*ROW('Hygiene Data'!E192)))</f>
        <v/>
      </c>
      <c r="DU198" s="309" t="str">
        <f ca="true">+IF(OFFSET('Hygiene Data'!$F$11,0,10*ROW('Hygiene Data'!F192))="","",OFFSET('Hygiene Data'!$F$11,0,10*ROW('Hygiene Data'!F192)))</f>
        <v/>
      </c>
      <c r="DV198" s="309" t="str">
        <f ca="true">+IF(OFFSET('Hygiene Data'!$F$12,0,10*ROW('Hygiene Data'!F192))="","",OFFSET('Hygiene Data'!$F$12,0,10*ROW('Hygiene Data'!F192)))</f>
        <v/>
      </c>
      <c r="DW198" s="309" t="str">
        <f ca="true">+IF(OFFSET('Hygiene Data'!$F$13,0,10*ROW('Hygiene Data'!F192))="","",OFFSET('Hygiene Data'!$F$13,0,10*ROW('Hygiene Data'!F192)))</f>
        <v/>
      </c>
      <c r="DX198" s="309" t="str">
        <f ca="true">+IF(OFFSET('Hygiene Data'!$G$11,0,10*ROW('Hygiene Data'!G192))="","",OFFSET('Hygiene Data'!$G$11,0,10*ROW('Hygiene Data'!G192)))</f>
        <v/>
      </c>
      <c r="DY198" s="309" t="str">
        <f ca="true">+IF(OFFSET('Hygiene Data'!$G$12,0,10*ROW('Hygiene Data'!G192))="","",OFFSET('Hygiene Data'!$G$12,0,10*ROW('Hygiene Data'!G192)))</f>
        <v/>
      </c>
      <c r="DZ198" s="309" t="str">
        <f ca="true">+IF(OFFSET('Hygiene Data'!$G$13,0,10*ROW('Hygiene Data'!G192))="","",OFFSET('Hygiene Data'!$G$13,0,10*ROW('Hygiene Data'!G192)))</f>
        <v/>
      </c>
      <c r="EA198" s="309" t="str">
        <f ca="true">+IF(OFFSET('Hygiene Data'!$H$11,0,10*ROW('Hygiene Data'!H192))="","",OFFSET('Hygiene Data'!$H$11,0,10*ROW('Hygiene Data'!H192)))</f>
        <v/>
      </c>
      <c r="EB198" s="309" t="str">
        <f ca="true">+IF(OFFSET('Hygiene Data'!$H$12,0,10*ROW('Hygiene Data'!H192))="","",OFFSET('Hygiene Data'!$H$12,0,10*ROW('Hygiene Data'!H192)))</f>
        <v/>
      </c>
      <c r="EC198" s="309" t="str">
        <f ca="true">+IF(OFFSET('Hygiene Data'!$H$13,0,10*ROW('Hygiene Data'!H192))="","",OFFSET('Hygiene Data'!$H$13,0,10*ROW('Hygiene Data'!H192)))</f>
        <v/>
      </c>
      <c r="ED198" s="309" t="str">
        <f ca="true">+IF(OFFSET('Hygiene Data'!$I$11,0,10*ROW('Hygiene Data'!I192))="","",OFFSET('Hygiene Data'!$I$11,0,10*ROW('Hygiene Data'!I192)))</f>
        <v/>
      </c>
      <c r="EE198" s="309" t="str">
        <f ca="true">+IF(OFFSET('Hygiene Data'!$I$12,0,10*ROW('Hygiene Data'!I192))="","",OFFSET('Hygiene Data'!$I$12,0,10*ROW('Hygiene Data'!I192)))</f>
        <v/>
      </c>
      <c r="EF198" s="309"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65" t="str">
        <f t="shared" ref="C199:C207" ca="true" si="3">+IF(ISNUMBER(VALUE(MID(A199,5,4))), VALUE(MID(A199, 5,4)),"")</f>
        <v/>
      </c>
      <c r="D199" s="9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10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10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10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10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10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10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10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10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10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10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10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10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10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10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10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10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10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10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10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10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10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10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10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10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10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10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10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10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10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10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9"/>
      <c r="BS199" s="309" t="str">
        <f ca="true">+IF(OFFSET('Water Data'!$D$27,0,10*ROW('Water Data'!D193))="","",OFFSET('Water Data'!$D$27,0,10*ROW('Water Data'!D193)))</f>
        <v/>
      </c>
      <c r="BT199" s="309" t="str">
        <f ca="true">+IF(OFFSET('Water Data'!$D$28,0,10*ROW('Water Data'!D193))="","",OFFSET('Water Data'!$D$28,0,10*ROW('Water Data'!D193)))</f>
        <v/>
      </c>
      <c r="BU199" s="309" t="str">
        <f ca="true">+IF(OFFSET('Water Data'!$D$29,0,10*ROW('Water Data'!D193))="","",OFFSET('Water Data'!$D$29,0,10*ROW('Water Data'!D193)))</f>
        <v/>
      </c>
      <c r="BV199" s="309" t="str">
        <f ca="true">+IF(OFFSET('Water Data'!$E$27,0,10*ROW('Water Data'!E193))="","",OFFSET('Water Data'!$E$27,0,10*ROW('Water Data'!E193)))</f>
        <v/>
      </c>
      <c r="BW199" s="309" t="str">
        <f ca="true">+IF(OFFSET('Water Data'!$E$28,0,10*ROW('Water Data'!E193))="","",OFFSET('Water Data'!$E$28,0,10*ROW('Water Data'!E193)))</f>
        <v/>
      </c>
      <c r="BX199" s="309" t="str">
        <f ca="true">+IF(OFFSET('Water Data'!$E$29,0,10*ROW('Water Data'!E193))="","",OFFSET('Water Data'!$E$29,0,10*ROW('Water Data'!E193)))</f>
        <v/>
      </c>
      <c r="BY199" s="309" t="str">
        <f ca="true">+IF(OFFSET('Water Data'!$F$27,0,10*ROW('Water Data'!F193))="","",OFFSET('Water Data'!$F$27,0,10*ROW('Water Data'!F193)))</f>
        <v/>
      </c>
      <c r="BZ199" s="309" t="str">
        <f ca="true">+IF(OFFSET('Water Data'!$F$28,0,10*ROW('Water Data'!F193))="","",OFFSET('Water Data'!$F$28,0,10*ROW('Water Data'!F193)))</f>
        <v/>
      </c>
      <c r="CA199" s="309" t="str">
        <f ca="true">+IF(OFFSET('Water Data'!$F$29,0,10*ROW('Water Data'!F193))="","",OFFSET('Water Data'!$F$29,0,10*ROW('Water Data'!F193)))</f>
        <v/>
      </c>
      <c r="CB199" s="309" t="str">
        <f ca="true">+IF(OFFSET('Water Data'!$G$27,0,10*ROW('Water Data'!G193))="","",OFFSET('Water Data'!$G$27,0,10*ROW('Water Data'!G193)))</f>
        <v/>
      </c>
      <c r="CC199" s="309" t="str">
        <f ca="true">+IF(OFFSET('Water Data'!$G$28,0,10*ROW('Water Data'!G193))="","",OFFSET('Water Data'!$G$28,0,10*ROW('Water Data'!G193)))</f>
        <v/>
      </c>
      <c r="CD199" s="309" t="str">
        <f ca="true">+IF(OFFSET('Water Data'!$G$29,0,10*ROW('Water Data'!G193))="","",OFFSET('Water Data'!$G$29,0,10*ROW('Water Data'!G193)))</f>
        <v/>
      </c>
      <c r="CE199" s="309" t="str">
        <f ca="true">+IF(OFFSET('Water Data'!$H$27,0,10*ROW('Water Data'!H193))="","",OFFSET('Water Data'!$H$27,0,10*ROW('Water Data'!H193)))</f>
        <v/>
      </c>
      <c r="CF199" s="309" t="str">
        <f ca="true">+IF(OFFSET('Water Data'!$H$28,0,10*ROW('Water Data'!H193))="","",OFFSET('Water Data'!$H$28,0,10*ROW('Water Data'!H193)))</f>
        <v/>
      </c>
      <c r="CG199" s="309" t="str">
        <f ca="true">+IF(OFFSET('Water Data'!$H$29,0,10*ROW('Water Data'!H193))="","",OFFSET('Water Data'!$H$29,0,10*ROW('Water Data'!H193)))</f>
        <v/>
      </c>
      <c r="CH199" s="309" t="str">
        <f ca="true">+IF(OFFSET('Water Data'!$I$27,0,10*ROW('Water Data'!I193))="","",OFFSET('Water Data'!$I$27,0,10*ROW('Water Data'!I193)))</f>
        <v/>
      </c>
      <c r="CI199" s="309" t="str">
        <f ca="true">+IF(OFFSET('Water Data'!$I$28,0,10*ROW('Water Data'!I193))="","",OFFSET('Water Data'!$I$28,0,10*ROW('Water Data'!I193)))</f>
        <v/>
      </c>
      <c r="CJ199" s="309" t="str">
        <f ca="true">+IF(OFFSET('Water Data'!$I$29,0,10*ROW('Water Data'!I193))="","",OFFSET('Water Data'!$I$29,0,10*ROW('Water Data'!I193)))</f>
        <v/>
      </c>
      <c r="CK199" s="309" t="str">
        <f ca="true">+IF(OFFSET('Sanitation Data'!$D$28,0,10*ROW('Sanitation Data'!D193))="","",OFFSET('Sanitation Data'!$D$28,0,10*ROW('Sanitation Data'!D193)))</f>
        <v/>
      </c>
      <c r="CL199" s="309" t="str">
        <f ca="true">+IF(OFFSET('Sanitation Data'!$D$29,0,10*ROW('Sanitation Data'!D193))="","",OFFSET('Sanitation Data'!$D$29,0,10*ROW('Sanitation Data'!D193)))</f>
        <v/>
      </c>
      <c r="CM199" s="309" t="str">
        <f ca="true">+IF(OFFSET('Sanitation Data'!$D$30,0,10*ROW('Sanitation Data'!D193))="","",OFFSET('Sanitation Data'!$D$30,0,10*ROW('Sanitation Data'!D193)))</f>
        <v/>
      </c>
      <c r="CN199" s="309" t="str">
        <f ca="true">+IF(OFFSET('Sanitation Data'!$D$31,0,10*ROW('Sanitation Data'!D193))="","",OFFSET('Sanitation Data'!$D$31,0,10*ROW('Sanitation Data'!D193)))</f>
        <v/>
      </c>
      <c r="CO199" s="309" t="str">
        <f ca="true">+IF(OFFSET('Sanitation Data'!$D$32,0,10*ROW('Sanitation Data'!D193))="","",OFFSET('Sanitation Data'!$D$32,0,10*ROW('Sanitation Data'!D193)))</f>
        <v/>
      </c>
      <c r="CP199" s="309" t="str">
        <f ca="true">+IF(OFFSET('Sanitation Data'!$E$28,0,10*ROW('Sanitation Data'!E193))="","",OFFSET('Sanitation Data'!$E$28,0,10*ROW('Sanitation Data'!E193)))</f>
        <v/>
      </c>
      <c r="CQ199" s="309" t="str">
        <f ca="true">+IF(OFFSET('Sanitation Data'!$E$29,0,10*ROW('Sanitation Data'!E193))="","",OFFSET('Sanitation Data'!$E$29,0,10*ROW('Sanitation Data'!E193)))</f>
        <v/>
      </c>
      <c r="CR199" s="309" t="str">
        <f ca="true">+IF(OFFSET('Sanitation Data'!$E$30,0,10*ROW('Sanitation Data'!E193))="","",OFFSET('Sanitation Data'!$E$30,0,10*ROW('Sanitation Data'!E193)))</f>
        <v/>
      </c>
      <c r="CS199" s="309" t="str">
        <f ca="true">+IF(OFFSET('Sanitation Data'!$E$31,0,10*ROW('Sanitation Data'!E193))="","",OFFSET('Sanitation Data'!$E$31,0,10*ROW('Sanitation Data'!E193)))</f>
        <v/>
      </c>
      <c r="CT199" s="309" t="str">
        <f ca="true">+IF(OFFSET('Sanitation Data'!$E$32,0,10*ROW('Sanitation Data'!E193))="","",OFFSET('Sanitation Data'!$E$32,0,10*ROW('Sanitation Data'!E193)))</f>
        <v/>
      </c>
      <c r="CU199" s="309" t="str">
        <f ca="true">+IF(OFFSET('Sanitation Data'!$F$28,0,10*ROW('Sanitation Data'!F193))="","",OFFSET('Sanitation Data'!$F$28,0,10*ROW('Sanitation Data'!F193)))</f>
        <v/>
      </c>
      <c r="CV199" s="309" t="str">
        <f ca="true">+IF(OFFSET('Sanitation Data'!$F$29,0,10*ROW('Sanitation Data'!F193))="","",OFFSET('Sanitation Data'!$F$29,0,10*ROW('Sanitation Data'!F193)))</f>
        <v/>
      </c>
      <c r="CW199" s="309" t="str">
        <f ca="true">+IF(OFFSET('Sanitation Data'!$F$30,0,10*ROW('Sanitation Data'!F193))="","",OFFSET('Sanitation Data'!$F$30,0,10*ROW('Sanitation Data'!F193)))</f>
        <v/>
      </c>
      <c r="CX199" s="309" t="str">
        <f ca="true">+IF(OFFSET('Sanitation Data'!$F$31,0,10*ROW('Sanitation Data'!F193))="","",OFFSET('Sanitation Data'!$F$31,0,10*ROW('Sanitation Data'!F193)))</f>
        <v/>
      </c>
      <c r="CY199" s="309" t="str">
        <f ca="true">+IF(OFFSET('Sanitation Data'!$F$32,0,10*ROW('Sanitation Data'!F193))="","",OFFSET('Sanitation Data'!$F$32,0,10*ROW('Sanitation Data'!F193)))</f>
        <v/>
      </c>
      <c r="CZ199" s="309" t="str">
        <f ca="true">+IF(OFFSET('Sanitation Data'!$G$28,0,10*ROW('Sanitation Data'!G193))="","",OFFSET('Sanitation Data'!$G$28,0,10*ROW('Sanitation Data'!G193)))</f>
        <v/>
      </c>
      <c r="DA199" s="309" t="str">
        <f ca="true">+IF(OFFSET('Sanitation Data'!$G$29,0,10*ROW('Sanitation Data'!G193))="","",OFFSET('Sanitation Data'!$G$29,0,10*ROW('Sanitation Data'!G193)))</f>
        <v/>
      </c>
      <c r="DB199" s="309" t="str">
        <f ca="true">+IF(OFFSET('Sanitation Data'!$G$30,0,10*ROW('Sanitation Data'!G193))="","",OFFSET('Sanitation Data'!$G$30,0,10*ROW('Sanitation Data'!G193)))</f>
        <v/>
      </c>
      <c r="DC199" s="309" t="str">
        <f ca="true">+IF(OFFSET('Sanitation Data'!$G$31,0,10*ROW('Sanitation Data'!G193))="","",OFFSET('Sanitation Data'!$G$31,0,10*ROW('Sanitation Data'!G193)))</f>
        <v/>
      </c>
      <c r="DD199" s="309" t="str">
        <f ca="true">+IF(OFFSET('Sanitation Data'!$G$32,0,10*ROW('Sanitation Data'!G193))="","",OFFSET('Sanitation Data'!$G$32,0,10*ROW('Sanitation Data'!G193)))</f>
        <v/>
      </c>
      <c r="DE199" s="309" t="str">
        <f ca="true">+IF(OFFSET('Sanitation Data'!$H$28,0,10*ROW('Sanitation Data'!H193))="","",OFFSET('Sanitation Data'!$H$28,0,10*ROW('Sanitation Data'!H193)))</f>
        <v/>
      </c>
      <c r="DF199" s="309" t="str">
        <f ca="true">+IF(OFFSET('Sanitation Data'!$H$29,0,10*ROW('Sanitation Data'!H193))="","",OFFSET('Sanitation Data'!$H$29,0,10*ROW('Sanitation Data'!H193)))</f>
        <v/>
      </c>
      <c r="DG199" s="309" t="str">
        <f ca="true">+IF(OFFSET('Sanitation Data'!$H$30,0,10*ROW('Sanitation Data'!H193))="","",OFFSET('Sanitation Data'!$H$30,0,10*ROW('Sanitation Data'!H193)))</f>
        <v/>
      </c>
      <c r="DH199" s="309" t="str">
        <f ca="true">+IF(OFFSET('Sanitation Data'!$H$31,0,10*ROW('Sanitation Data'!H193))="","",OFFSET('Sanitation Data'!$H$31,0,10*ROW('Sanitation Data'!H193)))</f>
        <v/>
      </c>
      <c r="DI199" s="309" t="str">
        <f ca="true">+IF(OFFSET('Sanitation Data'!$H$32,0,10*ROW('Sanitation Data'!H193))="","",OFFSET('Sanitation Data'!$H$32,0,10*ROW('Sanitation Data'!H193)))</f>
        <v/>
      </c>
      <c r="DJ199" s="309" t="str">
        <f ca="true">+IF(OFFSET('Sanitation Data'!$I$28,0,10*ROW('Sanitation Data'!I193))="","",OFFSET('Sanitation Data'!$I$28,0,10*ROW('Sanitation Data'!I193)))</f>
        <v/>
      </c>
      <c r="DK199" s="309" t="str">
        <f ca="true">+IF(OFFSET('Sanitation Data'!$I$29,0,10*ROW('Sanitation Data'!I193))="","",OFFSET('Sanitation Data'!$I$29,0,10*ROW('Sanitation Data'!I193)))</f>
        <v/>
      </c>
      <c r="DL199" s="309" t="str">
        <f ca="true">+IF(OFFSET('Sanitation Data'!$I$30,0,10*ROW('Sanitation Data'!I193))="","",OFFSET('Sanitation Data'!$I$30,0,10*ROW('Sanitation Data'!I193)))</f>
        <v/>
      </c>
      <c r="DM199" s="309" t="str">
        <f ca="true">+IF(OFFSET('Sanitation Data'!$I$31,0,10*ROW('Sanitation Data'!I193))="","",OFFSET('Sanitation Data'!$I$31,0,10*ROW('Sanitation Data'!I193)))</f>
        <v/>
      </c>
      <c r="DN199" s="309" t="str">
        <f ca="true">+IF(OFFSET('Sanitation Data'!$I$32,0,10*ROW('Sanitation Data'!I193))="","",OFFSET('Sanitation Data'!$I$32,0,10*ROW('Sanitation Data'!I193)))</f>
        <v/>
      </c>
      <c r="DO199" s="309" t="str">
        <f ca="true">+IF(OFFSET('Hygiene Data'!$D$11,0,10*ROW('Hygiene Data'!D193))="","",OFFSET('Hygiene Data'!$D$11,0,10*ROW('Hygiene Data'!D193)))</f>
        <v/>
      </c>
      <c r="DP199" s="309" t="str">
        <f ca="true">+IF(OFFSET('Hygiene Data'!$D$12,0,10*ROW('Hygiene Data'!D193))="","",OFFSET('Hygiene Data'!$D$12,0,10*ROW('Hygiene Data'!D193)))</f>
        <v/>
      </c>
      <c r="DQ199" s="309" t="str">
        <f ca="true">+IF(OFFSET('Hygiene Data'!$D$13,0,10*ROW('Hygiene Data'!D193))="","",OFFSET('Hygiene Data'!$D$13,0,10*ROW('Hygiene Data'!D193)))</f>
        <v/>
      </c>
      <c r="DR199" s="309" t="str">
        <f ca="true">+IF(OFFSET('Hygiene Data'!$E$11,0,10*ROW('Hygiene Data'!E193))="","",OFFSET('Hygiene Data'!$E$11,0,10*ROW('Hygiene Data'!E193)))</f>
        <v/>
      </c>
      <c r="DS199" s="309" t="str">
        <f ca="true">+IF(OFFSET('Hygiene Data'!$E$12,0,10*ROW('Hygiene Data'!E193))="","",OFFSET('Hygiene Data'!$E$12,0,10*ROW('Hygiene Data'!E193)))</f>
        <v/>
      </c>
      <c r="DT199" s="309" t="str">
        <f ca="true">+IF(OFFSET('Hygiene Data'!$E$13,0,10*ROW('Hygiene Data'!E193))="","",OFFSET('Hygiene Data'!$E$13,0,10*ROW('Hygiene Data'!E193)))</f>
        <v/>
      </c>
      <c r="DU199" s="309" t="str">
        <f ca="true">+IF(OFFSET('Hygiene Data'!$F$11,0,10*ROW('Hygiene Data'!F193))="","",OFFSET('Hygiene Data'!$F$11,0,10*ROW('Hygiene Data'!F193)))</f>
        <v/>
      </c>
      <c r="DV199" s="309" t="str">
        <f ca="true">+IF(OFFSET('Hygiene Data'!$F$12,0,10*ROW('Hygiene Data'!F193))="","",OFFSET('Hygiene Data'!$F$12,0,10*ROW('Hygiene Data'!F193)))</f>
        <v/>
      </c>
      <c r="DW199" s="309" t="str">
        <f ca="true">+IF(OFFSET('Hygiene Data'!$F$13,0,10*ROW('Hygiene Data'!F193))="","",OFFSET('Hygiene Data'!$F$13,0,10*ROW('Hygiene Data'!F193)))</f>
        <v/>
      </c>
      <c r="DX199" s="309" t="str">
        <f ca="true">+IF(OFFSET('Hygiene Data'!$G$11,0,10*ROW('Hygiene Data'!G193))="","",OFFSET('Hygiene Data'!$G$11,0,10*ROW('Hygiene Data'!G193)))</f>
        <v/>
      </c>
      <c r="DY199" s="309" t="str">
        <f ca="true">+IF(OFFSET('Hygiene Data'!$G$12,0,10*ROW('Hygiene Data'!G193))="","",OFFSET('Hygiene Data'!$G$12,0,10*ROW('Hygiene Data'!G193)))</f>
        <v/>
      </c>
      <c r="DZ199" s="309" t="str">
        <f ca="true">+IF(OFFSET('Hygiene Data'!$G$13,0,10*ROW('Hygiene Data'!G193))="","",OFFSET('Hygiene Data'!$G$13,0,10*ROW('Hygiene Data'!G193)))</f>
        <v/>
      </c>
      <c r="EA199" s="309" t="str">
        <f ca="true">+IF(OFFSET('Hygiene Data'!$H$11,0,10*ROW('Hygiene Data'!H193))="","",OFFSET('Hygiene Data'!$H$11,0,10*ROW('Hygiene Data'!H193)))</f>
        <v/>
      </c>
      <c r="EB199" s="309" t="str">
        <f ca="true">+IF(OFFSET('Hygiene Data'!$H$12,0,10*ROW('Hygiene Data'!H193))="","",OFFSET('Hygiene Data'!$H$12,0,10*ROW('Hygiene Data'!H193)))</f>
        <v/>
      </c>
      <c r="EC199" s="309" t="str">
        <f ca="true">+IF(OFFSET('Hygiene Data'!$H$13,0,10*ROW('Hygiene Data'!H193))="","",OFFSET('Hygiene Data'!$H$13,0,10*ROW('Hygiene Data'!H193)))</f>
        <v/>
      </c>
      <c r="ED199" s="309" t="str">
        <f ca="true">+IF(OFFSET('Hygiene Data'!$I$11,0,10*ROW('Hygiene Data'!I193))="","",OFFSET('Hygiene Data'!$I$11,0,10*ROW('Hygiene Data'!I193)))</f>
        <v/>
      </c>
      <c r="EE199" s="309" t="str">
        <f ca="true">+IF(OFFSET('Hygiene Data'!$I$12,0,10*ROW('Hygiene Data'!I193))="","",OFFSET('Hygiene Data'!$I$12,0,10*ROW('Hygiene Data'!I193)))</f>
        <v/>
      </c>
      <c r="EF199" s="309"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65" t="str">
        <f t="shared" ca="true" si="3"/>
        <v/>
      </c>
      <c r="D200" s="9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10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10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10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10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10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10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10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10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10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10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10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10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10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10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10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10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10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10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10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10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10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10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10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10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10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10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10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10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10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10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9"/>
      <c r="BS200" s="309" t="str">
        <f ca="true">+IF(OFFSET('Water Data'!$D$27,0,10*ROW('Water Data'!D194))="","",OFFSET('Water Data'!$D$27,0,10*ROW('Water Data'!D194)))</f>
        <v/>
      </c>
      <c r="BT200" s="309" t="str">
        <f ca="true">+IF(OFFSET('Water Data'!$D$28,0,10*ROW('Water Data'!D194))="","",OFFSET('Water Data'!$D$28,0,10*ROW('Water Data'!D194)))</f>
        <v/>
      </c>
      <c r="BU200" s="309" t="str">
        <f ca="true">+IF(OFFSET('Water Data'!$D$29,0,10*ROW('Water Data'!D194))="","",OFFSET('Water Data'!$D$29,0,10*ROW('Water Data'!D194)))</f>
        <v/>
      </c>
      <c r="BV200" s="309" t="str">
        <f ca="true">+IF(OFFSET('Water Data'!$E$27,0,10*ROW('Water Data'!E194))="","",OFFSET('Water Data'!$E$27,0,10*ROW('Water Data'!E194)))</f>
        <v/>
      </c>
      <c r="BW200" s="309" t="str">
        <f ca="true">+IF(OFFSET('Water Data'!$E$28,0,10*ROW('Water Data'!E194))="","",OFFSET('Water Data'!$E$28,0,10*ROW('Water Data'!E194)))</f>
        <v/>
      </c>
      <c r="BX200" s="309" t="str">
        <f ca="true">+IF(OFFSET('Water Data'!$E$29,0,10*ROW('Water Data'!E194))="","",OFFSET('Water Data'!$E$29,0,10*ROW('Water Data'!E194)))</f>
        <v/>
      </c>
      <c r="BY200" s="309" t="str">
        <f ca="true">+IF(OFFSET('Water Data'!$F$27,0,10*ROW('Water Data'!F194))="","",OFFSET('Water Data'!$F$27,0,10*ROW('Water Data'!F194)))</f>
        <v/>
      </c>
      <c r="BZ200" s="309" t="str">
        <f ca="true">+IF(OFFSET('Water Data'!$F$28,0,10*ROW('Water Data'!F194))="","",OFFSET('Water Data'!$F$28,0,10*ROW('Water Data'!F194)))</f>
        <v/>
      </c>
      <c r="CA200" s="309" t="str">
        <f ca="true">+IF(OFFSET('Water Data'!$F$29,0,10*ROW('Water Data'!F194))="","",OFFSET('Water Data'!$F$29,0,10*ROW('Water Data'!F194)))</f>
        <v/>
      </c>
      <c r="CB200" s="309" t="str">
        <f ca="true">+IF(OFFSET('Water Data'!$G$27,0,10*ROW('Water Data'!G194))="","",OFFSET('Water Data'!$G$27,0,10*ROW('Water Data'!G194)))</f>
        <v/>
      </c>
      <c r="CC200" s="309" t="str">
        <f ca="true">+IF(OFFSET('Water Data'!$G$28,0,10*ROW('Water Data'!G194))="","",OFFSET('Water Data'!$G$28,0,10*ROW('Water Data'!G194)))</f>
        <v/>
      </c>
      <c r="CD200" s="309" t="str">
        <f ca="true">+IF(OFFSET('Water Data'!$G$29,0,10*ROW('Water Data'!G194))="","",OFFSET('Water Data'!$G$29,0,10*ROW('Water Data'!G194)))</f>
        <v/>
      </c>
      <c r="CE200" s="309" t="str">
        <f ca="true">+IF(OFFSET('Water Data'!$H$27,0,10*ROW('Water Data'!H194))="","",OFFSET('Water Data'!$H$27,0,10*ROW('Water Data'!H194)))</f>
        <v/>
      </c>
      <c r="CF200" s="309" t="str">
        <f ca="true">+IF(OFFSET('Water Data'!$H$28,0,10*ROW('Water Data'!H194))="","",OFFSET('Water Data'!$H$28,0,10*ROW('Water Data'!H194)))</f>
        <v/>
      </c>
      <c r="CG200" s="309" t="str">
        <f ca="true">+IF(OFFSET('Water Data'!$H$29,0,10*ROW('Water Data'!H194))="","",OFFSET('Water Data'!$H$29,0,10*ROW('Water Data'!H194)))</f>
        <v/>
      </c>
      <c r="CH200" s="309" t="str">
        <f ca="true">+IF(OFFSET('Water Data'!$I$27,0,10*ROW('Water Data'!I194))="","",OFFSET('Water Data'!$I$27,0,10*ROW('Water Data'!I194)))</f>
        <v/>
      </c>
      <c r="CI200" s="309" t="str">
        <f ca="true">+IF(OFFSET('Water Data'!$I$28,0,10*ROW('Water Data'!I194))="","",OFFSET('Water Data'!$I$28,0,10*ROW('Water Data'!I194)))</f>
        <v/>
      </c>
      <c r="CJ200" s="309" t="str">
        <f ca="true">+IF(OFFSET('Water Data'!$I$29,0,10*ROW('Water Data'!I194))="","",OFFSET('Water Data'!$I$29,0,10*ROW('Water Data'!I194)))</f>
        <v/>
      </c>
      <c r="CK200" s="309" t="str">
        <f ca="true">+IF(OFFSET('Sanitation Data'!$D$28,0,10*ROW('Sanitation Data'!D194))="","",OFFSET('Sanitation Data'!$D$28,0,10*ROW('Sanitation Data'!D194)))</f>
        <v/>
      </c>
      <c r="CL200" s="309" t="str">
        <f ca="true">+IF(OFFSET('Sanitation Data'!$D$29,0,10*ROW('Sanitation Data'!D194))="","",OFFSET('Sanitation Data'!$D$29,0,10*ROW('Sanitation Data'!D194)))</f>
        <v/>
      </c>
      <c r="CM200" s="309" t="str">
        <f ca="true">+IF(OFFSET('Sanitation Data'!$D$30,0,10*ROW('Sanitation Data'!D194))="","",OFFSET('Sanitation Data'!$D$30,0,10*ROW('Sanitation Data'!D194)))</f>
        <v/>
      </c>
      <c r="CN200" s="309" t="str">
        <f ca="true">+IF(OFFSET('Sanitation Data'!$D$31,0,10*ROW('Sanitation Data'!D194))="","",OFFSET('Sanitation Data'!$D$31,0,10*ROW('Sanitation Data'!D194)))</f>
        <v/>
      </c>
      <c r="CO200" s="309" t="str">
        <f ca="true">+IF(OFFSET('Sanitation Data'!$D$32,0,10*ROW('Sanitation Data'!D194))="","",OFFSET('Sanitation Data'!$D$32,0,10*ROW('Sanitation Data'!D194)))</f>
        <v/>
      </c>
      <c r="CP200" s="309" t="str">
        <f ca="true">+IF(OFFSET('Sanitation Data'!$E$28,0,10*ROW('Sanitation Data'!E194))="","",OFFSET('Sanitation Data'!$E$28,0,10*ROW('Sanitation Data'!E194)))</f>
        <v/>
      </c>
      <c r="CQ200" s="309" t="str">
        <f ca="true">+IF(OFFSET('Sanitation Data'!$E$29,0,10*ROW('Sanitation Data'!E194))="","",OFFSET('Sanitation Data'!$E$29,0,10*ROW('Sanitation Data'!E194)))</f>
        <v/>
      </c>
      <c r="CR200" s="309" t="str">
        <f ca="true">+IF(OFFSET('Sanitation Data'!$E$30,0,10*ROW('Sanitation Data'!E194))="","",OFFSET('Sanitation Data'!$E$30,0,10*ROW('Sanitation Data'!E194)))</f>
        <v/>
      </c>
      <c r="CS200" s="309" t="str">
        <f ca="true">+IF(OFFSET('Sanitation Data'!$E$31,0,10*ROW('Sanitation Data'!E194))="","",OFFSET('Sanitation Data'!$E$31,0,10*ROW('Sanitation Data'!E194)))</f>
        <v/>
      </c>
      <c r="CT200" s="309" t="str">
        <f ca="true">+IF(OFFSET('Sanitation Data'!$E$32,0,10*ROW('Sanitation Data'!E194))="","",OFFSET('Sanitation Data'!$E$32,0,10*ROW('Sanitation Data'!E194)))</f>
        <v/>
      </c>
      <c r="CU200" s="309" t="str">
        <f ca="true">+IF(OFFSET('Sanitation Data'!$F$28,0,10*ROW('Sanitation Data'!F194))="","",OFFSET('Sanitation Data'!$F$28,0,10*ROW('Sanitation Data'!F194)))</f>
        <v/>
      </c>
      <c r="CV200" s="309" t="str">
        <f ca="true">+IF(OFFSET('Sanitation Data'!$F$29,0,10*ROW('Sanitation Data'!F194))="","",OFFSET('Sanitation Data'!$F$29,0,10*ROW('Sanitation Data'!F194)))</f>
        <v/>
      </c>
      <c r="CW200" s="309" t="str">
        <f ca="true">+IF(OFFSET('Sanitation Data'!$F$30,0,10*ROW('Sanitation Data'!F194))="","",OFFSET('Sanitation Data'!$F$30,0,10*ROW('Sanitation Data'!F194)))</f>
        <v/>
      </c>
      <c r="CX200" s="309" t="str">
        <f ca="true">+IF(OFFSET('Sanitation Data'!$F$31,0,10*ROW('Sanitation Data'!F194))="","",OFFSET('Sanitation Data'!$F$31,0,10*ROW('Sanitation Data'!F194)))</f>
        <v/>
      </c>
      <c r="CY200" s="309" t="str">
        <f ca="true">+IF(OFFSET('Sanitation Data'!$F$32,0,10*ROW('Sanitation Data'!F194))="","",OFFSET('Sanitation Data'!$F$32,0,10*ROW('Sanitation Data'!F194)))</f>
        <v/>
      </c>
      <c r="CZ200" s="309" t="str">
        <f ca="true">+IF(OFFSET('Sanitation Data'!$G$28,0,10*ROW('Sanitation Data'!G194))="","",OFFSET('Sanitation Data'!$G$28,0,10*ROW('Sanitation Data'!G194)))</f>
        <v/>
      </c>
      <c r="DA200" s="309" t="str">
        <f ca="true">+IF(OFFSET('Sanitation Data'!$G$29,0,10*ROW('Sanitation Data'!G194))="","",OFFSET('Sanitation Data'!$G$29,0,10*ROW('Sanitation Data'!G194)))</f>
        <v/>
      </c>
      <c r="DB200" s="309" t="str">
        <f ca="true">+IF(OFFSET('Sanitation Data'!$G$30,0,10*ROW('Sanitation Data'!G194))="","",OFFSET('Sanitation Data'!$G$30,0,10*ROW('Sanitation Data'!G194)))</f>
        <v/>
      </c>
      <c r="DC200" s="309" t="str">
        <f ca="true">+IF(OFFSET('Sanitation Data'!$G$31,0,10*ROW('Sanitation Data'!G194))="","",OFFSET('Sanitation Data'!$G$31,0,10*ROW('Sanitation Data'!G194)))</f>
        <v/>
      </c>
      <c r="DD200" s="309" t="str">
        <f ca="true">+IF(OFFSET('Sanitation Data'!$G$32,0,10*ROW('Sanitation Data'!G194))="","",OFFSET('Sanitation Data'!$G$32,0,10*ROW('Sanitation Data'!G194)))</f>
        <v/>
      </c>
      <c r="DE200" s="309" t="str">
        <f ca="true">+IF(OFFSET('Sanitation Data'!$H$28,0,10*ROW('Sanitation Data'!H194))="","",OFFSET('Sanitation Data'!$H$28,0,10*ROW('Sanitation Data'!H194)))</f>
        <v/>
      </c>
      <c r="DF200" s="309" t="str">
        <f ca="true">+IF(OFFSET('Sanitation Data'!$H$29,0,10*ROW('Sanitation Data'!H194))="","",OFFSET('Sanitation Data'!$H$29,0,10*ROW('Sanitation Data'!H194)))</f>
        <v/>
      </c>
      <c r="DG200" s="309" t="str">
        <f ca="true">+IF(OFFSET('Sanitation Data'!$H$30,0,10*ROW('Sanitation Data'!H194))="","",OFFSET('Sanitation Data'!$H$30,0,10*ROW('Sanitation Data'!H194)))</f>
        <v/>
      </c>
      <c r="DH200" s="309" t="str">
        <f ca="true">+IF(OFFSET('Sanitation Data'!$H$31,0,10*ROW('Sanitation Data'!H194))="","",OFFSET('Sanitation Data'!$H$31,0,10*ROW('Sanitation Data'!H194)))</f>
        <v/>
      </c>
      <c r="DI200" s="309" t="str">
        <f ca="true">+IF(OFFSET('Sanitation Data'!$H$32,0,10*ROW('Sanitation Data'!H194))="","",OFFSET('Sanitation Data'!$H$32,0,10*ROW('Sanitation Data'!H194)))</f>
        <v/>
      </c>
      <c r="DJ200" s="309" t="str">
        <f ca="true">+IF(OFFSET('Sanitation Data'!$I$28,0,10*ROW('Sanitation Data'!I194))="","",OFFSET('Sanitation Data'!$I$28,0,10*ROW('Sanitation Data'!I194)))</f>
        <v/>
      </c>
      <c r="DK200" s="309" t="str">
        <f ca="true">+IF(OFFSET('Sanitation Data'!$I$29,0,10*ROW('Sanitation Data'!I194))="","",OFFSET('Sanitation Data'!$I$29,0,10*ROW('Sanitation Data'!I194)))</f>
        <v/>
      </c>
      <c r="DL200" s="309" t="str">
        <f ca="true">+IF(OFFSET('Sanitation Data'!$I$30,0,10*ROW('Sanitation Data'!I194))="","",OFFSET('Sanitation Data'!$I$30,0,10*ROW('Sanitation Data'!I194)))</f>
        <v/>
      </c>
      <c r="DM200" s="309" t="str">
        <f ca="true">+IF(OFFSET('Sanitation Data'!$I$31,0,10*ROW('Sanitation Data'!I194))="","",OFFSET('Sanitation Data'!$I$31,0,10*ROW('Sanitation Data'!I194)))</f>
        <v/>
      </c>
      <c r="DN200" s="309" t="str">
        <f ca="true">+IF(OFFSET('Sanitation Data'!$I$32,0,10*ROW('Sanitation Data'!I194))="","",OFFSET('Sanitation Data'!$I$32,0,10*ROW('Sanitation Data'!I194)))</f>
        <v/>
      </c>
      <c r="DO200" s="309" t="str">
        <f ca="true">+IF(OFFSET('Hygiene Data'!$D$11,0,10*ROW('Hygiene Data'!D194))="","",OFFSET('Hygiene Data'!$D$11,0,10*ROW('Hygiene Data'!D194)))</f>
        <v/>
      </c>
      <c r="DP200" s="309" t="str">
        <f ca="true">+IF(OFFSET('Hygiene Data'!$D$12,0,10*ROW('Hygiene Data'!D194))="","",OFFSET('Hygiene Data'!$D$12,0,10*ROW('Hygiene Data'!D194)))</f>
        <v/>
      </c>
      <c r="DQ200" s="309" t="str">
        <f ca="true">+IF(OFFSET('Hygiene Data'!$D$13,0,10*ROW('Hygiene Data'!D194))="","",OFFSET('Hygiene Data'!$D$13,0,10*ROW('Hygiene Data'!D194)))</f>
        <v/>
      </c>
      <c r="DR200" s="309" t="str">
        <f ca="true">+IF(OFFSET('Hygiene Data'!$E$11,0,10*ROW('Hygiene Data'!E194))="","",OFFSET('Hygiene Data'!$E$11,0,10*ROW('Hygiene Data'!E194)))</f>
        <v/>
      </c>
      <c r="DS200" s="309" t="str">
        <f ca="true">+IF(OFFSET('Hygiene Data'!$E$12,0,10*ROW('Hygiene Data'!E194))="","",OFFSET('Hygiene Data'!$E$12,0,10*ROW('Hygiene Data'!E194)))</f>
        <v/>
      </c>
      <c r="DT200" s="309" t="str">
        <f ca="true">+IF(OFFSET('Hygiene Data'!$E$13,0,10*ROW('Hygiene Data'!E194))="","",OFFSET('Hygiene Data'!$E$13,0,10*ROW('Hygiene Data'!E194)))</f>
        <v/>
      </c>
      <c r="DU200" s="309" t="str">
        <f ca="true">+IF(OFFSET('Hygiene Data'!$F$11,0,10*ROW('Hygiene Data'!F194))="","",OFFSET('Hygiene Data'!$F$11,0,10*ROW('Hygiene Data'!F194)))</f>
        <v/>
      </c>
      <c r="DV200" s="309" t="str">
        <f ca="true">+IF(OFFSET('Hygiene Data'!$F$12,0,10*ROW('Hygiene Data'!F194))="","",OFFSET('Hygiene Data'!$F$12,0,10*ROW('Hygiene Data'!F194)))</f>
        <v/>
      </c>
      <c r="DW200" s="309" t="str">
        <f ca="true">+IF(OFFSET('Hygiene Data'!$F$13,0,10*ROW('Hygiene Data'!F194))="","",OFFSET('Hygiene Data'!$F$13,0,10*ROW('Hygiene Data'!F194)))</f>
        <v/>
      </c>
      <c r="DX200" s="309" t="str">
        <f ca="true">+IF(OFFSET('Hygiene Data'!$G$11,0,10*ROW('Hygiene Data'!G194))="","",OFFSET('Hygiene Data'!$G$11,0,10*ROW('Hygiene Data'!G194)))</f>
        <v/>
      </c>
      <c r="DY200" s="309" t="str">
        <f ca="true">+IF(OFFSET('Hygiene Data'!$G$12,0,10*ROW('Hygiene Data'!G194))="","",OFFSET('Hygiene Data'!$G$12,0,10*ROW('Hygiene Data'!G194)))</f>
        <v/>
      </c>
      <c r="DZ200" s="309" t="str">
        <f ca="true">+IF(OFFSET('Hygiene Data'!$G$13,0,10*ROW('Hygiene Data'!G194))="","",OFFSET('Hygiene Data'!$G$13,0,10*ROW('Hygiene Data'!G194)))</f>
        <v/>
      </c>
      <c r="EA200" s="309" t="str">
        <f ca="true">+IF(OFFSET('Hygiene Data'!$H$11,0,10*ROW('Hygiene Data'!H194))="","",OFFSET('Hygiene Data'!$H$11,0,10*ROW('Hygiene Data'!H194)))</f>
        <v/>
      </c>
      <c r="EB200" s="309" t="str">
        <f ca="true">+IF(OFFSET('Hygiene Data'!$H$12,0,10*ROW('Hygiene Data'!H194))="","",OFFSET('Hygiene Data'!$H$12,0,10*ROW('Hygiene Data'!H194)))</f>
        <v/>
      </c>
      <c r="EC200" s="309" t="str">
        <f ca="true">+IF(OFFSET('Hygiene Data'!$H$13,0,10*ROW('Hygiene Data'!H194))="","",OFFSET('Hygiene Data'!$H$13,0,10*ROW('Hygiene Data'!H194)))</f>
        <v/>
      </c>
      <c r="ED200" s="309" t="str">
        <f ca="true">+IF(OFFSET('Hygiene Data'!$I$11,0,10*ROW('Hygiene Data'!I194))="","",OFFSET('Hygiene Data'!$I$11,0,10*ROW('Hygiene Data'!I194)))</f>
        <v/>
      </c>
      <c r="EE200" s="309" t="str">
        <f ca="true">+IF(OFFSET('Hygiene Data'!$I$12,0,10*ROW('Hygiene Data'!I194))="","",OFFSET('Hygiene Data'!$I$12,0,10*ROW('Hygiene Data'!I194)))</f>
        <v/>
      </c>
      <c r="EF200" s="309"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65" t="str">
        <f t="shared" ca="true" si="3"/>
        <v/>
      </c>
      <c r="D201" s="9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10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10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10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10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10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10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10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10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10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10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10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10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10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10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10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10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10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10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10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10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10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10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10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10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10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10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10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10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10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10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9"/>
      <c r="BS201" s="309" t="str">
        <f ca="true">+IF(OFFSET('Water Data'!$D$27,0,10*ROW('Water Data'!D195))="","",OFFSET('Water Data'!$D$27,0,10*ROW('Water Data'!D195)))</f>
        <v/>
      </c>
      <c r="BT201" s="309" t="str">
        <f ca="true">+IF(OFFSET('Water Data'!$D$28,0,10*ROW('Water Data'!D195))="","",OFFSET('Water Data'!$D$28,0,10*ROW('Water Data'!D195)))</f>
        <v/>
      </c>
      <c r="BU201" s="309" t="str">
        <f ca="true">+IF(OFFSET('Water Data'!$D$29,0,10*ROW('Water Data'!D195))="","",OFFSET('Water Data'!$D$29,0,10*ROW('Water Data'!D195)))</f>
        <v/>
      </c>
      <c r="BV201" s="309" t="str">
        <f ca="true">+IF(OFFSET('Water Data'!$E$27,0,10*ROW('Water Data'!E195))="","",OFFSET('Water Data'!$E$27,0,10*ROW('Water Data'!E195)))</f>
        <v/>
      </c>
      <c r="BW201" s="309" t="str">
        <f ca="true">+IF(OFFSET('Water Data'!$E$28,0,10*ROW('Water Data'!E195))="","",OFFSET('Water Data'!$E$28,0,10*ROW('Water Data'!E195)))</f>
        <v/>
      </c>
      <c r="BX201" s="309" t="str">
        <f ca="true">+IF(OFFSET('Water Data'!$E$29,0,10*ROW('Water Data'!E195))="","",OFFSET('Water Data'!$E$29,0,10*ROW('Water Data'!E195)))</f>
        <v/>
      </c>
      <c r="BY201" s="309" t="str">
        <f ca="true">+IF(OFFSET('Water Data'!$F$27,0,10*ROW('Water Data'!F195))="","",OFFSET('Water Data'!$F$27,0,10*ROW('Water Data'!F195)))</f>
        <v/>
      </c>
      <c r="BZ201" s="309" t="str">
        <f ca="true">+IF(OFFSET('Water Data'!$F$28,0,10*ROW('Water Data'!F195))="","",OFFSET('Water Data'!$F$28,0,10*ROW('Water Data'!F195)))</f>
        <v/>
      </c>
      <c r="CA201" s="309" t="str">
        <f ca="true">+IF(OFFSET('Water Data'!$F$29,0,10*ROW('Water Data'!F195))="","",OFFSET('Water Data'!$F$29,0,10*ROW('Water Data'!F195)))</f>
        <v/>
      </c>
      <c r="CB201" s="309" t="str">
        <f ca="true">+IF(OFFSET('Water Data'!$G$27,0,10*ROW('Water Data'!G195))="","",OFFSET('Water Data'!$G$27,0,10*ROW('Water Data'!G195)))</f>
        <v/>
      </c>
      <c r="CC201" s="309" t="str">
        <f ca="true">+IF(OFFSET('Water Data'!$G$28,0,10*ROW('Water Data'!G195))="","",OFFSET('Water Data'!$G$28,0,10*ROW('Water Data'!G195)))</f>
        <v/>
      </c>
      <c r="CD201" s="309" t="str">
        <f ca="true">+IF(OFFSET('Water Data'!$G$29,0,10*ROW('Water Data'!G195))="","",OFFSET('Water Data'!$G$29,0,10*ROW('Water Data'!G195)))</f>
        <v/>
      </c>
      <c r="CE201" s="309" t="str">
        <f ca="true">+IF(OFFSET('Water Data'!$H$27,0,10*ROW('Water Data'!H195))="","",OFFSET('Water Data'!$H$27,0,10*ROW('Water Data'!H195)))</f>
        <v/>
      </c>
      <c r="CF201" s="309" t="str">
        <f ca="true">+IF(OFFSET('Water Data'!$H$28,0,10*ROW('Water Data'!H195))="","",OFFSET('Water Data'!$H$28,0,10*ROW('Water Data'!H195)))</f>
        <v/>
      </c>
      <c r="CG201" s="309" t="str">
        <f ca="true">+IF(OFFSET('Water Data'!$H$29,0,10*ROW('Water Data'!H195))="","",OFFSET('Water Data'!$H$29,0,10*ROW('Water Data'!H195)))</f>
        <v/>
      </c>
      <c r="CH201" s="309" t="str">
        <f ca="true">+IF(OFFSET('Water Data'!$I$27,0,10*ROW('Water Data'!I195))="","",OFFSET('Water Data'!$I$27,0,10*ROW('Water Data'!I195)))</f>
        <v/>
      </c>
      <c r="CI201" s="309" t="str">
        <f ca="true">+IF(OFFSET('Water Data'!$I$28,0,10*ROW('Water Data'!I195))="","",OFFSET('Water Data'!$I$28,0,10*ROW('Water Data'!I195)))</f>
        <v/>
      </c>
      <c r="CJ201" s="309" t="str">
        <f ca="true">+IF(OFFSET('Water Data'!$I$29,0,10*ROW('Water Data'!I195))="","",OFFSET('Water Data'!$I$29,0,10*ROW('Water Data'!I195)))</f>
        <v/>
      </c>
      <c r="CK201" s="309" t="str">
        <f ca="true">+IF(OFFSET('Sanitation Data'!$D$28,0,10*ROW('Sanitation Data'!D195))="","",OFFSET('Sanitation Data'!$D$28,0,10*ROW('Sanitation Data'!D195)))</f>
        <v/>
      </c>
      <c r="CL201" s="309" t="str">
        <f ca="true">+IF(OFFSET('Sanitation Data'!$D$29,0,10*ROW('Sanitation Data'!D195))="","",OFFSET('Sanitation Data'!$D$29,0,10*ROW('Sanitation Data'!D195)))</f>
        <v/>
      </c>
      <c r="CM201" s="309" t="str">
        <f ca="true">+IF(OFFSET('Sanitation Data'!$D$30,0,10*ROW('Sanitation Data'!D195))="","",OFFSET('Sanitation Data'!$D$30,0,10*ROW('Sanitation Data'!D195)))</f>
        <v/>
      </c>
      <c r="CN201" s="309" t="str">
        <f ca="true">+IF(OFFSET('Sanitation Data'!$D$31,0,10*ROW('Sanitation Data'!D195))="","",OFFSET('Sanitation Data'!$D$31,0,10*ROW('Sanitation Data'!D195)))</f>
        <v/>
      </c>
      <c r="CO201" s="309" t="str">
        <f ca="true">+IF(OFFSET('Sanitation Data'!$D$32,0,10*ROW('Sanitation Data'!D195))="","",OFFSET('Sanitation Data'!$D$32,0,10*ROW('Sanitation Data'!D195)))</f>
        <v/>
      </c>
      <c r="CP201" s="309" t="str">
        <f ca="true">+IF(OFFSET('Sanitation Data'!$E$28,0,10*ROW('Sanitation Data'!E195))="","",OFFSET('Sanitation Data'!$E$28,0,10*ROW('Sanitation Data'!E195)))</f>
        <v/>
      </c>
      <c r="CQ201" s="309" t="str">
        <f ca="true">+IF(OFFSET('Sanitation Data'!$E$29,0,10*ROW('Sanitation Data'!E195))="","",OFFSET('Sanitation Data'!$E$29,0,10*ROW('Sanitation Data'!E195)))</f>
        <v/>
      </c>
      <c r="CR201" s="309" t="str">
        <f ca="true">+IF(OFFSET('Sanitation Data'!$E$30,0,10*ROW('Sanitation Data'!E195))="","",OFFSET('Sanitation Data'!$E$30,0,10*ROW('Sanitation Data'!E195)))</f>
        <v/>
      </c>
      <c r="CS201" s="309" t="str">
        <f ca="true">+IF(OFFSET('Sanitation Data'!$E$31,0,10*ROW('Sanitation Data'!E195))="","",OFFSET('Sanitation Data'!$E$31,0,10*ROW('Sanitation Data'!E195)))</f>
        <v/>
      </c>
      <c r="CT201" s="309" t="str">
        <f ca="true">+IF(OFFSET('Sanitation Data'!$E$32,0,10*ROW('Sanitation Data'!E195))="","",OFFSET('Sanitation Data'!$E$32,0,10*ROW('Sanitation Data'!E195)))</f>
        <v/>
      </c>
      <c r="CU201" s="309" t="str">
        <f ca="true">+IF(OFFSET('Sanitation Data'!$F$28,0,10*ROW('Sanitation Data'!F195))="","",OFFSET('Sanitation Data'!$F$28,0,10*ROW('Sanitation Data'!F195)))</f>
        <v/>
      </c>
      <c r="CV201" s="309" t="str">
        <f ca="true">+IF(OFFSET('Sanitation Data'!$F$29,0,10*ROW('Sanitation Data'!F195))="","",OFFSET('Sanitation Data'!$F$29,0,10*ROW('Sanitation Data'!F195)))</f>
        <v/>
      </c>
      <c r="CW201" s="309" t="str">
        <f ca="true">+IF(OFFSET('Sanitation Data'!$F$30,0,10*ROW('Sanitation Data'!F195))="","",OFFSET('Sanitation Data'!$F$30,0,10*ROW('Sanitation Data'!F195)))</f>
        <v/>
      </c>
      <c r="CX201" s="309" t="str">
        <f ca="true">+IF(OFFSET('Sanitation Data'!$F$31,0,10*ROW('Sanitation Data'!F195))="","",OFFSET('Sanitation Data'!$F$31,0,10*ROW('Sanitation Data'!F195)))</f>
        <v/>
      </c>
      <c r="CY201" s="309" t="str">
        <f ca="true">+IF(OFFSET('Sanitation Data'!$F$32,0,10*ROW('Sanitation Data'!F195))="","",OFFSET('Sanitation Data'!$F$32,0,10*ROW('Sanitation Data'!F195)))</f>
        <v/>
      </c>
      <c r="CZ201" s="309" t="str">
        <f ca="true">+IF(OFFSET('Sanitation Data'!$G$28,0,10*ROW('Sanitation Data'!G195))="","",OFFSET('Sanitation Data'!$G$28,0,10*ROW('Sanitation Data'!G195)))</f>
        <v/>
      </c>
      <c r="DA201" s="309" t="str">
        <f ca="true">+IF(OFFSET('Sanitation Data'!$G$29,0,10*ROW('Sanitation Data'!G195))="","",OFFSET('Sanitation Data'!$G$29,0,10*ROW('Sanitation Data'!G195)))</f>
        <v/>
      </c>
      <c r="DB201" s="309" t="str">
        <f ca="true">+IF(OFFSET('Sanitation Data'!$G$30,0,10*ROW('Sanitation Data'!G195))="","",OFFSET('Sanitation Data'!$G$30,0,10*ROW('Sanitation Data'!G195)))</f>
        <v/>
      </c>
      <c r="DC201" s="309" t="str">
        <f ca="true">+IF(OFFSET('Sanitation Data'!$G$31,0,10*ROW('Sanitation Data'!G195))="","",OFFSET('Sanitation Data'!$G$31,0,10*ROW('Sanitation Data'!G195)))</f>
        <v/>
      </c>
      <c r="DD201" s="309" t="str">
        <f ca="true">+IF(OFFSET('Sanitation Data'!$G$32,0,10*ROW('Sanitation Data'!G195))="","",OFFSET('Sanitation Data'!$G$32,0,10*ROW('Sanitation Data'!G195)))</f>
        <v/>
      </c>
      <c r="DE201" s="309" t="str">
        <f ca="true">+IF(OFFSET('Sanitation Data'!$H$28,0,10*ROW('Sanitation Data'!H195))="","",OFFSET('Sanitation Data'!$H$28,0,10*ROW('Sanitation Data'!H195)))</f>
        <v/>
      </c>
      <c r="DF201" s="309" t="str">
        <f ca="true">+IF(OFFSET('Sanitation Data'!$H$29,0,10*ROW('Sanitation Data'!H195))="","",OFFSET('Sanitation Data'!$H$29,0,10*ROW('Sanitation Data'!H195)))</f>
        <v/>
      </c>
      <c r="DG201" s="309" t="str">
        <f ca="true">+IF(OFFSET('Sanitation Data'!$H$30,0,10*ROW('Sanitation Data'!H195))="","",OFFSET('Sanitation Data'!$H$30,0,10*ROW('Sanitation Data'!H195)))</f>
        <v/>
      </c>
      <c r="DH201" s="309" t="str">
        <f ca="true">+IF(OFFSET('Sanitation Data'!$H$31,0,10*ROW('Sanitation Data'!H195))="","",OFFSET('Sanitation Data'!$H$31,0,10*ROW('Sanitation Data'!H195)))</f>
        <v/>
      </c>
      <c r="DI201" s="309" t="str">
        <f ca="true">+IF(OFFSET('Sanitation Data'!$H$32,0,10*ROW('Sanitation Data'!H195))="","",OFFSET('Sanitation Data'!$H$32,0,10*ROW('Sanitation Data'!H195)))</f>
        <v/>
      </c>
      <c r="DJ201" s="309" t="str">
        <f ca="true">+IF(OFFSET('Sanitation Data'!$I$28,0,10*ROW('Sanitation Data'!I195))="","",OFFSET('Sanitation Data'!$I$28,0,10*ROW('Sanitation Data'!I195)))</f>
        <v/>
      </c>
      <c r="DK201" s="309" t="str">
        <f ca="true">+IF(OFFSET('Sanitation Data'!$I$29,0,10*ROW('Sanitation Data'!I195))="","",OFFSET('Sanitation Data'!$I$29,0,10*ROW('Sanitation Data'!I195)))</f>
        <v/>
      </c>
      <c r="DL201" s="309" t="str">
        <f ca="true">+IF(OFFSET('Sanitation Data'!$I$30,0,10*ROW('Sanitation Data'!I195))="","",OFFSET('Sanitation Data'!$I$30,0,10*ROW('Sanitation Data'!I195)))</f>
        <v/>
      </c>
      <c r="DM201" s="309" t="str">
        <f ca="true">+IF(OFFSET('Sanitation Data'!$I$31,0,10*ROW('Sanitation Data'!I195))="","",OFFSET('Sanitation Data'!$I$31,0,10*ROW('Sanitation Data'!I195)))</f>
        <v/>
      </c>
      <c r="DN201" s="309" t="str">
        <f ca="true">+IF(OFFSET('Sanitation Data'!$I$32,0,10*ROW('Sanitation Data'!I195))="","",OFFSET('Sanitation Data'!$I$32,0,10*ROW('Sanitation Data'!I195)))</f>
        <v/>
      </c>
      <c r="DO201" s="309" t="str">
        <f ca="true">+IF(OFFSET('Hygiene Data'!$D$11,0,10*ROW('Hygiene Data'!D195))="","",OFFSET('Hygiene Data'!$D$11,0,10*ROW('Hygiene Data'!D195)))</f>
        <v/>
      </c>
      <c r="DP201" s="309" t="str">
        <f ca="true">+IF(OFFSET('Hygiene Data'!$D$12,0,10*ROW('Hygiene Data'!D195))="","",OFFSET('Hygiene Data'!$D$12,0,10*ROW('Hygiene Data'!D195)))</f>
        <v/>
      </c>
      <c r="DQ201" s="309" t="str">
        <f ca="true">+IF(OFFSET('Hygiene Data'!$D$13,0,10*ROW('Hygiene Data'!D195))="","",OFFSET('Hygiene Data'!$D$13,0,10*ROW('Hygiene Data'!D195)))</f>
        <v/>
      </c>
      <c r="DR201" s="309" t="str">
        <f ca="true">+IF(OFFSET('Hygiene Data'!$E$11,0,10*ROW('Hygiene Data'!E195))="","",OFFSET('Hygiene Data'!$E$11,0,10*ROW('Hygiene Data'!E195)))</f>
        <v/>
      </c>
      <c r="DS201" s="309" t="str">
        <f ca="true">+IF(OFFSET('Hygiene Data'!$E$12,0,10*ROW('Hygiene Data'!E195))="","",OFFSET('Hygiene Data'!$E$12,0,10*ROW('Hygiene Data'!E195)))</f>
        <v/>
      </c>
      <c r="DT201" s="309" t="str">
        <f ca="true">+IF(OFFSET('Hygiene Data'!$E$13,0,10*ROW('Hygiene Data'!E195))="","",OFFSET('Hygiene Data'!$E$13,0,10*ROW('Hygiene Data'!E195)))</f>
        <v/>
      </c>
      <c r="DU201" s="309" t="str">
        <f ca="true">+IF(OFFSET('Hygiene Data'!$F$11,0,10*ROW('Hygiene Data'!F195))="","",OFFSET('Hygiene Data'!$F$11,0,10*ROW('Hygiene Data'!F195)))</f>
        <v/>
      </c>
      <c r="DV201" s="309" t="str">
        <f ca="true">+IF(OFFSET('Hygiene Data'!$F$12,0,10*ROW('Hygiene Data'!F195))="","",OFFSET('Hygiene Data'!$F$12,0,10*ROW('Hygiene Data'!F195)))</f>
        <v/>
      </c>
      <c r="DW201" s="309" t="str">
        <f ca="true">+IF(OFFSET('Hygiene Data'!$F$13,0,10*ROW('Hygiene Data'!F195))="","",OFFSET('Hygiene Data'!$F$13,0,10*ROW('Hygiene Data'!F195)))</f>
        <v/>
      </c>
      <c r="DX201" s="309" t="str">
        <f ca="true">+IF(OFFSET('Hygiene Data'!$G$11,0,10*ROW('Hygiene Data'!G195))="","",OFFSET('Hygiene Data'!$G$11,0,10*ROW('Hygiene Data'!G195)))</f>
        <v/>
      </c>
      <c r="DY201" s="309" t="str">
        <f ca="true">+IF(OFFSET('Hygiene Data'!$G$12,0,10*ROW('Hygiene Data'!G195))="","",OFFSET('Hygiene Data'!$G$12,0,10*ROW('Hygiene Data'!G195)))</f>
        <v/>
      </c>
      <c r="DZ201" s="309" t="str">
        <f ca="true">+IF(OFFSET('Hygiene Data'!$G$13,0,10*ROW('Hygiene Data'!G195))="","",OFFSET('Hygiene Data'!$G$13,0,10*ROW('Hygiene Data'!G195)))</f>
        <v/>
      </c>
      <c r="EA201" s="309" t="str">
        <f ca="true">+IF(OFFSET('Hygiene Data'!$H$11,0,10*ROW('Hygiene Data'!H195))="","",OFFSET('Hygiene Data'!$H$11,0,10*ROW('Hygiene Data'!H195)))</f>
        <v/>
      </c>
      <c r="EB201" s="309" t="str">
        <f ca="true">+IF(OFFSET('Hygiene Data'!$H$12,0,10*ROW('Hygiene Data'!H195))="","",OFFSET('Hygiene Data'!$H$12,0,10*ROW('Hygiene Data'!H195)))</f>
        <v/>
      </c>
      <c r="EC201" s="309" t="str">
        <f ca="true">+IF(OFFSET('Hygiene Data'!$H$13,0,10*ROW('Hygiene Data'!H195))="","",OFFSET('Hygiene Data'!$H$13,0,10*ROW('Hygiene Data'!H195)))</f>
        <v/>
      </c>
      <c r="ED201" s="309" t="str">
        <f ca="true">+IF(OFFSET('Hygiene Data'!$I$11,0,10*ROW('Hygiene Data'!I195))="","",OFFSET('Hygiene Data'!$I$11,0,10*ROW('Hygiene Data'!I195)))</f>
        <v/>
      </c>
      <c r="EE201" s="309" t="str">
        <f ca="true">+IF(OFFSET('Hygiene Data'!$I$12,0,10*ROW('Hygiene Data'!I195))="","",OFFSET('Hygiene Data'!$I$12,0,10*ROW('Hygiene Data'!I195)))</f>
        <v/>
      </c>
      <c r="EF201" s="309"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65" t="str">
        <f t="shared" ca="true" si="3"/>
        <v/>
      </c>
      <c r="D202" s="9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10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10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10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10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10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10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10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10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10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10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10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10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10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10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10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10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10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10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10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10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10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10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10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10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10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10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10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10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10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10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9"/>
      <c r="BS202" s="309" t="str">
        <f ca="true">+IF(OFFSET('Water Data'!$D$27,0,10*ROW('Water Data'!D196))="","",OFFSET('Water Data'!$D$27,0,10*ROW('Water Data'!D196)))</f>
        <v/>
      </c>
      <c r="BT202" s="309" t="str">
        <f ca="true">+IF(OFFSET('Water Data'!$D$28,0,10*ROW('Water Data'!D196))="","",OFFSET('Water Data'!$D$28,0,10*ROW('Water Data'!D196)))</f>
        <v/>
      </c>
      <c r="BU202" s="309" t="str">
        <f ca="true">+IF(OFFSET('Water Data'!$D$29,0,10*ROW('Water Data'!D196))="","",OFFSET('Water Data'!$D$29,0,10*ROW('Water Data'!D196)))</f>
        <v/>
      </c>
      <c r="BV202" s="309" t="str">
        <f ca="true">+IF(OFFSET('Water Data'!$E$27,0,10*ROW('Water Data'!E196))="","",OFFSET('Water Data'!$E$27,0,10*ROW('Water Data'!E196)))</f>
        <v/>
      </c>
      <c r="BW202" s="309" t="str">
        <f ca="true">+IF(OFFSET('Water Data'!$E$28,0,10*ROW('Water Data'!E196))="","",OFFSET('Water Data'!$E$28,0,10*ROW('Water Data'!E196)))</f>
        <v/>
      </c>
      <c r="BX202" s="309" t="str">
        <f ca="true">+IF(OFFSET('Water Data'!$E$29,0,10*ROW('Water Data'!E196))="","",OFFSET('Water Data'!$E$29,0,10*ROW('Water Data'!E196)))</f>
        <v/>
      </c>
      <c r="BY202" s="309" t="str">
        <f ca="true">+IF(OFFSET('Water Data'!$F$27,0,10*ROW('Water Data'!F196))="","",OFFSET('Water Data'!$F$27,0,10*ROW('Water Data'!F196)))</f>
        <v/>
      </c>
      <c r="BZ202" s="309" t="str">
        <f ca="true">+IF(OFFSET('Water Data'!$F$28,0,10*ROW('Water Data'!F196))="","",OFFSET('Water Data'!$F$28,0,10*ROW('Water Data'!F196)))</f>
        <v/>
      </c>
      <c r="CA202" s="309" t="str">
        <f ca="true">+IF(OFFSET('Water Data'!$F$29,0,10*ROW('Water Data'!F196))="","",OFFSET('Water Data'!$F$29,0,10*ROW('Water Data'!F196)))</f>
        <v/>
      </c>
      <c r="CB202" s="309" t="str">
        <f ca="true">+IF(OFFSET('Water Data'!$G$27,0,10*ROW('Water Data'!G196))="","",OFFSET('Water Data'!$G$27,0,10*ROW('Water Data'!G196)))</f>
        <v/>
      </c>
      <c r="CC202" s="309" t="str">
        <f ca="true">+IF(OFFSET('Water Data'!$G$28,0,10*ROW('Water Data'!G196))="","",OFFSET('Water Data'!$G$28,0,10*ROW('Water Data'!G196)))</f>
        <v/>
      </c>
      <c r="CD202" s="309" t="str">
        <f ca="true">+IF(OFFSET('Water Data'!$G$29,0,10*ROW('Water Data'!G196))="","",OFFSET('Water Data'!$G$29,0,10*ROW('Water Data'!G196)))</f>
        <v/>
      </c>
      <c r="CE202" s="309" t="str">
        <f ca="true">+IF(OFFSET('Water Data'!$H$27,0,10*ROW('Water Data'!H196))="","",OFFSET('Water Data'!$H$27,0,10*ROW('Water Data'!H196)))</f>
        <v/>
      </c>
      <c r="CF202" s="309" t="str">
        <f ca="true">+IF(OFFSET('Water Data'!$H$28,0,10*ROW('Water Data'!H196))="","",OFFSET('Water Data'!$H$28,0,10*ROW('Water Data'!H196)))</f>
        <v/>
      </c>
      <c r="CG202" s="309" t="str">
        <f ca="true">+IF(OFFSET('Water Data'!$H$29,0,10*ROW('Water Data'!H196))="","",OFFSET('Water Data'!$H$29,0,10*ROW('Water Data'!H196)))</f>
        <v/>
      </c>
      <c r="CH202" s="309" t="str">
        <f ca="true">+IF(OFFSET('Water Data'!$I$27,0,10*ROW('Water Data'!I196))="","",OFFSET('Water Data'!$I$27,0,10*ROW('Water Data'!I196)))</f>
        <v/>
      </c>
      <c r="CI202" s="309" t="str">
        <f ca="true">+IF(OFFSET('Water Data'!$I$28,0,10*ROW('Water Data'!I196))="","",OFFSET('Water Data'!$I$28,0,10*ROW('Water Data'!I196)))</f>
        <v/>
      </c>
      <c r="CJ202" s="309" t="str">
        <f ca="true">+IF(OFFSET('Water Data'!$I$29,0,10*ROW('Water Data'!I196))="","",OFFSET('Water Data'!$I$29,0,10*ROW('Water Data'!I196)))</f>
        <v/>
      </c>
      <c r="CK202" s="309" t="str">
        <f ca="true">+IF(OFFSET('Sanitation Data'!$D$28,0,10*ROW('Sanitation Data'!D196))="","",OFFSET('Sanitation Data'!$D$28,0,10*ROW('Sanitation Data'!D196)))</f>
        <v/>
      </c>
      <c r="CL202" s="309" t="str">
        <f ca="true">+IF(OFFSET('Sanitation Data'!$D$29,0,10*ROW('Sanitation Data'!D196))="","",OFFSET('Sanitation Data'!$D$29,0,10*ROW('Sanitation Data'!D196)))</f>
        <v/>
      </c>
      <c r="CM202" s="309" t="str">
        <f ca="true">+IF(OFFSET('Sanitation Data'!$D$30,0,10*ROW('Sanitation Data'!D196))="","",OFFSET('Sanitation Data'!$D$30,0,10*ROW('Sanitation Data'!D196)))</f>
        <v/>
      </c>
      <c r="CN202" s="309" t="str">
        <f ca="true">+IF(OFFSET('Sanitation Data'!$D$31,0,10*ROW('Sanitation Data'!D196))="","",OFFSET('Sanitation Data'!$D$31,0,10*ROW('Sanitation Data'!D196)))</f>
        <v/>
      </c>
      <c r="CO202" s="309" t="str">
        <f ca="true">+IF(OFFSET('Sanitation Data'!$D$32,0,10*ROW('Sanitation Data'!D196))="","",OFFSET('Sanitation Data'!$D$32,0,10*ROW('Sanitation Data'!D196)))</f>
        <v/>
      </c>
      <c r="CP202" s="309" t="str">
        <f ca="true">+IF(OFFSET('Sanitation Data'!$E$28,0,10*ROW('Sanitation Data'!E196))="","",OFFSET('Sanitation Data'!$E$28,0,10*ROW('Sanitation Data'!E196)))</f>
        <v/>
      </c>
      <c r="CQ202" s="309" t="str">
        <f ca="true">+IF(OFFSET('Sanitation Data'!$E$29,0,10*ROW('Sanitation Data'!E196))="","",OFFSET('Sanitation Data'!$E$29,0,10*ROW('Sanitation Data'!E196)))</f>
        <v/>
      </c>
      <c r="CR202" s="309" t="str">
        <f ca="true">+IF(OFFSET('Sanitation Data'!$E$30,0,10*ROW('Sanitation Data'!E196))="","",OFFSET('Sanitation Data'!$E$30,0,10*ROW('Sanitation Data'!E196)))</f>
        <v/>
      </c>
      <c r="CS202" s="309" t="str">
        <f ca="true">+IF(OFFSET('Sanitation Data'!$E$31,0,10*ROW('Sanitation Data'!E196))="","",OFFSET('Sanitation Data'!$E$31,0,10*ROW('Sanitation Data'!E196)))</f>
        <v/>
      </c>
      <c r="CT202" s="309" t="str">
        <f ca="true">+IF(OFFSET('Sanitation Data'!$E$32,0,10*ROW('Sanitation Data'!E196))="","",OFFSET('Sanitation Data'!$E$32,0,10*ROW('Sanitation Data'!E196)))</f>
        <v/>
      </c>
      <c r="CU202" s="309" t="str">
        <f ca="true">+IF(OFFSET('Sanitation Data'!$F$28,0,10*ROW('Sanitation Data'!F196))="","",OFFSET('Sanitation Data'!$F$28,0,10*ROW('Sanitation Data'!F196)))</f>
        <v/>
      </c>
      <c r="CV202" s="309" t="str">
        <f ca="true">+IF(OFFSET('Sanitation Data'!$F$29,0,10*ROW('Sanitation Data'!F196))="","",OFFSET('Sanitation Data'!$F$29,0,10*ROW('Sanitation Data'!F196)))</f>
        <v/>
      </c>
      <c r="CW202" s="309" t="str">
        <f ca="true">+IF(OFFSET('Sanitation Data'!$F$30,0,10*ROW('Sanitation Data'!F196))="","",OFFSET('Sanitation Data'!$F$30,0,10*ROW('Sanitation Data'!F196)))</f>
        <v/>
      </c>
      <c r="CX202" s="309" t="str">
        <f ca="true">+IF(OFFSET('Sanitation Data'!$F$31,0,10*ROW('Sanitation Data'!F196))="","",OFFSET('Sanitation Data'!$F$31,0,10*ROW('Sanitation Data'!F196)))</f>
        <v/>
      </c>
      <c r="CY202" s="309" t="str">
        <f ca="true">+IF(OFFSET('Sanitation Data'!$F$32,0,10*ROW('Sanitation Data'!F196))="","",OFFSET('Sanitation Data'!$F$32,0,10*ROW('Sanitation Data'!F196)))</f>
        <v/>
      </c>
      <c r="CZ202" s="309" t="str">
        <f ca="true">+IF(OFFSET('Sanitation Data'!$G$28,0,10*ROW('Sanitation Data'!G196))="","",OFFSET('Sanitation Data'!$G$28,0,10*ROW('Sanitation Data'!G196)))</f>
        <v/>
      </c>
      <c r="DA202" s="309" t="str">
        <f ca="true">+IF(OFFSET('Sanitation Data'!$G$29,0,10*ROW('Sanitation Data'!G196))="","",OFFSET('Sanitation Data'!$G$29,0,10*ROW('Sanitation Data'!G196)))</f>
        <v/>
      </c>
      <c r="DB202" s="309" t="str">
        <f ca="true">+IF(OFFSET('Sanitation Data'!$G$30,0,10*ROW('Sanitation Data'!G196))="","",OFFSET('Sanitation Data'!$G$30,0,10*ROW('Sanitation Data'!G196)))</f>
        <v/>
      </c>
      <c r="DC202" s="309" t="str">
        <f ca="true">+IF(OFFSET('Sanitation Data'!$G$31,0,10*ROW('Sanitation Data'!G196))="","",OFFSET('Sanitation Data'!$G$31,0,10*ROW('Sanitation Data'!G196)))</f>
        <v/>
      </c>
      <c r="DD202" s="309" t="str">
        <f ca="true">+IF(OFFSET('Sanitation Data'!$G$32,0,10*ROW('Sanitation Data'!G196))="","",OFFSET('Sanitation Data'!$G$32,0,10*ROW('Sanitation Data'!G196)))</f>
        <v/>
      </c>
      <c r="DE202" s="309" t="str">
        <f ca="true">+IF(OFFSET('Sanitation Data'!$H$28,0,10*ROW('Sanitation Data'!H196))="","",OFFSET('Sanitation Data'!$H$28,0,10*ROW('Sanitation Data'!H196)))</f>
        <v/>
      </c>
      <c r="DF202" s="309" t="str">
        <f ca="true">+IF(OFFSET('Sanitation Data'!$H$29,0,10*ROW('Sanitation Data'!H196))="","",OFFSET('Sanitation Data'!$H$29,0,10*ROW('Sanitation Data'!H196)))</f>
        <v/>
      </c>
      <c r="DG202" s="309" t="str">
        <f ca="true">+IF(OFFSET('Sanitation Data'!$H$30,0,10*ROW('Sanitation Data'!H196))="","",OFFSET('Sanitation Data'!$H$30,0,10*ROW('Sanitation Data'!H196)))</f>
        <v/>
      </c>
      <c r="DH202" s="309" t="str">
        <f ca="true">+IF(OFFSET('Sanitation Data'!$H$31,0,10*ROW('Sanitation Data'!H196))="","",OFFSET('Sanitation Data'!$H$31,0,10*ROW('Sanitation Data'!H196)))</f>
        <v/>
      </c>
      <c r="DI202" s="309" t="str">
        <f ca="true">+IF(OFFSET('Sanitation Data'!$H$32,0,10*ROW('Sanitation Data'!H196))="","",OFFSET('Sanitation Data'!$H$32,0,10*ROW('Sanitation Data'!H196)))</f>
        <v/>
      </c>
      <c r="DJ202" s="309" t="str">
        <f ca="true">+IF(OFFSET('Sanitation Data'!$I$28,0,10*ROW('Sanitation Data'!I196))="","",OFFSET('Sanitation Data'!$I$28,0,10*ROW('Sanitation Data'!I196)))</f>
        <v/>
      </c>
      <c r="DK202" s="309" t="str">
        <f ca="true">+IF(OFFSET('Sanitation Data'!$I$29,0,10*ROW('Sanitation Data'!I196))="","",OFFSET('Sanitation Data'!$I$29,0,10*ROW('Sanitation Data'!I196)))</f>
        <v/>
      </c>
      <c r="DL202" s="309" t="str">
        <f ca="true">+IF(OFFSET('Sanitation Data'!$I$30,0,10*ROW('Sanitation Data'!I196))="","",OFFSET('Sanitation Data'!$I$30,0,10*ROW('Sanitation Data'!I196)))</f>
        <v/>
      </c>
      <c r="DM202" s="309" t="str">
        <f ca="true">+IF(OFFSET('Sanitation Data'!$I$31,0,10*ROW('Sanitation Data'!I196))="","",OFFSET('Sanitation Data'!$I$31,0,10*ROW('Sanitation Data'!I196)))</f>
        <v/>
      </c>
      <c r="DN202" s="309" t="str">
        <f ca="true">+IF(OFFSET('Sanitation Data'!$I$32,0,10*ROW('Sanitation Data'!I196))="","",OFFSET('Sanitation Data'!$I$32,0,10*ROW('Sanitation Data'!I196)))</f>
        <v/>
      </c>
      <c r="DO202" s="309" t="str">
        <f ca="true">+IF(OFFSET('Hygiene Data'!$D$11,0,10*ROW('Hygiene Data'!D196))="","",OFFSET('Hygiene Data'!$D$11,0,10*ROW('Hygiene Data'!D196)))</f>
        <v/>
      </c>
      <c r="DP202" s="309" t="str">
        <f ca="true">+IF(OFFSET('Hygiene Data'!$D$12,0,10*ROW('Hygiene Data'!D196))="","",OFFSET('Hygiene Data'!$D$12,0,10*ROW('Hygiene Data'!D196)))</f>
        <v/>
      </c>
      <c r="DQ202" s="309" t="str">
        <f ca="true">+IF(OFFSET('Hygiene Data'!$D$13,0,10*ROW('Hygiene Data'!D196))="","",OFFSET('Hygiene Data'!$D$13,0,10*ROW('Hygiene Data'!D196)))</f>
        <v/>
      </c>
      <c r="DR202" s="309" t="str">
        <f ca="true">+IF(OFFSET('Hygiene Data'!$E$11,0,10*ROW('Hygiene Data'!E196))="","",OFFSET('Hygiene Data'!$E$11,0,10*ROW('Hygiene Data'!E196)))</f>
        <v/>
      </c>
      <c r="DS202" s="309" t="str">
        <f ca="true">+IF(OFFSET('Hygiene Data'!$E$12,0,10*ROW('Hygiene Data'!E196))="","",OFFSET('Hygiene Data'!$E$12,0,10*ROW('Hygiene Data'!E196)))</f>
        <v/>
      </c>
      <c r="DT202" s="309" t="str">
        <f ca="true">+IF(OFFSET('Hygiene Data'!$E$13,0,10*ROW('Hygiene Data'!E196))="","",OFFSET('Hygiene Data'!$E$13,0,10*ROW('Hygiene Data'!E196)))</f>
        <v/>
      </c>
      <c r="DU202" s="309" t="str">
        <f ca="true">+IF(OFFSET('Hygiene Data'!$F$11,0,10*ROW('Hygiene Data'!F196))="","",OFFSET('Hygiene Data'!$F$11,0,10*ROW('Hygiene Data'!F196)))</f>
        <v/>
      </c>
      <c r="DV202" s="309" t="str">
        <f ca="true">+IF(OFFSET('Hygiene Data'!$F$12,0,10*ROW('Hygiene Data'!F196))="","",OFFSET('Hygiene Data'!$F$12,0,10*ROW('Hygiene Data'!F196)))</f>
        <v/>
      </c>
      <c r="DW202" s="309" t="str">
        <f ca="true">+IF(OFFSET('Hygiene Data'!$F$13,0,10*ROW('Hygiene Data'!F196))="","",OFFSET('Hygiene Data'!$F$13,0,10*ROW('Hygiene Data'!F196)))</f>
        <v/>
      </c>
      <c r="DX202" s="309" t="str">
        <f ca="true">+IF(OFFSET('Hygiene Data'!$G$11,0,10*ROW('Hygiene Data'!G196))="","",OFFSET('Hygiene Data'!$G$11,0,10*ROW('Hygiene Data'!G196)))</f>
        <v/>
      </c>
      <c r="DY202" s="309" t="str">
        <f ca="true">+IF(OFFSET('Hygiene Data'!$G$12,0,10*ROW('Hygiene Data'!G196))="","",OFFSET('Hygiene Data'!$G$12,0,10*ROW('Hygiene Data'!G196)))</f>
        <v/>
      </c>
      <c r="DZ202" s="309" t="str">
        <f ca="true">+IF(OFFSET('Hygiene Data'!$G$13,0,10*ROW('Hygiene Data'!G196))="","",OFFSET('Hygiene Data'!$G$13,0,10*ROW('Hygiene Data'!G196)))</f>
        <v/>
      </c>
      <c r="EA202" s="309" t="str">
        <f ca="true">+IF(OFFSET('Hygiene Data'!$H$11,0,10*ROW('Hygiene Data'!H196))="","",OFFSET('Hygiene Data'!$H$11,0,10*ROW('Hygiene Data'!H196)))</f>
        <v/>
      </c>
      <c r="EB202" s="309" t="str">
        <f ca="true">+IF(OFFSET('Hygiene Data'!$H$12,0,10*ROW('Hygiene Data'!H196))="","",OFFSET('Hygiene Data'!$H$12,0,10*ROW('Hygiene Data'!H196)))</f>
        <v/>
      </c>
      <c r="EC202" s="309" t="str">
        <f ca="true">+IF(OFFSET('Hygiene Data'!$H$13,0,10*ROW('Hygiene Data'!H196))="","",OFFSET('Hygiene Data'!$H$13,0,10*ROW('Hygiene Data'!H196)))</f>
        <v/>
      </c>
      <c r="ED202" s="309" t="str">
        <f ca="true">+IF(OFFSET('Hygiene Data'!$I$11,0,10*ROW('Hygiene Data'!I196))="","",OFFSET('Hygiene Data'!$I$11,0,10*ROW('Hygiene Data'!I196)))</f>
        <v/>
      </c>
      <c r="EE202" s="309" t="str">
        <f ca="true">+IF(OFFSET('Hygiene Data'!$I$12,0,10*ROW('Hygiene Data'!I196))="","",OFFSET('Hygiene Data'!$I$12,0,10*ROW('Hygiene Data'!I196)))</f>
        <v/>
      </c>
      <c r="EF202" s="309"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65" t="str">
        <f t="shared" ca="true" si="3"/>
        <v/>
      </c>
      <c r="D203" s="9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10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10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10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10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10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10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10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10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10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10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10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10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10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10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10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10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10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10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10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10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10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10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10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10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10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10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10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10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10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10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9"/>
      <c r="BS203" s="309" t="str">
        <f ca="true">+IF(OFFSET('Water Data'!$D$27,0,10*ROW('Water Data'!D197))="","",OFFSET('Water Data'!$D$27,0,10*ROW('Water Data'!D197)))</f>
        <v/>
      </c>
      <c r="BT203" s="309" t="str">
        <f ca="true">+IF(OFFSET('Water Data'!$D$28,0,10*ROW('Water Data'!D197))="","",OFFSET('Water Data'!$D$28,0,10*ROW('Water Data'!D197)))</f>
        <v/>
      </c>
      <c r="BU203" s="309" t="str">
        <f ca="true">+IF(OFFSET('Water Data'!$D$29,0,10*ROW('Water Data'!D197))="","",OFFSET('Water Data'!$D$29,0,10*ROW('Water Data'!D197)))</f>
        <v/>
      </c>
      <c r="BV203" s="309" t="str">
        <f ca="true">+IF(OFFSET('Water Data'!$E$27,0,10*ROW('Water Data'!E197))="","",OFFSET('Water Data'!$E$27,0,10*ROW('Water Data'!E197)))</f>
        <v/>
      </c>
      <c r="BW203" s="309" t="str">
        <f ca="true">+IF(OFFSET('Water Data'!$E$28,0,10*ROW('Water Data'!E197))="","",OFFSET('Water Data'!$E$28,0,10*ROW('Water Data'!E197)))</f>
        <v/>
      </c>
      <c r="BX203" s="309" t="str">
        <f ca="true">+IF(OFFSET('Water Data'!$E$29,0,10*ROW('Water Data'!E197))="","",OFFSET('Water Data'!$E$29,0,10*ROW('Water Data'!E197)))</f>
        <v/>
      </c>
      <c r="BY203" s="309" t="str">
        <f ca="true">+IF(OFFSET('Water Data'!$F$27,0,10*ROW('Water Data'!F197))="","",OFFSET('Water Data'!$F$27,0,10*ROW('Water Data'!F197)))</f>
        <v/>
      </c>
      <c r="BZ203" s="309" t="str">
        <f ca="true">+IF(OFFSET('Water Data'!$F$28,0,10*ROW('Water Data'!F197))="","",OFFSET('Water Data'!$F$28,0,10*ROW('Water Data'!F197)))</f>
        <v/>
      </c>
      <c r="CA203" s="309" t="str">
        <f ca="true">+IF(OFFSET('Water Data'!$F$29,0,10*ROW('Water Data'!F197))="","",OFFSET('Water Data'!$F$29,0,10*ROW('Water Data'!F197)))</f>
        <v/>
      </c>
      <c r="CB203" s="309" t="str">
        <f ca="true">+IF(OFFSET('Water Data'!$G$27,0,10*ROW('Water Data'!G197))="","",OFFSET('Water Data'!$G$27,0,10*ROW('Water Data'!G197)))</f>
        <v/>
      </c>
      <c r="CC203" s="309" t="str">
        <f ca="true">+IF(OFFSET('Water Data'!$G$28,0,10*ROW('Water Data'!G197))="","",OFFSET('Water Data'!$G$28,0,10*ROW('Water Data'!G197)))</f>
        <v/>
      </c>
      <c r="CD203" s="309" t="str">
        <f ca="true">+IF(OFFSET('Water Data'!$G$29,0,10*ROW('Water Data'!G197))="","",OFFSET('Water Data'!$G$29,0,10*ROW('Water Data'!G197)))</f>
        <v/>
      </c>
      <c r="CE203" s="309" t="str">
        <f ca="true">+IF(OFFSET('Water Data'!$H$27,0,10*ROW('Water Data'!H197))="","",OFFSET('Water Data'!$H$27,0,10*ROW('Water Data'!H197)))</f>
        <v/>
      </c>
      <c r="CF203" s="309" t="str">
        <f ca="true">+IF(OFFSET('Water Data'!$H$28,0,10*ROW('Water Data'!H197))="","",OFFSET('Water Data'!$H$28,0,10*ROW('Water Data'!H197)))</f>
        <v/>
      </c>
      <c r="CG203" s="309" t="str">
        <f ca="true">+IF(OFFSET('Water Data'!$H$29,0,10*ROW('Water Data'!H197))="","",OFFSET('Water Data'!$H$29,0,10*ROW('Water Data'!H197)))</f>
        <v/>
      </c>
      <c r="CH203" s="309" t="str">
        <f ca="true">+IF(OFFSET('Water Data'!$I$27,0,10*ROW('Water Data'!I197))="","",OFFSET('Water Data'!$I$27,0,10*ROW('Water Data'!I197)))</f>
        <v/>
      </c>
      <c r="CI203" s="309" t="str">
        <f ca="true">+IF(OFFSET('Water Data'!$I$28,0,10*ROW('Water Data'!I197))="","",OFFSET('Water Data'!$I$28,0,10*ROW('Water Data'!I197)))</f>
        <v/>
      </c>
      <c r="CJ203" s="309" t="str">
        <f ca="true">+IF(OFFSET('Water Data'!$I$29,0,10*ROW('Water Data'!I197))="","",OFFSET('Water Data'!$I$29,0,10*ROW('Water Data'!I197)))</f>
        <v/>
      </c>
      <c r="CK203" s="309" t="str">
        <f ca="true">+IF(OFFSET('Sanitation Data'!$D$28,0,10*ROW('Sanitation Data'!D197))="","",OFFSET('Sanitation Data'!$D$28,0,10*ROW('Sanitation Data'!D197)))</f>
        <v/>
      </c>
      <c r="CL203" s="309" t="str">
        <f ca="true">+IF(OFFSET('Sanitation Data'!$D$29,0,10*ROW('Sanitation Data'!D197))="","",OFFSET('Sanitation Data'!$D$29,0,10*ROW('Sanitation Data'!D197)))</f>
        <v/>
      </c>
      <c r="CM203" s="309" t="str">
        <f ca="true">+IF(OFFSET('Sanitation Data'!$D$30,0,10*ROW('Sanitation Data'!D197))="","",OFFSET('Sanitation Data'!$D$30,0,10*ROW('Sanitation Data'!D197)))</f>
        <v/>
      </c>
      <c r="CN203" s="309" t="str">
        <f ca="true">+IF(OFFSET('Sanitation Data'!$D$31,0,10*ROW('Sanitation Data'!D197))="","",OFFSET('Sanitation Data'!$D$31,0,10*ROW('Sanitation Data'!D197)))</f>
        <v/>
      </c>
      <c r="CO203" s="309" t="str">
        <f ca="true">+IF(OFFSET('Sanitation Data'!$D$32,0,10*ROW('Sanitation Data'!D197))="","",OFFSET('Sanitation Data'!$D$32,0,10*ROW('Sanitation Data'!D197)))</f>
        <v/>
      </c>
      <c r="CP203" s="309" t="str">
        <f ca="true">+IF(OFFSET('Sanitation Data'!$E$28,0,10*ROW('Sanitation Data'!E197))="","",OFFSET('Sanitation Data'!$E$28,0,10*ROW('Sanitation Data'!E197)))</f>
        <v/>
      </c>
      <c r="CQ203" s="309" t="str">
        <f ca="true">+IF(OFFSET('Sanitation Data'!$E$29,0,10*ROW('Sanitation Data'!E197))="","",OFFSET('Sanitation Data'!$E$29,0,10*ROW('Sanitation Data'!E197)))</f>
        <v/>
      </c>
      <c r="CR203" s="309" t="str">
        <f ca="true">+IF(OFFSET('Sanitation Data'!$E$30,0,10*ROW('Sanitation Data'!E197))="","",OFFSET('Sanitation Data'!$E$30,0,10*ROW('Sanitation Data'!E197)))</f>
        <v/>
      </c>
      <c r="CS203" s="309" t="str">
        <f ca="true">+IF(OFFSET('Sanitation Data'!$E$31,0,10*ROW('Sanitation Data'!E197))="","",OFFSET('Sanitation Data'!$E$31,0,10*ROW('Sanitation Data'!E197)))</f>
        <v/>
      </c>
      <c r="CT203" s="309" t="str">
        <f ca="true">+IF(OFFSET('Sanitation Data'!$E$32,0,10*ROW('Sanitation Data'!E197))="","",OFFSET('Sanitation Data'!$E$32,0,10*ROW('Sanitation Data'!E197)))</f>
        <v/>
      </c>
      <c r="CU203" s="309" t="str">
        <f ca="true">+IF(OFFSET('Sanitation Data'!$F$28,0,10*ROW('Sanitation Data'!F197))="","",OFFSET('Sanitation Data'!$F$28,0,10*ROW('Sanitation Data'!F197)))</f>
        <v/>
      </c>
      <c r="CV203" s="309" t="str">
        <f ca="true">+IF(OFFSET('Sanitation Data'!$F$29,0,10*ROW('Sanitation Data'!F197))="","",OFFSET('Sanitation Data'!$F$29,0,10*ROW('Sanitation Data'!F197)))</f>
        <v/>
      </c>
      <c r="CW203" s="309" t="str">
        <f ca="true">+IF(OFFSET('Sanitation Data'!$F$30,0,10*ROW('Sanitation Data'!F197))="","",OFFSET('Sanitation Data'!$F$30,0,10*ROW('Sanitation Data'!F197)))</f>
        <v/>
      </c>
      <c r="CX203" s="309" t="str">
        <f ca="true">+IF(OFFSET('Sanitation Data'!$F$31,0,10*ROW('Sanitation Data'!F197))="","",OFFSET('Sanitation Data'!$F$31,0,10*ROW('Sanitation Data'!F197)))</f>
        <v/>
      </c>
      <c r="CY203" s="309" t="str">
        <f ca="true">+IF(OFFSET('Sanitation Data'!$F$32,0,10*ROW('Sanitation Data'!F197))="","",OFFSET('Sanitation Data'!$F$32,0,10*ROW('Sanitation Data'!F197)))</f>
        <v/>
      </c>
      <c r="CZ203" s="309" t="str">
        <f ca="true">+IF(OFFSET('Sanitation Data'!$G$28,0,10*ROW('Sanitation Data'!G197))="","",OFFSET('Sanitation Data'!$G$28,0,10*ROW('Sanitation Data'!G197)))</f>
        <v/>
      </c>
      <c r="DA203" s="309" t="str">
        <f ca="true">+IF(OFFSET('Sanitation Data'!$G$29,0,10*ROW('Sanitation Data'!G197))="","",OFFSET('Sanitation Data'!$G$29,0,10*ROW('Sanitation Data'!G197)))</f>
        <v/>
      </c>
      <c r="DB203" s="309" t="str">
        <f ca="true">+IF(OFFSET('Sanitation Data'!$G$30,0,10*ROW('Sanitation Data'!G197))="","",OFFSET('Sanitation Data'!$G$30,0,10*ROW('Sanitation Data'!G197)))</f>
        <v/>
      </c>
      <c r="DC203" s="309" t="str">
        <f ca="true">+IF(OFFSET('Sanitation Data'!$G$31,0,10*ROW('Sanitation Data'!G197))="","",OFFSET('Sanitation Data'!$G$31,0,10*ROW('Sanitation Data'!G197)))</f>
        <v/>
      </c>
      <c r="DD203" s="309" t="str">
        <f ca="true">+IF(OFFSET('Sanitation Data'!$G$32,0,10*ROW('Sanitation Data'!G197))="","",OFFSET('Sanitation Data'!$G$32,0,10*ROW('Sanitation Data'!G197)))</f>
        <v/>
      </c>
      <c r="DE203" s="309" t="str">
        <f ca="true">+IF(OFFSET('Sanitation Data'!$H$28,0,10*ROW('Sanitation Data'!H197))="","",OFFSET('Sanitation Data'!$H$28,0,10*ROW('Sanitation Data'!H197)))</f>
        <v/>
      </c>
      <c r="DF203" s="309" t="str">
        <f ca="true">+IF(OFFSET('Sanitation Data'!$H$29,0,10*ROW('Sanitation Data'!H197))="","",OFFSET('Sanitation Data'!$H$29,0,10*ROW('Sanitation Data'!H197)))</f>
        <v/>
      </c>
      <c r="DG203" s="309" t="str">
        <f ca="true">+IF(OFFSET('Sanitation Data'!$H$30,0,10*ROW('Sanitation Data'!H197))="","",OFFSET('Sanitation Data'!$H$30,0,10*ROW('Sanitation Data'!H197)))</f>
        <v/>
      </c>
      <c r="DH203" s="309" t="str">
        <f ca="true">+IF(OFFSET('Sanitation Data'!$H$31,0,10*ROW('Sanitation Data'!H197))="","",OFFSET('Sanitation Data'!$H$31,0,10*ROW('Sanitation Data'!H197)))</f>
        <v/>
      </c>
      <c r="DI203" s="309" t="str">
        <f ca="true">+IF(OFFSET('Sanitation Data'!$H$32,0,10*ROW('Sanitation Data'!H197))="","",OFFSET('Sanitation Data'!$H$32,0,10*ROW('Sanitation Data'!H197)))</f>
        <v/>
      </c>
      <c r="DJ203" s="309" t="str">
        <f ca="true">+IF(OFFSET('Sanitation Data'!$I$28,0,10*ROW('Sanitation Data'!I197))="","",OFFSET('Sanitation Data'!$I$28,0,10*ROW('Sanitation Data'!I197)))</f>
        <v/>
      </c>
      <c r="DK203" s="309" t="str">
        <f ca="true">+IF(OFFSET('Sanitation Data'!$I$29,0,10*ROW('Sanitation Data'!I197))="","",OFFSET('Sanitation Data'!$I$29,0,10*ROW('Sanitation Data'!I197)))</f>
        <v/>
      </c>
      <c r="DL203" s="309" t="str">
        <f ca="true">+IF(OFFSET('Sanitation Data'!$I$30,0,10*ROW('Sanitation Data'!I197))="","",OFFSET('Sanitation Data'!$I$30,0,10*ROW('Sanitation Data'!I197)))</f>
        <v/>
      </c>
      <c r="DM203" s="309" t="str">
        <f ca="true">+IF(OFFSET('Sanitation Data'!$I$31,0,10*ROW('Sanitation Data'!I197))="","",OFFSET('Sanitation Data'!$I$31,0,10*ROW('Sanitation Data'!I197)))</f>
        <v/>
      </c>
      <c r="DN203" s="309" t="str">
        <f ca="true">+IF(OFFSET('Sanitation Data'!$I$32,0,10*ROW('Sanitation Data'!I197))="","",OFFSET('Sanitation Data'!$I$32,0,10*ROW('Sanitation Data'!I197)))</f>
        <v/>
      </c>
      <c r="DO203" s="309" t="str">
        <f ca="true">+IF(OFFSET('Hygiene Data'!$D$11,0,10*ROW('Hygiene Data'!D197))="","",OFFSET('Hygiene Data'!$D$11,0,10*ROW('Hygiene Data'!D197)))</f>
        <v/>
      </c>
      <c r="DP203" s="309" t="str">
        <f ca="true">+IF(OFFSET('Hygiene Data'!$D$12,0,10*ROW('Hygiene Data'!D197))="","",OFFSET('Hygiene Data'!$D$12,0,10*ROW('Hygiene Data'!D197)))</f>
        <v/>
      </c>
      <c r="DQ203" s="309" t="str">
        <f ca="true">+IF(OFFSET('Hygiene Data'!$D$13,0,10*ROW('Hygiene Data'!D197))="","",OFFSET('Hygiene Data'!$D$13,0,10*ROW('Hygiene Data'!D197)))</f>
        <v/>
      </c>
      <c r="DR203" s="309" t="str">
        <f ca="true">+IF(OFFSET('Hygiene Data'!$E$11,0,10*ROW('Hygiene Data'!E197))="","",OFFSET('Hygiene Data'!$E$11,0,10*ROW('Hygiene Data'!E197)))</f>
        <v/>
      </c>
      <c r="DS203" s="309" t="str">
        <f ca="true">+IF(OFFSET('Hygiene Data'!$E$12,0,10*ROW('Hygiene Data'!E197))="","",OFFSET('Hygiene Data'!$E$12,0,10*ROW('Hygiene Data'!E197)))</f>
        <v/>
      </c>
      <c r="DT203" s="309" t="str">
        <f ca="true">+IF(OFFSET('Hygiene Data'!$E$13,0,10*ROW('Hygiene Data'!E197))="","",OFFSET('Hygiene Data'!$E$13,0,10*ROW('Hygiene Data'!E197)))</f>
        <v/>
      </c>
      <c r="DU203" s="309" t="str">
        <f ca="true">+IF(OFFSET('Hygiene Data'!$F$11,0,10*ROW('Hygiene Data'!F197))="","",OFFSET('Hygiene Data'!$F$11,0,10*ROW('Hygiene Data'!F197)))</f>
        <v/>
      </c>
      <c r="DV203" s="309" t="str">
        <f ca="true">+IF(OFFSET('Hygiene Data'!$F$12,0,10*ROW('Hygiene Data'!F197))="","",OFFSET('Hygiene Data'!$F$12,0,10*ROW('Hygiene Data'!F197)))</f>
        <v/>
      </c>
      <c r="DW203" s="309" t="str">
        <f ca="true">+IF(OFFSET('Hygiene Data'!$F$13,0,10*ROW('Hygiene Data'!F197))="","",OFFSET('Hygiene Data'!$F$13,0,10*ROW('Hygiene Data'!F197)))</f>
        <v/>
      </c>
      <c r="DX203" s="309" t="str">
        <f ca="true">+IF(OFFSET('Hygiene Data'!$G$11,0,10*ROW('Hygiene Data'!G197))="","",OFFSET('Hygiene Data'!$G$11,0,10*ROW('Hygiene Data'!G197)))</f>
        <v/>
      </c>
      <c r="DY203" s="309" t="str">
        <f ca="true">+IF(OFFSET('Hygiene Data'!$G$12,0,10*ROW('Hygiene Data'!G197))="","",OFFSET('Hygiene Data'!$G$12,0,10*ROW('Hygiene Data'!G197)))</f>
        <v/>
      </c>
      <c r="DZ203" s="309" t="str">
        <f ca="true">+IF(OFFSET('Hygiene Data'!$G$13,0,10*ROW('Hygiene Data'!G197))="","",OFFSET('Hygiene Data'!$G$13,0,10*ROW('Hygiene Data'!G197)))</f>
        <v/>
      </c>
      <c r="EA203" s="309" t="str">
        <f ca="true">+IF(OFFSET('Hygiene Data'!$H$11,0,10*ROW('Hygiene Data'!H197))="","",OFFSET('Hygiene Data'!$H$11,0,10*ROW('Hygiene Data'!H197)))</f>
        <v/>
      </c>
      <c r="EB203" s="309" t="str">
        <f ca="true">+IF(OFFSET('Hygiene Data'!$H$12,0,10*ROW('Hygiene Data'!H197))="","",OFFSET('Hygiene Data'!$H$12,0,10*ROW('Hygiene Data'!H197)))</f>
        <v/>
      </c>
      <c r="EC203" s="309" t="str">
        <f ca="true">+IF(OFFSET('Hygiene Data'!$H$13,0,10*ROW('Hygiene Data'!H197))="","",OFFSET('Hygiene Data'!$H$13,0,10*ROW('Hygiene Data'!H197)))</f>
        <v/>
      </c>
      <c r="ED203" s="309" t="str">
        <f ca="true">+IF(OFFSET('Hygiene Data'!$I$11,0,10*ROW('Hygiene Data'!I197))="","",OFFSET('Hygiene Data'!$I$11,0,10*ROW('Hygiene Data'!I197)))</f>
        <v/>
      </c>
      <c r="EE203" s="309" t="str">
        <f ca="true">+IF(OFFSET('Hygiene Data'!$I$12,0,10*ROW('Hygiene Data'!I197))="","",OFFSET('Hygiene Data'!$I$12,0,10*ROW('Hygiene Data'!I197)))</f>
        <v/>
      </c>
      <c r="EF203" s="309"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65" t="str">
        <f t="shared" ca="true" si="3"/>
        <v/>
      </c>
      <c r="D204" s="9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10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10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10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10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10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10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10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10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10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10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10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10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10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10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10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10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10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10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10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10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10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10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10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10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10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10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10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10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10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10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9"/>
      <c r="BS204" s="309" t="str">
        <f ca="true">+IF(OFFSET('Water Data'!$D$27,0,10*ROW('Water Data'!D198))="","",OFFSET('Water Data'!$D$27,0,10*ROW('Water Data'!D198)))</f>
        <v/>
      </c>
      <c r="BT204" s="309" t="str">
        <f ca="true">+IF(OFFSET('Water Data'!$D$28,0,10*ROW('Water Data'!D198))="","",OFFSET('Water Data'!$D$28,0,10*ROW('Water Data'!D198)))</f>
        <v/>
      </c>
      <c r="BU204" s="309" t="str">
        <f ca="true">+IF(OFFSET('Water Data'!$D$29,0,10*ROW('Water Data'!D198))="","",OFFSET('Water Data'!$D$29,0,10*ROW('Water Data'!D198)))</f>
        <v/>
      </c>
      <c r="BV204" s="309" t="str">
        <f ca="true">+IF(OFFSET('Water Data'!$E$27,0,10*ROW('Water Data'!E198))="","",OFFSET('Water Data'!$E$27,0,10*ROW('Water Data'!E198)))</f>
        <v/>
      </c>
      <c r="BW204" s="309" t="str">
        <f ca="true">+IF(OFFSET('Water Data'!$E$28,0,10*ROW('Water Data'!E198))="","",OFFSET('Water Data'!$E$28,0,10*ROW('Water Data'!E198)))</f>
        <v/>
      </c>
      <c r="BX204" s="309" t="str">
        <f ca="true">+IF(OFFSET('Water Data'!$E$29,0,10*ROW('Water Data'!E198))="","",OFFSET('Water Data'!$E$29,0,10*ROW('Water Data'!E198)))</f>
        <v/>
      </c>
      <c r="BY204" s="309" t="str">
        <f ca="true">+IF(OFFSET('Water Data'!$F$27,0,10*ROW('Water Data'!F198))="","",OFFSET('Water Data'!$F$27,0,10*ROW('Water Data'!F198)))</f>
        <v/>
      </c>
      <c r="BZ204" s="309" t="str">
        <f ca="true">+IF(OFFSET('Water Data'!$F$28,0,10*ROW('Water Data'!F198))="","",OFFSET('Water Data'!$F$28,0,10*ROW('Water Data'!F198)))</f>
        <v/>
      </c>
      <c r="CA204" s="309" t="str">
        <f ca="true">+IF(OFFSET('Water Data'!$F$29,0,10*ROW('Water Data'!F198))="","",OFFSET('Water Data'!$F$29,0,10*ROW('Water Data'!F198)))</f>
        <v/>
      </c>
      <c r="CB204" s="309" t="str">
        <f ca="true">+IF(OFFSET('Water Data'!$G$27,0,10*ROW('Water Data'!G198))="","",OFFSET('Water Data'!$G$27,0,10*ROW('Water Data'!G198)))</f>
        <v/>
      </c>
      <c r="CC204" s="309" t="str">
        <f ca="true">+IF(OFFSET('Water Data'!$G$28,0,10*ROW('Water Data'!G198))="","",OFFSET('Water Data'!$G$28,0,10*ROW('Water Data'!G198)))</f>
        <v/>
      </c>
      <c r="CD204" s="309" t="str">
        <f ca="true">+IF(OFFSET('Water Data'!$G$29,0,10*ROW('Water Data'!G198))="","",OFFSET('Water Data'!$G$29,0,10*ROW('Water Data'!G198)))</f>
        <v/>
      </c>
      <c r="CE204" s="309" t="str">
        <f ca="true">+IF(OFFSET('Water Data'!$H$27,0,10*ROW('Water Data'!H198))="","",OFFSET('Water Data'!$H$27,0,10*ROW('Water Data'!H198)))</f>
        <v/>
      </c>
      <c r="CF204" s="309" t="str">
        <f ca="true">+IF(OFFSET('Water Data'!$H$28,0,10*ROW('Water Data'!H198))="","",OFFSET('Water Data'!$H$28,0,10*ROW('Water Data'!H198)))</f>
        <v/>
      </c>
      <c r="CG204" s="309" t="str">
        <f ca="true">+IF(OFFSET('Water Data'!$H$29,0,10*ROW('Water Data'!H198))="","",OFFSET('Water Data'!$H$29,0,10*ROW('Water Data'!H198)))</f>
        <v/>
      </c>
      <c r="CH204" s="309" t="str">
        <f ca="true">+IF(OFFSET('Water Data'!$I$27,0,10*ROW('Water Data'!I198))="","",OFFSET('Water Data'!$I$27,0,10*ROW('Water Data'!I198)))</f>
        <v/>
      </c>
      <c r="CI204" s="309" t="str">
        <f ca="true">+IF(OFFSET('Water Data'!$I$28,0,10*ROW('Water Data'!I198))="","",OFFSET('Water Data'!$I$28,0,10*ROW('Water Data'!I198)))</f>
        <v/>
      </c>
      <c r="CJ204" s="309" t="str">
        <f ca="true">+IF(OFFSET('Water Data'!$I$29,0,10*ROW('Water Data'!I198))="","",OFFSET('Water Data'!$I$29,0,10*ROW('Water Data'!I198)))</f>
        <v/>
      </c>
      <c r="CK204" s="309" t="str">
        <f ca="true">+IF(OFFSET('Sanitation Data'!$D$28,0,10*ROW('Sanitation Data'!D198))="","",OFFSET('Sanitation Data'!$D$28,0,10*ROW('Sanitation Data'!D198)))</f>
        <v/>
      </c>
      <c r="CL204" s="309" t="str">
        <f ca="true">+IF(OFFSET('Sanitation Data'!$D$29,0,10*ROW('Sanitation Data'!D198))="","",OFFSET('Sanitation Data'!$D$29,0,10*ROW('Sanitation Data'!D198)))</f>
        <v/>
      </c>
      <c r="CM204" s="309" t="str">
        <f ca="true">+IF(OFFSET('Sanitation Data'!$D$30,0,10*ROW('Sanitation Data'!D198))="","",OFFSET('Sanitation Data'!$D$30,0,10*ROW('Sanitation Data'!D198)))</f>
        <v/>
      </c>
      <c r="CN204" s="309" t="str">
        <f ca="true">+IF(OFFSET('Sanitation Data'!$D$31,0,10*ROW('Sanitation Data'!D198))="","",OFFSET('Sanitation Data'!$D$31,0,10*ROW('Sanitation Data'!D198)))</f>
        <v/>
      </c>
      <c r="CO204" s="309" t="str">
        <f ca="true">+IF(OFFSET('Sanitation Data'!$D$32,0,10*ROW('Sanitation Data'!D198))="","",OFFSET('Sanitation Data'!$D$32,0,10*ROW('Sanitation Data'!D198)))</f>
        <v/>
      </c>
      <c r="CP204" s="309" t="str">
        <f ca="true">+IF(OFFSET('Sanitation Data'!$E$28,0,10*ROW('Sanitation Data'!E198))="","",OFFSET('Sanitation Data'!$E$28,0,10*ROW('Sanitation Data'!E198)))</f>
        <v/>
      </c>
      <c r="CQ204" s="309" t="str">
        <f ca="true">+IF(OFFSET('Sanitation Data'!$E$29,0,10*ROW('Sanitation Data'!E198))="","",OFFSET('Sanitation Data'!$E$29,0,10*ROW('Sanitation Data'!E198)))</f>
        <v/>
      </c>
      <c r="CR204" s="309" t="str">
        <f ca="true">+IF(OFFSET('Sanitation Data'!$E$30,0,10*ROW('Sanitation Data'!E198))="","",OFFSET('Sanitation Data'!$E$30,0,10*ROW('Sanitation Data'!E198)))</f>
        <v/>
      </c>
      <c r="CS204" s="309" t="str">
        <f ca="true">+IF(OFFSET('Sanitation Data'!$E$31,0,10*ROW('Sanitation Data'!E198))="","",OFFSET('Sanitation Data'!$E$31,0,10*ROW('Sanitation Data'!E198)))</f>
        <v/>
      </c>
      <c r="CT204" s="309" t="str">
        <f ca="true">+IF(OFFSET('Sanitation Data'!$E$32,0,10*ROW('Sanitation Data'!E198))="","",OFFSET('Sanitation Data'!$E$32,0,10*ROW('Sanitation Data'!E198)))</f>
        <v/>
      </c>
      <c r="CU204" s="309" t="str">
        <f ca="true">+IF(OFFSET('Sanitation Data'!$F$28,0,10*ROW('Sanitation Data'!F198))="","",OFFSET('Sanitation Data'!$F$28,0,10*ROW('Sanitation Data'!F198)))</f>
        <v/>
      </c>
      <c r="CV204" s="309" t="str">
        <f ca="true">+IF(OFFSET('Sanitation Data'!$F$29,0,10*ROW('Sanitation Data'!F198))="","",OFFSET('Sanitation Data'!$F$29,0,10*ROW('Sanitation Data'!F198)))</f>
        <v/>
      </c>
      <c r="CW204" s="309" t="str">
        <f ca="true">+IF(OFFSET('Sanitation Data'!$F$30,0,10*ROW('Sanitation Data'!F198))="","",OFFSET('Sanitation Data'!$F$30,0,10*ROW('Sanitation Data'!F198)))</f>
        <v/>
      </c>
      <c r="CX204" s="309" t="str">
        <f ca="true">+IF(OFFSET('Sanitation Data'!$F$31,0,10*ROW('Sanitation Data'!F198))="","",OFFSET('Sanitation Data'!$F$31,0,10*ROW('Sanitation Data'!F198)))</f>
        <v/>
      </c>
      <c r="CY204" s="309" t="str">
        <f ca="true">+IF(OFFSET('Sanitation Data'!$F$32,0,10*ROW('Sanitation Data'!F198))="","",OFFSET('Sanitation Data'!$F$32,0,10*ROW('Sanitation Data'!F198)))</f>
        <v/>
      </c>
      <c r="CZ204" s="309" t="str">
        <f ca="true">+IF(OFFSET('Sanitation Data'!$G$28,0,10*ROW('Sanitation Data'!G198))="","",OFFSET('Sanitation Data'!$G$28,0,10*ROW('Sanitation Data'!G198)))</f>
        <v/>
      </c>
      <c r="DA204" s="309" t="str">
        <f ca="true">+IF(OFFSET('Sanitation Data'!$G$29,0,10*ROW('Sanitation Data'!G198))="","",OFFSET('Sanitation Data'!$G$29,0,10*ROW('Sanitation Data'!G198)))</f>
        <v/>
      </c>
      <c r="DB204" s="309" t="str">
        <f ca="true">+IF(OFFSET('Sanitation Data'!$G$30,0,10*ROW('Sanitation Data'!G198))="","",OFFSET('Sanitation Data'!$G$30,0,10*ROW('Sanitation Data'!G198)))</f>
        <v/>
      </c>
      <c r="DC204" s="309" t="str">
        <f ca="true">+IF(OFFSET('Sanitation Data'!$G$31,0,10*ROW('Sanitation Data'!G198))="","",OFFSET('Sanitation Data'!$G$31,0,10*ROW('Sanitation Data'!G198)))</f>
        <v/>
      </c>
      <c r="DD204" s="309" t="str">
        <f ca="true">+IF(OFFSET('Sanitation Data'!$G$32,0,10*ROW('Sanitation Data'!G198))="","",OFFSET('Sanitation Data'!$G$32,0,10*ROW('Sanitation Data'!G198)))</f>
        <v/>
      </c>
      <c r="DE204" s="309" t="str">
        <f ca="true">+IF(OFFSET('Sanitation Data'!$H$28,0,10*ROW('Sanitation Data'!H198))="","",OFFSET('Sanitation Data'!$H$28,0,10*ROW('Sanitation Data'!H198)))</f>
        <v/>
      </c>
      <c r="DF204" s="309" t="str">
        <f ca="true">+IF(OFFSET('Sanitation Data'!$H$29,0,10*ROW('Sanitation Data'!H198))="","",OFFSET('Sanitation Data'!$H$29,0,10*ROW('Sanitation Data'!H198)))</f>
        <v/>
      </c>
      <c r="DG204" s="309" t="str">
        <f ca="true">+IF(OFFSET('Sanitation Data'!$H$30,0,10*ROW('Sanitation Data'!H198))="","",OFFSET('Sanitation Data'!$H$30,0,10*ROW('Sanitation Data'!H198)))</f>
        <v/>
      </c>
      <c r="DH204" s="309" t="str">
        <f ca="true">+IF(OFFSET('Sanitation Data'!$H$31,0,10*ROW('Sanitation Data'!H198))="","",OFFSET('Sanitation Data'!$H$31,0,10*ROW('Sanitation Data'!H198)))</f>
        <v/>
      </c>
      <c r="DI204" s="309" t="str">
        <f ca="true">+IF(OFFSET('Sanitation Data'!$H$32,0,10*ROW('Sanitation Data'!H198))="","",OFFSET('Sanitation Data'!$H$32,0,10*ROW('Sanitation Data'!H198)))</f>
        <v/>
      </c>
      <c r="DJ204" s="309" t="str">
        <f ca="true">+IF(OFFSET('Sanitation Data'!$I$28,0,10*ROW('Sanitation Data'!I198))="","",OFFSET('Sanitation Data'!$I$28,0,10*ROW('Sanitation Data'!I198)))</f>
        <v/>
      </c>
      <c r="DK204" s="309" t="str">
        <f ca="true">+IF(OFFSET('Sanitation Data'!$I$29,0,10*ROW('Sanitation Data'!I198))="","",OFFSET('Sanitation Data'!$I$29,0,10*ROW('Sanitation Data'!I198)))</f>
        <v/>
      </c>
      <c r="DL204" s="309" t="str">
        <f ca="true">+IF(OFFSET('Sanitation Data'!$I$30,0,10*ROW('Sanitation Data'!I198))="","",OFFSET('Sanitation Data'!$I$30,0,10*ROW('Sanitation Data'!I198)))</f>
        <v/>
      </c>
      <c r="DM204" s="309" t="str">
        <f ca="true">+IF(OFFSET('Sanitation Data'!$I$31,0,10*ROW('Sanitation Data'!I198))="","",OFFSET('Sanitation Data'!$I$31,0,10*ROW('Sanitation Data'!I198)))</f>
        <v/>
      </c>
      <c r="DN204" s="309" t="str">
        <f ca="true">+IF(OFFSET('Sanitation Data'!$I$32,0,10*ROW('Sanitation Data'!I198))="","",OFFSET('Sanitation Data'!$I$32,0,10*ROW('Sanitation Data'!I198)))</f>
        <v/>
      </c>
      <c r="DO204" s="309" t="str">
        <f ca="true">+IF(OFFSET('Hygiene Data'!$D$11,0,10*ROW('Hygiene Data'!D198))="","",OFFSET('Hygiene Data'!$D$11,0,10*ROW('Hygiene Data'!D198)))</f>
        <v/>
      </c>
      <c r="DP204" s="309" t="str">
        <f ca="true">+IF(OFFSET('Hygiene Data'!$D$12,0,10*ROW('Hygiene Data'!D198))="","",OFFSET('Hygiene Data'!$D$12,0,10*ROW('Hygiene Data'!D198)))</f>
        <v/>
      </c>
      <c r="DQ204" s="309" t="str">
        <f ca="true">+IF(OFFSET('Hygiene Data'!$D$13,0,10*ROW('Hygiene Data'!D198))="","",OFFSET('Hygiene Data'!$D$13,0,10*ROW('Hygiene Data'!D198)))</f>
        <v/>
      </c>
      <c r="DR204" s="309" t="str">
        <f ca="true">+IF(OFFSET('Hygiene Data'!$E$11,0,10*ROW('Hygiene Data'!E198))="","",OFFSET('Hygiene Data'!$E$11,0,10*ROW('Hygiene Data'!E198)))</f>
        <v/>
      </c>
      <c r="DS204" s="309" t="str">
        <f ca="true">+IF(OFFSET('Hygiene Data'!$E$12,0,10*ROW('Hygiene Data'!E198))="","",OFFSET('Hygiene Data'!$E$12,0,10*ROW('Hygiene Data'!E198)))</f>
        <v/>
      </c>
      <c r="DT204" s="309" t="str">
        <f ca="true">+IF(OFFSET('Hygiene Data'!$E$13,0,10*ROW('Hygiene Data'!E198))="","",OFFSET('Hygiene Data'!$E$13,0,10*ROW('Hygiene Data'!E198)))</f>
        <v/>
      </c>
      <c r="DU204" s="309" t="str">
        <f ca="true">+IF(OFFSET('Hygiene Data'!$F$11,0,10*ROW('Hygiene Data'!F198))="","",OFFSET('Hygiene Data'!$F$11,0,10*ROW('Hygiene Data'!F198)))</f>
        <v/>
      </c>
      <c r="DV204" s="309" t="str">
        <f ca="true">+IF(OFFSET('Hygiene Data'!$F$12,0,10*ROW('Hygiene Data'!F198))="","",OFFSET('Hygiene Data'!$F$12,0,10*ROW('Hygiene Data'!F198)))</f>
        <v/>
      </c>
      <c r="DW204" s="309" t="str">
        <f ca="true">+IF(OFFSET('Hygiene Data'!$F$13,0,10*ROW('Hygiene Data'!F198))="","",OFFSET('Hygiene Data'!$F$13,0,10*ROW('Hygiene Data'!F198)))</f>
        <v/>
      </c>
      <c r="DX204" s="309" t="str">
        <f ca="true">+IF(OFFSET('Hygiene Data'!$G$11,0,10*ROW('Hygiene Data'!G198))="","",OFFSET('Hygiene Data'!$G$11,0,10*ROW('Hygiene Data'!G198)))</f>
        <v/>
      </c>
      <c r="DY204" s="309" t="str">
        <f ca="true">+IF(OFFSET('Hygiene Data'!$G$12,0,10*ROW('Hygiene Data'!G198))="","",OFFSET('Hygiene Data'!$G$12,0,10*ROW('Hygiene Data'!G198)))</f>
        <v/>
      </c>
      <c r="DZ204" s="309" t="str">
        <f ca="true">+IF(OFFSET('Hygiene Data'!$G$13,0,10*ROW('Hygiene Data'!G198))="","",OFFSET('Hygiene Data'!$G$13,0,10*ROW('Hygiene Data'!G198)))</f>
        <v/>
      </c>
      <c r="EA204" s="309" t="str">
        <f ca="true">+IF(OFFSET('Hygiene Data'!$H$11,0,10*ROW('Hygiene Data'!H198))="","",OFFSET('Hygiene Data'!$H$11,0,10*ROW('Hygiene Data'!H198)))</f>
        <v/>
      </c>
      <c r="EB204" s="309" t="str">
        <f ca="true">+IF(OFFSET('Hygiene Data'!$H$12,0,10*ROW('Hygiene Data'!H198))="","",OFFSET('Hygiene Data'!$H$12,0,10*ROW('Hygiene Data'!H198)))</f>
        <v/>
      </c>
      <c r="EC204" s="309" t="str">
        <f ca="true">+IF(OFFSET('Hygiene Data'!$H$13,0,10*ROW('Hygiene Data'!H198))="","",OFFSET('Hygiene Data'!$H$13,0,10*ROW('Hygiene Data'!H198)))</f>
        <v/>
      </c>
      <c r="ED204" s="309" t="str">
        <f ca="true">+IF(OFFSET('Hygiene Data'!$I$11,0,10*ROW('Hygiene Data'!I198))="","",OFFSET('Hygiene Data'!$I$11,0,10*ROW('Hygiene Data'!I198)))</f>
        <v/>
      </c>
      <c r="EE204" s="309" t="str">
        <f ca="true">+IF(OFFSET('Hygiene Data'!$I$12,0,10*ROW('Hygiene Data'!I198))="","",OFFSET('Hygiene Data'!$I$12,0,10*ROW('Hygiene Data'!I198)))</f>
        <v/>
      </c>
      <c r="EF204" s="309"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65" t="str">
        <f t="shared" ca="true" si="3"/>
        <v/>
      </c>
      <c r="D205" s="9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10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10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10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10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10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10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10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10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10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10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10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10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10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10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10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10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10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10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10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10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10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10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10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10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10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10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10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10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10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10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9"/>
      <c r="BS205" s="309" t="str">
        <f ca="true">+IF(OFFSET('Water Data'!$D$27,0,10*ROW('Water Data'!D199))="","",OFFSET('Water Data'!$D$27,0,10*ROW('Water Data'!D199)))</f>
        <v/>
      </c>
      <c r="BT205" s="309" t="str">
        <f ca="true">+IF(OFFSET('Water Data'!$D$28,0,10*ROW('Water Data'!D199))="","",OFFSET('Water Data'!$D$28,0,10*ROW('Water Data'!D199)))</f>
        <v/>
      </c>
      <c r="BU205" s="309" t="str">
        <f ca="true">+IF(OFFSET('Water Data'!$D$29,0,10*ROW('Water Data'!D199))="","",OFFSET('Water Data'!$D$29,0,10*ROW('Water Data'!D199)))</f>
        <v/>
      </c>
      <c r="BV205" s="309" t="str">
        <f ca="true">+IF(OFFSET('Water Data'!$E$27,0,10*ROW('Water Data'!E199))="","",OFFSET('Water Data'!$E$27,0,10*ROW('Water Data'!E199)))</f>
        <v/>
      </c>
      <c r="BW205" s="309" t="str">
        <f ca="true">+IF(OFFSET('Water Data'!$E$28,0,10*ROW('Water Data'!E199))="","",OFFSET('Water Data'!$E$28,0,10*ROW('Water Data'!E199)))</f>
        <v/>
      </c>
      <c r="BX205" s="309" t="str">
        <f ca="true">+IF(OFFSET('Water Data'!$E$29,0,10*ROW('Water Data'!E199))="","",OFFSET('Water Data'!$E$29,0,10*ROW('Water Data'!E199)))</f>
        <v/>
      </c>
      <c r="BY205" s="309" t="str">
        <f ca="true">+IF(OFFSET('Water Data'!$F$27,0,10*ROW('Water Data'!F199))="","",OFFSET('Water Data'!$F$27,0,10*ROW('Water Data'!F199)))</f>
        <v/>
      </c>
      <c r="BZ205" s="309" t="str">
        <f ca="true">+IF(OFFSET('Water Data'!$F$28,0,10*ROW('Water Data'!F199))="","",OFFSET('Water Data'!$F$28,0,10*ROW('Water Data'!F199)))</f>
        <v/>
      </c>
      <c r="CA205" s="309" t="str">
        <f ca="true">+IF(OFFSET('Water Data'!$F$29,0,10*ROW('Water Data'!F199))="","",OFFSET('Water Data'!$F$29,0,10*ROW('Water Data'!F199)))</f>
        <v/>
      </c>
      <c r="CB205" s="309" t="str">
        <f ca="true">+IF(OFFSET('Water Data'!$G$27,0,10*ROW('Water Data'!G199))="","",OFFSET('Water Data'!$G$27,0,10*ROW('Water Data'!G199)))</f>
        <v/>
      </c>
      <c r="CC205" s="309" t="str">
        <f ca="true">+IF(OFFSET('Water Data'!$G$28,0,10*ROW('Water Data'!G199))="","",OFFSET('Water Data'!$G$28,0,10*ROW('Water Data'!G199)))</f>
        <v/>
      </c>
      <c r="CD205" s="309" t="str">
        <f ca="true">+IF(OFFSET('Water Data'!$G$29,0,10*ROW('Water Data'!G199))="","",OFFSET('Water Data'!$G$29,0,10*ROW('Water Data'!G199)))</f>
        <v/>
      </c>
      <c r="CE205" s="309" t="str">
        <f ca="true">+IF(OFFSET('Water Data'!$H$27,0,10*ROW('Water Data'!H199))="","",OFFSET('Water Data'!$H$27,0,10*ROW('Water Data'!H199)))</f>
        <v/>
      </c>
      <c r="CF205" s="309" t="str">
        <f ca="true">+IF(OFFSET('Water Data'!$H$28,0,10*ROW('Water Data'!H199))="","",OFFSET('Water Data'!$H$28,0,10*ROW('Water Data'!H199)))</f>
        <v/>
      </c>
      <c r="CG205" s="309" t="str">
        <f ca="true">+IF(OFFSET('Water Data'!$H$29,0,10*ROW('Water Data'!H199))="","",OFFSET('Water Data'!$H$29,0,10*ROW('Water Data'!H199)))</f>
        <v/>
      </c>
      <c r="CH205" s="309" t="str">
        <f ca="true">+IF(OFFSET('Water Data'!$I$27,0,10*ROW('Water Data'!I199))="","",OFFSET('Water Data'!$I$27,0,10*ROW('Water Data'!I199)))</f>
        <v/>
      </c>
      <c r="CI205" s="309" t="str">
        <f ca="true">+IF(OFFSET('Water Data'!$I$28,0,10*ROW('Water Data'!I199))="","",OFFSET('Water Data'!$I$28,0,10*ROW('Water Data'!I199)))</f>
        <v/>
      </c>
      <c r="CJ205" s="309" t="str">
        <f ca="true">+IF(OFFSET('Water Data'!$I$29,0,10*ROW('Water Data'!I199))="","",OFFSET('Water Data'!$I$29,0,10*ROW('Water Data'!I199)))</f>
        <v/>
      </c>
      <c r="CK205" s="309" t="str">
        <f ca="true">+IF(OFFSET('Sanitation Data'!$D$28,0,10*ROW('Sanitation Data'!D199))="","",OFFSET('Sanitation Data'!$D$28,0,10*ROW('Sanitation Data'!D199)))</f>
        <v/>
      </c>
      <c r="CL205" s="309" t="str">
        <f ca="true">+IF(OFFSET('Sanitation Data'!$D$29,0,10*ROW('Sanitation Data'!D199))="","",OFFSET('Sanitation Data'!$D$29,0,10*ROW('Sanitation Data'!D199)))</f>
        <v/>
      </c>
      <c r="CM205" s="309" t="str">
        <f ca="true">+IF(OFFSET('Sanitation Data'!$D$30,0,10*ROW('Sanitation Data'!D199))="","",OFFSET('Sanitation Data'!$D$30,0,10*ROW('Sanitation Data'!D199)))</f>
        <v/>
      </c>
      <c r="CN205" s="309" t="str">
        <f ca="true">+IF(OFFSET('Sanitation Data'!$D$31,0,10*ROW('Sanitation Data'!D199))="","",OFFSET('Sanitation Data'!$D$31,0,10*ROW('Sanitation Data'!D199)))</f>
        <v/>
      </c>
      <c r="CO205" s="309" t="str">
        <f ca="true">+IF(OFFSET('Sanitation Data'!$D$32,0,10*ROW('Sanitation Data'!D199))="","",OFFSET('Sanitation Data'!$D$32,0,10*ROW('Sanitation Data'!D199)))</f>
        <v/>
      </c>
      <c r="CP205" s="309" t="str">
        <f ca="true">+IF(OFFSET('Sanitation Data'!$E$28,0,10*ROW('Sanitation Data'!E199))="","",OFFSET('Sanitation Data'!$E$28,0,10*ROW('Sanitation Data'!E199)))</f>
        <v/>
      </c>
      <c r="CQ205" s="309" t="str">
        <f ca="true">+IF(OFFSET('Sanitation Data'!$E$29,0,10*ROW('Sanitation Data'!E199))="","",OFFSET('Sanitation Data'!$E$29,0,10*ROW('Sanitation Data'!E199)))</f>
        <v/>
      </c>
      <c r="CR205" s="309" t="str">
        <f ca="true">+IF(OFFSET('Sanitation Data'!$E$30,0,10*ROW('Sanitation Data'!E199))="","",OFFSET('Sanitation Data'!$E$30,0,10*ROW('Sanitation Data'!E199)))</f>
        <v/>
      </c>
      <c r="CS205" s="309" t="str">
        <f ca="true">+IF(OFFSET('Sanitation Data'!$E$31,0,10*ROW('Sanitation Data'!E199))="","",OFFSET('Sanitation Data'!$E$31,0,10*ROW('Sanitation Data'!E199)))</f>
        <v/>
      </c>
      <c r="CT205" s="309" t="str">
        <f ca="true">+IF(OFFSET('Sanitation Data'!$E$32,0,10*ROW('Sanitation Data'!E199))="","",OFFSET('Sanitation Data'!$E$32,0,10*ROW('Sanitation Data'!E199)))</f>
        <v/>
      </c>
      <c r="CU205" s="309" t="str">
        <f ca="true">+IF(OFFSET('Sanitation Data'!$F$28,0,10*ROW('Sanitation Data'!F199))="","",OFFSET('Sanitation Data'!$F$28,0,10*ROW('Sanitation Data'!F199)))</f>
        <v/>
      </c>
      <c r="CV205" s="309" t="str">
        <f ca="true">+IF(OFFSET('Sanitation Data'!$F$29,0,10*ROW('Sanitation Data'!F199))="","",OFFSET('Sanitation Data'!$F$29,0,10*ROW('Sanitation Data'!F199)))</f>
        <v/>
      </c>
      <c r="CW205" s="309" t="str">
        <f ca="true">+IF(OFFSET('Sanitation Data'!$F$30,0,10*ROW('Sanitation Data'!F199))="","",OFFSET('Sanitation Data'!$F$30,0,10*ROW('Sanitation Data'!F199)))</f>
        <v/>
      </c>
      <c r="CX205" s="309" t="str">
        <f ca="true">+IF(OFFSET('Sanitation Data'!$F$31,0,10*ROW('Sanitation Data'!F199))="","",OFFSET('Sanitation Data'!$F$31,0,10*ROW('Sanitation Data'!F199)))</f>
        <v/>
      </c>
      <c r="CY205" s="309" t="str">
        <f ca="true">+IF(OFFSET('Sanitation Data'!$F$32,0,10*ROW('Sanitation Data'!F199))="","",OFFSET('Sanitation Data'!$F$32,0,10*ROW('Sanitation Data'!F199)))</f>
        <v/>
      </c>
      <c r="CZ205" s="309" t="str">
        <f ca="true">+IF(OFFSET('Sanitation Data'!$G$28,0,10*ROW('Sanitation Data'!G199))="","",OFFSET('Sanitation Data'!$G$28,0,10*ROW('Sanitation Data'!G199)))</f>
        <v/>
      </c>
      <c r="DA205" s="309" t="str">
        <f ca="true">+IF(OFFSET('Sanitation Data'!$G$29,0,10*ROW('Sanitation Data'!G199))="","",OFFSET('Sanitation Data'!$G$29,0,10*ROW('Sanitation Data'!G199)))</f>
        <v/>
      </c>
      <c r="DB205" s="309" t="str">
        <f ca="true">+IF(OFFSET('Sanitation Data'!$G$30,0,10*ROW('Sanitation Data'!G199))="","",OFFSET('Sanitation Data'!$G$30,0,10*ROW('Sanitation Data'!G199)))</f>
        <v/>
      </c>
      <c r="DC205" s="309" t="str">
        <f ca="true">+IF(OFFSET('Sanitation Data'!$G$31,0,10*ROW('Sanitation Data'!G199))="","",OFFSET('Sanitation Data'!$G$31,0,10*ROW('Sanitation Data'!G199)))</f>
        <v/>
      </c>
      <c r="DD205" s="309" t="str">
        <f ca="true">+IF(OFFSET('Sanitation Data'!$G$32,0,10*ROW('Sanitation Data'!G199))="","",OFFSET('Sanitation Data'!$G$32,0,10*ROW('Sanitation Data'!G199)))</f>
        <v/>
      </c>
      <c r="DE205" s="309" t="str">
        <f ca="true">+IF(OFFSET('Sanitation Data'!$H$28,0,10*ROW('Sanitation Data'!H199))="","",OFFSET('Sanitation Data'!$H$28,0,10*ROW('Sanitation Data'!H199)))</f>
        <v/>
      </c>
      <c r="DF205" s="309" t="str">
        <f ca="true">+IF(OFFSET('Sanitation Data'!$H$29,0,10*ROW('Sanitation Data'!H199))="","",OFFSET('Sanitation Data'!$H$29,0,10*ROW('Sanitation Data'!H199)))</f>
        <v/>
      </c>
      <c r="DG205" s="309" t="str">
        <f ca="true">+IF(OFFSET('Sanitation Data'!$H$30,0,10*ROW('Sanitation Data'!H199))="","",OFFSET('Sanitation Data'!$H$30,0,10*ROW('Sanitation Data'!H199)))</f>
        <v/>
      </c>
      <c r="DH205" s="309" t="str">
        <f ca="true">+IF(OFFSET('Sanitation Data'!$H$31,0,10*ROW('Sanitation Data'!H199))="","",OFFSET('Sanitation Data'!$H$31,0,10*ROW('Sanitation Data'!H199)))</f>
        <v/>
      </c>
      <c r="DI205" s="309" t="str">
        <f ca="true">+IF(OFFSET('Sanitation Data'!$H$32,0,10*ROW('Sanitation Data'!H199))="","",OFFSET('Sanitation Data'!$H$32,0,10*ROW('Sanitation Data'!H199)))</f>
        <v/>
      </c>
      <c r="DJ205" s="309" t="str">
        <f ca="true">+IF(OFFSET('Sanitation Data'!$I$28,0,10*ROW('Sanitation Data'!I199))="","",OFFSET('Sanitation Data'!$I$28,0,10*ROW('Sanitation Data'!I199)))</f>
        <v/>
      </c>
      <c r="DK205" s="309" t="str">
        <f ca="true">+IF(OFFSET('Sanitation Data'!$I$29,0,10*ROW('Sanitation Data'!I199))="","",OFFSET('Sanitation Data'!$I$29,0,10*ROW('Sanitation Data'!I199)))</f>
        <v/>
      </c>
      <c r="DL205" s="309" t="str">
        <f ca="true">+IF(OFFSET('Sanitation Data'!$I$30,0,10*ROW('Sanitation Data'!I199))="","",OFFSET('Sanitation Data'!$I$30,0,10*ROW('Sanitation Data'!I199)))</f>
        <v/>
      </c>
      <c r="DM205" s="309" t="str">
        <f ca="true">+IF(OFFSET('Sanitation Data'!$I$31,0,10*ROW('Sanitation Data'!I199))="","",OFFSET('Sanitation Data'!$I$31,0,10*ROW('Sanitation Data'!I199)))</f>
        <v/>
      </c>
      <c r="DN205" s="309" t="str">
        <f ca="true">+IF(OFFSET('Sanitation Data'!$I$32,0,10*ROW('Sanitation Data'!I199))="","",OFFSET('Sanitation Data'!$I$32,0,10*ROW('Sanitation Data'!I199)))</f>
        <v/>
      </c>
      <c r="DO205" s="309" t="str">
        <f ca="true">+IF(OFFSET('Hygiene Data'!$D$11,0,10*ROW('Hygiene Data'!D199))="","",OFFSET('Hygiene Data'!$D$11,0,10*ROW('Hygiene Data'!D199)))</f>
        <v/>
      </c>
      <c r="DP205" s="309" t="str">
        <f ca="true">+IF(OFFSET('Hygiene Data'!$D$12,0,10*ROW('Hygiene Data'!D199))="","",OFFSET('Hygiene Data'!$D$12,0,10*ROW('Hygiene Data'!D199)))</f>
        <v/>
      </c>
      <c r="DQ205" s="309" t="str">
        <f ca="true">+IF(OFFSET('Hygiene Data'!$D$13,0,10*ROW('Hygiene Data'!D199))="","",OFFSET('Hygiene Data'!$D$13,0,10*ROW('Hygiene Data'!D199)))</f>
        <v/>
      </c>
      <c r="DR205" s="309" t="str">
        <f ca="true">+IF(OFFSET('Hygiene Data'!$E$11,0,10*ROW('Hygiene Data'!E199))="","",OFFSET('Hygiene Data'!$E$11,0,10*ROW('Hygiene Data'!E199)))</f>
        <v/>
      </c>
      <c r="DS205" s="309" t="str">
        <f ca="true">+IF(OFFSET('Hygiene Data'!$E$12,0,10*ROW('Hygiene Data'!E199))="","",OFFSET('Hygiene Data'!$E$12,0,10*ROW('Hygiene Data'!E199)))</f>
        <v/>
      </c>
      <c r="DT205" s="309" t="str">
        <f ca="true">+IF(OFFSET('Hygiene Data'!$E$13,0,10*ROW('Hygiene Data'!E199))="","",OFFSET('Hygiene Data'!$E$13,0,10*ROW('Hygiene Data'!E199)))</f>
        <v/>
      </c>
      <c r="DU205" s="309" t="str">
        <f ca="true">+IF(OFFSET('Hygiene Data'!$F$11,0,10*ROW('Hygiene Data'!F199))="","",OFFSET('Hygiene Data'!$F$11,0,10*ROW('Hygiene Data'!F199)))</f>
        <v/>
      </c>
      <c r="DV205" s="309" t="str">
        <f ca="true">+IF(OFFSET('Hygiene Data'!$F$12,0,10*ROW('Hygiene Data'!F199))="","",OFFSET('Hygiene Data'!$F$12,0,10*ROW('Hygiene Data'!F199)))</f>
        <v/>
      </c>
      <c r="DW205" s="309" t="str">
        <f ca="true">+IF(OFFSET('Hygiene Data'!$F$13,0,10*ROW('Hygiene Data'!F199))="","",OFFSET('Hygiene Data'!$F$13,0,10*ROW('Hygiene Data'!F199)))</f>
        <v/>
      </c>
      <c r="DX205" s="309" t="str">
        <f ca="true">+IF(OFFSET('Hygiene Data'!$G$11,0,10*ROW('Hygiene Data'!G199))="","",OFFSET('Hygiene Data'!$G$11,0,10*ROW('Hygiene Data'!G199)))</f>
        <v/>
      </c>
      <c r="DY205" s="309" t="str">
        <f ca="true">+IF(OFFSET('Hygiene Data'!$G$12,0,10*ROW('Hygiene Data'!G199))="","",OFFSET('Hygiene Data'!$G$12,0,10*ROW('Hygiene Data'!G199)))</f>
        <v/>
      </c>
      <c r="DZ205" s="309" t="str">
        <f ca="true">+IF(OFFSET('Hygiene Data'!$G$13,0,10*ROW('Hygiene Data'!G199))="","",OFFSET('Hygiene Data'!$G$13,0,10*ROW('Hygiene Data'!G199)))</f>
        <v/>
      </c>
      <c r="EA205" s="309" t="str">
        <f ca="true">+IF(OFFSET('Hygiene Data'!$H$11,0,10*ROW('Hygiene Data'!H199))="","",OFFSET('Hygiene Data'!$H$11,0,10*ROW('Hygiene Data'!H199)))</f>
        <v/>
      </c>
      <c r="EB205" s="309" t="str">
        <f ca="true">+IF(OFFSET('Hygiene Data'!$H$12,0,10*ROW('Hygiene Data'!H199))="","",OFFSET('Hygiene Data'!$H$12,0,10*ROW('Hygiene Data'!H199)))</f>
        <v/>
      </c>
      <c r="EC205" s="309" t="str">
        <f ca="true">+IF(OFFSET('Hygiene Data'!$H$13,0,10*ROW('Hygiene Data'!H199))="","",OFFSET('Hygiene Data'!$H$13,0,10*ROW('Hygiene Data'!H199)))</f>
        <v/>
      </c>
      <c r="ED205" s="309" t="str">
        <f ca="true">+IF(OFFSET('Hygiene Data'!$I$11,0,10*ROW('Hygiene Data'!I199))="","",OFFSET('Hygiene Data'!$I$11,0,10*ROW('Hygiene Data'!I199)))</f>
        <v/>
      </c>
      <c r="EE205" s="309" t="str">
        <f ca="true">+IF(OFFSET('Hygiene Data'!$I$12,0,10*ROW('Hygiene Data'!I199))="","",OFFSET('Hygiene Data'!$I$12,0,10*ROW('Hygiene Data'!I199)))</f>
        <v/>
      </c>
      <c r="EF205" s="309"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65" t="str">
        <f t="shared" ca="true" si="3"/>
        <v/>
      </c>
      <c r="D206" s="9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10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10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10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10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10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10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10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10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10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10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10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10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10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10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10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10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10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10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10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10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10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10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10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10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10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10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10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10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10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10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9"/>
      <c r="BS206" s="309" t="str">
        <f ca="true">+IF(OFFSET('Water Data'!$D$27,0,10*ROW('Water Data'!D200))="","",OFFSET('Water Data'!$D$27,0,10*ROW('Water Data'!D200)))</f>
        <v/>
      </c>
      <c r="BT206" s="309" t="str">
        <f ca="true">+IF(OFFSET('Water Data'!$D$28,0,10*ROW('Water Data'!D200))="","",OFFSET('Water Data'!$D$28,0,10*ROW('Water Data'!D200)))</f>
        <v/>
      </c>
      <c r="BU206" s="309" t="str">
        <f ca="true">+IF(OFFSET('Water Data'!$D$29,0,10*ROW('Water Data'!D200))="","",OFFSET('Water Data'!$D$29,0,10*ROW('Water Data'!D200)))</f>
        <v/>
      </c>
      <c r="BV206" s="309" t="str">
        <f ca="true">+IF(OFFSET('Water Data'!$E$27,0,10*ROW('Water Data'!E200))="","",OFFSET('Water Data'!$E$27,0,10*ROW('Water Data'!E200)))</f>
        <v/>
      </c>
      <c r="BW206" s="309" t="str">
        <f ca="true">+IF(OFFSET('Water Data'!$E$28,0,10*ROW('Water Data'!E200))="","",OFFSET('Water Data'!$E$28,0,10*ROW('Water Data'!E200)))</f>
        <v/>
      </c>
      <c r="BX206" s="309" t="str">
        <f ca="true">+IF(OFFSET('Water Data'!$E$29,0,10*ROW('Water Data'!E200))="","",OFFSET('Water Data'!$E$29,0,10*ROW('Water Data'!E200)))</f>
        <v/>
      </c>
      <c r="BY206" s="309" t="str">
        <f ca="true">+IF(OFFSET('Water Data'!$F$27,0,10*ROW('Water Data'!F200))="","",OFFSET('Water Data'!$F$27,0,10*ROW('Water Data'!F200)))</f>
        <v/>
      </c>
      <c r="BZ206" s="309" t="str">
        <f ca="true">+IF(OFFSET('Water Data'!$F$28,0,10*ROW('Water Data'!F200))="","",OFFSET('Water Data'!$F$28,0,10*ROW('Water Data'!F200)))</f>
        <v/>
      </c>
      <c r="CA206" s="309" t="str">
        <f ca="true">+IF(OFFSET('Water Data'!$F$29,0,10*ROW('Water Data'!F200))="","",OFFSET('Water Data'!$F$29,0,10*ROW('Water Data'!F200)))</f>
        <v/>
      </c>
      <c r="CB206" s="309" t="str">
        <f ca="true">+IF(OFFSET('Water Data'!$G$27,0,10*ROW('Water Data'!G200))="","",OFFSET('Water Data'!$G$27,0,10*ROW('Water Data'!G200)))</f>
        <v/>
      </c>
      <c r="CC206" s="309" t="str">
        <f ca="true">+IF(OFFSET('Water Data'!$G$28,0,10*ROW('Water Data'!G200))="","",OFFSET('Water Data'!$G$28,0,10*ROW('Water Data'!G200)))</f>
        <v/>
      </c>
      <c r="CD206" s="309" t="str">
        <f ca="true">+IF(OFFSET('Water Data'!$G$29,0,10*ROW('Water Data'!G200))="","",OFFSET('Water Data'!$G$29,0,10*ROW('Water Data'!G200)))</f>
        <v/>
      </c>
      <c r="CE206" s="309" t="str">
        <f ca="true">+IF(OFFSET('Water Data'!$H$27,0,10*ROW('Water Data'!H200))="","",OFFSET('Water Data'!$H$27,0,10*ROW('Water Data'!H200)))</f>
        <v/>
      </c>
      <c r="CF206" s="309" t="str">
        <f ca="true">+IF(OFFSET('Water Data'!$H$28,0,10*ROW('Water Data'!H200))="","",OFFSET('Water Data'!$H$28,0,10*ROW('Water Data'!H200)))</f>
        <v/>
      </c>
      <c r="CG206" s="309" t="str">
        <f ca="true">+IF(OFFSET('Water Data'!$H$29,0,10*ROW('Water Data'!H200))="","",OFFSET('Water Data'!$H$29,0,10*ROW('Water Data'!H200)))</f>
        <v/>
      </c>
      <c r="CH206" s="309" t="str">
        <f ca="true">+IF(OFFSET('Water Data'!$I$27,0,10*ROW('Water Data'!I200))="","",OFFSET('Water Data'!$I$27,0,10*ROW('Water Data'!I200)))</f>
        <v/>
      </c>
      <c r="CI206" s="309" t="str">
        <f ca="true">+IF(OFFSET('Water Data'!$I$28,0,10*ROW('Water Data'!I200))="","",OFFSET('Water Data'!$I$28,0,10*ROW('Water Data'!I200)))</f>
        <v/>
      </c>
      <c r="CJ206" s="309" t="str">
        <f ca="true">+IF(OFFSET('Water Data'!$I$29,0,10*ROW('Water Data'!I200))="","",OFFSET('Water Data'!$I$29,0,10*ROW('Water Data'!I200)))</f>
        <v/>
      </c>
      <c r="CK206" s="309" t="str">
        <f ca="true">+IF(OFFSET('Sanitation Data'!$D$28,0,10*ROW('Sanitation Data'!D200))="","",OFFSET('Sanitation Data'!$D$28,0,10*ROW('Sanitation Data'!D200)))</f>
        <v/>
      </c>
      <c r="CL206" s="309" t="str">
        <f ca="true">+IF(OFFSET('Sanitation Data'!$D$29,0,10*ROW('Sanitation Data'!D200))="","",OFFSET('Sanitation Data'!$D$29,0,10*ROW('Sanitation Data'!D200)))</f>
        <v/>
      </c>
      <c r="CM206" s="309" t="str">
        <f ca="true">+IF(OFFSET('Sanitation Data'!$D$30,0,10*ROW('Sanitation Data'!D200))="","",OFFSET('Sanitation Data'!$D$30,0,10*ROW('Sanitation Data'!D200)))</f>
        <v/>
      </c>
      <c r="CN206" s="309" t="str">
        <f ca="true">+IF(OFFSET('Sanitation Data'!$D$31,0,10*ROW('Sanitation Data'!D200))="","",OFFSET('Sanitation Data'!$D$31,0,10*ROW('Sanitation Data'!D200)))</f>
        <v/>
      </c>
      <c r="CO206" s="309" t="str">
        <f ca="true">+IF(OFFSET('Sanitation Data'!$D$32,0,10*ROW('Sanitation Data'!D200))="","",OFFSET('Sanitation Data'!$D$32,0,10*ROW('Sanitation Data'!D200)))</f>
        <v/>
      </c>
      <c r="CP206" s="309" t="str">
        <f ca="true">+IF(OFFSET('Sanitation Data'!$E$28,0,10*ROW('Sanitation Data'!E200))="","",OFFSET('Sanitation Data'!$E$28,0,10*ROW('Sanitation Data'!E200)))</f>
        <v/>
      </c>
      <c r="CQ206" s="309" t="str">
        <f ca="true">+IF(OFFSET('Sanitation Data'!$E$29,0,10*ROW('Sanitation Data'!E200))="","",OFFSET('Sanitation Data'!$E$29,0,10*ROW('Sanitation Data'!E200)))</f>
        <v/>
      </c>
      <c r="CR206" s="309" t="str">
        <f ca="true">+IF(OFFSET('Sanitation Data'!$E$30,0,10*ROW('Sanitation Data'!E200))="","",OFFSET('Sanitation Data'!$E$30,0,10*ROW('Sanitation Data'!E200)))</f>
        <v/>
      </c>
      <c r="CS206" s="309" t="str">
        <f ca="true">+IF(OFFSET('Sanitation Data'!$E$31,0,10*ROW('Sanitation Data'!E200))="","",OFFSET('Sanitation Data'!$E$31,0,10*ROW('Sanitation Data'!E200)))</f>
        <v/>
      </c>
      <c r="CT206" s="309" t="str">
        <f ca="true">+IF(OFFSET('Sanitation Data'!$E$32,0,10*ROW('Sanitation Data'!E200))="","",OFFSET('Sanitation Data'!$E$32,0,10*ROW('Sanitation Data'!E200)))</f>
        <v/>
      </c>
      <c r="CU206" s="309" t="str">
        <f ca="true">+IF(OFFSET('Sanitation Data'!$F$28,0,10*ROW('Sanitation Data'!F200))="","",OFFSET('Sanitation Data'!$F$28,0,10*ROW('Sanitation Data'!F200)))</f>
        <v/>
      </c>
      <c r="CV206" s="309" t="str">
        <f ca="true">+IF(OFFSET('Sanitation Data'!$F$29,0,10*ROW('Sanitation Data'!F200))="","",OFFSET('Sanitation Data'!$F$29,0,10*ROW('Sanitation Data'!F200)))</f>
        <v/>
      </c>
      <c r="CW206" s="309" t="str">
        <f ca="true">+IF(OFFSET('Sanitation Data'!$F$30,0,10*ROW('Sanitation Data'!F200))="","",OFFSET('Sanitation Data'!$F$30,0,10*ROW('Sanitation Data'!F200)))</f>
        <v/>
      </c>
      <c r="CX206" s="309" t="str">
        <f ca="true">+IF(OFFSET('Sanitation Data'!$F$31,0,10*ROW('Sanitation Data'!F200))="","",OFFSET('Sanitation Data'!$F$31,0,10*ROW('Sanitation Data'!F200)))</f>
        <v/>
      </c>
      <c r="CY206" s="309" t="str">
        <f ca="true">+IF(OFFSET('Sanitation Data'!$F$32,0,10*ROW('Sanitation Data'!F200))="","",OFFSET('Sanitation Data'!$F$32,0,10*ROW('Sanitation Data'!F200)))</f>
        <v/>
      </c>
      <c r="CZ206" s="309" t="str">
        <f ca="true">+IF(OFFSET('Sanitation Data'!$G$28,0,10*ROW('Sanitation Data'!G200))="","",OFFSET('Sanitation Data'!$G$28,0,10*ROW('Sanitation Data'!G200)))</f>
        <v/>
      </c>
      <c r="DA206" s="309" t="str">
        <f ca="true">+IF(OFFSET('Sanitation Data'!$G$29,0,10*ROW('Sanitation Data'!G200))="","",OFFSET('Sanitation Data'!$G$29,0,10*ROW('Sanitation Data'!G200)))</f>
        <v/>
      </c>
      <c r="DB206" s="309" t="str">
        <f ca="true">+IF(OFFSET('Sanitation Data'!$G$30,0,10*ROW('Sanitation Data'!G200))="","",OFFSET('Sanitation Data'!$G$30,0,10*ROW('Sanitation Data'!G200)))</f>
        <v/>
      </c>
      <c r="DC206" s="309" t="str">
        <f ca="true">+IF(OFFSET('Sanitation Data'!$G$31,0,10*ROW('Sanitation Data'!G200))="","",OFFSET('Sanitation Data'!$G$31,0,10*ROW('Sanitation Data'!G200)))</f>
        <v/>
      </c>
      <c r="DD206" s="309" t="str">
        <f ca="true">+IF(OFFSET('Sanitation Data'!$G$32,0,10*ROW('Sanitation Data'!G200))="","",OFFSET('Sanitation Data'!$G$32,0,10*ROW('Sanitation Data'!G200)))</f>
        <v/>
      </c>
      <c r="DE206" s="309" t="str">
        <f ca="true">+IF(OFFSET('Sanitation Data'!$H$28,0,10*ROW('Sanitation Data'!H200))="","",OFFSET('Sanitation Data'!$H$28,0,10*ROW('Sanitation Data'!H200)))</f>
        <v/>
      </c>
      <c r="DF206" s="309" t="str">
        <f ca="true">+IF(OFFSET('Sanitation Data'!$H$29,0,10*ROW('Sanitation Data'!H200))="","",OFFSET('Sanitation Data'!$H$29,0,10*ROW('Sanitation Data'!H200)))</f>
        <v/>
      </c>
      <c r="DG206" s="309" t="str">
        <f ca="true">+IF(OFFSET('Sanitation Data'!$H$30,0,10*ROW('Sanitation Data'!H200))="","",OFFSET('Sanitation Data'!$H$30,0,10*ROW('Sanitation Data'!H200)))</f>
        <v/>
      </c>
      <c r="DH206" s="309" t="str">
        <f ca="true">+IF(OFFSET('Sanitation Data'!$H$31,0,10*ROW('Sanitation Data'!H200))="","",OFFSET('Sanitation Data'!$H$31,0,10*ROW('Sanitation Data'!H200)))</f>
        <v/>
      </c>
      <c r="DI206" s="309" t="str">
        <f ca="true">+IF(OFFSET('Sanitation Data'!$H$32,0,10*ROW('Sanitation Data'!H200))="","",OFFSET('Sanitation Data'!$H$32,0,10*ROW('Sanitation Data'!H200)))</f>
        <v/>
      </c>
      <c r="DJ206" s="309" t="str">
        <f ca="true">+IF(OFFSET('Sanitation Data'!$I$28,0,10*ROW('Sanitation Data'!I200))="","",OFFSET('Sanitation Data'!$I$28,0,10*ROW('Sanitation Data'!I200)))</f>
        <v/>
      </c>
      <c r="DK206" s="309" t="str">
        <f ca="true">+IF(OFFSET('Sanitation Data'!$I$29,0,10*ROW('Sanitation Data'!I200))="","",OFFSET('Sanitation Data'!$I$29,0,10*ROW('Sanitation Data'!I200)))</f>
        <v/>
      </c>
      <c r="DL206" s="309" t="str">
        <f ca="true">+IF(OFFSET('Sanitation Data'!$I$30,0,10*ROW('Sanitation Data'!I200))="","",OFFSET('Sanitation Data'!$I$30,0,10*ROW('Sanitation Data'!I200)))</f>
        <v/>
      </c>
      <c r="DM206" s="309" t="str">
        <f ca="true">+IF(OFFSET('Sanitation Data'!$I$31,0,10*ROW('Sanitation Data'!I200))="","",OFFSET('Sanitation Data'!$I$31,0,10*ROW('Sanitation Data'!I200)))</f>
        <v/>
      </c>
      <c r="DN206" s="309" t="str">
        <f ca="true">+IF(OFFSET('Sanitation Data'!$I$32,0,10*ROW('Sanitation Data'!I200))="","",OFFSET('Sanitation Data'!$I$32,0,10*ROW('Sanitation Data'!I200)))</f>
        <v/>
      </c>
      <c r="DO206" s="309" t="str">
        <f ca="true">+IF(OFFSET('Hygiene Data'!$D$11,0,10*ROW('Hygiene Data'!D200))="","",OFFSET('Hygiene Data'!$D$11,0,10*ROW('Hygiene Data'!D200)))</f>
        <v/>
      </c>
      <c r="DP206" s="309" t="str">
        <f ca="true">+IF(OFFSET('Hygiene Data'!$D$12,0,10*ROW('Hygiene Data'!D200))="","",OFFSET('Hygiene Data'!$D$12,0,10*ROW('Hygiene Data'!D200)))</f>
        <v/>
      </c>
      <c r="DQ206" s="309" t="str">
        <f ca="true">+IF(OFFSET('Hygiene Data'!$D$13,0,10*ROW('Hygiene Data'!D200))="","",OFFSET('Hygiene Data'!$D$13,0,10*ROW('Hygiene Data'!D200)))</f>
        <v/>
      </c>
      <c r="DR206" s="309" t="str">
        <f ca="true">+IF(OFFSET('Hygiene Data'!$E$11,0,10*ROW('Hygiene Data'!E200))="","",OFFSET('Hygiene Data'!$E$11,0,10*ROW('Hygiene Data'!E200)))</f>
        <v/>
      </c>
      <c r="DS206" s="309" t="str">
        <f ca="true">+IF(OFFSET('Hygiene Data'!$E$12,0,10*ROW('Hygiene Data'!E200))="","",OFFSET('Hygiene Data'!$E$12,0,10*ROW('Hygiene Data'!E200)))</f>
        <v/>
      </c>
      <c r="DT206" s="309" t="str">
        <f ca="true">+IF(OFFSET('Hygiene Data'!$E$13,0,10*ROW('Hygiene Data'!E200))="","",OFFSET('Hygiene Data'!$E$13,0,10*ROW('Hygiene Data'!E200)))</f>
        <v/>
      </c>
      <c r="DU206" s="309" t="str">
        <f ca="true">+IF(OFFSET('Hygiene Data'!$F$11,0,10*ROW('Hygiene Data'!F200))="","",OFFSET('Hygiene Data'!$F$11,0,10*ROW('Hygiene Data'!F200)))</f>
        <v/>
      </c>
      <c r="DV206" s="309" t="str">
        <f ca="true">+IF(OFFSET('Hygiene Data'!$F$12,0,10*ROW('Hygiene Data'!F200))="","",OFFSET('Hygiene Data'!$F$12,0,10*ROW('Hygiene Data'!F200)))</f>
        <v/>
      </c>
      <c r="DW206" s="309" t="str">
        <f ca="true">+IF(OFFSET('Hygiene Data'!$F$13,0,10*ROW('Hygiene Data'!F200))="","",OFFSET('Hygiene Data'!$F$13,0,10*ROW('Hygiene Data'!F200)))</f>
        <v/>
      </c>
      <c r="DX206" s="309" t="str">
        <f ca="true">+IF(OFFSET('Hygiene Data'!$G$11,0,10*ROW('Hygiene Data'!G200))="","",OFFSET('Hygiene Data'!$G$11,0,10*ROW('Hygiene Data'!G200)))</f>
        <v/>
      </c>
      <c r="DY206" s="309" t="str">
        <f ca="true">+IF(OFFSET('Hygiene Data'!$G$12,0,10*ROW('Hygiene Data'!G200))="","",OFFSET('Hygiene Data'!$G$12,0,10*ROW('Hygiene Data'!G200)))</f>
        <v/>
      </c>
      <c r="DZ206" s="309" t="str">
        <f ca="true">+IF(OFFSET('Hygiene Data'!$G$13,0,10*ROW('Hygiene Data'!G200))="","",OFFSET('Hygiene Data'!$G$13,0,10*ROW('Hygiene Data'!G200)))</f>
        <v/>
      </c>
      <c r="EA206" s="309" t="str">
        <f ca="true">+IF(OFFSET('Hygiene Data'!$H$11,0,10*ROW('Hygiene Data'!H200))="","",OFFSET('Hygiene Data'!$H$11,0,10*ROW('Hygiene Data'!H200)))</f>
        <v/>
      </c>
      <c r="EB206" s="309" t="str">
        <f ca="true">+IF(OFFSET('Hygiene Data'!$H$12,0,10*ROW('Hygiene Data'!H200))="","",OFFSET('Hygiene Data'!$H$12,0,10*ROW('Hygiene Data'!H200)))</f>
        <v/>
      </c>
      <c r="EC206" s="309" t="str">
        <f ca="true">+IF(OFFSET('Hygiene Data'!$H$13,0,10*ROW('Hygiene Data'!H200))="","",OFFSET('Hygiene Data'!$H$13,0,10*ROW('Hygiene Data'!H200)))</f>
        <v/>
      </c>
      <c r="ED206" s="309" t="str">
        <f ca="true">+IF(OFFSET('Hygiene Data'!$I$11,0,10*ROW('Hygiene Data'!I200))="","",OFFSET('Hygiene Data'!$I$11,0,10*ROW('Hygiene Data'!I200)))</f>
        <v/>
      </c>
      <c r="EE206" s="309" t="str">
        <f ca="true">+IF(OFFSET('Hygiene Data'!$I$12,0,10*ROW('Hygiene Data'!I200))="","",OFFSET('Hygiene Data'!$I$12,0,10*ROW('Hygiene Data'!I200)))</f>
        <v/>
      </c>
      <c r="EF206" s="309"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65" t="str">
        <f t="shared" ca="true" si="3"/>
        <v/>
      </c>
      <c r="D207" s="9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10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10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10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10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10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10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10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10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10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10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10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10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10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10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10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10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10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10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10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10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10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10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10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10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10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10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10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10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10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10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9"/>
      <c r="BS207" s="309" t="str">
        <f ca="true">+IF(OFFSET('Water Data'!$D$27,0,10*ROW('Water Data'!D201))="","",OFFSET('Water Data'!$D$27,0,10*ROW('Water Data'!D201)))</f>
        <v/>
      </c>
      <c r="BT207" s="309" t="str">
        <f ca="true">+IF(OFFSET('Water Data'!$D$28,0,10*ROW('Water Data'!D201))="","",OFFSET('Water Data'!$D$28,0,10*ROW('Water Data'!D201)))</f>
        <v/>
      </c>
      <c r="BU207" s="309" t="str">
        <f ca="true">+IF(OFFSET('Water Data'!$D$29,0,10*ROW('Water Data'!D201))="","",OFFSET('Water Data'!$D$29,0,10*ROW('Water Data'!D201)))</f>
        <v/>
      </c>
      <c r="BV207" s="309" t="str">
        <f ca="true">+IF(OFFSET('Water Data'!$E$27,0,10*ROW('Water Data'!E201))="","",OFFSET('Water Data'!$E$27,0,10*ROW('Water Data'!E201)))</f>
        <v/>
      </c>
      <c r="BW207" s="309" t="str">
        <f ca="true">+IF(OFFSET('Water Data'!$E$28,0,10*ROW('Water Data'!E201))="","",OFFSET('Water Data'!$E$28,0,10*ROW('Water Data'!E201)))</f>
        <v/>
      </c>
      <c r="BX207" s="309" t="str">
        <f ca="true">+IF(OFFSET('Water Data'!$E$29,0,10*ROW('Water Data'!E201))="","",OFFSET('Water Data'!$E$29,0,10*ROW('Water Data'!E201)))</f>
        <v/>
      </c>
      <c r="BY207" s="309" t="str">
        <f ca="true">+IF(OFFSET('Water Data'!$F$27,0,10*ROW('Water Data'!F201))="","",OFFSET('Water Data'!$F$27,0,10*ROW('Water Data'!F201)))</f>
        <v/>
      </c>
      <c r="BZ207" s="309" t="str">
        <f ca="true">+IF(OFFSET('Water Data'!$F$28,0,10*ROW('Water Data'!F201))="","",OFFSET('Water Data'!$F$28,0,10*ROW('Water Data'!F201)))</f>
        <v/>
      </c>
      <c r="CA207" s="309" t="str">
        <f ca="true">+IF(OFFSET('Water Data'!$F$29,0,10*ROW('Water Data'!F201))="","",OFFSET('Water Data'!$F$29,0,10*ROW('Water Data'!F201)))</f>
        <v/>
      </c>
      <c r="CB207" s="309" t="str">
        <f ca="true">+IF(OFFSET('Water Data'!$G$27,0,10*ROW('Water Data'!G201))="","",OFFSET('Water Data'!$G$27,0,10*ROW('Water Data'!G201)))</f>
        <v/>
      </c>
      <c r="CC207" s="309" t="str">
        <f ca="true">+IF(OFFSET('Water Data'!$G$28,0,10*ROW('Water Data'!G201))="","",OFFSET('Water Data'!$G$28,0,10*ROW('Water Data'!G201)))</f>
        <v/>
      </c>
      <c r="CD207" s="309" t="str">
        <f ca="true">+IF(OFFSET('Water Data'!$G$29,0,10*ROW('Water Data'!G201))="","",OFFSET('Water Data'!$G$29,0,10*ROW('Water Data'!G201)))</f>
        <v/>
      </c>
      <c r="CE207" s="309" t="str">
        <f ca="true">+IF(OFFSET('Water Data'!$H$27,0,10*ROW('Water Data'!H201))="","",OFFSET('Water Data'!$H$27,0,10*ROW('Water Data'!H201)))</f>
        <v/>
      </c>
      <c r="CF207" s="309" t="str">
        <f ca="true">+IF(OFFSET('Water Data'!$H$28,0,10*ROW('Water Data'!H201))="","",OFFSET('Water Data'!$H$28,0,10*ROW('Water Data'!H201)))</f>
        <v/>
      </c>
      <c r="CG207" s="309" t="str">
        <f ca="true">+IF(OFFSET('Water Data'!$H$29,0,10*ROW('Water Data'!H201))="","",OFFSET('Water Data'!$H$29,0,10*ROW('Water Data'!H201)))</f>
        <v/>
      </c>
      <c r="CH207" s="309" t="str">
        <f ca="true">+IF(OFFSET('Water Data'!$I$27,0,10*ROW('Water Data'!I201))="","",OFFSET('Water Data'!$I$27,0,10*ROW('Water Data'!I201)))</f>
        <v/>
      </c>
      <c r="CI207" s="309" t="str">
        <f ca="true">+IF(OFFSET('Water Data'!$I$28,0,10*ROW('Water Data'!I201))="","",OFFSET('Water Data'!$I$28,0,10*ROW('Water Data'!I201)))</f>
        <v/>
      </c>
      <c r="CJ207" s="309" t="str">
        <f ca="true">+IF(OFFSET('Water Data'!$I$29,0,10*ROW('Water Data'!I201))="","",OFFSET('Water Data'!$I$29,0,10*ROW('Water Data'!I201)))</f>
        <v/>
      </c>
      <c r="CK207" s="309" t="str">
        <f ca="true">+IF(OFFSET('Sanitation Data'!$D$28,0,10*ROW('Sanitation Data'!D201))="","",OFFSET('Sanitation Data'!$D$28,0,10*ROW('Sanitation Data'!D201)))</f>
        <v/>
      </c>
      <c r="CL207" s="309" t="str">
        <f ca="true">+IF(OFFSET('Sanitation Data'!$D$29,0,10*ROW('Sanitation Data'!D201))="","",OFFSET('Sanitation Data'!$D$29,0,10*ROW('Sanitation Data'!D201)))</f>
        <v/>
      </c>
      <c r="CM207" s="309" t="str">
        <f ca="true">+IF(OFFSET('Sanitation Data'!$D$30,0,10*ROW('Sanitation Data'!D201))="","",OFFSET('Sanitation Data'!$D$30,0,10*ROW('Sanitation Data'!D201)))</f>
        <v/>
      </c>
      <c r="CN207" s="309" t="str">
        <f ca="true">+IF(OFFSET('Sanitation Data'!$D$31,0,10*ROW('Sanitation Data'!D201))="","",OFFSET('Sanitation Data'!$D$31,0,10*ROW('Sanitation Data'!D201)))</f>
        <v/>
      </c>
      <c r="CO207" s="309" t="str">
        <f ca="true">+IF(OFFSET('Sanitation Data'!$D$32,0,10*ROW('Sanitation Data'!D201))="","",OFFSET('Sanitation Data'!$D$32,0,10*ROW('Sanitation Data'!D201)))</f>
        <v/>
      </c>
      <c r="CP207" s="309" t="str">
        <f ca="true">+IF(OFFSET('Sanitation Data'!$E$28,0,10*ROW('Sanitation Data'!E201))="","",OFFSET('Sanitation Data'!$E$28,0,10*ROW('Sanitation Data'!E201)))</f>
        <v/>
      </c>
      <c r="CQ207" s="309" t="str">
        <f ca="true">+IF(OFFSET('Sanitation Data'!$E$29,0,10*ROW('Sanitation Data'!E201))="","",OFFSET('Sanitation Data'!$E$29,0,10*ROW('Sanitation Data'!E201)))</f>
        <v/>
      </c>
      <c r="CR207" s="309" t="str">
        <f ca="true">+IF(OFFSET('Sanitation Data'!$E$30,0,10*ROW('Sanitation Data'!E201))="","",OFFSET('Sanitation Data'!$E$30,0,10*ROW('Sanitation Data'!E201)))</f>
        <v/>
      </c>
      <c r="CS207" s="309" t="str">
        <f ca="true">+IF(OFFSET('Sanitation Data'!$E$31,0,10*ROW('Sanitation Data'!E201))="","",OFFSET('Sanitation Data'!$E$31,0,10*ROW('Sanitation Data'!E201)))</f>
        <v/>
      </c>
      <c r="CT207" s="309" t="str">
        <f ca="true">+IF(OFFSET('Sanitation Data'!$E$32,0,10*ROW('Sanitation Data'!E201))="","",OFFSET('Sanitation Data'!$E$32,0,10*ROW('Sanitation Data'!E201)))</f>
        <v/>
      </c>
      <c r="CU207" s="309" t="str">
        <f ca="true">+IF(OFFSET('Sanitation Data'!$F$28,0,10*ROW('Sanitation Data'!F201))="","",OFFSET('Sanitation Data'!$F$28,0,10*ROW('Sanitation Data'!F201)))</f>
        <v/>
      </c>
      <c r="CV207" s="309" t="str">
        <f ca="true">+IF(OFFSET('Sanitation Data'!$F$29,0,10*ROW('Sanitation Data'!F201))="","",OFFSET('Sanitation Data'!$F$29,0,10*ROW('Sanitation Data'!F201)))</f>
        <v/>
      </c>
      <c r="CW207" s="309" t="str">
        <f ca="true">+IF(OFFSET('Sanitation Data'!$F$30,0,10*ROW('Sanitation Data'!F201))="","",OFFSET('Sanitation Data'!$F$30,0,10*ROW('Sanitation Data'!F201)))</f>
        <v/>
      </c>
      <c r="CX207" s="309" t="str">
        <f ca="true">+IF(OFFSET('Sanitation Data'!$F$31,0,10*ROW('Sanitation Data'!F201))="","",OFFSET('Sanitation Data'!$F$31,0,10*ROW('Sanitation Data'!F201)))</f>
        <v/>
      </c>
      <c r="CY207" s="309" t="str">
        <f ca="true">+IF(OFFSET('Sanitation Data'!$F$32,0,10*ROW('Sanitation Data'!F201))="","",OFFSET('Sanitation Data'!$F$32,0,10*ROW('Sanitation Data'!F201)))</f>
        <v/>
      </c>
      <c r="CZ207" s="309" t="str">
        <f ca="true">+IF(OFFSET('Sanitation Data'!$G$28,0,10*ROW('Sanitation Data'!G201))="","",OFFSET('Sanitation Data'!$G$28,0,10*ROW('Sanitation Data'!G201)))</f>
        <v/>
      </c>
      <c r="DA207" s="309" t="str">
        <f ca="true">+IF(OFFSET('Sanitation Data'!$G$29,0,10*ROW('Sanitation Data'!G201))="","",OFFSET('Sanitation Data'!$G$29,0,10*ROW('Sanitation Data'!G201)))</f>
        <v/>
      </c>
      <c r="DB207" s="309" t="str">
        <f ca="true">+IF(OFFSET('Sanitation Data'!$G$30,0,10*ROW('Sanitation Data'!G201))="","",OFFSET('Sanitation Data'!$G$30,0,10*ROW('Sanitation Data'!G201)))</f>
        <v/>
      </c>
      <c r="DC207" s="309" t="str">
        <f ca="true">+IF(OFFSET('Sanitation Data'!$G$31,0,10*ROW('Sanitation Data'!G201))="","",OFFSET('Sanitation Data'!$G$31,0,10*ROW('Sanitation Data'!G201)))</f>
        <v/>
      </c>
      <c r="DD207" s="309" t="str">
        <f ca="true">+IF(OFFSET('Sanitation Data'!$G$32,0,10*ROW('Sanitation Data'!G201))="","",OFFSET('Sanitation Data'!$G$32,0,10*ROW('Sanitation Data'!G201)))</f>
        <v/>
      </c>
      <c r="DE207" s="309" t="str">
        <f ca="true">+IF(OFFSET('Sanitation Data'!$H$28,0,10*ROW('Sanitation Data'!H201))="","",OFFSET('Sanitation Data'!$H$28,0,10*ROW('Sanitation Data'!H201)))</f>
        <v/>
      </c>
      <c r="DF207" s="309" t="str">
        <f ca="true">+IF(OFFSET('Sanitation Data'!$H$29,0,10*ROW('Sanitation Data'!H201))="","",OFFSET('Sanitation Data'!$H$29,0,10*ROW('Sanitation Data'!H201)))</f>
        <v/>
      </c>
      <c r="DG207" s="309" t="str">
        <f ca="true">+IF(OFFSET('Sanitation Data'!$H$30,0,10*ROW('Sanitation Data'!H201))="","",OFFSET('Sanitation Data'!$H$30,0,10*ROW('Sanitation Data'!H201)))</f>
        <v/>
      </c>
      <c r="DH207" s="309" t="str">
        <f ca="true">+IF(OFFSET('Sanitation Data'!$H$31,0,10*ROW('Sanitation Data'!H201))="","",OFFSET('Sanitation Data'!$H$31,0,10*ROW('Sanitation Data'!H201)))</f>
        <v/>
      </c>
      <c r="DI207" s="309" t="str">
        <f ca="true">+IF(OFFSET('Sanitation Data'!$H$32,0,10*ROW('Sanitation Data'!H201))="","",OFFSET('Sanitation Data'!$H$32,0,10*ROW('Sanitation Data'!H201)))</f>
        <v/>
      </c>
      <c r="DJ207" s="309" t="str">
        <f ca="true">+IF(OFFSET('Sanitation Data'!$I$28,0,10*ROW('Sanitation Data'!I201))="","",OFFSET('Sanitation Data'!$I$28,0,10*ROW('Sanitation Data'!I201)))</f>
        <v/>
      </c>
      <c r="DK207" s="309" t="str">
        <f ca="true">+IF(OFFSET('Sanitation Data'!$I$29,0,10*ROW('Sanitation Data'!I201))="","",OFFSET('Sanitation Data'!$I$29,0,10*ROW('Sanitation Data'!I201)))</f>
        <v/>
      </c>
      <c r="DL207" s="309" t="str">
        <f ca="true">+IF(OFFSET('Sanitation Data'!$I$30,0,10*ROW('Sanitation Data'!I201))="","",OFFSET('Sanitation Data'!$I$30,0,10*ROW('Sanitation Data'!I201)))</f>
        <v/>
      </c>
      <c r="DM207" s="309" t="str">
        <f ca="true">+IF(OFFSET('Sanitation Data'!$I$31,0,10*ROW('Sanitation Data'!I201))="","",OFFSET('Sanitation Data'!$I$31,0,10*ROW('Sanitation Data'!I201)))</f>
        <v/>
      </c>
      <c r="DN207" s="309" t="str">
        <f ca="true">+IF(OFFSET('Sanitation Data'!$I$32,0,10*ROW('Sanitation Data'!I201))="","",OFFSET('Sanitation Data'!$I$32,0,10*ROW('Sanitation Data'!I201)))</f>
        <v/>
      </c>
      <c r="DO207" s="309" t="str">
        <f ca="true">+IF(OFFSET('Hygiene Data'!$D$11,0,10*ROW('Hygiene Data'!D201))="","",OFFSET('Hygiene Data'!$D$11,0,10*ROW('Hygiene Data'!D201)))</f>
        <v/>
      </c>
      <c r="DP207" s="309" t="str">
        <f ca="true">+IF(OFFSET('Hygiene Data'!$D$12,0,10*ROW('Hygiene Data'!D201))="","",OFFSET('Hygiene Data'!$D$12,0,10*ROW('Hygiene Data'!D201)))</f>
        <v/>
      </c>
      <c r="DQ207" s="309" t="str">
        <f ca="true">+IF(OFFSET('Hygiene Data'!$D$13,0,10*ROW('Hygiene Data'!D201))="","",OFFSET('Hygiene Data'!$D$13,0,10*ROW('Hygiene Data'!D201)))</f>
        <v/>
      </c>
      <c r="DR207" s="309" t="str">
        <f ca="true">+IF(OFFSET('Hygiene Data'!$E$11,0,10*ROW('Hygiene Data'!E201))="","",OFFSET('Hygiene Data'!$E$11,0,10*ROW('Hygiene Data'!E201)))</f>
        <v/>
      </c>
      <c r="DS207" s="309" t="str">
        <f ca="true">+IF(OFFSET('Hygiene Data'!$E$12,0,10*ROW('Hygiene Data'!E201))="","",OFFSET('Hygiene Data'!$E$12,0,10*ROW('Hygiene Data'!E201)))</f>
        <v/>
      </c>
      <c r="DT207" s="309" t="str">
        <f ca="true">+IF(OFFSET('Hygiene Data'!$E$13,0,10*ROW('Hygiene Data'!E201))="","",OFFSET('Hygiene Data'!$E$13,0,10*ROW('Hygiene Data'!E201)))</f>
        <v/>
      </c>
      <c r="DU207" s="309" t="str">
        <f ca="true">+IF(OFFSET('Hygiene Data'!$F$11,0,10*ROW('Hygiene Data'!F201))="","",OFFSET('Hygiene Data'!$F$11,0,10*ROW('Hygiene Data'!F201)))</f>
        <v/>
      </c>
      <c r="DV207" s="309" t="str">
        <f ca="true">+IF(OFFSET('Hygiene Data'!$F$12,0,10*ROW('Hygiene Data'!F201))="","",OFFSET('Hygiene Data'!$F$12,0,10*ROW('Hygiene Data'!F201)))</f>
        <v/>
      </c>
      <c r="DW207" s="309" t="str">
        <f ca="true">+IF(OFFSET('Hygiene Data'!$F$13,0,10*ROW('Hygiene Data'!F201))="","",OFFSET('Hygiene Data'!$F$13,0,10*ROW('Hygiene Data'!F201)))</f>
        <v/>
      </c>
      <c r="DX207" s="309" t="str">
        <f ca="true">+IF(OFFSET('Hygiene Data'!$G$11,0,10*ROW('Hygiene Data'!G201))="","",OFFSET('Hygiene Data'!$G$11,0,10*ROW('Hygiene Data'!G201)))</f>
        <v/>
      </c>
      <c r="DY207" s="309" t="str">
        <f ca="true">+IF(OFFSET('Hygiene Data'!$G$12,0,10*ROW('Hygiene Data'!G201))="","",OFFSET('Hygiene Data'!$G$12,0,10*ROW('Hygiene Data'!G201)))</f>
        <v/>
      </c>
      <c r="DZ207" s="309" t="str">
        <f ca="true">+IF(OFFSET('Hygiene Data'!$G$13,0,10*ROW('Hygiene Data'!G201))="","",OFFSET('Hygiene Data'!$G$13,0,10*ROW('Hygiene Data'!G201)))</f>
        <v/>
      </c>
      <c r="EA207" s="309" t="str">
        <f ca="true">+IF(OFFSET('Hygiene Data'!$H$11,0,10*ROW('Hygiene Data'!H201))="","",OFFSET('Hygiene Data'!$H$11,0,10*ROW('Hygiene Data'!H201)))</f>
        <v/>
      </c>
      <c r="EB207" s="309" t="str">
        <f ca="true">+IF(OFFSET('Hygiene Data'!$H$12,0,10*ROW('Hygiene Data'!H201))="","",OFFSET('Hygiene Data'!$H$12,0,10*ROW('Hygiene Data'!H201)))</f>
        <v/>
      </c>
      <c r="EC207" s="309" t="str">
        <f ca="true">+IF(OFFSET('Hygiene Data'!$H$13,0,10*ROW('Hygiene Data'!H201))="","",OFFSET('Hygiene Data'!$H$13,0,10*ROW('Hygiene Data'!H201)))</f>
        <v/>
      </c>
      <c r="ED207" s="309" t="str">
        <f ca="true">+IF(OFFSET('Hygiene Data'!$I$11,0,10*ROW('Hygiene Data'!I201))="","",OFFSET('Hygiene Data'!$I$11,0,10*ROW('Hygiene Data'!I201)))</f>
        <v/>
      </c>
      <c r="EE207" s="309" t="str">
        <f ca="true">+IF(OFFSET('Hygiene Data'!$I$12,0,10*ROW('Hygiene Data'!I201))="","",OFFSET('Hygiene Data'!$I$12,0,10*ROW('Hygiene Data'!I201)))</f>
        <v/>
      </c>
      <c r="EF207" s="309"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9" customWidth="true"/>
    <col min="3" max="3" width="29.75" customWidth="true"/>
    <col min="4" max="9" width="7.875" customWidth="true"/>
    <col min="10" max="11" width="1.125" customWidth="true"/>
    <col min="12" max="12" width="24.625" style="139" customWidth="true"/>
    <col min="13" max="13" width="29.75" customWidth="true"/>
    <col min="14" max="19" width="7.875" customWidth="true"/>
    <col min="20" max="21" width="1.125" customWidth="true"/>
    <col min="22" max="22" width="24.625" style="139" customWidth="true"/>
    <col min="23" max="23" width="29.75" customWidth="true"/>
    <col min="24" max="29" width="7.875" customWidth="true"/>
    <col min="30" max="31" width="1.125" customWidth="true"/>
    <col min="32" max="32" width="24.625" style="139" customWidth="true"/>
    <col min="33" max="33" width="29.75" customWidth="true"/>
    <col min="34" max="39" width="7.875" customWidth="true"/>
    <col min="40" max="41" width="1.125" customWidth="true"/>
    <col min="42" max="42" width="24.625" style="139" customWidth="true"/>
    <col min="43" max="43" width="29.75" customWidth="true"/>
    <col min="44" max="49" width="7.875" customWidth="true"/>
    <col min="50" max="51" width="1.125" customWidth="true"/>
    <col min="52" max="52" width="24.625" style="139" customWidth="true"/>
    <col min="53" max="53" width="29.75" style="139" customWidth="true"/>
    <col min="54" max="59" width="7.875" style="139" customWidth="true"/>
    <col min="60" max="61" width="1.125" customWidth="true"/>
    <col min="62" max="62" width="24.625" style="139" customWidth="true"/>
    <col min="63" max="63" width="29.75" customWidth="true"/>
    <col min="64" max="69" width="7.875" customWidth="true"/>
    <col min="70" max="71" width="1.125" customWidth="true"/>
    <col min="72" max="72" width="24.625" style="139" customWidth="true"/>
    <col min="73" max="73" width="29.75" customWidth="true"/>
    <col min="74" max="79" width="7.875" customWidth="true"/>
    <col min="80" max="81" width="1.125" customWidth="true"/>
    <col min="82" max="82" width="24.625" style="139" customWidth="true"/>
    <col min="83" max="83" width="29.75" customWidth="true"/>
    <col min="84" max="89" width="7.875" customWidth="true"/>
    <col min="90" max="91" width="1.125" customWidth="true"/>
    <col min="92" max="92" width="24.625" style="139" customWidth="true"/>
    <col min="93" max="93" width="29.75" customWidth="true"/>
    <col min="94" max="99" width="7.875" customWidth="true"/>
    <col min="100" max="101" width="1.125" customWidth="true"/>
    <col min="102" max="102" width="24.625" style="139" customWidth="true"/>
    <col min="103" max="103" width="29.75" customWidth="true"/>
    <col min="104" max="109" width="7.875" customWidth="true"/>
    <col min="110" max="111" width="1.125" customWidth="true"/>
    <col min="112" max="112" width="24.625" style="139" customWidth="true"/>
    <col min="113" max="113" width="29.75" customWidth="true"/>
    <col min="114" max="119" width="7.875" customWidth="true"/>
    <col min="120" max="121" width="1.125" customWidth="true"/>
    <col min="122" max="122" width="24.625" style="139" customWidth="true"/>
    <col min="123" max="123" width="29.75" customWidth="true"/>
    <col min="124" max="129" width="7.875" customWidth="true"/>
    <col min="130" max="131" width="1.125" customWidth="true"/>
    <col min="132" max="132" width="24.625" style="139" customWidth="true"/>
    <col min="133" max="133" width="29.75" customWidth="true"/>
    <col min="134" max="139" width="7.875" customWidth="true"/>
    <col min="140" max="141" width="1.125" customWidth="true"/>
    <col min="142" max="142" width="24.625" style="139" customWidth="true"/>
    <col min="143" max="143" width="29.75" customWidth="true"/>
    <col min="144" max="149" width="7.875" customWidth="true"/>
    <col min="150" max="151" width="1.125" customWidth="true"/>
    <col min="152" max="152" width="24.625" style="139" customWidth="true"/>
    <col min="153" max="153" width="29.75" customWidth="true"/>
    <col min="154" max="159" width="7.875" customWidth="true"/>
    <col min="160" max="161" width="1.125" customWidth="true"/>
    <col min="162" max="162" width="24.625" style="139" customWidth="true"/>
    <col min="163" max="163" width="29.75" customWidth="true"/>
    <col min="164" max="169" width="7.875" customWidth="true"/>
    <col min="170" max="171" width="1.125" customWidth="true"/>
    <col min="172" max="172" width="24.625" style="139" customWidth="true"/>
    <col min="173" max="173" width="29.75" customWidth="true"/>
    <col min="174" max="179" width="7.875" customWidth="true"/>
    <col min="180" max="181" width="1.125" customWidth="true"/>
    <col min="182" max="182" width="24.625" style="139" customWidth="true"/>
    <col min="183" max="183" width="29.75" customWidth="true"/>
    <col min="184" max="189" width="7.875" customWidth="true"/>
    <col min="190" max="191" width="1.125" customWidth="true"/>
    <col min="192" max="192" width="24.625" style="139" customWidth="true"/>
    <col min="193" max="193" width="29.75" customWidth="true"/>
    <col min="194" max="199" width="7.875" customWidth="true"/>
    <col min="200" max="201" width="1.125" customWidth="true"/>
    <col min="202" max="202" width="24.625" style="139" customWidth="true"/>
    <col min="203" max="203" width="29.75" customWidth="true"/>
    <col min="204" max="209" width="7.875" customWidth="true"/>
    <col min="210" max="211" width="1.125" customWidth="true"/>
    <col min="212" max="212" width="24.625" style="139" customWidth="true"/>
    <col min="213" max="213" width="29.75" customWidth="true"/>
    <col min="214" max="219" width="7.875" customWidth="true"/>
    <col min="220" max="221" width="1.125" customWidth="true"/>
    <col min="222" max="222" width="24.625" style="139" customWidth="true"/>
    <col min="223" max="223" width="29.75" customWidth="true"/>
    <col min="224" max="229" width="7.875" customWidth="true"/>
    <col min="230" max="231" width="1.125" customWidth="true"/>
    <col min="232" max="232" width="24.625" style="139" customWidth="true"/>
    <col min="233" max="233" width="29.75" customWidth="true"/>
    <col min="234" max="239" width="7.875" customWidth="true"/>
    <col min="240" max="241" width="1.125" customWidth="true"/>
    <col min="242" max="242" width="24.625" style="139" customWidth="true"/>
    <col min="243" max="243" width="29.75" customWidth="true"/>
    <col min="244" max="249" width="7.875" customWidth="true"/>
    <col min="250" max="251" width="1.125" customWidth="true"/>
    <col min="252" max="252" width="24.625" style="139" customWidth="true"/>
    <col min="253" max="253" width="29.75" customWidth="true"/>
    <col min="254" max="259" width="7.875" customWidth="true"/>
    <col min="260" max="261" width="1.125" customWidth="true"/>
  </cols>
  <sheetData>
    <row xmlns:x14ac="http://schemas.microsoft.com/office/spreadsheetml/2009/9/ac" r="1" s="346" customFormat="true" ht="30" customHeight="true" x14ac:dyDescent="0.25">
      <c r="B1" s="362" t="s">
        <v>28</v>
      </c>
      <c r="C1" s="606" t="s">
        <v>343</v>
      </c>
      <c r="D1" s="357" t="s">
        <v>159</v>
      </c>
      <c r="E1" s="357"/>
      <c r="F1" s="357"/>
      <c r="G1" s="357"/>
      <c r="H1" s="357"/>
      <c r="I1" s="358"/>
      <c r="J1" s="347"/>
      <c r="K1" s="347"/>
      <c r="L1" s="362" t="s">
        <v>28</v>
      </c>
      <c r="M1" s="606" t="s">
        <v>344</v>
      </c>
      <c r="N1" s="357" t="s">
        <v>159</v>
      </c>
      <c r="O1" s="357"/>
      <c r="P1" s="357"/>
      <c r="Q1" s="357"/>
      <c r="R1" s="357"/>
      <c r="S1" s="358"/>
      <c r="T1" s="347"/>
      <c r="U1" s="347"/>
      <c r="V1" s="362" t="s">
        <v>28</v>
      </c>
      <c r="W1" s="606" t="s">
        <v>345</v>
      </c>
      <c r="X1" s="357" t="s">
        <v>159</v>
      </c>
      <c r="Y1" s="357"/>
      <c r="Z1" s="357"/>
      <c r="AA1" s="357"/>
      <c r="AB1" s="357"/>
      <c r="AC1" s="358"/>
      <c r="AD1" s="347"/>
      <c r="AE1" s="347"/>
      <c r="AF1" s="362" t="s">
        <v>28</v>
      </c>
      <c r="AG1" s="606" t="s">
        <v>346</v>
      </c>
      <c r="AH1" s="357" t="s">
        <v>159</v>
      </c>
      <c r="AI1" s="357"/>
      <c r="AJ1" s="357"/>
      <c r="AK1" s="357"/>
      <c r="AL1" s="357"/>
      <c r="AM1" s="358"/>
      <c r="AN1" s="347"/>
      <c r="AO1" s="347"/>
      <c r="AP1" s="362" t="s">
        <v>28</v>
      </c>
      <c r="AQ1" s="606" t="s">
        <v>347</v>
      </c>
      <c r="AR1" s="357" t="s">
        <v>159</v>
      </c>
      <c r="AS1" s="357"/>
      <c r="AT1" s="357"/>
      <c r="AU1" s="357"/>
      <c r="AV1" s="357"/>
      <c r="AW1" s="358"/>
      <c r="AX1" s="347"/>
      <c r="AY1" s="347"/>
      <c r="AZ1" s="362" t="s">
        <v>28</v>
      </c>
      <c r="BA1" s="606" t="s">
        <v>348</v>
      </c>
      <c r="BB1" s="357" t="s">
        <v>159</v>
      </c>
      <c r="BC1" s="357"/>
      <c r="BD1" s="357"/>
      <c r="BE1" s="357"/>
      <c r="BF1" s="357"/>
      <c r="BG1" s="358"/>
      <c r="BH1" s="347"/>
      <c r="BI1" s="347"/>
      <c r="BJ1" s="362" t="s">
        <v>28</v>
      </c>
      <c r="BK1" s="606" t="s">
        <v>348</v>
      </c>
      <c r="BL1" s="357" t="s">
        <v>159</v>
      </c>
      <c r="BM1" s="357"/>
      <c r="BN1" s="357"/>
      <c r="BO1" s="357"/>
      <c r="BP1" s="357"/>
      <c r="BQ1" s="358"/>
      <c r="BR1" s="347"/>
      <c r="BS1" s="347"/>
      <c r="BT1" s="362" t="s">
        <v>28</v>
      </c>
      <c r="BU1" s="606" t="s">
        <v>349</v>
      </c>
      <c r="BV1" s="357" t="s">
        <v>159</v>
      </c>
      <c r="BW1" s="357"/>
      <c r="BX1" s="357"/>
      <c r="BY1" s="357"/>
      <c r="BZ1" s="357"/>
      <c r="CA1" s="358"/>
      <c r="CB1" s="347"/>
      <c r="CC1" s="347"/>
      <c r="CD1" s="362" t="s">
        <v>28</v>
      </c>
      <c r="CE1" s="606" t="s">
        <v>349</v>
      </c>
      <c r="CF1" s="357" t="s">
        <v>159</v>
      </c>
      <c r="CG1" s="357"/>
      <c r="CH1" s="357"/>
      <c r="CI1" s="357"/>
      <c r="CJ1" s="357"/>
      <c r="CK1" s="358"/>
      <c r="CL1" s="347"/>
      <c r="CM1" s="347"/>
      <c r="CN1" s="362" t="s">
        <v>28</v>
      </c>
      <c r="CO1" s="606" t="s">
        <v>350</v>
      </c>
      <c r="CP1" s="357" t="s">
        <v>159</v>
      </c>
      <c r="CQ1" s="357"/>
      <c r="CR1" s="357"/>
      <c r="CS1" s="357"/>
      <c r="CT1" s="357"/>
      <c r="CU1" s="358"/>
      <c r="CV1" s="347"/>
      <c r="CW1" s="347"/>
      <c r="CX1" s="362" t="s">
        <v>28</v>
      </c>
      <c r="CY1" s="606" t="s">
        <v>350</v>
      </c>
      <c r="CZ1" s="357" t="str">
        <f>CP1</f>
        <v>Bhutan</v>
      </c>
      <c r="DA1" s="357"/>
      <c r="DB1" s="357"/>
      <c r="DC1" s="357"/>
      <c r="DD1" s="357"/>
      <c r="DE1" s="358"/>
      <c r="DF1" s="347"/>
      <c r="DG1" s="347"/>
      <c r="DH1" s="362" t="s">
        <v>28</v>
      </c>
      <c r="DI1" s="606" t="s">
        <v>351</v>
      </c>
      <c r="DJ1" s="357" t="s">
        <v>159</v>
      </c>
      <c r="DK1" s="357"/>
      <c r="DL1" s="357"/>
      <c r="DM1" s="357"/>
      <c r="DN1" s="357"/>
      <c r="DO1" s="358"/>
      <c r="DP1" s="347"/>
      <c r="DQ1" s="347"/>
      <c r="DR1" s="362" t="s">
        <v>28</v>
      </c>
      <c r="DS1" s="606" t="s">
        <v>352</v>
      </c>
      <c r="DT1" s="357" t="s">
        <v>159</v>
      </c>
      <c r="DU1" s="357"/>
      <c r="DV1" s="357"/>
      <c r="DW1" s="357"/>
      <c r="DX1" s="357"/>
      <c r="DY1" s="358"/>
      <c r="DZ1" s="347"/>
      <c r="EA1" s="347"/>
      <c r="EB1" s="362" t="s">
        <v>28</v>
      </c>
      <c r="EC1" s="606" t="s">
        <v>353</v>
      </c>
      <c r="ED1" s="357" t="s">
        <v>159</v>
      </c>
      <c r="EE1" s="357"/>
      <c r="EF1" s="357"/>
      <c r="EG1" s="357"/>
      <c r="EH1" s="357"/>
      <c r="EI1" s="358"/>
      <c r="EJ1" s="347"/>
      <c r="EK1" s="347"/>
      <c r="EL1" s="362" t="s">
        <v>28</v>
      </c>
      <c r="EM1" s="606">
        <v>2018</v>
      </c>
      <c r="EN1" s="357" t="s">
        <v>159</v>
      </c>
      <c r="EO1" s="357"/>
      <c r="EP1" s="357"/>
      <c r="EQ1" s="357"/>
      <c r="ER1" s="357"/>
      <c r="ES1" s="358"/>
      <c r="ET1" s="347"/>
      <c r="EU1" s="347"/>
      <c r="EV1" s="362" t="s">
        <v>28</v>
      </c>
      <c r="EW1" s="606">
        <v>2019</v>
      </c>
      <c r="EX1" s="357" t="s">
        <v>159</v>
      </c>
      <c r="EY1" s="357"/>
      <c r="EZ1" s="357"/>
      <c r="FA1" s="357"/>
      <c r="FB1" s="357"/>
      <c r="FC1" s="358"/>
      <c r="FD1" s="347"/>
      <c r="FE1" s="347"/>
      <c r="FF1" s="362" t="s">
        <v>28</v>
      </c>
      <c r="FG1" s="606">
        <v>2019</v>
      </c>
      <c r="FH1" s="357" t="s">
        <v>159</v>
      </c>
      <c r="FI1" s="357"/>
      <c r="FJ1" s="357"/>
      <c r="FK1" s="357"/>
      <c r="FL1" s="357"/>
      <c r="FM1" s="358"/>
      <c r="FN1" s="347"/>
      <c r="FO1" s="347"/>
      <c r="FP1" s="362" t="s">
        <v>28</v>
      </c>
      <c r="FQ1" s="606">
        <v>2020</v>
      </c>
      <c r="FR1" s="357" t="s">
        <v>159</v>
      </c>
      <c r="FS1" s="357"/>
      <c r="FT1" s="357"/>
      <c r="FU1" s="357"/>
      <c r="FV1" s="357"/>
      <c r="FW1" s="358"/>
      <c r="FX1" s="347"/>
      <c r="FY1" s="347"/>
      <c r="FZ1" s="362" t="s">
        <v>28</v>
      </c>
      <c r="GA1" s="606">
        <v>2020</v>
      </c>
      <c r="GB1" s="357" t="s">
        <v>159</v>
      </c>
      <c r="GC1" s="357"/>
      <c r="GD1" s="357"/>
      <c r="GE1" s="357"/>
      <c r="GF1" s="357"/>
      <c r="GG1" s="358"/>
      <c r="GH1" s="347"/>
      <c r="GI1" s="347"/>
      <c r="GJ1" s="362" t="s">
        <v>28</v>
      </c>
      <c r="GK1" s="606">
        <v>2021</v>
      </c>
      <c r="GL1" s="357" t="s">
        <v>159</v>
      </c>
      <c r="GM1" s="357"/>
      <c r="GN1" s="357"/>
      <c r="GO1" s="357"/>
      <c r="GP1" s="357"/>
      <c r="GQ1" s="358"/>
      <c r="GR1" s="347"/>
      <c r="GS1" s="347"/>
      <c r="GT1" s="362" t="s">
        <v>28</v>
      </c>
      <c r="GU1" s="606">
        <v>2021</v>
      </c>
      <c r="GV1" s="357" t="s">
        <v>159</v>
      </c>
      <c r="GW1" s="357"/>
      <c r="GX1" s="357"/>
      <c r="GY1" s="357"/>
      <c r="GZ1" s="357"/>
      <c r="HA1" s="358"/>
      <c r="HB1" s="347"/>
      <c r="HC1" s="347"/>
      <c r="HD1" s="362" t="s">
        <v>28</v>
      </c>
      <c r="HE1" s="606">
        <v>2022</v>
      </c>
      <c r="HF1" s="357" t="s">
        <v>159</v>
      </c>
      <c r="HG1" s="357"/>
      <c r="HH1" s="357"/>
      <c r="HI1" s="357"/>
      <c r="HJ1" s="357"/>
      <c r="HK1" s="358"/>
      <c r="HL1" s="347"/>
      <c r="HM1" s="347"/>
      <c r="HN1" s="362" t="s">
        <v>28</v>
      </c>
      <c r="HO1" s="606">
        <v>2022</v>
      </c>
      <c r="HP1" s="357" t="s">
        <v>159</v>
      </c>
      <c r="HQ1" s="357"/>
      <c r="HR1" s="357"/>
      <c r="HS1" s="357"/>
      <c r="HT1" s="357"/>
      <c r="HU1" s="358"/>
      <c r="HV1" s="347"/>
      <c r="HW1" s="347"/>
      <c r="HX1" s="362" t="s">
        <v>28</v>
      </c>
      <c r="HY1" s="606">
        <v>2023</v>
      </c>
      <c r="HZ1" s="357" t="s">
        <v>159</v>
      </c>
      <c r="IA1" s="357"/>
      <c r="IB1" s="357"/>
      <c r="IC1" s="357"/>
      <c r="ID1" s="357"/>
      <c r="IE1" s="358"/>
      <c r="IF1" s="347"/>
      <c r="IG1" s="347"/>
    </row>
    <row xmlns:x14ac="http://schemas.microsoft.com/office/spreadsheetml/2009/9/ac" r="2" s="346" customFormat="true" ht="30" customHeight="true" x14ac:dyDescent="0.25">
      <c r="A2" s="627" t="s">
        <v>399</v>
      </c>
      <c r="B2" s="359" t="s">
        <v>329</v>
      </c>
      <c r="C2" s="267" t="s">
        <v>281</v>
      </c>
      <c r="D2" s="267" t="s">
        <v>160</v>
      </c>
      <c r="E2" s="360"/>
      <c r="F2" s="360"/>
      <c r="G2" s="360"/>
      <c r="H2" s="360"/>
      <c r="I2" s="361"/>
      <c r="J2" s="347" t="s">
        <v>354</v>
      </c>
      <c r="K2" s="347"/>
      <c r="L2" s="359" t="s">
        <v>330</v>
      </c>
      <c r="M2" s="267" t="s">
        <v>281</v>
      </c>
      <c r="N2" s="267" t="s">
        <v>161</v>
      </c>
      <c r="O2" s="360"/>
      <c r="P2" s="360"/>
      <c r="Q2" s="360"/>
      <c r="R2" s="360"/>
      <c r="S2" s="361"/>
      <c r="T2" s="347" t="s">
        <v>354</v>
      </c>
      <c r="U2" s="347"/>
      <c r="V2" s="359" t="s">
        <v>331</v>
      </c>
      <c r="W2" s="267" t="s">
        <v>213</v>
      </c>
      <c r="X2" s="267" t="s">
        <v>232</v>
      </c>
      <c r="Y2" s="360"/>
      <c r="Z2" s="360"/>
      <c r="AA2" s="360"/>
      <c r="AB2" s="360"/>
      <c r="AC2" s="361"/>
      <c r="AD2" s="347" t="s">
        <v>354</v>
      </c>
      <c r="AE2" s="347"/>
      <c r="AF2" s="359" t="s">
        <v>332</v>
      </c>
      <c r="AG2" s="267" t="s">
        <v>281</v>
      </c>
      <c r="AH2" s="267" t="s">
        <v>162</v>
      </c>
      <c r="AI2" s="360"/>
      <c r="AJ2" s="360"/>
      <c r="AK2" s="360"/>
      <c r="AL2" s="360"/>
      <c r="AM2" s="361"/>
      <c r="AN2" s="347" t="s">
        <v>354</v>
      </c>
      <c r="AO2" s="347"/>
      <c r="AP2" s="359" t="s">
        <v>333</v>
      </c>
      <c r="AQ2" s="267" t="s">
        <v>281</v>
      </c>
      <c r="AR2" s="267" t="s">
        <v>163</v>
      </c>
      <c r="AS2" s="360"/>
      <c r="AT2" s="360"/>
      <c r="AU2" s="360"/>
      <c r="AV2" s="360"/>
      <c r="AW2" s="361"/>
      <c r="AX2" s="347" t="s">
        <v>354</v>
      </c>
      <c r="AY2" s="347"/>
      <c r="AZ2" s="359" t="s">
        <v>334</v>
      </c>
      <c r="BA2" s="267" t="s">
        <v>281</v>
      </c>
      <c r="BB2" s="267" t="s">
        <v>164</v>
      </c>
      <c r="BC2" s="360"/>
      <c r="BD2" s="360"/>
      <c r="BE2" s="360"/>
      <c r="BF2" s="360"/>
      <c r="BG2" s="361"/>
      <c r="BH2" s="347" t="s">
        <v>354</v>
      </c>
      <c r="BI2" s="347"/>
      <c r="BJ2" s="359" t="s">
        <v>335</v>
      </c>
      <c r="BK2" s="267" t="s">
        <v>213</v>
      </c>
      <c r="BL2" s="267" t="s">
        <v>212</v>
      </c>
      <c r="BM2" s="360"/>
      <c r="BN2" s="360"/>
      <c r="BO2" s="360"/>
      <c r="BP2" s="360"/>
      <c r="BQ2" s="361"/>
      <c r="BR2" s="347" t="s">
        <v>354</v>
      </c>
      <c r="BS2" s="347"/>
      <c r="BT2" s="359" t="s">
        <v>336</v>
      </c>
      <c r="BU2" s="267" t="s">
        <v>281</v>
      </c>
      <c r="BV2" s="267" t="s">
        <v>165</v>
      </c>
      <c r="BW2" s="360"/>
      <c r="BX2" s="360"/>
      <c r="BY2" s="360"/>
      <c r="BZ2" s="360"/>
      <c r="CA2" s="361"/>
      <c r="CB2" s="347" t="s">
        <v>354</v>
      </c>
      <c r="CC2" s="347"/>
      <c r="CD2" s="359" t="s">
        <v>337</v>
      </c>
      <c r="CE2" s="267" t="s">
        <v>213</v>
      </c>
      <c r="CF2" s="267" t="s">
        <v>251</v>
      </c>
      <c r="CG2" s="360"/>
      <c r="CH2" s="360"/>
      <c r="CI2" s="360"/>
      <c r="CJ2" s="360"/>
      <c r="CK2" s="361"/>
      <c r="CL2" s="347" t="s">
        <v>354</v>
      </c>
      <c r="CM2" s="347"/>
      <c r="CN2" s="359" t="s">
        <v>338</v>
      </c>
      <c r="CO2" s="267" t="s">
        <v>281</v>
      </c>
      <c r="CP2" s="267" t="s">
        <v>166</v>
      </c>
      <c r="CQ2" s="360"/>
      <c r="CR2" s="360"/>
      <c r="CS2" s="360"/>
      <c r="CT2" s="360"/>
      <c r="CU2" s="361"/>
      <c r="CV2" s="347" t="s">
        <v>354</v>
      </c>
      <c r="CW2" s="347"/>
      <c r="CX2" s="359" t="s">
        <v>339</v>
      </c>
      <c r="CY2" s="267" t="s">
        <v>220</v>
      </c>
      <c r="CZ2" s="267" t="s">
        <v>282</v>
      </c>
      <c r="DA2" s="360"/>
      <c r="DB2" s="360"/>
      <c r="DC2" s="360"/>
      <c r="DD2" s="360"/>
      <c r="DE2" s="361"/>
      <c r="DF2" s="347" t="s">
        <v>354</v>
      </c>
      <c r="DG2" s="347"/>
      <c r="DH2" s="359" t="s">
        <v>340</v>
      </c>
      <c r="DI2" s="267" t="s">
        <v>281</v>
      </c>
      <c r="DJ2" s="267" t="s">
        <v>167</v>
      </c>
      <c r="DK2" s="360"/>
      <c r="DL2" s="360"/>
      <c r="DM2" s="360"/>
      <c r="DN2" s="360"/>
      <c r="DO2" s="361"/>
      <c r="DP2" s="347" t="s">
        <v>354</v>
      </c>
      <c r="DQ2" s="347"/>
      <c r="DR2" s="359" t="s">
        <v>341</v>
      </c>
      <c r="DS2" s="267" t="s">
        <v>281</v>
      </c>
      <c r="DT2" s="267" t="s">
        <v>313</v>
      </c>
      <c r="DU2" s="360"/>
      <c r="DV2" s="360"/>
      <c r="DW2" s="360"/>
      <c r="DX2" s="360"/>
      <c r="DY2" s="361"/>
      <c r="DZ2" s="347" t="s">
        <v>354</v>
      </c>
      <c r="EA2" s="347"/>
      <c r="EB2" s="359" t="s">
        <v>342</v>
      </c>
      <c r="EC2" s="267" t="s">
        <v>281</v>
      </c>
      <c r="ED2" s="267" t="s">
        <v>328</v>
      </c>
      <c r="EE2" s="360"/>
      <c r="EF2" s="360"/>
      <c r="EG2" s="360"/>
      <c r="EH2" s="360"/>
      <c r="EI2" s="361"/>
      <c r="EJ2" s="347" t="s">
        <v>354</v>
      </c>
      <c r="EK2" s="347"/>
      <c r="EL2" s="359" t="s">
        <v>396</v>
      </c>
      <c r="EM2" s="267" t="s">
        <v>220</v>
      </c>
      <c r="EN2" s="267" t="s">
        <v>383</v>
      </c>
      <c r="EO2" s="360"/>
      <c r="EP2" s="360"/>
      <c r="EQ2" s="360"/>
      <c r="ER2" s="360"/>
      <c r="ES2" s="361"/>
      <c r="ET2" s="347" t="s">
        <v>354</v>
      </c>
      <c r="EU2" s="347"/>
      <c r="EV2" s="359" t="s">
        <v>371</v>
      </c>
      <c r="EW2" s="267" t="s">
        <v>281</v>
      </c>
      <c r="EX2" s="267" t="s">
        <v>372</v>
      </c>
      <c r="EY2" s="360"/>
      <c r="EZ2" s="360"/>
      <c r="FA2" s="360"/>
      <c r="FB2" s="360"/>
      <c r="FC2" s="361"/>
      <c r="FD2" s="347" t="s">
        <v>354</v>
      </c>
      <c r="FE2" s="347"/>
      <c r="FF2" s="359" t="s">
        <v>382</v>
      </c>
      <c r="FG2" s="267" t="s">
        <v>220</v>
      </c>
      <c r="FH2" s="267" t="s">
        <v>383</v>
      </c>
      <c r="FI2" s="360"/>
      <c r="FJ2" s="360"/>
      <c r="FK2" s="360"/>
      <c r="FL2" s="360"/>
      <c r="FM2" s="361"/>
      <c r="FN2" s="347" t="s">
        <v>354</v>
      </c>
      <c r="FO2" s="347"/>
      <c r="FP2" s="359" t="s">
        <v>385</v>
      </c>
      <c r="FQ2" s="267" t="s">
        <v>281</v>
      </c>
      <c r="FR2" s="267" t="s">
        <v>386</v>
      </c>
      <c r="FS2" s="360"/>
      <c r="FT2" s="360"/>
      <c r="FU2" s="360"/>
      <c r="FV2" s="360"/>
      <c r="FW2" s="361"/>
      <c r="FX2" s="347" t="s">
        <v>354</v>
      </c>
      <c r="FY2" s="347"/>
      <c r="FZ2" s="359" t="s">
        <v>388</v>
      </c>
      <c r="GA2" s="267" t="s">
        <v>220</v>
      </c>
      <c r="GB2" s="267" t="s">
        <v>383</v>
      </c>
      <c r="GC2" s="360"/>
      <c r="GD2" s="360"/>
      <c r="GE2" s="360"/>
      <c r="GF2" s="360"/>
      <c r="GG2" s="361"/>
      <c r="GH2" s="347" t="s">
        <v>354</v>
      </c>
      <c r="GI2" s="347"/>
      <c r="GJ2" s="359" t="s">
        <v>414</v>
      </c>
      <c r="GK2" s="267" t="s">
        <v>220</v>
      </c>
      <c r="GL2" s="267" t="s">
        <v>383</v>
      </c>
      <c r="GM2" s="360"/>
      <c r="GN2" s="360"/>
      <c r="GO2" s="360"/>
      <c r="GP2" s="360"/>
      <c r="GQ2" s="361"/>
      <c r="GR2" s="347" t="s">
        <v>354</v>
      </c>
      <c r="GS2" s="347"/>
      <c r="GT2" s="359" t="s">
        <v>404</v>
      </c>
      <c r="GU2" s="267" t="s">
        <v>281</v>
      </c>
      <c r="GV2" s="267" t="s">
        <v>405</v>
      </c>
      <c r="GW2" s="360"/>
      <c r="GX2" s="360"/>
      <c r="GY2" s="360"/>
      <c r="GZ2" s="360"/>
      <c r="HA2" s="361"/>
      <c r="HB2" s="347" t="s">
        <v>354</v>
      </c>
      <c r="HC2" s="347"/>
      <c r="HD2" s="359" t="s">
        <v>409</v>
      </c>
      <c r="HE2" s="267" t="s">
        <v>281</v>
      </c>
      <c r="HF2" s="267" t="s">
        <v>410</v>
      </c>
      <c r="HG2" s="360"/>
      <c r="HH2" s="360"/>
      <c r="HI2" s="360"/>
      <c r="HJ2" s="360"/>
      <c r="HK2" s="361"/>
      <c r="HL2" s="347" t="s">
        <v>354</v>
      </c>
      <c r="HM2" s="347"/>
      <c r="HN2" s="359" t="s">
        <v>416</v>
      </c>
      <c r="HO2" s="267" t="s">
        <v>220</v>
      </c>
      <c r="HP2" s="267" t="s">
        <v>383</v>
      </c>
      <c r="HQ2" s="360"/>
      <c r="HR2" s="360"/>
      <c r="HS2" s="360"/>
      <c r="HT2" s="360"/>
      <c r="HU2" s="361"/>
      <c r="HV2" s="347" t="s">
        <v>354</v>
      </c>
      <c r="HW2" s="347"/>
      <c r="HX2" s="359" t="s">
        <v>421</v>
      </c>
      <c r="HY2" s="267" t="s">
        <v>281</v>
      </c>
      <c r="HZ2" s="267" t="s">
        <v>422</v>
      </c>
      <c r="IA2" s="360"/>
      <c r="IB2" s="360"/>
      <c r="IC2" s="360"/>
      <c r="ID2" s="360"/>
      <c r="IE2" s="361"/>
      <c r="IF2" s="347" t="s">
        <v>354</v>
      </c>
      <c r="IG2" s="347"/>
    </row>
    <row xmlns:x14ac="http://schemas.microsoft.com/office/spreadsheetml/2009/9/ac" r="3" s="276" customFormat="true" ht="18" customHeight="true" x14ac:dyDescent="0.25">
      <c r="A3" s="627"/>
      <c r="B3" s="268" t="s">
        <v>273</v>
      </c>
      <c r="C3" s="269" t="s">
        <v>56</v>
      </c>
      <c r="D3" s="270" t="s">
        <v>7</v>
      </c>
      <c r="E3" s="271" t="s">
        <v>1</v>
      </c>
      <c r="F3" s="271" t="s">
        <v>2</v>
      </c>
      <c r="G3" s="271" t="s">
        <v>16</v>
      </c>
      <c r="H3" s="271" t="s">
        <v>17</v>
      </c>
      <c r="I3" s="272" t="s">
        <v>18</v>
      </c>
      <c r="J3" s="273"/>
      <c r="K3" s="273"/>
      <c r="L3" s="268" t="s">
        <v>273</v>
      </c>
      <c r="M3" s="269" t="s">
        <v>56</v>
      </c>
      <c r="N3" s="270" t="s">
        <v>7</v>
      </c>
      <c r="O3" s="271" t="s">
        <v>1</v>
      </c>
      <c r="P3" s="271" t="s">
        <v>2</v>
      </c>
      <c r="Q3" s="271" t="s">
        <v>16</v>
      </c>
      <c r="R3" s="271" t="s">
        <v>17</v>
      </c>
      <c r="S3" s="272" t="s">
        <v>18</v>
      </c>
      <c r="T3" s="273"/>
      <c r="U3" s="273"/>
      <c r="V3" s="268" t="s">
        <v>273</v>
      </c>
      <c r="W3" s="269" t="s">
        <v>56</v>
      </c>
      <c r="X3" s="270" t="s">
        <v>7</v>
      </c>
      <c r="Y3" s="271" t="s">
        <v>1</v>
      </c>
      <c r="Z3" s="271" t="s">
        <v>2</v>
      </c>
      <c r="AA3" s="271" t="s">
        <v>16</v>
      </c>
      <c r="AB3" s="271" t="s">
        <v>17</v>
      </c>
      <c r="AC3" s="272" t="s">
        <v>18</v>
      </c>
      <c r="AD3" s="273"/>
      <c r="AE3" s="273"/>
      <c r="AF3" s="268" t="s">
        <v>273</v>
      </c>
      <c r="AG3" s="269" t="s">
        <v>56</v>
      </c>
      <c r="AH3" s="270" t="s">
        <v>7</v>
      </c>
      <c r="AI3" s="271" t="s">
        <v>1</v>
      </c>
      <c r="AJ3" s="271" t="s">
        <v>2</v>
      </c>
      <c r="AK3" s="271" t="s">
        <v>16</v>
      </c>
      <c r="AL3" s="271" t="s">
        <v>17</v>
      </c>
      <c r="AM3" s="272" t="s">
        <v>18</v>
      </c>
      <c r="AN3" s="273"/>
      <c r="AO3" s="273"/>
      <c r="AP3" s="268" t="s">
        <v>273</v>
      </c>
      <c r="AQ3" s="269" t="s">
        <v>56</v>
      </c>
      <c r="AR3" s="270" t="s">
        <v>7</v>
      </c>
      <c r="AS3" s="271" t="s">
        <v>1</v>
      </c>
      <c r="AT3" s="271" t="s">
        <v>2</v>
      </c>
      <c r="AU3" s="271" t="s">
        <v>16</v>
      </c>
      <c r="AV3" s="271" t="s">
        <v>17</v>
      </c>
      <c r="AW3" s="272" t="s">
        <v>18</v>
      </c>
      <c r="AX3" s="273"/>
      <c r="AY3" s="273"/>
      <c r="AZ3" s="268" t="s">
        <v>273</v>
      </c>
      <c r="BA3" s="274" t="s">
        <v>56</v>
      </c>
      <c r="BB3" s="270" t="s">
        <v>7</v>
      </c>
      <c r="BC3" s="271" t="s">
        <v>1</v>
      </c>
      <c r="BD3" s="271" t="s">
        <v>2</v>
      </c>
      <c r="BE3" s="271" t="s">
        <v>16</v>
      </c>
      <c r="BF3" s="271" t="s">
        <v>17</v>
      </c>
      <c r="BG3" s="272" t="s">
        <v>18</v>
      </c>
      <c r="BH3" s="273"/>
      <c r="BI3" s="273"/>
      <c r="BJ3" s="268" t="s">
        <v>273</v>
      </c>
      <c r="BK3" s="269" t="s">
        <v>56</v>
      </c>
      <c r="BL3" s="270" t="s">
        <v>7</v>
      </c>
      <c r="BM3" s="271" t="s">
        <v>1</v>
      </c>
      <c r="BN3" s="271" t="s">
        <v>2</v>
      </c>
      <c r="BO3" s="271" t="s">
        <v>16</v>
      </c>
      <c r="BP3" s="271" t="s">
        <v>17</v>
      </c>
      <c r="BQ3" s="272" t="s">
        <v>18</v>
      </c>
      <c r="BR3" s="273"/>
      <c r="BS3" s="273"/>
      <c r="BT3" s="268" t="s">
        <v>273</v>
      </c>
      <c r="BU3" s="269" t="s">
        <v>56</v>
      </c>
      <c r="BV3" s="270" t="s">
        <v>7</v>
      </c>
      <c r="BW3" s="271" t="s">
        <v>1</v>
      </c>
      <c r="BX3" s="271" t="s">
        <v>2</v>
      </c>
      <c r="BY3" s="271" t="s">
        <v>16</v>
      </c>
      <c r="BZ3" s="271" t="s">
        <v>17</v>
      </c>
      <c r="CA3" s="272" t="s">
        <v>18</v>
      </c>
      <c r="CB3" s="273"/>
      <c r="CC3" s="273"/>
      <c r="CD3" s="268" t="s">
        <v>273</v>
      </c>
      <c r="CE3" s="269" t="s">
        <v>56</v>
      </c>
      <c r="CF3" s="270" t="s">
        <v>7</v>
      </c>
      <c r="CG3" s="271" t="s">
        <v>1</v>
      </c>
      <c r="CH3" s="271" t="s">
        <v>2</v>
      </c>
      <c r="CI3" s="271" t="s">
        <v>16</v>
      </c>
      <c r="CJ3" s="271" t="s">
        <v>17</v>
      </c>
      <c r="CK3" s="272" t="s">
        <v>18</v>
      </c>
      <c r="CL3" s="273"/>
      <c r="CM3" s="273"/>
      <c r="CN3" s="268" t="s">
        <v>273</v>
      </c>
      <c r="CO3" s="269" t="s">
        <v>56</v>
      </c>
      <c r="CP3" s="270" t="s">
        <v>7</v>
      </c>
      <c r="CQ3" s="271" t="s">
        <v>1</v>
      </c>
      <c r="CR3" s="271" t="s">
        <v>2</v>
      </c>
      <c r="CS3" s="271" t="s">
        <v>16</v>
      </c>
      <c r="CT3" s="271" t="s">
        <v>17</v>
      </c>
      <c r="CU3" s="272" t="s">
        <v>18</v>
      </c>
      <c r="CV3" s="273"/>
      <c r="CW3" s="273"/>
      <c r="CX3" s="268" t="s">
        <v>273</v>
      </c>
      <c r="CY3" s="269" t="s">
        <v>56</v>
      </c>
      <c r="CZ3" s="270" t="s">
        <v>7</v>
      </c>
      <c r="DA3" s="271" t="s">
        <v>1</v>
      </c>
      <c r="DB3" s="271" t="s">
        <v>2</v>
      </c>
      <c r="DC3" s="271" t="s">
        <v>16</v>
      </c>
      <c r="DD3" s="271" t="s">
        <v>17</v>
      </c>
      <c r="DE3" s="272" t="s">
        <v>18</v>
      </c>
      <c r="DF3" s="273"/>
      <c r="DG3" s="273"/>
      <c r="DH3" s="268" t="s">
        <v>273</v>
      </c>
      <c r="DI3" s="269" t="s">
        <v>56</v>
      </c>
      <c r="DJ3" s="270" t="s">
        <v>7</v>
      </c>
      <c r="DK3" s="271" t="s">
        <v>1</v>
      </c>
      <c r="DL3" s="271" t="s">
        <v>2</v>
      </c>
      <c r="DM3" s="271" t="s">
        <v>16</v>
      </c>
      <c r="DN3" s="271" t="s">
        <v>17</v>
      </c>
      <c r="DO3" s="272" t="s">
        <v>18</v>
      </c>
      <c r="DP3" s="273"/>
      <c r="DQ3" s="273"/>
      <c r="DR3" s="268" t="s">
        <v>273</v>
      </c>
      <c r="DS3" s="269" t="s">
        <v>56</v>
      </c>
      <c r="DT3" s="270" t="s">
        <v>7</v>
      </c>
      <c r="DU3" s="271" t="s">
        <v>1</v>
      </c>
      <c r="DV3" s="271" t="s">
        <v>2</v>
      </c>
      <c r="DW3" s="271" t="s">
        <v>16</v>
      </c>
      <c r="DX3" s="271" t="s">
        <v>17</v>
      </c>
      <c r="DY3" s="272" t="s">
        <v>18</v>
      </c>
      <c r="DZ3" s="273"/>
      <c r="EA3" s="273"/>
      <c r="EB3" s="268" t="s">
        <v>273</v>
      </c>
      <c r="EC3" s="269" t="s">
        <v>56</v>
      </c>
      <c r="ED3" s="270" t="s">
        <v>7</v>
      </c>
      <c r="EE3" s="271" t="s">
        <v>1</v>
      </c>
      <c r="EF3" s="271" t="s">
        <v>2</v>
      </c>
      <c r="EG3" s="271" t="s">
        <v>16</v>
      </c>
      <c r="EH3" s="271" t="s">
        <v>17</v>
      </c>
      <c r="EI3" s="272" t="s">
        <v>18</v>
      </c>
      <c r="EJ3" s="273"/>
      <c r="EK3" s="273"/>
      <c r="EL3" s="268" t="s">
        <v>273</v>
      </c>
      <c r="EM3" s="269" t="s">
        <v>56</v>
      </c>
      <c r="EN3" s="270" t="s">
        <v>7</v>
      </c>
      <c r="EO3" s="271" t="s">
        <v>1</v>
      </c>
      <c r="EP3" s="271" t="s">
        <v>2</v>
      </c>
      <c r="EQ3" s="271" t="s">
        <v>16</v>
      </c>
      <c r="ER3" s="271" t="s">
        <v>17</v>
      </c>
      <c r="ES3" s="272" t="s">
        <v>18</v>
      </c>
      <c r="ET3" s="273"/>
      <c r="EU3" s="273"/>
      <c r="EV3" s="268" t="s">
        <v>273</v>
      </c>
      <c r="EW3" s="269" t="s">
        <v>56</v>
      </c>
      <c r="EX3" s="270" t="s">
        <v>7</v>
      </c>
      <c r="EY3" s="271" t="s">
        <v>1</v>
      </c>
      <c r="EZ3" s="271" t="s">
        <v>2</v>
      </c>
      <c r="FA3" s="271" t="s">
        <v>16</v>
      </c>
      <c r="FB3" s="271" t="s">
        <v>17</v>
      </c>
      <c r="FC3" s="272" t="s">
        <v>18</v>
      </c>
      <c r="FD3" s="273"/>
      <c r="FE3" s="273"/>
      <c r="FF3" s="268" t="s">
        <v>273</v>
      </c>
      <c r="FG3" s="269" t="s">
        <v>56</v>
      </c>
      <c r="FH3" s="270" t="s">
        <v>7</v>
      </c>
      <c r="FI3" s="271" t="s">
        <v>1</v>
      </c>
      <c r="FJ3" s="271" t="s">
        <v>2</v>
      </c>
      <c r="FK3" s="271" t="s">
        <v>16</v>
      </c>
      <c r="FL3" s="271" t="s">
        <v>17</v>
      </c>
      <c r="FM3" s="272" t="s">
        <v>18</v>
      </c>
      <c r="FN3" s="273"/>
      <c r="FO3" s="273"/>
      <c r="FP3" s="268" t="s">
        <v>273</v>
      </c>
      <c r="FQ3" s="269" t="s">
        <v>56</v>
      </c>
      <c r="FR3" s="270" t="s">
        <v>7</v>
      </c>
      <c r="FS3" s="271" t="s">
        <v>1</v>
      </c>
      <c r="FT3" s="271" t="s">
        <v>2</v>
      </c>
      <c r="FU3" s="271" t="s">
        <v>16</v>
      </c>
      <c r="FV3" s="271" t="s">
        <v>17</v>
      </c>
      <c r="FW3" s="272" t="s">
        <v>18</v>
      </c>
      <c r="FX3" s="273"/>
      <c r="FY3" s="273"/>
      <c r="FZ3" s="268" t="s">
        <v>273</v>
      </c>
      <c r="GA3" s="269" t="s">
        <v>56</v>
      </c>
      <c r="GB3" s="270" t="s">
        <v>7</v>
      </c>
      <c r="GC3" s="271" t="s">
        <v>1</v>
      </c>
      <c r="GD3" s="271" t="s">
        <v>2</v>
      </c>
      <c r="GE3" s="271" t="s">
        <v>16</v>
      </c>
      <c r="GF3" s="271" t="s">
        <v>17</v>
      </c>
      <c r="GG3" s="272" t="s">
        <v>18</v>
      </c>
      <c r="GH3" s="273"/>
      <c r="GI3" s="273"/>
      <c r="GJ3" s="268" t="s">
        <v>273</v>
      </c>
      <c r="GK3" s="269" t="s">
        <v>56</v>
      </c>
      <c r="GL3" s="270" t="s">
        <v>7</v>
      </c>
      <c r="GM3" s="271" t="s">
        <v>1</v>
      </c>
      <c r="GN3" s="271" t="s">
        <v>2</v>
      </c>
      <c r="GO3" s="271" t="s">
        <v>16</v>
      </c>
      <c r="GP3" s="271" t="s">
        <v>17</v>
      </c>
      <c r="GQ3" s="272" t="s">
        <v>18</v>
      </c>
      <c r="GR3" s="273"/>
      <c r="GS3" s="273"/>
      <c r="GT3" s="268" t="s">
        <v>273</v>
      </c>
      <c r="GU3" s="269" t="s">
        <v>56</v>
      </c>
      <c r="GV3" s="270" t="s">
        <v>7</v>
      </c>
      <c r="GW3" s="271" t="s">
        <v>1</v>
      </c>
      <c r="GX3" s="271" t="s">
        <v>2</v>
      </c>
      <c r="GY3" s="271" t="s">
        <v>16</v>
      </c>
      <c r="GZ3" s="271" t="s">
        <v>17</v>
      </c>
      <c r="HA3" s="272" t="s">
        <v>18</v>
      </c>
      <c r="HB3" s="273"/>
      <c r="HC3" s="273"/>
      <c r="HD3" s="268" t="s">
        <v>273</v>
      </c>
      <c r="HE3" s="269" t="s">
        <v>56</v>
      </c>
      <c r="HF3" s="270" t="s">
        <v>7</v>
      </c>
      <c r="HG3" s="271" t="s">
        <v>1</v>
      </c>
      <c r="HH3" s="271" t="s">
        <v>2</v>
      </c>
      <c r="HI3" s="271" t="s">
        <v>16</v>
      </c>
      <c r="HJ3" s="271" t="s">
        <v>17</v>
      </c>
      <c r="HK3" s="272" t="s">
        <v>18</v>
      </c>
      <c r="HL3" s="273"/>
      <c r="HM3" s="273"/>
      <c r="HN3" s="268" t="s">
        <v>273</v>
      </c>
      <c r="HO3" s="269" t="s">
        <v>56</v>
      </c>
      <c r="HP3" s="270" t="s">
        <v>7</v>
      </c>
      <c r="HQ3" s="271" t="s">
        <v>1</v>
      </c>
      <c r="HR3" s="271" t="s">
        <v>2</v>
      </c>
      <c r="HS3" s="271" t="s">
        <v>16</v>
      </c>
      <c r="HT3" s="271" t="s">
        <v>17</v>
      </c>
      <c r="HU3" s="272" t="s">
        <v>18</v>
      </c>
      <c r="HV3" s="273"/>
      <c r="HW3" s="273"/>
      <c r="HX3" s="268" t="s">
        <v>273</v>
      </c>
      <c r="HY3" s="269" t="s">
        <v>56</v>
      </c>
      <c r="HZ3" s="270" t="s">
        <v>7</v>
      </c>
      <c r="IA3" s="271" t="s">
        <v>1</v>
      </c>
      <c r="IB3" s="271" t="s">
        <v>2</v>
      </c>
      <c r="IC3" s="271" t="s">
        <v>16</v>
      </c>
      <c r="ID3" s="271" t="s">
        <v>17</v>
      </c>
      <c r="IE3" s="272" t="s">
        <v>18</v>
      </c>
      <c r="IF3" s="273"/>
      <c r="IG3" s="273"/>
      <c r="IH3" s="275"/>
      <c r="IR3" s="275"/>
    </row>
    <row xmlns:x14ac="http://schemas.microsoft.com/office/spreadsheetml/2009/9/ac" r="4" s="4" customFormat="true" x14ac:dyDescent="0.25">
      <c r="A4" s="421" t="str">
        <f>IF(ISBLANK('Data Summary'!A6),"",'Data Summary'!A6)</f>
        <v>BTN_2008_EMIS</v>
      </c>
      <c r="B4" s="132"/>
      <c r="C4" s="67" t="s">
        <v>24</v>
      </c>
      <c r="D4" s="9" t="str">
        <f t="shared" ref="D4:I4" si="0">IF(COUNTA(D13)=0,"",D13)</f>
        <v/>
      </c>
      <c r="E4" s="9" t="str">
        <f t="shared" si="0"/>
        <v/>
      </c>
      <c r="F4" s="9" t="str">
        <f t="shared" si="0"/>
        <v/>
      </c>
      <c r="G4" s="9" t="str">
        <f t="shared" si="0"/>
        <v/>
      </c>
      <c r="H4" s="9" t="str">
        <f t="shared" si="0"/>
        <v/>
      </c>
      <c r="I4" s="31" t="str">
        <f t="shared" si="0"/>
        <v/>
      </c>
      <c r="J4" s="24"/>
      <c r="K4" s="24"/>
      <c r="L4" s="132"/>
      <c r="M4" s="15" t="s">
        <v>24</v>
      </c>
      <c r="N4" s="9" t="str">
        <f t="shared" ref="N4:S4" si="1">IF(COUNTA(N13)=0,"",N13)</f>
        <v/>
      </c>
      <c r="O4" s="9" t="str">
        <f t="shared" si="1"/>
        <v/>
      </c>
      <c r="P4" s="9" t="str">
        <f t="shared" si="1"/>
        <v/>
      </c>
      <c r="Q4" s="9" t="str">
        <f t="shared" si="1"/>
        <v/>
      </c>
      <c r="R4" s="9" t="str">
        <f t="shared" si="1"/>
        <v/>
      </c>
      <c r="S4" s="31" t="str">
        <f t="shared" si="1"/>
        <v/>
      </c>
      <c r="T4" s="24"/>
      <c r="U4" s="24"/>
      <c r="V4" s="132"/>
      <c r="W4" s="15" t="s">
        <v>24</v>
      </c>
      <c r="X4" s="9">
        <f t="shared" ref="X4:AC4" si="2">IF(COUNTA(X13)=0,"",X13)</f>
        <v>6</v>
      </c>
      <c r="Y4" s="9">
        <f t="shared" si="2"/>
        <v>1.2658227848101267</v>
      </c>
      <c r="Z4" s="9">
        <f t="shared" si="2"/>
        <v>8.5959885386819472</v>
      </c>
      <c r="AA4" s="9" t="str">
        <f t="shared" si="2"/>
        <v/>
      </c>
      <c r="AB4" s="9">
        <f t="shared" si="2"/>
        <v>8.115942028985506</v>
      </c>
      <c r="AC4" s="31">
        <f t="shared" si="2"/>
        <v>2.4691358024691357</v>
      </c>
      <c r="AD4" s="24"/>
      <c r="AE4" s="24"/>
      <c r="AF4" s="132"/>
      <c r="AG4" s="15" t="s">
        <v>24</v>
      </c>
      <c r="AH4" s="9" t="str">
        <f t="shared" ref="AH4:AM4" si="3">IF(COUNTA(AH13)=0,"",AH13)</f>
        <v/>
      </c>
      <c r="AI4" s="9" t="str">
        <f t="shared" si="3"/>
        <v/>
      </c>
      <c r="AJ4" s="9" t="str">
        <f t="shared" si="3"/>
        <v/>
      </c>
      <c r="AK4" s="9" t="str">
        <f t="shared" si="3"/>
        <v/>
      </c>
      <c r="AL4" s="9" t="str">
        <f t="shared" si="3"/>
        <v/>
      </c>
      <c r="AM4" s="31" t="str">
        <f t="shared" si="3"/>
        <v/>
      </c>
      <c r="AN4" s="24"/>
      <c r="AO4" s="24"/>
      <c r="AP4" s="132"/>
      <c r="AQ4" s="15" t="s">
        <v>24</v>
      </c>
      <c r="AR4" s="9" t="str">
        <f t="shared" ref="AR4:AW4" si="4">IF(COUNTA(AR13)=0,"",AR13)</f>
        <v/>
      </c>
      <c r="AS4" s="9" t="str">
        <f t="shared" si="4"/>
        <v/>
      </c>
      <c r="AT4" s="9" t="str">
        <f t="shared" si="4"/>
        <v/>
      </c>
      <c r="AU4" s="9" t="str">
        <f t="shared" si="4"/>
        <v/>
      </c>
      <c r="AV4" s="9" t="str">
        <f t="shared" si="4"/>
        <v/>
      </c>
      <c r="AW4" s="31" t="str">
        <f t="shared" si="4"/>
        <v/>
      </c>
      <c r="AX4" s="24"/>
      <c r="AY4" s="24"/>
      <c r="AZ4" s="132"/>
      <c r="BA4" s="67" t="s">
        <v>24</v>
      </c>
      <c r="BB4" s="9" t="str">
        <f t="shared" ref="BB4:BG4" si="5">IF(COUNTA(BB13)=0,"",BB13)</f>
        <v/>
      </c>
      <c r="BC4" s="9" t="str">
        <f t="shared" si="5"/>
        <v/>
      </c>
      <c r="BD4" s="9" t="str">
        <f t="shared" si="5"/>
        <v/>
      </c>
      <c r="BE4" s="9" t="str">
        <f t="shared" si="5"/>
        <v/>
      </c>
      <c r="BF4" s="9" t="str">
        <f t="shared" si="5"/>
        <v/>
      </c>
      <c r="BG4" s="31" t="str">
        <f t="shared" si="5"/>
        <v/>
      </c>
      <c r="BH4" s="24"/>
      <c r="BI4" s="24"/>
      <c r="BJ4" s="132"/>
      <c r="BK4" s="15" t="s">
        <v>24</v>
      </c>
      <c r="BL4" s="9" t="str">
        <f t="shared" ref="BL4:BQ4" si="6">IF(COUNTA(BL13)=0,"",BL13)</f>
        <v/>
      </c>
      <c r="BM4" s="9" t="str">
        <f t="shared" si="6"/>
        <v/>
      </c>
      <c r="BN4" s="9" t="str">
        <f t="shared" si="6"/>
        <v/>
      </c>
      <c r="BO4" s="9" t="str">
        <f t="shared" si="6"/>
        <v/>
      </c>
      <c r="BP4" s="9" t="str">
        <f t="shared" si="6"/>
        <v/>
      </c>
      <c r="BQ4" s="31" t="str">
        <f t="shared" si="6"/>
        <v/>
      </c>
      <c r="BR4" s="24"/>
      <c r="BS4" s="24"/>
      <c r="BT4" s="132"/>
      <c r="BU4" s="15" t="s">
        <v>24</v>
      </c>
      <c r="BV4" s="9">
        <f t="shared" ref="BV4:CA4" si="7">IF(COUNTA(BV13)=0,"",BV13)</f>
        <v>0</v>
      </c>
      <c r="BW4" s="9" t="str">
        <f t="shared" si="7"/>
        <v/>
      </c>
      <c r="BX4" s="9" t="str">
        <f t="shared" si="7"/>
        <v/>
      </c>
      <c r="BY4" s="9" t="str">
        <f t="shared" si="7"/>
        <v/>
      </c>
      <c r="BZ4" s="9" t="str">
        <f t="shared" si="7"/>
        <v/>
      </c>
      <c r="CA4" s="31" t="str">
        <f t="shared" si="7"/>
        <v/>
      </c>
      <c r="CB4" s="24"/>
      <c r="CC4" s="24"/>
      <c r="CD4" s="132"/>
      <c r="CE4" s="15" t="s">
        <v>24</v>
      </c>
      <c r="CF4" s="9">
        <f t="shared" ref="CF4:CK4" si="8">IF(COUNTA(CF13)=0,"",CF13)</f>
        <v>0</v>
      </c>
      <c r="CG4" s="9" t="str">
        <f t="shared" si="8"/>
        <v/>
      </c>
      <c r="CH4" s="9" t="str">
        <f t="shared" si="8"/>
        <v/>
      </c>
      <c r="CI4" s="9" t="str">
        <f t="shared" si="8"/>
        <v/>
      </c>
      <c r="CJ4" s="9" t="str">
        <f t="shared" si="8"/>
        <v/>
      </c>
      <c r="CK4" s="31" t="str">
        <f t="shared" si="8"/>
        <v/>
      </c>
      <c r="CL4" s="24"/>
      <c r="CM4" s="24"/>
      <c r="CN4" s="132"/>
      <c r="CO4" s="15" t="s">
        <v>24</v>
      </c>
      <c r="CP4" s="9">
        <f t="shared" ref="CP4:CU4" si="9">IF(COUNTA(CP13)=0,"",CP13)</f>
        <v>0</v>
      </c>
      <c r="CQ4" s="9" t="str">
        <f t="shared" si="9"/>
        <v/>
      </c>
      <c r="CR4" s="9" t="str">
        <f t="shared" si="9"/>
        <v/>
      </c>
      <c r="CS4" s="9" t="str">
        <f t="shared" si="9"/>
        <v/>
      </c>
      <c r="CT4" s="9" t="str">
        <f t="shared" si="9"/>
        <v/>
      </c>
      <c r="CU4" s="31" t="str">
        <f t="shared" si="9"/>
        <v/>
      </c>
      <c r="CV4" s="24"/>
      <c r="CW4" s="24"/>
      <c r="CX4" s="132"/>
      <c r="CY4" s="15" t="s">
        <v>24</v>
      </c>
      <c r="CZ4" s="9" t="str">
        <f t="shared" ref="CZ4:DE4" si="10">IF(COUNTA(CZ13)=0,"",CZ13)</f>
        <v/>
      </c>
      <c r="DA4" s="9" t="str">
        <f t="shared" si="10"/>
        <v/>
      </c>
      <c r="DB4" s="9" t="str">
        <f t="shared" si="10"/>
        <v/>
      </c>
      <c r="DC4" s="9" t="str">
        <f t="shared" si="10"/>
        <v/>
      </c>
      <c r="DD4" s="9" t="str">
        <f t="shared" si="10"/>
        <v/>
      </c>
      <c r="DE4" s="31" t="str">
        <f t="shared" si="10"/>
        <v/>
      </c>
      <c r="DF4" s="24"/>
      <c r="DG4" s="24"/>
      <c r="DH4" s="132"/>
      <c r="DI4" s="15" t="s">
        <v>24</v>
      </c>
      <c r="DJ4" s="9">
        <f t="shared" ref="DJ4:DO4" si="11">IF(COUNTA(DJ13)=0,"",DJ13)</f>
        <v>0</v>
      </c>
      <c r="DK4" s="9" t="str">
        <f t="shared" si="11"/>
        <v/>
      </c>
      <c r="DL4" s="9" t="str">
        <f t="shared" si="11"/>
        <v/>
      </c>
      <c r="DM4" s="9" t="str">
        <f t="shared" si="11"/>
        <v/>
      </c>
      <c r="DN4" s="9">
        <f t="shared" si="11"/>
        <v>0</v>
      </c>
      <c r="DO4" s="31">
        <f t="shared" si="11"/>
        <v>0</v>
      </c>
      <c r="DP4" s="24"/>
      <c r="DQ4" s="24"/>
      <c r="DR4" s="132"/>
      <c r="DS4" s="15" t="s">
        <v>24</v>
      </c>
      <c r="DT4" s="9">
        <f t="shared" ref="DT4:DY4" si="12">IF(COUNTA(DT13)=0,"",DT13)</f>
        <v>6.1</v>
      </c>
      <c r="DU4" s="9" t="str">
        <f t="shared" si="12"/>
        <v/>
      </c>
      <c r="DV4" s="9" t="str">
        <f t="shared" si="12"/>
        <v/>
      </c>
      <c r="DW4" s="9" t="str">
        <f t="shared" si="12"/>
        <v/>
      </c>
      <c r="DX4" s="9" t="str">
        <f t="shared" si="12"/>
        <v/>
      </c>
      <c r="DY4" s="31" t="str">
        <f t="shared" si="12"/>
        <v/>
      </c>
      <c r="DZ4" s="24"/>
      <c r="EA4" s="24"/>
      <c r="EB4" s="132"/>
      <c r="EC4" s="15" t="s">
        <v>24</v>
      </c>
      <c r="ED4" s="9">
        <f t="shared" ref="ED4:EI4" si="13">IF(COUNTA(ED13)=0,"",ED13)</f>
        <v>5.6</v>
      </c>
      <c r="EE4" s="9" t="str">
        <f t="shared" si="13"/>
        <v/>
      </c>
      <c r="EF4" s="9" t="str">
        <f t="shared" si="13"/>
        <v/>
      </c>
      <c r="EG4" s="9" t="str">
        <f t="shared" si="13"/>
        <v/>
      </c>
      <c r="EH4" s="9" t="str">
        <f t="shared" si="13"/>
        <v/>
      </c>
      <c r="EI4" s="31" t="str">
        <f t="shared" si="13"/>
        <v/>
      </c>
      <c r="EJ4" s="24"/>
      <c r="EK4" s="24"/>
      <c r="EL4" s="132"/>
      <c r="EM4" s="15" t="s">
        <v>24</v>
      </c>
      <c r="EN4" s="9" t="str">
        <f t="shared" ref="EN4:ES4" si="14">IF(COUNTA(EN13)=0,"",EN13)</f>
        <v/>
      </c>
      <c r="EO4" s="9" t="str">
        <f t="shared" si="14"/>
        <v/>
      </c>
      <c r="EP4" s="9" t="str">
        <f t="shared" si="14"/>
        <v/>
      </c>
      <c r="EQ4" s="9" t="str">
        <f t="shared" si="14"/>
        <v/>
      </c>
      <c r="ER4" s="9" t="str">
        <f t="shared" si="14"/>
        <v/>
      </c>
      <c r="ES4" s="31" t="str">
        <f t="shared" si="14"/>
        <v/>
      </c>
      <c r="ET4" s="24"/>
      <c r="EU4" s="24"/>
      <c r="EV4" s="132"/>
      <c r="EW4" s="15" t="s">
        <v>24</v>
      </c>
      <c r="EX4" s="9">
        <f t="shared" ref="EX4:FC4" si="15">IF(COUNTA(EX13)=0,"",EX13)</f>
        <v>0</v>
      </c>
      <c r="EY4" s="9" t="str">
        <f t="shared" si="15"/>
        <v/>
      </c>
      <c r="EZ4" s="9" t="str">
        <f t="shared" si="15"/>
        <v/>
      </c>
      <c r="FA4" s="9" t="str">
        <f t="shared" si="15"/>
        <v/>
      </c>
      <c r="FB4" s="9" t="str">
        <f t="shared" si="15"/>
        <v/>
      </c>
      <c r="FC4" s="31" t="str">
        <f t="shared" si="15"/>
        <v/>
      </c>
      <c r="FD4" s="24"/>
      <c r="FE4" s="24"/>
      <c r="FF4" s="132"/>
      <c r="FG4" s="15" t="s">
        <v>24</v>
      </c>
      <c r="FH4" s="9" t="str">
        <f t="shared" ref="FH4:FM4" si="16">IF(COUNTA(FH13)=0,"",FH13)</f>
        <v/>
      </c>
      <c r="FI4" s="9" t="str">
        <f t="shared" si="16"/>
        <v/>
      </c>
      <c r="FJ4" s="9" t="str">
        <f t="shared" si="16"/>
        <v/>
      </c>
      <c r="FK4" s="9" t="str">
        <f t="shared" si="16"/>
        <v/>
      </c>
      <c r="FL4" s="9" t="str">
        <f t="shared" si="16"/>
        <v/>
      </c>
      <c r="FM4" s="31" t="str">
        <f t="shared" si="16"/>
        <v/>
      </c>
      <c r="FN4" s="24"/>
      <c r="FO4" s="24"/>
      <c r="FP4" s="132"/>
      <c r="FQ4" s="15" t="s">
        <v>24</v>
      </c>
      <c r="FR4" s="9">
        <f t="shared" ref="FR4:FW4" si="17">IF(COUNTA(FR13)=0,"",FR13)</f>
        <v>0</v>
      </c>
      <c r="FS4" s="9" t="str">
        <f t="shared" si="17"/>
        <v/>
      </c>
      <c r="FT4" s="9" t="str">
        <f t="shared" si="17"/>
        <v/>
      </c>
      <c r="FU4" s="9" t="str">
        <f t="shared" si="17"/>
        <v/>
      </c>
      <c r="FV4" s="9" t="str">
        <f t="shared" si="17"/>
        <v/>
      </c>
      <c r="FW4" s="31" t="str">
        <f t="shared" si="17"/>
        <v/>
      </c>
      <c r="FX4" s="24"/>
      <c r="FY4" s="24"/>
      <c r="FZ4" s="132"/>
      <c r="GA4" s="15" t="s">
        <v>24</v>
      </c>
      <c r="GB4" s="9" t="str">
        <f t="shared" ref="GB4:GG4" si="18">IF(COUNTA(GB13)=0,"",GB13)</f>
        <v/>
      </c>
      <c r="GC4" s="9" t="str">
        <f t="shared" si="18"/>
        <v/>
      </c>
      <c r="GD4" s="9" t="str">
        <f t="shared" si="18"/>
        <v/>
      </c>
      <c r="GE4" s="9" t="str">
        <f t="shared" si="18"/>
        <v/>
      </c>
      <c r="GF4" s="9" t="str">
        <f t="shared" si="18"/>
        <v/>
      </c>
      <c r="GG4" s="31" t="str">
        <f t="shared" si="18"/>
        <v/>
      </c>
      <c r="GH4" s="24"/>
      <c r="GI4" s="24"/>
      <c r="GJ4" s="132"/>
      <c r="GK4" s="15" t="s">
        <v>24</v>
      </c>
      <c r="GL4" s="9" t="str">
        <f t="shared" ref="GL4:GQ4" si="19">IF(COUNTA(GL13)=0,"",GL13)</f>
        <v/>
      </c>
      <c r="GM4" s="9" t="str">
        <f t="shared" si="19"/>
        <v/>
      </c>
      <c r="GN4" s="9" t="str">
        <f t="shared" si="19"/>
        <v/>
      </c>
      <c r="GO4" s="9" t="str">
        <f t="shared" si="19"/>
        <v/>
      </c>
      <c r="GP4" s="9" t="str">
        <f t="shared" si="19"/>
        <v/>
      </c>
      <c r="GQ4" s="31" t="str">
        <f t="shared" si="19"/>
        <v/>
      </c>
      <c r="GR4" s="24"/>
      <c r="GS4" s="24"/>
      <c r="GT4" s="132"/>
      <c r="GU4" s="15" t="s">
        <v>24</v>
      </c>
      <c r="GV4" s="9">
        <f t="shared" ref="GV4:HA4" si="20">IF(COUNTA(GV13)=0,"",GV13)</f>
        <v>0</v>
      </c>
      <c r="GW4" s="9" t="str">
        <f t="shared" si="20"/>
        <v/>
      </c>
      <c r="GX4" s="9" t="str">
        <f t="shared" si="20"/>
        <v/>
      </c>
      <c r="GY4" s="9" t="str">
        <f t="shared" si="20"/>
        <v/>
      </c>
      <c r="GZ4" s="9" t="str">
        <f t="shared" si="20"/>
        <v/>
      </c>
      <c r="HA4" s="31" t="str">
        <f t="shared" si="20"/>
        <v/>
      </c>
      <c r="HB4" s="24"/>
      <c r="HC4" s="24"/>
      <c r="HD4" s="132"/>
      <c r="HE4" s="15" t="s">
        <v>24</v>
      </c>
      <c r="HF4" s="9">
        <f t="shared" ref="HF4:HK4" si="21">IF(COUNTA(HF13)=0,"",HF13)</f>
        <v>0</v>
      </c>
      <c r="HG4" s="9" t="str">
        <f t="shared" si="21"/>
        <v/>
      </c>
      <c r="HH4" s="9" t="str">
        <f t="shared" si="21"/>
        <v/>
      </c>
      <c r="HI4" s="9" t="str">
        <f t="shared" si="21"/>
        <v/>
      </c>
      <c r="HJ4" s="9" t="str">
        <f t="shared" si="21"/>
        <v/>
      </c>
      <c r="HK4" s="31" t="str">
        <f t="shared" si="21"/>
        <v/>
      </c>
      <c r="HL4" s="24"/>
      <c r="HM4" s="24"/>
      <c r="HN4" s="132"/>
      <c r="HO4" s="15" t="s">
        <v>24</v>
      </c>
      <c r="HP4" s="9" t="str">
        <f t="shared" ref="HP4:HU4" si="22">IF(COUNTA(HP13)=0,"",HP13)</f>
        <v/>
      </c>
      <c r="HQ4" s="9" t="str">
        <f t="shared" si="22"/>
        <v/>
      </c>
      <c r="HR4" s="9" t="str">
        <f t="shared" si="22"/>
        <v/>
      </c>
      <c r="HS4" s="9" t="str">
        <f t="shared" si="22"/>
        <v/>
      </c>
      <c r="HT4" s="9" t="str">
        <f t="shared" si="22"/>
        <v/>
      </c>
      <c r="HU4" s="31" t="str">
        <f t="shared" si="22"/>
        <v/>
      </c>
      <c r="HV4" s="24"/>
      <c r="HW4" s="24"/>
      <c r="HX4" s="132"/>
      <c r="HY4" s="15" t="s">
        <v>24</v>
      </c>
      <c r="HZ4" s="9">
        <f t="shared" ref="HZ4:IE4" si="23">IF(COUNTA(HZ13)=0,"",HZ13)</f>
        <v>0</v>
      </c>
      <c r="IA4" s="9" t="str">
        <f t="shared" si="23"/>
        <v/>
      </c>
      <c r="IB4" s="9" t="str">
        <f t="shared" si="23"/>
        <v/>
      </c>
      <c r="IC4" s="9" t="str">
        <f t="shared" si="23"/>
        <v/>
      </c>
      <c r="ID4" s="9" t="str">
        <f t="shared" si="23"/>
        <v/>
      </c>
      <c r="IE4" s="31" t="str">
        <f t="shared" si="23"/>
        <v/>
      </c>
      <c r="IF4" s="24"/>
      <c r="IG4" s="24"/>
      <c r="IH4" s="143"/>
      <c r="IR4" s="143"/>
    </row>
    <row xmlns:x14ac="http://schemas.microsoft.com/office/spreadsheetml/2009/9/ac" r="5" s="4" customFormat="true" x14ac:dyDescent="0.25">
      <c r="A5" s="421" t="str">
        <f ca="true">IF(ISBLANK('Data Summary'!A7),"",'Data Summary'!A7)</f>
        <v>BTN_2009_EMIS</v>
      </c>
      <c r="B5" s="132"/>
      <c r="C5" s="67" t="s">
        <v>0</v>
      </c>
      <c r="D5" s="9"/>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1" t="str">
        <f>IF((COUNTA(I14:I25)=0)+(COUNTA(I13)=0),"",100-I13-SUMPRODUCT(C14:C25,I14:I25))</f>
        <v/>
      </c>
      <c r="J5" s="24"/>
      <c r="K5" s="24"/>
      <c r="L5" s="132"/>
      <c r="M5" s="15" t="s">
        <v>0</v>
      </c>
      <c r="N5" s="9"/>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32"/>
      <c r="W5" s="15" t="s">
        <v>0</v>
      </c>
      <c r="X5" s="9">
        <f>IF((COUNTA(X14:X25)=0)+(COUNTA(X13)=0),"",100-X13-SUMPRODUCT(W14:W25,X14:X25))</f>
        <v>31.771203155818533</v>
      </c>
      <c r="Y5" s="9" t="str">
        <f>IF((COUNTA(Y14:Y25)=0)+(COUNTA(Y13)=0),"",100-Y13-SUMPRODUCT(W14:W25,Y14:Y25))</f>
        <v/>
      </c>
      <c r="Z5" s="9" t="str">
        <f>IF((COUNTA(Z14:Z25)=0)+(COUNTA(Z13)=0),"",100-Z13-SUMPRODUCT(W14:W25,Z14:Z25))</f>
        <v/>
      </c>
      <c r="AA5" s="9" t="str">
        <f>IF((COUNTA(AA14:AA25)=0)+(COUNTA(AA13)=0),"",100-AA13-SUMPRODUCT(W14:W25,AA14:AA25))</f>
        <v/>
      </c>
      <c r="AB5" s="9"/>
      <c r="AC5" s="31"/>
      <c r="AD5" s="24"/>
      <c r="AE5" s="24"/>
      <c r="AF5" s="132"/>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1" t="str">
        <f>IF((COUNTA(AM14:AM25)=0)+(COUNTA(AM13)=0),"",100-AM13-SUMPRODUCT(AG14:AG25,AM14:AM25))</f>
        <v/>
      </c>
      <c r="AN5" s="24"/>
      <c r="AO5" s="24"/>
      <c r="AP5" s="132"/>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1" t="str">
        <f>IF((COUNTA(AW14:AW25)=0)+(COUNTA(AW13)=0),"",100-AW13-SUMPRODUCT(AQ14:AQ25,AW14:AW25))</f>
        <v/>
      </c>
      <c r="AX5" s="24"/>
      <c r="AY5" s="24"/>
      <c r="AZ5" s="132"/>
      <c r="BA5" s="67" t="s">
        <v>0</v>
      </c>
      <c r="BB5" s="9"/>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t="str">
        <f>IF((COUNTA(BG14:BG25)=0)+(COUNTA(BG13)=0),"",100-BG13-SUMPRODUCT(BA14:BA25,BG14:BG25))</f>
        <v/>
      </c>
      <c r="BH5" s="24"/>
      <c r="BI5" s="24"/>
      <c r="BJ5" s="132"/>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31" t="str">
        <f>IF((COUNTA(BQ14:BQ25)=0)+(COUNTA(BQ13)=0),"",100-BQ13-SUMPRODUCT(BK14:BK25,BQ14:BQ25))</f>
        <v/>
      </c>
      <c r="BR5" s="24"/>
      <c r="BS5" s="24"/>
      <c r="BT5" s="132"/>
      <c r="BU5" s="15" t="s">
        <v>0</v>
      </c>
      <c r="BV5" s="9">
        <f>IF((COUNTA(BV14:BV25)=0)+(COUNTA(BV13)=0),"",100-BV13-SUMPRODUCT(BU14:BU25,BV14:BV25))</f>
        <v>10</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31" t="str">
        <f>IF((COUNTA(CA14:CA25)=0)+(COUNTA(CA13)=0),"",100-CA13-SUMPRODUCT(BU14:BU25,CA14:CA25))</f>
        <v/>
      </c>
      <c r="CB5" s="24"/>
      <c r="CC5" s="24"/>
      <c r="CD5" s="132"/>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31" t="str">
        <f>IF((COUNTA(CK14:CK25)=0)+(COUNTA(CK13)=0),"",100-CK13-SUMPRODUCT(CE14:CE25,CK14:CK25))</f>
        <v/>
      </c>
      <c r="CL5" s="24"/>
      <c r="CM5" s="24"/>
      <c r="CN5" s="132"/>
      <c r="CO5" s="15" t="s">
        <v>0</v>
      </c>
      <c r="CP5" s="9">
        <f>IF((COUNTA(CP14:CP25)=0)+(COUNTA(CP13)=0),"",100-CP13-SUMPRODUCT(CO14:CO25,CP14:CP25))</f>
        <v>8</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31" t="str">
        <f>IF((COUNTA(CU14:CU25)=0)+(COUNTA(CU13)=0),"",100-CU13-SUMPRODUCT(CO14:CO25,CU14:CU25))</f>
        <v/>
      </c>
      <c r="CV5" s="24"/>
      <c r="CW5" s="24"/>
      <c r="CX5" s="132"/>
      <c r="CY5" s="15" t="s">
        <v>0</v>
      </c>
      <c r="CZ5" s="9"/>
      <c r="DA5" s="9" t="str">
        <f>IF((COUNTA(DA14:DA25)=0)+(COUNTA(DA13)=0),"",100-DA13-SUMPRODUCT(CY14:CY25,DA14:DA25))</f>
        <v/>
      </c>
      <c r="DB5" s="9" t="str">
        <f>IF((COUNTA(DB14:DB25)=0)+(COUNTA(DB13)=0),"",100-DB13-SUMPRODUCT(CY14:CY25,DB14:DB25))</f>
        <v/>
      </c>
      <c r="DC5" s="9"/>
      <c r="DD5" s="9"/>
      <c r="DE5" s="31"/>
      <c r="DF5" s="24"/>
      <c r="DG5" s="24"/>
      <c r="DH5" s="132"/>
      <c r="DI5" s="15" t="s">
        <v>0</v>
      </c>
      <c r="DJ5" s="9">
        <f>IF((COUNTA(DJ14:DJ25)=0)+(COUNTA(DJ13)=0),"",100-DJ13-SUMPRODUCT(DI14:DI25,DJ14:DJ25))</f>
        <v>10.015174506828529</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11.037527593818993</v>
      </c>
      <c r="DO5" s="31">
        <f>IF((COUNTA(DO14:DO25)=0)+(COUNTA(DO13)=0),"",100-DO13-SUMPRODUCT(DI14:DI25,DO14:DO25))</f>
        <v>7.7669902912621325</v>
      </c>
      <c r="DP5" s="24"/>
      <c r="DQ5" s="24"/>
      <c r="DR5" s="132"/>
      <c r="DS5" s="15" t="s">
        <v>0</v>
      </c>
      <c r="DT5" s="9">
        <f>IF((COUNTA(DT14:DT25)=0)+(COUNTA(DT13)=0),"",100-DT13-SUMPRODUCT(DS14:DS25,DT14:DT25))</f>
        <v>7.3000000000000114</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31" t="str">
        <f>IF((COUNTA(DY14:DY25)=0)+(COUNTA(DY13)=0),"",100-DY13-SUMPRODUCT(DS14:DS25,DY14:DY25))</f>
        <v/>
      </c>
      <c r="DZ5" s="24"/>
      <c r="EA5" s="24"/>
      <c r="EB5" s="132"/>
      <c r="EC5" s="15" t="s">
        <v>0</v>
      </c>
      <c r="ED5" s="9">
        <f>IF((COUNTA(ED14:ED25)=0)+(COUNTA(ED13)=0),"",100-ED13-SUMPRODUCT(EC14:EC25,ED14:ED25))</f>
        <v>7.5</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31" t="str">
        <f>IF((COUNTA(EI14:EI25)=0)+(COUNTA(EI13)=0),"",100-EI13-SUMPRODUCT(EC14:EC25,EI14:EI25))</f>
        <v/>
      </c>
      <c r="EJ5" s="24"/>
      <c r="EK5" s="24"/>
      <c r="EL5" s="132"/>
      <c r="EM5" s="15" t="s">
        <v>0</v>
      </c>
      <c r="EN5" s="9"/>
      <c r="EO5" s="9" t="str">
        <f>IF((COUNTA(EO14:EO25)=0)+(COUNTA(EO13)=0),"",100-EO13-SUMPRODUCT(EM14:EM25,EO14:EO25))</f>
        <v/>
      </c>
      <c r="EP5" s="9" t="str">
        <f>IF((COUNTA(EP14:EP25)=0)+(COUNTA(EP13)=0),"",100-EP13-SUMPRODUCT(EM14:EM25,EP14:EP25))</f>
        <v/>
      </c>
      <c r="EQ5" s="9"/>
      <c r="ER5" s="9"/>
      <c r="ES5" s="31"/>
      <c r="ET5" s="24"/>
      <c r="EU5" s="24"/>
      <c r="EV5" s="132"/>
      <c r="EW5" s="15" t="s">
        <v>0</v>
      </c>
      <c r="EX5" s="9">
        <f>IF((COUNTA(EX14:EX25)=0)+(COUNTA(EX13)=0),"",100-EX13-SUMPRODUCT(EW14:EW25,EX14:EX25))</f>
        <v>6.9000000000000057</v>
      </c>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31" t="str">
        <f>IF((COUNTA(FC14:FC25)=0)+(COUNTA(FC13)=0),"",100-FC13-SUMPRODUCT(EW14:EW25,FC14:FC25))</f>
        <v/>
      </c>
      <c r="FD5" s="24"/>
      <c r="FE5" s="24"/>
      <c r="FF5" s="132"/>
      <c r="FG5" s="15" t="s">
        <v>0</v>
      </c>
      <c r="FH5" s="9"/>
      <c r="FI5" s="9" t="str">
        <f>IF((COUNTA(FI14:FI25)=0)+(COUNTA(FI13)=0),"",100-FI13-SUMPRODUCT(FG14:FG25,FI14:FI25))</f>
        <v/>
      </c>
      <c r="FJ5" s="9" t="str">
        <f>IF((COUNTA(FJ14:FJ25)=0)+(COUNTA(FJ13)=0),"",100-FJ13-SUMPRODUCT(FG14:FG25,FJ14:FJ25))</f>
        <v/>
      </c>
      <c r="FK5" s="9"/>
      <c r="FL5" s="9"/>
      <c r="FM5" s="31"/>
      <c r="FN5" s="24"/>
      <c r="FO5" s="24"/>
      <c r="FP5" s="132"/>
      <c r="FQ5" s="15" t="s">
        <v>0</v>
      </c>
      <c r="FR5" s="9">
        <f>IF((COUNTA(FR14:FR25)=0)+(COUNTA(FR13)=0),"",100-FR13-SUMPRODUCT(FQ14:FQ25,FR14:FR25))</f>
        <v>6.5</v>
      </c>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31" t="str">
        <f>IF((COUNTA(FW14:FW25)=0)+(COUNTA(FW13)=0),"",100-FW13-SUMPRODUCT(FQ14:FQ25,FW14:FW25))</f>
        <v/>
      </c>
      <c r="FX5" s="24"/>
      <c r="FY5" s="24"/>
      <c r="FZ5" s="132"/>
      <c r="GA5" s="15" t="s">
        <v>0</v>
      </c>
      <c r="GB5" s="9"/>
      <c r="GC5" s="9" t="str">
        <f>IF((COUNTA(GC14:GC25)=0)+(COUNTA(GC13)=0),"",100-GC13-SUMPRODUCT(GA14:GA25,GC14:GC25))</f>
        <v/>
      </c>
      <c r="GD5" s="9" t="str">
        <f>IF((COUNTA(GD14:GD25)=0)+(COUNTA(GD13)=0),"",100-GD13-SUMPRODUCT(GA14:GA25,GD14:GD25))</f>
        <v/>
      </c>
      <c r="GE5" s="9"/>
      <c r="GF5" s="9"/>
      <c r="GG5" s="31"/>
      <c r="GH5" s="24"/>
      <c r="GI5" s="24"/>
      <c r="GJ5" s="132"/>
      <c r="GK5" s="15" t="s">
        <v>0</v>
      </c>
      <c r="GL5" s="9"/>
      <c r="GM5" s="9" t="str">
        <f>IF((COUNTA(GM14:GM25)=0)+(COUNTA(GM13)=0),"",100-GM13-SUMPRODUCT(GK14:GK25,GM14:GM25))</f>
        <v/>
      </c>
      <c r="GN5" s="9" t="str">
        <f>IF((COUNTA(GN14:GN25)=0)+(COUNTA(GN13)=0),"",100-GN13-SUMPRODUCT(GK14:GK25,GN14:GN25))</f>
        <v/>
      </c>
      <c r="GO5" s="9"/>
      <c r="GP5" s="9"/>
      <c r="GQ5" s="31"/>
      <c r="GR5" s="24"/>
      <c r="GS5" s="24"/>
      <c r="GT5" s="132"/>
      <c r="GU5" s="15" t="s">
        <v>0</v>
      </c>
      <c r="GV5" s="9">
        <f>IF((COUNTA(GV14:GV25)=0)+(COUNTA(GV13)=0),"",100-GV13-SUMPRODUCT(GU14:GU25,GV14:GV25))</f>
        <v>8.1000000000000085</v>
      </c>
      <c r="GW5" s="9" t="str">
        <f>IF((COUNTA(GW14:GW25)=0)+(COUNTA(GW13)=0),"",100-GW13-SUMPRODUCT(GU14:GU25,GW14:GW25))</f>
        <v/>
      </c>
      <c r="GX5" s="9" t="str">
        <f>IF((COUNTA(GX14:GX25)=0)+(COUNTA(GX13)=0),"",100-GX13-SUMPRODUCT(GU14:GU25,GX14:GX25))</f>
        <v/>
      </c>
      <c r="GY5" s="9" t="str">
        <f>IF((COUNTA(GY14:GY25)=0)+(COUNTA(GY13)=0),"",100-GY13-SUMPRODUCT(GU14:GU25,GY14:GY25))</f>
        <v/>
      </c>
      <c r="GZ5" s="9" t="str">
        <f>IF((COUNTA(GZ14:GZ25)=0)+(COUNTA(GZ13)=0),"",100-GZ13-SUMPRODUCT(GU14:GU25,GZ14:GZ25))</f>
        <v/>
      </c>
      <c r="HA5" s="31" t="str">
        <f>IF((COUNTA(HA14:HA25)=0)+(COUNTA(HA13)=0),"",100-HA13-SUMPRODUCT(GU14:GU25,HA14:HA25))</f>
        <v/>
      </c>
      <c r="HB5" s="24"/>
      <c r="HC5" s="24"/>
      <c r="HD5" s="132"/>
      <c r="HE5" s="15" t="s">
        <v>0</v>
      </c>
      <c r="HF5" s="9">
        <f>IF((COUNTA(HF14:HF25)=0)+(COUNTA(HF13)=0),"",100-HF13-SUMPRODUCT(HE14:HE25,HF14:HF25))</f>
        <v>9.2499999999999858</v>
      </c>
      <c r="HG5" s="9" t="str">
        <f>IF((COUNTA(HG14:HG25)=0)+(COUNTA(HG13)=0),"",100-HG13-SUMPRODUCT(HE14:HE25,HG14:HG25))</f>
        <v/>
      </c>
      <c r="HH5" s="9" t="str">
        <f>IF((COUNTA(HH14:HH25)=0)+(COUNTA(HH13)=0),"",100-HH13-SUMPRODUCT(HE14:HE25,HH14:HH25))</f>
        <v/>
      </c>
      <c r="HI5" s="9" t="str">
        <f>IF((COUNTA(HI14:HI25)=0)+(COUNTA(HI13)=0),"",100-HI13-SUMPRODUCT(HE14:HE25,HI14:HI25))</f>
        <v/>
      </c>
      <c r="HJ5" s="9" t="str">
        <f>IF((COUNTA(HJ14:HJ25)=0)+(COUNTA(HJ13)=0),"",100-HJ13-SUMPRODUCT(HE14:HE25,HJ14:HJ25))</f>
        <v/>
      </c>
      <c r="HK5" s="31" t="str">
        <f>IF((COUNTA(HK14:HK25)=0)+(COUNTA(HK13)=0),"",100-HK13-SUMPRODUCT(HE14:HE25,HK14:HK25))</f>
        <v/>
      </c>
      <c r="HL5" s="24"/>
      <c r="HM5" s="24"/>
      <c r="HN5" s="132"/>
      <c r="HO5" s="15" t="s">
        <v>0</v>
      </c>
      <c r="HP5" s="9"/>
      <c r="HQ5" s="9" t="str">
        <f>IF((COUNTA(HQ14:HQ25)=0)+(COUNTA(HQ13)=0),"",100-HQ13-SUMPRODUCT(HO14:HO25,HQ14:HQ25))</f>
        <v/>
      </c>
      <c r="HR5" s="9" t="str">
        <f>IF((COUNTA(HR14:HR25)=0)+(COUNTA(HR13)=0),"",100-HR13-SUMPRODUCT(HO14:HO25,HR14:HR25))</f>
        <v/>
      </c>
      <c r="HS5" s="9"/>
      <c r="HT5" s="9"/>
      <c r="HU5" s="31"/>
      <c r="HV5" s="24"/>
      <c r="HW5" s="24"/>
      <c r="HX5" s="132"/>
      <c r="HY5" s="15" t="s">
        <v>0</v>
      </c>
      <c r="HZ5" s="9">
        <f>IF((COUNTA(HZ14:HZ25)=0)+(COUNTA(HZ13)=0),"",100-HZ13-SUMPRODUCT(HY14:HY25,HZ14:HZ25))</f>
        <v>9.7999999999999829</v>
      </c>
      <c r="IA5" s="9" t="str">
        <f>IF((COUNTA(IA14:IA25)=0)+(COUNTA(IA13)=0),"",100-IA13-SUMPRODUCT(HY14:HY25,IA14:IA25))</f>
        <v/>
      </c>
      <c r="IB5" s="9" t="str">
        <f>IF((COUNTA(IB14:IB25)=0)+(COUNTA(IB13)=0),"",100-IB13-SUMPRODUCT(HY14:HY25,IB14:IB25))</f>
        <v/>
      </c>
      <c r="IC5" s="9" t="str">
        <f>IF((COUNTA(IC14:IC25)=0)+(COUNTA(IC13)=0),"",100-IC13-SUMPRODUCT(HY14:HY25,IC14:IC25))</f>
        <v/>
      </c>
      <c r="ID5" s="9" t="str">
        <f>IF((COUNTA(ID14:ID25)=0)+(COUNTA(ID13)=0),"",100-ID13-SUMPRODUCT(HY14:HY25,ID14:ID25))</f>
        <v/>
      </c>
      <c r="IE5" s="31" t="str">
        <f>IF((COUNTA(IE14:IE25)=0)+(COUNTA(IE13)=0),"",100-IE13-SUMPRODUCT(HY14:HY25,IE14:IE25))</f>
        <v/>
      </c>
      <c r="IF5" s="24"/>
      <c r="IG5" s="24"/>
      <c r="IH5" s="143"/>
      <c r="IR5" s="143"/>
    </row>
    <row xmlns:x14ac="http://schemas.microsoft.com/office/spreadsheetml/2009/9/ac" r="6" s="4" customFormat="true" x14ac:dyDescent="0.25">
      <c r="A6" s="421" t="str">
        <f ca="true">IF(ISBLANK('Data Summary'!A8),"",'Data Summary'!A8)</f>
        <v>BTN_2010_SUR</v>
      </c>
      <c r="B6" s="132"/>
      <c r="C6" s="67" t="s">
        <v>19</v>
      </c>
      <c r="D6" s="9">
        <f>IF(COUNTA(D14:D25)=0,"",SUMPRODUCT(D14:D25,C14:C25))</f>
        <v>90.7</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32"/>
      <c r="M6" s="15" t="s">
        <v>19</v>
      </c>
      <c r="N6" s="9">
        <f>IF(COUNTA(N14:N25)=0,"",SUMPRODUCT(N14:N25,M14:M25))</f>
        <v>83.5</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32"/>
      <c r="W6" s="15" t="s">
        <v>19</v>
      </c>
      <c r="X6" s="9">
        <f>IF(COUNTA(X14:X25)=0,"",SUMPRODUCT(X14:X25,W14:W25))</f>
        <v>62.228796844181467</v>
      </c>
      <c r="Y6" s="9" t="str">
        <f>IF(COUNTA(Y14:Y25)=0,"",SUMPRODUCT(Y14:Y25,W14:W25))</f>
        <v/>
      </c>
      <c r="Z6" s="9" t="str">
        <f>IF(COUNTA(Z14:Z25)=0,"",SUMPRODUCT(Z14:Z25,W14:W25))</f>
        <v/>
      </c>
      <c r="AA6" s="9" t="str">
        <f>IF(COUNTA(AA14:AA25)=0,"",SUMPRODUCT(AA14:AA25,W14:W25))</f>
        <v/>
      </c>
      <c r="AB6" s="9"/>
      <c r="AC6" s="31"/>
      <c r="AD6" s="24"/>
      <c r="AE6" s="24"/>
      <c r="AF6" s="132"/>
      <c r="AG6" s="15" t="s">
        <v>19</v>
      </c>
      <c r="AH6" s="9">
        <f>IF(COUNTA(AH14:AH25)=0,"",SUMPRODUCT(AH14:AH25,AG14:AG25))</f>
        <v>88.9</v>
      </c>
      <c r="AI6" s="9" t="str">
        <f>IF(COUNTA(AI14:AI25)=0,"",SUMPRODUCT(AI14:AI25,AG14:AG25))</f>
        <v/>
      </c>
      <c r="AJ6" s="9" t="str">
        <f>IF(COUNTA(AJ14:AJ25)=0,"",SUMPRODUCT(AJ14:AJ25,AG14:AG25))</f>
        <v/>
      </c>
      <c r="AK6" s="9" t="str">
        <f>IF(COUNTA(AK14:AK25)=0,"",SUMPRODUCT(AK14:AK25,AG14:AG25))</f>
        <v/>
      </c>
      <c r="AL6" s="9" t="str">
        <f>IF(COUNTA(AL14:AL25)=0,"",SUMPRODUCT(AL14:AL25,AG14:AG25))</f>
        <v/>
      </c>
      <c r="AM6" s="31" t="str">
        <f>IF(COUNTA(AM14:AM25)=0,"",SUMPRODUCT(AM14:AM25,AG14:AG25))</f>
        <v/>
      </c>
      <c r="AN6" s="24"/>
      <c r="AO6" s="24"/>
      <c r="AP6" s="132"/>
      <c r="AQ6" s="15" t="s">
        <v>19</v>
      </c>
      <c r="AR6" s="9">
        <f>IF(COUNTA(AR14:AR25)=0,"",SUMPRODUCT(AR14:AR25,AQ14:AQ25))</f>
        <v>89.6</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32"/>
      <c r="BA6" s="67" t="s">
        <v>19</v>
      </c>
      <c r="BB6" s="9">
        <f>IF(COUNTA(BB14:BB25)=0,"",SUMPRODUCT(BB14:BB25,BA14:BA25))</f>
        <v>89.9</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32"/>
      <c r="BK6" s="15" t="s">
        <v>19</v>
      </c>
      <c r="BL6" s="9">
        <f>IF(COUNTA(BL14:BL25)=0,"",SUMPRODUCT(BL14:BL25,BK14:BK25))</f>
        <v>91.2</v>
      </c>
      <c r="BM6" s="9" t="str">
        <f>IF(COUNTA(BM14:BM25)=0,"",SUMPRODUCT(BM14:BM25,BK14:BK25))</f>
        <v/>
      </c>
      <c r="BN6" s="9" t="str">
        <f>IF(COUNTA(BN14:BN25)=0,"",SUMPRODUCT(BN14:BN25,BK14:BK25))</f>
        <v/>
      </c>
      <c r="BO6" s="9" t="str">
        <f>IF(COUNTA(BO14:BO25)=0,"",SUMPRODUCT(BO14:BO25,BK14:BK25))</f>
        <v/>
      </c>
      <c r="BP6" s="9">
        <f>IF(COUNTA(BP14:BP25)=0,"",SUMPRODUCT(BP14:BP25,BK14:BK25))</f>
        <v>89.964157706093204</v>
      </c>
      <c r="BQ6" s="31">
        <f>IF(COUNTA(BQ14:BQ25)=0,"",SUMPRODUCT(BQ14:BQ25,BK14:BK25))</f>
        <v>93.125</v>
      </c>
      <c r="BR6" s="24"/>
      <c r="BS6" s="24"/>
      <c r="BT6" s="132"/>
      <c r="BU6" s="15" t="s">
        <v>19</v>
      </c>
      <c r="BV6" s="9">
        <f>IF(COUNTA(BV14:BV25)=0,"",SUMPRODUCT(BV14:BV25,BU14:BU25))</f>
        <v>90</v>
      </c>
      <c r="BW6" s="9" t="str">
        <f>IF(COUNTA(BW14:BW25)=0,"",SUMPRODUCT(BW14:BW25,BU14:BU25))</f>
        <v/>
      </c>
      <c r="BX6" s="9" t="str">
        <f>IF(COUNTA(BX14:BX25)=0,"",SUMPRODUCT(BX14:BX25,BU14:BU25))</f>
        <v/>
      </c>
      <c r="BY6" s="9" t="str">
        <f>IF(COUNTA(BY14:BY25)=0,"",SUMPRODUCT(BY14:BY25,BU14:BU25))</f>
        <v/>
      </c>
      <c r="BZ6" s="9" t="str">
        <f>IF(COUNTA(BZ14:BZ25)=0,"",SUMPRODUCT(BZ14:BZ25,BU14:BU25))</f>
        <v/>
      </c>
      <c r="CA6" s="31" t="str">
        <f>IF(COUNTA(CA14:CA25)=0,"",SUMPRODUCT(CA14:CA25,BU14:BU25))</f>
        <v/>
      </c>
      <c r="CB6" s="24"/>
      <c r="CC6" s="24"/>
      <c r="CD6" s="132"/>
      <c r="CE6" s="15" t="s">
        <v>19</v>
      </c>
      <c r="CF6" s="9"/>
      <c r="CG6" s="9" t="str">
        <f>IF(COUNTA(CG14:CG25)=0,"",SUMPRODUCT(CG14:CG25,CE14:CE25))</f>
        <v/>
      </c>
      <c r="CH6" s="9" t="str">
        <f>IF(COUNTA(CH14:CH25)=0,"",SUMPRODUCT(CH14:CH25,CE14:CE25))</f>
        <v/>
      </c>
      <c r="CI6" s="9" t="str">
        <f>IF(COUNTA(CI14:CI25)=0,"",SUMPRODUCT(CI14:CI25,CE14:CE25))</f>
        <v/>
      </c>
      <c r="CJ6" s="9" t="str">
        <f>IF(COUNTA(CJ14:CJ25)=0,"",SUMPRODUCT(CJ14:CJ25,CE14:CE25))</f>
        <v/>
      </c>
      <c r="CK6" s="31" t="str">
        <f>IF(COUNTA(CK14:CK25)=0,"",SUMPRODUCT(CK14:CK25,CE14:CE25))</f>
        <v/>
      </c>
      <c r="CL6" s="24"/>
      <c r="CM6" s="24"/>
      <c r="CN6" s="132"/>
      <c r="CO6" s="15" t="s">
        <v>19</v>
      </c>
      <c r="CP6" s="9">
        <f>IF(COUNTA(CP14:CP25)=0,"",SUMPRODUCT(CP14:CP25,CO14:CO25))</f>
        <v>92</v>
      </c>
      <c r="CQ6" s="9" t="str">
        <f>IF(COUNTA(CQ14:CQ25)=0,"",SUMPRODUCT(CQ14:CQ25,CO14:CO25))</f>
        <v/>
      </c>
      <c r="CR6" s="9" t="str">
        <f>IF(COUNTA(CR14:CR25)=0,"",SUMPRODUCT(CR14:CR25,CO14:CO25))</f>
        <v/>
      </c>
      <c r="CS6" s="9" t="str">
        <f>IF(COUNTA(CS14:CS25)=0,"",SUMPRODUCT(CS14:CS25,CO14:CO25))</f>
        <v/>
      </c>
      <c r="CT6" s="9" t="str">
        <f>IF(COUNTA(CT14:CT25)=0,"",SUMPRODUCT(CT14:CT25,CO14:CO25))</f>
        <v/>
      </c>
      <c r="CU6" s="31" t="str">
        <f>IF(COUNTA(CU14:CU25)=0,"",SUMPRODUCT(CU14:CU25,CO14:CO25))</f>
        <v/>
      </c>
      <c r="CV6" s="24"/>
      <c r="CW6" s="24"/>
      <c r="CX6" s="132"/>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31" t="str">
        <f>IF(COUNTA(DE14:DE25)=0,"",SUMPRODUCT(DE14:DE25,CY14:CY25))</f>
        <v/>
      </c>
      <c r="DF6" s="24"/>
      <c r="DG6" s="24"/>
      <c r="DH6" s="132"/>
      <c r="DI6" s="15" t="s">
        <v>19</v>
      </c>
      <c r="DJ6" s="9">
        <f>IF(COUNTA(DJ14:DJ25)=0,"",SUMPRODUCT(DJ14:DJ25,DI14:DI25))</f>
        <v>89.984825493171471</v>
      </c>
      <c r="DK6" s="9" t="str">
        <f>IF(COUNTA(DK14:DK25)=0,"",SUMPRODUCT(DK14:DK25,DI14:DI25))</f>
        <v/>
      </c>
      <c r="DL6" s="9" t="str">
        <f>IF(COUNTA(DL14:DL25)=0,"",SUMPRODUCT(DL14:DL25,DI14:DI25))</f>
        <v/>
      </c>
      <c r="DM6" s="9" t="str">
        <f>IF(COUNTA(DM14:DM25)=0,"",SUMPRODUCT(DM14:DM25,DI14:DI25))</f>
        <v/>
      </c>
      <c r="DN6" s="9">
        <f>IF(COUNTA(DN14:DN25)=0,"",SUMPRODUCT(DN14:DN25,DI14:DI25))</f>
        <v>88.962472406181007</v>
      </c>
      <c r="DO6" s="31">
        <f>IF(COUNTA(DO14:DO25)=0,"",SUMPRODUCT(DO14:DO25,DI14:DI25))</f>
        <v>92.233009708737868</v>
      </c>
      <c r="DP6" s="24"/>
      <c r="DQ6" s="24"/>
      <c r="DR6" s="132"/>
      <c r="DS6" s="15" t="s">
        <v>19</v>
      </c>
      <c r="DT6" s="9">
        <f>IF(COUNTA(DT14:DT25)=0,"",SUMPRODUCT(DT14:DT25,DS14:DS25))</f>
        <v>86.6</v>
      </c>
      <c r="DU6" s="9" t="str">
        <f>IF(COUNTA(DU14:DU25)=0,"",SUMPRODUCT(DU14:DU25,DS14:DS25))</f>
        <v/>
      </c>
      <c r="DV6" s="9" t="str">
        <f>IF(COUNTA(DV14:DV25)=0,"",SUMPRODUCT(DV14:DV25,DS14:DS25))</f>
        <v/>
      </c>
      <c r="DW6" s="9" t="str">
        <f>IF(COUNTA(DW14:DW25)=0,"",SUMPRODUCT(DW14:DW25,DS14:DS25))</f>
        <v/>
      </c>
      <c r="DX6" s="9" t="str">
        <f>IF(COUNTA(DX14:DX25)=0,"",SUMPRODUCT(DX14:DX25,DS14:DS25))</f>
        <v/>
      </c>
      <c r="DY6" s="31" t="str">
        <f>IF(COUNTA(DY14:DY25)=0,"",SUMPRODUCT(DY14:DY25,DS14:DS25))</f>
        <v/>
      </c>
      <c r="DZ6" s="24"/>
      <c r="EA6" s="24"/>
      <c r="EB6" s="132"/>
      <c r="EC6" s="15" t="s">
        <v>19</v>
      </c>
      <c r="ED6" s="9">
        <f>IF(COUNTA(ED14:ED25)=0,"",SUMPRODUCT(ED14:ED25,EC14:EC25))</f>
        <v>86.9</v>
      </c>
      <c r="EE6" s="9" t="str">
        <f>IF(COUNTA(EE14:EE25)=0,"",SUMPRODUCT(EE14:EE25,EC14:EC25))</f>
        <v/>
      </c>
      <c r="EF6" s="9" t="str">
        <f>IF(COUNTA(EF14:EF25)=0,"",SUMPRODUCT(EF14:EF25,EC14:EC25))</f>
        <v/>
      </c>
      <c r="EG6" s="9" t="str">
        <f>IF(COUNTA(EG14:EG25)=0,"",SUMPRODUCT(EG14:EG25,EC14:EC25))</f>
        <v/>
      </c>
      <c r="EH6" s="9" t="str">
        <f>IF(COUNTA(EH14:EH25)=0,"",SUMPRODUCT(EH14:EH25,EC14:EC25))</f>
        <v/>
      </c>
      <c r="EI6" s="31" t="str">
        <f>IF(COUNTA(EI14:EI25)=0,"",SUMPRODUCT(EI14:EI25,EC14:EC25))</f>
        <v/>
      </c>
      <c r="EJ6" s="24"/>
      <c r="EK6" s="24"/>
      <c r="EL6" s="132"/>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31" t="str">
        <f>IF(COUNTA(ES14:ES25)=0,"",SUMPRODUCT(ES14:ES25,EM14:EM25))</f>
        <v/>
      </c>
      <c r="ET6" s="24"/>
      <c r="EU6" s="24"/>
      <c r="EV6" s="132"/>
      <c r="EW6" s="15" t="s">
        <v>19</v>
      </c>
      <c r="EX6" s="9">
        <f>IF(COUNTA(EX14:EX25)=0,"",SUMPRODUCT(EX14:EX25,EW14:EW25))</f>
        <v>93.1</v>
      </c>
      <c r="EY6" s="9" t="str">
        <f>IF(COUNTA(EY14:EY25)=0,"",SUMPRODUCT(EY14:EY25,EW14:EW25))</f>
        <v/>
      </c>
      <c r="EZ6" s="9" t="str">
        <f>IF(COUNTA(EZ14:EZ25)=0,"",SUMPRODUCT(EZ14:EZ25,EW14:EW25))</f>
        <v/>
      </c>
      <c r="FA6" s="9" t="str">
        <f>IF(COUNTA(FA14:FA25)=0,"",SUMPRODUCT(FA14:FA25,EW14:EW25))</f>
        <v/>
      </c>
      <c r="FB6" s="9" t="str">
        <f>IF(COUNTA(FB14:FB25)=0,"",SUMPRODUCT(FB14:FB25,EW14:EW25))</f>
        <v/>
      </c>
      <c r="FC6" s="31" t="str">
        <f>IF(COUNTA(FC14:FC25)=0,"",SUMPRODUCT(FC14:FC25,EW14:EW25))</f>
        <v/>
      </c>
      <c r="FD6" s="24"/>
      <c r="FE6" s="24"/>
      <c r="FF6" s="132"/>
      <c r="FG6" s="15"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31" t="str">
        <f>IF(COUNTA(FM14:FM25)=0,"",SUMPRODUCT(FM14:FM25,FG14:FG25))</f>
        <v/>
      </c>
      <c r="FN6" s="24"/>
      <c r="FO6" s="24"/>
      <c r="FP6" s="132"/>
      <c r="FQ6" s="15" t="s">
        <v>19</v>
      </c>
      <c r="FR6" s="9">
        <f>IF(COUNTA(FR14:FR25)=0,"",SUMPRODUCT(FR14:FR25,FQ14:FQ25))</f>
        <v>93.5</v>
      </c>
      <c r="FS6" s="9" t="str">
        <f>IF(COUNTA(FS14:FS25)=0,"",SUMPRODUCT(FS14:FS25,FQ14:FQ25))</f>
        <v/>
      </c>
      <c r="FT6" s="9" t="str">
        <f>IF(COUNTA(FT14:FT25)=0,"",SUMPRODUCT(FT14:FT25,FQ14:FQ25))</f>
        <v/>
      </c>
      <c r="FU6" s="9" t="str">
        <f>IF(COUNTA(FU14:FU25)=0,"",SUMPRODUCT(FU14:FU25,FQ14:FQ25))</f>
        <v/>
      </c>
      <c r="FV6" s="9" t="str">
        <f>IF(COUNTA(FV14:FV25)=0,"",SUMPRODUCT(FV14:FV25,FQ14:FQ25))</f>
        <v/>
      </c>
      <c r="FW6" s="31" t="str">
        <f>IF(COUNTA(FW14:FW25)=0,"",SUMPRODUCT(FW14:FW25,FQ14:FQ25))</f>
        <v/>
      </c>
      <c r="FX6" s="24"/>
      <c r="FY6" s="24"/>
      <c r="FZ6" s="132"/>
      <c r="GA6" s="15" t="s">
        <v>19</v>
      </c>
      <c r="GB6" s="9" t="str">
        <f>IF(COUNTA(GB14:GB25)=0,"",SUMPRODUCT(GB14:GB25,GA14:GA25))</f>
        <v/>
      </c>
      <c r="GC6" s="9" t="str">
        <f>IF(COUNTA(GC14:GC25)=0,"",SUMPRODUCT(GC14:GC25,GA14:GA25))</f>
        <v/>
      </c>
      <c r="GD6" s="9" t="str">
        <f>IF(COUNTA(GD14:GD25)=0,"",SUMPRODUCT(GD14:GD25,GA14:GA25))</f>
        <v/>
      </c>
      <c r="GE6" s="9" t="str">
        <f>IF(COUNTA(GE14:GE25)=0,"",SUMPRODUCT(GE14:GE25,GA14:GA25))</f>
        <v/>
      </c>
      <c r="GF6" s="9" t="str">
        <f>IF(COUNTA(GF14:GF25)=0,"",SUMPRODUCT(GF14:GF25,GA14:GA25))</f>
        <v/>
      </c>
      <c r="GG6" s="31" t="str">
        <f>IF(COUNTA(GG14:GG25)=0,"",SUMPRODUCT(GG14:GG25,GA14:GA25))</f>
        <v/>
      </c>
      <c r="GH6" s="24"/>
      <c r="GI6" s="24"/>
      <c r="GJ6" s="132"/>
      <c r="GK6" s="15"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31" t="str">
        <f>IF(COUNTA(GQ14:GQ25)=0,"",SUMPRODUCT(GQ14:GQ25,GK14:GK25))</f>
        <v/>
      </c>
      <c r="GR6" s="24"/>
      <c r="GS6" s="24"/>
      <c r="GT6" s="132"/>
      <c r="GU6" s="15" t="s">
        <v>19</v>
      </c>
      <c r="GV6" s="9">
        <f>IF(COUNTA(GV14:GV25)=0,"",SUMPRODUCT(GV14:GV25,GU14:GU25))</f>
        <v>91.899999999999991</v>
      </c>
      <c r="GW6" s="9" t="str">
        <f>IF(COUNTA(GW14:GW25)=0,"",SUMPRODUCT(GW14:GW25,GU14:GU25))</f>
        <v/>
      </c>
      <c r="GX6" s="9" t="str">
        <f>IF(COUNTA(GX14:GX25)=0,"",SUMPRODUCT(GX14:GX25,GU14:GU25))</f>
        <v/>
      </c>
      <c r="GY6" s="9" t="str">
        <f>IF(COUNTA(GY14:GY25)=0,"",SUMPRODUCT(GY14:GY25,GU14:GU25))</f>
        <v/>
      </c>
      <c r="GZ6" s="9" t="str">
        <f>IF(COUNTA(GZ14:GZ25)=0,"",SUMPRODUCT(GZ14:GZ25,GU14:GU25))</f>
        <v/>
      </c>
      <c r="HA6" s="31" t="str">
        <f>IF(COUNTA(HA14:HA25)=0,"",SUMPRODUCT(HA14:HA25,GU14:GU25))</f>
        <v/>
      </c>
      <c r="HB6" s="24"/>
      <c r="HC6" s="24"/>
      <c r="HD6" s="132"/>
      <c r="HE6" s="15" t="s">
        <v>19</v>
      </c>
      <c r="HF6" s="9">
        <f>IF(COUNTA(HF14:HF25)=0,"",SUMPRODUCT(HF14:HF25,HE14:HE25))</f>
        <v>90.750000000000014</v>
      </c>
      <c r="HG6" s="9" t="str">
        <f>IF(COUNTA(HG14:HG25)=0,"",SUMPRODUCT(HG14:HG25,HE14:HE25))</f>
        <v/>
      </c>
      <c r="HH6" s="9" t="str">
        <f>IF(COUNTA(HH14:HH25)=0,"",SUMPRODUCT(HH14:HH25,HE14:HE25))</f>
        <v/>
      </c>
      <c r="HI6" s="9" t="str">
        <f>IF(COUNTA(HI14:HI25)=0,"",SUMPRODUCT(HI14:HI25,HE14:HE25))</f>
        <v/>
      </c>
      <c r="HJ6" s="9" t="str">
        <f>IF(COUNTA(HJ14:HJ25)=0,"",SUMPRODUCT(HJ14:HJ25,HE14:HE25))</f>
        <v/>
      </c>
      <c r="HK6" s="31" t="str">
        <f>IF(COUNTA(HK14:HK25)=0,"",SUMPRODUCT(HK14:HK25,HE14:HE25))</f>
        <v/>
      </c>
      <c r="HL6" s="24"/>
      <c r="HM6" s="24"/>
      <c r="HN6" s="132"/>
      <c r="HO6" s="15" t="s">
        <v>19</v>
      </c>
      <c r="HP6" s="9" t="str">
        <f>IF(COUNTA(HP14:HP25)=0,"",SUMPRODUCT(HP14:HP25,HO14:HO25))</f>
        <v/>
      </c>
      <c r="HQ6" s="9" t="str">
        <f>IF(COUNTA(HQ14:HQ25)=0,"",SUMPRODUCT(HQ14:HQ25,HO14:HO25))</f>
        <v/>
      </c>
      <c r="HR6" s="9" t="str">
        <f>IF(COUNTA(HR14:HR25)=0,"",SUMPRODUCT(HR14:HR25,HO14:HO25))</f>
        <v/>
      </c>
      <c r="HS6" s="9" t="str">
        <f>IF(COUNTA(HS14:HS25)=0,"",SUMPRODUCT(HS14:HS25,HO14:HO25))</f>
        <v/>
      </c>
      <c r="HT6" s="9" t="str">
        <f>IF(COUNTA(HT14:HT25)=0,"",SUMPRODUCT(HT14:HT25,HO14:HO25))</f>
        <v/>
      </c>
      <c r="HU6" s="31" t="str">
        <f>IF(COUNTA(HU14:HU25)=0,"",SUMPRODUCT(HU14:HU25,HO14:HO25))</f>
        <v/>
      </c>
      <c r="HV6" s="24"/>
      <c r="HW6" s="24"/>
      <c r="HX6" s="132"/>
      <c r="HY6" s="15" t="s">
        <v>19</v>
      </c>
      <c r="HZ6" s="9">
        <f>IF(COUNTA(HZ14:HZ25)=0,"",SUMPRODUCT(HZ14:HZ25,HY14:HY25))</f>
        <v>90.200000000000017</v>
      </c>
      <c r="IA6" s="9" t="str">
        <f>IF(COUNTA(IA14:IA25)=0,"",SUMPRODUCT(IA14:IA25,HY14:HY25))</f>
        <v/>
      </c>
      <c r="IB6" s="9" t="str">
        <f>IF(COUNTA(IB14:IB25)=0,"",SUMPRODUCT(IB14:IB25,HY14:HY25))</f>
        <v/>
      </c>
      <c r="IC6" s="9" t="str">
        <f>IF(COUNTA(IC14:IC25)=0,"",SUMPRODUCT(IC14:IC25,HY14:HY25))</f>
        <v/>
      </c>
      <c r="ID6" s="9" t="str">
        <f>IF(COUNTA(ID14:ID25)=0,"",SUMPRODUCT(ID14:ID25,HY14:HY25))</f>
        <v/>
      </c>
      <c r="IE6" s="31" t="str">
        <f>IF(COUNTA(IE14:IE25)=0,"",SUMPRODUCT(IE14:IE25,HY14:HY25))</f>
        <v/>
      </c>
      <c r="IF6" s="24"/>
      <c r="IG6" s="24"/>
      <c r="IH6" s="143"/>
      <c r="IR6" s="143"/>
    </row>
    <row xmlns:x14ac="http://schemas.microsoft.com/office/spreadsheetml/2009/9/ac" r="7" s="4" customFormat="true" x14ac:dyDescent="0.25">
      <c r="A7" s="421" t="str">
        <f ca="true">IF(ISBLANK('Data Summary'!A9),"",'Data Summary'!A9)</f>
        <v>BTN_2011_EMIS</v>
      </c>
      <c r="B7" s="132" t="s">
        <v>168</v>
      </c>
      <c r="C7" s="109" t="s">
        <v>38</v>
      </c>
      <c r="D7" s="8">
        <v>60</v>
      </c>
      <c r="E7" s="8"/>
      <c r="F7" s="8"/>
      <c r="G7" s="8"/>
      <c r="H7" s="8"/>
      <c r="I7" s="31"/>
      <c r="J7" s="24"/>
      <c r="K7" s="24"/>
      <c r="L7" s="132" t="s">
        <v>168</v>
      </c>
      <c r="M7" s="48" t="s">
        <v>38</v>
      </c>
      <c r="N7" s="8">
        <v>48.7</v>
      </c>
      <c r="O7" s="8"/>
      <c r="P7" s="8"/>
      <c r="Q7" s="8"/>
      <c r="R7" s="8"/>
      <c r="S7" s="31"/>
      <c r="T7" s="24"/>
      <c r="U7" s="24"/>
      <c r="V7" s="132" t="s">
        <v>240</v>
      </c>
      <c r="W7" s="48" t="s">
        <v>38</v>
      </c>
      <c r="X7" s="8">
        <v>85</v>
      </c>
      <c r="Y7" s="8"/>
      <c r="Z7" s="8"/>
      <c r="AA7" s="8"/>
      <c r="AB7" s="8"/>
      <c r="AC7" s="31"/>
      <c r="AD7" s="24"/>
      <c r="AE7" s="24"/>
      <c r="AF7" s="132" t="s">
        <v>168</v>
      </c>
      <c r="AG7" s="48" t="s">
        <v>38</v>
      </c>
      <c r="AH7" s="8">
        <v>61.2</v>
      </c>
      <c r="AI7" s="8"/>
      <c r="AJ7" s="8"/>
      <c r="AK7" s="8"/>
      <c r="AL7" s="8"/>
      <c r="AM7" s="31"/>
      <c r="AN7" s="24"/>
      <c r="AO7" s="24"/>
      <c r="AP7" s="132" t="s">
        <v>168</v>
      </c>
      <c r="AQ7" s="48" t="s">
        <v>38</v>
      </c>
      <c r="AR7" s="8">
        <v>58.7</v>
      </c>
      <c r="AS7" s="8"/>
      <c r="AT7" s="8"/>
      <c r="AU7" s="8"/>
      <c r="AV7" s="8"/>
      <c r="AW7" s="31"/>
      <c r="AX7" s="24"/>
      <c r="AY7" s="24"/>
      <c r="AZ7" s="132" t="s">
        <v>168</v>
      </c>
      <c r="BA7" s="109" t="s">
        <v>38</v>
      </c>
      <c r="BB7" s="8">
        <v>62.2</v>
      </c>
      <c r="BC7" s="8"/>
      <c r="BD7" s="8"/>
      <c r="BE7" s="8"/>
      <c r="BF7" s="8"/>
      <c r="BG7" s="31"/>
      <c r="BH7" s="24"/>
      <c r="BI7" s="24"/>
      <c r="BJ7" s="132" t="s">
        <v>168</v>
      </c>
      <c r="BK7" s="48" t="s">
        <v>38</v>
      </c>
      <c r="BL7" s="8">
        <v>86</v>
      </c>
      <c r="BM7" s="8"/>
      <c r="BN7" s="8"/>
      <c r="BO7" s="8"/>
      <c r="BP7" s="8"/>
      <c r="BQ7" s="31"/>
      <c r="BR7" s="24"/>
      <c r="BS7" s="24"/>
      <c r="BT7" s="132" t="s">
        <v>169</v>
      </c>
      <c r="BU7" s="48" t="s">
        <v>38</v>
      </c>
      <c r="BV7" s="8">
        <v>65</v>
      </c>
      <c r="BW7" s="8"/>
      <c r="BX7" s="8"/>
      <c r="BY7" s="8"/>
      <c r="BZ7" s="8">
        <v>63.6</v>
      </c>
      <c r="CA7" s="31">
        <v>67.900000000000006</v>
      </c>
      <c r="CB7" s="24"/>
      <c r="CC7" s="24"/>
      <c r="CD7" s="132" t="s">
        <v>252</v>
      </c>
      <c r="CE7" s="48" t="s">
        <v>38</v>
      </c>
      <c r="CF7" s="8">
        <v>65.8</v>
      </c>
      <c r="CG7" s="8"/>
      <c r="CH7" s="8"/>
      <c r="CI7" s="8"/>
      <c r="CJ7" s="8"/>
      <c r="CK7" s="31"/>
      <c r="CL7" s="24"/>
      <c r="CM7" s="24"/>
      <c r="CN7" s="132" t="s">
        <v>170</v>
      </c>
      <c r="CO7" s="48" t="s">
        <v>38</v>
      </c>
      <c r="CP7" s="8">
        <v>85</v>
      </c>
      <c r="CQ7" s="8"/>
      <c r="CR7" s="8"/>
      <c r="CS7" s="8"/>
      <c r="CT7" s="8"/>
      <c r="CU7" s="31"/>
      <c r="CV7" s="24"/>
      <c r="CW7" s="24"/>
      <c r="CX7" s="132"/>
      <c r="CY7" s="48" t="s">
        <v>38</v>
      </c>
      <c r="CZ7" s="8"/>
      <c r="DA7" s="8"/>
      <c r="DB7" s="8"/>
      <c r="DC7" s="8"/>
      <c r="DD7" s="8"/>
      <c r="DE7" s="31"/>
      <c r="DF7" s="24"/>
      <c r="DG7" s="24"/>
      <c r="DH7" s="132" t="s">
        <v>169</v>
      </c>
      <c r="DI7" s="48" t="s">
        <v>38</v>
      </c>
      <c r="DJ7" s="8">
        <f>429/659*100</f>
        <v>65.098634294385434</v>
      </c>
      <c r="DK7" s="8"/>
      <c r="DL7" s="8"/>
      <c r="DM7" s="8"/>
      <c r="DN7" s="8">
        <f>(60+229)/DN31*100</f>
        <v>63.796909492273734</v>
      </c>
      <c r="DO7" s="31">
        <f>(54+48+38)/DO31*100</f>
        <v>67.961165048543691</v>
      </c>
      <c r="DP7" s="24"/>
      <c r="DQ7" s="24"/>
      <c r="DR7" s="132" t="s">
        <v>169</v>
      </c>
      <c r="DS7" s="48" t="s">
        <v>38</v>
      </c>
      <c r="DT7" s="8">
        <v>67.849999999999994</v>
      </c>
      <c r="DU7" s="8"/>
      <c r="DV7" s="8"/>
      <c r="DW7" s="8"/>
      <c r="DX7" s="8">
        <v>69</v>
      </c>
      <c r="DY7" s="31">
        <v>66.11</v>
      </c>
      <c r="DZ7" s="24"/>
      <c r="EA7" s="24"/>
      <c r="EB7" s="132" t="s">
        <v>169</v>
      </c>
      <c r="EC7" s="48" t="s">
        <v>38</v>
      </c>
      <c r="ED7" s="8">
        <v>70.61</v>
      </c>
      <c r="EE7" s="8"/>
      <c r="EF7" s="8"/>
      <c r="EG7" s="8"/>
      <c r="EH7" s="8">
        <v>71</v>
      </c>
      <c r="EI7" s="31">
        <v>70.010000000000005</v>
      </c>
      <c r="EJ7" s="24"/>
      <c r="EK7" s="24"/>
      <c r="EL7" s="132"/>
      <c r="EM7" s="48" t="s">
        <v>38</v>
      </c>
      <c r="EN7" s="8"/>
      <c r="EO7" s="8"/>
      <c r="EP7" s="8"/>
      <c r="EQ7" s="8"/>
      <c r="ER7" s="8"/>
      <c r="ES7" s="31"/>
      <c r="ET7" s="24"/>
      <c r="EU7" s="24"/>
      <c r="EV7" s="132" t="s">
        <v>378</v>
      </c>
      <c r="EW7" s="48" t="s">
        <v>38</v>
      </c>
      <c r="EX7" s="8">
        <v>65.441079295154196</v>
      </c>
      <c r="EY7" s="8"/>
      <c r="EZ7" s="8"/>
      <c r="FA7" s="8"/>
      <c r="FB7" s="8"/>
      <c r="FC7" s="31"/>
      <c r="FD7" s="24"/>
      <c r="FE7" s="24"/>
      <c r="FF7" s="132"/>
      <c r="FG7" s="48" t="s">
        <v>38</v>
      </c>
      <c r="FH7" s="8"/>
      <c r="FI7" s="8"/>
      <c r="FJ7" s="8"/>
      <c r="FK7" s="8"/>
      <c r="FL7" s="8"/>
      <c r="FM7" s="31"/>
      <c r="FN7" s="24"/>
      <c r="FO7" s="24"/>
      <c r="FP7" s="132" t="s">
        <v>378</v>
      </c>
      <c r="FQ7" s="48" t="s">
        <v>38</v>
      </c>
      <c r="FR7" s="8">
        <v>66.535019455252922</v>
      </c>
      <c r="FS7" s="8"/>
      <c r="FT7" s="8"/>
      <c r="FU7" s="8">
        <v>55.5</v>
      </c>
      <c r="FV7" s="8">
        <v>76.8</v>
      </c>
      <c r="FW7" s="31">
        <v>76.75841121495327</v>
      </c>
      <c r="FX7" s="24"/>
      <c r="FY7" s="24"/>
      <c r="FZ7" s="132"/>
      <c r="GA7" s="48" t="s">
        <v>38</v>
      </c>
      <c r="GB7" s="8"/>
      <c r="GC7" s="8"/>
      <c r="GD7" s="8"/>
      <c r="GE7" s="8"/>
      <c r="GF7" s="8"/>
      <c r="GG7" s="31"/>
      <c r="GH7" s="24"/>
      <c r="GI7" s="24"/>
      <c r="GJ7" s="132"/>
      <c r="GK7" s="48" t="s">
        <v>38</v>
      </c>
      <c r="GL7" s="8"/>
      <c r="GM7" s="8"/>
      <c r="GN7" s="8"/>
      <c r="GO7" s="8"/>
      <c r="GP7" s="8"/>
      <c r="GQ7" s="31"/>
      <c r="GR7" s="24"/>
      <c r="GS7" s="24"/>
      <c r="GT7" s="132" t="s">
        <v>406</v>
      </c>
      <c r="GU7" s="446" t="s">
        <v>38</v>
      </c>
      <c r="GV7" s="447">
        <v>69.549756097560973</v>
      </c>
      <c r="GW7" s="447"/>
      <c r="GX7" s="447"/>
      <c r="GY7" s="447">
        <v>59.1</v>
      </c>
      <c r="GZ7" s="447">
        <v>79.8</v>
      </c>
      <c r="HA7" s="31">
        <v>78.287793427230042</v>
      </c>
      <c r="HB7" s="24"/>
      <c r="HC7" s="24"/>
      <c r="HD7" s="132" t="s">
        <v>406</v>
      </c>
      <c r="HE7" s="446" t="s">
        <v>38</v>
      </c>
      <c r="HF7" s="447">
        <v>70.894157740993194</v>
      </c>
      <c r="HG7" s="447"/>
      <c r="HH7" s="447"/>
      <c r="HI7" s="447">
        <v>63.3</v>
      </c>
      <c r="HJ7" s="447">
        <v>76.400000000000006</v>
      </c>
      <c r="HK7" s="31">
        <v>80</v>
      </c>
      <c r="HL7" s="24"/>
      <c r="HM7" s="24"/>
      <c r="HN7" s="132"/>
      <c r="HO7" s="48" t="s">
        <v>38</v>
      </c>
      <c r="HP7" s="8"/>
      <c r="HQ7" s="8"/>
      <c r="HR7" s="8"/>
      <c r="HS7" s="8"/>
      <c r="HT7" s="8"/>
      <c r="HU7" s="31"/>
      <c r="HV7" s="24"/>
      <c r="HW7" s="24"/>
      <c r="HX7" s="132" t="s">
        <v>406</v>
      </c>
      <c r="HY7" s="446" t="s">
        <v>38</v>
      </c>
      <c r="HZ7" s="447">
        <v>69.095519542421371</v>
      </c>
      <c r="IA7" s="447"/>
      <c r="IB7" s="447"/>
      <c r="IC7" s="447">
        <v>60</v>
      </c>
      <c r="ID7" s="447">
        <v>76.7</v>
      </c>
      <c r="IE7" s="31">
        <v>80.838219895287963</v>
      </c>
      <c r="IF7" s="24"/>
      <c r="IG7" s="24"/>
      <c r="IH7" s="143"/>
      <c r="IR7" s="143"/>
    </row>
    <row xmlns:x14ac="http://schemas.microsoft.com/office/spreadsheetml/2009/9/ac" r="8" s="4" customFormat="true" ht="15.6" customHeight="true" x14ac:dyDescent="0.25">
      <c r="A8" s="421" t="str">
        <f ca="true">IF(ISBLANK('Data Summary'!A10),"",'Data Summary'!A10)</f>
        <v>BTN_2012_EMIS</v>
      </c>
      <c r="B8" s="132"/>
      <c r="C8" s="109" t="s">
        <v>106</v>
      </c>
      <c r="D8" s="9"/>
      <c r="E8" s="9"/>
      <c r="F8" s="9"/>
      <c r="G8" s="9"/>
      <c r="H8" s="9"/>
      <c r="I8" s="31"/>
      <c r="J8" s="24"/>
      <c r="K8" s="24"/>
      <c r="L8" s="132"/>
      <c r="M8" s="48" t="s">
        <v>106</v>
      </c>
      <c r="N8" s="9"/>
      <c r="O8" s="9"/>
      <c r="P8" s="9"/>
      <c r="Q8" s="9"/>
      <c r="R8" s="9"/>
      <c r="S8" s="31"/>
      <c r="T8" s="24"/>
      <c r="U8" s="24"/>
      <c r="V8" s="132"/>
      <c r="W8" s="48" t="s">
        <v>106</v>
      </c>
      <c r="X8" s="9"/>
      <c r="Y8" s="9"/>
      <c r="Z8" s="9"/>
      <c r="AA8" s="9"/>
      <c r="AB8" s="9"/>
      <c r="AC8" s="31"/>
      <c r="AD8" s="24"/>
      <c r="AE8" s="24"/>
      <c r="AF8" s="132"/>
      <c r="AG8" s="48" t="s">
        <v>106</v>
      </c>
      <c r="AH8" s="9"/>
      <c r="AI8" s="9"/>
      <c r="AJ8" s="9"/>
      <c r="AK8" s="9"/>
      <c r="AL8" s="9"/>
      <c r="AM8" s="31"/>
      <c r="AN8" s="24"/>
      <c r="AO8" s="24"/>
      <c r="AP8" s="132"/>
      <c r="AQ8" s="48" t="s">
        <v>106</v>
      </c>
      <c r="AR8" s="9"/>
      <c r="AS8" s="9"/>
      <c r="AT8" s="9"/>
      <c r="AU8" s="9"/>
      <c r="AV8" s="9"/>
      <c r="AW8" s="31"/>
      <c r="AX8" s="24"/>
      <c r="AY8" s="24"/>
      <c r="AZ8" s="132"/>
      <c r="BA8" s="109" t="s">
        <v>106</v>
      </c>
      <c r="BB8" s="9"/>
      <c r="BC8" s="9"/>
      <c r="BD8" s="9"/>
      <c r="BE8" s="9"/>
      <c r="BF8" s="9"/>
      <c r="BG8" s="31"/>
      <c r="BH8" s="24"/>
      <c r="BI8" s="24"/>
      <c r="BJ8" s="132"/>
      <c r="BK8" s="48" t="s">
        <v>106</v>
      </c>
      <c r="BL8" s="9"/>
      <c r="BM8" s="9"/>
      <c r="BN8" s="9"/>
      <c r="BO8" s="9"/>
      <c r="BP8" s="9"/>
      <c r="BQ8" s="31"/>
      <c r="BR8" s="24"/>
      <c r="BS8" s="24"/>
      <c r="BT8" s="132"/>
      <c r="BU8" s="48" t="s">
        <v>106</v>
      </c>
      <c r="BV8" s="9"/>
      <c r="BW8" s="9"/>
      <c r="BX8" s="9"/>
      <c r="BY8" s="9"/>
      <c r="BZ8" s="9"/>
      <c r="CA8" s="31"/>
      <c r="CB8" s="24"/>
      <c r="CC8" s="24"/>
      <c r="CD8" s="132"/>
      <c r="CE8" s="48" t="s">
        <v>106</v>
      </c>
      <c r="CF8" s="9"/>
      <c r="CG8" s="9"/>
      <c r="CH8" s="9"/>
      <c r="CI8" s="9"/>
      <c r="CJ8" s="9"/>
      <c r="CK8" s="31"/>
      <c r="CL8" s="24"/>
      <c r="CM8" s="24"/>
      <c r="CN8" s="132"/>
      <c r="CO8" s="48" t="s">
        <v>106</v>
      </c>
      <c r="CP8" s="9"/>
      <c r="CQ8" s="9"/>
      <c r="CR8" s="9"/>
      <c r="CS8" s="9"/>
      <c r="CT8" s="9"/>
      <c r="CU8" s="31"/>
      <c r="CV8" s="24"/>
      <c r="CW8" s="24"/>
      <c r="CX8" s="132"/>
      <c r="CY8" s="48" t="s">
        <v>106</v>
      </c>
      <c r="CZ8" s="9"/>
      <c r="DA8" s="9"/>
      <c r="DB8" s="9"/>
      <c r="DC8" s="9"/>
      <c r="DD8" s="9"/>
      <c r="DE8" s="31"/>
      <c r="DF8" s="24"/>
      <c r="DG8" s="24"/>
      <c r="DH8" s="132"/>
      <c r="DI8" s="48" t="s">
        <v>106</v>
      </c>
      <c r="DJ8" s="9"/>
      <c r="DK8" s="9"/>
      <c r="DL8" s="9"/>
      <c r="DM8" s="9"/>
      <c r="DN8" s="9"/>
      <c r="DO8" s="31"/>
      <c r="DP8" s="24"/>
      <c r="DQ8" s="24"/>
      <c r="DR8" s="132"/>
      <c r="DS8" s="48" t="s">
        <v>106</v>
      </c>
      <c r="DT8" s="9"/>
      <c r="DU8" s="9"/>
      <c r="DV8" s="9"/>
      <c r="DW8" s="9"/>
      <c r="DX8" s="9"/>
      <c r="DY8" s="31"/>
      <c r="DZ8" s="24"/>
      <c r="EA8" s="24"/>
      <c r="EB8" s="132"/>
      <c r="EC8" s="48" t="s">
        <v>106</v>
      </c>
      <c r="ED8" s="9"/>
      <c r="EE8" s="9"/>
      <c r="EF8" s="9"/>
      <c r="EG8" s="9"/>
      <c r="EH8" s="9"/>
      <c r="EI8" s="31"/>
      <c r="EJ8" s="24"/>
      <c r="EK8" s="24"/>
      <c r="EL8" s="132"/>
      <c r="EM8" s="48" t="s">
        <v>106</v>
      </c>
      <c r="EN8" s="9"/>
      <c r="EO8" s="9"/>
      <c r="EP8" s="9"/>
      <c r="EQ8" s="9"/>
      <c r="ER8" s="9"/>
      <c r="ES8" s="31"/>
      <c r="ET8" s="24"/>
      <c r="EU8" s="24"/>
      <c r="EV8" s="132"/>
      <c r="EW8" s="48" t="s">
        <v>106</v>
      </c>
      <c r="EX8" s="9"/>
      <c r="EY8" s="9"/>
      <c r="EZ8" s="9"/>
      <c r="FA8" s="9"/>
      <c r="FB8" s="9"/>
      <c r="FC8" s="31"/>
      <c r="FD8" s="24"/>
      <c r="FE8" s="24"/>
      <c r="FF8" s="132"/>
      <c r="FG8" s="48" t="s">
        <v>106</v>
      </c>
      <c r="FH8" s="9"/>
      <c r="FI8" s="9"/>
      <c r="FJ8" s="9"/>
      <c r="FK8" s="9"/>
      <c r="FL8" s="9"/>
      <c r="FM8" s="31"/>
      <c r="FN8" s="24"/>
      <c r="FO8" s="24"/>
      <c r="FP8" s="132"/>
      <c r="FQ8" s="48" t="s">
        <v>106</v>
      </c>
      <c r="FR8" s="9"/>
      <c r="FS8" s="9"/>
      <c r="FT8" s="9"/>
      <c r="FU8" s="9"/>
      <c r="FV8" s="9"/>
      <c r="FW8" s="31"/>
      <c r="FX8" s="24"/>
      <c r="FY8" s="24"/>
      <c r="FZ8" s="132"/>
      <c r="GA8" s="48" t="s">
        <v>106</v>
      </c>
      <c r="GB8" s="9"/>
      <c r="GC8" s="9"/>
      <c r="GD8" s="9"/>
      <c r="GE8" s="9"/>
      <c r="GF8" s="9"/>
      <c r="GG8" s="31"/>
      <c r="GH8" s="24"/>
      <c r="GI8" s="24"/>
      <c r="GJ8" s="132"/>
      <c r="GK8" s="48" t="s">
        <v>106</v>
      </c>
      <c r="GL8" s="9"/>
      <c r="GM8" s="9"/>
      <c r="GN8" s="9"/>
      <c r="GO8" s="9"/>
      <c r="GP8" s="9"/>
      <c r="GQ8" s="31"/>
      <c r="GR8" s="24"/>
      <c r="GS8" s="24"/>
      <c r="GT8" s="132" t="s">
        <v>407</v>
      </c>
      <c r="GU8" s="446" t="s">
        <v>106</v>
      </c>
      <c r="GV8" s="448"/>
      <c r="GW8" s="9"/>
      <c r="GX8" s="9"/>
      <c r="GY8" s="9"/>
      <c r="GZ8" s="9"/>
      <c r="HA8" s="31"/>
      <c r="HB8" s="24"/>
      <c r="HC8" s="24"/>
      <c r="HD8" s="132"/>
      <c r="HE8" s="446" t="s">
        <v>106</v>
      </c>
      <c r="HF8" s="448"/>
      <c r="HG8" s="9"/>
      <c r="HH8" s="9"/>
      <c r="HI8" s="9"/>
      <c r="HJ8" s="9"/>
      <c r="HK8" s="31"/>
      <c r="HL8" s="24"/>
      <c r="HM8" s="24"/>
      <c r="HN8" s="132"/>
      <c r="HO8" s="48" t="s">
        <v>106</v>
      </c>
      <c r="HP8" s="9"/>
      <c r="HQ8" s="9"/>
      <c r="HR8" s="9"/>
      <c r="HS8" s="9"/>
      <c r="HT8" s="9"/>
      <c r="HU8" s="31"/>
      <c r="HV8" s="24"/>
      <c r="HW8" s="24"/>
      <c r="HX8" s="132"/>
      <c r="HY8" s="446" t="s">
        <v>106</v>
      </c>
      <c r="HZ8" s="448"/>
      <c r="IA8" s="9"/>
      <c r="IB8" s="9"/>
      <c r="IC8" s="9"/>
      <c r="ID8" s="9"/>
      <c r="IE8" s="31"/>
      <c r="IF8" s="24"/>
      <c r="IG8" s="24"/>
      <c r="IH8" s="143"/>
      <c r="IR8" s="143"/>
    </row>
    <row xmlns:x14ac="http://schemas.microsoft.com/office/spreadsheetml/2009/9/ac" r="9" s="4" customFormat="true" x14ac:dyDescent="0.25">
      <c r="A9" s="421" t="str">
        <f ca="true">IF(ISBLANK('Data Summary'!A11),"",'Data Summary'!A11)</f>
        <v>BTN_2013_EMIS</v>
      </c>
      <c r="B9" s="132" t="s">
        <v>171</v>
      </c>
      <c r="C9" s="67" t="s">
        <v>274</v>
      </c>
      <c r="D9" s="8">
        <v>58.9</v>
      </c>
      <c r="E9" s="7"/>
      <c r="F9" s="7"/>
      <c r="G9" s="7"/>
      <c r="H9" s="7"/>
      <c r="I9" s="26"/>
      <c r="J9" s="24"/>
      <c r="K9" s="24"/>
      <c r="L9" s="132" t="s">
        <v>171</v>
      </c>
      <c r="M9" s="67" t="s">
        <v>274</v>
      </c>
      <c r="N9" s="8">
        <v>46.4</v>
      </c>
      <c r="O9" s="8"/>
      <c r="P9" s="8"/>
      <c r="Q9" s="8"/>
      <c r="R9" s="8"/>
      <c r="S9" s="26"/>
      <c r="T9" s="24"/>
      <c r="U9" s="24"/>
      <c r="V9" s="132"/>
      <c r="W9" s="67" t="s">
        <v>274</v>
      </c>
      <c r="X9" s="8"/>
      <c r="Y9" s="7"/>
      <c r="Z9" s="7"/>
      <c r="AA9" s="7"/>
      <c r="AB9" s="7"/>
      <c r="AC9" s="26"/>
      <c r="AD9" s="24"/>
      <c r="AE9" s="24"/>
      <c r="AF9" s="132"/>
      <c r="AG9" s="67" t="s">
        <v>274</v>
      </c>
      <c r="AH9" s="8"/>
      <c r="AI9" s="7"/>
      <c r="AJ9" s="7"/>
      <c r="AK9" s="7"/>
      <c r="AL9" s="7"/>
      <c r="AM9" s="26"/>
      <c r="AN9" s="24"/>
      <c r="AO9" s="24"/>
      <c r="AP9" s="132"/>
      <c r="AQ9" s="67" t="s">
        <v>274</v>
      </c>
      <c r="AR9" s="8"/>
      <c r="AS9" s="7"/>
      <c r="AT9" s="7"/>
      <c r="AU9" s="7"/>
      <c r="AV9" s="7"/>
      <c r="AW9" s="26"/>
      <c r="AX9" s="24"/>
      <c r="AY9" s="24"/>
      <c r="AZ9" s="132"/>
      <c r="BA9" s="67" t="s">
        <v>274</v>
      </c>
      <c r="BB9" s="8"/>
      <c r="BC9" s="7"/>
      <c r="BD9" s="7"/>
      <c r="BE9" s="7"/>
      <c r="BF9" s="7"/>
      <c r="BG9" s="26"/>
      <c r="BH9" s="24"/>
      <c r="BI9" s="24"/>
      <c r="BJ9" s="132" t="s">
        <v>214</v>
      </c>
      <c r="BK9" s="67" t="s">
        <v>274</v>
      </c>
      <c r="BL9" s="8">
        <f>0.86*BL6</f>
        <v>78.432000000000002</v>
      </c>
      <c r="BM9" s="7"/>
      <c r="BN9" s="7"/>
      <c r="BO9" s="7"/>
      <c r="BP9" s="7"/>
      <c r="BQ9" s="26"/>
      <c r="BR9" s="24"/>
      <c r="BS9" s="24"/>
      <c r="BT9" s="132" t="s">
        <v>172</v>
      </c>
      <c r="BU9" s="67" t="s">
        <v>274</v>
      </c>
      <c r="BV9" s="8">
        <f>0.65*BV6</f>
        <v>58.5</v>
      </c>
      <c r="BW9" s="7"/>
      <c r="BX9" s="7"/>
      <c r="BY9" s="7"/>
      <c r="BZ9" s="7"/>
      <c r="CA9" s="26"/>
      <c r="CB9" s="24"/>
      <c r="CC9" s="24"/>
      <c r="CD9" s="132" t="s">
        <v>252</v>
      </c>
      <c r="CE9" s="67" t="s">
        <v>274</v>
      </c>
      <c r="CF9" s="8">
        <f>CF7</f>
        <v>65.8</v>
      </c>
      <c r="CG9" s="7"/>
      <c r="CH9" s="7"/>
      <c r="CI9" s="7"/>
      <c r="CJ9" s="7"/>
      <c r="CK9" s="26"/>
      <c r="CL9" s="24"/>
      <c r="CM9" s="24"/>
      <c r="CN9" s="132" t="s">
        <v>173</v>
      </c>
      <c r="CO9" s="67" t="s">
        <v>274</v>
      </c>
      <c r="CP9" s="8">
        <f>0.85*CP6</f>
        <v>78.2</v>
      </c>
      <c r="CQ9" s="7"/>
      <c r="CR9" s="7"/>
      <c r="CS9" s="7"/>
      <c r="CT9" s="7"/>
      <c r="CU9" s="26"/>
      <c r="CV9" s="24"/>
      <c r="CW9" s="24"/>
      <c r="CX9" s="132"/>
      <c r="CY9" s="67" t="s">
        <v>274</v>
      </c>
      <c r="CZ9" s="8"/>
      <c r="DA9" s="8"/>
      <c r="DB9" s="8"/>
      <c r="DC9" s="8"/>
      <c r="DD9" s="8"/>
      <c r="DE9" s="26"/>
      <c r="DF9" s="24"/>
      <c r="DG9" s="24"/>
      <c r="DH9" s="132" t="s">
        <v>174</v>
      </c>
      <c r="DI9" s="67" t="s">
        <v>274</v>
      </c>
      <c r="DJ9" s="8">
        <v>59.8</v>
      </c>
      <c r="DK9" s="7"/>
      <c r="DL9" s="7"/>
      <c r="DM9" s="7"/>
      <c r="DN9" s="7">
        <f>(0.505*107+0.607*346)/DN31*100</f>
        <v>58.290728476821194</v>
      </c>
      <c r="DO9" s="26">
        <f>(0.586*87+0.646*65+0.685*54)/DO31*100</f>
        <v>63.088349514563113</v>
      </c>
      <c r="DP9" s="24"/>
      <c r="DQ9" s="24"/>
      <c r="DR9" s="132" t="s">
        <v>315</v>
      </c>
      <c r="DS9" s="67" t="s">
        <v>274</v>
      </c>
      <c r="DT9" s="8">
        <v>62.64</v>
      </c>
      <c r="DU9" s="7"/>
      <c r="DV9" s="7"/>
      <c r="DW9" s="7"/>
      <c r="DX9" s="7"/>
      <c r="DY9" s="26"/>
      <c r="DZ9" s="24"/>
      <c r="EA9" s="24"/>
      <c r="EB9" s="132" t="s">
        <v>315</v>
      </c>
      <c r="EC9" s="67" t="s">
        <v>274</v>
      </c>
      <c r="ED9" s="8">
        <v>65.06</v>
      </c>
      <c r="EE9" s="7"/>
      <c r="EF9" s="7"/>
      <c r="EG9" s="7"/>
      <c r="EH9" s="7"/>
      <c r="EI9" s="26"/>
      <c r="EJ9" s="24"/>
      <c r="EK9" s="24"/>
      <c r="EL9" s="132"/>
      <c r="EM9" s="67" t="s">
        <v>274</v>
      </c>
      <c r="EN9" s="8">
        <f>SUMPRODUCT(ER9:ES9,EH30:EI30)/SUM(EH30:EI30)</f>
        <v>86.405202697167255</v>
      </c>
      <c r="EO9" s="8"/>
      <c r="EP9" s="8"/>
      <c r="EQ9" s="8"/>
      <c r="ER9" s="8">
        <v>86.038960000000003</v>
      </c>
      <c r="ES9" s="26">
        <v>86.958157357596249</v>
      </c>
      <c r="ET9" s="24"/>
      <c r="EU9" s="24"/>
      <c r="EV9" s="132" t="s">
        <v>379</v>
      </c>
      <c r="EW9" s="67" t="s">
        <v>274</v>
      </c>
      <c r="EX9" s="8">
        <f>EX6*EX7/100</f>
        <v>60.925644823788552</v>
      </c>
      <c r="EY9" s="7"/>
      <c r="EZ9" s="7"/>
      <c r="FA9" s="7"/>
      <c r="FB9" s="7"/>
      <c r="FC9" s="26"/>
      <c r="FD9" s="24"/>
      <c r="FE9" s="24"/>
      <c r="FF9" s="132"/>
      <c r="FG9" s="67" t="s">
        <v>274</v>
      </c>
      <c r="FH9" s="8">
        <f>SUMPRODUCT(FL9:FM9,FB30:FC30)/SUM(FB30:FC30)</f>
        <v>84.811389683344785</v>
      </c>
      <c r="FI9" s="8"/>
      <c r="FJ9" s="8"/>
      <c r="FK9" s="8"/>
      <c r="FL9" s="8">
        <v>84.542590000000004</v>
      </c>
      <c r="FM9" s="26">
        <v>85.213321285327325</v>
      </c>
      <c r="FN9" s="24"/>
      <c r="FO9" s="24"/>
      <c r="FP9" s="132" t="s">
        <v>379</v>
      </c>
      <c r="FQ9" s="67" t="s">
        <v>274</v>
      </c>
      <c r="FR9" s="8">
        <v>62.210243190661487</v>
      </c>
      <c r="FS9" s="7"/>
      <c r="FT9" s="7"/>
      <c r="FU9" s="7"/>
      <c r="FV9" s="7"/>
      <c r="FW9" s="26"/>
      <c r="FX9" s="24"/>
      <c r="FY9" s="24"/>
      <c r="FZ9" s="132"/>
      <c r="GA9" s="67" t="s">
        <v>274</v>
      </c>
      <c r="GB9" s="8">
        <f>SUMPRODUCT(GF9:GG9,FV30:FW30)/SUM(FV30:FW30)</f>
        <v>82.246196538062875</v>
      </c>
      <c r="GC9" s="8"/>
      <c r="GD9" s="8"/>
      <c r="GE9" s="8"/>
      <c r="GF9" s="8">
        <v>80.203050000000005</v>
      </c>
      <c r="GG9" s="26">
        <v>85.263621286405709</v>
      </c>
      <c r="GH9" s="24"/>
      <c r="GI9" s="24"/>
      <c r="GJ9" s="132"/>
      <c r="GK9" s="67" t="s">
        <v>274</v>
      </c>
      <c r="GL9" s="8">
        <v>73.528422704172087</v>
      </c>
      <c r="GM9" s="8"/>
      <c r="GN9" s="8"/>
      <c r="GO9" s="8"/>
      <c r="GP9" s="8">
        <v>70.77</v>
      </c>
      <c r="GQ9" s="26">
        <v>76.502077781734684</v>
      </c>
      <c r="GR9" s="24"/>
      <c r="GS9" s="24"/>
      <c r="GT9" s="132" t="s">
        <v>408</v>
      </c>
      <c r="GU9" s="449" t="s">
        <v>274</v>
      </c>
      <c r="GV9" s="447">
        <v>64.229199756097557</v>
      </c>
      <c r="GW9" s="450"/>
      <c r="GX9" s="450"/>
      <c r="GY9" s="450"/>
      <c r="GZ9" s="447"/>
      <c r="HA9" s="26"/>
      <c r="HB9" s="24"/>
      <c r="HC9" s="24"/>
      <c r="HD9" s="132" t="s">
        <v>408</v>
      </c>
      <c r="HE9" s="449" t="s">
        <v>274</v>
      </c>
      <c r="HF9" s="447">
        <v>64.336448149951323</v>
      </c>
      <c r="HG9" s="450"/>
      <c r="HH9" s="450"/>
      <c r="HI9" s="450"/>
      <c r="HJ9" s="447"/>
      <c r="HK9" s="26"/>
      <c r="HL9" s="24"/>
      <c r="HM9" s="24"/>
      <c r="HN9" s="132"/>
      <c r="HO9" s="67" t="s">
        <v>274</v>
      </c>
      <c r="HP9" s="8">
        <v>99.113965215730516</v>
      </c>
      <c r="HQ9" s="8"/>
      <c r="HR9" s="8"/>
      <c r="HS9" s="8"/>
      <c r="HT9" s="8">
        <v>99.47</v>
      </c>
      <c r="HU9" s="26">
        <v>98.728734995153729</v>
      </c>
      <c r="HV9" s="24"/>
      <c r="HW9" s="24"/>
      <c r="HX9" s="132" t="s">
        <v>408</v>
      </c>
      <c r="HY9" s="449" t="s">
        <v>274</v>
      </c>
      <c r="HZ9" s="447">
        <f>HZ6*HZ7/100</f>
        <v>62.32415862726409</v>
      </c>
      <c r="IA9" s="450"/>
      <c r="IB9" s="450"/>
      <c r="IC9" s="450"/>
      <c r="ID9" s="447"/>
      <c r="IE9" s="26"/>
      <c r="IF9" s="24"/>
      <c r="IG9" s="24"/>
      <c r="IH9" s="143"/>
      <c r="IR9" s="143"/>
    </row>
    <row xmlns:x14ac="http://schemas.microsoft.com/office/spreadsheetml/2009/9/ac" r="10" s="4" customFormat="true" ht="15.6" customHeight="true" x14ac:dyDescent="0.25">
      <c r="A10" s="421" t="str">
        <f ca="true">IF(ISBLANK('Data Summary'!A12),"",'Data Summary'!A12)</f>
        <v>BTN_2013_SUR</v>
      </c>
      <c r="B10" s="132"/>
      <c r="C10" s="67" t="s">
        <v>107</v>
      </c>
      <c r="D10" s="19"/>
      <c r="E10" s="7"/>
      <c r="F10" s="7"/>
      <c r="G10" s="7"/>
      <c r="H10" s="7"/>
      <c r="I10" s="26"/>
      <c r="J10" s="24"/>
      <c r="K10" s="24"/>
      <c r="L10" s="132"/>
      <c r="M10" s="67" t="s">
        <v>107</v>
      </c>
      <c r="N10" s="19"/>
      <c r="O10" s="7"/>
      <c r="P10" s="7"/>
      <c r="Q10" s="7"/>
      <c r="R10" s="7"/>
      <c r="S10" s="26"/>
      <c r="T10" s="24"/>
      <c r="U10" s="24"/>
      <c r="V10" s="132"/>
      <c r="W10" s="67" t="s">
        <v>107</v>
      </c>
      <c r="X10" s="19"/>
      <c r="Y10" s="7"/>
      <c r="Z10" s="7"/>
      <c r="AA10" s="7"/>
      <c r="AB10" s="7"/>
      <c r="AC10" s="26"/>
      <c r="AD10" s="24"/>
      <c r="AE10" s="24"/>
      <c r="AF10" s="132"/>
      <c r="AG10" s="67" t="s">
        <v>107</v>
      </c>
      <c r="AH10" s="19"/>
      <c r="AI10" s="7"/>
      <c r="AJ10" s="7"/>
      <c r="AK10" s="7"/>
      <c r="AL10" s="7"/>
      <c r="AM10" s="26"/>
      <c r="AN10" s="24"/>
      <c r="AO10" s="24"/>
      <c r="AP10" s="132"/>
      <c r="AQ10" s="67" t="s">
        <v>107</v>
      </c>
      <c r="AR10" s="19"/>
      <c r="AS10" s="7"/>
      <c r="AT10" s="7"/>
      <c r="AU10" s="7"/>
      <c r="AV10" s="7"/>
      <c r="AW10" s="26"/>
      <c r="AX10" s="24"/>
      <c r="AY10" s="24"/>
      <c r="AZ10" s="132"/>
      <c r="BA10" s="67" t="s">
        <v>107</v>
      </c>
      <c r="BB10" s="142"/>
      <c r="BC10" s="140"/>
      <c r="BD10" s="140"/>
      <c r="BE10" s="140"/>
      <c r="BF10" s="140"/>
      <c r="BG10" s="141"/>
      <c r="BH10" s="24"/>
      <c r="BI10" s="24"/>
      <c r="BJ10" s="132"/>
      <c r="BK10" s="67" t="s">
        <v>107</v>
      </c>
      <c r="BL10" s="19"/>
      <c r="BM10" s="7"/>
      <c r="BN10" s="7"/>
      <c r="BO10" s="7"/>
      <c r="BP10" s="7"/>
      <c r="BQ10" s="26"/>
      <c r="BR10" s="24"/>
      <c r="BS10" s="24"/>
      <c r="BT10" s="132"/>
      <c r="BU10" s="67" t="s">
        <v>107</v>
      </c>
      <c r="BV10" s="19"/>
      <c r="BW10" s="7"/>
      <c r="BX10" s="7"/>
      <c r="BY10" s="7"/>
      <c r="BZ10" s="7"/>
      <c r="CA10" s="26"/>
      <c r="CB10" s="24"/>
      <c r="CC10" s="24"/>
      <c r="CD10" s="132"/>
      <c r="CE10" s="67" t="s">
        <v>107</v>
      </c>
      <c r="CF10" s="19"/>
      <c r="CG10" s="7"/>
      <c r="CH10" s="7"/>
      <c r="CI10" s="7"/>
      <c r="CJ10" s="7"/>
      <c r="CK10" s="26"/>
      <c r="CL10" s="24"/>
      <c r="CM10" s="24"/>
      <c r="CN10" s="132"/>
      <c r="CO10" s="67" t="s">
        <v>107</v>
      </c>
      <c r="CP10" s="19"/>
      <c r="CQ10" s="7"/>
      <c r="CR10" s="7"/>
      <c r="CS10" s="7"/>
      <c r="CT10" s="7"/>
      <c r="CU10" s="26"/>
      <c r="CV10" s="24"/>
      <c r="CW10" s="24"/>
      <c r="CX10" s="132"/>
      <c r="CY10" s="67" t="s">
        <v>107</v>
      </c>
      <c r="CZ10" s="19"/>
      <c r="DA10" s="7"/>
      <c r="DB10" s="7"/>
      <c r="DC10" s="7"/>
      <c r="DD10" s="7"/>
      <c r="DE10" s="26"/>
      <c r="DF10" s="24"/>
      <c r="DG10" s="24"/>
      <c r="DH10" s="132"/>
      <c r="DI10" s="67" t="s">
        <v>107</v>
      </c>
      <c r="DJ10" s="19"/>
      <c r="DK10" s="7"/>
      <c r="DL10" s="7"/>
      <c r="DM10" s="7"/>
      <c r="DN10" s="7"/>
      <c r="DO10" s="26"/>
      <c r="DP10" s="24"/>
      <c r="DQ10" s="24"/>
      <c r="DR10" s="132"/>
      <c r="DS10" s="67" t="s">
        <v>107</v>
      </c>
      <c r="DT10" s="19"/>
      <c r="DU10" s="7"/>
      <c r="DV10" s="7"/>
      <c r="DW10" s="7"/>
      <c r="DX10" s="7"/>
      <c r="DY10" s="26"/>
      <c r="DZ10" s="24"/>
      <c r="EA10" s="24"/>
      <c r="EB10" s="132"/>
      <c r="EC10" s="67" t="s">
        <v>107</v>
      </c>
      <c r="ED10" s="19"/>
      <c r="EE10" s="7"/>
      <c r="EF10" s="7"/>
      <c r="EG10" s="7"/>
      <c r="EH10" s="7"/>
      <c r="EI10" s="26"/>
      <c r="EJ10" s="24"/>
      <c r="EK10" s="24"/>
      <c r="EL10" s="132"/>
      <c r="EM10" s="67" t="s">
        <v>107</v>
      </c>
      <c r="EN10" s="19"/>
      <c r="EO10" s="7"/>
      <c r="EP10" s="7"/>
      <c r="EQ10" s="7"/>
      <c r="ER10" s="7"/>
      <c r="ES10" s="26"/>
      <c r="ET10" s="24"/>
      <c r="EU10" s="24"/>
      <c r="EV10" s="132"/>
      <c r="EW10" s="67" t="s">
        <v>107</v>
      </c>
      <c r="EX10" s="19"/>
      <c r="EY10" s="7"/>
      <c r="EZ10" s="7"/>
      <c r="FA10" s="7"/>
      <c r="FB10" s="7"/>
      <c r="FC10" s="26"/>
      <c r="FD10" s="24"/>
      <c r="FE10" s="24"/>
      <c r="FF10" s="132"/>
      <c r="FG10" s="67" t="s">
        <v>107</v>
      </c>
      <c r="FH10" s="19"/>
      <c r="FI10" s="7"/>
      <c r="FJ10" s="7"/>
      <c r="FK10" s="7"/>
      <c r="FL10" s="7"/>
      <c r="FM10" s="26"/>
      <c r="FN10" s="24"/>
      <c r="FO10" s="24"/>
      <c r="FP10" s="132"/>
      <c r="FQ10" s="67" t="s">
        <v>107</v>
      </c>
      <c r="FR10" s="19"/>
      <c r="FS10" s="7"/>
      <c r="FT10" s="7"/>
      <c r="FU10" s="7"/>
      <c r="FV10" s="7"/>
      <c r="FW10" s="26"/>
      <c r="FX10" s="24"/>
      <c r="FY10" s="24"/>
      <c r="FZ10" s="132"/>
      <c r="GA10" s="67" t="s">
        <v>107</v>
      </c>
      <c r="GB10" s="19"/>
      <c r="GC10" s="7"/>
      <c r="GD10" s="7"/>
      <c r="GE10" s="7"/>
      <c r="GF10" s="7"/>
      <c r="GG10" s="26"/>
      <c r="GH10" s="24"/>
      <c r="GI10" s="24"/>
      <c r="GJ10" s="132"/>
      <c r="GK10" s="67" t="s">
        <v>107</v>
      </c>
      <c r="GL10" s="19"/>
      <c r="GM10" s="7"/>
      <c r="GN10" s="7"/>
      <c r="GO10" s="7"/>
      <c r="GP10" s="7"/>
      <c r="GQ10" s="26"/>
      <c r="GR10" s="24"/>
      <c r="GS10" s="24"/>
      <c r="GT10" s="132"/>
      <c r="GU10" s="67" t="s">
        <v>107</v>
      </c>
      <c r="GV10" s="19"/>
      <c r="GW10" s="7"/>
      <c r="GX10" s="7"/>
      <c r="GY10" s="7"/>
      <c r="GZ10" s="7"/>
      <c r="HA10" s="26"/>
      <c r="HB10" s="24"/>
      <c r="HC10" s="24"/>
      <c r="HD10" s="132"/>
      <c r="HE10" s="67" t="s">
        <v>107</v>
      </c>
      <c r="HF10" s="19"/>
      <c r="HG10" s="7"/>
      <c r="HH10" s="7"/>
      <c r="HI10" s="7"/>
      <c r="HJ10" s="7"/>
      <c r="HK10" s="26"/>
      <c r="HL10" s="24"/>
      <c r="HM10" s="24"/>
      <c r="HN10" s="132"/>
      <c r="HO10" s="67" t="s">
        <v>107</v>
      </c>
      <c r="HP10" s="19"/>
      <c r="HQ10" s="7"/>
      <c r="HR10" s="7"/>
      <c r="HS10" s="7"/>
      <c r="HT10" s="7"/>
      <c r="HU10" s="26"/>
      <c r="HV10" s="24"/>
      <c r="HW10" s="24"/>
      <c r="HX10" s="132"/>
      <c r="HY10" s="67" t="s">
        <v>107</v>
      </c>
      <c r="HZ10" s="19"/>
      <c r="IA10" s="7"/>
      <c r="IB10" s="7"/>
      <c r="IC10" s="7"/>
      <c r="ID10" s="7"/>
      <c r="IE10" s="26"/>
      <c r="IF10" s="24"/>
      <c r="IG10" s="24"/>
      <c r="IH10" s="143"/>
      <c r="IR10" s="143"/>
    </row>
    <row xmlns:x14ac="http://schemas.microsoft.com/office/spreadsheetml/2009/9/ac" r="11" s="4" customFormat="true" ht="15.6" customHeight="true" x14ac:dyDescent="0.25">
      <c r="A11" s="421" t="str">
        <f ca="true">IF(ISBLANK('Data Summary'!A13),"",'Data Summary'!A13)</f>
        <v>BTN_2014_EMIS</v>
      </c>
      <c r="B11" s="132"/>
      <c r="C11" s="67" t="s">
        <v>108</v>
      </c>
      <c r="D11" s="19"/>
      <c r="E11" s="7"/>
      <c r="F11" s="7"/>
      <c r="G11" s="7"/>
      <c r="H11" s="7"/>
      <c r="I11" s="26"/>
      <c r="J11" s="24"/>
      <c r="K11" s="24"/>
      <c r="L11" s="132"/>
      <c r="M11" s="67" t="s">
        <v>108</v>
      </c>
      <c r="N11" s="19"/>
      <c r="O11" s="7"/>
      <c r="P11" s="7"/>
      <c r="Q11" s="7"/>
      <c r="R11" s="7"/>
      <c r="S11" s="26"/>
      <c r="T11" s="24"/>
      <c r="U11" s="24"/>
      <c r="V11" s="132"/>
      <c r="W11" s="67" t="s">
        <v>108</v>
      </c>
      <c r="X11" s="19"/>
      <c r="Y11" s="7"/>
      <c r="Z11" s="7"/>
      <c r="AA11" s="7"/>
      <c r="AB11" s="7"/>
      <c r="AC11" s="26"/>
      <c r="AD11" s="24"/>
      <c r="AE11" s="24"/>
      <c r="AF11" s="132"/>
      <c r="AG11" s="67" t="s">
        <v>108</v>
      </c>
      <c r="AH11" s="19"/>
      <c r="AI11" s="7"/>
      <c r="AJ11" s="7"/>
      <c r="AK11" s="7"/>
      <c r="AL11" s="7"/>
      <c r="AM11" s="26"/>
      <c r="AN11" s="24"/>
      <c r="AO11" s="24"/>
      <c r="AP11" s="132"/>
      <c r="AQ11" s="67" t="s">
        <v>108</v>
      </c>
      <c r="AR11" s="19"/>
      <c r="AS11" s="7"/>
      <c r="AT11" s="7"/>
      <c r="AU11" s="7"/>
      <c r="AV11" s="7"/>
      <c r="AW11" s="26"/>
      <c r="AX11" s="24"/>
      <c r="AY11" s="24"/>
      <c r="AZ11" s="132"/>
      <c r="BA11" s="67" t="s">
        <v>108</v>
      </c>
      <c r="BB11" s="142"/>
      <c r="BC11" s="140"/>
      <c r="BD11" s="140"/>
      <c r="BE11" s="140"/>
      <c r="BF11" s="140"/>
      <c r="BG11" s="141"/>
      <c r="BH11" s="24"/>
      <c r="BI11" s="24"/>
      <c r="BJ11" s="132"/>
      <c r="BK11" s="67" t="s">
        <v>108</v>
      </c>
      <c r="BL11" s="19"/>
      <c r="BM11" s="7"/>
      <c r="BN11" s="7"/>
      <c r="BO11" s="7"/>
      <c r="BP11" s="7"/>
      <c r="BQ11" s="26"/>
      <c r="BR11" s="24"/>
      <c r="BS11" s="24"/>
      <c r="BT11" s="132"/>
      <c r="BU11" s="67" t="s">
        <v>108</v>
      </c>
      <c r="BV11" s="19"/>
      <c r="BW11" s="7"/>
      <c r="BX11" s="7"/>
      <c r="BY11" s="7"/>
      <c r="BZ11" s="7"/>
      <c r="CA11" s="26"/>
      <c r="CB11" s="24"/>
      <c r="CC11" s="24"/>
      <c r="CD11" s="132"/>
      <c r="CE11" s="67" t="s">
        <v>108</v>
      </c>
      <c r="CF11" s="19"/>
      <c r="CG11" s="7"/>
      <c r="CH11" s="7"/>
      <c r="CI11" s="7"/>
      <c r="CJ11" s="7"/>
      <c r="CK11" s="26"/>
      <c r="CL11" s="24"/>
      <c r="CM11" s="24"/>
      <c r="CN11" s="132"/>
      <c r="CO11" s="67" t="s">
        <v>108</v>
      </c>
      <c r="CP11" s="19"/>
      <c r="CQ11" s="7"/>
      <c r="CR11" s="7"/>
      <c r="CS11" s="7"/>
      <c r="CT11" s="7"/>
      <c r="CU11" s="26"/>
      <c r="CV11" s="24"/>
      <c r="CW11" s="24"/>
      <c r="CX11" s="132"/>
      <c r="CY11" s="67" t="s">
        <v>108</v>
      </c>
      <c r="CZ11" s="19"/>
      <c r="DA11" s="7"/>
      <c r="DB11" s="7"/>
      <c r="DC11" s="7"/>
      <c r="DD11" s="7"/>
      <c r="DE11" s="26"/>
      <c r="DF11" s="24"/>
      <c r="DG11" s="24"/>
      <c r="DH11" s="132"/>
      <c r="DI11" s="67" t="s">
        <v>108</v>
      </c>
      <c r="DJ11" s="19"/>
      <c r="DK11" s="7"/>
      <c r="DL11" s="7"/>
      <c r="DM11" s="7"/>
      <c r="DN11" s="7"/>
      <c r="DO11" s="26"/>
      <c r="DP11" s="24"/>
      <c r="DQ11" s="24"/>
      <c r="DR11" s="132"/>
      <c r="DS11" s="67" t="s">
        <v>108</v>
      </c>
      <c r="DT11" s="19"/>
      <c r="DU11" s="7"/>
      <c r="DV11" s="7"/>
      <c r="DW11" s="7"/>
      <c r="DX11" s="7"/>
      <c r="DY11" s="26"/>
      <c r="DZ11" s="24"/>
      <c r="EA11" s="24"/>
      <c r="EB11" s="132"/>
      <c r="EC11" s="67" t="s">
        <v>108</v>
      </c>
      <c r="ED11" s="19"/>
      <c r="EE11" s="7"/>
      <c r="EF11" s="7"/>
      <c r="EG11" s="7"/>
      <c r="EH11" s="7"/>
      <c r="EI11" s="26"/>
      <c r="EJ11" s="24"/>
      <c r="EK11" s="24"/>
      <c r="EL11" s="132"/>
      <c r="EM11" s="67" t="s">
        <v>108</v>
      </c>
      <c r="EN11" s="19"/>
      <c r="EO11" s="7"/>
      <c r="EP11" s="7"/>
      <c r="EQ11" s="7"/>
      <c r="ER11" s="7"/>
      <c r="ES11" s="26"/>
      <c r="ET11" s="24"/>
      <c r="EU11" s="24"/>
      <c r="EV11" s="132"/>
      <c r="EW11" s="67" t="s">
        <v>108</v>
      </c>
      <c r="EX11" s="19"/>
      <c r="EY11" s="7"/>
      <c r="EZ11" s="7"/>
      <c r="FA11" s="7"/>
      <c r="FB11" s="7"/>
      <c r="FC11" s="26"/>
      <c r="FD11" s="24"/>
      <c r="FE11" s="24"/>
      <c r="FF11" s="132"/>
      <c r="FG11" s="67" t="s">
        <v>108</v>
      </c>
      <c r="FH11" s="19"/>
      <c r="FI11" s="7"/>
      <c r="FJ11" s="7"/>
      <c r="FK11" s="7"/>
      <c r="FL11" s="7"/>
      <c r="FM11" s="26"/>
      <c r="FN11" s="24"/>
      <c r="FO11" s="24"/>
      <c r="FP11" s="132"/>
      <c r="FQ11" s="67" t="s">
        <v>108</v>
      </c>
      <c r="FR11" s="19"/>
      <c r="FS11" s="7"/>
      <c r="FT11" s="7"/>
      <c r="FU11" s="7"/>
      <c r="FV11" s="7"/>
      <c r="FW11" s="26"/>
      <c r="FX11" s="24"/>
      <c r="FY11" s="24"/>
      <c r="FZ11" s="132"/>
      <c r="GA11" s="67" t="s">
        <v>108</v>
      </c>
      <c r="GB11" s="19"/>
      <c r="GC11" s="7"/>
      <c r="GD11" s="7"/>
      <c r="GE11" s="7"/>
      <c r="GF11" s="7"/>
      <c r="GG11" s="26"/>
      <c r="GH11" s="24"/>
      <c r="GI11" s="24"/>
      <c r="GJ11" s="132"/>
      <c r="GK11" s="67" t="s">
        <v>108</v>
      </c>
      <c r="GL11" s="19"/>
      <c r="GM11" s="7"/>
      <c r="GN11" s="7"/>
      <c r="GO11" s="7"/>
      <c r="GP11" s="7"/>
      <c r="GQ11" s="26"/>
      <c r="GR11" s="24"/>
      <c r="GS11" s="24"/>
      <c r="GT11" s="132"/>
      <c r="GU11" s="67" t="s">
        <v>108</v>
      </c>
      <c r="GV11" s="19"/>
      <c r="GW11" s="7"/>
      <c r="GX11" s="7"/>
      <c r="GY11" s="7"/>
      <c r="GZ11" s="7"/>
      <c r="HA11" s="26"/>
      <c r="HB11" s="24"/>
      <c r="HC11" s="24"/>
      <c r="HD11" s="132"/>
      <c r="HE11" s="67" t="s">
        <v>108</v>
      </c>
      <c r="HF11" s="19"/>
      <c r="HG11" s="7"/>
      <c r="HH11" s="7"/>
      <c r="HI11" s="7"/>
      <c r="HJ11" s="7"/>
      <c r="HK11" s="26"/>
      <c r="HL11" s="24"/>
      <c r="HM11" s="24"/>
      <c r="HN11" s="132"/>
      <c r="HO11" s="67" t="s">
        <v>108</v>
      </c>
      <c r="HP11" s="19"/>
      <c r="HQ11" s="7"/>
      <c r="HR11" s="7"/>
      <c r="HS11" s="7"/>
      <c r="HT11" s="7"/>
      <c r="HU11" s="26"/>
      <c r="HV11" s="24"/>
      <c r="HW11" s="24"/>
      <c r="HX11" s="132"/>
      <c r="HY11" s="67" t="s">
        <v>108</v>
      </c>
      <c r="HZ11" s="19"/>
      <c r="IA11" s="7"/>
      <c r="IB11" s="7"/>
      <c r="IC11" s="7"/>
      <c r="ID11" s="7"/>
      <c r="IE11" s="26"/>
      <c r="IF11" s="24"/>
      <c r="IG11" s="24"/>
      <c r="IH11" s="143"/>
      <c r="IR11" s="143"/>
    </row>
    <row xmlns:x14ac="http://schemas.microsoft.com/office/spreadsheetml/2009/9/ac" r="12" s="285" customFormat="true" ht="18" customHeight="true" x14ac:dyDescent="0.2">
      <c r="A12" s="421" t="str">
        <f ca="true">IF(ISBLANK('Data Summary'!A14),"",'Data Summary'!A14)</f>
        <v>BTN_2014_SUR</v>
      </c>
      <c r="B12" s="277" t="s">
        <v>57</v>
      </c>
      <c r="C12" s="278" t="s">
        <v>27</v>
      </c>
      <c r="D12" s="279"/>
      <c r="E12" s="279"/>
      <c r="F12" s="279"/>
      <c r="G12" s="279"/>
      <c r="H12" s="279"/>
      <c r="I12" s="280"/>
      <c r="J12" s="273"/>
      <c r="K12" s="273"/>
      <c r="L12" s="277" t="s">
        <v>57</v>
      </c>
      <c r="M12" s="278" t="s">
        <v>27</v>
      </c>
      <c r="N12" s="279"/>
      <c r="O12" s="279"/>
      <c r="P12" s="279"/>
      <c r="Q12" s="279"/>
      <c r="R12" s="279"/>
      <c r="S12" s="280"/>
      <c r="T12" s="273"/>
      <c r="U12" s="273"/>
      <c r="V12" s="277" t="s">
        <v>57</v>
      </c>
      <c r="W12" s="278" t="s">
        <v>27</v>
      </c>
      <c r="X12" s="279"/>
      <c r="Y12" s="279"/>
      <c r="Z12" s="279"/>
      <c r="AA12" s="279"/>
      <c r="AB12" s="279"/>
      <c r="AC12" s="280"/>
      <c r="AD12" s="273"/>
      <c r="AE12" s="273"/>
      <c r="AF12" s="277" t="s">
        <v>57</v>
      </c>
      <c r="AG12" s="278" t="s">
        <v>27</v>
      </c>
      <c r="AH12" s="279"/>
      <c r="AI12" s="279"/>
      <c r="AJ12" s="279"/>
      <c r="AK12" s="279"/>
      <c r="AL12" s="279"/>
      <c r="AM12" s="280"/>
      <c r="AN12" s="273"/>
      <c r="AO12" s="273"/>
      <c r="AP12" s="277" t="s">
        <v>57</v>
      </c>
      <c r="AQ12" s="278" t="s">
        <v>27</v>
      </c>
      <c r="AR12" s="279"/>
      <c r="AS12" s="279"/>
      <c r="AT12" s="279"/>
      <c r="AU12" s="279"/>
      <c r="AV12" s="279"/>
      <c r="AW12" s="280"/>
      <c r="AX12" s="273"/>
      <c r="AY12" s="273"/>
      <c r="AZ12" s="277" t="s">
        <v>57</v>
      </c>
      <c r="BA12" s="281" t="s">
        <v>27</v>
      </c>
      <c r="BB12" s="282"/>
      <c r="BC12" s="282"/>
      <c r="BD12" s="282"/>
      <c r="BE12" s="282"/>
      <c r="BF12" s="282"/>
      <c r="BG12" s="283"/>
      <c r="BH12" s="273"/>
      <c r="BI12" s="273"/>
      <c r="BJ12" s="277" t="s">
        <v>57</v>
      </c>
      <c r="BK12" s="278" t="s">
        <v>27</v>
      </c>
      <c r="BL12" s="279"/>
      <c r="BM12" s="279"/>
      <c r="BN12" s="279"/>
      <c r="BO12" s="279"/>
      <c r="BP12" s="279"/>
      <c r="BQ12" s="280"/>
      <c r="BR12" s="273"/>
      <c r="BS12" s="273"/>
      <c r="BT12" s="277" t="s">
        <v>57</v>
      </c>
      <c r="BU12" s="278" t="s">
        <v>27</v>
      </c>
      <c r="BV12" s="279"/>
      <c r="BW12" s="279"/>
      <c r="BX12" s="279"/>
      <c r="BY12" s="279"/>
      <c r="BZ12" s="279"/>
      <c r="CA12" s="280"/>
      <c r="CB12" s="273"/>
      <c r="CC12" s="273"/>
      <c r="CD12" s="277" t="s">
        <v>57</v>
      </c>
      <c r="CE12" s="278" t="s">
        <v>27</v>
      </c>
      <c r="CF12" s="279"/>
      <c r="CG12" s="279"/>
      <c r="CH12" s="279"/>
      <c r="CI12" s="279"/>
      <c r="CJ12" s="279"/>
      <c r="CK12" s="280"/>
      <c r="CL12" s="273"/>
      <c r="CM12" s="273"/>
      <c r="CN12" s="277" t="s">
        <v>57</v>
      </c>
      <c r="CO12" s="278" t="s">
        <v>27</v>
      </c>
      <c r="CP12" s="279"/>
      <c r="CQ12" s="279"/>
      <c r="CR12" s="279"/>
      <c r="CS12" s="279"/>
      <c r="CT12" s="279"/>
      <c r="CU12" s="280"/>
      <c r="CV12" s="273"/>
      <c r="CW12" s="273"/>
      <c r="CX12" s="277" t="s">
        <v>57</v>
      </c>
      <c r="CY12" s="278" t="s">
        <v>27</v>
      </c>
      <c r="CZ12" s="279"/>
      <c r="DA12" s="279"/>
      <c r="DB12" s="279"/>
      <c r="DC12" s="279"/>
      <c r="DD12" s="279"/>
      <c r="DE12" s="280"/>
      <c r="DF12" s="273"/>
      <c r="DG12" s="273"/>
      <c r="DH12" s="277" t="s">
        <v>57</v>
      </c>
      <c r="DI12" s="278" t="s">
        <v>27</v>
      </c>
      <c r="DJ12" s="279"/>
      <c r="DK12" s="279"/>
      <c r="DL12" s="279"/>
      <c r="DM12" s="279"/>
      <c r="DN12" s="279"/>
      <c r="DO12" s="280"/>
      <c r="DP12" s="273"/>
      <c r="DQ12" s="273"/>
      <c r="DR12" s="277" t="s">
        <v>57</v>
      </c>
      <c r="DS12" s="278" t="s">
        <v>27</v>
      </c>
      <c r="DT12" s="279"/>
      <c r="DU12" s="279"/>
      <c r="DV12" s="279"/>
      <c r="DW12" s="279"/>
      <c r="DX12" s="279"/>
      <c r="DY12" s="280"/>
      <c r="DZ12" s="273"/>
      <c r="EA12" s="273"/>
      <c r="EB12" s="277" t="s">
        <v>57</v>
      </c>
      <c r="EC12" s="278" t="s">
        <v>27</v>
      </c>
      <c r="ED12" s="279"/>
      <c r="EE12" s="279"/>
      <c r="EF12" s="279"/>
      <c r="EG12" s="279"/>
      <c r="EH12" s="279"/>
      <c r="EI12" s="280"/>
      <c r="EJ12" s="273"/>
      <c r="EK12" s="273"/>
      <c r="EL12" s="277" t="s">
        <v>57</v>
      </c>
      <c r="EM12" s="278" t="s">
        <v>27</v>
      </c>
      <c r="EN12" s="279"/>
      <c r="EO12" s="279"/>
      <c r="EP12" s="279"/>
      <c r="EQ12" s="279"/>
      <c r="ER12" s="279"/>
      <c r="ES12" s="280"/>
      <c r="ET12" s="273"/>
      <c r="EU12" s="273"/>
      <c r="EV12" s="277" t="s">
        <v>57</v>
      </c>
      <c r="EW12" s="278" t="s">
        <v>27</v>
      </c>
      <c r="EX12" s="279"/>
      <c r="EY12" s="279"/>
      <c r="EZ12" s="279"/>
      <c r="FA12" s="279"/>
      <c r="FB12" s="279"/>
      <c r="FC12" s="280"/>
      <c r="FD12" s="273"/>
      <c r="FE12" s="273"/>
      <c r="FF12" s="277" t="s">
        <v>57</v>
      </c>
      <c r="FG12" s="278" t="s">
        <v>27</v>
      </c>
      <c r="FH12" s="279"/>
      <c r="FI12" s="279"/>
      <c r="FJ12" s="279"/>
      <c r="FK12" s="279"/>
      <c r="FL12" s="279"/>
      <c r="FM12" s="280"/>
      <c r="FN12" s="273"/>
      <c r="FO12" s="273"/>
      <c r="FP12" s="277" t="s">
        <v>57</v>
      </c>
      <c r="FQ12" s="278" t="s">
        <v>27</v>
      </c>
      <c r="FR12" s="279"/>
      <c r="FS12" s="279"/>
      <c r="FT12" s="279"/>
      <c r="FU12" s="279"/>
      <c r="FV12" s="279"/>
      <c r="FW12" s="280"/>
      <c r="FX12" s="273"/>
      <c r="FY12" s="273"/>
      <c r="FZ12" s="277" t="s">
        <v>57</v>
      </c>
      <c r="GA12" s="278" t="s">
        <v>27</v>
      </c>
      <c r="GB12" s="279"/>
      <c r="GC12" s="279"/>
      <c r="GD12" s="279"/>
      <c r="GE12" s="279"/>
      <c r="GF12" s="279"/>
      <c r="GG12" s="280"/>
      <c r="GH12" s="273"/>
      <c r="GI12" s="273"/>
      <c r="GJ12" s="277" t="s">
        <v>57</v>
      </c>
      <c r="GK12" s="278" t="s">
        <v>27</v>
      </c>
      <c r="GL12" s="279"/>
      <c r="GM12" s="279"/>
      <c r="GN12" s="279"/>
      <c r="GO12" s="279"/>
      <c r="GP12" s="279"/>
      <c r="GQ12" s="280"/>
      <c r="GR12" s="273"/>
      <c r="GS12" s="273"/>
      <c r="GT12" s="277" t="s">
        <v>57</v>
      </c>
      <c r="GU12" s="278" t="s">
        <v>27</v>
      </c>
      <c r="GV12" s="279"/>
      <c r="GW12" s="279"/>
      <c r="GX12" s="279"/>
      <c r="GY12" s="279"/>
      <c r="GZ12" s="279"/>
      <c r="HA12" s="280"/>
      <c r="HB12" s="273"/>
      <c r="HC12" s="273"/>
      <c r="HD12" s="277" t="s">
        <v>57</v>
      </c>
      <c r="HE12" s="278" t="s">
        <v>27</v>
      </c>
      <c r="HF12" s="279"/>
      <c r="HG12" s="279"/>
      <c r="HH12" s="279"/>
      <c r="HI12" s="279"/>
      <c r="HJ12" s="279"/>
      <c r="HK12" s="280"/>
      <c r="HL12" s="273"/>
      <c r="HM12" s="273"/>
      <c r="HN12" s="277" t="s">
        <v>57</v>
      </c>
      <c r="HO12" s="278" t="s">
        <v>27</v>
      </c>
      <c r="HP12" s="279"/>
      <c r="HQ12" s="279"/>
      <c r="HR12" s="279"/>
      <c r="HS12" s="279"/>
      <c r="HT12" s="279"/>
      <c r="HU12" s="280"/>
      <c r="HV12" s="273"/>
      <c r="HW12" s="273"/>
      <c r="HX12" s="277" t="s">
        <v>57</v>
      </c>
      <c r="HY12" s="278" t="s">
        <v>27</v>
      </c>
      <c r="HZ12" s="279"/>
      <c r="IA12" s="279"/>
      <c r="IB12" s="279"/>
      <c r="IC12" s="279"/>
      <c r="ID12" s="279"/>
      <c r="IE12" s="280"/>
      <c r="IF12" s="273"/>
      <c r="IG12" s="273"/>
      <c r="IH12" s="284"/>
      <c r="IR12" s="284"/>
    </row>
    <row xmlns:x14ac="http://schemas.microsoft.com/office/spreadsheetml/2009/9/ac" r="13" s="14" customFormat="true" ht="14.25" customHeight="true" x14ac:dyDescent="0.2">
      <c r="A13" s="421" t="str">
        <f ca="true">IF(ISBLANK('Data Summary'!A15),"",'Data Summary'!A15)</f>
        <v>BTN_2015_EMIS</v>
      </c>
      <c r="B13" s="133" t="s">
        <v>55</v>
      </c>
      <c r="C13" s="5">
        <v>0</v>
      </c>
      <c r="D13" s="47"/>
      <c r="E13" s="47"/>
      <c r="F13" s="47"/>
      <c r="G13" s="47"/>
      <c r="H13" s="47"/>
      <c r="I13" s="68"/>
      <c r="J13" s="11"/>
      <c r="K13" s="11"/>
      <c r="L13" s="133" t="s">
        <v>55</v>
      </c>
      <c r="M13" s="5">
        <v>0</v>
      </c>
      <c r="N13" s="47"/>
      <c r="O13" s="47"/>
      <c r="P13" s="47"/>
      <c r="Q13" s="47"/>
      <c r="R13" s="47"/>
      <c r="S13" s="68"/>
      <c r="T13" s="11"/>
      <c r="U13" s="11"/>
      <c r="V13" s="133" t="s">
        <v>55</v>
      </c>
      <c r="W13" s="5">
        <v>0</v>
      </c>
      <c r="X13" s="47">
        <v>6</v>
      </c>
      <c r="Y13" s="47">
        <f>2/Y31*100</f>
        <v>1.2658227848101267</v>
      </c>
      <c r="Z13" s="47">
        <f>30/Z31*100</f>
        <v>8.5959885386819472</v>
      </c>
      <c r="AA13" s="47"/>
      <c r="AB13" s="47">
        <f>(24+2+2)/AB31*100</f>
        <v>8.115942028985506</v>
      </c>
      <c r="AC13" s="68">
        <f>4/AC31*100</f>
        <v>2.4691358024691357</v>
      </c>
      <c r="AD13" s="11"/>
      <c r="AE13" s="11"/>
      <c r="AF13" s="133" t="s">
        <v>55</v>
      </c>
      <c r="AG13" s="5">
        <v>0</v>
      </c>
      <c r="AH13" s="47"/>
      <c r="AI13" s="47"/>
      <c r="AJ13" s="47"/>
      <c r="AK13" s="47"/>
      <c r="AL13" s="47"/>
      <c r="AM13" s="68"/>
      <c r="AN13" s="11"/>
      <c r="AO13" s="11"/>
      <c r="AP13" s="133" t="s">
        <v>55</v>
      </c>
      <c r="AQ13" s="5">
        <v>0</v>
      </c>
      <c r="AR13" s="47"/>
      <c r="AS13" s="47"/>
      <c r="AT13" s="47"/>
      <c r="AU13" s="47"/>
      <c r="AV13" s="47"/>
      <c r="AW13" s="68"/>
      <c r="AX13" s="11"/>
      <c r="AY13" s="11"/>
      <c r="AZ13" s="133" t="s">
        <v>55</v>
      </c>
      <c r="BA13" s="5">
        <v>0</v>
      </c>
      <c r="BB13" s="47"/>
      <c r="BC13" s="47"/>
      <c r="BD13" s="47"/>
      <c r="BE13" s="47"/>
      <c r="BF13" s="47"/>
      <c r="BG13" s="68"/>
      <c r="BH13" s="11"/>
      <c r="BI13" s="11"/>
      <c r="BJ13" s="133" t="s">
        <v>55</v>
      </c>
      <c r="BK13" s="5">
        <v>0</v>
      </c>
      <c r="BL13" s="47"/>
      <c r="BM13" s="47"/>
      <c r="BN13" s="47"/>
      <c r="BO13" s="47"/>
      <c r="BP13" s="47"/>
      <c r="BQ13" s="68"/>
      <c r="BR13" s="11"/>
      <c r="BS13" s="11"/>
      <c r="BT13" s="133" t="s">
        <v>55</v>
      </c>
      <c r="BU13" s="5">
        <v>0</v>
      </c>
      <c r="BV13" s="47">
        <v>0</v>
      </c>
      <c r="BW13" s="47"/>
      <c r="BX13" s="47"/>
      <c r="BY13" s="47"/>
      <c r="BZ13" s="47"/>
      <c r="CA13" s="68"/>
      <c r="CB13" s="11"/>
      <c r="CC13" s="11"/>
      <c r="CD13" s="133" t="s">
        <v>55</v>
      </c>
      <c r="CE13" s="5">
        <v>0</v>
      </c>
      <c r="CF13" s="47">
        <v>0</v>
      </c>
      <c r="CG13" s="47"/>
      <c r="CH13" s="47"/>
      <c r="CI13" s="47"/>
      <c r="CJ13" s="47"/>
      <c r="CK13" s="68"/>
      <c r="CL13" s="11"/>
      <c r="CM13" s="11"/>
      <c r="CN13" s="133" t="s">
        <v>55</v>
      </c>
      <c r="CO13" s="5">
        <v>0</v>
      </c>
      <c r="CP13" s="47">
        <v>0</v>
      </c>
      <c r="CQ13" s="47"/>
      <c r="CR13" s="47"/>
      <c r="CS13" s="47"/>
      <c r="CT13" s="47"/>
      <c r="CU13" s="68"/>
      <c r="CV13" s="11"/>
      <c r="CW13" s="11"/>
      <c r="CX13" s="133" t="s">
        <v>55</v>
      </c>
      <c r="CY13" s="5">
        <v>0</v>
      </c>
      <c r="CZ13" s="47"/>
      <c r="DA13" s="47"/>
      <c r="DB13" s="47"/>
      <c r="DC13" s="47"/>
      <c r="DD13" s="47"/>
      <c r="DE13" s="68"/>
      <c r="DF13" s="11"/>
      <c r="DG13" s="11"/>
      <c r="DH13" s="133" t="s">
        <v>55</v>
      </c>
      <c r="DI13" s="5">
        <v>0</v>
      </c>
      <c r="DJ13" s="47">
        <v>0</v>
      </c>
      <c r="DK13" s="47"/>
      <c r="DL13" s="47"/>
      <c r="DM13" s="47"/>
      <c r="DN13" s="47">
        <v>0</v>
      </c>
      <c r="DO13" s="68">
        <v>0</v>
      </c>
      <c r="DP13" s="11"/>
      <c r="DQ13" s="11"/>
      <c r="DR13" s="133" t="s">
        <v>55</v>
      </c>
      <c r="DS13" s="5">
        <v>0</v>
      </c>
      <c r="DT13" s="47">
        <v>6.1</v>
      </c>
      <c r="DU13" s="47"/>
      <c r="DV13" s="47"/>
      <c r="DW13" s="47"/>
      <c r="DX13" s="47"/>
      <c r="DY13" s="68"/>
      <c r="DZ13" s="11"/>
      <c r="EA13" s="11"/>
      <c r="EB13" s="133" t="s">
        <v>55</v>
      </c>
      <c r="EC13" s="5">
        <v>0</v>
      </c>
      <c r="ED13" s="47">
        <v>5.6</v>
      </c>
      <c r="EE13" s="47"/>
      <c r="EF13" s="47"/>
      <c r="EG13" s="47"/>
      <c r="EH13" s="47"/>
      <c r="EI13" s="68"/>
      <c r="EJ13" s="11"/>
      <c r="EK13" s="11"/>
      <c r="EL13" s="133" t="s">
        <v>55</v>
      </c>
      <c r="EM13" s="5">
        <v>0</v>
      </c>
      <c r="EN13" s="47"/>
      <c r="EO13" s="47"/>
      <c r="EP13" s="47"/>
      <c r="EQ13" s="47"/>
      <c r="ER13" s="47"/>
      <c r="ES13" s="68"/>
      <c r="ET13" s="11"/>
      <c r="EU13" s="11"/>
      <c r="EV13" s="133" t="s">
        <v>55</v>
      </c>
      <c r="EW13" s="5">
        <v>0</v>
      </c>
      <c r="EX13" s="47">
        <v>0</v>
      </c>
      <c r="EY13" s="47"/>
      <c r="EZ13" s="47"/>
      <c r="FA13" s="47"/>
      <c r="FB13" s="47"/>
      <c r="FC13" s="68"/>
      <c r="FD13" s="11"/>
      <c r="FE13" s="11"/>
      <c r="FF13" s="133" t="s">
        <v>55</v>
      </c>
      <c r="FG13" s="5">
        <v>0</v>
      </c>
      <c r="FH13" s="47"/>
      <c r="FI13" s="47"/>
      <c r="FJ13" s="47"/>
      <c r="FK13" s="47"/>
      <c r="FL13" s="47"/>
      <c r="FM13" s="68"/>
      <c r="FN13" s="11"/>
      <c r="FO13" s="11"/>
      <c r="FP13" s="133" t="s">
        <v>55</v>
      </c>
      <c r="FQ13" s="5">
        <v>0</v>
      </c>
      <c r="FR13" s="47">
        <v>0</v>
      </c>
      <c r="FS13" s="47"/>
      <c r="FT13" s="47"/>
      <c r="FU13" s="47"/>
      <c r="FV13" s="47"/>
      <c r="FW13" s="68"/>
      <c r="FX13" s="11"/>
      <c r="FY13" s="11"/>
      <c r="FZ13" s="133" t="s">
        <v>55</v>
      </c>
      <c r="GA13" s="5">
        <v>0</v>
      </c>
      <c r="GB13" s="47"/>
      <c r="GC13" s="47"/>
      <c r="GD13" s="47"/>
      <c r="GE13" s="47"/>
      <c r="GF13" s="47"/>
      <c r="GG13" s="68"/>
      <c r="GH13" s="11"/>
      <c r="GI13" s="11"/>
      <c r="GJ13" s="133" t="s">
        <v>55</v>
      </c>
      <c r="GK13" s="5">
        <v>0</v>
      </c>
      <c r="GL13" s="47"/>
      <c r="GM13" s="47"/>
      <c r="GN13" s="47"/>
      <c r="GO13" s="47"/>
      <c r="GP13" s="47"/>
      <c r="GQ13" s="68"/>
      <c r="GR13" s="11"/>
      <c r="GS13" s="11"/>
      <c r="GT13" s="133" t="s">
        <v>55</v>
      </c>
      <c r="GU13" s="5">
        <v>0</v>
      </c>
      <c r="GV13" s="47">
        <v>0</v>
      </c>
      <c r="GW13" s="47"/>
      <c r="GX13" s="47"/>
      <c r="GY13" s="47"/>
      <c r="GZ13" s="47"/>
      <c r="HA13" s="68"/>
      <c r="HB13" s="11"/>
      <c r="HC13" s="11"/>
      <c r="HD13" s="133" t="s">
        <v>55</v>
      </c>
      <c r="HE13" s="5">
        <v>0</v>
      </c>
      <c r="HF13" s="47">
        <v>0</v>
      </c>
      <c r="HG13" s="47"/>
      <c r="HH13" s="47"/>
      <c r="HI13" s="47"/>
      <c r="HJ13" s="47"/>
      <c r="HK13" s="68"/>
      <c r="HL13" s="11"/>
      <c r="HM13" s="11"/>
      <c r="HN13" s="133" t="s">
        <v>55</v>
      </c>
      <c r="HO13" s="5">
        <v>0</v>
      </c>
      <c r="HP13" s="47"/>
      <c r="HQ13" s="47"/>
      <c r="HR13" s="47"/>
      <c r="HS13" s="47"/>
      <c r="HT13" s="47"/>
      <c r="HU13" s="68"/>
      <c r="HV13" s="11"/>
      <c r="HW13" s="11"/>
      <c r="HX13" s="133" t="s">
        <v>55</v>
      </c>
      <c r="HY13" s="5">
        <v>0</v>
      </c>
      <c r="HZ13" s="47">
        <v>0</v>
      </c>
      <c r="IA13" s="47"/>
      <c r="IB13" s="47"/>
      <c r="IC13" s="47"/>
      <c r="ID13" s="47"/>
      <c r="IE13" s="68"/>
      <c r="IF13" s="11"/>
      <c r="IG13" s="11"/>
      <c r="IH13" s="145"/>
      <c r="IR13" s="145"/>
    </row>
    <row xmlns:x14ac="http://schemas.microsoft.com/office/spreadsheetml/2009/9/ac" r="14" x14ac:dyDescent="0.25">
      <c r="A14" s="421" t="str">
        <f ca="true">IF(ISBLANK('Data Summary'!A16),"",'Data Summary'!A16)</f>
        <v>BTN_2015_UIS</v>
      </c>
      <c r="B14" s="134" t="s">
        <v>105</v>
      </c>
      <c r="C14" s="22">
        <v>0</v>
      </c>
      <c r="D14" s="47">
        <v>2.2999999999999998</v>
      </c>
      <c r="E14" s="47"/>
      <c r="F14" s="47"/>
      <c r="G14" s="47"/>
      <c r="H14" s="47"/>
      <c r="I14" s="68"/>
      <c r="J14" s="11"/>
      <c r="K14" s="11"/>
      <c r="L14" s="134" t="s">
        <v>105</v>
      </c>
      <c r="M14" s="22">
        <v>0</v>
      </c>
      <c r="N14" s="47">
        <v>4.8</v>
      </c>
      <c r="O14" s="47"/>
      <c r="P14" s="47"/>
      <c r="Q14" s="47"/>
      <c r="R14" s="47"/>
      <c r="S14" s="68"/>
      <c r="T14" s="11"/>
      <c r="U14" s="11"/>
      <c r="V14" s="134" t="s">
        <v>105</v>
      </c>
      <c r="W14" s="22">
        <v>0</v>
      </c>
      <c r="X14" s="47">
        <f>1/507*100</f>
        <v>0.19723865877712032</v>
      </c>
      <c r="Y14" s="47"/>
      <c r="Z14" s="47"/>
      <c r="AA14" s="47"/>
      <c r="AB14" s="47"/>
      <c r="AC14" s="68"/>
      <c r="AD14" s="11"/>
      <c r="AE14" s="11"/>
      <c r="AF14" s="134" t="s">
        <v>105</v>
      </c>
      <c r="AG14" s="22">
        <v>0</v>
      </c>
      <c r="AH14" s="47">
        <v>0.7</v>
      </c>
      <c r="AI14" s="47"/>
      <c r="AJ14" s="47"/>
      <c r="AK14" s="47"/>
      <c r="AL14" s="47"/>
      <c r="AM14" s="68"/>
      <c r="AN14" s="11"/>
      <c r="AO14" s="11"/>
      <c r="AP14" s="134" t="s">
        <v>105</v>
      </c>
      <c r="AQ14" s="22">
        <v>0</v>
      </c>
      <c r="AR14" s="47"/>
      <c r="AS14" s="47"/>
      <c r="AT14" s="47"/>
      <c r="AU14" s="47"/>
      <c r="AV14" s="47"/>
      <c r="AW14" s="68"/>
      <c r="AX14" s="11"/>
      <c r="AY14" s="11"/>
      <c r="AZ14" s="134" t="s">
        <v>105</v>
      </c>
      <c r="BA14" s="22">
        <v>0</v>
      </c>
      <c r="BB14" s="47">
        <v>0</v>
      </c>
      <c r="BC14" s="47"/>
      <c r="BD14" s="47"/>
      <c r="BE14" s="47"/>
      <c r="BF14" s="47"/>
      <c r="BG14" s="68"/>
      <c r="BH14" s="11"/>
      <c r="BI14" s="11"/>
      <c r="BJ14" s="134" t="s">
        <v>105</v>
      </c>
      <c r="BK14" s="22">
        <v>0</v>
      </c>
      <c r="BL14" s="47"/>
      <c r="BM14" s="47"/>
      <c r="BN14" s="47"/>
      <c r="BO14" s="47"/>
      <c r="BP14" s="47"/>
      <c r="BQ14" s="68"/>
      <c r="BR14" s="11"/>
      <c r="BS14" s="11"/>
      <c r="BT14" s="134" t="s">
        <v>105</v>
      </c>
      <c r="BU14" s="22">
        <v>0</v>
      </c>
      <c r="BV14" s="47">
        <v>0</v>
      </c>
      <c r="BW14" s="47"/>
      <c r="BX14" s="47"/>
      <c r="BY14" s="47"/>
      <c r="BZ14" s="47"/>
      <c r="CA14" s="68"/>
      <c r="CB14" s="11"/>
      <c r="CC14" s="11"/>
      <c r="CD14" s="134" t="s">
        <v>105</v>
      </c>
      <c r="CE14" s="22">
        <v>0</v>
      </c>
      <c r="CF14" s="47"/>
      <c r="CG14" s="47"/>
      <c r="CH14" s="47"/>
      <c r="CI14" s="47"/>
      <c r="CJ14" s="47"/>
      <c r="CK14" s="68"/>
      <c r="CL14" s="11"/>
      <c r="CM14" s="11"/>
      <c r="CN14" s="134" t="s">
        <v>105</v>
      </c>
      <c r="CO14" s="22">
        <v>0</v>
      </c>
      <c r="CP14" s="47">
        <v>0</v>
      </c>
      <c r="CQ14" s="47"/>
      <c r="CR14" s="47"/>
      <c r="CS14" s="47"/>
      <c r="CT14" s="47"/>
      <c r="CU14" s="68"/>
      <c r="CV14" s="11"/>
      <c r="CW14" s="11"/>
      <c r="CX14" s="134" t="s">
        <v>105</v>
      </c>
      <c r="CY14" s="22">
        <v>0</v>
      </c>
      <c r="CZ14" s="47"/>
      <c r="DA14" s="47"/>
      <c r="DB14" s="47"/>
      <c r="DC14" s="47"/>
      <c r="DD14" s="47"/>
      <c r="DE14" s="68"/>
      <c r="DF14" s="11"/>
      <c r="DG14" s="11"/>
      <c r="DH14" s="134" t="s">
        <v>105</v>
      </c>
      <c r="DI14" s="22">
        <v>0</v>
      </c>
      <c r="DJ14" s="47">
        <v>0</v>
      </c>
      <c r="DK14" s="47"/>
      <c r="DL14" s="47"/>
      <c r="DM14" s="47"/>
      <c r="DN14" s="47">
        <v>0</v>
      </c>
      <c r="DO14" s="68">
        <v>0</v>
      </c>
      <c r="DP14" s="11"/>
      <c r="DQ14" s="11"/>
      <c r="DR14" s="134" t="s">
        <v>105</v>
      </c>
      <c r="DS14" s="22">
        <v>0</v>
      </c>
      <c r="DT14" s="47"/>
      <c r="DU14" s="47"/>
      <c r="DV14" s="47"/>
      <c r="DW14" s="47"/>
      <c r="DX14" s="47"/>
      <c r="DY14" s="68"/>
      <c r="DZ14" s="11"/>
      <c r="EA14" s="11"/>
      <c r="EB14" s="134" t="s">
        <v>105</v>
      </c>
      <c r="EC14" s="22">
        <v>0</v>
      </c>
      <c r="ED14" s="47"/>
      <c r="EE14" s="47"/>
      <c r="EF14" s="47"/>
      <c r="EG14" s="47"/>
      <c r="EH14" s="47"/>
      <c r="EI14" s="68"/>
      <c r="EJ14" s="11"/>
      <c r="EK14" s="11"/>
      <c r="EL14" s="134" t="s">
        <v>105</v>
      </c>
      <c r="EM14" s="22">
        <v>0</v>
      </c>
      <c r="EN14" s="47"/>
      <c r="EO14" s="47"/>
      <c r="EP14" s="47"/>
      <c r="EQ14" s="47"/>
      <c r="ER14" s="47"/>
      <c r="ES14" s="68"/>
      <c r="ET14" s="11"/>
      <c r="EU14" s="11"/>
      <c r="EV14" s="134" t="s">
        <v>105</v>
      </c>
      <c r="EW14" s="22">
        <v>0</v>
      </c>
      <c r="EX14" s="47">
        <v>0</v>
      </c>
      <c r="EY14" s="47"/>
      <c r="EZ14" s="47"/>
      <c r="FA14" s="47"/>
      <c r="FB14" s="47"/>
      <c r="FC14" s="68"/>
      <c r="FD14" s="11"/>
      <c r="FE14" s="11"/>
      <c r="FF14" s="134" t="s">
        <v>105</v>
      </c>
      <c r="FG14" s="22">
        <v>0</v>
      </c>
      <c r="FH14" s="47"/>
      <c r="FI14" s="47"/>
      <c r="FJ14" s="47"/>
      <c r="FK14" s="47"/>
      <c r="FL14" s="47"/>
      <c r="FM14" s="68"/>
      <c r="FN14" s="11"/>
      <c r="FO14" s="11"/>
      <c r="FP14" s="134" t="s">
        <v>105</v>
      </c>
      <c r="FQ14" s="22">
        <v>0</v>
      </c>
      <c r="FR14" s="47">
        <v>0</v>
      </c>
      <c r="FS14" s="47"/>
      <c r="FT14" s="47"/>
      <c r="FU14" s="47"/>
      <c r="FV14" s="47"/>
      <c r="FW14" s="68"/>
      <c r="FX14" s="11"/>
      <c r="FY14" s="11"/>
      <c r="FZ14" s="134" t="s">
        <v>105</v>
      </c>
      <c r="GA14" s="22">
        <v>0</v>
      </c>
      <c r="GB14" s="47"/>
      <c r="GC14" s="47"/>
      <c r="GD14" s="47"/>
      <c r="GE14" s="47"/>
      <c r="GF14" s="47"/>
      <c r="GG14" s="68"/>
      <c r="GH14" s="11"/>
      <c r="GI14" s="11"/>
      <c r="GJ14" s="134" t="s">
        <v>105</v>
      </c>
      <c r="GK14" s="22">
        <v>0</v>
      </c>
      <c r="GL14" s="47"/>
      <c r="GM14" s="47"/>
      <c r="GN14" s="47"/>
      <c r="GO14" s="47"/>
      <c r="GP14" s="47"/>
      <c r="GQ14" s="68"/>
      <c r="GR14" s="11"/>
      <c r="GS14" s="11"/>
      <c r="GT14" s="134" t="s">
        <v>105</v>
      </c>
      <c r="GU14" s="22">
        <v>0</v>
      </c>
      <c r="GV14" s="47">
        <v>0</v>
      </c>
      <c r="GW14" s="47"/>
      <c r="GX14" s="47"/>
      <c r="GY14" s="47"/>
      <c r="GZ14" s="47"/>
      <c r="HA14" s="68"/>
      <c r="HB14" s="11"/>
      <c r="HC14" s="11"/>
      <c r="HD14" s="134" t="s">
        <v>105</v>
      </c>
      <c r="HE14" s="22">
        <v>0</v>
      </c>
      <c r="HF14" s="47">
        <v>0</v>
      </c>
      <c r="HG14" s="47"/>
      <c r="HH14" s="47"/>
      <c r="HI14" s="47"/>
      <c r="HJ14" s="47"/>
      <c r="HK14" s="68"/>
      <c r="HL14" s="11"/>
      <c r="HM14" s="11"/>
      <c r="HN14" s="134" t="s">
        <v>105</v>
      </c>
      <c r="HO14" s="22">
        <v>0</v>
      </c>
      <c r="HP14" s="47"/>
      <c r="HQ14" s="47"/>
      <c r="HR14" s="47"/>
      <c r="HS14" s="47"/>
      <c r="HT14" s="47"/>
      <c r="HU14" s="68"/>
      <c r="HV14" s="11"/>
      <c r="HW14" s="11"/>
      <c r="HX14" s="134" t="s">
        <v>105</v>
      </c>
      <c r="HY14" s="22">
        <v>0</v>
      </c>
      <c r="HZ14" s="47">
        <v>0</v>
      </c>
      <c r="IA14" s="47"/>
      <c r="IB14" s="47"/>
      <c r="IC14" s="47"/>
      <c r="ID14" s="47"/>
      <c r="IE14" s="68"/>
      <c r="IF14" s="11"/>
      <c r="IG14" s="11"/>
    </row>
    <row xmlns:x14ac="http://schemas.microsoft.com/office/spreadsheetml/2009/9/ac" r="15" s="2" customFormat="true" x14ac:dyDescent="0.25">
      <c r="A15" s="421" t="str">
        <f ca="true">IF(ISBLANK('Data Summary'!A17),"",'Data Summary'!A17)</f>
        <v>BTN_2016_EMIS</v>
      </c>
      <c r="B15" s="134" t="s">
        <v>175</v>
      </c>
      <c r="C15" s="6">
        <v>1</v>
      </c>
      <c r="D15" s="47">
        <v>90.7</v>
      </c>
      <c r="E15" s="7"/>
      <c r="F15" s="7"/>
      <c r="G15" s="7"/>
      <c r="H15" s="47"/>
      <c r="I15" s="68"/>
      <c r="J15" s="11"/>
      <c r="K15" s="11"/>
      <c r="L15" s="134" t="s">
        <v>175</v>
      </c>
      <c r="M15" s="6">
        <v>1</v>
      </c>
      <c r="N15" s="47">
        <v>83.5</v>
      </c>
      <c r="O15" s="7"/>
      <c r="P15" s="7"/>
      <c r="Q15" s="7"/>
      <c r="R15" s="47"/>
      <c r="S15" s="68"/>
      <c r="T15" s="11"/>
      <c r="U15" s="11"/>
      <c r="V15" s="134" t="s">
        <v>233</v>
      </c>
      <c r="W15" s="6">
        <v>1</v>
      </c>
      <c r="X15" s="47">
        <f>290/507*100</f>
        <v>57.199211045364898</v>
      </c>
      <c r="Y15" s="7"/>
      <c r="Z15" s="7"/>
      <c r="AA15" s="7"/>
      <c r="AB15" s="47"/>
      <c r="AC15" s="68"/>
      <c r="AD15" s="11"/>
      <c r="AE15" s="11"/>
      <c r="AF15" s="134" t="s">
        <v>175</v>
      </c>
      <c r="AG15" s="6">
        <v>1</v>
      </c>
      <c r="AH15" s="47">
        <v>88.9</v>
      </c>
      <c r="AI15" s="7"/>
      <c r="AJ15" s="7"/>
      <c r="AK15" s="7"/>
      <c r="AL15" s="47"/>
      <c r="AM15" s="68"/>
      <c r="AN15" s="11"/>
      <c r="AO15" s="11"/>
      <c r="AP15" s="134" t="s">
        <v>175</v>
      </c>
      <c r="AQ15" s="6">
        <v>1</v>
      </c>
      <c r="AR15" s="47">
        <v>89.6</v>
      </c>
      <c r="AS15" s="7"/>
      <c r="AT15" s="7"/>
      <c r="AU15" s="7"/>
      <c r="AV15" s="47"/>
      <c r="AW15" s="68"/>
      <c r="AX15" s="11"/>
      <c r="AY15" s="11"/>
      <c r="AZ15" s="134" t="s">
        <v>175</v>
      </c>
      <c r="BA15" s="6">
        <v>1</v>
      </c>
      <c r="BB15" s="47">
        <v>89.9</v>
      </c>
      <c r="BC15" s="7"/>
      <c r="BD15" s="7"/>
      <c r="BE15" s="7"/>
      <c r="BF15" s="47"/>
      <c r="BG15" s="68"/>
      <c r="BH15" s="11"/>
      <c r="BI15" s="11"/>
      <c r="BJ15" s="134" t="s">
        <v>215</v>
      </c>
      <c r="BK15" s="6">
        <v>1</v>
      </c>
      <c r="BL15" s="47">
        <v>36.700000000000003</v>
      </c>
      <c r="BM15" s="7"/>
      <c r="BN15" s="7"/>
      <c r="BO15" s="7"/>
      <c r="BP15" s="47">
        <f>(29+73)/(78+201)*100</f>
        <v>36.55913978494624</v>
      </c>
      <c r="BQ15" s="68">
        <f>(30+14+15)/(82+48+30)*100</f>
        <v>36.875</v>
      </c>
      <c r="BR15" s="11"/>
      <c r="BS15" s="11"/>
      <c r="BT15" s="134" t="s">
        <v>176</v>
      </c>
      <c r="BU15" s="6">
        <v>1</v>
      </c>
      <c r="BV15" s="47">
        <v>70</v>
      </c>
      <c r="BW15" s="7"/>
      <c r="BX15" s="7"/>
      <c r="BY15" s="7"/>
      <c r="BZ15" s="47"/>
      <c r="CA15" s="68"/>
      <c r="CB15" s="11"/>
      <c r="CC15" s="11"/>
      <c r="CD15" s="134"/>
      <c r="CE15" s="6"/>
      <c r="CF15" s="47"/>
      <c r="CG15" s="7"/>
      <c r="CH15" s="7"/>
      <c r="CI15" s="7"/>
      <c r="CJ15" s="47"/>
      <c r="CK15" s="68"/>
      <c r="CL15" s="11"/>
      <c r="CM15" s="11"/>
      <c r="CN15" s="134" t="s">
        <v>176</v>
      </c>
      <c r="CO15" s="6">
        <v>1</v>
      </c>
      <c r="CP15" s="47">
        <v>74</v>
      </c>
      <c r="CQ15" s="7"/>
      <c r="CR15" s="7"/>
      <c r="CS15" s="7"/>
      <c r="CT15" s="47"/>
      <c r="CU15" s="68"/>
      <c r="CV15" s="11"/>
      <c r="CW15" s="11"/>
      <c r="CX15" s="134"/>
      <c r="CY15" s="6"/>
      <c r="CZ15" s="47"/>
      <c r="DA15" s="7"/>
      <c r="DB15" s="7"/>
      <c r="DC15" s="7"/>
      <c r="DD15" s="47"/>
      <c r="DE15" s="68"/>
      <c r="DF15" s="11"/>
      <c r="DG15" s="11"/>
      <c r="DH15" s="134" t="s">
        <v>177</v>
      </c>
      <c r="DI15" s="6">
        <v>1</v>
      </c>
      <c r="DJ15" s="47">
        <f>460/659*100</f>
        <v>69.802731411229132</v>
      </c>
      <c r="DK15" s="7"/>
      <c r="DL15" s="7"/>
      <c r="DM15" s="7"/>
      <c r="DN15" s="47">
        <f>(80+224)/DN31*100</f>
        <v>67.108167770419428</v>
      </c>
      <c r="DO15" s="68">
        <f>(64+46+46)/DO31*100</f>
        <v>75.728155339805824</v>
      </c>
      <c r="DP15" s="11"/>
      <c r="DQ15" s="11"/>
      <c r="DR15" s="134" t="s">
        <v>180</v>
      </c>
      <c r="DS15" s="6">
        <v>0</v>
      </c>
      <c r="DT15" s="47">
        <v>7.2</v>
      </c>
      <c r="DU15" s="7"/>
      <c r="DV15" s="7"/>
      <c r="DW15" s="7"/>
      <c r="DX15" s="47"/>
      <c r="DY15" s="68"/>
      <c r="DZ15" s="11"/>
      <c r="EA15" s="11"/>
      <c r="EB15" s="134" t="s">
        <v>180</v>
      </c>
      <c r="EC15" s="6">
        <v>0</v>
      </c>
      <c r="ED15" s="47">
        <v>7.4</v>
      </c>
      <c r="EE15" s="7"/>
      <c r="EF15" s="7"/>
      <c r="EG15" s="7"/>
      <c r="EH15" s="47"/>
      <c r="EI15" s="68"/>
      <c r="EJ15" s="11"/>
      <c r="EK15" s="11"/>
      <c r="EL15" s="134"/>
      <c r="EM15" s="6"/>
      <c r="EN15" s="47"/>
      <c r="EO15" s="7"/>
      <c r="EP15" s="7"/>
      <c r="EQ15" s="7"/>
      <c r="ER15" s="47"/>
      <c r="ES15" s="68"/>
      <c r="ET15" s="11"/>
      <c r="EU15" s="11"/>
      <c r="EV15" s="134" t="s">
        <v>314</v>
      </c>
      <c r="EW15" s="6">
        <v>1</v>
      </c>
      <c r="EX15" s="47">
        <v>67.5</v>
      </c>
      <c r="EY15" s="7"/>
      <c r="EZ15" s="7"/>
      <c r="FA15" s="7"/>
      <c r="FB15" s="47"/>
      <c r="FC15" s="68"/>
      <c r="FD15" s="11"/>
      <c r="FE15" s="11"/>
      <c r="FF15" s="134"/>
      <c r="FG15" s="6"/>
      <c r="FH15" s="47"/>
      <c r="FI15" s="7"/>
      <c r="FJ15" s="7"/>
      <c r="FK15" s="7"/>
      <c r="FL15" s="47"/>
      <c r="FM15" s="68"/>
      <c r="FN15" s="11"/>
      <c r="FO15" s="11"/>
      <c r="FP15" s="134" t="s">
        <v>314</v>
      </c>
      <c r="FQ15" s="6">
        <v>1</v>
      </c>
      <c r="FR15" s="47">
        <v>68.400000000000006</v>
      </c>
      <c r="FS15" s="7"/>
      <c r="FT15" s="7"/>
      <c r="FU15" s="7"/>
      <c r="FV15" s="47"/>
      <c r="FW15" s="68"/>
      <c r="FX15" s="11"/>
      <c r="FY15" s="11"/>
      <c r="FZ15" s="134"/>
      <c r="GA15" s="6"/>
      <c r="GB15" s="47"/>
      <c r="GC15" s="7"/>
      <c r="GD15" s="7"/>
      <c r="GE15" s="7"/>
      <c r="GF15" s="47"/>
      <c r="GG15" s="68"/>
      <c r="GH15" s="11"/>
      <c r="GI15" s="11"/>
      <c r="GJ15" s="134"/>
      <c r="GK15" s="6"/>
      <c r="GL15" s="47"/>
      <c r="GM15" s="7"/>
      <c r="GN15" s="7"/>
      <c r="GO15" s="7"/>
      <c r="GP15" s="47"/>
      <c r="GQ15" s="68"/>
      <c r="GR15" s="11"/>
      <c r="GS15" s="11"/>
      <c r="GT15" s="134" t="s">
        <v>314</v>
      </c>
      <c r="GU15" s="6">
        <v>1</v>
      </c>
      <c r="GV15" s="47">
        <v>68</v>
      </c>
      <c r="GW15" s="7"/>
      <c r="GX15" s="7"/>
      <c r="GY15" s="7"/>
      <c r="GZ15" s="47"/>
      <c r="HA15" s="68"/>
      <c r="HB15" s="11"/>
      <c r="HC15" s="11"/>
      <c r="HD15" s="134" t="s">
        <v>314</v>
      </c>
      <c r="HE15" s="6">
        <v>1</v>
      </c>
      <c r="HF15" s="47">
        <v>76.900000000000006</v>
      </c>
      <c r="HG15" s="7"/>
      <c r="HH15" s="7"/>
      <c r="HI15" s="7"/>
      <c r="HJ15" s="47"/>
      <c r="HK15" s="68"/>
      <c r="HL15" s="11"/>
      <c r="HM15" s="11"/>
      <c r="HN15" s="134"/>
      <c r="HO15" s="6"/>
      <c r="HP15" s="47"/>
      <c r="HQ15" s="7"/>
      <c r="HR15" s="7"/>
      <c r="HS15" s="7"/>
      <c r="HT15" s="47"/>
      <c r="HU15" s="68"/>
      <c r="HV15" s="11"/>
      <c r="HW15" s="11"/>
      <c r="HX15" s="134" t="s">
        <v>314</v>
      </c>
      <c r="HY15" s="6">
        <v>1</v>
      </c>
      <c r="HZ15" s="47">
        <v>74.400000000000006</v>
      </c>
      <c r="IA15" s="7"/>
      <c r="IB15" s="7"/>
      <c r="IC15" s="7"/>
      <c r="ID15" s="47"/>
      <c r="IE15" s="68"/>
      <c r="IF15" s="11"/>
      <c r="IG15" s="11"/>
      <c r="IH15" s="146"/>
      <c r="IR15" s="146"/>
    </row>
    <row xmlns:x14ac="http://schemas.microsoft.com/office/spreadsheetml/2009/9/ac" r="16" s="2" customFormat="true" x14ac:dyDescent="0.25">
      <c r="A16" s="421" t="str">
        <f ca="true">IF(ISBLANK('Data Summary'!A18),"",'Data Summary'!A18)</f>
        <v>BTN_2017_EMIS</v>
      </c>
      <c r="B16" s="134"/>
      <c r="C16" s="13"/>
      <c r="D16" s="47"/>
      <c r="E16" s="7"/>
      <c r="F16" s="7"/>
      <c r="G16" s="7"/>
      <c r="H16" s="47"/>
      <c r="I16" s="68"/>
      <c r="J16" s="11"/>
      <c r="K16" s="11"/>
      <c r="L16" s="134"/>
      <c r="M16" s="13"/>
      <c r="N16" s="47"/>
      <c r="O16" s="7"/>
      <c r="P16" s="7"/>
      <c r="Q16" s="7"/>
      <c r="R16" s="47"/>
      <c r="S16" s="68"/>
      <c r="T16" s="11"/>
      <c r="U16" s="11"/>
      <c r="V16" s="134" t="s">
        <v>234</v>
      </c>
      <c r="W16" s="13">
        <v>0</v>
      </c>
      <c r="X16" s="47">
        <f>165/507*100</f>
        <v>32.544378698224854</v>
      </c>
      <c r="Y16" s="7"/>
      <c r="Z16" s="7"/>
      <c r="AA16" s="7"/>
      <c r="AB16" s="47"/>
      <c r="AC16" s="68"/>
      <c r="AD16" s="11"/>
      <c r="AE16" s="11"/>
      <c r="AF16" s="134"/>
      <c r="AG16" s="13"/>
      <c r="AH16" s="47"/>
      <c r="AI16" s="7"/>
      <c r="AJ16" s="7"/>
      <c r="AK16" s="7"/>
      <c r="AL16" s="47"/>
      <c r="AM16" s="68"/>
      <c r="AN16" s="11"/>
      <c r="AO16" s="11"/>
      <c r="AP16" s="134"/>
      <c r="AQ16" s="13"/>
      <c r="AR16" s="47"/>
      <c r="AS16" s="7"/>
      <c r="AT16" s="7"/>
      <c r="AU16" s="7"/>
      <c r="AV16" s="47"/>
      <c r="AW16" s="68"/>
      <c r="AX16" s="11"/>
      <c r="AY16" s="11"/>
      <c r="AZ16" s="134"/>
      <c r="BA16" s="13"/>
      <c r="BB16" s="47"/>
      <c r="BC16" s="7"/>
      <c r="BD16" s="7"/>
      <c r="BE16" s="7"/>
      <c r="BF16" s="47"/>
      <c r="BG16" s="68"/>
      <c r="BH16" s="11"/>
      <c r="BI16" s="11"/>
      <c r="BJ16" s="134" t="s">
        <v>216</v>
      </c>
      <c r="BK16" s="13">
        <v>1</v>
      </c>
      <c r="BL16" s="47">
        <v>30.8</v>
      </c>
      <c r="BM16" s="7"/>
      <c r="BN16" s="7"/>
      <c r="BO16" s="7"/>
      <c r="BP16" s="47">
        <f>(24+58)/(78+201)*100</f>
        <v>29.390681003584231</v>
      </c>
      <c r="BQ16" s="68">
        <f>(31+14+8)/(82+48+30)*100</f>
        <v>33.125</v>
      </c>
      <c r="BR16" s="11"/>
      <c r="BS16" s="11"/>
      <c r="BT16" s="134" t="s">
        <v>178</v>
      </c>
      <c r="BU16" s="13">
        <v>1</v>
      </c>
      <c r="BV16" s="47">
        <v>0</v>
      </c>
      <c r="BW16" s="7"/>
      <c r="BX16" s="7"/>
      <c r="BY16" s="7"/>
      <c r="BZ16" s="47"/>
      <c r="CA16" s="68"/>
      <c r="CB16" s="11"/>
      <c r="CC16" s="11"/>
      <c r="CD16" s="134"/>
      <c r="CE16" s="13"/>
      <c r="CF16" s="47"/>
      <c r="CG16" s="7"/>
      <c r="CH16" s="7"/>
      <c r="CI16" s="7"/>
      <c r="CJ16" s="47"/>
      <c r="CK16" s="68"/>
      <c r="CL16" s="11"/>
      <c r="CM16" s="11"/>
      <c r="CN16" s="134" t="s">
        <v>178</v>
      </c>
      <c r="CO16" s="13">
        <v>1</v>
      </c>
      <c r="CP16" s="47">
        <v>0</v>
      </c>
      <c r="CQ16" s="7"/>
      <c r="CR16" s="7"/>
      <c r="CS16" s="7"/>
      <c r="CT16" s="47"/>
      <c r="CU16" s="68"/>
      <c r="CV16" s="11"/>
      <c r="CW16" s="11"/>
      <c r="CX16" s="134"/>
      <c r="CY16" s="13"/>
      <c r="CZ16" s="47"/>
      <c r="DA16" s="7"/>
      <c r="DB16" s="7"/>
      <c r="DC16" s="7"/>
      <c r="DD16" s="47"/>
      <c r="DE16" s="68"/>
      <c r="DF16" s="11"/>
      <c r="DG16" s="11"/>
      <c r="DH16" s="134" t="s">
        <v>178</v>
      </c>
      <c r="DI16" s="13">
        <v>1</v>
      </c>
      <c r="DJ16" s="47">
        <f>1/659*100</f>
        <v>0.15174506828528073</v>
      </c>
      <c r="DK16" s="7"/>
      <c r="DL16" s="7"/>
      <c r="DM16" s="7"/>
      <c r="DN16" s="47">
        <f>(1+0)/DN31*100</f>
        <v>0.22075055187637968</v>
      </c>
      <c r="DO16" s="68">
        <f>0</f>
        <v>0</v>
      </c>
      <c r="DP16" s="11"/>
      <c r="DQ16" s="11"/>
      <c r="DR16" s="134" t="s">
        <v>179</v>
      </c>
      <c r="DS16" s="13">
        <v>1</v>
      </c>
      <c r="DT16" s="47">
        <v>16.100000000000001</v>
      </c>
      <c r="DU16" s="7"/>
      <c r="DV16" s="7"/>
      <c r="DW16" s="7"/>
      <c r="DX16" s="47"/>
      <c r="DY16" s="68"/>
      <c r="DZ16" s="11"/>
      <c r="EA16" s="11"/>
      <c r="EB16" s="134" t="s">
        <v>179</v>
      </c>
      <c r="EC16" s="13">
        <v>1</v>
      </c>
      <c r="ED16" s="47">
        <v>16.2</v>
      </c>
      <c r="EE16" s="7"/>
      <c r="EF16" s="7"/>
      <c r="EG16" s="7"/>
      <c r="EH16" s="47"/>
      <c r="EI16" s="68"/>
      <c r="EJ16" s="11"/>
      <c r="EK16" s="11"/>
      <c r="EL16" s="134"/>
      <c r="EM16" s="13"/>
      <c r="EN16" s="47"/>
      <c r="EO16" s="7"/>
      <c r="EP16" s="7"/>
      <c r="EQ16" s="7"/>
      <c r="ER16" s="47"/>
      <c r="ES16" s="68"/>
      <c r="ET16" s="11"/>
      <c r="EU16" s="11"/>
      <c r="EV16" s="134" t="s">
        <v>373</v>
      </c>
      <c r="EW16" s="13">
        <v>1</v>
      </c>
      <c r="EX16" s="47">
        <v>0.2</v>
      </c>
      <c r="EY16" s="7"/>
      <c r="EZ16" s="7"/>
      <c r="FA16" s="7"/>
      <c r="FB16" s="47"/>
      <c r="FC16" s="68"/>
      <c r="FD16" s="11"/>
      <c r="FE16" s="11"/>
      <c r="FF16" s="134"/>
      <c r="FG16" s="13"/>
      <c r="FH16" s="47"/>
      <c r="FI16" s="7"/>
      <c r="FJ16" s="7"/>
      <c r="FK16" s="7"/>
      <c r="FL16" s="47"/>
      <c r="FM16" s="68"/>
      <c r="FN16" s="11"/>
      <c r="FO16" s="11"/>
      <c r="FP16" s="134" t="s">
        <v>373</v>
      </c>
      <c r="FQ16" s="13">
        <v>1</v>
      </c>
      <c r="FR16" s="47">
        <v>0.2</v>
      </c>
      <c r="FS16" s="7"/>
      <c r="FT16" s="7"/>
      <c r="FU16" s="7"/>
      <c r="FV16" s="47"/>
      <c r="FW16" s="68"/>
      <c r="FX16" s="11"/>
      <c r="FY16" s="11"/>
      <c r="FZ16" s="134"/>
      <c r="GA16" s="13"/>
      <c r="GB16" s="47"/>
      <c r="GC16" s="7"/>
      <c r="GD16" s="7"/>
      <c r="GE16" s="7"/>
      <c r="GF16" s="47"/>
      <c r="GG16" s="68"/>
      <c r="GH16" s="11"/>
      <c r="GI16" s="11"/>
      <c r="GJ16" s="134"/>
      <c r="GK16" s="13"/>
      <c r="GL16" s="47"/>
      <c r="GM16" s="7"/>
      <c r="GN16" s="7"/>
      <c r="GO16" s="7"/>
      <c r="GP16" s="47"/>
      <c r="GQ16" s="68"/>
      <c r="GR16" s="11"/>
      <c r="GS16" s="11"/>
      <c r="GT16" s="134" t="s">
        <v>373</v>
      </c>
      <c r="GU16" s="13"/>
      <c r="GV16" s="47"/>
      <c r="GW16" s="7"/>
      <c r="GX16" s="7"/>
      <c r="GY16" s="7"/>
      <c r="GZ16" s="47"/>
      <c r="HA16" s="68"/>
      <c r="HB16" s="11"/>
      <c r="HC16" s="11"/>
      <c r="HD16" s="134" t="s">
        <v>373</v>
      </c>
      <c r="HE16" s="13">
        <v>1</v>
      </c>
      <c r="HF16" s="47">
        <v>0.5</v>
      </c>
      <c r="HG16" s="7"/>
      <c r="HH16" s="7"/>
      <c r="HI16" s="7"/>
      <c r="HJ16" s="47"/>
      <c r="HK16" s="68"/>
      <c r="HL16" s="11"/>
      <c r="HM16" s="11"/>
      <c r="HN16" s="134"/>
      <c r="HO16" s="13"/>
      <c r="HP16" s="47"/>
      <c r="HQ16" s="7"/>
      <c r="HR16" s="7"/>
      <c r="HS16" s="7"/>
      <c r="HT16" s="47"/>
      <c r="HU16" s="68"/>
      <c r="HV16" s="11"/>
      <c r="HW16" s="11"/>
      <c r="HX16" s="134" t="s">
        <v>373</v>
      </c>
      <c r="HY16" s="13">
        <v>1</v>
      </c>
      <c r="HZ16" s="47">
        <v>0.2</v>
      </c>
      <c r="IA16" s="7"/>
      <c r="IB16" s="7"/>
      <c r="IC16" s="7"/>
      <c r="ID16" s="47"/>
      <c r="IE16" s="68"/>
      <c r="IF16" s="11"/>
      <c r="IG16" s="11"/>
      <c r="IH16" s="146"/>
      <c r="IR16" s="146"/>
    </row>
    <row xmlns:x14ac="http://schemas.microsoft.com/office/spreadsheetml/2009/9/ac" r="17" s="2" customFormat="true" x14ac:dyDescent="0.25">
      <c r="A17" s="421" t="str">
        <f ca="true">IF(ISBLANK('Data Summary'!A19),"",'Data Summary'!A19)</f>
        <v>BTN_2018_EMIS</v>
      </c>
      <c r="B17" s="134"/>
      <c r="C17" s="13"/>
      <c r="D17" s="47"/>
      <c r="E17" s="7"/>
      <c r="F17" s="7"/>
      <c r="G17" s="7"/>
      <c r="H17" s="7"/>
      <c r="I17" s="26"/>
      <c r="J17" s="11"/>
      <c r="K17" s="11"/>
      <c r="L17" s="134"/>
      <c r="M17" s="13"/>
      <c r="N17" s="47"/>
      <c r="O17" s="7"/>
      <c r="P17" s="7"/>
      <c r="Q17" s="7"/>
      <c r="R17" s="7"/>
      <c r="S17" s="26"/>
      <c r="T17" s="11"/>
      <c r="U17" s="11"/>
      <c r="V17" s="134" t="s">
        <v>201</v>
      </c>
      <c r="W17" s="13">
        <v>0.5</v>
      </c>
      <c r="X17" s="47">
        <f>51/507*100</f>
        <v>10.059171597633137</v>
      </c>
      <c r="Y17" s="7"/>
      <c r="Z17" s="7"/>
      <c r="AA17" s="7"/>
      <c r="AB17" s="7"/>
      <c r="AC17" s="26"/>
      <c r="AD17" s="11"/>
      <c r="AE17" s="11"/>
      <c r="AF17" s="134"/>
      <c r="AG17" s="13"/>
      <c r="AH17" s="47"/>
      <c r="AI17" s="7"/>
      <c r="AJ17" s="7"/>
      <c r="AK17" s="7"/>
      <c r="AL17" s="7"/>
      <c r="AM17" s="26"/>
      <c r="AN17" s="11"/>
      <c r="AO17" s="11"/>
      <c r="AP17" s="134"/>
      <c r="AQ17" s="13"/>
      <c r="AR17" s="47"/>
      <c r="AS17" s="7"/>
      <c r="AT17" s="7"/>
      <c r="AU17" s="7"/>
      <c r="AV17" s="7"/>
      <c r="AW17" s="26"/>
      <c r="AX17" s="11"/>
      <c r="AY17" s="11"/>
      <c r="AZ17" s="134"/>
      <c r="BA17" s="13"/>
      <c r="BB17" s="47"/>
      <c r="BC17" s="7"/>
      <c r="BD17" s="7"/>
      <c r="BE17" s="7"/>
      <c r="BF17" s="7"/>
      <c r="BG17" s="26"/>
      <c r="BH17" s="11"/>
      <c r="BI17" s="11"/>
      <c r="BJ17" s="134" t="s">
        <v>217</v>
      </c>
      <c r="BK17" s="13">
        <v>1</v>
      </c>
      <c r="BL17" s="47">
        <v>7.3</v>
      </c>
      <c r="BM17" s="7"/>
      <c r="BN17" s="7"/>
      <c r="BO17" s="7"/>
      <c r="BP17" s="47">
        <f>(11+10)/(78+201)*100</f>
        <v>7.5268817204301079</v>
      </c>
      <c r="BQ17" s="68">
        <f>(7+3+1)/(82+48+30)*100</f>
        <v>6.8750000000000009</v>
      </c>
      <c r="BR17" s="11"/>
      <c r="BS17" s="11"/>
      <c r="BT17" s="134" t="s">
        <v>179</v>
      </c>
      <c r="BU17" s="13">
        <v>1</v>
      </c>
      <c r="BV17" s="47">
        <v>20</v>
      </c>
      <c r="BW17" s="7"/>
      <c r="BX17" s="7"/>
      <c r="BY17" s="7"/>
      <c r="BZ17" s="7"/>
      <c r="CA17" s="26"/>
      <c r="CB17" s="11"/>
      <c r="CC17" s="11"/>
      <c r="CD17" s="134"/>
      <c r="CE17" s="13"/>
      <c r="CF17" s="47"/>
      <c r="CG17" s="7"/>
      <c r="CH17" s="7"/>
      <c r="CI17" s="7"/>
      <c r="CJ17" s="7"/>
      <c r="CK17" s="26"/>
      <c r="CL17" s="11"/>
      <c r="CM17" s="11"/>
      <c r="CN17" s="134" t="s">
        <v>179</v>
      </c>
      <c r="CO17" s="13">
        <v>1</v>
      </c>
      <c r="CP17" s="47">
        <v>18</v>
      </c>
      <c r="CQ17" s="7"/>
      <c r="CR17" s="7"/>
      <c r="CS17" s="7"/>
      <c r="CT17" s="7"/>
      <c r="CU17" s="26"/>
      <c r="CV17" s="11"/>
      <c r="CW17" s="11"/>
      <c r="CX17" s="134"/>
      <c r="CY17" s="13"/>
      <c r="CZ17" s="47"/>
      <c r="DA17" s="7"/>
      <c r="DB17" s="7"/>
      <c r="DC17" s="7"/>
      <c r="DD17" s="7"/>
      <c r="DE17" s="26"/>
      <c r="DF17" s="11"/>
      <c r="DG17" s="11"/>
      <c r="DH17" s="134" t="s">
        <v>179</v>
      </c>
      <c r="DI17" s="13">
        <v>1</v>
      </c>
      <c r="DJ17" s="47">
        <f>132/659*100</f>
        <v>20.030349013657055</v>
      </c>
      <c r="DK17" s="7"/>
      <c r="DL17" s="7"/>
      <c r="DM17" s="7"/>
      <c r="DN17" s="7">
        <f>(15+83)/DN31*100</f>
        <v>21.633554083885208</v>
      </c>
      <c r="DO17" s="26">
        <f>(16+12+6)/DO31*100</f>
        <v>16.50485436893204</v>
      </c>
      <c r="DP17" s="11"/>
      <c r="DQ17" s="11"/>
      <c r="DR17" s="134" t="s">
        <v>314</v>
      </c>
      <c r="DS17" s="13">
        <v>1</v>
      </c>
      <c r="DT17" s="47">
        <v>70.5</v>
      </c>
      <c r="DU17" s="7"/>
      <c r="DV17" s="7"/>
      <c r="DW17" s="7"/>
      <c r="DX17" s="7"/>
      <c r="DY17" s="26"/>
      <c r="DZ17" s="11"/>
      <c r="EA17" s="11"/>
      <c r="EB17" s="134" t="s">
        <v>314</v>
      </c>
      <c r="EC17" s="13">
        <v>1</v>
      </c>
      <c r="ED17" s="47">
        <v>70.7</v>
      </c>
      <c r="EE17" s="7"/>
      <c r="EF17" s="7"/>
      <c r="EG17" s="7"/>
      <c r="EH17" s="7"/>
      <c r="EI17" s="26"/>
      <c r="EJ17" s="11"/>
      <c r="EK17" s="11"/>
      <c r="EL17" s="134"/>
      <c r="EM17" s="13"/>
      <c r="EN17" s="47"/>
      <c r="EO17" s="7"/>
      <c r="EP17" s="7"/>
      <c r="EQ17" s="7"/>
      <c r="ER17" s="7"/>
      <c r="ES17" s="26"/>
      <c r="ET17" s="11"/>
      <c r="EU17" s="11"/>
      <c r="EV17" s="134" t="s">
        <v>374</v>
      </c>
      <c r="EW17" s="13">
        <v>1</v>
      </c>
      <c r="EX17" s="47">
        <v>17.5</v>
      </c>
      <c r="EY17" s="7"/>
      <c r="EZ17" s="7"/>
      <c r="FA17" s="7"/>
      <c r="FB17" s="7"/>
      <c r="FC17" s="26"/>
      <c r="FD17" s="11"/>
      <c r="FE17" s="11"/>
      <c r="FF17" s="134"/>
      <c r="FG17" s="13"/>
      <c r="FH17" s="47"/>
      <c r="FI17" s="7"/>
      <c r="FJ17" s="7"/>
      <c r="FK17" s="7"/>
      <c r="FL17" s="7"/>
      <c r="FM17" s="26"/>
      <c r="FN17" s="11"/>
      <c r="FO17" s="11"/>
      <c r="FP17" s="134" t="s">
        <v>374</v>
      </c>
      <c r="FQ17" s="13">
        <v>1</v>
      </c>
      <c r="FR17" s="47">
        <v>16.899999999999999</v>
      </c>
      <c r="FS17" s="7"/>
      <c r="FT17" s="7"/>
      <c r="FU17" s="7"/>
      <c r="FV17" s="7"/>
      <c r="FW17" s="26"/>
      <c r="FX17" s="11"/>
      <c r="FY17" s="11"/>
      <c r="FZ17" s="134"/>
      <c r="GA17" s="13"/>
      <c r="GB17" s="47"/>
      <c r="GC17" s="7"/>
      <c r="GD17" s="7"/>
      <c r="GE17" s="7"/>
      <c r="GF17" s="7"/>
      <c r="GG17" s="26"/>
      <c r="GH17" s="11"/>
      <c r="GI17" s="11"/>
      <c r="GJ17" s="134"/>
      <c r="GK17" s="13"/>
      <c r="GL17" s="47"/>
      <c r="GM17" s="7"/>
      <c r="GN17" s="7"/>
      <c r="GO17" s="7"/>
      <c r="GP17" s="7"/>
      <c r="GQ17" s="26"/>
      <c r="GR17" s="11"/>
      <c r="GS17" s="11"/>
      <c r="GT17" s="134" t="s">
        <v>374</v>
      </c>
      <c r="GU17" s="13">
        <v>1</v>
      </c>
      <c r="GV17" s="47">
        <v>15.3</v>
      </c>
      <c r="GW17" s="7"/>
      <c r="GX17" s="7"/>
      <c r="GY17" s="7"/>
      <c r="GZ17" s="7"/>
      <c r="HA17" s="26"/>
      <c r="HB17" s="11"/>
      <c r="HC17" s="11"/>
      <c r="HD17" s="134" t="s">
        <v>374</v>
      </c>
      <c r="HE17" s="13">
        <v>1</v>
      </c>
      <c r="HF17" s="47">
        <v>7</v>
      </c>
      <c r="HG17" s="7"/>
      <c r="HH17" s="7"/>
      <c r="HI17" s="7"/>
      <c r="HJ17" s="7"/>
      <c r="HK17" s="26"/>
      <c r="HL17" s="11"/>
      <c r="HM17" s="11"/>
      <c r="HN17" s="134"/>
      <c r="HO17" s="13"/>
      <c r="HP17" s="47"/>
      <c r="HQ17" s="7"/>
      <c r="HR17" s="7"/>
      <c r="HS17" s="7"/>
      <c r="HT17" s="7"/>
      <c r="HU17" s="26"/>
      <c r="HV17" s="11"/>
      <c r="HW17" s="11"/>
      <c r="HX17" s="134" t="s">
        <v>374</v>
      </c>
      <c r="HY17" s="13">
        <v>1</v>
      </c>
      <c r="HZ17" s="47">
        <v>8.1999999999999993</v>
      </c>
      <c r="IA17" s="7"/>
      <c r="IB17" s="7"/>
      <c r="IC17" s="7"/>
      <c r="ID17" s="7"/>
      <c r="IE17" s="26"/>
      <c r="IF17" s="11"/>
      <c r="IG17" s="11"/>
      <c r="IH17" s="146"/>
      <c r="IR17" s="146"/>
    </row>
    <row xmlns:x14ac="http://schemas.microsoft.com/office/spreadsheetml/2009/9/ac" r="18" s="2" customFormat="true" x14ac:dyDescent="0.25">
      <c r="A18" s="421" t="str">
        <f ca="true">IF(ISBLANK('Data Summary'!A20),"",'Data Summary'!A20)</f>
        <v>BTN_2018_UIS</v>
      </c>
      <c r="B18" s="134"/>
      <c r="C18" s="13"/>
      <c r="D18" s="47"/>
      <c r="E18" s="69"/>
      <c r="F18" s="69"/>
      <c r="G18" s="7"/>
      <c r="H18" s="7"/>
      <c r="I18" s="26"/>
      <c r="J18" s="11"/>
      <c r="K18" s="11"/>
      <c r="L18" s="134"/>
      <c r="M18" s="13"/>
      <c r="N18" s="47"/>
      <c r="O18" s="69"/>
      <c r="P18" s="69"/>
      <c r="Q18" s="7"/>
      <c r="R18" s="7"/>
      <c r="S18" s="26"/>
      <c r="T18" s="11"/>
      <c r="U18" s="11"/>
      <c r="V18" s="134"/>
      <c r="W18" s="13"/>
      <c r="X18" s="47"/>
      <c r="Y18" s="69"/>
      <c r="Z18" s="69"/>
      <c r="AA18" s="7"/>
      <c r="AB18" s="7"/>
      <c r="AC18" s="26"/>
      <c r="AD18" s="11"/>
      <c r="AE18" s="11"/>
      <c r="AF18" s="134"/>
      <c r="AG18" s="13"/>
      <c r="AH18" s="47"/>
      <c r="AI18" s="69"/>
      <c r="AJ18" s="69"/>
      <c r="AK18" s="7"/>
      <c r="AL18" s="7"/>
      <c r="AM18" s="26"/>
      <c r="AN18" s="11"/>
      <c r="AO18" s="11"/>
      <c r="AP18" s="134"/>
      <c r="AQ18" s="13"/>
      <c r="AR18" s="47"/>
      <c r="AS18" s="69"/>
      <c r="AT18" s="69"/>
      <c r="AU18" s="7"/>
      <c r="AV18" s="7"/>
      <c r="AW18" s="26"/>
      <c r="AX18" s="11"/>
      <c r="AY18" s="11"/>
      <c r="AZ18" s="134"/>
      <c r="BA18" s="13"/>
      <c r="BB18" s="47"/>
      <c r="BC18" s="69"/>
      <c r="BD18" s="69"/>
      <c r="BE18" s="7"/>
      <c r="BF18" s="7"/>
      <c r="BG18" s="26"/>
      <c r="BH18" s="11"/>
      <c r="BI18" s="11"/>
      <c r="BJ18" s="134" t="s">
        <v>179</v>
      </c>
      <c r="BK18" s="13">
        <v>1</v>
      </c>
      <c r="BL18" s="47">
        <v>12.5</v>
      </c>
      <c r="BM18" s="69"/>
      <c r="BN18" s="69"/>
      <c r="BO18" s="7"/>
      <c r="BP18" s="47">
        <f>(4+30)/(78+201)*100</f>
        <v>12.186379928315413</v>
      </c>
      <c r="BQ18" s="68">
        <f>(7+10+4)/(82+48+30)*100</f>
        <v>13.125</v>
      </c>
      <c r="BR18" s="11"/>
      <c r="BS18" s="11"/>
      <c r="BT18" s="134" t="s">
        <v>180</v>
      </c>
      <c r="BU18" s="13">
        <v>0</v>
      </c>
      <c r="BV18" s="47">
        <v>10</v>
      </c>
      <c r="BW18" s="69"/>
      <c r="BX18" s="69"/>
      <c r="BY18" s="7"/>
      <c r="BZ18" s="7"/>
      <c r="CA18" s="26"/>
      <c r="CB18" s="11"/>
      <c r="CC18" s="11"/>
      <c r="CD18" s="134"/>
      <c r="CE18" s="13"/>
      <c r="CF18" s="47"/>
      <c r="CG18" s="69"/>
      <c r="CH18" s="69"/>
      <c r="CI18" s="7"/>
      <c r="CJ18" s="7"/>
      <c r="CK18" s="26"/>
      <c r="CL18" s="11"/>
      <c r="CM18" s="11"/>
      <c r="CN18" s="134" t="s">
        <v>180</v>
      </c>
      <c r="CO18" s="13">
        <v>0</v>
      </c>
      <c r="CP18" s="47">
        <v>8</v>
      </c>
      <c r="CQ18" s="69"/>
      <c r="CR18" s="69"/>
      <c r="CS18" s="7"/>
      <c r="CT18" s="7"/>
      <c r="CU18" s="26"/>
      <c r="CV18" s="11"/>
      <c r="CW18" s="11"/>
      <c r="CX18" s="134"/>
      <c r="CY18" s="13"/>
      <c r="CZ18" s="47"/>
      <c r="DA18" s="69"/>
      <c r="DB18" s="69"/>
      <c r="DC18" s="7"/>
      <c r="DD18" s="7"/>
      <c r="DE18" s="26"/>
      <c r="DF18" s="11"/>
      <c r="DG18" s="11"/>
      <c r="DH18" s="134" t="s">
        <v>180</v>
      </c>
      <c r="DI18" s="13">
        <v>0</v>
      </c>
      <c r="DJ18" s="47">
        <f>66/659*100</f>
        <v>10.015174506828528</v>
      </c>
      <c r="DK18" s="69"/>
      <c r="DL18" s="69"/>
      <c r="DM18" s="7"/>
      <c r="DN18" s="7">
        <f>(11+39)/DN31*100</f>
        <v>11.037527593818984</v>
      </c>
      <c r="DO18" s="26">
        <f>(7+7+2)/DO31*100</f>
        <v>7.7669902912621351</v>
      </c>
      <c r="DP18" s="11"/>
      <c r="DQ18" s="11"/>
      <c r="DR18" s="134"/>
      <c r="DS18" s="13"/>
      <c r="DT18" s="47"/>
      <c r="DU18" s="69"/>
      <c r="DV18" s="69"/>
      <c r="DW18" s="7"/>
      <c r="DX18" s="7"/>
      <c r="DY18" s="26"/>
      <c r="DZ18" s="11"/>
      <c r="EA18" s="11"/>
      <c r="EB18" s="134"/>
      <c r="EC18" s="13"/>
      <c r="ED18" s="47"/>
      <c r="EE18" s="69"/>
      <c r="EF18" s="69"/>
      <c r="EG18" s="7"/>
      <c r="EH18" s="7"/>
      <c r="EI18" s="26"/>
      <c r="EJ18" s="11"/>
      <c r="EK18" s="11"/>
      <c r="EL18" s="134"/>
      <c r="EM18" s="13"/>
      <c r="EN18" s="47"/>
      <c r="EO18" s="69"/>
      <c r="EP18" s="69"/>
      <c r="EQ18" s="7"/>
      <c r="ER18" s="7"/>
      <c r="ES18" s="26"/>
      <c r="ET18" s="11"/>
      <c r="EU18" s="11"/>
      <c r="EV18" s="134" t="s">
        <v>375</v>
      </c>
      <c r="EW18" s="13">
        <v>0</v>
      </c>
      <c r="EX18" s="47">
        <v>7</v>
      </c>
      <c r="EY18" s="69"/>
      <c r="EZ18" s="69"/>
      <c r="FA18" s="7"/>
      <c r="FB18" s="7"/>
      <c r="FC18" s="26"/>
      <c r="FD18" s="11"/>
      <c r="FE18" s="11"/>
      <c r="FF18" s="134"/>
      <c r="FG18" s="13"/>
      <c r="FH18" s="47"/>
      <c r="FI18" s="69"/>
      <c r="FJ18" s="69"/>
      <c r="FK18" s="7"/>
      <c r="FL18" s="7"/>
      <c r="FM18" s="26"/>
      <c r="FN18" s="11"/>
      <c r="FO18" s="11"/>
      <c r="FP18" s="134" t="s">
        <v>375</v>
      </c>
      <c r="FQ18" s="13">
        <v>0</v>
      </c>
      <c r="FR18" s="47">
        <v>6.7</v>
      </c>
      <c r="FS18" s="69"/>
      <c r="FT18" s="69"/>
      <c r="FU18" s="7"/>
      <c r="FV18" s="7"/>
      <c r="FW18" s="26"/>
      <c r="FX18" s="11"/>
      <c r="FY18" s="11"/>
      <c r="FZ18" s="134"/>
      <c r="GA18" s="13"/>
      <c r="GB18" s="47"/>
      <c r="GC18" s="69"/>
      <c r="GD18" s="69"/>
      <c r="GE18" s="7"/>
      <c r="GF18" s="7"/>
      <c r="GG18" s="26"/>
      <c r="GH18" s="11"/>
      <c r="GI18" s="11"/>
      <c r="GJ18" s="134"/>
      <c r="GK18" s="13"/>
      <c r="GL18" s="47"/>
      <c r="GM18" s="69"/>
      <c r="GN18" s="69"/>
      <c r="GO18" s="7"/>
      <c r="GP18" s="7"/>
      <c r="GQ18" s="26"/>
      <c r="GR18" s="11"/>
      <c r="GS18" s="11"/>
      <c r="GT18" s="134" t="s">
        <v>375</v>
      </c>
      <c r="GU18" s="13">
        <v>0</v>
      </c>
      <c r="GV18" s="47">
        <v>7.6</v>
      </c>
      <c r="GW18" s="69"/>
      <c r="GX18" s="69"/>
      <c r="GY18" s="7"/>
      <c r="GZ18" s="7"/>
      <c r="HA18" s="26"/>
      <c r="HB18" s="11"/>
      <c r="HC18" s="11"/>
      <c r="HD18" s="134" t="s">
        <v>375</v>
      </c>
      <c r="HE18" s="13">
        <v>0</v>
      </c>
      <c r="HF18" s="47">
        <v>3.7</v>
      </c>
      <c r="HG18" s="69"/>
      <c r="HH18" s="69"/>
      <c r="HI18" s="7"/>
      <c r="HJ18" s="7"/>
      <c r="HK18" s="26"/>
      <c r="HL18" s="11"/>
      <c r="HM18" s="11"/>
      <c r="HN18" s="134"/>
      <c r="HO18" s="13"/>
      <c r="HP18" s="47"/>
      <c r="HQ18" s="69"/>
      <c r="HR18" s="69"/>
      <c r="HS18" s="7"/>
      <c r="HT18" s="7"/>
      <c r="HU18" s="26"/>
      <c r="HV18" s="11"/>
      <c r="HW18" s="11"/>
      <c r="HX18" s="134" t="s">
        <v>375</v>
      </c>
      <c r="HY18" s="13">
        <v>0</v>
      </c>
      <c r="HZ18" s="47">
        <v>4.2</v>
      </c>
      <c r="IA18" s="69"/>
      <c r="IB18" s="69"/>
      <c r="IC18" s="7"/>
      <c r="ID18" s="7"/>
      <c r="IE18" s="26"/>
      <c r="IF18" s="11"/>
      <c r="IG18" s="11"/>
      <c r="IH18" s="146"/>
      <c r="IR18" s="146"/>
    </row>
    <row xmlns:x14ac="http://schemas.microsoft.com/office/spreadsheetml/2009/9/ac" r="19" s="2" customFormat="true" x14ac:dyDescent="0.25">
      <c r="A19" s="421" t="str">
        <f ca="true">IF(ISBLANK('Data Summary'!A21),"",'Data Summary'!A21)</f>
        <v>BTN_2019_EMIS</v>
      </c>
      <c r="B19" s="134"/>
      <c r="C19" s="6"/>
      <c r="D19" s="47"/>
      <c r="E19" s="69"/>
      <c r="F19" s="69"/>
      <c r="G19" s="69"/>
      <c r="H19" s="69"/>
      <c r="I19" s="70"/>
      <c r="J19" s="11"/>
      <c r="K19" s="11"/>
      <c r="L19" s="134"/>
      <c r="M19" s="6"/>
      <c r="N19" s="47"/>
      <c r="O19" s="69"/>
      <c r="P19" s="69"/>
      <c r="Q19" s="69"/>
      <c r="R19" s="69"/>
      <c r="S19" s="70"/>
      <c r="T19" s="11"/>
      <c r="U19" s="11"/>
      <c r="V19" s="134" t="s">
        <v>235</v>
      </c>
      <c r="W19" s="6" t="s">
        <v>239</v>
      </c>
      <c r="X19" s="47">
        <v>39</v>
      </c>
      <c r="Y19" s="69"/>
      <c r="Z19" s="69"/>
      <c r="AA19" s="69"/>
      <c r="AB19" s="69">
        <f>(84+40)/AB31*100</f>
        <v>35.94202898550725</v>
      </c>
      <c r="AC19" s="70">
        <f>(39+16+18)/AC31*100</f>
        <v>45.061728395061728</v>
      </c>
      <c r="AD19" s="11"/>
      <c r="AE19" s="11"/>
      <c r="AF19" s="134"/>
      <c r="AG19" s="6"/>
      <c r="AH19" s="47"/>
      <c r="AI19" s="69"/>
      <c r="AJ19" s="69"/>
      <c r="AK19" s="69"/>
      <c r="AL19" s="69"/>
      <c r="AM19" s="70"/>
      <c r="AN19" s="11"/>
      <c r="AO19" s="11"/>
      <c r="AP19" s="134"/>
      <c r="AQ19" s="6"/>
      <c r="AR19" s="47"/>
      <c r="AS19" s="69"/>
      <c r="AT19" s="69"/>
      <c r="AU19" s="69"/>
      <c r="AV19" s="69"/>
      <c r="AW19" s="70"/>
      <c r="AX19" s="11"/>
      <c r="AY19" s="11"/>
      <c r="AZ19" s="134"/>
      <c r="BA19" s="6"/>
      <c r="BB19" s="47"/>
      <c r="BC19" s="69"/>
      <c r="BD19" s="69"/>
      <c r="BE19" s="69"/>
      <c r="BF19" s="69"/>
      <c r="BG19" s="70"/>
      <c r="BH19" s="11"/>
      <c r="BI19" s="11"/>
      <c r="BJ19" s="134" t="s">
        <v>180</v>
      </c>
      <c r="BK19" s="6">
        <v>0</v>
      </c>
      <c r="BL19" s="47">
        <v>3</v>
      </c>
      <c r="BM19" s="69"/>
      <c r="BN19" s="69"/>
      <c r="BO19" s="69"/>
      <c r="BP19" s="47">
        <f>(2+8)/(78+201)*100</f>
        <v>3.5842293906810032</v>
      </c>
      <c r="BQ19" s="68">
        <f>(2+1+0)/(82+48+30)*100</f>
        <v>1.875</v>
      </c>
      <c r="BR19" s="11"/>
      <c r="BS19" s="11"/>
      <c r="BT19" s="134"/>
      <c r="BU19" s="6"/>
      <c r="BV19" s="47"/>
      <c r="BW19" s="69"/>
      <c r="BX19" s="69"/>
      <c r="BY19" s="69"/>
      <c r="BZ19" s="69"/>
      <c r="CA19" s="70"/>
      <c r="CB19" s="11"/>
      <c r="CC19" s="11"/>
      <c r="CD19" s="134"/>
      <c r="CE19" s="6"/>
      <c r="CF19" s="47"/>
      <c r="CG19" s="69"/>
      <c r="CH19" s="69"/>
      <c r="CI19" s="69"/>
      <c r="CJ19" s="69"/>
      <c r="CK19" s="70"/>
      <c r="CL19" s="11"/>
      <c r="CM19" s="11"/>
      <c r="CN19" s="134"/>
      <c r="CO19" s="6"/>
      <c r="CP19" s="47"/>
      <c r="CQ19" s="69"/>
      <c r="CR19" s="69"/>
      <c r="CS19" s="69"/>
      <c r="CT19" s="69"/>
      <c r="CU19" s="70"/>
      <c r="CV19" s="11"/>
      <c r="CW19" s="11"/>
      <c r="CX19" s="134"/>
      <c r="CY19" s="6"/>
      <c r="CZ19" s="47"/>
      <c r="DA19" s="69"/>
      <c r="DB19" s="69"/>
      <c r="DC19" s="69"/>
      <c r="DD19" s="69"/>
      <c r="DE19" s="70"/>
      <c r="DF19" s="11"/>
      <c r="DG19" s="11"/>
      <c r="DH19" s="134" t="s">
        <v>181</v>
      </c>
      <c r="DI19" s="6">
        <v>1</v>
      </c>
      <c r="DJ19" s="47">
        <v>0</v>
      </c>
      <c r="DK19" s="69"/>
      <c r="DL19" s="69"/>
      <c r="DM19" s="69"/>
      <c r="DN19" s="69">
        <v>0</v>
      </c>
      <c r="DO19" s="70">
        <v>0</v>
      </c>
      <c r="DP19" s="11"/>
      <c r="DQ19" s="11"/>
      <c r="DR19" s="134"/>
      <c r="DS19" s="6"/>
      <c r="DT19" s="47"/>
      <c r="DU19" s="69"/>
      <c r="DV19" s="69"/>
      <c r="DW19" s="69"/>
      <c r="DX19" s="69"/>
      <c r="DY19" s="70"/>
      <c r="DZ19" s="11"/>
      <c r="EA19" s="11"/>
      <c r="EB19" s="134"/>
      <c r="EC19" s="6"/>
      <c r="ED19" s="47"/>
      <c r="EE19" s="69"/>
      <c r="EF19" s="69"/>
      <c r="EG19" s="69"/>
      <c r="EH19" s="69"/>
      <c r="EI19" s="70"/>
      <c r="EJ19" s="11"/>
      <c r="EK19" s="11"/>
      <c r="EL19" s="134"/>
      <c r="EM19" s="6"/>
      <c r="EN19" s="47"/>
      <c r="EO19" s="69"/>
      <c r="EP19" s="69"/>
      <c r="EQ19" s="69"/>
      <c r="ER19" s="69"/>
      <c r="ES19" s="70"/>
      <c r="ET19" s="11"/>
      <c r="EU19" s="11"/>
      <c r="EV19" s="134" t="s">
        <v>376</v>
      </c>
      <c r="EW19" s="6">
        <v>1</v>
      </c>
      <c r="EX19" s="47">
        <v>0.6</v>
      </c>
      <c r="EY19" s="69"/>
      <c r="EZ19" s="69"/>
      <c r="FA19" s="69"/>
      <c r="FB19" s="69"/>
      <c r="FC19" s="70"/>
      <c r="FD19" s="11"/>
      <c r="FE19" s="11"/>
      <c r="FF19" s="134"/>
      <c r="FG19" s="6"/>
      <c r="FH19" s="47"/>
      <c r="FI19" s="69"/>
      <c r="FJ19" s="69"/>
      <c r="FK19" s="69"/>
      <c r="FL19" s="69"/>
      <c r="FM19" s="70"/>
      <c r="FN19" s="11"/>
      <c r="FO19" s="11"/>
      <c r="FP19" s="134" t="s">
        <v>376</v>
      </c>
      <c r="FQ19" s="6">
        <v>1</v>
      </c>
      <c r="FR19" s="47">
        <v>0.8</v>
      </c>
      <c r="FS19" s="69"/>
      <c r="FT19" s="69"/>
      <c r="FU19" s="69"/>
      <c r="FV19" s="69"/>
      <c r="FW19" s="70"/>
      <c r="FX19" s="11"/>
      <c r="FY19" s="11"/>
      <c r="FZ19" s="134"/>
      <c r="GA19" s="6"/>
      <c r="GB19" s="47"/>
      <c r="GC19" s="69"/>
      <c r="GD19" s="69"/>
      <c r="GE19" s="69"/>
      <c r="GF19" s="69"/>
      <c r="GG19" s="70"/>
      <c r="GH19" s="11"/>
      <c r="GI19" s="11"/>
      <c r="GJ19" s="134"/>
      <c r="GK19" s="6"/>
      <c r="GL19" s="47"/>
      <c r="GM19" s="69"/>
      <c r="GN19" s="69"/>
      <c r="GO19" s="69"/>
      <c r="GP19" s="69"/>
      <c r="GQ19" s="70"/>
      <c r="GR19" s="11"/>
      <c r="GS19" s="11"/>
      <c r="GT19" s="134" t="s">
        <v>376</v>
      </c>
      <c r="GU19" s="6">
        <v>1</v>
      </c>
      <c r="GV19" s="47">
        <v>1</v>
      </c>
      <c r="GW19" s="69"/>
      <c r="GX19" s="69"/>
      <c r="GY19" s="69"/>
      <c r="GZ19" s="69"/>
      <c r="HA19" s="70"/>
      <c r="HB19" s="11"/>
      <c r="HC19" s="11"/>
      <c r="HD19" s="134" t="s">
        <v>376</v>
      </c>
      <c r="HE19" s="6">
        <v>1</v>
      </c>
      <c r="HF19" s="47">
        <v>1</v>
      </c>
      <c r="HG19" s="69"/>
      <c r="HH19" s="69"/>
      <c r="HI19" s="69"/>
      <c r="HJ19" s="69"/>
      <c r="HK19" s="70"/>
      <c r="HL19" s="11"/>
      <c r="HM19" s="11"/>
      <c r="HN19" s="134"/>
      <c r="HO19" s="6"/>
      <c r="HP19" s="47"/>
      <c r="HQ19" s="69"/>
      <c r="HR19" s="69"/>
      <c r="HS19" s="69"/>
      <c r="HT19" s="69"/>
      <c r="HU19" s="70"/>
      <c r="HV19" s="11"/>
      <c r="HW19" s="11"/>
      <c r="HX19" s="134" t="s">
        <v>376</v>
      </c>
      <c r="HY19" s="6">
        <v>1</v>
      </c>
      <c r="HZ19" s="47">
        <v>0.9</v>
      </c>
      <c r="IA19" s="69"/>
      <c r="IB19" s="69"/>
      <c r="IC19" s="69"/>
      <c r="ID19" s="69"/>
      <c r="IE19" s="70"/>
      <c r="IF19" s="11"/>
      <c r="IG19" s="11"/>
      <c r="IH19" s="146"/>
      <c r="IR19" s="146"/>
    </row>
    <row xmlns:x14ac="http://schemas.microsoft.com/office/spreadsheetml/2009/9/ac" r="20" s="2" customFormat="true" x14ac:dyDescent="0.25">
      <c r="A20" s="421" t="str">
        <f ca="true">IF(ISBLANK('Data Summary'!A22),"",'Data Summary'!A22)</f>
        <v>BTN_2019_UIS</v>
      </c>
      <c r="B20" s="134"/>
      <c r="C20" s="6"/>
      <c r="D20" s="69"/>
      <c r="E20" s="69"/>
      <c r="F20" s="69"/>
      <c r="G20" s="69"/>
      <c r="H20" s="69"/>
      <c r="I20" s="71"/>
      <c r="J20" s="11"/>
      <c r="K20" s="11"/>
      <c r="L20" s="134"/>
      <c r="M20" s="6"/>
      <c r="N20" s="69"/>
      <c r="O20" s="69"/>
      <c r="P20" s="69"/>
      <c r="Q20" s="69"/>
      <c r="R20" s="69"/>
      <c r="S20" s="71"/>
      <c r="T20" s="11"/>
      <c r="U20" s="11"/>
      <c r="V20" s="134" t="s">
        <v>236</v>
      </c>
      <c r="W20" s="6" t="s">
        <v>239</v>
      </c>
      <c r="X20" s="69">
        <v>31</v>
      </c>
      <c r="Y20" s="69"/>
      <c r="Z20" s="69"/>
      <c r="AA20" s="69"/>
      <c r="AB20" s="69">
        <f>(93+22)/AB31*100</f>
        <v>33.333333333333329</v>
      </c>
      <c r="AC20" s="71">
        <f>(28+12+4)/AC31*100</f>
        <v>27.160493827160494</v>
      </c>
      <c r="AD20" s="11"/>
      <c r="AE20" s="11"/>
      <c r="AF20" s="134"/>
      <c r="AG20" s="6"/>
      <c r="AH20" s="69"/>
      <c r="AI20" s="69"/>
      <c r="AJ20" s="69"/>
      <c r="AK20" s="69"/>
      <c r="AL20" s="69"/>
      <c r="AM20" s="71"/>
      <c r="AN20" s="11"/>
      <c r="AO20" s="11"/>
      <c r="AP20" s="134"/>
      <c r="AQ20" s="6"/>
      <c r="AR20" s="69"/>
      <c r="AS20" s="69"/>
      <c r="AT20" s="69"/>
      <c r="AU20" s="69"/>
      <c r="AV20" s="69"/>
      <c r="AW20" s="71"/>
      <c r="AX20" s="11"/>
      <c r="AY20" s="11"/>
      <c r="AZ20" s="134"/>
      <c r="BA20" s="6"/>
      <c r="BB20" s="69"/>
      <c r="BC20" s="69"/>
      <c r="BD20" s="69"/>
      <c r="BE20" s="69"/>
      <c r="BF20" s="69"/>
      <c r="BG20" s="71"/>
      <c r="BH20" s="11"/>
      <c r="BI20" s="11"/>
      <c r="BJ20" s="134" t="s">
        <v>181</v>
      </c>
      <c r="BK20" s="6">
        <v>1</v>
      </c>
      <c r="BL20" s="69">
        <v>0.5</v>
      </c>
      <c r="BM20" s="69"/>
      <c r="BN20" s="69"/>
      <c r="BO20" s="69"/>
      <c r="BP20" s="47">
        <f>(0+1)/(78+201)*100</f>
        <v>0.35842293906810035</v>
      </c>
      <c r="BQ20" s="68">
        <f>(1+0+0)/(82+48+30)*100</f>
        <v>0.625</v>
      </c>
      <c r="BR20" s="11"/>
      <c r="BS20" s="11"/>
      <c r="BT20" s="134"/>
      <c r="BU20" s="6"/>
      <c r="BV20" s="69"/>
      <c r="BW20" s="69"/>
      <c r="BX20" s="69"/>
      <c r="BY20" s="69"/>
      <c r="BZ20" s="69"/>
      <c r="CA20" s="71"/>
      <c r="CB20" s="11"/>
      <c r="CC20" s="11"/>
      <c r="CD20" s="134"/>
      <c r="CE20" s="6"/>
      <c r="CF20" s="69"/>
      <c r="CG20" s="69"/>
      <c r="CH20" s="69"/>
      <c r="CI20" s="69"/>
      <c r="CJ20" s="69"/>
      <c r="CK20" s="71"/>
      <c r="CL20" s="11"/>
      <c r="CM20" s="11"/>
      <c r="CN20" s="134"/>
      <c r="CO20" s="6"/>
      <c r="CP20" s="69"/>
      <c r="CQ20" s="69"/>
      <c r="CR20" s="69"/>
      <c r="CS20" s="69"/>
      <c r="CT20" s="69"/>
      <c r="CU20" s="71"/>
      <c r="CV20" s="11"/>
      <c r="CW20" s="11"/>
      <c r="CX20" s="134"/>
      <c r="CY20" s="6"/>
      <c r="CZ20" s="69"/>
      <c r="DA20" s="69"/>
      <c r="DB20" s="69"/>
      <c r="DC20" s="69"/>
      <c r="DD20" s="69"/>
      <c r="DE20" s="71"/>
      <c r="DF20" s="11"/>
      <c r="DG20" s="11"/>
      <c r="DH20" s="134" t="s">
        <v>182</v>
      </c>
      <c r="DI20" s="6">
        <v>1</v>
      </c>
      <c r="DJ20" s="69">
        <v>0</v>
      </c>
      <c r="DK20" s="69"/>
      <c r="DL20" s="69"/>
      <c r="DM20" s="69"/>
      <c r="DN20" s="69">
        <v>0</v>
      </c>
      <c r="DO20" s="71">
        <v>0</v>
      </c>
      <c r="DP20" s="11"/>
      <c r="DQ20" s="11"/>
      <c r="DR20" s="134"/>
      <c r="DS20" s="6"/>
      <c r="DT20" s="69"/>
      <c r="DU20" s="69"/>
      <c r="DV20" s="69"/>
      <c r="DW20" s="69"/>
      <c r="DX20" s="69"/>
      <c r="DY20" s="71"/>
      <c r="DZ20" s="11"/>
      <c r="EA20" s="11"/>
      <c r="EB20" s="134"/>
      <c r="EC20" s="6"/>
      <c r="ED20" s="69"/>
      <c r="EE20" s="69"/>
      <c r="EF20" s="69"/>
      <c r="EG20" s="69"/>
      <c r="EH20" s="69"/>
      <c r="EI20" s="71"/>
      <c r="EJ20" s="11"/>
      <c r="EK20" s="11"/>
      <c r="EL20" s="134"/>
      <c r="EM20" s="6"/>
      <c r="EN20" s="69"/>
      <c r="EO20" s="69"/>
      <c r="EP20" s="69"/>
      <c r="EQ20" s="69"/>
      <c r="ER20" s="69"/>
      <c r="ES20" s="71"/>
      <c r="ET20" s="11"/>
      <c r="EU20" s="11"/>
      <c r="EV20" s="134" t="s">
        <v>182</v>
      </c>
      <c r="EW20" s="6">
        <v>1</v>
      </c>
      <c r="EX20" s="69">
        <v>0.3</v>
      </c>
      <c r="EY20" s="69"/>
      <c r="EZ20" s="69"/>
      <c r="FA20" s="69"/>
      <c r="FB20" s="69"/>
      <c r="FC20" s="71"/>
      <c r="FD20" s="11"/>
      <c r="FE20" s="11"/>
      <c r="FF20" s="134"/>
      <c r="FG20" s="6"/>
      <c r="FH20" s="69"/>
      <c r="FI20" s="69"/>
      <c r="FJ20" s="69"/>
      <c r="FK20" s="69"/>
      <c r="FL20" s="69"/>
      <c r="FM20" s="71"/>
      <c r="FN20" s="11"/>
      <c r="FO20" s="11"/>
      <c r="FP20" s="134" t="s">
        <v>182</v>
      </c>
      <c r="FQ20" s="6">
        <v>1</v>
      </c>
      <c r="FR20" s="69">
        <v>0.5</v>
      </c>
      <c r="FS20" s="69"/>
      <c r="FT20" s="69"/>
      <c r="FU20" s="69"/>
      <c r="FV20" s="69"/>
      <c r="FW20" s="71"/>
      <c r="FX20" s="11"/>
      <c r="FY20" s="11"/>
      <c r="FZ20" s="134"/>
      <c r="GA20" s="6"/>
      <c r="GB20" s="69"/>
      <c r="GC20" s="69"/>
      <c r="GD20" s="69"/>
      <c r="GE20" s="69"/>
      <c r="GF20" s="69"/>
      <c r="GG20" s="71"/>
      <c r="GH20" s="11"/>
      <c r="GI20" s="11"/>
      <c r="GJ20" s="134"/>
      <c r="GK20" s="6"/>
      <c r="GL20" s="69"/>
      <c r="GM20" s="69"/>
      <c r="GN20" s="69"/>
      <c r="GO20" s="69"/>
      <c r="GP20" s="69"/>
      <c r="GQ20" s="71"/>
      <c r="GR20" s="11"/>
      <c r="GS20" s="11"/>
      <c r="GT20" s="134" t="s">
        <v>182</v>
      </c>
      <c r="GU20" s="6"/>
      <c r="GV20" s="69"/>
      <c r="GW20" s="69"/>
      <c r="GX20" s="69"/>
      <c r="GY20" s="69"/>
      <c r="GZ20" s="69"/>
      <c r="HA20" s="71"/>
      <c r="HB20" s="11"/>
      <c r="HC20" s="11"/>
      <c r="HD20" s="134" t="s">
        <v>377</v>
      </c>
      <c r="HE20" s="6">
        <v>1</v>
      </c>
      <c r="HF20" s="69">
        <v>4.2</v>
      </c>
      <c r="HG20" s="69"/>
      <c r="HH20" s="69"/>
      <c r="HI20" s="69"/>
      <c r="HJ20" s="69"/>
      <c r="HK20" s="71"/>
      <c r="HL20" s="11"/>
      <c r="HM20" s="11"/>
      <c r="HN20" s="134"/>
      <c r="HO20" s="6"/>
      <c r="HP20" s="69"/>
      <c r="HQ20" s="69"/>
      <c r="HR20" s="69"/>
      <c r="HS20" s="69"/>
      <c r="HT20" s="69"/>
      <c r="HU20" s="71"/>
      <c r="HV20" s="11"/>
      <c r="HW20" s="11"/>
      <c r="HX20" s="134" t="s">
        <v>377</v>
      </c>
      <c r="HY20" s="6">
        <v>1</v>
      </c>
      <c r="HZ20" s="69">
        <v>5.4</v>
      </c>
      <c r="IA20" s="69"/>
      <c r="IB20" s="69"/>
      <c r="IC20" s="69"/>
      <c r="ID20" s="69"/>
      <c r="IE20" s="71"/>
      <c r="IF20" s="11"/>
      <c r="IG20" s="11"/>
      <c r="IH20" s="146"/>
      <c r="IR20" s="146"/>
    </row>
    <row xmlns:x14ac="http://schemas.microsoft.com/office/spreadsheetml/2009/9/ac" r="21" s="2" customFormat="true" x14ac:dyDescent="0.25">
      <c r="A21" s="421" t="str">
        <f ca="true">IF(ISBLANK('Data Summary'!A23),"",'Data Summary'!A23)</f>
        <v>BTN_2020_EMIS</v>
      </c>
      <c r="B21" s="134"/>
      <c r="C21" s="13"/>
      <c r="D21" s="7"/>
      <c r="E21" s="7"/>
      <c r="F21" s="7"/>
      <c r="G21" s="7"/>
      <c r="H21" s="7"/>
      <c r="I21" s="71"/>
      <c r="J21" s="11"/>
      <c r="K21" s="11"/>
      <c r="L21" s="134"/>
      <c r="M21" s="13"/>
      <c r="N21" s="7"/>
      <c r="O21" s="7"/>
      <c r="P21" s="7"/>
      <c r="Q21" s="7"/>
      <c r="R21" s="7"/>
      <c r="S21" s="71"/>
      <c r="T21" s="11"/>
      <c r="U21" s="11"/>
      <c r="V21" s="134" t="s">
        <v>237</v>
      </c>
      <c r="W21" s="13" t="s">
        <v>239</v>
      </c>
      <c r="X21" s="7">
        <v>23</v>
      </c>
      <c r="Y21" s="7"/>
      <c r="Z21" s="7"/>
      <c r="AA21" s="7"/>
      <c r="AB21" s="7">
        <f>(63+16)/AB31*100</f>
        <v>22.89855072463768</v>
      </c>
      <c r="AC21" s="71">
        <f>(23+11+3)/AC31*100</f>
        <v>22.839506172839506</v>
      </c>
      <c r="AD21" s="11"/>
      <c r="AE21" s="11"/>
      <c r="AF21" s="134"/>
      <c r="AG21" s="13"/>
      <c r="AH21" s="7"/>
      <c r="AI21" s="7"/>
      <c r="AJ21" s="7"/>
      <c r="AK21" s="7"/>
      <c r="AL21" s="7"/>
      <c r="AM21" s="71"/>
      <c r="AN21" s="11"/>
      <c r="AO21" s="11"/>
      <c r="AP21" s="134"/>
      <c r="AQ21" s="13"/>
      <c r="AR21" s="7"/>
      <c r="AS21" s="7"/>
      <c r="AT21" s="7"/>
      <c r="AU21" s="7"/>
      <c r="AV21" s="7"/>
      <c r="AW21" s="71"/>
      <c r="AX21" s="11"/>
      <c r="AY21" s="11"/>
      <c r="AZ21" s="134"/>
      <c r="BA21" s="13"/>
      <c r="BB21" s="7"/>
      <c r="BC21" s="7"/>
      <c r="BD21" s="7"/>
      <c r="BE21" s="7"/>
      <c r="BF21" s="7"/>
      <c r="BG21" s="71"/>
      <c r="BH21" s="11"/>
      <c r="BI21" s="11"/>
      <c r="BJ21" s="134" t="s">
        <v>218</v>
      </c>
      <c r="BK21" s="13">
        <v>1</v>
      </c>
      <c r="BL21" s="7">
        <v>2.7</v>
      </c>
      <c r="BM21" s="7"/>
      <c r="BN21" s="7"/>
      <c r="BO21" s="7"/>
      <c r="BP21" s="47">
        <f>(2+7)/(78+201)*100</f>
        <v>3.225806451612903</v>
      </c>
      <c r="BQ21" s="68">
        <f>(1+1+1)/(82+48+30)*100</f>
        <v>1.875</v>
      </c>
      <c r="BR21" s="11"/>
      <c r="BS21" s="11"/>
      <c r="BT21" s="134"/>
      <c r="BU21" s="13"/>
      <c r="BV21" s="7"/>
      <c r="BW21" s="7"/>
      <c r="BX21" s="7"/>
      <c r="BY21" s="7"/>
      <c r="BZ21" s="7"/>
      <c r="CA21" s="71"/>
      <c r="CB21" s="11"/>
      <c r="CC21" s="11"/>
      <c r="CD21" s="134"/>
      <c r="CE21" s="13"/>
      <c r="CF21" s="7"/>
      <c r="CG21" s="7"/>
      <c r="CH21" s="7"/>
      <c r="CI21" s="7"/>
      <c r="CJ21" s="7"/>
      <c r="CK21" s="71"/>
      <c r="CL21" s="11"/>
      <c r="CM21" s="11"/>
      <c r="CN21" s="134"/>
      <c r="CO21" s="13"/>
      <c r="CP21" s="7"/>
      <c r="CQ21" s="7"/>
      <c r="CR21" s="7"/>
      <c r="CS21" s="7"/>
      <c r="CT21" s="7"/>
      <c r="CU21" s="71"/>
      <c r="CV21" s="11"/>
      <c r="CW21" s="11"/>
      <c r="CX21" s="134"/>
      <c r="CY21" s="13"/>
      <c r="CZ21" s="7"/>
      <c r="DA21" s="7"/>
      <c r="DB21" s="7"/>
      <c r="DC21" s="7"/>
      <c r="DD21" s="7"/>
      <c r="DE21" s="71"/>
      <c r="DF21" s="11"/>
      <c r="DG21" s="11"/>
      <c r="DH21" s="134" t="s">
        <v>183</v>
      </c>
      <c r="DI21" s="13">
        <v>0</v>
      </c>
      <c r="DJ21" s="7">
        <v>0</v>
      </c>
      <c r="DK21" s="7"/>
      <c r="DL21" s="7"/>
      <c r="DM21" s="7"/>
      <c r="DN21" s="7">
        <v>0</v>
      </c>
      <c r="DO21" s="71">
        <v>0</v>
      </c>
      <c r="DP21" s="11"/>
      <c r="DQ21" s="11"/>
      <c r="DR21" s="134"/>
      <c r="DS21" s="13"/>
      <c r="DT21" s="7"/>
      <c r="DU21" s="7"/>
      <c r="DV21" s="7"/>
      <c r="DW21" s="7"/>
      <c r="DX21" s="7"/>
      <c r="DY21" s="71"/>
      <c r="DZ21" s="11"/>
      <c r="EA21" s="11"/>
      <c r="EB21" s="134"/>
      <c r="EC21" s="13"/>
      <c r="ED21" s="7"/>
      <c r="EE21" s="7"/>
      <c r="EF21" s="7"/>
      <c r="EG21" s="7"/>
      <c r="EH21" s="7"/>
      <c r="EI21" s="71"/>
      <c r="EJ21" s="11"/>
      <c r="EK21" s="11"/>
      <c r="EL21" s="134"/>
      <c r="EM21" s="13"/>
      <c r="EN21" s="7"/>
      <c r="EO21" s="7"/>
      <c r="EP21" s="7"/>
      <c r="EQ21" s="7"/>
      <c r="ER21" s="7"/>
      <c r="ES21" s="71"/>
      <c r="ET21" s="11"/>
      <c r="EU21" s="11"/>
      <c r="EV21" s="134" t="s">
        <v>377</v>
      </c>
      <c r="EW21" s="13">
        <v>1</v>
      </c>
      <c r="EX21" s="7">
        <v>7</v>
      </c>
      <c r="EY21" s="7"/>
      <c r="EZ21" s="7"/>
      <c r="FA21" s="7"/>
      <c r="FB21" s="7"/>
      <c r="FC21" s="71"/>
      <c r="FD21" s="11"/>
      <c r="FE21" s="11"/>
      <c r="FF21" s="134"/>
      <c r="FG21" s="13"/>
      <c r="FH21" s="7"/>
      <c r="FI21" s="7"/>
      <c r="FJ21" s="7"/>
      <c r="FK21" s="7"/>
      <c r="FL21" s="7"/>
      <c r="FM21" s="71"/>
      <c r="FN21" s="11"/>
      <c r="FO21" s="11"/>
      <c r="FP21" s="134" t="s">
        <v>377</v>
      </c>
      <c r="FQ21" s="13">
        <v>1</v>
      </c>
      <c r="FR21" s="7">
        <v>6.7</v>
      </c>
      <c r="FS21" s="7"/>
      <c r="FT21" s="7"/>
      <c r="FU21" s="7"/>
      <c r="FV21" s="7"/>
      <c r="FW21" s="71"/>
      <c r="FX21" s="11"/>
      <c r="FY21" s="11"/>
      <c r="FZ21" s="134"/>
      <c r="GA21" s="13"/>
      <c r="GB21" s="7"/>
      <c r="GC21" s="7"/>
      <c r="GD21" s="7"/>
      <c r="GE21" s="7"/>
      <c r="GF21" s="7"/>
      <c r="GG21" s="71"/>
      <c r="GH21" s="11"/>
      <c r="GI21" s="11"/>
      <c r="GJ21" s="134"/>
      <c r="GK21" s="13"/>
      <c r="GL21" s="7"/>
      <c r="GM21" s="7"/>
      <c r="GN21" s="7"/>
      <c r="GO21" s="7"/>
      <c r="GP21" s="7"/>
      <c r="GQ21" s="71"/>
      <c r="GR21" s="11"/>
      <c r="GS21" s="11"/>
      <c r="GT21" s="134" t="s">
        <v>377</v>
      </c>
      <c r="GU21" s="13">
        <v>1</v>
      </c>
      <c r="GV21" s="7">
        <v>7.6</v>
      </c>
      <c r="GW21" s="7"/>
      <c r="GX21" s="7"/>
      <c r="GY21" s="7"/>
      <c r="GZ21" s="7"/>
      <c r="HA21" s="71"/>
      <c r="HB21" s="11"/>
      <c r="HC21" s="11"/>
      <c r="HD21" s="134" t="s">
        <v>411</v>
      </c>
      <c r="HE21" s="13">
        <v>0</v>
      </c>
      <c r="HF21" s="7">
        <v>5.0999999999999996</v>
      </c>
      <c r="HG21" s="7"/>
      <c r="HH21" s="7"/>
      <c r="HI21" s="7"/>
      <c r="HJ21" s="7"/>
      <c r="HK21" s="71"/>
      <c r="HL21" s="11"/>
      <c r="HM21" s="11"/>
      <c r="HN21" s="134"/>
      <c r="HO21" s="13"/>
      <c r="HP21" s="7"/>
      <c r="HQ21" s="7"/>
      <c r="HR21" s="7"/>
      <c r="HS21" s="7"/>
      <c r="HT21" s="7"/>
      <c r="HU21" s="71"/>
      <c r="HV21" s="11"/>
      <c r="HW21" s="11"/>
      <c r="HX21" s="134" t="s">
        <v>411</v>
      </c>
      <c r="HY21" s="13">
        <v>0</v>
      </c>
      <c r="HZ21" s="7">
        <v>5.6</v>
      </c>
      <c r="IA21" s="7"/>
      <c r="IB21" s="7"/>
      <c r="IC21" s="7"/>
      <c r="ID21" s="7"/>
      <c r="IE21" s="71"/>
      <c r="IF21" s="11"/>
      <c r="IG21" s="11"/>
      <c r="IH21" s="146"/>
      <c r="IR21" s="146"/>
    </row>
    <row xmlns:x14ac="http://schemas.microsoft.com/office/spreadsheetml/2009/9/ac" r="22" s="2" customFormat="true" x14ac:dyDescent="0.25">
      <c r="A22" s="421" t="str">
        <f ca="true">IF(ISBLANK('Data Summary'!A24),"",'Data Summary'!A24)</f>
        <v>BTN_2020_UIS</v>
      </c>
      <c r="B22" s="134"/>
      <c r="C22" s="13"/>
      <c r="D22" s="7"/>
      <c r="E22" s="7"/>
      <c r="F22" s="7"/>
      <c r="G22" s="7"/>
      <c r="H22" s="7"/>
      <c r="I22" s="26"/>
      <c r="J22" s="11"/>
      <c r="K22" s="11"/>
      <c r="L22" s="134"/>
      <c r="M22" s="13"/>
      <c r="N22" s="7"/>
      <c r="O22" s="7"/>
      <c r="P22" s="7"/>
      <c r="Q22" s="7"/>
      <c r="R22" s="7"/>
      <c r="S22" s="26"/>
      <c r="T22" s="11"/>
      <c r="U22" s="11"/>
      <c r="V22" s="134" t="s">
        <v>238</v>
      </c>
      <c r="W22" s="13" t="s">
        <v>239</v>
      </c>
      <c r="X22" s="7">
        <v>7</v>
      </c>
      <c r="Y22" s="7"/>
      <c r="Z22" s="7"/>
      <c r="AA22" s="7"/>
      <c r="AB22" s="7">
        <f>(23+4)/AB31*100</f>
        <v>7.8260869565217401</v>
      </c>
      <c r="AC22" s="26">
        <f>(1+7+0)/AC31*100</f>
        <v>4.9382716049382713</v>
      </c>
      <c r="AD22" s="11"/>
      <c r="AE22" s="11"/>
      <c r="AF22" s="134"/>
      <c r="AG22" s="13"/>
      <c r="AH22" s="7"/>
      <c r="AI22" s="7"/>
      <c r="AJ22" s="7"/>
      <c r="AK22" s="7"/>
      <c r="AL22" s="7"/>
      <c r="AM22" s="26"/>
      <c r="AN22" s="11"/>
      <c r="AO22" s="11"/>
      <c r="AP22" s="134"/>
      <c r="AQ22" s="13"/>
      <c r="AR22" s="7"/>
      <c r="AS22" s="7"/>
      <c r="AT22" s="7"/>
      <c r="AU22" s="7"/>
      <c r="AV22" s="7"/>
      <c r="AW22" s="26"/>
      <c r="AX22" s="11"/>
      <c r="AY22" s="11"/>
      <c r="AZ22" s="134"/>
      <c r="BA22" s="13"/>
      <c r="BB22" s="7"/>
      <c r="BC22" s="7"/>
      <c r="BD22" s="7"/>
      <c r="BE22" s="7"/>
      <c r="BF22" s="7"/>
      <c r="BG22" s="26"/>
      <c r="BH22" s="11"/>
      <c r="BI22" s="11"/>
      <c r="BJ22" s="134" t="s">
        <v>219</v>
      </c>
      <c r="BK22" s="13">
        <v>0</v>
      </c>
      <c r="BL22" s="7">
        <v>5.2</v>
      </c>
      <c r="BM22" s="7"/>
      <c r="BN22" s="7"/>
      <c r="BO22" s="7"/>
      <c r="BP22" s="47">
        <f>(5+11)/(78+201)*100</f>
        <v>5.7347670250896057</v>
      </c>
      <c r="BQ22" s="68">
        <f>(2+4+1)/(82+48+30)*100</f>
        <v>4.375</v>
      </c>
      <c r="BR22" s="11"/>
      <c r="BS22" s="11"/>
      <c r="BT22" s="134"/>
      <c r="BU22" s="13"/>
      <c r="BV22" s="7"/>
      <c r="BW22" s="7"/>
      <c r="BX22" s="7"/>
      <c r="BY22" s="7"/>
      <c r="BZ22" s="7"/>
      <c r="CA22" s="26"/>
      <c r="CB22" s="11"/>
      <c r="CC22" s="11"/>
      <c r="CD22" s="134"/>
      <c r="CE22" s="13"/>
      <c r="CF22" s="7"/>
      <c r="CG22" s="7"/>
      <c r="CH22" s="7"/>
      <c r="CI22" s="7"/>
      <c r="CJ22" s="7"/>
      <c r="CK22" s="26"/>
      <c r="CL22" s="11"/>
      <c r="CM22" s="11"/>
      <c r="CN22" s="134"/>
      <c r="CO22" s="13"/>
      <c r="CP22" s="7"/>
      <c r="CQ22" s="7"/>
      <c r="CR22" s="7"/>
      <c r="CS22" s="7"/>
      <c r="CT22" s="7"/>
      <c r="CU22" s="26"/>
      <c r="CV22" s="11"/>
      <c r="CW22" s="11"/>
      <c r="CX22" s="134"/>
      <c r="CY22" s="13"/>
      <c r="CZ22" s="7"/>
      <c r="DA22" s="7"/>
      <c r="DB22" s="7"/>
      <c r="DC22" s="7"/>
      <c r="DD22" s="7"/>
      <c r="DE22" s="26"/>
      <c r="DF22" s="11"/>
      <c r="DG22" s="11"/>
      <c r="DH22" s="134"/>
      <c r="DI22" s="13"/>
      <c r="DJ22" s="7"/>
      <c r="DK22" s="7"/>
      <c r="DL22" s="7"/>
      <c r="DM22" s="7"/>
      <c r="DN22" s="7"/>
      <c r="DO22" s="26"/>
      <c r="DP22" s="11"/>
      <c r="DQ22" s="11"/>
      <c r="DR22" s="134"/>
      <c r="DS22" s="13"/>
      <c r="DT22" s="7"/>
      <c r="DU22" s="7"/>
      <c r="DV22" s="7"/>
      <c r="DW22" s="7"/>
      <c r="DX22" s="7"/>
      <c r="DY22" s="26"/>
      <c r="DZ22" s="11"/>
      <c r="EA22" s="11"/>
      <c r="EB22" s="134"/>
      <c r="EC22" s="13"/>
      <c r="ED22" s="7"/>
      <c r="EE22" s="7"/>
      <c r="EF22" s="7"/>
      <c r="EG22" s="7"/>
      <c r="EH22" s="7"/>
      <c r="EI22" s="26"/>
      <c r="EJ22" s="11"/>
      <c r="EK22" s="11"/>
      <c r="EL22" s="134"/>
      <c r="EM22" s="13"/>
      <c r="EN22" s="7"/>
      <c r="EO22" s="7"/>
      <c r="EP22" s="7"/>
      <c r="EQ22" s="7"/>
      <c r="ER22" s="7"/>
      <c r="ES22" s="26"/>
      <c r="ET22" s="11"/>
      <c r="EU22" s="11"/>
      <c r="EV22" s="134"/>
      <c r="EW22" s="13"/>
      <c r="EX22" s="7"/>
      <c r="EY22" s="7"/>
      <c r="EZ22" s="7"/>
      <c r="FA22" s="7"/>
      <c r="FB22" s="7"/>
      <c r="FC22" s="26"/>
      <c r="FD22" s="11"/>
      <c r="FE22" s="11"/>
      <c r="FF22" s="134"/>
      <c r="FG22" s="13"/>
      <c r="FH22" s="7"/>
      <c r="FI22" s="7"/>
      <c r="FJ22" s="7"/>
      <c r="FK22" s="7"/>
      <c r="FL22" s="7"/>
      <c r="FM22" s="26"/>
      <c r="FN22" s="11"/>
      <c r="FO22" s="11"/>
      <c r="FP22" s="134"/>
      <c r="FQ22" s="13"/>
      <c r="FR22" s="7"/>
      <c r="FS22" s="7"/>
      <c r="FT22" s="7"/>
      <c r="FU22" s="7"/>
      <c r="FV22" s="7"/>
      <c r="FW22" s="26"/>
      <c r="FX22" s="11"/>
      <c r="FY22" s="11"/>
      <c r="FZ22" s="134"/>
      <c r="GA22" s="13"/>
      <c r="GB22" s="7"/>
      <c r="GC22" s="7"/>
      <c r="GD22" s="7"/>
      <c r="GE22" s="7"/>
      <c r="GF22" s="7"/>
      <c r="GG22" s="26"/>
      <c r="GH22" s="11"/>
      <c r="GI22" s="11"/>
      <c r="GJ22" s="134"/>
      <c r="GK22" s="13"/>
      <c r="GL22" s="7"/>
      <c r="GM22" s="7"/>
      <c r="GN22" s="7"/>
      <c r="GO22" s="7"/>
      <c r="GP22" s="7"/>
      <c r="GQ22" s="26"/>
      <c r="GR22" s="11"/>
      <c r="GS22" s="11"/>
      <c r="GT22" s="134"/>
      <c r="GU22" s="13"/>
      <c r="GV22" s="7"/>
      <c r="GW22" s="7"/>
      <c r="GX22" s="7"/>
      <c r="GY22" s="7"/>
      <c r="GZ22" s="7"/>
      <c r="HA22" s="26"/>
      <c r="HB22" s="11"/>
      <c r="HC22" s="11"/>
      <c r="HD22" s="134" t="s">
        <v>412</v>
      </c>
      <c r="HE22" s="13">
        <v>1</v>
      </c>
      <c r="HF22" s="7">
        <v>0.7</v>
      </c>
      <c r="HG22" s="7"/>
      <c r="HH22" s="7"/>
      <c r="HI22" s="7"/>
      <c r="HJ22" s="7"/>
      <c r="HK22" s="26"/>
      <c r="HL22" s="11"/>
      <c r="HM22" s="11"/>
      <c r="HN22" s="134"/>
      <c r="HO22" s="13"/>
      <c r="HP22" s="7"/>
      <c r="HQ22" s="7"/>
      <c r="HR22" s="7"/>
      <c r="HS22" s="7"/>
      <c r="HT22" s="7"/>
      <c r="HU22" s="26"/>
      <c r="HV22" s="11"/>
      <c r="HW22" s="11"/>
      <c r="HX22" s="134" t="s">
        <v>412</v>
      </c>
      <c r="HY22" s="13">
        <v>1</v>
      </c>
      <c r="HZ22" s="7">
        <v>1.1000000000000001</v>
      </c>
      <c r="IA22" s="7"/>
      <c r="IB22" s="7"/>
      <c r="IC22" s="7"/>
      <c r="ID22" s="7"/>
      <c r="IE22" s="26"/>
      <c r="IF22" s="11"/>
      <c r="IG22" s="11"/>
      <c r="IH22" s="146"/>
      <c r="IR22" s="146"/>
    </row>
    <row xmlns:x14ac="http://schemas.microsoft.com/office/spreadsheetml/2009/9/ac" r="23" s="2" customFormat="true" x14ac:dyDescent="0.25">
      <c r="A23" s="421" t="str">
        <f ca="true">IF(ISBLANK('Data Summary'!A25),"",'Data Summary'!A25)</f>
        <v>BTN_2021_UIS</v>
      </c>
      <c r="B23" s="134"/>
      <c r="C23" s="13"/>
      <c r="D23" s="7"/>
      <c r="E23" s="7"/>
      <c r="F23" s="7"/>
      <c r="G23" s="7"/>
      <c r="H23" s="7"/>
      <c r="I23" s="26"/>
      <c r="J23" s="11"/>
      <c r="K23" s="11"/>
      <c r="L23" s="134"/>
      <c r="M23" s="13"/>
      <c r="N23" s="7"/>
      <c r="O23" s="7"/>
      <c r="P23" s="7"/>
      <c r="Q23" s="7"/>
      <c r="R23" s="7"/>
      <c r="S23" s="26"/>
      <c r="T23" s="11"/>
      <c r="U23" s="11"/>
      <c r="V23" s="134"/>
      <c r="W23" s="13"/>
      <c r="X23" s="7"/>
      <c r="Y23" s="7"/>
      <c r="Z23" s="7"/>
      <c r="AA23" s="7"/>
      <c r="AB23" s="7"/>
      <c r="AC23" s="26"/>
      <c r="AD23" s="11"/>
      <c r="AE23" s="11"/>
      <c r="AF23" s="134"/>
      <c r="AG23" s="13"/>
      <c r="AH23" s="7"/>
      <c r="AI23" s="7"/>
      <c r="AJ23" s="7"/>
      <c r="AK23" s="7"/>
      <c r="AL23" s="7"/>
      <c r="AM23" s="26"/>
      <c r="AN23" s="11"/>
      <c r="AO23" s="11"/>
      <c r="AP23" s="134"/>
      <c r="AQ23" s="13"/>
      <c r="AR23" s="7"/>
      <c r="AS23" s="7"/>
      <c r="AT23" s="7"/>
      <c r="AU23" s="7"/>
      <c r="AV23" s="7"/>
      <c r="AW23" s="26"/>
      <c r="AX23" s="11"/>
      <c r="AY23" s="11"/>
      <c r="AZ23" s="134"/>
      <c r="BA23" s="13"/>
      <c r="BB23" s="7"/>
      <c r="BC23" s="7"/>
      <c r="BD23" s="7"/>
      <c r="BE23" s="7"/>
      <c r="BF23" s="7"/>
      <c r="BG23" s="26"/>
      <c r="BH23" s="11"/>
      <c r="BI23" s="11"/>
      <c r="BJ23" s="134" t="s">
        <v>220</v>
      </c>
      <c r="BK23" s="13">
        <v>0.5</v>
      </c>
      <c r="BL23" s="7">
        <v>1.4</v>
      </c>
      <c r="BM23" s="7"/>
      <c r="BN23" s="7"/>
      <c r="BO23" s="7"/>
      <c r="BP23" s="47">
        <f>(1+3)/(78+201)*100</f>
        <v>1.4336917562724014</v>
      </c>
      <c r="BQ23" s="68">
        <f>(1+1+0)/(82+48+30)*100</f>
        <v>1.25</v>
      </c>
      <c r="BR23" s="11"/>
      <c r="BS23" s="11"/>
      <c r="BT23" s="134"/>
      <c r="BU23" s="13"/>
      <c r="BV23" s="7"/>
      <c r="BW23" s="7"/>
      <c r="BX23" s="7"/>
      <c r="BY23" s="7"/>
      <c r="BZ23" s="7"/>
      <c r="CA23" s="26"/>
      <c r="CB23" s="11"/>
      <c r="CC23" s="11"/>
      <c r="CD23" s="134"/>
      <c r="CE23" s="13"/>
      <c r="CF23" s="7"/>
      <c r="CG23" s="7"/>
      <c r="CH23" s="7"/>
      <c r="CI23" s="7"/>
      <c r="CJ23" s="7"/>
      <c r="CK23" s="26"/>
      <c r="CL23" s="11"/>
      <c r="CM23" s="11"/>
      <c r="CN23" s="134"/>
      <c r="CO23" s="13"/>
      <c r="CP23" s="7"/>
      <c r="CQ23" s="7"/>
      <c r="CR23" s="7"/>
      <c r="CS23" s="7"/>
      <c r="CT23" s="7"/>
      <c r="CU23" s="26"/>
      <c r="CV23" s="11"/>
      <c r="CW23" s="11"/>
      <c r="CX23" s="134"/>
      <c r="CY23" s="13"/>
      <c r="CZ23" s="7"/>
      <c r="DA23" s="7"/>
      <c r="DB23" s="7"/>
      <c r="DC23" s="7"/>
      <c r="DD23" s="7"/>
      <c r="DE23" s="26"/>
      <c r="DF23" s="11"/>
      <c r="DG23" s="11"/>
      <c r="DH23" s="134"/>
      <c r="DI23" s="13"/>
      <c r="DJ23" s="7"/>
      <c r="DK23" s="7"/>
      <c r="DL23" s="7"/>
      <c r="DM23" s="7"/>
      <c r="DN23" s="7"/>
      <c r="DO23" s="26"/>
      <c r="DP23" s="11"/>
      <c r="DQ23" s="11"/>
      <c r="DR23" s="134"/>
      <c r="DS23" s="13"/>
      <c r="DT23" s="7"/>
      <c r="DU23" s="7"/>
      <c r="DV23" s="7"/>
      <c r="DW23" s="7"/>
      <c r="DX23" s="7"/>
      <c r="DY23" s="26"/>
      <c r="DZ23" s="11"/>
      <c r="EA23" s="11"/>
      <c r="EB23" s="134"/>
      <c r="EC23" s="13"/>
      <c r="ED23" s="7"/>
      <c r="EE23" s="7"/>
      <c r="EF23" s="7"/>
      <c r="EG23" s="7"/>
      <c r="EH23" s="7"/>
      <c r="EI23" s="26"/>
      <c r="EJ23" s="11"/>
      <c r="EK23" s="11"/>
      <c r="EL23" s="134"/>
      <c r="EM23" s="13"/>
      <c r="EN23" s="7"/>
      <c r="EO23" s="7"/>
      <c r="EP23" s="7"/>
      <c r="EQ23" s="7"/>
      <c r="ER23" s="7"/>
      <c r="ES23" s="26"/>
      <c r="ET23" s="11"/>
      <c r="EU23" s="11"/>
      <c r="EV23" s="134"/>
      <c r="EW23" s="13"/>
      <c r="EX23" s="7"/>
      <c r="EY23" s="7"/>
      <c r="EZ23" s="7"/>
      <c r="FA23" s="7"/>
      <c r="FB23" s="7"/>
      <c r="FC23" s="26"/>
      <c r="FD23" s="11"/>
      <c r="FE23" s="11"/>
      <c r="FF23" s="134"/>
      <c r="FG23" s="13"/>
      <c r="FH23" s="7"/>
      <c r="FI23" s="7"/>
      <c r="FJ23" s="7"/>
      <c r="FK23" s="7"/>
      <c r="FL23" s="7"/>
      <c r="FM23" s="26"/>
      <c r="FN23" s="11"/>
      <c r="FO23" s="11"/>
      <c r="FP23" s="134"/>
      <c r="FQ23" s="13"/>
      <c r="FR23" s="7"/>
      <c r="FS23" s="7"/>
      <c r="FT23" s="7"/>
      <c r="FU23" s="7"/>
      <c r="FV23" s="7"/>
      <c r="FW23" s="26"/>
      <c r="FX23" s="11"/>
      <c r="FY23" s="11"/>
      <c r="FZ23" s="134"/>
      <c r="GA23" s="13"/>
      <c r="GB23" s="7"/>
      <c r="GC23" s="7"/>
      <c r="GD23" s="7"/>
      <c r="GE23" s="7"/>
      <c r="GF23" s="7"/>
      <c r="GG23" s="26"/>
      <c r="GH23" s="11"/>
      <c r="GI23" s="11"/>
      <c r="GJ23" s="134"/>
      <c r="GK23" s="13"/>
      <c r="GL23" s="7"/>
      <c r="GM23" s="7"/>
      <c r="GN23" s="7"/>
      <c r="GO23" s="7"/>
      <c r="GP23" s="7"/>
      <c r="GQ23" s="26"/>
      <c r="GR23" s="11"/>
      <c r="GS23" s="11"/>
      <c r="GT23" s="134"/>
      <c r="GU23" s="13"/>
      <c r="GV23" s="7"/>
      <c r="GW23" s="7"/>
      <c r="GX23" s="7"/>
      <c r="GY23" s="7"/>
      <c r="GZ23" s="7"/>
      <c r="HA23" s="26"/>
      <c r="HB23" s="11"/>
      <c r="HC23" s="11"/>
      <c r="HD23" s="134" t="s">
        <v>201</v>
      </c>
      <c r="HE23" s="13">
        <v>0.5</v>
      </c>
      <c r="HF23" s="7">
        <v>0.89999999999999991</v>
      </c>
      <c r="HG23" s="7"/>
      <c r="HH23" s="7"/>
      <c r="HI23" s="7"/>
      <c r="HJ23" s="7"/>
      <c r="HK23" s="26"/>
      <c r="HL23" s="11"/>
      <c r="HM23" s="11"/>
      <c r="HN23" s="134"/>
      <c r="HO23" s="13"/>
      <c r="HP23" s="7"/>
      <c r="HQ23" s="7"/>
      <c r="HR23" s="7"/>
      <c r="HS23" s="7"/>
      <c r="HT23" s="7"/>
      <c r="HU23" s="26"/>
      <c r="HV23" s="11"/>
      <c r="HW23" s="11"/>
      <c r="HX23" s="134"/>
      <c r="HY23" s="13"/>
      <c r="HZ23" s="7"/>
      <c r="IA23" s="7"/>
      <c r="IB23" s="7"/>
      <c r="IC23" s="7"/>
      <c r="ID23" s="7"/>
      <c r="IE23" s="26"/>
      <c r="IF23" s="11"/>
      <c r="IG23" s="11"/>
      <c r="IH23" s="146"/>
      <c r="IR23" s="146"/>
    </row>
    <row xmlns:x14ac="http://schemas.microsoft.com/office/spreadsheetml/2009/9/ac" r="24" s="2" customFormat="true" x14ac:dyDescent="0.25">
      <c r="A24" s="421" t="str">
        <f ca="true">IF(ISBLANK('Data Summary'!A26),"",'Data Summary'!A26)</f>
        <v>BTN_2021_EMIS</v>
      </c>
      <c r="B24" s="134"/>
      <c r="C24" s="13"/>
      <c r="D24" s="7"/>
      <c r="E24" s="7"/>
      <c r="F24" s="7"/>
      <c r="G24" s="7"/>
      <c r="H24" s="7"/>
      <c r="I24" s="26"/>
      <c r="J24" s="11"/>
      <c r="K24" s="11"/>
      <c r="L24" s="134"/>
      <c r="M24" s="88"/>
      <c r="N24" s="7"/>
      <c r="O24" s="7"/>
      <c r="P24" s="7"/>
      <c r="Q24" s="7"/>
      <c r="R24" s="7"/>
      <c r="S24" s="31"/>
      <c r="T24" s="11"/>
      <c r="U24" s="11"/>
      <c r="V24" s="134"/>
      <c r="W24" s="13"/>
      <c r="X24" s="7"/>
      <c r="Y24" s="7"/>
      <c r="Z24" s="7"/>
      <c r="AA24" s="7"/>
      <c r="AB24" s="7"/>
      <c r="AC24" s="26"/>
      <c r="AD24" s="11"/>
      <c r="AE24" s="11"/>
      <c r="AF24" s="134"/>
      <c r="AG24" s="13"/>
      <c r="AH24" s="7"/>
      <c r="AI24" s="7"/>
      <c r="AJ24" s="7"/>
      <c r="AK24" s="7"/>
      <c r="AL24" s="7"/>
      <c r="AM24" s="26"/>
      <c r="AN24" s="11"/>
      <c r="AO24" s="11"/>
      <c r="AP24" s="134"/>
      <c r="AQ24" s="13"/>
      <c r="AR24" s="7"/>
      <c r="AS24" s="7"/>
      <c r="AT24" s="7"/>
      <c r="AU24" s="7"/>
      <c r="AV24" s="7"/>
      <c r="AW24" s="26"/>
      <c r="AX24" s="11"/>
      <c r="AY24" s="11"/>
      <c r="AZ24" s="134"/>
      <c r="BA24" s="13"/>
      <c r="BB24" s="7"/>
      <c r="BC24" s="7"/>
      <c r="BD24" s="7"/>
      <c r="BE24" s="7"/>
      <c r="BF24" s="7"/>
      <c r="BG24" s="26"/>
      <c r="BH24" s="11"/>
      <c r="BI24" s="11"/>
      <c r="BJ24" s="134"/>
      <c r="BK24" s="13"/>
      <c r="BL24" s="7"/>
      <c r="BM24" s="7"/>
      <c r="BN24" s="7"/>
      <c r="BO24" s="7"/>
      <c r="BP24" s="7"/>
      <c r="BQ24" s="26"/>
      <c r="BR24" s="11"/>
      <c r="BS24" s="11"/>
      <c r="BT24" s="134"/>
      <c r="BU24" s="13"/>
      <c r="BV24" s="7"/>
      <c r="BW24" s="7"/>
      <c r="BX24" s="7"/>
      <c r="BY24" s="7"/>
      <c r="BZ24" s="7"/>
      <c r="CA24" s="26"/>
      <c r="CB24" s="11"/>
      <c r="CC24" s="11"/>
      <c r="CD24" s="134"/>
      <c r="CE24" s="13"/>
      <c r="CF24" s="7"/>
      <c r="CG24" s="7"/>
      <c r="CH24" s="7"/>
      <c r="CI24" s="7"/>
      <c r="CJ24" s="7"/>
      <c r="CK24" s="26"/>
      <c r="CL24" s="11"/>
      <c r="CM24" s="11"/>
      <c r="CN24" s="134"/>
      <c r="CO24" s="13"/>
      <c r="CP24" s="7"/>
      <c r="CQ24" s="7"/>
      <c r="CR24" s="7"/>
      <c r="CS24" s="7"/>
      <c r="CT24" s="7"/>
      <c r="CU24" s="26"/>
      <c r="CV24" s="11"/>
      <c r="CW24" s="11"/>
      <c r="CX24" s="134"/>
      <c r="CY24" s="13"/>
      <c r="CZ24" s="7"/>
      <c r="DA24" s="7"/>
      <c r="DB24" s="7"/>
      <c r="DC24" s="7"/>
      <c r="DD24" s="7"/>
      <c r="DE24" s="26"/>
      <c r="DF24" s="11"/>
      <c r="DG24" s="11"/>
      <c r="DH24" s="134"/>
      <c r="DI24" s="13"/>
      <c r="DJ24" s="7"/>
      <c r="DK24" s="7"/>
      <c r="DL24" s="7"/>
      <c r="DM24" s="7"/>
      <c r="DN24" s="7"/>
      <c r="DO24" s="26"/>
      <c r="DP24" s="11"/>
      <c r="DQ24" s="11"/>
      <c r="DR24" s="134"/>
      <c r="DS24" s="13"/>
      <c r="DT24" s="7"/>
      <c r="DU24" s="7"/>
      <c r="DV24" s="7"/>
      <c r="DW24" s="7"/>
      <c r="DX24" s="7"/>
      <c r="DY24" s="26"/>
      <c r="DZ24" s="11"/>
      <c r="EA24" s="11"/>
      <c r="EB24" s="134"/>
      <c r="EC24" s="13"/>
      <c r="ED24" s="7"/>
      <c r="EE24" s="7"/>
      <c r="EF24" s="7"/>
      <c r="EG24" s="7"/>
      <c r="EH24" s="7"/>
      <c r="EI24" s="26"/>
      <c r="EJ24" s="11"/>
      <c r="EK24" s="11"/>
      <c r="EL24" s="134"/>
      <c r="EM24" s="13"/>
      <c r="EN24" s="7"/>
      <c r="EO24" s="7"/>
      <c r="EP24" s="7"/>
      <c r="EQ24" s="7"/>
      <c r="ER24" s="7"/>
      <c r="ES24" s="26"/>
      <c r="ET24" s="11"/>
      <c r="EU24" s="11"/>
      <c r="EV24" s="134"/>
      <c r="EW24" s="13"/>
      <c r="EX24" s="7"/>
      <c r="EY24" s="7"/>
      <c r="EZ24" s="7"/>
      <c r="FA24" s="7"/>
      <c r="FB24" s="7"/>
      <c r="FC24" s="26"/>
      <c r="FD24" s="11"/>
      <c r="FE24" s="11"/>
      <c r="FF24" s="134"/>
      <c r="FG24" s="13"/>
      <c r="FH24" s="7"/>
      <c r="FI24" s="7"/>
      <c r="FJ24" s="7"/>
      <c r="FK24" s="7"/>
      <c r="FL24" s="7"/>
      <c r="FM24" s="26"/>
      <c r="FN24" s="11"/>
      <c r="FO24" s="11"/>
      <c r="FP24" s="134"/>
      <c r="FQ24" s="13"/>
      <c r="FR24" s="7"/>
      <c r="FS24" s="7"/>
      <c r="FT24" s="7"/>
      <c r="FU24" s="7"/>
      <c r="FV24" s="7"/>
      <c r="FW24" s="26"/>
      <c r="FX24" s="11"/>
      <c r="FY24" s="11"/>
      <c r="FZ24" s="134"/>
      <c r="GA24" s="13"/>
      <c r="GB24" s="7"/>
      <c r="GC24" s="7"/>
      <c r="GD24" s="7"/>
      <c r="GE24" s="7"/>
      <c r="GF24" s="7"/>
      <c r="GG24" s="26"/>
      <c r="GH24" s="11"/>
      <c r="GI24" s="11"/>
      <c r="GJ24" s="134"/>
      <c r="GK24" s="13"/>
      <c r="GL24" s="7"/>
      <c r="GM24" s="7"/>
      <c r="GN24" s="7"/>
      <c r="GO24" s="7"/>
      <c r="GP24" s="7"/>
      <c r="GQ24" s="26"/>
      <c r="GR24" s="11"/>
      <c r="GS24" s="11"/>
      <c r="GT24" s="134"/>
      <c r="GU24" s="13"/>
      <c r="GV24" s="7"/>
      <c r="GW24" s="7"/>
      <c r="GX24" s="7"/>
      <c r="GY24" s="7"/>
      <c r="GZ24" s="7"/>
      <c r="HA24" s="26"/>
      <c r="HB24" s="11"/>
      <c r="HC24" s="11"/>
      <c r="HD24" s="134"/>
      <c r="HE24" s="13"/>
      <c r="HF24" s="7"/>
      <c r="HG24" s="7"/>
      <c r="HH24" s="7"/>
      <c r="HI24" s="7"/>
      <c r="HJ24" s="7"/>
      <c r="HK24" s="26"/>
      <c r="HL24" s="11"/>
      <c r="HM24" s="11"/>
      <c r="HN24" s="134"/>
      <c r="HO24" s="13"/>
      <c r="HP24" s="7"/>
      <c r="HQ24" s="7"/>
      <c r="HR24" s="7"/>
      <c r="HS24" s="7"/>
      <c r="HT24" s="7"/>
      <c r="HU24" s="26"/>
      <c r="HV24" s="11"/>
      <c r="HW24" s="11"/>
      <c r="HX24" s="134"/>
      <c r="HY24" s="13"/>
      <c r="HZ24" s="7"/>
      <c r="IA24" s="7"/>
      <c r="IB24" s="7"/>
      <c r="IC24" s="7"/>
      <c r="ID24" s="7"/>
      <c r="IE24" s="26"/>
      <c r="IF24" s="11"/>
      <c r="IG24" s="11"/>
      <c r="IH24" s="146"/>
      <c r="IR24" s="146"/>
    </row>
    <row xmlns:x14ac="http://schemas.microsoft.com/office/spreadsheetml/2009/9/ac" r="25" s="2" customFormat="true" x14ac:dyDescent="0.25">
      <c r="A25" s="421" t="str">
        <f ca="true">IF(ISBLANK('Data Summary'!A27),"",'Data Summary'!A27)</f>
        <v>BTN_2022_EMIS</v>
      </c>
      <c r="B25" s="134"/>
      <c r="C25" s="13"/>
      <c r="D25" s="7"/>
      <c r="E25" s="7"/>
      <c r="F25" s="7"/>
      <c r="G25" s="7"/>
      <c r="H25" s="7"/>
      <c r="I25" s="26"/>
      <c r="J25" s="11"/>
      <c r="K25" s="11"/>
      <c r="L25" s="134"/>
      <c r="M25" s="88"/>
      <c r="N25" s="7"/>
      <c r="O25" s="7"/>
      <c r="P25" s="7"/>
      <c r="Q25" s="7"/>
      <c r="R25" s="7"/>
      <c r="S25" s="31"/>
      <c r="T25" s="11"/>
      <c r="U25" s="11"/>
      <c r="V25" s="134"/>
      <c r="W25" s="13"/>
      <c r="X25" s="7"/>
      <c r="Y25" s="7"/>
      <c r="Z25" s="7"/>
      <c r="AA25" s="7"/>
      <c r="AB25" s="7"/>
      <c r="AC25" s="26"/>
      <c r="AD25" s="11"/>
      <c r="AE25" s="11"/>
      <c r="AF25" s="134"/>
      <c r="AG25" s="13"/>
      <c r="AH25" s="7"/>
      <c r="AI25" s="7"/>
      <c r="AJ25" s="7"/>
      <c r="AK25" s="7"/>
      <c r="AL25" s="7"/>
      <c r="AM25" s="26"/>
      <c r="AN25" s="11"/>
      <c r="AO25" s="11"/>
      <c r="AP25" s="134"/>
      <c r="AQ25" s="13"/>
      <c r="AR25" s="7"/>
      <c r="AS25" s="7"/>
      <c r="AT25" s="7"/>
      <c r="AU25" s="7"/>
      <c r="AV25" s="7"/>
      <c r="AW25" s="26"/>
      <c r="AX25" s="11"/>
      <c r="AY25" s="11"/>
      <c r="AZ25" s="134"/>
      <c r="BA25" s="13"/>
      <c r="BB25" s="7"/>
      <c r="BC25" s="7"/>
      <c r="BD25" s="7"/>
      <c r="BE25" s="7"/>
      <c r="BF25" s="7"/>
      <c r="BG25" s="26"/>
      <c r="BH25" s="11"/>
      <c r="BI25" s="11"/>
      <c r="BJ25" s="134"/>
      <c r="BK25" s="13"/>
      <c r="BL25" s="7"/>
      <c r="BM25" s="7"/>
      <c r="BN25" s="7"/>
      <c r="BO25" s="7"/>
      <c r="BP25" s="7"/>
      <c r="BQ25" s="26"/>
      <c r="BR25" s="11"/>
      <c r="BS25" s="11"/>
      <c r="BT25" s="134"/>
      <c r="BU25" s="13"/>
      <c r="BV25" s="7"/>
      <c r="BW25" s="7"/>
      <c r="BX25" s="7"/>
      <c r="BY25" s="7"/>
      <c r="BZ25" s="7"/>
      <c r="CA25" s="26"/>
      <c r="CB25" s="11"/>
      <c r="CC25" s="11"/>
      <c r="CD25" s="134"/>
      <c r="CE25" s="13"/>
      <c r="CF25" s="7"/>
      <c r="CG25" s="7"/>
      <c r="CH25" s="7"/>
      <c r="CI25" s="7"/>
      <c r="CJ25" s="7"/>
      <c r="CK25" s="26"/>
      <c r="CL25" s="11"/>
      <c r="CM25" s="11"/>
      <c r="CN25" s="134"/>
      <c r="CO25" s="13"/>
      <c r="CP25" s="7"/>
      <c r="CQ25" s="7"/>
      <c r="CR25" s="7"/>
      <c r="CS25" s="7"/>
      <c r="CT25" s="7"/>
      <c r="CU25" s="26"/>
      <c r="CV25" s="11"/>
      <c r="CW25" s="11"/>
      <c r="CX25" s="134"/>
      <c r="CY25" s="13"/>
      <c r="CZ25" s="7"/>
      <c r="DA25" s="7"/>
      <c r="DB25" s="7"/>
      <c r="DC25" s="7"/>
      <c r="DD25" s="7"/>
      <c r="DE25" s="26"/>
      <c r="DF25" s="11"/>
      <c r="DG25" s="11"/>
      <c r="DH25" s="134"/>
      <c r="DI25" s="13"/>
      <c r="DJ25" s="7"/>
      <c r="DK25" s="7"/>
      <c r="DL25" s="7"/>
      <c r="DM25" s="7"/>
      <c r="DN25" s="7"/>
      <c r="DO25" s="26"/>
      <c r="DP25" s="11"/>
      <c r="DQ25" s="11"/>
      <c r="DR25" s="134"/>
      <c r="DS25" s="13"/>
      <c r="DT25" s="7"/>
      <c r="DU25" s="7"/>
      <c r="DV25" s="7"/>
      <c r="DW25" s="7"/>
      <c r="DX25" s="7"/>
      <c r="DY25" s="26"/>
      <c r="DZ25" s="11"/>
      <c r="EA25" s="11"/>
      <c r="EB25" s="134"/>
      <c r="EC25" s="13"/>
      <c r="ED25" s="7"/>
      <c r="EE25" s="7"/>
      <c r="EF25" s="7"/>
      <c r="EG25" s="7"/>
      <c r="EH25" s="7"/>
      <c r="EI25" s="26"/>
      <c r="EJ25" s="11"/>
      <c r="EK25" s="11"/>
      <c r="EL25" s="134"/>
      <c r="EM25" s="13"/>
      <c r="EN25" s="7"/>
      <c r="EO25" s="7"/>
      <c r="EP25" s="7"/>
      <c r="EQ25" s="7"/>
      <c r="ER25" s="7"/>
      <c r="ES25" s="26"/>
      <c r="ET25" s="11"/>
      <c r="EU25" s="11"/>
      <c r="EV25" s="134"/>
      <c r="EW25" s="13"/>
      <c r="EX25" s="7"/>
      <c r="EY25" s="7"/>
      <c r="EZ25" s="7"/>
      <c r="FA25" s="7"/>
      <c r="FB25" s="7"/>
      <c r="FC25" s="26"/>
      <c r="FD25" s="11"/>
      <c r="FE25" s="11"/>
      <c r="FF25" s="134"/>
      <c r="FG25" s="13"/>
      <c r="FH25" s="7"/>
      <c r="FI25" s="7"/>
      <c r="FJ25" s="7"/>
      <c r="FK25" s="7"/>
      <c r="FL25" s="7"/>
      <c r="FM25" s="26"/>
      <c r="FN25" s="11"/>
      <c r="FO25" s="11"/>
      <c r="FP25" s="134"/>
      <c r="FQ25" s="13"/>
      <c r="FR25" s="7"/>
      <c r="FS25" s="7"/>
      <c r="FT25" s="7"/>
      <c r="FU25" s="7"/>
      <c r="FV25" s="7"/>
      <c r="FW25" s="26"/>
      <c r="FX25" s="11"/>
      <c r="FY25" s="11"/>
      <c r="FZ25" s="134"/>
      <c r="GA25" s="13"/>
      <c r="GB25" s="7"/>
      <c r="GC25" s="7"/>
      <c r="GD25" s="7"/>
      <c r="GE25" s="7"/>
      <c r="GF25" s="7"/>
      <c r="GG25" s="26"/>
      <c r="GH25" s="11"/>
      <c r="GI25" s="11"/>
      <c r="GJ25" s="134"/>
      <c r="GK25" s="13"/>
      <c r="GL25" s="7"/>
      <c r="GM25" s="7"/>
      <c r="GN25" s="7"/>
      <c r="GO25" s="7"/>
      <c r="GP25" s="7"/>
      <c r="GQ25" s="26"/>
      <c r="GR25" s="11"/>
      <c r="GS25" s="11"/>
      <c r="GT25" s="134"/>
      <c r="GU25" s="13"/>
      <c r="GV25" s="7"/>
      <c r="GW25" s="7"/>
      <c r="GX25" s="7"/>
      <c r="GY25" s="7"/>
      <c r="GZ25" s="7"/>
      <c r="HA25" s="26"/>
      <c r="HB25" s="11"/>
      <c r="HC25" s="11"/>
      <c r="HD25" s="134"/>
      <c r="HE25" s="13"/>
      <c r="HF25" s="7"/>
      <c r="HG25" s="7"/>
      <c r="HH25" s="7"/>
      <c r="HI25" s="7"/>
      <c r="HJ25" s="7"/>
      <c r="HK25" s="26"/>
      <c r="HL25" s="11"/>
      <c r="HM25" s="11"/>
      <c r="HN25" s="134"/>
      <c r="HO25" s="13"/>
      <c r="HP25" s="7"/>
      <c r="HQ25" s="7"/>
      <c r="HR25" s="7"/>
      <c r="HS25" s="7"/>
      <c r="HT25" s="7"/>
      <c r="HU25" s="26"/>
      <c r="HV25" s="11"/>
      <c r="HW25" s="11"/>
      <c r="HX25" s="134"/>
      <c r="HY25" s="13"/>
      <c r="HZ25" s="7"/>
      <c r="IA25" s="7"/>
      <c r="IB25" s="7"/>
      <c r="IC25" s="7"/>
      <c r="ID25" s="7"/>
      <c r="IE25" s="26"/>
      <c r="IF25" s="11"/>
      <c r="IG25" s="11"/>
      <c r="IH25" s="146"/>
      <c r="IR25" s="146"/>
    </row>
    <row xmlns:x14ac="http://schemas.microsoft.com/office/spreadsheetml/2009/9/ac" r="26" s="2" customFormat="true" ht="83.25" customHeight="true" x14ac:dyDescent="0.25">
      <c r="A26" s="421" t="str">
        <f ca="true">IF(ISBLANK('Data Summary'!A28),"",'Data Summary'!A28)</f>
        <v>BTN_2022_UIS</v>
      </c>
      <c r="B26" s="135" t="s">
        <v>12</v>
      </c>
      <c r="C26" s="622" t="s">
        <v>267</v>
      </c>
      <c r="D26" s="622"/>
      <c r="E26" s="622"/>
      <c r="F26" s="622"/>
      <c r="G26" s="622"/>
      <c r="H26" s="622"/>
      <c r="I26" s="623"/>
      <c r="J26" s="11"/>
      <c r="K26" s="11"/>
      <c r="L26" s="135" t="s">
        <v>12</v>
      </c>
      <c r="M26" s="622" t="s">
        <v>265</v>
      </c>
      <c r="N26" s="622"/>
      <c r="O26" s="622"/>
      <c r="P26" s="622"/>
      <c r="Q26" s="622"/>
      <c r="R26" s="622"/>
      <c r="S26" s="623"/>
      <c r="T26" s="11"/>
      <c r="U26" s="11"/>
      <c r="V26" s="135" t="s">
        <v>12</v>
      </c>
      <c r="W26" s="622" t="s">
        <v>241</v>
      </c>
      <c r="X26" s="622"/>
      <c r="Y26" s="622"/>
      <c r="Z26" s="622"/>
      <c r="AA26" s="622"/>
      <c r="AB26" s="622"/>
      <c r="AC26" s="623"/>
      <c r="AD26" s="11"/>
      <c r="AE26" s="11"/>
      <c r="AF26" s="135" t="s">
        <v>12</v>
      </c>
      <c r="AG26" s="622" t="s">
        <v>266</v>
      </c>
      <c r="AH26" s="622"/>
      <c r="AI26" s="622"/>
      <c r="AJ26" s="622"/>
      <c r="AK26" s="622"/>
      <c r="AL26" s="622"/>
      <c r="AM26" s="623"/>
      <c r="AN26" s="11"/>
      <c r="AO26" s="11"/>
      <c r="AP26" s="135" t="s">
        <v>12</v>
      </c>
      <c r="AQ26" s="624" t="s">
        <v>265</v>
      </c>
      <c r="AR26" s="625"/>
      <c r="AS26" s="625"/>
      <c r="AT26" s="625"/>
      <c r="AU26" s="625"/>
      <c r="AV26" s="625"/>
      <c r="AW26" s="626"/>
      <c r="AX26" s="11"/>
      <c r="AY26" s="11"/>
      <c r="AZ26" s="135" t="s">
        <v>12</v>
      </c>
      <c r="BA26" s="624" t="s">
        <v>264</v>
      </c>
      <c r="BB26" s="625"/>
      <c r="BC26" s="625"/>
      <c r="BD26" s="625"/>
      <c r="BE26" s="625"/>
      <c r="BF26" s="625"/>
      <c r="BG26" s="626"/>
      <c r="BH26" s="11"/>
      <c r="BI26" s="11"/>
      <c r="BJ26" s="135" t="s">
        <v>12</v>
      </c>
      <c r="BK26" s="624" t="s">
        <v>221</v>
      </c>
      <c r="BL26" s="625"/>
      <c r="BM26" s="625"/>
      <c r="BN26" s="625"/>
      <c r="BO26" s="625"/>
      <c r="BP26" s="625"/>
      <c r="BQ26" s="626"/>
      <c r="BR26" s="11"/>
      <c r="BS26" s="11"/>
      <c r="BT26" s="135" t="s">
        <v>12</v>
      </c>
      <c r="BU26" s="624" t="s">
        <v>184</v>
      </c>
      <c r="BV26" s="625"/>
      <c r="BW26" s="625"/>
      <c r="BX26" s="625"/>
      <c r="BY26" s="625"/>
      <c r="BZ26" s="625"/>
      <c r="CA26" s="626"/>
      <c r="CB26" s="11"/>
      <c r="CC26" s="11"/>
      <c r="CD26" s="135" t="s">
        <v>12</v>
      </c>
      <c r="CE26" s="624" t="s">
        <v>253</v>
      </c>
      <c r="CF26" s="625"/>
      <c r="CG26" s="625"/>
      <c r="CH26" s="625"/>
      <c r="CI26" s="625"/>
      <c r="CJ26" s="625"/>
      <c r="CK26" s="626"/>
      <c r="CL26" s="11"/>
      <c r="CM26" s="11"/>
      <c r="CN26" s="135" t="s">
        <v>12</v>
      </c>
      <c r="CO26" s="624" t="s">
        <v>185</v>
      </c>
      <c r="CP26" s="625"/>
      <c r="CQ26" s="625"/>
      <c r="CR26" s="625"/>
      <c r="CS26" s="625"/>
      <c r="CT26" s="625"/>
      <c r="CU26" s="626"/>
      <c r="CV26" s="11"/>
      <c r="CW26" s="11"/>
      <c r="CX26" s="135" t="s">
        <v>12</v>
      </c>
      <c r="CY26" s="622" t="s">
        <v>283</v>
      </c>
      <c r="CZ26" s="622"/>
      <c r="DA26" s="622"/>
      <c r="DB26" s="622"/>
      <c r="DC26" s="622"/>
      <c r="DD26" s="622"/>
      <c r="DE26" s="623"/>
      <c r="DF26" s="11"/>
      <c r="DG26" s="11"/>
      <c r="DH26" s="135" t="s">
        <v>12</v>
      </c>
      <c r="DI26" s="624" t="s">
        <v>186</v>
      </c>
      <c r="DJ26" s="625"/>
      <c r="DK26" s="625"/>
      <c r="DL26" s="625"/>
      <c r="DM26" s="625"/>
      <c r="DN26" s="625"/>
      <c r="DO26" s="626"/>
      <c r="DP26" s="11"/>
      <c r="DQ26" s="11"/>
      <c r="DR26" s="135" t="s">
        <v>12</v>
      </c>
      <c r="DS26" s="624" t="s">
        <v>321</v>
      </c>
      <c r="DT26" s="625"/>
      <c r="DU26" s="625"/>
      <c r="DV26" s="625"/>
      <c r="DW26" s="625"/>
      <c r="DX26" s="625"/>
      <c r="DY26" s="626"/>
      <c r="DZ26" s="11"/>
      <c r="EA26" s="11"/>
      <c r="EB26" s="135" t="s">
        <v>12</v>
      </c>
      <c r="EC26" s="624" t="s">
        <v>321</v>
      </c>
      <c r="ED26" s="625"/>
      <c r="EE26" s="625"/>
      <c r="EF26" s="625"/>
      <c r="EG26" s="625"/>
      <c r="EH26" s="625"/>
      <c r="EI26" s="626"/>
      <c r="EJ26" s="11"/>
      <c r="EK26" s="11"/>
      <c r="EL26" s="135" t="s">
        <v>12</v>
      </c>
      <c r="EM26" s="619" t="s">
        <v>397</v>
      </c>
      <c r="EN26" s="620"/>
      <c r="EO26" s="620"/>
      <c r="EP26" s="620"/>
      <c r="EQ26" s="620"/>
      <c r="ER26" s="620"/>
      <c r="ES26" s="621"/>
      <c r="ET26" s="11"/>
      <c r="EU26" s="11"/>
      <c r="EV26" s="135" t="s">
        <v>12</v>
      </c>
      <c r="EW26" s="619" t="s">
        <v>380</v>
      </c>
      <c r="EX26" s="620"/>
      <c r="EY26" s="620"/>
      <c r="EZ26" s="620"/>
      <c r="FA26" s="620"/>
      <c r="FB26" s="620"/>
      <c r="FC26" s="621"/>
      <c r="FD26" s="11"/>
      <c r="FE26" s="11"/>
      <c r="FF26" s="135" t="s">
        <v>12</v>
      </c>
      <c r="FG26" s="619" t="s">
        <v>384</v>
      </c>
      <c r="FH26" s="620"/>
      <c r="FI26" s="620"/>
      <c r="FJ26" s="620"/>
      <c r="FK26" s="620"/>
      <c r="FL26" s="620"/>
      <c r="FM26" s="621"/>
      <c r="FN26" s="11"/>
      <c r="FO26" s="11"/>
      <c r="FP26" s="135" t="s">
        <v>12</v>
      </c>
      <c r="FQ26" s="619" t="s">
        <v>387</v>
      </c>
      <c r="FR26" s="620"/>
      <c r="FS26" s="620"/>
      <c r="FT26" s="620"/>
      <c r="FU26" s="620"/>
      <c r="FV26" s="620"/>
      <c r="FW26" s="621"/>
      <c r="FX26" s="11"/>
      <c r="FY26" s="11"/>
      <c r="FZ26" s="135" t="s">
        <v>12</v>
      </c>
      <c r="GA26" s="619" t="s">
        <v>384</v>
      </c>
      <c r="GB26" s="620"/>
      <c r="GC26" s="620"/>
      <c r="GD26" s="620"/>
      <c r="GE26" s="620"/>
      <c r="GF26" s="620"/>
      <c r="GG26" s="621"/>
      <c r="GH26" s="11"/>
      <c r="GI26" s="11"/>
      <c r="GJ26" s="135" t="s">
        <v>12</v>
      </c>
      <c r="GK26" s="619" t="s">
        <v>420</v>
      </c>
      <c r="GL26" s="620"/>
      <c r="GM26" s="620"/>
      <c r="GN26" s="620"/>
      <c r="GO26" s="620"/>
      <c r="GP26" s="620"/>
      <c r="GQ26" s="621"/>
      <c r="GR26" s="11"/>
      <c r="GS26" s="11"/>
      <c r="GT26" s="135" t="s">
        <v>12</v>
      </c>
      <c r="GU26" s="619" t="s">
        <v>387</v>
      </c>
      <c r="GV26" s="620"/>
      <c r="GW26" s="620"/>
      <c r="GX26" s="620"/>
      <c r="GY26" s="620"/>
      <c r="GZ26" s="620"/>
      <c r="HA26" s="621"/>
      <c r="HB26" s="11"/>
      <c r="HC26" s="11"/>
      <c r="HD26" s="135" t="s">
        <v>12</v>
      </c>
      <c r="HE26" s="619" t="s">
        <v>387</v>
      </c>
      <c r="HF26" s="620"/>
      <c r="HG26" s="620"/>
      <c r="HH26" s="620"/>
      <c r="HI26" s="620"/>
      <c r="HJ26" s="620"/>
      <c r="HK26" s="621"/>
      <c r="HL26" s="11"/>
      <c r="HM26" s="11"/>
      <c r="HN26" s="135" t="s">
        <v>12</v>
      </c>
      <c r="HO26" s="619" t="s">
        <v>420</v>
      </c>
      <c r="HP26" s="620"/>
      <c r="HQ26" s="620"/>
      <c r="HR26" s="620"/>
      <c r="HS26" s="620"/>
      <c r="HT26" s="620"/>
      <c r="HU26" s="621"/>
      <c r="HV26" s="11"/>
      <c r="HW26" s="11"/>
      <c r="HX26" s="135" t="s">
        <v>12</v>
      </c>
      <c r="HY26" s="619" t="s">
        <v>387</v>
      </c>
      <c r="HZ26" s="620"/>
      <c r="IA26" s="620"/>
      <c r="IB26" s="620"/>
      <c r="IC26" s="620"/>
      <c r="ID26" s="620"/>
      <c r="IE26" s="621"/>
      <c r="IF26" s="11"/>
      <c r="IG26" s="11"/>
      <c r="IH26" s="146"/>
      <c r="IR26" s="146"/>
    </row>
    <row xmlns:x14ac="http://schemas.microsoft.com/office/spreadsheetml/2009/9/ac" r="27" s="2" customFormat="true" ht="15.75" customHeight="true" x14ac:dyDescent="0.25">
      <c r="A27" s="421" t="str">
        <f ca="true">IF(ISBLANK('Data Summary'!A29),"",'Data Summary'!A29)</f>
        <v>BTN_2023_EMIS</v>
      </c>
      <c r="B27" s="135"/>
      <c r="C27" s="66" t="s">
        <v>120</v>
      </c>
      <c r="D27" s="110"/>
      <c r="E27" s="110"/>
      <c r="F27" s="110"/>
      <c r="G27" s="110"/>
      <c r="H27" s="110"/>
      <c r="I27" s="107"/>
      <c r="J27" s="11"/>
      <c r="K27" s="11"/>
      <c r="L27" s="135"/>
      <c r="M27" s="66" t="s">
        <v>120</v>
      </c>
      <c r="N27" s="106"/>
      <c r="O27" s="106"/>
      <c r="P27" s="106"/>
      <c r="Q27" s="106"/>
      <c r="R27" s="106"/>
      <c r="S27" s="105"/>
      <c r="T27" s="11"/>
      <c r="U27" s="11"/>
      <c r="V27" s="135"/>
      <c r="W27" s="66" t="s">
        <v>120</v>
      </c>
      <c r="X27" s="54" t="s">
        <v>187</v>
      </c>
      <c r="Y27" s="54" t="s">
        <v>187</v>
      </c>
      <c r="Z27" s="54" t="s">
        <v>187</v>
      </c>
      <c r="AA27" s="54"/>
      <c r="AB27" s="54" t="s">
        <v>187</v>
      </c>
      <c r="AC27" s="103" t="s">
        <v>187</v>
      </c>
      <c r="AD27" s="11"/>
      <c r="AE27" s="11"/>
      <c r="AF27" s="135"/>
      <c r="AG27" s="66" t="s">
        <v>120</v>
      </c>
      <c r="AH27" s="110"/>
      <c r="AI27" s="110"/>
      <c r="AJ27" s="110"/>
      <c r="AK27" s="110"/>
      <c r="AL27" s="110"/>
      <c r="AM27" s="128"/>
      <c r="AN27" s="11"/>
      <c r="AO27" s="11"/>
      <c r="AP27" s="135"/>
      <c r="AQ27" s="127" t="s">
        <v>120</v>
      </c>
      <c r="AR27" s="127"/>
      <c r="AS27" s="127"/>
      <c r="AT27" s="127"/>
      <c r="AU27" s="127"/>
      <c r="AV27" s="127"/>
      <c r="AW27" s="128"/>
      <c r="AX27" s="11"/>
      <c r="AY27" s="11"/>
      <c r="AZ27" s="135"/>
      <c r="BA27" s="66" t="s">
        <v>120</v>
      </c>
      <c r="BB27" s="54"/>
      <c r="BC27" s="54"/>
      <c r="BD27" s="54"/>
      <c r="BE27" s="54"/>
      <c r="BF27" s="54"/>
      <c r="BG27" s="103"/>
      <c r="BH27" s="11"/>
      <c r="BI27" s="11"/>
      <c r="BJ27" s="135"/>
      <c r="BK27" s="66" t="s">
        <v>120</v>
      </c>
      <c r="BL27" s="54"/>
      <c r="BM27" s="110"/>
      <c r="BN27" s="110"/>
      <c r="BO27" s="110"/>
      <c r="BP27" s="110"/>
      <c r="BQ27" s="128"/>
      <c r="BR27" s="11"/>
      <c r="BS27" s="11"/>
      <c r="BT27" s="135"/>
      <c r="BU27" s="66" t="s">
        <v>120</v>
      </c>
      <c r="BV27" s="54" t="s">
        <v>187</v>
      </c>
      <c r="BW27" s="110"/>
      <c r="BX27" s="110"/>
      <c r="BY27" s="110"/>
      <c r="BZ27" s="110"/>
      <c r="CA27" s="128"/>
      <c r="CB27" s="11"/>
      <c r="CC27" s="11"/>
      <c r="CD27" s="135"/>
      <c r="CE27" s="127" t="s">
        <v>120</v>
      </c>
      <c r="CF27" s="55" t="s">
        <v>188</v>
      </c>
      <c r="CG27" s="127"/>
      <c r="CH27" s="127"/>
      <c r="CI27" s="127"/>
      <c r="CJ27" s="127"/>
      <c r="CK27" s="128"/>
      <c r="CL27" s="11"/>
      <c r="CM27" s="11"/>
      <c r="CN27" s="135"/>
      <c r="CO27" s="127" t="s">
        <v>120</v>
      </c>
      <c r="CP27" s="55" t="s">
        <v>187</v>
      </c>
      <c r="CQ27" s="127"/>
      <c r="CR27" s="127"/>
      <c r="CS27" s="127"/>
      <c r="CT27" s="127"/>
      <c r="CU27" s="128"/>
      <c r="CV27" s="11"/>
      <c r="CW27" s="11"/>
      <c r="CX27" s="135"/>
      <c r="CY27" s="66" t="s">
        <v>120</v>
      </c>
      <c r="CZ27" s="110"/>
      <c r="DA27" s="110"/>
      <c r="DB27" s="110"/>
      <c r="DC27" s="110"/>
      <c r="DD27" s="110"/>
      <c r="DE27" s="161"/>
      <c r="DF27" s="11"/>
      <c r="DG27" s="11"/>
      <c r="DH27" s="135"/>
      <c r="DI27" s="160" t="s">
        <v>120</v>
      </c>
      <c r="DJ27" s="55" t="s">
        <v>187</v>
      </c>
      <c r="DK27" s="55"/>
      <c r="DL27" s="55"/>
      <c r="DM27" s="55"/>
      <c r="DN27" s="55" t="s">
        <v>187</v>
      </c>
      <c r="DO27" s="103" t="s">
        <v>187</v>
      </c>
      <c r="DP27" s="11"/>
      <c r="DQ27" s="11"/>
      <c r="DR27" s="135"/>
      <c r="DS27" s="219" t="s">
        <v>120</v>
      </c>
      <c r="DT27" s="55" t="s">
        <v>187</v>
      </c>
      <c r="DU27" s="55"/>
      <c r="DV27" s="55"/>
      <c r="DW27" s="55"/>
      <c r="DX27" s="55"/>
      <c r="DY27" s="103"/>
      <c r="DZ27" s="11"/>
      <c r="EA27" s="11"/>
      <c r="EB27" s="135"/>
      <c r="EC27" s="219" t="s">
        <v>120</v>
      </c>
      <c r="ED27" s="55" t="s">
        <v>187</v>
      </c>
      <c r="EE27" s="55"/>
      <c r="EF27" s="55"/>
      <c r="EG27" s="55"/>
      <c r="EH27" s="55"/>
      <c r="EI27" s="103"/>
      <c r="EJ27" s="11"/>
      <c r="EK27" s="11"/>
      <c r="EL27" s="135"/>
      <c r="EM27" s="66" t="s">
        <v>120</v>
      </c>
      <c r="EN27" s="110"/>
      <c r="EO27" s="110"/>
      <c r="EP27" s="110"/>
      <c r="EQ27" s="110"/>
      <c r="ER27" s="110"/>
      <c r="ES27" s="416"/>
      <c r="ET27" s="11"/>
      <c r="EU27" s="11"/>
      <c r="EV27" s="135"/>
      <c r="EW27" s="411" t="s">
        <v>120</v>
      </c>
      <c r="EX27" s="55" t="s">
        <v>187</v>
      </c>
      <c r="EY27" s="55"/>
      <c r="EZ27" s="55"/>
      <c r="FA27" s="55"/>
      <c r="FB27" s="55"/>
      <c r="FC27" s="103"/>
      <c r="FD27" s="11"/>
      <c r="FE27" s="11"/>
      <c r="FF27" s="135"/>
      <c r="FG27" s="66" t="s">
        <v>120</v>
      </c>
      <c r="FH27" s="110"/>
      <c r="FI27" s="110"/>
      <c r="FJ27" s="110"/>
      <c r="FK27" s="110"/>
      <c r="FL27" s="110"/>
      <c r="FM27" s="412"/>
      <c r="FN27" s="11"/>
      <c r="FO27" s="11"/>
      <c r="FP27" s="135"/>
      <c r="FQ27" s="411" t="s">
        <v>120</v>
      </c>
      <c r="FR27" s="55" t="s">
        <v>187</v>
      </c>
      <c r="FS27" s="55"/>
      <c r="FT27" s="55"/>
      <c r="FU27" s="55"/>
      <c r="FV27" s="55"/>
      <c r="FW27" s="103"/>
      <c r="FX27" s="11"/>
      <c r="FY27" s="11"/>
      <c r="FZ27" s="135"/>
      <c r="GA27" s="66" t="s">
        <v>120</v>
      </c>
      <c r="GB27" s="110"/>
      <c r="GC27" s="110"/>
      <c r="GD27" s="110"/>
      <c r="GE27" s="110"/>
      <c r="GF27" s="110"/>
      <c r="GG27" s="412"/>
      <c r="GH27" s="11"/>
      <c r="GI27" s="11"/>
      <c r="GJ27" s="135"/>
      <c r="GK27" s="66" t="s">
        <v>120</v>
      </c>
      <c r="GL27" s="110"/>
      <c r="GM27" s="110"/>
      <c r="GN27" s="110"/>
      <c r="GO27" s="110"/>
      <c r="GP27" s="110"/>
      <c r="GQ27" s="453"/>
      <c r="GR27" s="11"/>
      <c r="GS27" s="11"/>
      <c r="GT27" s="135"/>
      <c r="GU27" s="418" t="s">
        <v>120</v>
      </c>
      <c r="GV27" s="55" t="s">
        <v>187</v>
      </c>
      <c r="GW27" s="55"/>
      <c r="GX27" s="55"/>
      <c r="GY27" s="55"/>
      <c r="GZ27" s="55"/>
      <c r="HA27" s="103"/>
      <c r="HB27" s="11"/>
      <c r="HC27" s="11"/>
      <c r="HD27" s="135"/>
      <c r="HE27" s="418" t="s">
        <v>120</v>
      </c>
      <c r="HF27" s="55" t="s">
        <v>187</v>
      </c>
      <c r="HG27" s="55"/>
      <c r="HH27" s="55"/>
      <c r="HI27" s="55"/>
      <c r="HJ27" s="55"/>
      <c r="HK27" s="103"/>
      <c r="HL27" s="11"/>
      <c r="HM27" s="11"/>
      <c r="HN27" s="135"/>
      <c r="HO27" s="66" t="s">
        <v>120</v>
      </c>
      <c r="HP27" s="110"/>
      <c r="HQ27" s="110"/>
      <c r="HR27" s="110"/>
      <c r="HS27" s="110"/>
      <c r="HT27" s="110"/>
      <c r="HU27" s="456"/>
      <c r="HV27" s="11"/>
      <c r="HW27" s="11"/>
      <c r="HX27" s="135"/>
      <c r="HY27" s="458" t="s">
        <v>120</v>
      </c>
      <c r="HZ27" s="55" t="s">
        <v>187</v>
      </c>
      <c r="IA27" s="55"/>
      <c r="IB27" s="55"/>
      <c r="IC27" s="55"/>
      <c r="ID27" s="55"/>
      <c r="IE27" s="103"/>
      <c r="IF27" s="11"/>
      <c r="IG27" s="11"/>
      <c r="IH27" s="146"/>
      <c r="IR27" s="146"/>
    </row>
    <row xmlns:x14ac="http://schemas.microsoft.com/office/spreadsheetml/2009/9/ac" r="28" s="2" customFormat="true" ht="15.75" customHeight="true" x14ac:dyDescent="0.25">
      <c r="A28" s="422" t="str">
        <f ca="true">IF(ISBLANK('Data Summary'!A30),"",'Data Summary'!A30)</f>
        <v/>
      </c>
      <c r="B28" s="135"/>
      <c r="C28" s="66" t="s">
        <v>102</v>
      </c>
      <c r="D28" s="72" t="s">
        <v>187</v>
      </c>
      <c r="E28" s="54"/>
      <c r="F28" s="54"/>
      <c r="G28" s="54"/>
      <c r="H28" s="54"/>
      <c r="I28" s="103"/>
      <c r="J28" s="11"/>
      <c r="K28" s="11"/>
      <c r="L28" s="135"/>
      <c r="M28" s="66" t="s">
        <v>102</v>
      </c>
      <c r="N28" s="72" t="s">
        <v>187</v>
      </c>
      <c r="O28" s="54"/>
      <c r="P28" s="54"/>
      <c r="Q28" s="54"/>
      <c r="R28" s="54"/>
      <c r="S28" s="103"/>
      <c r="T28" s="11"/>
      <c r="U28" s="11"/>
      <c r="V28" s="135"/>
      <c r="W28" s="66" t="s">
        <v>102</v>
      </c>
      <c r="X28" s="72" t="s">
        <v>188</v>
      </c>
      <c r="Y28" s="54"/>
      <c r="Z28" s="54"/>
      <c r="AA28" s="54"/>
      <c r="AB28" s="54"/>
      <c r="AC28" s="103"/>
      <c r="AD28" s="11"/>
      <c r="AE28" s="11"/>
      <c r="AF28" s="135"/>
      <c r="AG28" s="66" t="s">
        <v>102</v>
      </c>
      <c r="AH28" s="72" t="s">
        <v>187</v>
      </c>
      <c r="AI28" s="54"/>
      <c r="AJ28" s="54"/>
      <c r="AK28" s="54"/>
      <c r="AL28" s="54"/>
      <c r="AM28" s="103"/>
      <c r="AN28" s="11"/>
      <c r="AO28" s="11"/>
      <c r="AP28" s="135"/>
      <c r="AQ28" s="66" t="s">
        <v>102</v>
      </c>
      <c r="AR28" s="72" t="s">
        <v>187</v>
      </c>
      <c r="AS28" s="54"/>
      <c r="AT28" s="54"/>
      <c r="AU28" s="54"/>
      <c r="AV28" s="54"/>
      <c r="AW28" s="103"/>
      <c r="AX28" s="11"/>
      <c r="AY28" s="11"/>
      <c r="AZ28" s="135"/>
      <c r="BA28" s="66" t="s">
        <v>102</v>
      </c>
      <c r="BB28" s="72" t="s">
        <v>187</v>
      </c>
      <c r="BC28" s="54"/>
      <c r="BD28" s="54"/>
      <c r="BE28" s="54"/>
      <c r="BF28" s="54"/>
      <c r="BG28" s="103"/>
      <c r="BH28" s="11"/>
      <c r="BI28" s="11"/>
      <c r="BJ28" s="135"/>
      <c r="BK28" s="66" t="s">
        <v>102</v>
      </c>
      <c r="BL28" s="72" t="s">
        <v>188</v>
      </c>
      <c r="BM28" s="54"/>
      <c r="BN28" s="54"/>
      <c r="BO28" s="54"/>
      <c r="BP28" s="54" t="s">
        <v>188</v>
      </c>
      <c r="BQ28" s="103" t="s">
        <v>188</v>
      </c>
      <c r="BR28" s="11"/>
      <c r="BS28" s="11"/>
      <c r="BT28" s="135"/>
      <c r="BU28" s="66" t="s">
        <v>102</v>
      </c>
      <c r="BV28" s="72" t="s">
        <v>187</v>
      </c>
      <c r="BW28" s="54"/>
      <c r="BX28" s="54"/>
      <c r="BY28" s="54"/>
      <c r="BZ28" s="54"/>
      <c r="CA28" s="103"/>
      <c r="CB28" s="11"/>
      <c r="CC28" s="11"/>
      <c r="CD28" s="135"/>
      <c r="CE28" s="66" t="s">
        <v>102</v>
      </c>
      <c r="CF28" s="72"/>
      <c r="CG28" s="54"/>
      <c r="CH28" s="54"/>
      <c r="CI28" s="54"/>
      <c r="CJ28" s="54"/>
      <c r="CK28" s="104"/>
      <c r="CL28" s="11"/>
      <c r="CM28" s="11"/>
      <c r="CN28" s="135"/>
      <c r="CO28" s="66" t="s">
        <v>102</v>
      </c>
      <c r="CP28" s="72" t="s">
        <v>187</v>
      </c>
      <c r="CQ28" s="54"/>
      <c r="CR28" s="54"/>
      <c r="CS28" s="54"/>
      <c r="CT28" s="54"/>
      <c r="CU28" s="104"/>
      <c r="CV28" s="11"/>
      <c r="CW28" s="11"/>
      <c r="CX28" s="135"/>
      <c r="CY28" s="66" t="s">
        <v>102</v>
      </c>
      <c r="CZ28" s="72"/>
      <c r="DA28" s="54"/>
      <c r="DB28" s="54"/>
      <c r="DC28" s="54"/>
      <c r="DD28" s="54"/>
      <c r="DE28" s="103"/>
      <c r="DF28" s="11"/>
      <c r="DG28" s="11"/>
      <c r="DH28" s="135"/>
      <c r="DI28" s="66" t="s">
        <v>102</v>
      </c>
      <c r="DJ28" s="72" t="s">
        <v>187</v>
      </c>
      <c r="DK28" s="54"/>
      <c r="DL28" s="54"/>
      <c r="DM28" s="54"/>
      <c r="DN28" s="54" t="s">
        <v>187</v>
      </c>
      <c r="DO28" s="104" t="s">
        <v>187</v>
      </c>
      <c r="DP28" s="11"/>
      <c r="DQ28" s="11"/>
      <c r="DR28" s="135"/>
      <c r="DS28" s="66" t="s">
        <v>102</v>
      </c>
      <c r="DT28" s="72" t="s">
        <v>187</v>
      </c>
      <c r="DU28" s="54"/>
      <c r="DV28" s="54"/>
      <c r="DW28" s="54"/>
      <c r="DX28" s="54"/>
      <c r="DY28" s="104"/>
      <c r="DZ28" s="11"/>
      <c r="EA28" s="11"/>
      <c r="EB28" s="135"/>
      <c r="EC28" s="66" t="s">
        <v>102</v>
      </c>
      <c r="ED28" s="72" t="s">
        <v>187</v>
      </c>
      <c r="EE28" s="54"/>
      <c r="EF28" s="54"/>
      <c r="EG28" s="54"/>
      <c r="EH28" s="54"/>
      <c r="EI28" s="104"/>
      <c r="EJ28" s="11"/>
      <c r="EK28" s="11"/>
      <c r="EL28" s="135"/>
      <c r="EM28" s="66" t="s">
        <v>102</v>
      </c>
      <c r="EN28" s="72"/>
      <c r="EO28" s="54"/>
      <c r="EP28" s="54"/>
      <c r="EQ28" s="54"/>
      <c r="ER28" s="54"/>
      <c r="ES28" s="103"/>
      <c r="ET28" s="11"/>
      <c r="EU28" s="11"/>
      <c r="EV28" s="135"/>
      <c r="EW28" s="66" t="s">
        <v>102</v>
      </c>
      <c r="EX28" s="72" t="s">
        <v>187</v>
      </c>
      <c r="EY28" s="54"/>
      <c r="EZ28" s="54"/>
      <c r="FA28" s="54"/>
      <c r="FB28" s="54"/>
      <c r="FC28" s="104"/>
      <c r="FD28" s="11"/>
      <c r="FE28" s="11"/>
      <c r="FF28" s="135"/>
      <c r="FG28" s="66" t="s">
        <v>102</v>
      </c>
      <c r="FH28" s="72"/>
      <c r="FI28" s="54"/>
      <c r="FJ28" s="54"/>
      <c r="FK28" s="54"/>
      <c r="FL28" s="54"/>
      <c r="FM28" s="103"/>
      <c r="FN28" s="11"/>
      <c r="FO28" s="11"/>
      <c r="FP28" s="135"/>
      <c r="FQ28" s="66" t="s">
        <v>102</v>
      </c>
      <c r="FR28" s="72" t="s">
        <v>187</v>
      </c>
      <c r="FS28" s="54"/>
      <c r="FT28" s="54"/>
      <c r="FU28" s="54"/>
      <c r="FV28" s="54"/>
      <c r="FW28" s="104"/>
      <c r="FX28" s="11"/>
      <c r="FY28" s="11"/>
      <c r="FZ28" s="135"/>
      <c r="GA28" s="66" t="s">
        <v>102</v>
      </c>
      <c r="GB28" s="72"/>
      <c r="GC28" s="54"/>
      <c r="GD28" s="54"/>
      <c r="GE28" s="54"/>
      <c r="GF28" s="54"/>
      <c r="GG28" s="103"/>
      <c r="GH28" s="11"/>
      <c r="GI28" s="11"/>
      <c r="GJ28" s="135"/>
      <c r="GK28" s="66" t="s">
        <v>102</v>
      </c>
      <c r="GL28" s="72"/>
      <c r="GM28" s="54"/>
      <c r="GN28" s="54"/>
      <c r="GO28" s="54"/>
      <c r="GP28" s="54"/>
      <c r="GQ28" s="103"/>
      <c r="GR28" s="11"/>
      <c r="GS28" s="11"/>
      <c r="GT28" s="135"/>
      <c r="GU28" s="66" t="s">
        <v>102</v>
      </c>
      <c r="GV28" s="72" t="s">
        <v>187</v>
      </c>
      <c r="GW28" s="54"/>
      <c r="GX28" s="54"/>
      <c r="GY28" s="54"/>
      <c r="GZ28" s="54"/>
      <c r="HA28" s="104"/>
      <c r="HB28" s="11"/>
      <c r="HC28" s="11"/>
      <c r="HD28" s="135"/>
      <c r="HE28" s="66" t="s">
        <v>102</v>
      </c>
      <c r="HF28" s="72" t="s">
        <v>187</v>
      </c>
      <c r="HG28" s="54"/>
      <c r="HH28" s="54"/>
      <c r="HI28" s="54"/>
      <c r="HJ28" s="54"/>
      <c r="HK28" s="104"/>
      <c r="HL28" s="11"/>
      <c r="HM28" s="11"/>
      <c r="HN28" s="135"/>
      <c r="HO28" s="66" t="s">
        <v>102</v>
      </c>
      <c r="HP28" s="72"/>
      <c r="HQ28" s="54"/>
      <c r="HR28" s="54"/>
      <c r="HS28" s="54"/>
      <c r="HT28" s="54"/>
      <c r="HU28" s="103"/>
      <c r="HV28" s="11"/>
      <c r="HW28" s="11"/>
      <c r="HX28" s="135"/>
      <c r="HY28" s="66" t="s">
        <v>102</v>
      </c>
      <c r="HZ28" s="72" t="s">
        <v>187</v>
      </c>
      <c r="IA28" s="54"/>
      <c r="IB28" s="54"/>
      <c r="IC28" s="54"/>
      <c r="ID28" s="54"/>
      <c r="IE28" s="104"/>
      <c r="IF28" s="11"/>
      <c r="IG28" s="11"/>
      <c r="IH28" s="146"/>
      <c r="IR28" s="146"/>
    </row>
    <row xmlns:x14ac="http://schemas.microsoft.com/office/spreadsheetml/2009/9/ac" r="29" ht="15.75" customHeight="true" x14ac:dyDescent="0.25">
      <c r="A29" s="422" t="str">
        <f ca="true">IF(ISBLANK('Data Summary'!A31),"",'Data Summary'!A31)</f>
        <v/>
      </c>
      <c r="B29" s="135"/>
      <c r="C29" s="66" t="s">
        <v>189</v>
      </c>
      <c r="D29" s="54" t="s">
        <v>187</v>
      </c>
      <c r="E29" s="54"/>
      <c r="F29" s="54"/>
      <c r="G29" s="54"/>
      <c r="H29" s="54"/>
      <c r="I29" s="103"/>
      <c r="J29" s="11"/>
      <c r="K29" s="11"/>
      <c r="L29" s="135"/>
      <c r="M29" s="66" t="s">
        <v>103</v>
      </c>
      <c r="N29" s="54" t="s">
        <v>187</v>
      </c>
      <c r="O29" s="54"/>
      <c r="P29" s="54"/>
      <c r="Q29" s="54"/>
      <c r="R29" s="54"/>
      <c r="S29" s="103"/>
      <c r="T29" s="11"/>
      <c r="U29" s="11"/>
      <c r="V29" s="135"/>
      <c r="W29" s="66" t="s">
        <v>103</v>
      </c>
      <c r="X29" s="54"/>
      <c r="Y29" s="54"/>
      <c r="Z29" s="54"/>
      <c r="AA29" s="54"/>
      <c r="AB29" s="54"/>
      <c r="AC29" s="103"/>
      <c r="AD29" s="11"/>
      <c r="AE29" s="11"/>
      <c r="AF29" s="135"/>
      <c r="AG29" s="66" t="s">
        <v>103</v>
      </c>
      <c r="AH29" s="54"/>
      <c r="AI29" s="54"/>
      <c r="AJ29" s="54"/>
      <c r="AK29" s="54"/>
      <c r="AL29" s="54"/>
      <c r="AM29" s="103"/>
      <c r="AN29" s="11"/>
      <c r="AO29" s="11"/>
      <c r="AP29" s="135"/>
      <c r="AQ29" s="66" t="s">
        <v>103</v>
      </c>
      <c r="AR29" s="54"/>
      <c r="AS29" s="54"/>
      <c r="AT29" s="54"/>
      <c r="AU29" s="54"/>
      <c r="AV29" s="54"/>
      <c r="AW29" s="103"/>
      <c r="AX29" s="11"/>
      <c r="AY29" s="11"/>
      <c r="AZ29" s="135"/>
      <c r="BA29" s="66" t="s">
        <v>103</v>
      </c>
      <c r="BB29" s="54"/>
      <c r="BC29" s="54"/>
      <c r="BD29" s="54"/>
      <c r="BE29" s="54"/>
      <c r="BF29" s="54"/>
      <c r="BG29" s="103"/>
      <c r="BH29" s="11"/>
      <c r="BI29" s="11"/>
      <c r="BJ29" s="135"/>
      <c r="BK29" s="66" t="s">
        <v>103</v>
      </c>
      <c r="BL29" s="54" t="s">
        <v>188</v>
      </c>
      <c r="BM29" s="54"/>
      <c r="BN29" s="54"/>
      <c r="BO29" s="54"/>
      <c r="BP29" s="54"/>
      <c r="BQ29" s="103"/>
      <c r="BR29" s="11"/>
      <c r="BS29" s="11"/>
      <c r="BT29" s="135"/>
      <c r="BU29" s="66" t="s">
        <v>103</v>
      </c>
      <c r="BV29" s="54" t="s">
        <v>187</v>
      </c>
      <c r="BW29" s="54"/>
      <c r="BX29" s="54"/>
      <c r="BY29" s="54"/>
      <c r="BZ29" s="54"/>
      <c r="CA29" s="103"/>
      <c r="CB29" s="11"/>
      <c r="CC29" s="11"/>
      <c r="CD29" s="135"/>
      <c r="CE29" s="66" t="s">
        <v>103</v>
      </c>
      <c r="CF29" s="54" t="s">
        <v>188</v>
      </c>
      <c r="CG29" s="54"/>
      <c r="CH29" s="54"/>
      <c r="CI29" s="54"/>
      <c r="CJ29" s="54"/>
      <c r="CK29" s="103"/>
      <c r="CL29" s="11"/>
      <c r="CM29" s="11"/>
      <c r="CN29" s="135"/>
      <c r="CO29" s="66" t="s">
        <v>103</v>
      </c>
      <c r="CP29" s="54" t="s">
        <v>188</v>
      </c>
      <c r="CQ29" s="54"/>
      <c r="CR29" s="54"/>
      <c r="CS29" s="54"/>
      <c r="CT29" s="54"/>
      <c r="CU29" s="103"/>
      <c r="CV29" s="11"/>
      <c r="CW29" s="11"/>
      <c r="CX29" s="135"/>
      <c r="CY29" s="66" t="s">
        <v>103</v>
      </c>
      <c r="CZ29" s="54"/>
      <c r="DA29" s="54"/>
      <c r="DB29" s="54"/>
      <c r="DC29" s="54"/>
      <c r="DD29" s="54"/>
      <c r="DE29" s="103"/>
      <c r="DF29" s="11"/>
      <c r="DG29" s="11"/>
      <c r="DH29" s="135"/>
      <c r="DI29" s="66" t="s">
        <v>103</v>
      </c>
      <c r="DJ29" s="54" t="s">
        <v>187</v>
      </c>
      <c r="DK29" s="54"/>
      <c r="DL29" s="54"/>
      <c r="DM29" s="54"/>
      <c r="DN29" s="54" t="s">
        <v>187</v>
      </c>
      <c r="DO29" s="103" t="s">
        <v>187</v>
      </c>
      <c r="DP29" s="11"/>
      <c r="DQ29" s="11"/>
      <c r="DR29" s="135"/>
      <c r="DS29" s="66" t="s">
        <v>103</v>
      </c>
      <c r="DT29" s="54" t="s">
        <v>187</v>
      </c>
      <c r="DU29" s="54"/>
      <c r="DV29" s="54"/>
      <c r="DW29" s="54"/>
      <c r="DX29" s="54"/>
      <c r="DY29" s="103"/>
      <c r="DZ29" s="11"/>
      <c r="EA29" s="11"/>
      <c r="EB29" s="135"/>
      <c r="EC29" s="66" t="s">
        <v>103</v>
      </c>
      <c r="ED29" s="54" t="s">
        <v>187</v>
      </c>
      <c r="EE29" s="54"/>
      <c r="EF29" s="54"/>
      <c r="EG29" s="54"/>
      <c r="EH29" s="54"/>
      <c r="EI29" s="103"/>
      <c r="EJ29" s="11"/>
      <c r="EK29" s="11"/>
      <c r="EL29" s="135"/>
      <c r="EM29" s="66" t="s">
        <v>103</v>
      </c>
      <c r="EN29" s="54" t="s">
        <v>188</v>
      </c>
      <c r="EO29" s="54"/>
      <c r="EP29" s="54"/>
      <c r="EQ29" s="54"/>
      <c r="ER29" s="54" t="s">
        <v>188</v>
      </c>
      <c r="ES29" s="103" t="s">
        <v>188</v>
      </c>
      <c r="ET29" s="11"/>
      <c r="EU29" s="11"/>
      <c r="EV29" s="135"/>
      <c r="EW29" s="66" t="s">
        <v>189</v>
      </c>
      <c r="EX29" s="54" t="s">
        <v>187</v>
      </c>
      <c r="EY29" s="54"/>
      <c r="EZ29" s="54"/>
      <c r="FA29" s="54"/>
      <c r="FB29" s="54"/>
      <c r="FC29" s="103"/>
      <c r="FD29" s="11"/>
      <c r="FE29" s="11"/>
      <c r="FF29" s="135"/>
      <c r="FG29" s="66" t="s">
        <v>103</v>
      </c>
      <c r="FH29" s="54" t="s">
        <v>188</v>
      </c>
      <c r="FI29" s="54"/>
      <c r="FJ29" s="54"/>
      <c r="FK29" s="54"/>
      <c r="FL29" s="54" t="s">
        <v>188</v>
      </c>
      <c r="FM29" s="103" t="s">
        <v>188</v>
      </c>
      <c r="FN29" s="11"/>
      <c r="FO29" s="11"/>
      <c r="FP29" s="135"/>
      <c r="FQ29" s="66" t="s">
        <v>189</v>
      </c>
      <c r="FR29" s="54" t="s">
        <v>187</v>
      </c>
      <c r="FS29" s="54"/>
      <c r="FT29" s="54"/>
      <c r="FU29" s="54"/>
      <c r="FV29" s="54"/>
      <c r="FW29" s="103"/>
      <c r="FX29" s="11"/>
      <c r="FY29" s="11"/>
      <c r="FZ29" s="135"/>
      <c r="GA29" s="66" t="s">
        <v>103</v>
      </c>
      <c r="GB29" s="54" t="s">
        <v>188</v>
      </c>
      <c r="GC29" s="54"/>
      <c r="GD29" s="54"/>
      <c r="GE29" s="54"/>
      <c r="GF29" s="54" t="s">
        <v>188</v>
      </c>
      <c r="GG29" s="103" t="s">
        <v>188</v>
      </c>
      <c r="GH29" s="11"/>
      <c r="GI29" s="11"/>
      <c r="GJ29" s="135"/>
      <c r="GK29" s="66" t="s">
        <v>103</v>
      </c>
      <c r="GL29" s="54" t="s">
        <v>188</v>
      </c>
      <c r="GM29" s="54"/>
      <c r="GN29" s="54"/>
      <c r="GO29" s="54"/>
      <c r="GP29" s="54" t="s">
        <v>188</v>
      </c>
      <c r="GQ29" s="103" t="s">
        <v>188</v>
      </c>
      <c r="GR29" s="11"/>
      <c r="GS29" s="11"/>
      <c r="GT29" s="135"/>
      <c r="GU29" s="66" t="s">
        <v>189</v>
      </c>
      <c r="GV29" s="54" t="s">
        <v>187</v>
      </c>
      <c r="GW29" s="54"/>
      <c r="GX29" s="54"/>
      <c r="GY29" s="54"/>
      <c r="GZ29" s="54"/>
      <c r="HA29" s="103"/>
      <c r="HB29" s="11"/>
      <c r="HC29" s="11"/>
      <c r="HD29" s="135"/>
      <c r="HE29" s="66" t="s">
        <v>189</v>
      </c>
      <c r="HF29" s="54" t="s">
        <v>187</v>
      </c>
      <c r="HG29" s="54"/>
      <c r="HH29" s="54"/>
      <c r="HI29" s="54"/>
      <c r="HJ29" s="54"/>
      <c r="HK29" s="103"/>
      <c r="HL29" s="11"/>
      <c r="HM29" s="11"/>
      <c r="HN29" s="135"/>
      <c r="HO29" s="66" t="s">
        <v>103</v>
      </c>
      <c r="HP29" s="54" t="s">
        <v>188</v>
      </c>
      <c r="HQ29" s="54"/>
      <c r="HR29" s="54"/>
      <c r="HS29" s="54"/>
      <c r="HT29" s="54" t="s">
        <v>188</v>
      </c>
      <c r="HU29" s="103" t="s">
        <v>188</v>
      </c>
      <c r="HV29" s="11"/>
      <c r="HW29" s="11"/>
      <c r="HX29" s="135"/>
      <c r="HY29" s="66" t="s">
        <v>189</v>
      </c>
      <c r="HZ29" s="54" t="s">
        <v>187</v>
      </c>
      <c r="IA29" s="54"/>
      <c r="IB29" s="54"/>
      <c r="IC29" s="54"/>
      <c r="ID29" s="54"/>
      <c r="IE29" s="103"/>
      <c r="IF29" s="11"/>
      <c r="IG29" s="11"/>
    </row>
    <row xmlns:x14ac="http://schemas.microsoft.com/office/spreadsheetml/2009/9/ac" r="30" ht="15.75" customHeight="true" x14ac:dyDescent="0.25">
      <c r="A30" s="422" t="str">
        <f ca="true">IF(ISBLANK('Data Summary'!A32),"",'Data Summary'!A32)</f>
        <v/>
      </c>
      <c r="B30" s="136"/>
      <c r="C30" s="12" t="s">
        <v>23</v>
      </c>
      <c r="D30" s="73"/>
      <c r="E30" s="73"/>
      <c r="F30" s="73"/>
      <c r="G30" s="74"/>
      <c r="H30" s="75"/>
      <c r="I30" s="76"/>
      <c r="J30" s="11"/>
      <c r="K30" s="11"/>
      <c r="L30" s="136"/>
      <c r="M30" s="12" t="s">
        <v>23</v>
      </c>
      <c r="N30" s="73"/>
      <c r="O30" s="73"/>
      <c r="P30" s="73"/>
      <c r="Q30" s="74"/>
      <c r="R30" s="75"/>
      <c r="S30" s="76"/>
      <c r="T30" s="11"/>
      <c r="U30" s="11"/>
      <c r="V30" s="136"/>
      <c r="W30" s="12" t="s">
        <v>23</v>
      </c>
      <c r="X30" s="73"/>
      <c r="Y30" s="73"/>
      <c r="Z30" s="73"/>
      <c r="AA30" s="74"/>
      <c r="AB30" s="75"/>
      <c r="AC30" s="76"/>
      <c r="AD30" s="11"/>
      <c r="AE30" s="11"/>
      <c r="AF30" s="136"/>
      <c r="AG30" s="12" t="s">
        <v>23</v>
      </c>
      <c r="AH30" s="73"/>
      <c r="AI30" s="73"/>
      <c r="AJ30" s="73"/>
      <c r="AK30" s="74"/>
      <c r="AL30" s="75"/>
      <c r="AM30" s="76"/>
      <c r="AN30" s="11"/>
      <c r="AO30" s="11"/>
      <c r="AP30" s="136"/>
      <c r="AQ30" s="12" t="s">
        <v>23</v>
      </c>
      <c r="AR30" s="73"/>
      <c r="AS30" s="73"/>
      <c r="AT30" s="73"/>
      <c r="AU30" s="74"/>
      <c r="AV30" s="75"/>
      <c r="AW30" s="76"/>
      <c r="AX30" s="11"/>
      <c r="AY30" s="11"/>
      <c r="AZ30" s="136"/>
      <c r="BA30" s="12" t="s">
        <v>23</v>
      </c>
      <c r="BB30" s="73">
        <v>659</v>
      </c>
      <c r="BC30" s="73"/>
      <c r="BD30" s="73"/>
      <c r="BE30" s="74"/>
      <c r="BF30" s="75"/>
      <c r="BG30" s="76"/>
      <c r="BH30" s="11"/>
      <c r="BI30" s="11"/>
      <c r="BJ30" s="136"/>
      <c r="BK30" s="12" t="s">
        <v>23</v>
      </c>
      <c r="BL30" s="73">
        <v>662</v>
      </c>
      <c r="BM30" s="73"/>
      <c r="BN30" s="73"/>
      <c r="BO30" s="74"/>
      <c r="BP30" s="75"/>
      <c r="BQ30" s="76"/>
      <c r="BR30" s="11"/>
      <c r="BS30" s="11"/>
      <c r="BT30" s="136"/>
      <c r="BU30" s="12" t="s">
        <v>23</v>
      </c>
      <c r="BV30" s="73">
        <v>659</v>
      </c>
      <c r="BW30" s="73"/>
      <c r="BX30" s="73"/>
      <c r="BY30" s="74"/>
      <c r="BZ30" s="75"/>
      <c r="CA30" s="76"/>
      <c r="CB30" s="11"/>
      <c r="CC30" s="11"/>
      <c r="CD30" s="136"/>
      <c r="CE30" s="12" t="s">
        <v>23</v>
      </c>
      <c r="CF30" s="73">
        <v>137</v>
      </c>
      <c r="CG30" s="73"/>
      <c r="CH30" s="73"/>
      <c r="CI30" s="74"/>
      <c r="CJ30" s="75"/>
      <c r="CK30" s="76"/>
      <c r="CL30" s="11"/>
      <c r="CM30" s="11"/>
      <c r="CN30" s="136"/>
      <c r="CO30" s="12" t="s">
        <v>23</v>
      </c>
      <c r="CP30" s="73">
        <v>659</v>
      </c>
      <c r="CQ30" s="73"/>
      <c r="CR30" s="73"/>
      <c r="CS30" s="74"/>
      <c r="CT30" s="75"/>
      <c r="CU30" s="76"/>
      <c r="CV30" s="11"/>
      <c r="CW30" s="11"/>
      <c r="CX30" s="136"/>
      <c r="CY30" s="12" t="s">
        <v>23</v>
      </c>
      <c r="CZ30" s="73"/>
      <c r="DA30" s="73"/>
      <c r="DB30" s="73"/>
      <c r="DC30" s="74"/>
      <c r="DD30" s="75"/>
      <c r="DE30" s="76"/>
      <c r="DF30" s="11"/>
      <c r="DG30" s="11"/>
      <c r="DH30" s="136"/>
      <c r="DI30" s="12" t="s">
        <v>23</v>
      </c>
      <c r="DJ30" s="73"/>
      <c r="DK30" s="73"/>
      <c r="DL30" s="73"/>
      <c r="DM30" s="74"/>
      <c r="DN30" s="75"/>
      <c r="DO30" s="76"/>
      <c r="DP30" s="11"/>
      <c r="DQ30" s="11"/>
      <c r="DR30" s="136"/>
      <c r="DS30" s="12" t="s">
        <v>23</v>
      </c>
      <c r="DT30" s="73"/>
      <c r="DU30" s="73"/>
      <c r="DV30" s="73"/>
      <c r="DW30" s="74">
        <v>307</v>
      </c>
      <c r="DX30" s="75">
        <v>310</v>
      </c>
      <c r="DY30" s="76">
        <v>205</v>
      </c>
      <c r="DZ30" s="11"/>
      <c r="EA30" s="11"/>
      <c r="EB30" s="136"/>
      <c r="EC30" s="12" t="s">
        <v>23</v>
      </c>
      <c r="ED30" s="73"/>
      <c r="EE30" s="73"/>
      <c r="EF30" s="73"/>
      <c r="EG30" s="74">
        <v>340</v>
      </c>
      <c r="EH30" s="75">
        <v>308</v>
      </c>
      <c r="EI30" s="76">
        <v>204</v>
      </c>
      <c r="EJ30" s="11"/>
      <c r="EK30" s="11"/>
      <c r="EL30" s="136"/>
      <c r="EM30" s="12" t="s">
        <v>23</v>
      </c>
      <c r="EN30" s="73"/>
      <c r="EO30" s="73"/>
      <c r="EP30" s="73"/>
      <c r="EQ30" s="74"/>
      <c r="ER30" s="75"/>
      <c r="ES30" s="76"/>
      <c r="ET30" s="11"/>
      <c r="EU30" s="11"/>
      <c r="EV30" s="136"/>
      <c r="EW30" s="12" t="s">
        <v>23</v>
      </c>
      <c r="EX30" s="73">
        <v>529</v>
      </c>
      <c r="EY30" s="73" t="s">
        <v>381</v>
      </c>
      <c r="EZ30" s="73" t="s">
        <v>381</v>
      </c>
      <c r="FA30" s="74">
        <v>379</v>
      </c>
      <c r="FB30" s="75">
        <v>317</v>
      </c>
      <c r="FC30" s="76">
        <v>212</v>
      </c>
      <c r="FD30" s="11"/>
      <c r="FE30" s="11"/>
      <c r="FF30" s="136"/>
      <c r="FG30" s="12" t="s">
        <v>23</v>
      </c>
      <c r="FH30" s="73"/>
      <c r="FI30" s="73"/>
      <c r="FJ30" s="73"/>
      <c r="FK30" s="74"/>
      <c r="FL30" s="75"/>
      <c r="FM30" s="76"/>
      <c r="FN30" s="11"/>
      <c r="FO30" s="11"/>
      <c r="FP30" s="136"/>
      <c r="FQ30" s="12" t="s">
        <v>23</v>
      </c>
      <c r="FR30" s="73">
        <v>535</v>
      </c>
      <c r="FS30" s="73" t="s">
        <v>381</v>
      </c>
      <c r="FT30" s="73" t="s">
        <v>381</v>
      </c>
      <c r="FU30" s="74">
        <v>495</v>
      </c>
      <c r="FV30" s="75">
        <v>319</v>
      </c>
      <c r="FW30" s="76">
        <v>216</v>
      </c>
      <c r="FX30" s="11"/>
      <c r="FY30" s="11"/>
      <c r="FZ30" s="136"/>
      <c r="GA30" s="12" t="s">
        <v>23</v>
      </c>
      <c r="GB30" s="73"/>
      <c r="GC30" s="73"/>
      <c r="GD30" s="73"/>
      <c r="GE30" s="74"/>
      <c r="GF30" s="75"/>
      <c r="GG30" s="76"/>
      <c r="GH30" s="11"/>
      <c r="GI30" s="11"/>
      <c r="GJ30" s="136"/>
      <c r="GK30" s="12" t="s">
        <v>23</v>
      </c>
      <c r="GL30" s="73"/>
      <c r="GM30" s="73"/>
      <c r="GN30" s="73"/>
      <c r="GO30" s="74"/>
      <c r="GP30" s="75"/>
      <c r="GQ30" s="76"/>
      <c r="GR30" s="11"/>
      <c r="GS30" s="11"/>
      <c r="GT30" s="136"/>
      <c r="GU30" s="12" t="s">
        <v>23</v>
      </c>
      <c r="GV30" s="73">
        <v>1027</v>
      </c>
      <c r="GW30" s="73" t="s">
        <v>381</v>
      </c>
      <c r="GX30" s="73" t="s">
        <v>381</v>
      </c>
      <c r="GY30" s="74">
        <v>492</v>
      </c>
      <c r="GZ30" s="75">
        <v>320</v>
      </c>
      <c r="HA30" s="76">
        <v>215</v>
      </c>
      <c r="HB30" s="11"/>
      <c r="HC30" s="11"/>
      <c r="HD30" s="136"/>
      <c r="HE30" s="12" t="s">
        <v>23</v>
      </c>
      <c r="HF30" s="73">
        <v>1029</v>
      </c>
      <c r="HG30" s="73" t="s">
        <v>381</v>
      </c>
      <c r="HH30" s="73" t="s">
        <v>381</v>
      </c>
      <c r="HI30" s="74">
        <v>491</v>
      </c>
      <c r="HJ30" s="75">
        <v>320</v>
      </c>
      <c r="HK30" s="76">
        <v>218</v>
      </c>
      <c r="HL30" s="11"/>
      <c r="HM30" s="11"/>
      <c r="HN30" s="136"/>
      <c r="HO30" s="12" t="s">
        <v>23</v>
      </c>
      <c r="HP30" s="73"/>
      <c r="HQ30" s="73"/>
      <c r="HR30" s="73"/>
      <c r="HS30" s="74"/>
      <c r="HT30" s="75"/>
      <c r="HU30" s="76"/>
      <c r="HV30" s="11"/>
      <c r="HW30" s="11"/>
      <c r="HX30" s="136"/>
      <c r="HY30" s="12" t="s">
        <v>23</v>
      </c>
      <c r="HZ30" s="73">
        <v>1051</v>
      </c>
      <c r="IA30" s="73" t="s">
        <v>381</v>
      </c>
      <c r="IB30" s="73" t="s">
        <v>381</v>
      </c>
      <c r="IC30" s="74">
        <v>525</v>
      </c>
      <c r="ID30" s="75">
        <v>333</v>
      </c>
      <c r="IE30" s="76">
        <v>193</v>
      </c>
      <c r="IF30" s="11"/>
      <c r="IG30" s="11"/>
    </row>
    <row xmlns:x14ac="http://schemas.microsoft.com/office/spreadsheetml/2009/9/ac" r="31" s="3" customFormat="true" ht="15" customHeight="true" thickBot="true" x14ac:dyDescent="0.3">
      <c r="A31" s="422" t="str">
        <f ca="true">IF(ISBLANK('Data Summary'!A33),"",'Data Summary'!A33)</f>
        <v/>
      </c>
      <c r="B31" s="137"/>
      <c r="C31" s="77" t="s">
        <v>20</v>
      </c>
      <c r="D31" s="78">
        <v>523</v>
      </c>
      <c r="E31" s="78"/>
      <c r="F31" s="78"/>
      <c r="G31" s="78"/>
      <c r="H31" s="78"/>
      <c r="I31" s="79"/>
      <c r="J31" s="11"/>
      <c r="K31" s="11"/>
      <c r="L31" s="137"/>
      <c r="M31" s="77" t="s">
        <v>20</v>
      </c>
      <c r="N31" s="78"/>
      <c r="O31" s="78"/>
      <c r="P31" s="78"/>
      <c r="Q31" s="78"/>
      <c r="R31" s="78"/>
      <c r="S31" s="79"/>
      <c r="T31" s="11"/>
      <c r="U31" s="11"/>
      <c r="V31" s="137"/>
      <c r="W31" s="77" t="s">
        <v>20</v>
      </c>
      <c r="X31" s="78">
        <v>507</v>
      </c>
      <c r="Y31" s="78">
        <v>158</v>
      </c>
      <c r="Z31" s="78">
        <v>349</v>
      </c>
      <c r="AA31" s="78"/>
      <c r="AB31" s="78">
        <f>263+82</f>
        <v>345</v>
      </c>
      <c r="AC31" s="79">
        <f>91+46+25</f>
        <v>162</v>
      </c>
      <c r="AD31" s="11"/>
      <c r="AE31" s="11"/>
      <c r="AF31" s="137"/>
      <c r="AG31" s="77" t="s">
        <v>20</v>
      </c>
      <c r="AH31" s="78">
        <v>650</v>
      </c>
      <c r="AI31" s="78"/>
      <c r="AJ31" s="78"/>
      <c r="AK31" s="78"/>
      <c r="AL31" s="78"/>
      <c r="AM31" s="79"/>
      <c r="AN31" s="11"/>
      <c r="AO31" s="11"/>
      <c r="AP31" s="137"/>
      <c r="AQ31" s="77" t="s">
        <v>20</v>
      </c>
      <c r="AR31" s="78"/>
      <c r="AS31" s="78"/>
      <c r="AT31" s="78"/>
      <c r="AU31" s="78"/>
      <c r="AV31" s="78"/>
      <c r="AW31" s="79"/>
      <c r="AX31" s="11"/>
      <c r="AY31" s="11"/>
      <c r="AZ31" s="137"/>
      <c r="BA31" s="77" t="s">
        <v>20</v>
      </c>
      <c r="BB31" s="78">
        <v>659</v>
      </c>
      <c r="BC31" s="78"/>
      <c r="BD31" s="78"/>
      <c r="BE31" s="78">
        <v>165</v>
      </c>
      <c r="BF31" s="78">
        <v>355</v>
      </c>
      <c r="BG31" s="79">
        <v>168</v>
      </c>
      <c r="BH31" s="11"/>
      <c r="BI31" s="11"/>
      <c r="BJ31" s="137"/>
      <c r="BK31" s="77" t="s">
        <v>20</v>
      </c>
      <c r="BL31" s="78">
        <v>133</v>
      </c>
      <c r="BM31" s="78"/>
      <c r="BN31" s="78"/>
      <c r="BO31" s="78"/>
      <c r="BP31" s="78">
        <f>78+201</f>
        <v>279</v>
      </c>
      <c r="BQ31" s="79">
        <f>82+48+30</f>
        <v>160</v>
      </c>
      <c r="BR31" s="11"/>
      <c r="BS31" s="11"/>
      <c r="BT31" s="137"/>
      <c r="BU31" s="77" t="s">
        <v>20</v>
      </c>
      <c r="BV31" s="78">
        <v>659</v>
      </c>
      <c r="BW31" s="78"/>
      <c r="BX31" s="78"/>
      <c r="BY31" s="78">
        <v>210</v>
      </c>
      <c r="BZ31" s="78">
        <v>451</v>
      </c>
      <c r="CA31" s="79">
        <v>207</v>
      </c>
      <c r="CB31" s="11"/>
      <c r="CC31" s="11"/>
      <c r="CD31" s="137"/>
      <c r="CE31" s="77" t="s">
        <v>20</v>
      </c>
      <c r="CF31" s="78">
        <v>39</v>
      </c>
      <c r="CG31" s="78">
        <f>0.49*CF31</f>
        <v>19.11</v>
      </c>
      <c r="CH31" s="78">
        <f>0.51*CF31</f>
        <v>19.89</v>
      </c>
      <c r="CI31" s="78"/>
      <c r="CJ31" s="78"/>
      <c r="CK31" s="79"/>
      <c r="CL31" s="11"/>
      <c r="CM31" s="11"/>
      <c r="CN31" s="137"/>
      <c r="CO31" s="77" t="s">
        <v>20</v>
      </c>
      <c r="CP31" s="78">
        <v>659</v>
      </c>
      <c r="CQ31" s="78"/>
      <c r="CR31" s="78"/>
      <c r="CS31" s="78">
        <v>210</v>
      </c>
      <c r="CT31" s="78">
        <v>451</v>
      </c>
      <c r="CU31" s="79">
        <v>207</v>
      </c>
      <c r="CV31" s="11"/>
      <c r="CW31" s="11"/>
      <c r="CX31" s="137"/>
      <c r="CY31" s="77" t="s">
        <v>20</v>
      </c>
      <c r="CZ31" s="78"/>
      <c r="DA31" s="78"/>
      <c r="DB31" s="78"/>
      <c r="DC31" s="78"/>
      <c r="DD31" s="78"/>
      <c r="DE31" s="79"/>
      <c r="DF31" s="11"/>
      <c r="DG31" s="11"/>
      <c r="DH31" s="137"/>
      <c r="DI31" s="77" t="s">
        <v>20</v>
      </c>
      <c r="DJ31" s="78">
        <v>659</v>
      </c>
      <c r="DK31" s="78"/>
      <c r="DL31" s="78"/>
      <c r="DM31" s="78"/>
      <c r="DN31" s="78">
        <f>107+346</f>
        <v>453</v>
      </c>
      <c r="DO31" s="79">
        <f>87+65+54</f>
        <v>206</v>
      </c>
      <c r="DP31" s="11"/>
      <c r="DQ31" s="11"/>
      <c r="DR31" s="137"/>
      <c r="DS31" s="77" t="s">
        <v>20</v>
      </c>
      <c r="DT31" s="78">
        <v>515</v>
      </c>
      <c r="DU31" s="78"/>
      <c r="DV31" s="78"/>
      <c r="DW31" s="78">
        <v>307</v>
      </c>
      <c r="DX31" s="78">
        <v>310</v>
      </c>
      <c r="DY31" s="79">
        <v>205</v>
      </c>
      <c r="DZ31" s="11"/>
      <c r="EA31" s="11"/>
      <c r="EB31" s="137"/>
      <c r="EC31" s="77" t="s">
        <v>20</v>
      </c>
      <c r="ED31" s="78">
        <v>512</v>
      </c>
      <c r="EE31" s="78"/>
      <c r="EF31" s="78"/>
      <c r="EG31" s="78">
        <v>340</v>
      </c>
      <c r="EH31" s="78">
        <v>308</v>
      </c>
      <c r="EI31" s="79">
        <v>204</v>
      </c>
      <c r="EJ31" s="11"/>
      <c r="EK31" s="11"/>
      <c r="EL31" s="137"/>
      <c r="EM31" s="77" t="s">
        <v>20</v>
      </c>
      <c r="EN31" s="78"/>
      <c r="EO31" s="78"/>
      <c r="EP31" s="78"/>
      <c r="EQ31" s="78"/>
      <c r="ER31" s="78"/>
      <c r="ES31" s="79"/>
      <c r="ET31" s="11"/>
      <c r="EU31" s="11"/>
      <c r="EV31" s="137"/>
      <c r="EW31" s="77" t="s">
        <v>20</v>
      </c>
      <c r="EX31" s="78" t="s">
        <v>381</v>
      </c>
      <c r="EY31" s="78" t="s">
        <v>381</v>
      </c>
      <c r="EZ31" s="78" t="s">
        <v>381</v>
      </c>
      <c r="FA31" s="78" t="s">
        <v>381</v>
      </c>
      <c r="FB31" s="78" t="s">
        <v>381</v>
      </c>
      <c r="FC31" s="79" t="s">
        <v>381</v>
      </c>
      <c r="FD31" s="11"/>
      <c r="FE31" s="11"/>
      <c r="FF31" s="137"/>
      <c r="FG31" s="77" t="s">
        <v>20</v>
      </c>
      <c r="FH31" s="78"/>
      <c r="FI31" s="78"/>
      <c r="FJ31" s="78"/>
      <c r="FK31" s="78"/>
      <c r="FL31" s="78"/>
      <c r="FM31" s="79"/>
      <c r="FN31" s="11"/>
      <c r="FO31" s="11"/>
      <c r="FP31" s="137"/>
      <c r="FQ31" s="77" t="s">
        <v>20</v>
      </c>
      <c r="FR31" s="78" t="s">
        <v>381</v>
      </c>
      <c r="FS31" s="78" t="s">
        <v>381</v>
      </c>
      <c r="FT31" s="78" t="s">
        <v>381</v>
      </c>
      <c r="FU31" s="78" t="s">
        <v>381</v>
      </c>
      <c r="FV31" s="78" t="s">
        <v>381</v>
      </c>
      <c r="FW31" s="79" t="s">
        <v>381</v>
      </c>
      <c r="FX31" s="11"/>
      <c r="FY31" s="11"/>
      <c r="FZ31" s="137"/>
      <c r="GA31" s="77" t="s">
        <v>20</v>
      </c>
      <c r="GB31" s="78"/>
      <c r="GC31" s="78"/>
      <c r="GD31" s="78"/>
      <c r="GE31" s="78"/>
      <c r="GF31" s="78"/>
      <c r="GG31" s="79"/>
      <c r="GH31" s="11"/>
      <c r="GI31" s="11"/>
      <c r="GJ31" s="137"/>
      <c r="GK31" s="77" t="s">
        <v>20</v>
      </c>
      <c r="GL31" s="78"/>
      <c r="GM31" s="78"/>
      <c r="GN31" s="78"/>
      <c r="GO31" s="78"/>
      <c r="GP31" s="78"/>
      <c r="GQ31" s="79"/>
      <c r="GR31" s="11"/>
      <c r="GS31" s="11"/>
      <c r="GT31" s="137"/>
      <c r="GU31" s="77" t="s">
        <v>20</v>
      </c>
      <c r="GV31" s="78" t="s">
        <v>381</v>
      </c>
      <c r="GW31" s="78" t="s">
        <v>381</v>
      </c>
      <c r="GX31" s="78" t="s">
        <v>381</v>
      </c>
      <c r="GY31" s="78" t="s">
        <v>381</v>
      </c>
      <c r="GZ31" s="78" t="s">
        <v>381</v>
      </c>
      <c r="HA31" s="79" t="s">
        <v>381</v>
      </c>
      <c r="HB31" s="11"/>
      <c r="HC31" s="11"/>
      <c r="HD31" s="137"/>
      <c r="HE31" s="77" t="s">
        <v>20</v>
      </c>
      <c r="HF31" s="78" t="s">
        <v>381</v>
      </c>
      <c r="HG31" s="78" t="s">
        <v>381</v>
      </c>
      <c r="HH31" s="78" t="s">
        <v>381</v>
      </c>
      <c r="HI31" s="78" t="s">
        <v>381</v>
      </c>
      <c r="HJ31" s="78" t="s">
        <v>381</v>
      </c>
      <c r="HK31" s="79" t="s">
        <v>381</v>
      </c>
      <c r="HL31" s="11"/>
      <c r="HM31" s="11"/>
      <c r="HN31" s="137"/>
      <c r="HO31" s="77" t="s">
        <v>20</v>
      </c>
      <c r="HP31" s="78"/>
      <c r="HQ31" s="78"/>
      <c r="HR31" s="78"/>
      <c r="HS31" s="78"/>
      <c r="HT31" s="78"/>
      <c r="HU31" s="79"/>
      <c r="HV31" s="11"/>
      <c r="HW31" s="11"/>
      <c r="HX31" s="137"/>
      <c r="HY31" s="77" t="s">
        <v>20</v>
      </c>
      <c r="HZ31" s="78" t="s">
        <v>381</v>
      </c>
      <c r="IA31" s="78" t="s">
        <v>381</v>
      </c>
      <c r="IB31" s="78" t="s">
        <v>381</v>
      </c>
      <c r="IC31" s="78" t="s">
        <v>381</v>
      </c>
      <c r="ID31" s="78" t="s">
        <v>381</v>
      </c>
      <c r="IE31" s="79" t="s">
        <v>381</v>
      </c>
      <c r="IF31" s="11"/>
      <c r="IG31" s="11"/>
      <c r="IH31" s="138"/>
      <c r="IR31" s="138"/>
    </row>
    <row xmlns:x14ac="http://schemas.microsoft.com/office/spreadsheetml/2009/9/ac" r="32" s="3" customFormat="true" x14ac:dyDescent="0.25">
      <c r="A32" s="422" t="str">
        <f ca="true">IF(ISBLANK('Data Summary'!A34),"",'Data Summary'!A34)</f>
        <v/>
      </c>
      <c r="B32" s="138"/>
      <c r="L32" s="138"/>
      <c r="V32" s="138"/>
      <c r="AF32" s="138"/>
      <c r="AP32" s="138"/>
      <c r="AZ32" s="138"/>
      <c r="BA32" s="138"/>
      <c r="BB32" s="138"/>
      <c r="BC32" s="138"/>
      <c r="BD32" s="138"/>
      <c r="BE32" s="138"/>
      <c r="BF32" s="138"/>
      <c r="BG32" s="138"/>
      <c r="BJ32" s="138"/>
      <c r="BT32" s="138"/>
      <c r="CD32" s="138"/>
      <c r="CN32" s="138"/>
      <c r="CX32" s="138"/>
      <c r="DH32" s="138"/>
      <c r="DR32" s="138"/>
      <c r="EB32" s="138"/>
      <c r="EL32" s="138"/>
      <c r="EV32" s="138"/>
      <c r="FF32" s="138"/>
      <c r="FP32" s="138"/>
      <c r="FZ32" s="138"/>
      <c r="GJ32" s="138"/>
      <c r="GT32" s="138"/>
      <c r="HD32" s="138"/>
      <c r="HN32" s="138"/>
      <c r="HX32" s="138"/>
      <c r="IH32" s="138"/>
      <c r="IR32" s="138"/>
    </row>
    <row xmlns:x14ac="http://schemas.microsoft.com/office/spreadsheetml/2009/9/ac" r="33" s="3" customFormat="true" x14ac:dyDescent="0.25">
      <c r="A33" s="422" t="str">
        <f ca="true">IF(ISBLANK('Data Summary'!A35),"",'Data Summary'!A35)</f>
        <v/>
      </c>
      <c r="B33" s="138"/>
      <c r="L33" s="138"/>
      <c r="V33" s="138"/>
      <c r="AF33" s="138"/>
      <c r="AP33" s="138"/>
      <c r="AZ33" s="138"/>
      <c r="BA33" s="138"/>
      <c r="BB33" s="138"/>
      <c r="BC33" s="138"/>
      <c r="BD33" s="138"/>
      <c r="BE33" s="138"/>
      <c r="BF33" s="138"/>
      <c r="BG33" s="138"/>
      <c r="BJ33" s="138"/>
      <c r="BT33" s="138"/>
      <c r="CA33" s="111"/>
      <c r="CD33" s="138"/>
      <c r="CN33" s="138"/>
      <c r="CX33" s="138"/>
      <c r="DH33" s="138"/>
      <c r="DR33" s="138"/>
      <c r="EB33" s="138"/>
      <c r="EL33" s="138"/>
      <c r="EV33" s="138"/>
      <c r="FF33" s="138"/>
      <c r="FP33" s="138"/>
      <c r="FZ33" s="138"/>
      <c r="GJ33" s="138"/>
      <c r="GT33" s="138"/>
      <c r="HD33" s="138"/>
      <c r="HN33" s="138"/>
      <c r="HX33" s="138"/>
      <c r="IH33" s="138"/>
      <c r="IR33" s="138"/>
    </row>
    <row xmlns:x14ac="http://schemas.microsoft.com/office/spreadsheetml/2009/9/ac" r="34" s="3" customFormat="true" x14ac:dyDescent="0.25">
      <c r="A34" s="422" t="str">
        <f ca="true">IF(ISBLANK('Data Summary'!A36),"",'Data Summary'!A36)</f>
        <v/>
      </c>
      <c r="B34" s="138"/>
      <c r="L34" s="138"/>
      <c r="V34" s="138"/>
      <c r="AF34" s="138"/>
      <c r="AP34" s="138"/>
      <c r="AZ34" s="138"/>
      <c r="BA34" s="138"/>
      <c r="BB34" s="138"/>
      <c r="BC34" s="138"/>
      <c r="BD34" s="138"/>
      <c r="BE34" s="138"/>
      <c r="BF34" s="138"/>
      <c r="BG34" s="138"/>
      <c r="BJ34" s="138"/>
      <c r="BT34" s="138"/>
      <c r="CD34" s="138"/>
      <c r="CN34" s="138"/>
      <c r="CX34" s="138"/>
      <c r="DH34" s="138"/>
      <c r="DR34" s="138"/>
      <c r="EB34" s="138"/>
      <c r="EL34" s="138"/>
      <c r="EV34" s="138"/>
      <c r="FF34" s="138"/>
      <c r="FP34" s="138"/>
      <c r="FZ34" s="138"/>
      <c r="GJ34" s="138"/>
      <c r="GT34" s="138"/>
      <c r="HD34" s="138"/>
      <c r="HN34" s="138"/>
      <c r="HX34" s="138"/>
      <c r="IH34" s="138"/>
      <c r="IR34" s="138"/>
    </row>
    <row xmlns:x14ac="http://schemas.microsoft.com/office/spreadsheetml/2009/9/ac" r="35" s="3" customFormat="true" x14ac:dyDescent="0.25">
      <c r="A35" s="422" t="str">
        <f ca="true">IF(ISBLANK('Data Summary'!A37),"",'Data Summary'!A37)</f>
        <v/>
      </c>
      <c r="B35" s="138"/>
      <c r="L35" s="138"/>
      <c r="V35" s="138"/>
      <c r="AF35" s="138"/>
      <c r="AP35" s="138"/>
      <c r="AZ35" s="138"/>
      <c r="BA35" s="138"/>
      <c r="BB35" s="138"/>
      <c r="BC35" s="138"/>
      <c r="BD35" s="138"/>
      <c r="BE35" s="138"/>
      <c r="BF35" s="138"/>
      <c r="BG35" s="138"/>
      <c r="BJ35" s="138"/>
      <c r="BT35" s="138"/>
      <c r="CD35" s="138"/>
      <c r="CN35" s="138"/>
      <c r="CX35" s="138"/>
      <c r="DH35" s="138"/>
      <c r="DR35" s="138"/>
      <c r="EB35" s="138"/>
      <c r="EL35" s="138"/>
      <c r="EV35" s="138"/>
      <c r="FF35" s="138"/>
      <c r="FP35" s="138"/>
      <c r="FZ35" s="138"/>
      <c r="GJ35" s="138"/>
      <c r="GT35" s="138"/>
      <c r="HD35" s="138"/>
      <c r="HN35" s="138"/>
      <c r="HX35" s="138"/>
      <c r="IH35" s="138"/>
      <c r="IR35" s="138"/>
    </row>
    <row xmlns:x14ac="http://schemas.microsoft.com/office/spreadsheetml/2009/9/ac" r="36" s="3" customFormat="true" x14ac:dyDescent="0.25">
      <c r="A36" s="422" t="str">
        <f ca="true">IF(ISBLANK('Data Summary'!A38),"",'Data Summary'!A38)</f>
        <v/>
      </c>
      <c r="B36" s="138"/>
      <c r="L36" s="138"/>
      <c r="V36" s="138"/>
      <c r="AF36" s="138"/>
      <c r="AP36" s="138"/>
      <c r="AZ36" s="138"/>
      <c r="BA36" s="138"/>
      <c r="BB36" s="138"/>
      <c r="BC36" s="138"/>
      <c r="BD36" s="138"/>
      <c r="BE36" s="138"/>
      <c r="BF36" s="138"/>
      <c r="BG36" s="138"/>
      <c r="BJ36" s="138"/>
      <c r="BT36" s="138"/>
      <c r="CD36" s="138"/>
      <c r="CN36" s="138"/>
      <c r="CX36" s="138"/>
      <c r="DH36" s="138"/>
      <c r="DR36" s="138"/>
      <c r="EB36" s="138"/>
      <c r="EL36" s="138"/>
      <c r="EV36" s="138"/>
      <c r="FF36" s="138"/>
      <c r="FP36" s="138"/>
      <c r="FZ36" s="138"/>
      <c r="GJ36" s="138"/>
      <c r="GT36" s="138"/>
      <c r="HD36" s="138"/>
      <c r="HN36" s="138"/>
      <c r="HX36" s="138"/>
      <c r="IH36" s="138"/>
      <c r="IR36" s="138"/>
    </row>
    <row xmlns:x14ac="http://schemas.microsoft.com/office/spreadsheetml/2009/9/ac" r="37" s="3" customFormat="true" x14ac:dyDescent="0.25">
      <c r="A37" s="422" t="str">
        <f ca="true">IF(ISBLANK('Data Summary'!A39),"",'Data Summary'!A39)</f>
        <v/>
      </c>
      <c r="B37" s="138"/>
      <c r="L37" s="138"/>
      <c r="V37" s="138"/>
      <c r="AF37" s="138"/>
      <c r="AP37" s="138"/>
      <c r="AZ37" s="138"/>
      <c r="BA37" s="138"/>
      <c r="BB37" s="138"/>
      <c r="BC37" s="138"/>
      <c r="BD37" s="138"/>
      <c r="BE37" s="138"/>
      <c r="BF37" s="138"/>
      <c r="BG37" s="138"/>
      <c r="BJ37" s="138"/>
      <c r="BT37" s="138"/>
      <c r="CD37" s="138"/>
      <c r="CN37" s="138"/>
      <c r="CX37" s="138"/>
      <c r="DH37" s="138"/>
      <c r="DR37" s="138"/>
      <c r="EB37" s="138"/>
      <c r="EL37" s="138"/>
      <c r="EV37" s="138"/>
      <c r="FF37" s="138"/>
      <c r="FP37" s="138"/>
      <c r="FZ37" s="138"/>
      <c r="GJ37" s="138"/>
      <c r="GT37" s="138"/>
      <c r="HD37" s="138"/>
      <c r="HN37" s="138"/>
      <c r="HX37" s="138"/>
      <c r="IH37" s="138"/>
      <c r="IR37" s="138"/>
    </row>
    <row xmlns:x14ac="http://schemas.microsoft.com/office/spreadsheetml/2009/9/ac" r="38" s="3" customFormat="true" x14ac:dyDescent="0.25">
      <c r="A38" s="422" t="str">
        <f ca="true">IF(ISBLANK('Data Summary'!A40),"",'Data Summary'!A40)</f>
        <v/>
      </c>
      <c r="B38" s="138"/>
      <c r="L38" s="138"/>
      <c r="V38" s="138"/>
      <c r="AF38" s="138"/>
      <c r="AP38" s="138"/>
      <c r="AZ38" s="138"/>
      <c r="BA38" s="138"/>
      <c r="BB38" s="138"/>
      <c r="BC38" s="138"/>
      <c r="BD38" s="138"/>
      <c r="BE38" s="138"/>
      <c r="BF38" s="138"/>
      <c r="BG38" s="138"/>
      <c r="BJ38" s="138"/>
      <c r="BT38" s="138"/>
      <c r="CD38" s="138"/>
      <c r="CN38" s="138"/>
      <c r="CX38" s="138"/>
      <c r="DH38" s="138"/>
      <c r="DR38" s="138"/>
      <c r="EB38" s="138"/>
      <c r="EL38" s="138"/>
      <c r="EV38" s="138"/>
      <c r="FF38" s="138"/>
      <c r="FP38" s="138"/>
      <c r="FZ38" s="138"/>
      <c r="GJ38" s="138"/>
      <c r="GT38" s="138"/>
      <c r="HD38" s="138"/>
      <c r="HN38" s="138"/>
      <c r="HX38" s="138"/>
      <c r="IH38" s="138"/>
      <c r="IR38" s="138"/>
    </row>
    <row xmlns:x14ac="http://schemas.microsoft.com/office/spreadsheetml/2009/9/ac" r="39" s="3" customFormat="true" x14ac:dyDescent="0.25">
      <c r="A39" s="422" t="str">
        <f ca="true">IF(ISBLANK('Data Summary'!A41),"",'Data Summary'!A41)</f>
        <v/>
      </c>
      <c r="B39" s="138"/>
      <c r="L39" s="138"/>
      <c r="V39" s="138"/>
      <c r="AF39" s="138"/>
      <c r="AP39" s="138"/>
      <c r="AZ39" s="138"/>
      <c r="BA39" s="138"/>
      <c r="BB39" s="138"/>
      <c r="BC39" s="138"/>
      <c r="BD39" s="138"/>
      <c r="BE39" s="138"/>
      <c r="BF39" s="138"/>
      <c r="BG39" s="138"/>
      <c r="BJ39" s="138"/>
      <c r="BT39" s="138"/>
      <c r="CD39" s="138"/>
      <c r="CN39" s="138"/>
      <c r="CX39" s="138"/>
      <c r="DH39" s="138"/>
      <c r="DR39" s="138"/>
      <c r="EB39" s="138"/>
      <c r="EL39" s="138"/>
      <c r="EV39" s="138"/>
      <c r="FF39" s="138"/>
      <c r="FP39" s="138"/>
      <c r="FZ39" s="138"/>
      <c r="GJ39" s="138"/>
      <c r="GT39" s="138"/>
      <c r="HD39" s="138"/>
      <c r="HN39" s="138"/>
      <c r="HX39" s="138"/>
      <c r="IH39" s="138"/>
      <c r="IR39" s="138"/>
    </row>
    <row xmlns:x14ac="http://schemas.microsoft.com/office/spreadsheetml/2009/9/ac" r="40" s="3" customFormat="true" x14ac:dyDescent="0.25">
      <c r="A40" s="422" t="str">
        <f ca="true">IF(ISBLANK('Data Summary'!A42),"",'Data Summary'!A42)</f>
        <v/>
      </c>
      <c r="B40" s="138"/>
      <c r="L40" s="138"/>
      <c r="V40" s="138"/>
      <c r="AF40" s="138"/>
      <c r="AP40" s="138"/>
      <c r="AZ40" s="138"/>
      <c r="BA40" s="138"/>
      <c r="BB40" s="138"/>
      <c r="BC40" s="138"/>
      <c r="BD40" s="138"/>
      <c r="BE40" s="138"/>
      <c r="BF40" s="138"/>
      <c r="BG40" s="138"/>
      <c r="BJ40" s="138"/>
      <c r="BT40" s="138"/>
      <c r="CD40" s="138"/>
      <c r="CN40" s="138"/>
      <c r="CX40" s="138"/>
      <c r="DH40" s="138"/>
      <c r="DR40" s="138"/>
      <c r="EB40" s="138"/>
      <c r="EL40" s="138"/>
      <c r="EV40" s="138"/>
      <c r="FF40" s="138"/>
      <c r="FP40" s="138"/>
      <c r="FZ40" s="138"/>
      <c r="GJ40" s="138"/>
      <c r="GT40" s="138"/>
      <c r="HD40" s="138"/>
      <c r="HN40" s="138"/>
      <c r="HX40" s="138"/>
      <c r="IH40" s="138"/>
      <c r="IR40" s="138"/>
    </row>
    <row xmlns:x14ac="http://schemas.microsoft.com/office/spreadsheetml/2009/9/ac" r="41" s="3" customFormat="true" x14ac:dyDescent="0.25">
      <c r="A41" s="422" t="str">
        <f ca="true">IF(ISBLANK('Data Summary'!A43),"",'Data Summary'!A43)</f>
        <v/>
      </c>
      <c r="B41" s="138"/>
      <c r="L41" s="138"/>
      <c r="V41" s="138"/>
      <c r="AF41" s="138"/>
      <c r="AP41" s="138"/>
      <c r="AZ41" s="138"/>
      <c r="BA41" s="138"/>
      <c r="BB41" s="138"/>
      <c r="BC41" s="138"/>
      <c r="BD41" s="138"/>
      <c r="BE41" s="138"/>
      <c r="BF41" s="138"/>
      <c r="BG41" s="138"/>
      <c r="BJ41" s="138"/>
      <c r="BT41" s="138"/>
      <c r="CD41" s="138"/>
      <c r="CN41" s="138"/>
      <c r="CX41" s="138"/>
      <c r="DH41" s="138"/>
      <c r="DR41" s="138"/>
      <c r="EB41" s="138"/>
      <c r="EL41" s="138"/>
      <c r="EV41" s="138"/>
      <c r="FF41" s="138"/>
      <c r="FP41" s="138"/>
      <c r="FZ41" s="138"/>
      <c r="GJ41" s="138"/>
      <c r="GT41" s="138"/>
      <c r="HD41" s="138"/>
      <c r="HN41" s="138"/>
      <c r="HX41" s="138"/>
      <c r="IH41" s="138"/>
      <c r="IR41" s="138"/>
    </row>
    <row xmlns:x14ac="http://schemas.microsoft.com/office/spreadsheetml/2009/9/ac" r="42" s="3" customFormat="true" x14ac:dyDescent="0.25">
      <c r="A42" s="422" t="str">
        <f ca="true">IF(ISBLANK('Data Summary'!A44),"",'Data Summary'!A44)</f>
        <v/>
      </c>
      <c r="B42" s="138"/>
      <c r="L42" s="138"/>
      <c r="V42" s="138"/>
      <c r="AF42" s="138"/>
      <c r="AP42" s="138"/>
      <c r="AZ42" s="138"/>
      <c r="BA42" s="138"/>
      <c r="BB42" s="138"/>
      <c r="BC42" s="138"/>
      <c r="BD42" s="138"/>
      <c r="BE42" s="138"/>
      <c r="BF42" s="138"/>
      <c r="BG42" s="138"/>
      <c r="BJ42" s="138"/>
      <c r="BT42" s="138"/>
      <c r="CD42" s="138"/>
      <c r="CN42" s="138"/>
      <c r="CX42" s="138"/>
      <c r="DH42" s="138"/>
      <c r="DR42" s="138"/>
      <c r="EB42" s="138"/>
      <c r="EL42" s="138"/>
      <c r="EV42" s="138"/>
      <c r="FF42" s="138"/>
      <c r="FP42" s="138"/>
      <c r="FZ42" s="138"/>
      <c r="GJ42" s="138"/>
      <c r="GT42" s="138"/>
      <c r="HD42" s="138"/>
      <c r="HN42" s="138"/>
      <c r="HX42" s="138"/>
      <c r="IH42" s="138"/>
      <c r="IR42" s="138"/>
    </row>
    <row xmlns:x14ac="http://schemas.microsoft.com/office/spreadsheetml/2009/9/ac" r="43" s="3" customFormat="true" x14ac:dyDescent="0.25">
      <c r="A43" s="422" t="str">
        <f ca="true">IF(ISBLANK('Data Summary'!A45),"",'Data Summary'!A45)</f>
        <v/>
      </c>
      <c r="B43" s="138"/>
      <c r="L43" s="138"/>
      <c r="V43" s="138"/>
      <c r="AF43" s="138"/>
      <c r="AP43" s="138"/>
      <c r="AZ43" s="138"/>
      <c r="BA43" s="138"/>
      <c r="BB43" s="138"/>
      <c r="BC43" s="138"/>
      <c r="BD43" s="138"/>
      <c r="BE43" s="138"/>
      <c r="BF43" s="138"/>
      <c r="BG43" s="138"/>
      <c r="BJ43" s="138"/>
      <c r="BT43" s="138"/>
      <c r="CD43" s="138"/>
      <c r="CN43" s="138"/>
      <c r="CX43" s="138"/>
      <c r="DH43" s="138"/>
      <c r="DR43" s="138"/>
      <c r="EB43" s="138"/>
      <c r="EL43" s="138"/>
      <c r="EV43" s="138"/>
      <c r="FF43" s="138"/>
      <c r="FP43" s="138"/>
      <c r="FZ43" s="138"/>
      <c r="GJ43" s="138"/>
      <c r="GT43" s="138"/>
      <c r="HD43" s="138"/>
      <c r="HN43" s="138"/>
      <c r="HX43" s="138"/>
      <c r="IH43" s="138"/>
      <c r="IR43" s="138"/>
    </row>
    <row xmlns:x14ac="http://schemas.microsoft.com/office/spreadsheetml/2009/9/ac" r="44" s="3" customFormat="true" x14ac:dyDescent="0.25">
      <c r="A44" s="422" t="str">
        <f ca="true">IF(ISBLANK('Data Summary'!A46),"",'Data Summary'!A46)</f>
        <v/>
      </c>
      <c r="B44" s="138"/>
      <c r="L44" s="138"/>
      <c r="V44" s="138"/>
      <c r="AF44" s="138"/>
      <c r="AP44" s="138"/>
      <c r="AZ44" s="138"/>
      <c r="BA44" s="138"/>
      <c r="BB44" s="138"/>
      <c r="BC44" s="138"/>
      <c r="BD44" s="138"/>
      <c r="BE44" s="138"/>
      <c r="BF44" s="138"/>
      <c r="BG44" s="138"/>
      <c r="BJ44" s="138"/>
      <c r="BT44" s="138"/>
      <c r="CD44" s="138"/>
      <c r="CN44" s="138"/>
      <c r="CX44" s="138"/>
      <c r="DH44" s="138"/>
      <c r="DR44" s="138"/>
      <c r="EB44" s="138"/>
      <c r="EL44" s="138"/>
      <c r="EV44" s="138"/>
      <c r="FF44" s="138"/>
      <c r="FP44" s="138"/>
      <c r="FZ44" s="138"/>
      <c r="GJ44" s="138"/>
      <c r="GT44" s="138"/>
      <c r="HD44" s="138"/>
      <c r="HN44" s="138"/>
      <c r="HX44" s="138"/>
      <c r="IH44" s="138"/>
      <c r="IR44" s="138"/>
    </row>
    <row xmlns:x14ac="http://schemas.microsoft.com/office/spreadsheetml/2009/9/ac" r="45" s="3" customFormat="true" x14ac:dyDescent="0.25">
      <c r="A45" s="422" t="str">
        <f ca="true">IF(ISBLANK('Data Summary'!A47),"",'Data Summary'!A47)</f>
        <v/>
      </c>
      <c r="B45" s="138"/>
      <c r="L45" s="138"/>
      <c r="V45" s="138"/>
      <c r="AF45" s="138"/>
      <c r="AP45" s="138"/>
      <c r="AZ45" s="138"/>
      <c r="BA45" s="138"/>
      <c r="BB45" s="138"/>
      <c r="BC45" s="138"/>
      <c r="BD45" s="138"/>
      <c r="BE45" s="138"/>
      <c r="BF45" s="138"/>
      <c r="BG45" s="138"/>
      <c r="BJ45" s="138"/>
      <c r="BT45" s="138"/>
      <c r="CD45" s="138"/>
      <c r="CN45" s="138"/>
      <c r="CX45" s="138"/>
      <c r="DH45" s="138"/>
      <c r="DR45" s="138"/>
      <c r="EB45" s="138"/>
      <c r="EL45" s="138"/>
      <c r="EV45" s="138"/>
      <c r="FF45" s="138"/>
      <c r="FP45" s="138"/>
      <c r="FZ45" s="138"/>
      <c r="GJ45" s="138"/>
      <c r="GT45" s="138"/>
      <c r="HD45" s="138"/>
      <c r="HN45" s="138"/>
      <c r="HX45" s="138"/>
      <c r="IH45" s="138"/>
      <c r="IR45" s="138"/>
    </row>
    <row xmlns:x14ac="http://schemas.microsoft.com/office/spreadsheetml/2009/9/ac" r="46" s="3" customFormat="true" x14ac:dyDescent="0.25">
      <c r="A46" s="422" t="str">
        <f ca="true">IF(ISBLANK('Data Summary'!A48),"",'Data Summary'!A48)</f>
        <v/>
      </c>
      <c r="B46" s="138"/>
      <c r="L46" s="138"/>
      <c r="V46" s="138"/>
      <c r="AF46" s="138"/>
      <c r="AP46" s="138"/>
      <c r="AZ46" s="138"/>
      <c r="BA46" s="138"/>
      <c r="BB46" s="138"/>
      <c r="BC46" s="138"/>
      <c r="BD46" s="138"/>
      <c r="BE46" s="138"/>
      <c r="BF46" s="138"/>
      <c r="BG46" s="138"/>
      <c r="BJ46" s="138"/>
      <c r="BT46" s="138"/>
      <c r="CD46" s="138"/>
      <c r="CN46" s="138"/>
      <c r="CX46" s="138"/>
      <c r="DH46" s="138"/>
      <c r="DR46" s="138"/>
      <c r="EB46" s="138"/>
      <c r="EL46" s="138"/>
      <c r="EV46" s="138"/>
      <c r="FF46" s="138"/>
      <c r="FP46" s="138"/>
      <c r="FZ46" s="138"/>
      <c r="GJ46" s="138"/>
      <c r="GT46" s="138"/>
      <c r="HD46" s="138"/>
      <c r="HN46" s="138"/>
      <c r="HX46" s="138"/>
      <c r="IH46" s="138"/>
      <c r="IR46" s="138"/>
    </row>
    <row xmlns:x14ac="http://schemas.microsoft.com/office/spreadsheetml/2009/9/ac" r="47" s="3" customFormat="true" x14ac:dyDescent="0.25">
      <c r="A47" s="422" t="str">
        <f ca="true">IF(ISBLANK('Data Summary'!A49),"",'Data Summary'!A49)</f>
        <v/>
      </c>
      <c r="B47" s="138"/>
      <c r="L47" s="138"/>
      <c r="V47" s="138"/>
      <c r="AF47" s="138"/>
      <c r="AP47" s="138"/>
      <c r="AZ47" s="138"/>
      <c r="BA47" s="138"/>
      <c r="BB47" s="138"/>
      <c r="BC47" s="138"/>
      <c r="BD47" s="138"/>
      <c r="BE47" s="138"/>
      <c r="BF47" s="138"/>
      <c r="BG47" s="138"/>
      <c r="BJ47" s="138"/>
      <c r="BT47" s="138"/>
      <c r="CD47" s="138"/>
      <c r="CN47" s="138"/>
      <c r="CX47" s="138"/>
      <c r="DH47" s="138"/>
      <c r="DR47" s="138"/>
      <c r="EB47" s="138"/>
      <c r="EL47" s="138"/>
      <c r="EV47" s="138"/>
      <c r="FF47" s="138"/>
      <c r="FP47" s="138"/>
      <c r="FZ47" s="138"/>
      <c r="GJ47" s="138"/>
      <c r="GT47" s="138"/>
      <c r="HD47" s="138"/>
      <c r="HN47" s="138"/>
      <c r="HX47" s="138"/>
      <c r="IH47" s="138"/>
      <c r="IR47" s="138"/>
    </row>
    <row xmlns:x14ac="http://schemas.microsoft.com/office/spreadsheetml/2009/9/ac" r="48" s="3" customFormat="true" x14ac:dyDescent="0.25">
      <c r="A48" s="422" t="str">
        <f ca="true">IF(ISBLANK('Data Summary'!A50),"",'Data Summary'!A50)</f>
        <v/>
      </c>
      <c r="B48" s="138"/>
      <c r="L48" s="138"/>
      <c r="V48" s="138"/>
      <c r="AF48" s="138"/>
      <c r="AP48" s="138"/>
      <c r="AZ48" s="138"/>
      <c r="BA48" s="138"/>
      <c r="BB48" s="138"/>
      <c r="BC48" s="138"/>
      <c r="BD48" s="138"/>
      <c r="BE48" s="138"/>
      <c r="BF48" s="138"/>
      <c r="BG48" s="138"/>
      <c r="BJ48" s="138"/>
      <c r="BT48" s="138"/>
      <c r="CD48" s="138"/>
      <c r="CN48" s="138"/>
      <c r="CX48" s="138"/>
      <c r="DH48" s="138"/>
      <c r="DR48" s="138"/>
      <c r="EB48" s="138"/>
      <c r="EL48" s="138"/>
      <c r="EV48" s="138"/>
      <c r="FF48" s="138"/>
      <c r="FP48" s="138"/>
      <c r="FZ48" s="138"/>
      <c r="GJ48" s="138"/>
      <c r="GT48" s="138"/>
      <c r="HD48" s="138"/>
      <c r="HN48" s="138"/>
      <c r="HX48" s="138"/>
      <c r="IH48" s="138"/>
      <c r="IR48" s="138"/>
    </row>
    <row xmlns:x14ac="http://schemas.microsoft.com/office/spreadsheetml/2009/9/ac" r="49" s="3" customFormat="true" x14ac:dyDescent="0.25">
      <c r="A49" s="422" t="str">
        <f ca="true">IF(ISBLANK('Data Summary'!A51),"",'Data Summary'!A51)</f>
        <v/>
      </c>
      <c r="B49" s="138"/>
      <c r="L49" s="138"/>
      <c r="V49" s="138"/>
      <c r="AF49" s="138"/>
      <c r="AP49" s="138"/>
      <c r="AZ49" s="138"/>
      <c r="BA49" s="138"/>
      <c r="BB49" s="138"/>
      <c r="BC49" s="138"/>
      <c r="BD49" s="138"/>
      <c r="BE49" s="138"/>
      <c r="BF49" s="138"/>
      <c r="BG49" s="138"/>
      <c r="BJ49" s="138"/>
      <c r="BT49" s="138"/>
      <c r="CD49" s="138"/>
      <c r="CN49" s="138"/>
      <c r="CX49" s="138"/>
      <c r="DH49" s="138"/>
      <c r="DR49" s="138"/>
      <c r="EB49" s="138"/>
      <c r="EL49" s="138"/>
      <c r="EV49" s="138"/>
      <c r="FF49" s="138"/>
      <c r="FP49" s="138"/>
      <c r="FZ49" s="138"/>
      <c r="GJ49" s="138"/>
      <c r="GT49" s="138"/>
      <c r="HD49" s="138"/>
      <c r="HN49" s="138"/>
      <c r="HX49" s="138"/>
      <c r="IH49" s="138"/>
      <c r="IR49" s="138"/>
    </row>
    <row xmlns:x14ac="http://schemas.microsoft.com/office/spreadsheetml/2009/9/ac" r="50" s="3" customFormat="true" x14ac:dyDescent="0.25">
      <c r="A50" s="422" t="str">
        <f ca="true">IF(ISBLANK('Data Summary'!A52),"",'Data Summary'!A52)</f>
        <v/>
      </c>
      <c r="B50" s="138"/>
      <c r="L50" s="138"/>
      <c r="V50" s="138"/>
      <c r="AF50" s="138"/>
      <c r="AP50" s="138"/>
      <c r="AZ50" s="138"/>
      <c r="BA50" s="138"/>
      <c r="BB50" s="138"/>
      <c r="BC50" s="138"/>
      <c r="BD50" s="138"/>
      <c r="BE50" s="138"/>
      <c r="BF50" s="138"/>
      <c r="BG50" s="138"/>
      <c r="BJ50" s="138"/>
      <c r="BT50" s="138"/>
      <c r="CD50" s="138"/>
      <c r="CN50" s="138"/>
      <c r="CX50" s="138"/>
      <c r="DH50" s="138"/>
      <c r="DR50" s="138"/>
      <c r="EB50" s="138"/>
      <c r="EL50" s="138"/>
      <c r="EV50" s="138"/>
      <c r="FF50" s="138"/>
      <c r="FP50" s="138"/>
      <c r="FZ50" s="138"/>
      <c r="GJ50" s="138"/>
      <c r="GT50" s="138"/>
      <c r="HD50" s="138"/>
      <c r="HN50" s="138"/>
      <c r="HX50" s="138"/>
      <c r="IH50" s="138"/>
      <c r="IR50" s="138"/>
    </row>
    <row xmlns:x14ac="http://schemas.microsoft.com/office/spreadsheetml/2009/9/ac" r="51" s="3" customFormat="true" x14ac:dyDescent="0.25">
      <c r="A51" s="422" t="str">
        <f ca="true">IF(ISBLANK('Data Summary'!A53),"",'Data Summary'!A53)</f>
        <v/>
      </c>
      <c r="B51" s="138"/>
      <c r="L51" s="138"/>
      <c r="V51" s="138"/>
      <c r="AF51" s="138"/>
      <c r="AP51" s="138"/>
      <c r="AZ51" s="138"/>
      <c r="BA51" s="138"/>
      <c r="BB51" s="138"/>
      <c r="BC51" s="138"/>
      <c r="BD51" s="138"/>
      <c r="BE51" s="138"/>
      <c r="BF51" s="138"/>
      <c r="BG51" s="138"/>
      <c r="BJ51" s="138"/>
      <c r="BT51" s="138"/>
      <c r="CD51" s="138"/>
      <c r="CN51" s="138"/>
      <c r="CX51" s="138"/>
      <c r="DH51" s="138"/>
      <c r="DR51" s="138"/>
      <c r="EB51" s="138"/>
      <c r="EL51" s="138"/>
      <c r="EV51" s="138"/>
      <c r="FF51" s="138"/>
      <c r="FP51" s="138"/>
      <c r="FZ51" s="138"/>
      <c r="GJ51" s="138"/>
      <c r="GT51" s="138"/>
      <c r="HD51" s="138"/>
      <c r="HN51" s="138"/>
      <c r="HX51" s="138"/>
      <c r="IH51" s="138"/>
      <c r="IR51" s="138"/>
    </row>
    <row xmlns:x14ac="http://schemas.microsoft.com/office/spreadsheetml/2009/9/ac" r="52" s="3" customFormat="true" x14ac:dyDescent="0.25">
      <c r="A52" s="422" t="str">
        <f ca="true">IF(ISBLANK('Data Summary'!A54),"",'Data Summary'!A54)</f>
        <v/>
      </c>
      <c r="B52" s="138"/>
      <c r="L52" s="138"/>
      <c r="V52" s="138"/>
      <c r="AF52" s="138"/>
      <c r="AP52" s="138"/>
      <c r="AZ52" s="138"/>
      <c r="BA52" s="138"/>
      <c r="BB52" s="138"/>
      <c r="BC52" s="138"/>
      <c r="BD52" s="138"/>
      <c r="BE52" s="138"/>
      <c r="BF52" s="138"/>
      <c r="BG52" s="138"/>
      <c r="BJ52" s="138"/>
      <c r="BT52" s="138"/>
      <c r="CD52" s="138"/>
      <c r="CN52" s="138"/>
      <c r="CX52" s="138"/>
      <c r="DH52" s="138"/>
      <c r="DR52" s="138"/>
      <c r="EB52" s="138"/>
      <c r="EL52" s="138"/>
      <c r="EV52" s="138"/>
      <c r="FF52" s="138"/>
      <c r="FP52" s="138"/>
      <c r="FZ52" s="138"/>
      <c r="GJ52" s="138"/>
      <c r="GT52" s="138"/>
      <c r="HD52" s="138"/>
      <c r="HN52" s="138"/>
      <c r="HX52" s="138"/>
      <c r="IH52" s="138"/>
      <c r="IR52" s="138"/>
    </row>
    <row xmlns:x14ac="http://schemas.microsoft.com/office/spreadsheetml/2009/9/ac" r="53" s="3" customFormat="true" x14ac:dyDescent="0.25">
      <c r="A53" s="422" t="str">
        <f ca="true">IF(ISBLANK('Data Summary'!A55),"",'Data Summary'!A55)</f>
        <v/>
      </c>
      <c r="B53" s="138"/>
      <c r="L53" s="138"/>
      <c r="V53" s="138"/>
      <c r="AF53" s="138"/>
      <c r="AP53" s="138"/>
      <c r="AZ53" s="138"/>
      <c r="BA53" s="138"/>
      <c r="BB53" s="138"/>
      <c r="BC53" s="138"/>
      <c r="BD53" s="138"/>
      <c r="BE53" s="138"/>
      <c r="BF53" s="138"/>
      <c r="BG53" s="138"/>
      <c r="BJ53" s="138"/>
      <c r="BT53" s="138"/>
      <c r="CD53" s="138"/>
      <c r="CN53" s="138"/>
      <c r="CX53" s="138"/>
      <c r="DH53" s="138"/>
      <c r="DR53" s="138"/>
      <c r="EB53" s="138"/>
      <c r="EL53" s="138"/>
      <c r="EV53" s="138"/>
      <c r="FF53" s="138"/>
      <c r="FP53" s="138"/>
      <c r="FZ53" s="138"/>
      <c r="GJ53" s="138"/>
      <c r="GT53" s="138"/>
      <c r="HD53" s="138"/>
      <c r="HN53" s="138"/>
      <c r="HX53" s="138"/>
      <c r="IH53" s="138"/>
      <c r="IR53" s="138"/>
    </row>
    <row xmlns:x14ac="http://schemas.microsoft.com/office/spreadsheetml/2009/9/ac" r="54" s="3" customFormat="true" x14ac:dyDescent="0.25">
      <c r="A54" s="422" t="str">
        <f ca="true">IF(ISBLANK('Data Summary'!A56),"",'Data Summary'!A56)</f>
        <v/>
      </c>
      <c r="B54" s="138"/>
      <c r="L54" s="138"/>
      <c r="V54" s="138"/>
      <c r="AF54" s="138"/>
      <c r="AP54" s="138"/>
      <c r="AZ54" s="138"/>
      <c r="BA54" s="138"/>
      <c r="BB54" s="138"/>
      <c r="BC54" s="138"/>
      <c r="BD54" s="138"/>
      <c r="BE54" s="138"/>
      <c r="BF54" s="138"/>
      <c r="BG54" s="138"/>
      <c r="BJ54" s="138"/>
      <c r="BT54" s="138"/>
      <c r="CD54" s="138"/>
      <c r="CN54" s="138"/>
      <c r="CX54" s="138"/>
      <c r="DH54" s="138"/>
      <c r="DR54" s="138"/>
      <c r="EB54" s="138"/>
      <c r="EL54" s="138"/>
      <c r="EV54" s="138"/>
      <c r="FF54" s="138"/>
      <c r="FP54" s="138"/>
      <c r="FZ54" s="138"/>
      <c r="GJ54" s="138"/>
      <c r="GT54" s="138"/>
      <c r="HD54" s="138"/>
      <c r="HN54" s="138"/>
      <c r="HX54" s="138"/>
      <c r="IH54" s="138"/>
      <c r="IR54" s="138"/>
    </row>
    <row xmlns:x14ac="http://schemas.microsoft.com/office/spreadsheetml/2009/9/ac" r="55" s="3" customFormat="true" x14ac:dyDescent="0.25">
      <c r="A55" s="422" t="str">
        <f ca="true">IF(ISBLANK('Data Summary'!A57),"",'Data Summary'!A57)</f>
        <v/>
      </c>
      <c r="B55" s="138"/>
      <c r="L55" s="138"/>
      <c r="V55" s="138"/>
      <c r="AF55" s="138"/>
      <c r="AP55" s="138"/>
      <c r="AZ55" s="138"/>
      <c r="BA55" s="138"/>
      <c r="BB55" s="138"/>
      <c r="BC55" s="138"/>
      <c r="BD55" s="138"/>
      <c r="BE55" s="138"/>
      <c r="BF55" s="138"/>
      <c r="BG55" s="138"/>
      <c r="BJ55" s="138"/>
      <c r="BT55" s="138"/>
      <c r="CD55" s="138"/>
      <c r="CN55" s="138"/>
      <c r="CX55" s="138"/>
      <c r="DH55" s="138"/>
      <c r="DR55" s="138"/>
      <c r="EB55" s="138"/>
      <c r="EL55" s="138"/>
      <c r="EV55" s="138"/>
      <c r="FF55" s="138"/>
      <c r="FP55" s="138"/>
      <c r="FZ55" s="138"/>
      <c r="GJ55" s="138"/>
      <c r="GT55" s="138"/>
      <c r="HD55" s="138"/>
      <c r="HN55" s="138"/>
      <c r="HX55" s="138"/>
      <c r="IH55" s="138"/>
      <c r="IR55" s="138"/>
    </row>
    <row xmlns:x14ac="http://schemas.microsoft.com/office/spreadsheetml/2009/9/ac" r="56" s="3" customFormat="true" x14ac:dyDescent="0.25">
      <c r="A56" s="422" t="str">
        <f ca="true">IF(ISBLANK('Data Summary'!A58),"",'Data Summary'!A58)</f>
        <v/>
      </c>
      <c r="B56" s="138"/>
      <c r="L56" s="138"/>
      <c r="V56" s="138"/>
      <c r="AF56" s="138"/>
      <c r="AP56" s="138"/>
      <c r="AZ56" s="138"/>
      <c r="BA56" s="138"/>
      <c r="BB56" s="138"/>
      <c r="BC56" s="138"/>
      <c r="BD56" s="138"/>
      <c r="BE56" s="138"/>
      <c r="BF56" s="138"/>
      <c r="BG56" s="138"/>
      <c r="BJ56" s="138"/>
      <c r="BT56" s="138"/>
      <c r="CD56" s="138"/>
      <c r="CN56" s="138"/>
      <c r="CX56" s="138"/>
      <c r="DH56" s="138"/>
      <c r="DR56" s="138"/>
      <c r="EB56" s="138"/>
      <c r="EL56" s="138"/>
      <c r="EV56" s="138"/>
      <c r="FF56" s="138"/>
      <c r="FP56" s="138"/>
      <c r="FZ56" s="138"/>
      <c r="GJ56" s="138"/>
      <c r="GT56" s="138"/>
      <c r="HD56" s="138"/>
      <c r="HN56" s="138"/>
      <c r="HX56" s="138"/>
      <c r="IH56" s="138"/>
      <c r="IR56" s="138"/>
    </row>
    <row xmlns:x14ac="http://schemas.microsoft.com/office/spreadsheetml/2009/9/ac" r="57" s="3" customFormat="true" x14ac:dyDescent="0.25">
      <c r="A57" s="422" t="str">
        <f ca="true">IF(ISBLANK('Data Summary'!A59),"",'Data Summary'!A59)</f>
        <v/>
      </c>
      <c r="B57" s="138"/>
      <c r="L57" s="138"/>
      <c r="V57" s="138"/>
      <c r="AF57" s="138"/>
      <c r="AP57" s="138"/>
      <c r="AZ57" s="138"/>
      <c r="BA57" s="138"/>
      <c r="BB57" s="138"/>
      <c r="BC57" s="138"/>
      <c r="BD57" s="138"/>
      <c r="BE57" s="138"/>
      <c r="BF57" s="138"/>
      <c r="BG57" s="138"/>
      <c r="BJ57" s="138"/>
      <c r="BT57" s="138"/>
      <c r="CD57" s="138"/>
      <c r="CN57" s="138"/>
      <c r="CX57" s="138"/>
      <c r="DH57" s="138"/>
      <c r="DR57" s="138"/>
      <c r="EB57" s="138"/>
      <c r="EL57" s="138"/>
      <c r="EV57" s="138"/>
      <c r="FF57" s="138"/>
      <c r="FP57" s="138"/>
      <c r="FZ57" s="138"/>
      <c r="GJ57" s="138"/>
      <c r="GT57" s="138"/>
      <c r="HD57" s="138"/>
      <c r="HN57" s="138"/>
      <c r="HX57" s="138"/>
      <c r="IH57" s="138"/>
      <c r="IR57" s="138"/>
    </row>
    <row xmlns:x14ac="http://schemas.microsoft.com/office/spreadsheetml/2009/9/ac" r="58" s="3" customFormat="true" x14ac:dyDescent="0.25">
      <c r="A58" s="422" t="str">
        <f ca="true">IF(ISBLANK('Data Summary'!A60),"",'Data Summary'!A60)</f>
        <v/>
      </c>
      <c r="B58" s="138"/>
      <c r="L58" s="138"/>
      <c r="V58" s="138"/>
      <c r="AF58" s="138"/>
      <c r="AP58" s="138"/>
      <c r="AZ58" s="138"/>
      <c r="BA58" s="138"/>
      <c r="BB58" s="138"/>
      <c r="BC58" s="138"/>
      <c r="BD58" s="138"/>
      <c r="BE58" s="138"/>
      <c r="BF58" s="138"/>
      <c r="BG58" s="138"/>
      <c r="BJ58" s="138"/>
      <c r="BT58" s="138"/>
      <c r="CD58" s="138"/>
      <c r="CN58" s="138"/>
      <c r="CX58" s="138"/>
      <c r="DH58" s="138"/>
      <c r="DR58" s="138"/>
      <c r="EB58" s="138"/>
      <c r="EL58" s="138"/>
      <c r="EV58" s="138"/>
      <c r="FF58" s="138"/>
      <c r="FP58" s="138"/>
      <c r="FZ58" s="138"/>
      <c r="GJ58" s="138"/>
      <c r="GT58" s="138"/>
      <c r="HD58" s="138"/>
      <c r="HN58" s="138"/>
      <c r="HX58" s="138"/>
      <c r="IH58" s="138"/>
      <c r="IR58" s="138"/>
    </row>
    <row xmlns:x14ac="http://schemas.microsoft.com/office/spreadsheetml/2009/9/ac" r="59" s="3" customFormat="true" x14ac:dyDescent="0.25">
      <c r="A59" s="422" t="str">
        <f ca="true">IF(ISBLANK('Data Summary'!A61),"",'Data Summary'!A61)</f>
        <v/>
      </c>
      <c r="B59" s="138"/>
      <c r="L59" s="138"/>
      <c r="V59" s="138"/>
      <c r="AF59" s="138"/>
      <c r="AP59" s="138"/>
      <c r="AZ59" s="138"/>
      <c r="BA59" s="138"/>
      <c r="BB59" s="138"/>
      <c r="BC59" s="138"/>
      <c r="BD59" s="138"/>
      <c r="BE59" s="138"/>
      <c r="BF59" s="138"/>
      <c r="BG59" s="138"/>
      <c r="BJ59" s="138"/>
      <c r="BT59" s="138"/>
      <c r="CD59" s="138"/>
      <c r="CN59" s="138"/>
      <c r="CX59" s="138"/>
      <c r="DH59" s="138"/>
      <c r="DR59" s="138"/>
      <c r="EB59" s="138"/>
      <c r="EL59" s="138"/>
      <c r="EV59" s="138"/>
      <c r="FF59" s="138"/>
      <c r="FP59" s="138"/>
      <c r="FZ59" s="138"/>
      <c r="GJ59" s="138"/>
      <c r="GT59" s="138"/>
      <c r="HD59" s="138"/>
      <c r="HN59" s="138"/>
      <c r="HX59" s="138"/>
      <c r="IH59" s="138"/>
      <c r="IR59" s="138"/>
    </row>
    <row xmlns:x14ac="http://schemas.microsoft.com/office/spreadsheetml/2009/9/ac" r="60" s="3" customFormat="true" x14ac:dyDescent="0.25">
      <c r="A60" s="422" t="str">
        <f ca="true">IF(ISBLANK('Data Summary'!A62),"",'Data Summary'!A62)</f>
        <v/>
      </c>
      <c r="B60" s="138"/>
      <c r="L60" s="138"/>
      <c r="V60" s="138"/>
      <c r="AF60" s="138"/>
      <c r="AP60" s="138"/>
      <c r="AZ60" s="138"/>
      <c r="BA60" s="138"/>
      <c r="BB60" s="138"/>
      <c r="BC60" s="138"/>
      <c r="BD60" s="138"/>
      <c r="BE60" s="138"/>
      <c r="BF60" s="138"/>
      <c r="BG60" s="138"/>
      <c r="BJ60" s="138"/>
      <c r="BT60" s="138"/>
      <c r="CD60" s="138"/>
      <c r="CN60" s="138"/>
      <c r="CX60" s="138"/>
      <c r="DH60" s="138"/>
      <c r="DR60" s="138"/>
      <c r="EB60" s="138"/>
      <c r="EL60" s="138"/>
      <c r="EV60" s="138"/>
      <c r="FF60" s="138"/>
      <c r="FP60" s="138"/>
      <c r="FZ60" s="138"/>
      <c r="GJ60" s="138"/>
      <c r="GT60" s="138"/>
      <c r="HD60" s="138"/>
      <c r="HN60" s="138"/>
      <c r="HX60" s="138"/>
      <c r="IH60" s="138"/>
      <c r="IR60" s="138"/>
    </row>
    <row xmlns:x14ac="http://schemas.microsoft.com/office/spreadsheetml/2009/9/ac" r="61" s="3" customFormat="true" x14ac:dyDescent="0.25">
      <c r="A61" s="422" t="str">
        <f ca="true">IF(ISBLANK('Data Summary'!A63),"",'Data Summary'!A63)</f>
        <v/>
      </c>
      <c r="B61" s="138"/>
      <c r="L61" s="138"/>
      <c r="V61" s="138"/>
      <c r="AF61" s="138"/>
      <c r="AP61" s="138"/>
      <c r="AZ61" s="138"/>
      <c r="BA61" s="138"/>
      <c r="BB61" s="138"/>
      <c r="BC61" s="138"/>
      <c r="BD61" s="138"/>
      <c r="BE61" s="138"/>
      <c r="BF61" s="138"/>
      <c r="BG61" s="138"/>
      <c r="BJ61" s="138"/>
      <c r="BT61" s="138"/>
      <c r="CD61" s="138"/>
      <c r="CN61" s="138"/>
      <c r="CX61" s="138"/>
      <c r="DH61" s="138"/>
      <c r="DR61" s="138"/>
      <c r="EB61" s="138"/>
      <c r="EL61" s="138"/>
      <c r="EV61" s="138"/>
      <c r="FF61" s="138"/>
      <c r="FP61" s="138"/>
      <c r="FZ61" s="138"/>
      <c r="GJ61" s="138"/>
      <c r="GT61" s="138"/>
      <c r="HD61" s="138"/>
      <c r="HN61" s="138"/>
      <c r="HX61" s="138"/>
      <c r="IH61" s="138"/>
      <c r="IR61" s="138"/>
    </row>
    <row xmlns:x14ac="http://schemas.microsoft.com/office/spreadsheetml/2009/9/ac" r="62" s="3" customFormat="true" x14ac:dyDescent="0.25">
      <c r="A62" s="422" t="str">
        <f ca="true">IF(ISBLANK('Data Summary'!A64),"",'Data Summary'!A64)</f>
        <v/>
      </c>
      <c r="B62" s="138"/>
      <c r="L62" s="138"/>
      <c r="V62" s="138"/>
      <c r="AF62" s="138"/>
      <c r="AP62" s="138"/>
      <c r="AZ62" s="138"/>
      <c r="BA62" s="138"/>
      <c r="BB62" s="138"/>
      <c r="BC62" s="138"/>
      <c r="BD62" s="138"/>
      <c r="BE62" s="138"/>
      <c r="BF62" s="138"/>
      <c r="BG62" s="138"/>
      <c r="BJ62" s="138"/>
      <c r="BT62" s="138"/>
      <c r="CD62" s="138"/>
      <c r="CN62" s="138"/>
      <c r="CX62" s="138"/>
      <c r="DH62" s="138"/>
      <c r="DR62" s="138"/>
      <c r="EB62" s="138"/>
      <c r="EL62" s="138"/>
      <c r="EV62" s="138"/>
      <c r="FF62" s="138"/>
      <c r="FP62" s="138"/>
      <c r="FZ62" s="138"/>
      <c r="GJ62" s="138"/>
      <c r="GT62" s="138"/>
      <c r="HD62" s="138"/>
      <c r="HN62" s="138"/>
      <c r="HX62" s="138"/>
      <c r="IH62" s="138"/>
      <c r="IR62" s="138"/>
    </row>
    <row xmlns:x14ac="http://schemas.microsoft.com/office/spreadsheetml/2009/9/ac" r="63" s="3" customFormat="true" x14ac:dyDescent="0.25">
      <c r="A63" s="422" t="str">
        <f ca="true">IF(ISBLANK('Data Summary'!A65),"",'Data Summary'!A65)</f>
        <v/>
      </c>
      <c r="B63" s="138"/>
      <c r="L63" s="138"/>
      <c r="V63" s="138"/>
      <c r="AF63" s="138"/>
      <c r="AP63" s="138"/>
      <c r="AZ63" s="138"/>
      <c r="BA63" s="138"/>
      <c r="BB63" s="138"/>
      <c r="BC63" s="138"/>
      <c r="BD63" s="138"/>
      <c r="BE63" s="138"/>
      <c r="BF63" s="138"/>
      <c r="BG63" s="138"/>
      <c r="BJ63" s="138"/>
      <c r="BT63" s="138"/>
      <c r="CD63" s="138"/>
      <c r="CN63" s="138"/>
      <c r="CX63" s="138"/>
      <c r="DH63" s="138"/>
      <c r="DR63" s="138"/>
      <c r="EB63" s="138"/>
      <c r="EL63" s="138"/>
      <c r="EV63" s="138"/>
      <c r="FF63" s="138"/>
      <c r="FP63" s="138"/>
      <c r="FZ63" s="138"/>
      <c r="GJ63" s="138"/>
      <c r="GT63" s="138"/>
      <c r="HD63" s="138"/>
      <c r="HN63" s="138"/>
      <c r="HX63" s="138"/>
      <c r="IH63" s="138"/>
      <c r="IR63" s="138"/>
    </row>
    <row xmlns:x14ac="http://schemas.microsoft.com/office/spreadsheetml/2009/9/ac" r="64" s="3" customFormat="true" x14ac:dyDescent="0.25">
      <c r="A64" s="422" t="str">
        <f ca="true">IF(ISBLANK('Data Summary'!A66),"",'Data Summary'!A66)</f>
        <v/>
      </c>
      <c r="B64" s="138"/>
      <c r="L64" s="138"/>
      <c r="V64" s="138"/>
      <c r="AF64" s="138"/>
      <c r="AP64" s="138"/>
      <c r="AZ64" s="138"/>
      <c r="BA64" s="138"/>
      <c r="BB64" s="138"/>
      <c r="BC64" s="138"/>
      <c r="BD64" s="138"/>
      <c r="BE64" s="138"/>
      <c r="BF64" s="138"/>
      <c r="BG64" s="138"/>
      <c r="BJ64" s="138"/>
      <c r="BT64" s="138"/>
      <c r="CD64" s="138"/>
      <c r="CN64" s="138"/>
      <c r="CX64" s="138"/>
      <c r="DH64" s="138"/>
      <c r="DR64" s="138"/>
      <c r="EB64" s="138"/>
      <c r="EL64" s="138"/>
      <c r="EV64" s="138"/>
      <c r="FF64" s="138"/>
      <c r="FP64" s="138"/>
      <c r="FZ64" s="138"/>
      <c r="GJ64" s="138"/>
      <c r="GT64" s="138"/>
      <c r="HD64" s="138"/>
      <c r="HN64" s="138"/>
      <c r="HX64" s="138"/>
      <c r="IH64" s="138"/>
      <c r="IR64" s="138"/>
    </row>
    <row xmlns:x14ac="http://schemas.microsoft.com/office/spreadsheetml/2009/9/ac" r="65" s="3" customFormat="true" x14ac:dyDescent="0.25">
      <c r="A65" s="422" t="str">
        <f ca="true">IF(ISBLANK('Data Summary'!A67),"",'Data Summary'!A67)</f>
        <v/>
      </c>
      <c r="B65" s="138"/>
      <c r="L65" s="138"/>
      <c r="V65" s="138"/>
      <c r="AF65" s="138"/>
      <c r="AP65" s="138"/>
      <c r="AZ65" s="138"/>
      <c r="BA65" s="138"/>
      <c r="BB65" s="138"/>
      <c r="BC65" s="138"/>
      <c r="BD65" s="138"/>
      <c r="BE65" s="138"/>
      <c r="BF65" s="138"/>
      <c r="BG65" s="138"/>
      <c r="BJ65" s="138"/>
      <c r="BT65" s="138"/>
      <c r="CD65" s="138"/>
      <c r="CN65" s="138"/>
      <c r="CX65" s="138"/>
      <c r="DH65" s="138"/>
      <c r="DR65" s="138"/>
      <c r="EB65" s="138"/>
      <c r="EL65" s="138"/>
      <c r="EV65" s="138"/>
      <c r="FF65" s="138"/>
      <c r="FP65" s="138"/>
      <c r="FZ65" s="138"/>
      <c r="GJ65" s="138"/>
      <c r="GT65" s="138"/>
      <c r="HD65" s="138"/>
      <c r="HN65" s="138"/>
      <c r="HX65" s="138"/>
      <c r="IH65" s="138"/>
      <c r="IR65" s="138"/>
    </row>
    <row xmlns:x14ac="http://schemas.microsoft.com/office/spreadsheetml/2009/9/ac" r="66" s="3" customFormat="true" x14ac:dyDescent="0.25">
      <c r="A66" s="422" t="str">
        <f ca="true">IF(ISBLANK('Data Summary'!A68),"",'Data Summary'!A68)</f>
        <v/>
      </c>
      <c r="B66" s="138"/>
      <c r="L66" s="138"/>
      <c r="V66" s="138"/>
      <c r="AF66" s="138"/>
      <c r="AP66" s="138"/>
      <c r="AZ66" s="138"/>
      <c r="BA66" s="138"/>
      <c r="BB66" s="138"/>
      <c r="BC66" s="138"/>
      <c r="BD66" s="138"/>
      <c r="BE66" s="138"/>
      <c r="BF66" s="138"/>
      <c r="BG66" s="138"/>
      <c r="BJ66" s="138"/>
      <c r="BT66" s="138"/>
      <c r="CD66" s="138"/>
      <c r="CN66" s="138"/>
      <c r="CX66" s="138"/>
      <c r="DH66" s="138"/>
      <c r="DR66" s="138"/>
      <c r="EB66" s="138"/>
      <c r="EL66" s="138"/>
      <c r="EV66" s="138"/>
      <c r="FF66" s="138"/>
      <c r="FP66" s="138"/>
      <c r="FZ66" s="138"/>
      <c r="GJ66" s="138"/>
      <c r="GT66" s="138"/>
      <c r="HD66" s="138"/>
      <c r="HN66" s="138"/>
      <c r="HX66" s="138"/>
      <c r="IH66" s="138"/>
      <c r="IR66" s="138"/>
    </row>
    <row xmlns:x14ac="http://schemas.microsoft.com/office/spreadsheetml/2009/9/ac" r="67" s="3" customFormat="true" x14ac:dyDescent="0.25">
      <c r="A67" s="422" t="str">
        <f ca="true">IF(ISBLANK('Data Summary'!A69),"",'Data Summary'!A69)</f>
        <v/>
      </c>
      <c r="B67" s="138"/>
      <c r="L67" s="138"/>
      <c r="V67" s="138"/>
      <c r="AF67" s="138"/>
      <c r="AP67" s="138"/>
      <c r="AZ67" s="138"/>
      <c r="BA67" s="138"/>
      <c r="BB67" s="138"/>
      <c r="BC67" s="138"/>
      <c r="BD67" s="138"/>
      <c r="BE67" s="138"/>
      <c r="BF67" s="138"/>
      <c r="BG67" s="138"/>
      <c r="BJ67" s="138"/>
      <c r="BT67" s="138"/>
      <c r="CD67" s="138"/>
      <c r="CN67" s="138"/>
      <c r="CX67" s="138"/>
      <c r="DH67" s="138"/>
      <c r="DR67" s="138"/>
      <c r="EB67" s="138"/>
      <c r="EL67" s="138"/>
      <c r="EV67" s="138"/>
      <c r="FF67" s="138"/>
      <c r="FP67" s="138"/>
      <c r="FZ67" s="138"/>
      <c r="GJ67" s="138"/>
      <c r="GT67" s="138"/>
      <c r="HD67" s="138"/>
      <c r="HN67" s="138"/>
      <c r="HX67" s="138"/>
      <c r="IH67" s="138"/>
      <c r="IR67" s="138"/>
    </row>
    <row xmlns:x14ac="http://schemas.microsoft.com/office/spreadsheetml/2009/9/ac" r="68" s="3" customFormat="true" x14ac:dyDescent="0.25">
      <c r="A68" s="422" t="str">
        <f ca="true">IF(ISBLANK('Data Summary'!A70),"",'Data Summary'!A70)</f>
        <v/>
      </c>
      <c r="B68" s="138"/>
      <c r="L68" s="138"/>
      <c r="V68" s="138"/>
      <c r="AF68" s="138"/>
      <c r="AP68" s="138"/>
      <c r="AZ68" s="138"/>
      <c r="BA68" s="138"/>
      <c r="BB68" s="138"/>
      <c r="BC68" s="138"/>
      <c r="BD68" s="138"/>
      <c r="BE68" s="138"/>
      <c r="BF68" s="138"/>
      <c r="BG68" s="138"/>
      <c r="BJ68" s="138"/>
      <c r="BT68" s="138"/>
      <c r="CD68" s="138"/>
      <c r="CN68" s="138"/>
      <c r="CX68" s="138"/>
      <c r="DH68" s="138"/>
      <c r="DR68" s="138"/>
      <c r="EB68" s="138"/>
      <c r="EL68" s="138"/>
      <c r="EV68" s="138"/>
      <c r="FF68" s="138"/>
      <c r="FP68" s="138"/>
      <c r="FZ68" s="138"/>
      <c r="GJ68" s="138"/>
      <c r="GT68" s="138"/>
      <c r="HD68" s="138"/>
      <c r="HN68" s="138"/>
      <c r="HX68" s="138"/>
      <c r="IH68" s="138"/>
      <c r="IR68" s="138"/>
    </row>
    <row xmlns:x14ac="http://schemas.microsoft.com/office/spreadsheetml/2009/9/ac" r="69" s="3" customFormat="true" x14ac:dyDescent="0.25">
      <c r="A69" s="422" t="str">
        <f ca="true">IF(ISBLANK('Data Summary'!A71),"",'Data Summary'!A71)</f>
        <v/>
      </c>
      <c r="B69" s="138"/>
      <c r="L69" s="138"/>
      <c r="V69" s="138"/>
      <c r="AF69" s="138"/>
      <c r="AP69" s="138"/>
      <c r="AZ69" s="138"/>
      <c r="BA69" s="138"/>
      <c r="BB69" s="138"/>
      <c r="BC69" s="138"/>
      <c r="BD69" s="138"/>
      <c r="BE69" s="138"/>
      <c r="BF69" s="138"/>
      <c r="BG69" s="138"/>
      <c r="BJ69" s="138"/>
      <c r="BT69" s="138"/>
      <c r="CD69" s="138"/>
      <c r="CN69" s="138"/>
      <c r="CX69" s="138"/>
      <c r="DH69" s="138"/>
      <c r="DR69" s="138"/>
      <c r="EB69" s="138"/>
      <c r="EL69" s="138"/>
      <c r="EV69" s="138"/>
      <c r="FF69" s="138"/>
      <c r="FP69" s="138"/>
      <c r="FZ69" s="138"/>
      <c r="GJ69" s="138"/>
      <c r="GT69" s="138"/>
      <c r="HD69" s="138"/>
      <c r="HN69" s="138"/>
      <c r="HX69" s="138"/>
      <c r="IH69" s="138"/>
      <c r="IR69" s="138"/>
    </row>
    <row xmlns:x14ac="http://schemas.microsoft.com/office/spreadsheetml/2009/9/ac" r="70" s="3" customFormat="true" x14ac:dyDescent="0.25">
      <c r="A70" s="422" t="str">
        <f ca="true">IF(ISBLANK('Data Summary'!A72),"",'Data Summary'!A72)</f>
        <v/>
      </c>
      <c r="B70" s="138"/>
      <c r="L70" s="138"/>
      <c r="V70" s="138"/>
      <c r="AF70" s="138"/>
      <c r="AP70" s="138"/>
      <c r="AZ70" s="138"/>
      <c r="BA70" s="138"/>
      <c r="BB70" s="138"/>
      <c r="BC70" s="138"/>
      <c r="BD70" s="138"/>
      <c r="BE70" s="138"/>
      <c r="BF70" s="138"/>
      <c r="BG70" s="138"/>
      <c r="BJ70" s="138"/>
      <c r="BT70" s="138"/>
      <c r="CD70" s="138"/>
      <c r="CN70" s="138"/>
      <c r="CX70" s="138"/>
      <c r="DH70" s="138"/>
      <c r="DR70" s="138"/>
      <c r="EB70" s="138"/>
      <c r="EL70" s="138"/>
      <c r="EV70" s="138"/>
      <c r="FF70" s="138"/>
      <c r="FP70" s="138"/>
      <c r="FZ70" s="138"/>
      <c r="GJ70" s="138"/>
      <c r="GT70" s="138"/>
      <c r="HD70" s="138"/>
      <c r="HN70" s="138"/>
      <c r="HX70" s="138"/>
      <c r="IH70" s="138"/>
      <c r="IR70" s="138"/>
    </row>
    <row xmlns:x14ac="http://schemas.microsoft.com/office/spreadsheetml/2009/9/ac" r="71" s="3" customFormat="true" x14ac:dyDescent="0.25">
      <c r="A71" s="422" t="str">
        <f ca="true">IF(ISBLANK('Data Summary'!A73),"",'Data Summary'!A73)</f>
        <v/>
      </c>
      <c r="B71" s="138"/>
      <c r="L71" s="138"/>
      <c r="V71" s="138"/>
      <c r="AF71" s="138"/>
      <c r="AP71" s="138"/>
      <c r="AZ71" s="138"/>
      <c r="BA71" s="138"/>
      <c r="BB71" s="138"/>
      <c r="BC71" s="138"/>
      <c r="BD71" s="138"/>
      <c r="BE71" s="138"/>
      <c r="BF71" s="138"/>
      <c r="BG71" s="138"/>
      <c r="BJ71" s="138"/>
      <c r="BT71" s="138"/>
      <c r="CD71" s="138"/>
      <c r="CN71" s="138"/>
      <c r="CX71" s="138"/>
      <c r="DH71" s="138"/>
      <c r="DR71" s="138"/>
      <c r="EB71" s="138"/>
      <c r="EL71" s="138"/>
      <c r="EV71" s="138"/>
      <c r="FF71" s="138"/>
      <c r="FP71" s="138"/>
      <c r="FZ71" s="138"/>
      <c r="GJ71" s="138"/>
      <c r="GT71" s="138"/>
      <c r="HD71" s="138"/>
      <c r="HN71" s="138"/>
      <c r="HX71" s="138"/>
      <c r="IH71" s="138"/>
      <c r="IR71" s="138"/>
    </row>
    <row xmlns:x14ac="http://schemas.microsoft.com/office/spreadsheetml/2009/9/ac" r="72" s="3" customFormat="true" x14ac:dyDescent="0.25">
      <c r="A72" s="422" t="str">
        <f ca="true">IF(ISBLANK('Data Summary'!A74),"",'Data Summary'!A74)</f>
        <v/>
      </c>
      <c r="B72" s="138"/>
      <c r="L72" s="138"/>
      <c r="V72" s="138"/>
      <c r="AF72" s="138"/>
      <c r="AP72" s="138"/>
      <c r="AZ72" s="138"/>
      <c r="BA72" s="138"/>
      <c r="BB72" s="138"/>
      <c r="BC72" s="138"/>
      <c r="BD72" s="138"/>
      <c r="BE72" s="138"/>
      <c r="BF72" s="138"/>
      <c r="BG72" s="138"/>
      <c r="BJ72" s="138"/>
      <c r="BT72" s="138"/>
      <c r="CD72" s="138"/>
      <c r="CN72" s="138"/>
      <c r="CX72" s="138"/>
      <c r="DH72" s="138"/>
      <c r="DR72" s="138"/>
      <c r="EB72" s="138"/>
      <c r="EL72" s="138"/>
      <c r="EV72" s="138"/>
      <c r="FF72" s="138"/>
      <c r="FP72" s="138"/>
      <c r="FZ72" s="138"/>
      <c r="GJ72" s="138"/>
      <c r="GT72" s="138"/>
      <c r="HD72" s="138"/>
      <c r="HN72" s="138"/>
      <c r="HX72" s="138"/>
      <c r="IH72" s="138"/>
      <c r="IR72" s="138"/>
    </row>
    <row xmlns:x14ac="http://schemas.microsoft.com/office/spreadsheetml/2009/9/ac" r="73" s="3" customFormat="true" x14ac:dyDescent="0.25">
      <c r="A73" s="422" t="str">
        <f ca="true">IF(ISBLANK('Data Summary'!A75),"",'Data Summary'!A75)</f>
        <v/>
      </c>
      <c r="B73" s="138"/>
      <c r="L73" s="138"/>
      <c r="V73" s="138"/>
      <c r="AF73" s="138"/>
      <c r="AP73" s="138"/>
      <c r="AZ73" s="138"/>
      <c r="BA73" s="138"/>
      <c r="BB73" s="138"/>
      <c r="BC73" s="138"/>
      <c r="BD73" s="138"/>
      <c r="BE73" s="138"/>
      <c r="BF73" s="138"/>
      <c r="BG73" s="138"/>
      <c r="BJ73" s="138"/>
      <c r="BT73" s="138"/>
      <c r="CD73" s="138"/>
      <c r="CN73" s="138"/>
      <c r="CX73" s="138"/>
      <c r="DH73" s="138"/>
      <c r="DR73" s="138"/>
      <c r="EB73" s="138"/>
      <c r="EL73" s="138"/>
      <c r="EV73" s="138"/>
      <c r="FF73" s="138"/>
      <c r="FP73" s="138"/>
      <c r="FZ73" s="138"/>
      <c r="GJ73" s="138"/>
      <c r="GT73" s="138"/>
      <c r="HD73" s="138"/>
      <c r="HN73" s="138"/>
      <c r="HX73" s="138"/>
      <c r="IH73" s="138"/>
      <c r="IR73" s="138"/>
    </row>
    <row xmlns:x14ac="http://schemas.microsoft.com/office/spreadsheetml/2009/9/ac" r="74" s="3" customFormat="true" x14ac:dyDescent="0.25">
      <c r="A74" s="422" t="str">
        <f ca="true">IF(ISBLANK('Data Summary'!A76),"",'Data Summary'!A76)</f>
        <v/>
      </c>
      <c r="B74" s="138"/>
      <c r="L74" s="138"/>
      <c r="V74" s="138"/>
      <c r="AF74" s="138"/>
      <c r="AP74" s="138"/>
      <c r="AZ74" s="138"/>
      <c r="BA74" s="138"/>
      <c r="BB74" s="138"/>
      <c r="BC74" s="138"/>
      <c r="BD74" s="138"/>
      <c r="BE74" s="138"/>
      <c r="BF74" s="138"/>
      <c r="BG74" s="138"/>
      <c r="BJ74" s="138"/>
      <c r="BT74" s="138"/>
      <c r="CD74" s="138"/>
      <c r="CN74" s="138"/>
      <c r="CX74" s="138"/>
      <c r="DH74" s="138"/>
      <c r="DR74" s="138"/>
      <c r="EB74" s="138"/>
      <c r="EL74" s="138"/>
      <c r="EV74" s="138"/>
      <c r="FF74" s="138"/>
      <c r="FP74" s="138"/>
      <c r="FZ74" s="138"/>
      <c r="GJ74" s="138"/>
      <c r="GT74" s="138"/>
      <c r="HD74" s="138"/>
      <c r="HN74" s="138"/>
      <c r="HX74" s="138"/>
      <c r="IH74" s="138"/>
      <c r="IR74" s="138"/>
    </row>
    <row xmlns:x14ac="http://schemas.microsoft.com/office/spreadsheetml/2009/9/ac" r="75" s="3" customFormat="true" x14ac:dyDescent="0.25">
      <c r="A75" s="422" t="str">
        <f ca="true">IF(ISBLANK('Data Summary'!A77),"",'Data Summary'!A77)</f>
        <v/>
      </c>
      <c r="B75" s="138"/>
      <c r="L75" s="138"/>
      <c r="V75" s="138"/>
      <c r="AF75" s="138"/>
      <c r="AP75" s="138"/>
      <c r="AZ75" s="138"/>
      <c r="BA75" s="138"/>
      <c r="BB75" s="138"/>
      <c r="BC75" s="138"/>
      <c r="BD75" s="138"/>
      <c r="BE75" s="138"/>
      <c r="BF75" s="138"/>
      <c r="BG75" s="138"/>
      <c r="BJ75" s="138"/>
      <c r="BT75" s="138"/>
      <c r="CD75" s="138"/>
      <c r="CN75" s="138"/>
      <c r="CX75" s="138"/>
      <c r="DH75" s="138"/>
      <c r="DR75" s="138"/>
      <c r="EB75" s="138"/>
      <c r="EL75" s="138"/>
      <c r="EV75" s="138"/>
      <c r="FF75" s="138"/>
      <c r="FP75" s="138"/>
      <c r="FZ75" s="138"/>
      <c r="GJ75" s="138"/>
      <c r="GT75" s="138"/>
      <c r="HD75" s="138"/>
      <c r="HN75" s="138"/>
      <c r="HX75" s="138"/>
      <c r="IH75" s="138"/>
      <c r="IR75" s="138"/>
    </row>
    <row xmlns:x14ac="http://schemas.microsoft.com/office/spreadsheetml/2009/9/ac" r="76" s="3" customFormat="true" x14ac:dyDescent="0.25">
      <c r="A76" s="422" t="str">
        <f ca="true">IF(ISBLANK('Data Summary'!A78),"",'Data Summary'!A78)</f>
        <v/>
      </c>
      <c r="B76" s="138"/>
      <c r="L76" s="138"/>
      <c r="V76" s="138"/>
      <c r="AF76" s="138"/>
      <c r="AP76" s="138"/>
      <c r="AZ76" s="138"/>
      <c r="BA76" s="138"/>
      <c r="BB76" s="138"/>
      <c r="BC76" s="138"/>
      <c r="BD76" s="138"/>
      <c r="BE76" s="138"/>
      <c r="BF76" s="138"/>
      <c r="BG76" s="138"/>
      <c r="BJ76" s="138"/>
      <c r="BT76" s="138"/>
      <c r="CD76" s="138"/>
      <c r="CN76" s="138"/>
      <c r="CX76" s="138"/>
      <c r="DH76" s="138"/>
      <c r="DR76" s="138"/>
      <c r="EB76" s="138"/>
      <c r="EL76" s="138"/>
      <c r="EV76" s="138"/>
      <c r="FF76" s="138"/>
      <c r="FP76" s="138"/>
      <c r="FZ76" s="138"/>
      <c r="GJ76" s="138"/>
      <c r="GT76" s="138"/>
      <c r="HD76" s="138"/>
      <c r="HN76" s="138"/>
      <c r="HX76" s="138"/>
      <c r="IH76" s="138"/>
      <c r="IR76" s="138"/>
    </row>
    <row xmlns:x14ac="http://schemas.microsoft.com/office/spreadsheetml/2009/9/ac" r="77" s="3" customFormat="true" x14ac:dyDescent="0.25">
      <c r="A77" s="422" t="str">
        <f ca="true">IF(ISBLANK('Data Summary'!A79),"",'Data Summary'!A79)</f>
        <v/>
      </c>
      <c r="B77" s="138"/>
      <c r="L77" s="138"/>
      <c r="V77" s="138"/>
      <c r="AF77" s="138"/>
      <c r="AP77" s="138"/>
      <c r="AZ77" s="138"/>
      <c r="BA77" s="138"/>
      <c r="BB77" s="138"/>
      <c r="BC77" s="138"/>
      <c r="BD77" s="138"/>
      <c r="BE77" s="138"/>
      <c r="BF77" s="138"/>
      <c r="BG77" s="138"/>
      <c r="BJ77" s="138"/>
      <c r="BT77" s="138"/>
      <c r="CD77" s="138"/>
      <c r="CN77" s="138"/>
      <c r="CX77" s="138"/>
      <c r="DH77" s="138"/>
      <c r="DR77" s="138"/>
      <c r="EB77" s="138"/>
      <c r="EL77" s="138"/>
      <c r="EV77" s="138"/>
      <c r="FF77" s="138"/>
      <c r="FP77" s="138"/>
      <c r="FZ77" s="138"/>
      <c r="GJ77" s="138"/>
      <c r="GT77" s="138"/>
      <c r="HD77" s="138"/>
      <c r="HN77" s="138"/>
      <c r="HX77" s="138"/>
      <c r="IH77" s="138"/>
      <c r="IR77" s="138"/>
    </row>
    <row xmlns:x14ac="http://schemas.microsoft.com/office/spreadsheetml/2009/9/ac" r="78" s="3" customFormat="true" x14ac:dyDescent="0.25">
      <c r="A78" s="422" t="str">
        <f ca="true">IF(ISBLANK('Data Summary'!A80),"",'Data Summary'!A80)</f>
        <v/>
      </c>
      <c r="B78" s="138"/>
      <c r="L78" s="138"/>
      <c r="V78" s="138"/>
      <c r="AF78" s="138"/>
      <c r="AP78" s="138"/>
      <c r="AZ78" s="138"/>
      <c r="BA78" s="138"/>
      <c r="BB78" s="138"/>
      <c r="BC78" s="138"/>
      <c r="BD78" s="138"/>
      <c r="BE78" s="138"/>
      <c r="BF78" s="138"/>
      <c r="BG78" s="138"/>
      <c r="BJ78" s="138"/>
      <c r="BT78" s="138"/>
      <c r="CD78" s="138"/>
      <c r="CN78" s="138"/>
      <c r="CX78" s="138"/>
      <c r="DH78" s="138"/>
      <c r="DR78" s="138"/>
      <c r="EB78" s="138"/>
      <c r="EL78" s="138"/>
      <c r="EV78" s="138"/>
      <c r="FF78" s="138"/>
      <c r="FP78" s="138"/>
      <c r="FZ78" s="138"/>
      <c r="GJ78" s="138"/>
      <c r="GT78" s="138"/>
      <c r="HD78" s="138"/>
      <c r="HN78" s="138"/>
      <c r="HX78" s="138"/>
      <c r="IH78" s="138"/>
      <c r="IR78" s="138"/>
    </row>
    <row xmlns:x14ac="http://schemas.microsoft.com/office/spreadsheetml/2009/9/ac" r="79" s="3" customFormat="true" x14ac:dyDescent="0.25">
      <c r="A79" s="422" t="str">
        <f ca="true">IF(ISBLANK('Data Summary'!A81),"",'Data Summary'!A81)</f>
        <v/>
      </c>
      <c r="B79" s="138"/>
      <c r="L79" s="138"/>
      <c r="V79" s="138"/>
      <c r="AF79" s="138"/>
      <c r="AP79" s="138"/>
      <c r="AZ79" s="138"/>
      <c r="BA79" s="138"/>
      <c r="BB79" s="138"/>
      <c r="BC79" s="138"/>
      <c r="BD79" s="138"/>
      <c r="BE79" s="138"/>
      <c r="BF79" s="138"/>
      <c r="BG79" s="138"/>
      <c r="BJ79" s="138"/>
      <c r="BT79" s="138"/>
      <c r="CD79" s="138"/>
      <c r="CN79" s="138"/>
      <c r="CX79" s="138"/>
      <c r="DH79" s="138"/>
      <c r="DR79" s="138"/>
      <c r="EB79" s="138"/>
      <c r="EL79" s="138"/>
      <c r="EV79" s="138"/>
      <c r="FF79" s="138"/>
      <c r="FP79" s="138"/>
      <c r="FZ79" s="138"/>
      <c r="GJ79" s="138"/>
      <c r="GT79" s="138"/>
      <c r="HD79" s="138"/>
      <c r="HN79" s="138"/>
      <c r="HX79" s="138"/>
      <c r="IH79" s="138"/>
      <c r="IR79" s="138"/>
    </row>
    <row xmlns:x14ac="http://schemas.microsoft.com/office/spreadsheetml/2009/9/ac" r="80" s="3" customFormat="true" x14ac:dyDescent="0.25">
      <c r="A80" s="422" t="str">
        <f ca="true">IF(ISBLANK('Data Summary'!A82),"",'Data Summary'!A82)</f>
        <v/>
      </c>
      <c r="B80" s="138"/>
      <c r="L80" s="138"/>
      <c r="V80" s="138"/>
      <c r="AF80" s="138"/>
      <c r="AP80" s="138"/>
      <c r="AZ80" s="138"/>
      <c r="BA80" s="138"/>
      <c r="BB80" s="138"/>
      <c r="BC80" s="138"/>
      <c r="BD80" s="138"/>
      <c r="BE80" s="138"/>
      <c r="BF80" s="138"/>
      <c r="BG80" s="138"/>
      <c r="BJ80" s="138"/>
      <c r="BT80" s="138"/>
      <c r="CD80" s="138"/>
      <c r="CN80" s="138"/>
      <c r="CX80" s="138"/>
      <c r="DH80" s="138"/>
      <c r="DR80" s="138"/>
      <c r="EB80" s="138"/>
      <c r="EL80" s="138"/>
      <c r="EV80" s="138"/>
      <c r="FF80" s="138"/>
      <c r="FP80" s="138"/>
      <c r="FZ80" s="138"/>
      <c r="GJ80" s="138"/>
      <c r="GT80" s="138"/>
      <c r="HD80" s="138"/>
      <c r="HN80" s="138"/>
      <c r="HX80" s="138"/>
      <c r="IH80" s="138"/>
      <c r="IR80" s="138"/>
    </row>
    <row xmlns:x14ac="http://schemas.microsoft.com/office/spreadsheetml/2009/9/ac" r="81" s="3" customFormat="true" x14ac:dyDescent="0.25">
      <c r="A81" s="422" t="str">
        <f ca="true">IF(ISBLANK('Data Summary'!A83),"",'Data Summary'!A83)</f>
        <v/>
      </c>
      <c r="B81" s="138"/>
      <c r="L81" s="138"/>
      <c r="V81" s="138"/>
      <c r="AF81" s="138"/>
      <c r="AP81" s="138"/>
      <c r="AZ81" s="138"/>
      <c r="BA81" s="138"/>
      <c r="BB81" s="138"/>
      <c r="BC81" s="138"/>
      <c r="BD81" s="138"/>
      <c r="BE81" s="138"/>
      <c r="BF81" s="138"/>
      <c r="BG81" s="138"/>
      <c r="BJ81" s="138"/>
      <c r="BT81" s="138"/>
      <c r="CD81" s="138"/>
      <c r="CN81" s="138"/>
      <c r="CX81" s="138"/>
      <c r="DH81" s="138"/>
      <c r="DR81" s="138"/>
      <c r="EB81" s="138"/>
      <c r="EL81" s="138"/>
      <c r="EV81" s="138"/>
      <c r="FF81" s="138"/>
      <c r="FP81" s="138"/>
      <c r="FZ81" s="138"/>
      <c r="GJ81" s="138"/>
      <c r="GT81" s="138"/>
      <c r="HD81" s="138"/>
      <c r="HN81" s="138"/>
      <c r="HX81" s="138"/>
      <c r="IH81" s="138"/>
      <c r="IR81" s="138"/>
    </row>
    <row xmlns:x14ac="http://schemas.microsoft.com/office/spreadsheetml/2009/9/ac" r="82" s="3" customFormat="true" x14ac:dyDescent="0.25">
      <c r="A82" s="422" t="str">
        <f ca="true">IF(ISBLANK('Data Summary'!A84),"",'Data Summary'!A84)</f>
        <v/>
      </c>
      <c r="B82" s="138"/>
      <c r="L82" s="138"/>
      <c r="V82" s="138"/>
      <c r="AF82" s="138"/>
      <c r="AP82" s="138"/>
      <c r="AZ82" s="138"/>
      <c r="BA82" s="138"/>
      <c r="BB82" s="138"/>
      <c r="BC82" s="138"/>
      <c r="BD82" s="138"/>
      <c r="BE82" s="138"/>
      <c r="BF82" s="138"/>
      <c r="BG82" s="138"/>
      <c r="BJ82" s="138"/>
      <c r="BT82" s="138"/>
      <c r="CD82" s="138"/>
      <c r="CN82" s="138"/>
      <c r="CX82" s="138"/>
      <c r="DH82" s="138"/>
      <c r="DR82" s="138"/>
      <c r="EB82" s="138"/>
      <c r="EL82" s="138"/>
      <c r="EV82" s="138"/>
      <c r="FF82" s="138"/>
      <c r="FP82" s="138"/>
      <c r="FZ82" s="138"/>
      <c r="GJ82" s="138"/>
      <c r="GT82" s="138"/>
      <c r="HD82" s="138"/>
      <c r="HN82" s="138"/>
      <c r="HX82" s="138"/>
      <c r="IH82" s="138"/>
      <c r="IR82" s="138"/>
    </row>
    <row xmlns:x14ac="http://schemas.microsoft.com/office/spreadsheetml/2009/9/ac" r="83" s="3" customFormat="true" x14ac:dyDescent="0.25">
      <c r="A83" s="422" t="str">
        <f ca="true">IF(ISBLANK('Data Summary'!A85),"",'Data Summary'!A85)</f>
        <v/>
      </c>
      <c r="B83" s="138"/>
      <c r="L83" s="138"/>
      <c r="V83" s="138"/>
      <c r="AF83" s="138"/>
      <c r="AP83" s="138"/>
      <c r="AZ83" s="138"/>
      <c r="BA83" s="138"/>
      <c r="BB83" s="138"/>
      <c r="BC83" s="138"/>
      <c r="BD83" s="138"/>
      <c r="BE83" s="138"/>
      <c r="BF83" s="138"/>
      <c r="BG83" s="138"/>
      <c r="BJ83" s="138"/>
      <c r="BT83" s="138"/>
      <c r="CD83" s="138"/>
      <c r="CN83" s="138"/>
      <c r="CX83" s="138"/>
      <c r="DH83" s="138"/>
      <c r="DR83" s="138"/>
      <c r="EB83" s="138"/>
      <c r="EL83" s="138"/>
      <c r="EV83" s="138"/>
      <c r="FF83" s="138"/>
      <c r="FP83" s="138"/>
      <c r="FZ83" s="138"/>
      <c r="GJ83" s="138"/>
      <c r="GT83" s="138"/>
      <c r="HD83" s="138"/>
      <c r="HN83" s="138"/>
      <c r="HX83" s="138"/>
      <c r="IH83" s="138"/>
      <c r="IR83" s="138"/>
    </row>
    <row xmlns:x14ac="http://schemas.microsoft.com/office/spreadsheetml/2009/9/ac" r="84" s="3" customFormat="true" x14ac:dyDescent="0.25">
      <c r="A84" s="422" t="str">
        <f ca="true">IF(ISBLANK('Data Summary'!A86),"",'Data Summary'!A86)</f>
        <v/>
      </c>
      <c r="B84" s="138"/>
      <c r="L84" s="138"/>
      <c r="V84" s="138"/>
      <c r="AF84" s="138"/>
      <c r="AP84" s="138"/>
      <c r="AZ84" s="138"/>
      <c r="BA84" s="138"/>
      <c r="BB84" s="138"/>
      <c r="BC84" s="138"/>
      <c r="BD84" s="138"/>
      <c r="BE84" s="138"/>
      <c r="BF84" s="138"/>
      <c r="BG84" s="138"/>
      <c r="BJ84" s="138"/>
      <c r="BT84" s="138"/>
      <c r="CD84" s="138"/>
      <c r="CN84" s="138"/>
      <c r="CX84" s="138"/>
      <c r="DH84" s="138"/>
      <c r="DR84" s="138"/>
      <c r="EB84" s="138"/>
      <c r="EL84" s="138"/>
      <c r="EV84" s="138"/>
      <c r="FF84" s="138"/>
      <c r="FP84" s="138"/>
      <c r="FZ84" s="138"/>
      <c r="GJ84" s="138"/>
      <c r="GT84" s="138"/>
      <c r="HD84" s="138"/>
      <c r="HN84" s="138"/>
      <c r="HX84" s="138"/>
      <c r="IH84" s="138"/>
      <c r="IR84" s="138"/>
    </row>
    <row xmlns:x14ac="http://schemas.microsoft.com/office/spreadsheetml/2009/9/ac" r="85" s="3" customFormat="true" x14ac:dyDescent="0.25">
      <c r="A85" s="422" t="str">
        <f ca="true">IF(ISBLANK('Data Summary'!A87),"",'Data Summary'!A87)</f>
        <v/>
      </c>
      <c r="B85" s="138"/>
      <c r="L85" s="138"/>
      <c r="V85" s="138"/>
      <c r="AF85" s="138"/>
      <c r="AP85" s="138"/>
      <c r="AZ85" s="138"/>
      <c r="BA85" s="138"/>
      <c r="BB85" s="138"/>
      <c r="BC85" s="138"/>
      <c r="BD85" s="138"/>
      <c r="BE85" s="138"/>
      <c r="BF85" s="138"/>
      <c r="BG85" s="138"/>
      <c r="BJ85" s="138"/>
      <c r="BT85" s="138"/>
      <c r="CD85" s="138"/>
      <c r="CN85" s="138"/>
      <c r="CX85" s="138"/>
      <c r="DH85" s="138"/>
      <c r="DR85" s="138"/>
      <c r="EB85" s="138"/>
      <c r="EL85" s="138"/>
      <c r="EV85" s="138"/>
      <c r="FF85" s="138"/>
      <c r="FP85" s="138"/>
      <c r="FZ85" s="138"/>
      <c r="GJ85" s="138"/>
      <c r="GT85" s="138"/>
      <c r="HD85" s="138"/>
      <c r="HN85" s="138"/>
      <c r="HX85" s="138"/>
      <c r="IH85" s="138"/>
      <c r="IR85" s="138"/>
    </row>
    <row xmlns:x14ac="http://schemas.microsoft.com/office/spreadsheetml/2009/9/ac" r="86" s="3" customFormat="true" x14ac:dyDescent="0.25">
      <c r="A86" s="422" t="str">
        <f ca="true">IF(ISBLANK('Data Summary'!A88),"",'Data Summary'!A88)</f>
        <v/>
      </c>
      <c r="B86" s="138"/>
      <c r="L86" s="138"/>
      <c r="V86" s="138"/>
      <c r="AF86" s="138"/>
      <c r="AP86" s="138"/>
      <c r="AZ86" s="138"/>
      <c r="BA86" s="138"/>
      <c r="BB86" s="138"/>
      <c r="BC86" s="138"/>
      <c r="BD86" s="138"/>
      <c r="BE86" s="138"/>
      <c r="BF86" s="138"/>
      <c r="BG86" s="138"/>
      <c r="BJ86" s="138"/>
      <c r="BT86" s="138"/>
      <c r="CD86" s="138"/>
      <c r="CN86" s="138"/>
      <c r="CX86" s="138"/>
      <c r="DH86" s="138"/>
      <c r="DR86" s="138"/>
      <c r="EB86" s="138"/>
      <c r="EL86" s="138"/>
      <c r="EV86" s="138"/>
      <c r="FF86" s="138"/>
      <c r="FP86" s="138"/>
      <c r="FZ86" s="138"/>
      <c r="GJ86" s="138"/>
      <c r="GT86" s="138"/>
      <c r="HD86" s="138"/>
      <c r="HN86" s="138"/>
      <c r="HX86" s="138"/>
      <c r="IH86" s="138"/>
      <c r="IR86" s="138"/>
    </row>
    <row xmlns:x14ac="http://schemas.microsoft.com/office/spreadsheetml/2009/9/ac" r="87" s="3" customFormat="true" x14ac:dyDescent="0.25">
      <c r="A87" s="422" t="str">
        <f ca="true">IF(ISBLANK('Data Summary'!A89),"",'Data Summary'!A89)</f>
        <v/>
      </c>
      <c r="B87" s="138"/>
      <c r="L87" s="138"/>
      <c r="V87" s="138"/>
      <c r="AF87" s="138"/>
      <c r="AP87" s="138"/>
      <c r="AZ87" s="138"/>
      <c r="BA87" s="138"/>
      <c r="BB87" s="138"/>
      <c r="BC87" s="138"/>
      <c r="BD87" s="138"/>
      <c r="BE87" s="138"/>
      <c r="BF87" s="138"/>
      <c r="BG87" s="138"/>
      <c r="BJ87" s="138"/>
      <c r="BT87" s="138"/>
      <c r="CD87" s="138"/>
      <c r="CN87" s="138"/>
      <c r="CX87" s="138"/>
      <c r="DH87" s="138"/>
      <c r="DR87" s="138"/>
      <c r="EB87" s="138"/>
      <c r="EL87" s="138"/>
      <c r="EV87" s="138"/>
      <c r="FF87" s="138"/>
      <c r="FP87" s="138"/>
      <c r="FZ87" s="138"/>
      <c r="GJ87" s="138"/>
      <c r="GT87" s="138"/>
      <c r="HD87" s="138"/>
      <c r="HN87" s="138"/>
      <c r="HX87" s="138"/>
      <c r="IH87" s="138"/>
      <c r="IR87" s="138"/>
    </row>
    <row xmlns:x14ac="http://schemas.microsoft.com/office/spreadsheetml/2009/9/ac" r="88" s="3" customFormat="true" x14ac:dyDescent="0.25">
      <c r="A88" s="422" t="str">
        <f ca="true">IF(ISBLANK('Data Summary'!A90),"",'Data Summary'!A90)</f>
        <v/>
      </c>
      <c r="B88" s="138"/>
      <c r="L88" s="138"/>
      <c r="V88" s="138"/>
      <c r="AF88" s="138"/>
      <c r="AP88" s="138"/>
      <c r="AZ88" s="138"/>
      <c r="BA88" s="138"/>
      <c r="BB88" s="138"/>
      <c r="BC88" s="138"/>
      <c r="BD88" s="138"/>
      <c r="BE88" s="138"/>
      <c r="BF88" s="138"/>
      <c r="BG88" s="138"/>
      <c r="BJ88" s="138"/>
      <c r="BT88" s="138"/>
      <c r="CD88" s="138"/>
      <c r="CN88" s="138"/>
      <c r="CX88" s="138"/>
      <c r="DH88" s="138"/>
      <c r="DR88" s="138"/>
      <c r="EB88" s="138"/>
      <c r="EL88" s="138"/>
      <c r="EV88" s="138"/>
      <c r="FF88" s="138"/>
      <c r="FP88" s="138"/>
      <c r="FZ88" s="138"/>
      <c r="GJ88" s="138"/>
      <c r="GT88" s="138"/>
      <c r="HD88" s="138"/>
      <c r="HN88" s="138"/>
      <c r="HX88" s="138"/>
      <c r="IH88" s="138"/>
      <c r="IR88" s="138"/>
    </row>
    <row xmlns:x14ac="http://schemas.microsoft.com/office/spreadsheetml/2009/9/ac" r="89" s="3" customFormat="true" x14ac:dyDescent="0.25">
      <c r="A89" s="422" t="str">
        <f ca="true">IF(ISBLANK('Data Summary'!A91),"",'Data Summary'!A91)</f>
        <v/>
      </c>
      <c r="B89" s="138"/>
      <c r="L89" s="138"/>
      <c r="V89" s="138"/>
      <c r="AF89" s="138"/>
      <c r="AP89" s="138"/>
      <c r="AZ89" s="138"/>
      <c r="BA89" s="138"/>
      <c r="BB89" s="138"/>
      <c r="BC89" s="138"/>
      <c r="BD89" s="138"/>
      <c r="BE89" s="138"/>
      <c r="BF89" s="138"/>
      <c r="BG89" s="138"/>
      <c r="BJ89" s="138"/>
      <c r="BT89" s="138"/>
      <c r="CD89" s="138"/>
      <c r="CN89" s="138"/>
      <c r="CX89" s="138"/>
      <c r="DH89" s="138"/>
      <c r="DR89" s="138"/>
      <c r="EB89" s="138"/>
      <c r="EL89" s="138"/>
      <c r="EV89" s="138"/>
      <c r="FF89" s="138"/>
      <c r="FP89" s="138"/>
      <c r="FZ89" s="138"/>
      <c r="GJ89" s="138"/>
      <c r="GT89" s="138"/>
      <c r="HD89" s="138"/>
      <c r="HN89" s="138"/>
      <c r="HX89" s="138"/>
      <c r="IH89" s="138"/>
      <c r="IR89" s="138"/>
    </row>
    <row xmlns:x14ac="http://schemas.microsoft.com/office/spreadsheetml/2009/9/ac" r="90" s="3" customFormat="true" x14ac:dyDescent="0.25">
      <c r="A90" s="422" t="str">
        <f ca="true">IF(ISBLANK('Data Summary'!A92),"",'Data Summary'!A92)</f>
        <v/>
      </c>
      <c r="B90" s="138"/>
      <c r="L90" s="138"/>
      <c r="V90" s="138"/>
      <c r="AF90" s="138"/>
      <c r="AP90" s="138"/>
      <c r="AZ90" s="138"/>
      <c r="BA90" s="138"/>
      <c r="BB90" s="138"/>
      <c r="BC90" s="138"/>
      <c r="BD90" s="138"/>
      <c r="BE90" s="138"/>
      <c r="BF90" s="138"/>
      <c r="BG90" s="138"/>
      <c r="BJ90" s="138"/>
      <c r="BT90" s="138"/>
      <c r="CD90" s="138"/>
      <c r="CN90" s="138"/>
      <c r="CX90" s="138"/>
      <c r="DH90" s="138"/>
      <c r="DR90" s="138"/>
      <c r="EB90" s="138"/>
      <c r="EL90" s="138"/>
      <c r="EV90" s="138"/>
      <c r="FF90" s="138"/>
      <c r="FP90" s="138"/>
      <c r="FZ90" s="138"/>
      <c r="GJ90" s="138"/>
      <c r="GT90" s="138"/>
      <c r="HD90" s="138"/>
      <c r="HN90" s="138"/>
      <c r="HX90" s="138"/>
      <c r="IH90" s="138"/>
      <c r="IR90" s="138"/>
    </row>
    <row xmlns:x14ac="http://schemas.microsoft.com/office/spreadsheetml/2009/9/ac" r="91" s="3" customFormat="true" x14ac:dyDescent="0.25">
      <c r="A91" s="422" t="str">
        <f ca="true">IF(ISBLANK('Data Summary'!A93),"",'Data Summary'!A93)</f>
        <v/>
      </c>
      <c r="B91" s="138"/>
      <c r="L91" s="138"/>
      <c r="V91" s="138"/>
      <c r="AF91" s="138"/>
      <c r="AP91" s="138"/>
      <c r="AZ91" s="138"/>
      <c r="BA91" s="138"/>
      <c r="BB91" s="138"/>
      <c r="BC91" s="138"/>
      <c r="BD91" s="138"/>
      <c r="BE91" s="138"/>
      <c r="BF91" s="138"/>
      <c r="BG91" s="138"/>
      <c r="BJ91" s="138"/>
      <c r="BT91" s="138"/>
      <c r="CD91" s="138"/>
      <c r="CN91" s="138"/>
      <c r="CX91" s="138"/>
      <c r="DH91" s="138"/>
      <c r="DR91" s="138"/>
      <c r="EB91" s="138"/>
      <c r="EL91" s="138"/>
      <c r="EV91" s="138"/>
      <c r="FF91" s="138"/>
      <c r="FP91" s="138"/>
      <c r="FZ91" s="138"/>
      <c r="GJ91" s="138"/>
      <c r="GT91" s="138"/>
      <c r="HD91" s="138"/>
      <c r="HN91" s="138"/>
      <c r="HX91" s="138"/>
      <c r="IH91" s="138"/>
      <c r="IR91" s="138"/>
    </row>
    <row xmlns:x14ac="http://schemas.microsoft.com/office/spreadsheetml/2009/9/ac" r="92" s="3" customFormat="true" x14ac:dyDescent="0.25">
      <c r="A92" s="422" t="str">
        <f ca="true">IF(ISBLANK('Data Summary'!A94),"",'Data Summary'!A94)</f>
        <v/>
      </c>
      <c r="B92" s="138"/>
      <c r="L92" s="138"/>
      <c r="V92" s="138"/>
      <c r="AF92" s="138"/>
      <c r="AP92" s="138"/>
      <c r="AZ92" s="138"/>
      <c r="BA92" s="138"/>
      <c r="BB92" s="138"/>
      <c r="BC92" s="138"/>
      <c r="BD92" s="138"/>
      <c r="BE92" s="138"/>
      <c r="BF92" s="138"/>
      <c r="BG92" s="138"/>
      <c r="BJ92" s="138"/>
      <c r="BT92" s="138"/>
      <c r="CD92" s="138"/>
      <c r="CN92" s="138"/>
      <c r="CX92" s="138"/>
      <c r="DH92" s="138"/>
      <c r="DR92" s="138"/>
      <c r="EB92" s="138"/>
      <c r="EL92" s="138"/>
      <c r="EV92" s="138"/>
      <c r="FF92" s="138"/>
      <c r="FP92" s="138"/>
      <c r="FZ92" s="138"/>
      <c r="GJ92" s="138"/>
      <c r="GT92" s="138"/>
      <c r="HD92" s="138"/>
      <c r="HN92" s="138"/>
      <c r="HX92" s="138"/>
      <c r="IH92" s="138"/>
      <c r="IR92" s="138"/>
    </row>
    <row xmlns:x14ac="http://schemas.microsoft.com/office/spreadsheetml/2009/9/ac" r="93" s="3" customFormat="true" x14ac:dyDescent="0.25">
      <c r="A93" s="422" t="str">
        <f ca="true">IF(ISBLANK('Data Summary'!A95),"",'Data Summary'!A95)</f>
        <v/>
      </c>
      <c r="B93" s="138"/>
      <c r="L93" s="138"/>
      <c r="V93" s="138"/>
      <c r="AF93" s="138"/>
      <c r="AP93" s="138"/>
      <c r="AZ93" s="138"/>
      <c r="BA93" s="138"/>
      <c r="BB93" s="138"/>
      <c r="BC93" s="138"/>
      <c r="BD93" s="138"/>
      <c r="BE93" s="138"/>
      <c r="BF93" s="138"/>
      <c r="BG93" s="138"/>
      <c r="BJ93" s="138"/>
      <c r="BT93" s="138"/>
      <c r="CD93" s="138"/>
      <c r="CN93" s="138"/>
      <c r="CX93" s="138"/>
      <c r="DH93" s="138"/>
      <c r="DR93" s="138"/>
      <c r="EB93" s="138"/>
      <c r="EL93" s="138"/>
      <c r="EV93" s="138"/>
      <c r="FF93" s="138"/>
      <c r="FP93" s="138"/>
      <c r="FZ93" s="138"/>
      <c r="GJ93" s="138"/>
      <c r="GT93" s="138"/>
      <c r="HD93" s="138"/>
      <c r="HN93" s="138"/>
      <c r="HX93" s="138"/>
      <c r="IH93" s="138"/>
      <c r="IR93" s="138"/>
    </row>
    <row xmlns:x14ac="http://schemas.microsoft.com/office/spreadsheetml/2009/9/ac" r="94" s="3" customFormat="true" x14ac:dyDescent="0.25">
      <c r="A94" s="422" t="str">
        <f ca="true">IF(ISBLANK('Data Summary'!A96),"",'Data Summary'!A96)</f>
        <v/>
      </c>
      <c r="B94" s="138"/>
      <c r="L94" s="138"/>
      <c r="V94" s="138"/>
      <c r="AF94" s="138"/>
      <c r="AP94" s="138"/>
      <c r="AZ94" s="138"/>
      <c r="BA94" s="138"/>
      <c r="BB94" s="138"/>
      <c r="BC94" s="138"/>
      <c r="BD94" s="138"/>
      <c r="BE94" s="138"/>
      <c r="BF94" s="138"/>
      <c r="BG94" s="138"/>
      <c r="BJ94" s="138"/>
      <c r="BT94" s="138"/>
      <c r="CD94" s="138"/>
      <c r="CN94" s="138"/>
      <c r="CX94" s="138"/>
      <c r="DH94" s="138"/>
      <c r="DR94" s="138"/>
      <c r="EB94" s="138"/>
      <c r="EL94" s="138"/>
      <c r="EV94" s="138"/>
      <c r="FF94" s="138"/>
      <c r="FP94" s="138"/>
      <c r="FZ94" s="138"/>
      <c r="GJ94" s="138"/>
      <c r="GT94" s="138"/>
      <c r="HD94" s="138"/>
      <c r="HN94" s="138"/>
      <c r="HX94" s="138"/>
      <c r="IH94" s="138"/>
      <c r="IR94" s="138"/>
    </row>
    <row xmlns:x14ac="http://schemas.microsoft.com/office/spreadsheetml/2009/9/ac" r="95" s="3" customFormat="true" x14ac:dyDescent="0.25">
      <c r="A95" s="422" t="str">
        <f ca="true">IF(ISBLANK('Data Summary'!A97),"",'Data Summary'!A97)</f>
        <v/>
      </c>
      <c r="B95" s="138"/>
      <c r="L95" s="138"/>
      <c r="V95" s="138"/>
      <c r="AF95" s="138"/>
      <c r="AP95" s="138"/>
      <c r="AZ95" s="138"/>
      <c r="BA95" s="138"/>
      <c r="BB95" s="138"/>
      <c r="BC95" s="138"/>
      <c r="BD95" s="138"/>
      <c r="BE95" s="138"/>
      <c r="BF95" s="138"/>
      <c r="BG95" s="138"/>
      <c r="BJ95" s="138"/>
      <c r="BT95" s="138"/>
      <c r="CD95" s="138"/>
      <c r="CN95" s="138"/>
      <c r="CX95" s="138"/>
      <c r="DH95" s="138"/>
      <c r="DR95" s="138"/>
      <c r="EB95" s="138"/>
      <c r="EL95" s="138"/>
      <c r="EV95" s="138"/>
      <c r="FF95" s="138"/>
      <c r="FP95" s="138"/>
      <c r="FZ95" s="138"/>
      <c r="GJ95" s="138"/>
      <c r="GT95" s="138"/>
      <c r="HD95" s="138"/>
      <c r="HN95" s="138"/>
      <c r="HX95" s="138"/>
      <c r="IH95" s="138"/>
      <c r="IR95" s="138"/>
    </row>
    <row xmlns:x14ac="http://schemas.microsoft.com/office/spreadsheetml/2009/9/ac" r="96" s="3" customFormat="true" x14ac:dyDescent="0.25">
      <c r="A96" s="422" t="str">
        <f ca="true">IF(ISBLANK('Data Summary'!A98),"",'Data Summary'!A98)</f>
        <v/>
      </c>
      <c r="B96" s="138"/>
      <c r="L96" s="138"/>
      <c r="V96" s="138"/>
      <c r="AF96" s="138"/>
      <c r="AP96" s="138"/>
      <c r="AZ96" s="138"/>
      <c r="BA96" s="138"/>
      <c r="BB96" s="138"/>
      <c r="BC96" s="138"/>
      <c r="BD96" s="138"/>
      <c r="BE96" s="138"/>
      <c r="BF96" s="138"/>
      <c r="BG96" s="138"/>
      <c r="BJ96" s="138"/>
      <c r="BT96" s="138"/>
      <c r="CD96" s="138"/>
      <c r="CN96" s="138"/>
      <c r="CX96" s="138"/>
      <c r="DH96" s="138"/>
      <c r="DR96" s="138"/>
      <c r="EB96" s="138"/>
      <c r="EL96" s="138"/>
      <c r="EV96" s="138"/>
      <c r="FF96" s="138"/>
      <c r="FP96" s="138"/>
      <c r="FZ96" s="138"/>
      <c r="GJ96" s="138"/>
      <c r="GT96" s="138"/>
      <c r="HD96" s="138"/>
      <c r="HN96" s="138"/>
      <c r="HX96" s="138"/>
      <c r="IH96" s="138"/>
      <c r="IR96" s="138"/>
    </row>
    <row xmlns:x14ac="http://schemas.microsoft.com/office/spreadsheetml/2009/9/ac" r="97" s="3" customFormat="true" x14ac:dyDescent="0.25">
      <c r="A97" s="422" t="str">
        <f ca="true">IF(ISBLANK('Data Summary'!A99),"",'Data Summary'!A99)</f>
        <v/>
      </c>
      <c r="B97" s="138"/>
      <c r="L97" s="138"/>
      <c r="V97" s="138"/>
      <c r="AF97" s="138"/>
      <c r="AP97" s="138"/>
      <c r="AZ97" s="138"/>
      <c r="BA97" s="138"/>
      <c r="BB97" s="138"/>
      <c r="BC97" s="138"/>
      <c r="BD97" s="138"/>
      <c r="BE97" s="138"/>
      <c r="BF97" s="138"/>
      <c r="BG97" s="138"/>
      <c r="BJ97" s="138"/>
      <c r="BT97" s="138"/>
      <c r="CD97" s="138"/>
      <c r="CN97" s="138"/>
      <c r="CX97" s="138"/>
      <c r="DH97" s="138"/>
      <c r="DR97" s="138"/>
      <c r="EB97" s="138"/>
      <c r="EL97" s="138"/>
      <c r="EV97" s="138"/>
      <c r="FF97" s="138"/>
      <c r="FP97" s="138"/>
      <c r="FZ97" s="138"/>
      <c r="GJ97" s="138"/>
      <c r="GT97" s="138"/>
      <c r="HD97" s="138"/>
      <c r="HN97" s="138"/>
      <c r="HX97" s="138"/>
      <c r="IH97" s="138"/>
      <c r="IR97" s="138"/>
    </row>
    <row xmlns:x14ac="http://schemas.microsoft.com/office/spreadsheetml/2009/9/ac" r="98" s="3" customFormat="true" x14ac:dyDescent="0.25">
      <c r="A98" s="422" t="str">
        <f ca="true">IF(ISBLANK('Data Summary'!A100),"",'Data Summary'!A100)</f>
        <v/>
      </c>
      <c r="B98" s="138"/>
      <c r="L98" s="138"/>
      <c r="V98" s="138"/>
      <c r="AF98" s="138"/>
      <c r="AP98" s="138"/>
      <c r="AZ98" s="138"/>
      <c r="BA98" s="138"/>
      <c r="BB98" s="138"/>
      <c r="BC98" s="138"/>
      <c r="BD98" s="138"/>
      <c r="BE98" s="138"/>
      <c r="BF98" s="138"/>
      <c r="BG98" s="138"/>
      <c r="BJ98" s="138"/>
      <c r="BT98" s="138"/>
      <c r="CD98" s="138"/>
      <c r="CN98" s="138"/>
      <c r="CX98" s="138"/>
      <c r="DH98" s="138"/>
      <c r="DR98" s="138"/>
      <c r="EB98" s="138"/>
      <c r="EL98" s="138"/>
      <c r="EV98" s="138"/>
      <c r="FF98" s="138"/>
      <c r="FP98" s="138"/>
      <c r="FZ98" s="138"/>
      <c r="GJ98" s="138"/>
      <c r="GT98" s="138"/>
      <c r="HD98" s="138"/>
      <c r="HN98" s="138"/>
      <c r="HX98" s="138"/>
      <c r="IH98" s="138"/>
      <c r="IR98" s="138"/>
    </row>
    <row xmlns:x14ac="http://schemas.microsoft.com/office/spreadsheetml/2009/9/ac" r="99" s="3" customFormat="true" x14ac:dyDescent="0.25">
      <c r="A99" s="422" t="str">
        <f ca="true">IF(ISBLANK('Data Summary'!A101),"",'Data Summary'!A101)</f>
        <v/>
      </c>
      <c r="B99" s="138"/>
      <c r="L99" s="138"/>
      <c r="V99" s="138"/>
      <c r="AF99" s="138"/>
      <c r="AP99" s="138"/>
      <c r="AZ99" s="138"/>
      <c r="BA99" s="138"/>
      <c r="BB99" s="138"/>
      <c r="BC99" s="138"/>
      <c r="BD99" s="138"/>
      <c r="BE99" s="138"/>
      <c r="BF99" s="138"/>
      <c r="BG99" s="138"/>
      <c r="BJ99" s="138"/>
      <c r="BT99" s="138"/>
      <c r="CD99" s="138"/>
      <c r="CN99" s="138"/>
      <c r="CX99" s="138"/>
      <c r="DH99" s="138"/>
      <c r="DR99" s="138"/>
      <c r="EB99" s="138"/>
      <c r="EL99" s="138"/>
      <c r="EV99" s="138"/>
      <c r="FF99" s="138"/>
      <c r="FP99" s="138"/>
      <c r="FZ99" s="138"/>
      <c r="GJ99" s="138"/>
      <c r="GT99" s="138"/>
      <c r="HD99" s="138"/>
      <c r="HN99" s="138"/>
      <c r="HX99" s="138"/>
      <c r="IH99" s="138"/>
      <c r="IR99" s="138"/>
    </row>
    <row xmlns:x14ac="http://schemas.microsoft.com/office/spreadsheetml/2009/9/ac" r="100" s="3" customFormat="true" x14ac:dyDescent="0.25">
      <c r="A100" s="422" t="str">
        <f ca="true">IF(ISBLANK('Data Summary'!A102),"",'Data Summary'!A102)</f>
        <v/>
      </c>
      <c r="B100" s="138"/>
      <c r="L100" s="138"/>
      <c r="V100" s="138"/>
      <c r="AF100" s="138"/>
      <c r="AP100" s="138"/>
      <c r="AZ100" s="138"/>
      <c r="BA100" s="138"/>
      <c r="BB100" s="138"/>
      <c r="BC100" s="138"/>
      <c r="BD100" s="138"/>
      <c r="BE100" s="138"/>
      <c r="BF100" s="138"/>
      <c r="BG100" s="138"/>
      <c r="BJ100" s="138"/>
      <c r="BT100" s="138"/>
      <c r="CD100" s="138"/>
      <c r="CN100" s="138"/>
      <c r="CX100" s="138"/>
      <c r="DH100" s="138"/>
      <c r="DR100" s="138"/>
      <c r="EB100" s="138"/>
      <c r="EL100" s="138"/>
      <c r="EV100" s="138"/>
      <c r="FF100" s="138"/>
      <c r="FP100" s="138"/>
      <c r="FZ100" s="138"/>
      <c r="GJ100" s="138"/>
      <c r="GT100" s="138"/>
      <c r="HD100" s="138"/>
      <c r="HN100" s="138"/>
      <c r="HX100" s="138"/>
      <c r="IH100" s="138"/>
      <c r="IR100" s="138"/>
    </row>
    <row xmlns:x14ac="http://schemas.microsoft.com/office/spreadsheetml/2009/9/ac" r="101" s="3" customFormat="true" x14ac:dyDescent="0.25">
      <c r="A101" s="422" t="str">
        <f ca="true">IF(ISBLANK('Data Summary'!A103),"",'Data Summary'!A103)</f>
        <v/>
      </c>
      <c r="B101" s="138"/>
      <c r="L101" s="138"/>
      <c r="V101" s="138"/>
      <c r="AF101" s="138"/>
      <c r="AP101" s="138"/>
      <c r="AZ101" s="138"/>
      <c r="BA101" s="138"/>
      <c r="BB101" s="138"/>
      <c r="BC101" s="138"/>
      <c r="BD101" s="138"/>
      <c r="BE101" s="138"/>
      <c r="BF101" s="138"/>
      <c r="BG101" s="138"/>
      <c r="BJ101" s="138"/>
      <c r="BT101" s="138"/>
      <c r="CD101" s="138"/>
      <c r="CN101" s="138"/>
      <c r="CX101" s="138"/>
      <c r="DH101" s="138"/>
      <c r="DR101" s="138"/>
      <c r="EB101" s="138"/>
      <c r="EL101" s="138"/>
      <c r="EV101" s="138"/>
      <c r="FF101" s="138"/>
      <c r="FP101" s="138"/>
      <c r="FZ101" s="138"/>
      <c r="GJ101" s="138"/>
      <c r="GT101" s="138"/>
      <c r="HD101" s="138"/>
      <c r="HN101" s="138"/>
      <c r="HX101" s="138"/>
      <c r="IH101" s="138"/>
      <c r="IR101" s="138"/>
    </row>
    <row xmlns:x14ac="http://schemas.microsoft.com/office/spreadsheetml/2009/9/ac" r="102" s="3" customFormat="true" x14ac:dyDescent="0.25">
      <c r="A102" s="422" t="str">
        <f ca="true">IF(ISBLANK('Data Summary'!A104),"",'Data Summary'!A104)</f>
        <v/>
      </c>
      <c r="B102" s="138"/>
      <c r="L102" s="138"/>
      <c r="V102" s="138"/>
      <c r="AF102" s="138"/>
      <c r="AP102" s="138"/>
      <c r="AZ102" s="138"/>
      <c r="BA102" s="138"/>
      <c r="BB102" s="138"/>
      <c r="BC102" s="138"/>
      <c r="BD102" s="138"/>
      <c r="BE102" s="138"/>
      <c r="BF102" s="138"/>
      <c r="BG102" s="138"/>
      <c r="BJ102" s="138"/>
      <c r="BT102" s="138"/>
      <c r="CD102" s="138"/>
      <c r="CN102" s="138"/>
      <c r="CX102" s="138"/>
      <c r="DH102" s="138"/>
      <c r="DR102" s="138"/>
      <c r="EB102" s="138"/>
      <c r="EL102" s="138"/>
      <c r="EV102" s="138"/>
      <c r="FF102" s="138"/>
      <c r="FP102" s="138"/>
      <c r="FZ102" s="138"/>
      <c r="GJ102" s="138"/>
      <c r="GT102" s="138"/>
      <c r="HD102" s="138"/>
      <c r="HN102" s="138"/>
      <c r="HX102" s="138"/>
      <c r="IH102" s="138"/>
      <c r="IR102" s="138"/>
    </row>
    <row xmlns:x14ac="http://schemas.microsoft.com/office/spreadsheetml/2009/9/ac" r="103" s="3" customFormat="true" x14ac:dyDescent="0.25">
      <c r="A103" s="422" t="str">
        <f ca="true">IF(ISBLANK('Data Summary'!A105),"",'Data Summary'!A105)</f>
        <v/>
      </c>
      <c r="B103" s="138"/>
      <c r="L103" s="138"/>
      <c r="V103" s="138"/>
      <c r="AF103" s="138"/>
      <c r="AP103" s="138"/>
      <c r="AZ103" s="138"/>
      <c r="BA103" s="138"/>
      <c r="BB103" s="138"/>
      <c r="BC103" s="138"/>
      <c r="BD103" s="138"/>
      <c r="BE103" s="138"/>
      <c r="BF103" s="138"/>
      <c r="BG103" s="138"/>
      <c r="BJ103" s="138"/>
      <c r="BT103" s="138"/>
      <c r="CD103" s="138"/>
      <c r="CN103" s="138"/>
      <c r="CX103" s="138"/>
      <c r="DH103" s="138"/>
      <c r="DR103" s="138"/>
      <c r="EB103" s="138"/>
      <c r="EL103" s="138"/>
      <c r="EV103" s="138"/>
      <c r="FF103" s="138"/>
      <c r="FP103" s="138"/>
      <c r="FZ103" s="138"/>
      <c r="GJ103" s="138"/>
      <c r="GT103" s="138"/>
      <c r="HD103" s="138"/>
      <c r="HN103" s="138"/>
      <c r="HX103" s="138"/>
      <c r="IH103" s="138"/>
      <c r="IR103" s="138"/>
    </row>
    <row xmlns:x14ac="http://schemas.microsoft.com/office/spreadsheetml/2009/9/ac" r="104" s="3" customFormat="true" x14ac:dyDescent="0.25">
      <c r="A104" s="422" t="str">
        <f ca="true">IF(ISBLANK('Data Summary'!A106),"",'Data Summary'!A106)</f>
        <v/>
      </c>
      <c r="B104" s="138"/>
      <c r="L104" s="138"/>
      <c r="V104" s="138"/>
      <c r="AF104" s="138"/>
      <c r="AP104" s="138"/>
      <c r="AZ104" s="138"/>
      <c r="BA104" s="138"/>
      <c r="BB104" s="138"/>
      <c r="BC104" s="138"/>
      <c r="BD104" s="138"/>
      <c r="BE104" s="138"/>
      <c r="BF104" s="138"/>
      <c r="BG104" s="138"/>
      <c r="BJ104" s="138"/>
      <c r="BT104" s="138"/>
      <c r="CD104" s="138"/>
      <c r="CN104" s="138"/>
      <c r="CX104" s="138"/>
      <c r="DH104" s="138"/>
      <c r="DR104" s="138"/>
      <c r="EB104" s="138"/>
      <c r="EL104" s="138"/>
      <c r="EV104" s="138"/>
      <c r="FF104" s="138"/>
      <c r="FP104" s="138"/>
      <c r="FZ104" s="138"/>
      <c r="GJ104" s="138"/>
      <c r="GT104" s="138"/>
      <c r="HD104" s="138"/>
      <c r="HN104" s="138"/>
      <c r="HX104" s="138"/>
      <c r="IH104" s="138"/>
      <c r="IR104" s="138"/>
    </row>
    <row xmlns:x14ac="http://schemas.microsoft.com/office/spreadsheetml/2009/9/ac" r="105" s="3" customFormat="true" x14ac:dyDescent="0.25">
      <c r="A105" s="422" t="str">
        <f ca="true">IF(ISBLANK('Data Summary'!A107),"",'Data Summary'!A107)</f>
        <v/>
      </c>
      <c r="B105" s="138"/>
      <c r="L105" s="138"/>
      <c r="V105" s="138"/>
      <c r="AF105" s="138"/>
      <c r="AP105" s="138"/>
      <c r="AZ105" s="138"/>
      <c r="BA105" s="138"/>
      <c r="BB105" s="138"/>
      <c r="BC105" s="138"/>
      <c r="BD105" s="138"/>
      <c r="BE105" s="138"/>
      <c r="BF105" s="138"/>
      <c r="BG105" s="138"/>
      <c r="BJ105" s="138"/>
      <c r="BT105" s="138"/>
      <c r="CD105" s="138"/>
      <c r="CN105" s="138"/>
      <c r="CX105" s="138"/>
      <c r="DH105" s="138"/>
      <c r="DR105" s="138"/>
      <c r="EB105" s="138"/>
      <c r="EL105" s="138"/>
      <c r="EV105" s="138"/>
      <c r="FF105" s="138"/>
      <c r="FP105" s="138"/>
      <c r="FZ105" s="138"/>
      <c r="GJ105" s="138"/>
      <c r="GT105" s="138"/>
      <c r="HD105" s="138"/>
      <c r="HN105" s="138"/>
      <c r="HX105" s="138"/>
      <c r="IH105" s="138"/>
      <c r="IR105" s="138"/>
    </row>
    <row xmlns:x14ac="http://schemas.microsoft.com/office/spreadsheetml/2009/9/ac" r="106" s="3" customFormat="true" x14ac:dyDescent="0.25">
      <c r="A106" s="422" t="str">
        <f ca="true">IF(ISBLANK('Data Summary'!A108),"",'Data Summary'!A108)</f>
        <v/>
      </c>
      <c r="B106" s="138"/>
      <c r="L106" s="138"/>
      <c r="V106" s="138"/>
      <c r="AF106" s="138"/>
      <c r="AP106" s="138"/>
      <c r="AZ106" s="138"/>
      <c r="BA106" s="138"/>
      <c r="BB106" s="138"/>
      <c r="BC106" s="138"/>
      <c r="BD106" s="138"/>
      <c r="BE106" s="138"/>
      <c r="BF106" s="138"/>
      <c r="BG106" s="138"/>
      <c r="BJ106" s="138"/>
      <c r="BT106" s="138"/>
      <c r="CD106" s="138"/>
      <c r="CN106" s="138"/>
      <c r="CX106" s="138"/>
      <c r="DH106" s="138"/>
      <c r="DR106" s="138"/>
      <c r="EB106" s="138"/>
      <c r="EL106" s="138"/>
      <c r="EV106" s="138"/>
      <c r="FF106" s="138"/>
      <c r="FP106" s="138"/>
      <c r="FZ106" s="138"/>
      <c r="GJ106" s="138"/>
      <c r="GT106" s="138"/>
      <c r="HD106" s="138"/>
      <c r="HN106" s="138"/>
      <c r="HX106" s="138"/>
      <c r="IH106" s="138"/>
      <c r="IR106" s="138"/>
    </row>
    <row xmlns:x14ac="http://schemas.microsoft.com/office/spreadsheetml/2009/9/ac" r="107" s="3" customFormat="true" x14ac:dyDescent="0.25">
      <c r="A107" s="422" t="str">
        <f ca="true">IF(ISBLANK('Data Summary'!A109),"",'Data Summary'!A109)</f>
        <v/>
      </c>
      <c r="B107" s="138"/>
      <c r="L107" s="138"/>
      <c r="V107" s="138"/>
      <c r="AF107" s="138"/>
      <c r="AP107" s="138"/>
      <c r="AZ107" s="138"/>
      <c r="BA107" s="138"/>
      <c r="BB107" s="138"/>
      <c r="BC107" s="138"/>
      <c r="BD107" s="138"/>
      <c r="BE107" s="138"/>
      <c r="BF107" s="138"/>
      <c r="BG107" s="138"/>
      <c r="BJ107" s="138"/>
      <c r="BT107" s="138"/>
      <c r="CD107" s="138"/>
      <c r="CN107" s="138"/>
      <c r="CX107" s="138"/>
      <c r="DH107" s="138"/>
      <c r="DR107" s="138"/>
      <c r="EB107" s="138"/>
      <c r="EL107" s="138"/>
      <c r="EV107" s="138"/>
      <c r="FF107" s="138"/>
      <c r="FP107" s="138"/>
      <c r="FZ107" s="138"/>
      <c r="GJ107" s="138"/>
      <c r="GT107" s="138"/>
      <c r="HD107" s="138"/>
      <c r="HN107" s="138"/>
      <c r="HX107" s="138"/>
      <c r="IH107" s="138"/>
      <c r="IR107" s="138"/>
    </row>
    <row xmlns:x14ac="http://schemas.microsoft.com/office/spreadsheetml/2009/9/ac" r="108" s="3" customFormat="true" x14ac:dyDescent="0.25">
      <c r="A108" s="422" t="str">
        <f ca="true">IF(ISBLANK('Data Summary'!A110),"",'Data Summary'!A110)</f>
        <v/>
      </c>
      <c r="B108" s="138"/>
      <c r="L108" s="138"/>
      <c r="V108" s="138"/>
      <c r="AF108" s="138"/>
      <c r="AP108" s="138"/>
      <c r="AZ108" s="138"/>
      <c r="BA108" s="138"/>
      <c r="BB108" s="138"/>
      <c r="BC108" s="138"/>
      <c r="BD108" s="138"/>
      <c r="BE108" s="138"/>
      <c r="BF108" s="138"/>
      <c r="BG108" s="138"/>
      <c r="BJ108" s="138"/>
      <c r="BT108" s="138"/>
      <c r="CD108" s="138"/>
      <c r="CN108" s="138"/>
      <c r="CX108" s="138"/>
      <c r="DH108" s="138"/>
      <c r="DR108" s="138"/>
      <c r="EB108" s="138"/>
      <c r="EL108" s="138"/>
      <c r="EV108" s="138"/>
      <c r="FF108" s="138"/>
      <c r="FP108" s="138"/>
      <c r="FZ108" s="138"/>
      <c r="GJ108" s="138"/>
      <c r="GT108" s="138"/>
      <c r="HD108" s="138"/>
      <c r="HN108" s="138"/>
      <c r="HX108" s="138"/>
      <c r="IH108" s="138"/>
      <c r="IR108" s="138"/>
    </row>
    <row xmlns:x14ac="http://schemas.microsoft.com/office/spreadsheetml/2009/9/ac" r="109" s="3" customFormat="true" x14ac:dyDescent="0.25">
      <c r="A109" s="422" t="str">
        <f ca="true">IF(ISBLANK('Data Summary'!A111),"",'Data Summary'!A111)</f>
        <v/>
      </c>
      <c r="B109" s="138"/>
      <c r="L109" s="138"/>
      <c r="V109" s="138"/>
      <c r="AF109" s="138"/>
      <c r="AP109" s="138"/>
      <c r="AZ109" s="138"/>
      <c r="BA109" s="138"/>
      <c r="BB109" s="138"/>
      <c r="BC109" s="138"/>
      <c r="BD109" s="138"/>
      <c r="BE109" s="138"/>
      <c r="BF109" s="138"/>
      <c r="BG109" s="138"/>
      <c r="BJ109" s="138"/>
      <c r="BT109" s="138"/>
      <c r="CD109" s="138"/>
      <c r="CN109" s="138"/>
      <c r="CX109" s="138"/>
      <c r="DH109" s="138"/>
      <c r="DR109" s="138"/>
      <c r="EB109" s="138"/>
      <c r="EL109" s="138"/>
      <c r="EV109" s="138"/>
      <c r="FF109" s="138"/>
      <c r="FP109" s="138"/>
      <c r="FZ109" s="138"/>
      <c r="GJ109" s="138"/>
      <c r="GT109" s="138"/>
      <c r="HD109" s="138"/>
      <c r="HN109" s="138"/>
      <c r="HX109" s="138"/>
      <c r="IH109" s="138"/>
      <c r="IR109" s="138"/>
    </row>
    <row xmlns:x14ac="http://schemas.microsoft.com/office/spreadsheetml/2009/9/ac" r="110" s="3" customFormat="true" x14ac:dyDescent="0.25">
      <c r="A110" s="422" t="str">
        <f ca="true">IF(ISBLANK('Data Summary'!A112),"",'Data Summary'!A112)</f>
        <v/>
      </c>
      <c r="B110" s="138"/>
      <c r="L110" s="138"/>
      <c r="V110" s="138"/>
      <c r="AF110" s="138"/>
      <c r="AP110" s="138"/>
      <c r="AZ110" s="138"/>
      <c r="BA110" s="138"/>
      <c r="BB110" s="138"/>
      <c r="BC110" s="138"/>
      <c r="BD110" s="138"/>
      <c r="BE110" s="138"/>
      <c r="BF110" s="138"/>
      <c r="BG110" s="138"/>
      <c r="BJ110" s="138"/>
      <c r="BT110" s="138"/>
      <c r="CD110" s="138"/>
      <c r="CN110" s="138"/>
      <c r="CX110" s="138"/>
      <c r="DH110" s="138"/>
      <c r="DR110" s="138"/>
      <c r="EB110" s="138"/>
      <c r="EL110" s="138"/>
      <c r="EV110" s="138"/>
      <c r="FF110" s="138"/>
      <c r="FP110" s="138"/>
      <c r="FZ110" s="138"/>
      <c r="GJ110" s="138"/>
      <c r="GT110" s="138"/>
      <c r="HD110" s="138"/>
      <c r="HN110" s="138"/>
      <c r="HX110" s="138"/>
      <c r="IH110" s="138"/>
      <c r="IR110" s="138"/>
    </row>
    <row xmlns:x14ac="http://schemas.microsoft.com/office/spreadsheetml/2009/9/ac" r="111" s="3" customFormat="true" x14ac:dyDescent="0.25">
      <c r="A111" s="422" t="str">
        <f ca="true">IF(ISBLANK('Data Summary'!A113),"",'Data Summary'!A113)</f>
        <v/>
      </c>
      <c r="B111" s="138"/>
      <c r="L111" s="138"/>
      <c r="V111" s="138"/>
      <c r="AF111" s="138"/>
      <c r="AP111" s="138"/>
      <c r="AZ111" s="138"/>
      <c r="BA111" s="138"/>
      <c r="BB111" s="138"/>
      <c r="BC111" s="138"/>
      <c r="BD111" s="138"/>
      <c r="BE111" s="138"/>
      <c r="BF111" s="138"/>
      <c r="BG111" s="138"/>
      <c r="BJ111" s="138"/>
      <c r="BT111" s="138"/>
      <c r="CD111" s="138"/>
      <c r="CN111" s="138"/>
      <c r="CX111" s="138"/>
      <c r="DH111" s="138"/>
      <c r="DR111" s="138"/>
      <c r="EB111" s="138"/>
      <c r="EL111" s="138"/>
      <c r="EV111" s="138"/>
      <c r="FF111" s="138"/>
      <c r="FP111" s="138"/>
      <c r="FZ111" s="138"/>
      <c r="GJ111" s="138"/>
      <c r="GT111" s="138"/>
      <c r="HD111" s="138"/>
      <c r="HN111" s="138"/>
      <c r="HX111" s="138"/>
      <c r="IH111" s="138"/>
      <c r="IR111" s="138"/>
    </row>
    <row xmlns:x14ac="http://schemas.microsoft.com/office/spreadsheetml/2009/9/ac" r="112" s="3" customFormat="true" x14ac:dyDescent="0.25">
      <c r="A112" s="422" t="str">
        <f ca="true">IF(ISBLANK('Data Summary'!A114),"",'Data Summary'!A114)</f>
        <v/>
      </c>
      <c r="B112" s="138"/>
      <c r="L112" s="138"/>
      <c r="V112" s="138"/>
      <c r="AF112" s="138"/>
      <c r="AP112" s="138"/>
      <c r="AZ112" s="138"/>
      <c r="BA112" s="138"/>
      <c r="BB112" s="138"/>
      <c r="BC112" s="138"/>
      <c r="BD112" s="138"/>
      <c r="BE112" s="138"/>
      <c r="BF112" s="138"/>
      <c r="BG112" s="138"/>
      <c r="BJ112" s="138"/>
      <c r="BT112" s="138"/>
      <c r="CD112" s="138"/>
      <c r="CN112" s="138"/>
      <c r="CX112" s="138"/>
      <c r="DH112" s="138"/>
      <c r="DR112" s="138"/>
      <c r="EB112" s="138"/>
      <c r="EL112" s="138"/>
      <c r="EV112" s="138"/>
      <c r="FF112" s="138"/>
      <c r="FP112" s="138"/>
      <c r="FZ112" s="138"/>
      <c r="GJ112" s="138"/>
      <c r="GT112" s="138"/>
      <c r="HD112" s="138"/>
      <c r="HN112" s="138"/>
      <c r="HX112" s="138"/>
      <c r="IH112" s="138"/>
      <c r="IR112" s="138"/>
    </row>
    <row xmlns:x14ac="http://schemas.microsoft.com/office/spreadsheetml/2009/9/ac" r="113" s="3" customFormat="true" x14ac:dyDescent="0.25">
      <c r="A113" s="422" t="str">
        <f ca="true">IF(ISBLANK('Data Summary'!A115),"",'Data Summary'!A115)</f>
        <v/>
      </c>
      <c r="B113" s="138"/>
      <c r="L113" s="138"/>
      <c r="V113" s="138"/>
      <c r="AF113" s="138"/>
      <c r="AP113" s="138"/>
      <c r="AZ113" s="138"/>
      <c r="BA113" s="138"/>
      <c r="BB113" s="138"/>
      <c r="BC113" s="138"/>
      <c r="BD113" s="138"/>
      <c r="BE113" s="138"/>
      <c r="BF113" s="138"/>
      <c r="BG113" s="138"/>
      <c r="BJ113" s="138"/>
      <c r="BT113" s="138"/>
      <c r="CD113" s="138"/>
      <c r="CN113" s="138"/>
      <c r="CX113" s="138"/>
      <c r="DH113" s="138"/>
      <c r="DR113" s="138"/>
      <c r="EB113" s="138"/>
      <c r="EL113" s="138"/>
      <c r="EV113" s="138"/>
      <c r="FF113" s="138"/>
      <c r="FP113" s="138"/>
      <c r="FZ113" s="138"/>
      <c r="GJ113" s="138"/>
      <c r="GT113" s="138"/>
      <c r="HD113" s="138"/>
      <c r="HN113" s="138"/>
      <c r="HX113" s="138"/>
      <c r="IH113" s="138"/>
      <c r="IR113" s="138"/>
    </row>
    <row xmlns:x14ac="http://schemas.microsoft.com/office/spreadsheetml/2009/9/ac" r="114" s="3" customFormat="true" x14ac:dyDescent="0.25">
      <c r="A114" s="422" t="str">
        <f ca="true">IF(ISBLANK('Data Summary'!A116),"",'Data Summary'!A116)</f>
        <v/>
      </c>
      <c r="B114" s="138"/>
      <c r="L114" s="138"/>
      <c r="V114" s="138"/>
      <c r="AF114" s="138"/>
      <c r="AP114" s="138"/>
      <c r="AZ114" s="138"/>
      <c r="BA114" s="138"/>
      <c r="BB114" s="138"/>
      <c r="BC114" s="138"/>
      <c r="BD114" s="138"/>
      <c r="BE114" s="138"/>
      <c r="BF114" s="138"/>
      <c r="BG114" s="138"/>
      <c r="BJ114" s="138"/>
      <c r="BT114" s="138"/>
      <c r="CD114" s="138"/>
      <c r="CN114" s="138"/>
      <c r="CX114" s="138"/>
      <c r="DH114" s="138"/>
      <c r="DR114" s="138"/>
      <c r="EB114" s="138"/>
      <c r="EL114" s="138"/>
      <c r="EV114" s="138"/>
      <c r="FF114" s="138"/>
      <c r="FP114" s="138"/>
      <c r="FZ114" s="138"/>
      <c r="GJ114" s="138"/>
      <c r="GT114" s="138"/>
      <c r="HD114" s="138"/>
      <c r="HN114" s="138"/>
      <c r="HX114" s="138"/>
      <c r="IH114" s="138"/>
      <c r="IR114" s="138"/>
    </row>
    <row xmlns:x14ac="http://schemas.microsoft.com/office/spreadsheetml/2009/9/ac" r="115" s="3" customFormat="true" x14ac:dyDescent="0.25">
      <c r="A115" s="422" t="str">
        <f ca="true">IF(ISBLANK('Data Summary'!A117),"",'Data Summary'!A117)</f>
        <v/>
      </c>
      <c r="B115" s="138"/>
      <c r="L115" s="138"/>
      <c r="V115" s="138"/>
      <c r="AF115" s="138"/>
      <c r="AP115" s="138"/>
      <c r="AZ115" s="138"/>
      <c r="BA115" s="138"/>
      <c r="BB115" s="138"/>
      <c r="BC115" s="138"/>
      <c r="BD115" s="138"/>
      <c r="BE115" s="138"/>
      <c r="BF115" s="138"/>
      <c r="BG115" s="138"/>
      <c r="BJ115" s="138"/>
      <c r="BT115" s="138"/>
      <c r="CD115" s="138"/>
      <c r="CN115" s="138"/>
      <c r="CX115" s="138"/>
      <c r="DH115" s="138"/>
      <c r="DR115" s="138"/>
      <c r="EB115" s="138"/>
      <c r="EL115" s="138"/>
      <c r="EV115" s="138"/>
      <c r="FF115" s="138"/>
      <c r="FP115" s="138"/>
      <c r="FZ115" s="138"/>
      <c r="GJ115" s="138"/>
      <c r="GT115" s="138"/>
      <c r="HD115" s="138"/>
      <c r="HN115" s="138"/>
      <c r="HX115" s="138"/>
      <c r="IH115" s="138"/>
      <c r="IR115" s="138"/>
    </row>
    <row xmlns:x14ac="http://schemas.microsoft.com/office/spreadsheetml/2009/9/ac" r="116" s="3" customFormat="true" x14ac:dyDescent="0.25">
      <c r="A116" s="422" t="str">
        <f ca="true">IF(ISBLANK('Data Summary'!A118),"",'Data Summary'!A118)</f>
        <v/>
      </c>
      <c r="B116" s="138"/>
      <c r="L116" s="138"/>
      <c r="V116" s="138"/>
      <c r="AF116" s="138"/>
      <c r="AP116" s="138"/>
      <c r="AZ116" s="138"/>
      <c r="BA116" s="138"/>
      <c r="BB116" s="138"/>
      <c r="BC116" s="138"/>
      <c r="BD116" s="138"/>
      <c r="BE116" s="138"/>
      <c r="BF116" s="138"/>
      <c r="BG116" s="138"/>
      <c r="BJ116" s="138"/>
      <c r="BT116" s="138"/>
      <c r="CD116" s="138"/>
      <c r="CN116" s="138"/>
      <c r="CX116" s="138"/>
      <c r="DH116" s="138"/>
      <c r="DR116" s="138"/>
      <c r="EB116" s="138"/>
      <c r="EL116" s="138"/>
      <c r="EV116" s="138"/>
      <c r="FF116" s="138"/>
      <c r="FP116" s="138"/>
      <c r="FZ116" s="138"/>
      <c r="GJ116" s="138"/>
      <c r="GT116" s="138"/>
      <c r="HD116" s="138"/>
      <c r="HN116" s="138"/>
      <c r="HX116" s="138"/>
      <c r="IH116" s="138"/>
      <c r="IR116" s="138"/>
    </row>
    <row xmlns:x14ac="http://schemas.microsoft.com/office/spreadsheetml/2009/9/ac" r="117" s="3" customFormat="true" x14ac:dyDescent="0.25">
      <c r="A117" s="422" t="str">
        <f ca="true">IF(ISBLANK('Data Summary'!A119),"",'Data Summary'!A119)</f>
        <v/>
      </c>
      <c r="B117" s="138"/>
      <c r="L117" s="138"/>
      <c r="V117" s="138"/>
      <c r="AF117" s="138"/>
      <c r="AP117" s="138"/>
      <c r="AZ117" s="138"/>
      <c r="BA117" s="138"/>
      <c r="BB117" s="138"/>
      <c r="BC117" s="138"/>
      <c r="BD117" s="138"/>
      <c r="BE117" s="138"/>
      <c r="BF117" s="138"/>
      <c r="BG117" s="138"/>
      <c r="BJ117" s="138"/>
      <c r="BT117" s="138"/>
      <c r="CD117" s="138"/>
      <c r="CN117" s="138"/>
      <c r="CX117" s="138"/>
      <c r="DH117" s="138"/>
      <c r="DR117" s="138"/>
      <c r="EB117" s="138"/>
      <c r="EL117" s="138"/>
      <c r="EV117" s="138"/>
      <c r="FF117" s="138"/>
      <c r="FP117" s="138"/>
      <c r="FZ117" s="138"/>
      <c r="GJ117" s="138"/>
      <c r="GT117" s="138"/>
      <c r="HD117" s="138"/>
      <c r="HN117" s="138"/>
      <c r="HX117" s="138"/>
      <c r="IH117" s="138"/>
      <c r="IR117" s="138"/>
    </row>
    <row xmlns:x14ac="http://schemas.microsoft.com/office/spreadsheetml/2009/9/ac" r="118" s="3" customFormat="true" x14ac:dyDescent="0.25">
      <c r="A118" s="422" t="str">
        <f ca="true">IF(ISBLANK('Data Summary'!A120),"",'Data Summary'!A120)</f>
        <v/>
      </c>
      <c r="B118" s="138"/>
      <c r="L118" s="138"/>
      <c r="V118" s="138"/>
      <c r="AF118" s="138"/>
      <c r="AP118" s="138"/>
      <c r="AZ118" s="138"/>
      <c r="BA118" s="138"/>
      <c r="BB118" s="138"/>
      <c r="BC118" s="138"/>
      <c r="BD118" s="138"/>
      <c r="BE118" s="138"/>
      <c r="BF118" s="138"/>
      <c r="BG118" s="138"/>
      <c r="BJ118" s="138"/>
      <c r="BT118" s="138"/>
      <c r="CD118" s="138"/>
      <c r="CN118" s="138"/>
      <c r="CX118" s="138"/>
      <c r="DH118" s="138"/>
      <c r="DR118" s="138"/>
      <c r="EB118" s="138"/>
      <c r="EL118" s="138"/>
      <c r="EV118" s="138"/>
      <c r="FF118" s="138"/>
      <c r="FP118" s="138"/>
      <c r="FZ118" s="138"/>
      <c r="GJ118" s="138"/>
      <c r="GT118" s="138"/>
      <c r="HD118" s="138"/>
      <c r="HN118" s="138"/>
      <c r="HX118" s="138"/>
      <c r="IH118" s="138"/>
      <c r="IR118" s="138"/>
    </row>
    <row xmlns:x14ac="http://schemas.microsoft.com/office/spreadsheetml/2009/9/ac" r="119" s="3" customFormat="true" x14ac:dyDescent="0.25">
      <c r="A119" s="422" t="str">
        <f ca="true">IF(ISBLANK('Data Summary'!A121),"",'Data Summary'!A121)</f>
        <v/>
      </c>
      <c r="B119" s="138"/>
      <c r="L119" s="138"/>
      <c r="V119" s="138"/>
      <c r="AF119" s="138"/>
      <c r="AP119" s="138"/>
      <c r="AZ119" s="138"/>
      <c r="BA119" s="138"/>
      <c r="BB119" s="138"/>
      <c r="BC119" s="138"/>
      <c r="BD119" s="138"/>
      <c r="BE119" s="138"/>
      <c r="BF119" s="138"/>
      <c r="BG119" s="138"/>
      <c r="BJ119" s="138"/>
      <c r="BT119" s="138"/>
      <c r="CD119" s="138"/>
      <c r="CN119" s="138"/>
      <c r="CX119" s="138"/>
      <c r="DH119" s="138"/>
      <c r="DR119" s="138"/>
      <c r="EB119" s="138"/>
      <c r="EL119" s="138"/>
      <c r="EV119" s="138"/>
      <c r="FF119" s="138"/>
      <c r="FP119" s="138"/>
      <c r="FZ119" s="138"/>
      <c r="GJ119" s="138"/>
      <c r="GT119" s="138"/>
      <c r="HD119" s="138"/>
      <c r="HN119" s="138"/>
      <c r="HX119" s="138"/>
      <c r="IH119" s="138"/>
      <c r="IR119" s="138"/>
    </row>
    <row xmlns:x14ac="http://schemas.microsoft.com/office/spreadsheetml/2009/9/ac" r="120" s="3" customFormat="true" x14ac:dyDescent="0.25">
      <c r="A120" s="422" t="str">
        <f ca="true">IF(ISBLANK('Data Summary'!A122),"",'Data Summary'!A122)</f>
        <v/>
      </c>
      <c r="B120" s="138"/>
      <c r="L120" s="138"/>
      <c r="V120" s="138"/>
      <c r="AF120" s="138"/>
      <c r="AP120" s="138"/>
      <c r="AZ120" s="138"/>
      <c r="BA120" s="138"/>
      <c r="BB120" s="138"/>
      <c r="BC120" s="138"/>
      <c r="BD120" s="138"/>
      <c r="BE120" s="138"/>
      <c r="BF120" s="138"/>
      <c r="BG120" s="138"/>
      <c r="BJ120" s="138"/>
      <c r="BT120" s="138"/>
      <c r="CD120" s="138"/>
      <c r="CN120" s="138"/>
      <c r="CX120" s="138"/>
      <c r="DH120" s="138"/>
      <c r="DR120" s="138"/>
      <c r="EB120" s="138"/>
      <c r="EL120" s="138"/>
      <c r="EV120" s="138"/>
      <c r="FF120" s="138"/>
      <c r="FP120" s="138"/>
      <c r="FZ120" s="138"/>
      <c r="GJ120" s="138"/>
      <c r="GT120" s="138"/>
      <c r="HD120" s="138"/>
      <c r="HN120" s="138"/>
      <c r="HX120" s="138"/>
      <c r="IH120" s="138"/>
      <c r="IR120" s="138"/>
    </row>
    <row xmlns:x14ac="http://schemas.microsoft.com/office/spreadsheetml/2009/9/ac" r="121" s="3" customFormat="true" x14ac:dyDescent="0.25">
      <c r="A121" s="422" t="str">
        <f ca="true">IF(ISBLANK('Data Summary'!A123),"",'Data Summary'!A123)</f>
        <v/>
      </c>
      <c r="B121" s="138"/>
      <c r="L121" s="138"/>
      <c r="V121" s="138"/>
      <c r="AF121" s="138"/>
      <c r="AP121" s="138"/>
      <c r="AZ121" s="138"/>
      <c r="BA121" s="138"/>
      <c r="BB121" s="138"/>
      <c r="BC121" s="138"/>
      <c r="BD121" s="138"/>
      <c r="BE121" s="138"/>
      <c r="BF121" s="138"/>
      <c r="BG121" s="138"/>
      <c r="BJ121" s="138"/>
      <c r="BT121" s="138"/>
      <c r="CD121" s="138"/>
      <c r="CN121" s="138"/>
      <c r="CX121" s="138"/>
      <c r="DH121" s="138"/>
      <c r="DR121" s="138"/>
      <c r="EB121" s="138"/>
      <c r="EL121" s="138"/>
      <c r="EV121" s="138"/>
      <c r="FF121" s="138"/>
      <c r="FP121" s="138"/>
      <c r="FZ121" s="138"/>
      <c r="GJ121" s="138"/>
      <c r="GT121" s="138"/>
      <c r="HD121" s="138"/>
      <c r="HN121" s="138"/>
      <c r="HX121" s="138"/>
      <c r="IH121" s="138"/>
      <c r="IR121" s="138"/>
    </row>
    <row xmlns:x14ac="http://schemas.microsoft.com/office/spreadsheetml/2009/9/ac" r="122" s="3" customFormat="true" x14ac:dyDescent="0.25">
      <c r="A122" s="422" t="str">
        <f ca="true">IF(ISBLANK('Data Summary'!A124),"",'Data Summary'!A124)</f>
        <v/>
      </c>
      <c r="B122" s="138"/>
      <c r="L122" s="138"/>
      <c r="V122" s="138"/>
      <c r="AF122" s="138"/>
      <c r="AP122" s="138"/>
      <c r="AZ122" s="138"/>
      <c r="BA122" s="138"/>
      <c r="BB122" s="138"/>
      <c r="BC122" s="138"/>
      <c r="BD122" s="138"/>
      <c r="BE122" s="138"/>
      <c r="BF122" s="138"/>
      <c r="BG122" s="138"/>
      <c r="BJ122" s="138"/>
      <c r="BT122" s="138"/>
      <c r="CD122" s="138"/>
      <c r="CN122" s="138"/>
      <c r="CX122" s="138"/>
      <c r="DH122" s="138"/>
      <c r="DR122" s="138"/>
      <c r="EB122" s="138"/>
      <c r="EL122" s="138"/>
      <c r="EV122" s="138"/>
      <c r="FF122" s="138"/>
      <c r="FP122" s="138"/>
      <c r="FZ122" s="138"/>
      <c r="GJ122" s="138"/>
      <c r="GT122" s="138"/>
      <c r="HD122" s="138"/>
      <c r="HN122" s="138"/>
      <c r="HX122" s="138"/>
      <c r="IH122" s="138"/>
      <c r="IR122" s="138"/>
    </row>
    <row xmlns:x14ac="http://schemas.microsoft.com/office/spreadsheetml/2009/9/ac" r="123" s="3" customFormat="true" x14ac:dyDescent="0.25">
      <c r="A123" s="422" t="str">
        <f ca="true">IF(ISBLANK('Data Summary'!A125),"",'Data Summary'!A125)</f>
        <v/>
      </c>
      <c r="B123" s="138"/>
      <c r="L123" s="138"/>
      <c r="V123" s="138"/>
      <c r="AF123" s="138"/>
      <c r="AP123" s="138"/>
      <c r="AZ123" s="138"/>
      <c r="BA123" s="138"/>
      <c r="BB123" s="138"/>
      <c r="BC123" s="138"/>
      <c r="BD123" s="138"/>
      <c r="BE123" s="138"/>
      <c r="BF123" s="138"/>
      <c r="BG123" s="138"/>
      <c r="BJ123" s="138"/>
      <c r="BT123" s="138"/>
      <c r="CD123" s="138"/>
      <c r="CN123" s="138"/>
      <c r="CX123" s="138"/>
      <c r="DH123" s="138"/>
      <c r="DR123" s="138"/>
      <c r="EB123" s="138"/>
      <c r="EL123" s="138"/>
      <c r="EV123" s="138"/>
      <c r="FF123" s="138"/>
      <c r="FP123" s="138"/>
      <c r="FZ123" s="138"/>
      <c r="GJ123" s="138"/>
      <c r="GT123" s="138"/>
      <c r="HD123" s="138"/>
      <c r="HN123" s="138"/>
      <c r="HX123" s="138"/>
      <c r="IH123" s="138"/>
      <c r="IR123" s="138"/>
    </row>
    <row xmlns:x14ac="http://schemas.microsoft.com/office/spreadsheetml/2009/9/ac" r="124" s="3" customFormat="true" x14ac:dyDescent="0.25">
      <c r="A124" s="422" t="str">
        <f ca="true">IF(ISBLANK('Data Summary'!A126),"",'Data Summary'!A126)</f>
        <v/>
      </c>
      <c r="B124" s="138"/>
      <c r="L124" s="138"/>
      <c r="V124" s="138"/>
      <c r="AF124" s="138"/>
      <c r="AP124" s="138"/>
      <c r="AZ124" s="138"/>
      <c r="BA124" s="138"/>
      <c r="BB124" s="138"/>
      <c r="BC124" s="138"/>
      <c r="BD124" s="138"/>
      <c r="BE124" s="138"/>
      <c r="BF124" s="138"/>
      <c r="BG124" s="138"/>
      <c r="BJ124" s="138"/>
      <c r="BT124" s="138"/>
      <c r="CD124" s="138"/>
      <c r="CN124" s="138"/>
      <c r="CX124" s="138"/>
      <c r="DH124" s="138"/>
      <c r="DR124" s="138"/>
      <c r="EB124" s="138"/>
      <c r="EL124" s="138"/>
      <c r="EV124" s="138"/>
      <c r="FF124" s="138"/>
      <c r="FP124" s="138"/>
      <c r="FZ124" s="138"/>
      <c r="GJ124" s="138"/>
      <c r="GT124" s="138"/>
      <c r="HD124" s="138"/>
      <c r="HN124" s="138"/>
      <c r="HX124" s="138"/>
      <c r="IH124" s="138"/>
      <c r="IR124" s="138"/>
    </row>
    <row xmlns:x14ac="http://schemas.microsoft.com/office/spreadsheetml/2009/9/ac" r="125" s="3" customFormat="true" x14ac:dyDescent="0.25">
      <c r="A125" s="422" t="str">
        <f ca="true">IF(ISBLANK('Data Summary'!A127),"",'Data Summary'!A127)</f>
        <v/>
      </c>
      <c r="B125" s="138"/>
      <c r="L125" s="138"/>
      <c r="V125" s="138"/>
      <c r="AF125" s="138"/>
      <c r="AP125" s="138"/>
      <c r="AZ125" s="138"/>
      <c r="BA125" s="138"/>
      <c r="BB125" s="138"/>
      <c r="BC125" s="138"/>
      <c r="BD125" s="138"/>
      <c r="BE125" s="138"/>
      <c r="BF125" s="138"/>
      <c r="BG125" s="138"/>
      <c r="BJ125" s="138"/>
      <c r="BT125" s="138"/>
      <c r="CD125" s="138"/>
      <c r="CN125" s="138"/>
      <c r="CX125" s="138"/>
      <c r="DH125" s="138"/>
      <c r="DR125" s="138"/>
      <c r="EB125" s="138"/>
      <c r="EL125" s="138"/>
      <c r="EV125" s="138"/>
      <c r="FF125" s="138"/>
      <c r="FP125" s="138"/>
      <c r="FZ125" s="138"/>
      <c r="GJ125" s="138"/>
      <c r="GT125" s="138"/>
      <c r="HD125" s="138"/>
      <c r="HN125" s="138"/>
      <c r="HX125" s="138"/>
      <c r="IH125" s="138"/>
      <c r="IR125" s="138"/>
    </row>
    <row xmlns:x14ac="http://schemas.microsoft.com/office/spreadsheetml/2009/9/ac" r="126" s="3" customFormat="true" x14ac:dyDescent="0.25">
      <c r="A126" s="422" t="str">
        <f ca="true">IF(ISBLANK('Data Summary'!A128),"",'Data Summary'!A128)</f>
        <v/>
      </c>
      <c r="B126" s="138"/>
      <c r="L126" s="138"/>
      <c r="V126" s="138"/>
      <c r="AF126" s="138"/>
      <c r="AP126" s="138"/>
      <c r="AZ126" s="138"/>
      <c r="BA126" s="138"/>
      <c r="BB126" s="138"/>
      <c r="BC126" s="138"/>
      <c r="BD126" s="138"/>
      <c r="BE126" s="138"/>
      <c r="BF126" s="138"/>
      <c r="BG126" s="138"/>
      <c r="BJ126" s="138"/>
      <c r="BT126" s="138"/>
      <c r="CD126" s="138"/>
      <c r="CN126" s="138"/>
      <c r="CX126" s="138"/>
      <c r="DH126" s="138"/>
      <c r="DR126" s="138"/>
      <c r="EB126" s="138"/>
      <c r="EL126" s="138"/>
      <c r="EV126" s="138"/>
      <c r="FF126" s="138"/>
      <c r="FP126" s="138"/>
      <c r="FZ126" s="138"/>
      <c r="GJ126" s="138"/>
      <c r="GT126" s="138"/>
      <c r="HD126" s="138"/>
      <c r="HN126" s="138"/>
      <c r="HX126" s="138"/>
      <c r="IH126" s="138"/>
      <c r="IR126" s="138"/>
    </row>
    <row xmlns:x14ac="http://schemas.microsoft.com/office/spreadsheetml/2009/9/ac" r="127" s="3" customFormat="true" x14ac:dyDescent="0.25">
      <c r="A127" s="422" t="str">
        <f ca="true">IF(ISBLANK('Data Summary'!A129),"",'Data Summary'!A129)</f>
        <v/>
      </c>
      <c r="B127" s="138"/>
      <c r="L127" s="138"/>
      <c r="V127" s="138"/>
      <c r="AF127" s="138"/>
      <c r="AP127" s="138"/>
      <c r="AZ127" s="138"/>
      <c r="BA127" s="138"/>
      <c r="BB127" s="138"/>
      <c r="BC127" s="138"/>
      <c r="BD127" s="138"/>
      <c r="BE127" s="138"/>
      <c r="BF127" s="138"/>
      <c r="BG127" s="138"/>
      <c r="BJ127" s="138"/>
      <c r="BT127" s="138"/>
      <c r="CD127" s="138"/>
      <c r="CN127" s="138"/>
      <c r="CX127" s="138"/>
      <c r="DH127" s="138"/>
      <c r="DR127" s="138"/>
      <c r="EB127" s="138"/>
      <c r="EL127" s="138"/>
      <c r="EV127" s="138"/>
      <c r="FF127" s="138"/>
      <c r="FP127" s="138"/>
      <c r="FZ127" s="138"/>
      <c r="GJ127" s="138"/>
      <c r="GT127" s="138"/>
      <c r="HD127" s="138"/>
      <c r="HN127" s="138"/>
      <c r="HX127" s="138"/>
      <c r="IH127" s="138"/>
      <c r="IR127" s="138"/>
    </row>
    <row xmlns:x14ac="http://schemas.microsoft.com/office/spreadsheetml/2009/9/ac" r="128" s="3" customFormat="true" x14ac:dyDescent="0.25">
      <c r="A128" s="422" t="str">
        <f ca="true">IF(ISBLANK('Data Summary'!A130),"",'Data Summary'!A130)</f>
        <v/>
      </c>
      <c r="B128" s="138"/>
      <c r="L128" s="138"/>
      <c r="V128" s="138"/>
      <c r="AF128" s="138"/>
      <c r="AP128" s="138"/>
      <c r="AZ128" s="138"/>
      <c r="BA128" s="138"/>
      <c r="BB128" s="138"/>
      <c r="BC128" s="138"/>
      <c r="BD128" s="138"/>
      <c r="BE128" s="138"/>
      <c r="BF128" s="138"/>
      <c r="BG128" s="138"/>
      <c r="BJ128" s="138"/>
      <c r="BT128" s="138"/>
      <c r="CD128" s="138"/>
      <c r="CN128" s="138"/>
      <c r="CX128" s="138"/>
      <c r="DH128" s="138"/>
      <c r="DR128" s="138"/>
      <c r="EB128" s="138"/>
      <c r="EL128" s="138"/>
      <c r="EV128" s="138"/>
      <c r="FF128" s="138"/>
      <c r="FP128" s="138"/>
      <c r="FZ128" s="138"/>
      <c r="GJ128" s="138"/>
      <c r="GT128" s="138"/>
      <c r="HD128" s="138"/>
      <c r="HN128" s="138"/>
      <c r="HX128" s="138"/>
      <c r="IH128" s="138"/>
      <c r="IR128" s="138"/>
    </row>
    <row xmlns:x14ac="http://schemas.microsoft.com/office/spreadsheetml/2009/9/ac" r="129" s="3" customFormat="true" x14ac:dyDescent="0.25">
      <c r="A129" s="422" t="str">
        <f ca="true">IF(ISBLANK('Data Summary'!A131),"",'Data Summary'!A131)</f>
        <v/>
      </c>
      <c r="B129" s="138"/>
      <c r="L129" s="138"/>
      <c r="V129" s="138"/>
      <c r="AF129" s="138"/>
      <c r="AP129" s="138"/>
      <c r="AZ129" s="138"/>
      <c r="BA129" s="138"/>
      <c r="BB129" s="138"/>
      <c r="BC129" s="138"/>
      <c r="BD129" s="138"/>
      <c r="BE129" s="138"/>
      <c r="BF129" s="138"/>
      <c r="BG129" s="138"/>
      <c r="BJ129" s="138"/>
      <c r="BT129" s="138"/>
      <c r="CD129" s="138"/>
      <c r="CN129" s="138"/>
      <c r="CX129" s="138"/>
      <c r="DH129" s="138"/>
      <c r="DR129" s="138"/>
      <c r="EB129" s="138"/>
      <c r="EL129" s="138"/>
      <c r="EV129" s="138"/>
      <c r="FF129" s="138"/>
      <c r="FP129" s="138"/>
      <c r="FZ129" s="138"/>
      <c r="GJ129" s="138"/>
      <c r="GT129" s="138"/>
      <c r="HD129" s="138"/>
      <c r="HN129" s="138"/>
      <c r="HX129" s="138"/>
      <c r="IH129" s="138"/>
      <c r="IR129" s="138"/>
    </row>
    <row xmlns:x14ac="http://schemas.microsoft.com/office/spreadsheetml/2009/9/ac" r="130" s="3" customFormat="true" x14ac:dyDescent="0.25">
      <c r="A130" s="422" t="str">
        <f ca="true">IF(ISBLANK('Data Summary'!A132),"",'Data Summary'!A132)</f>
        <v/>
      </c>
      <c r="B130" s="138"/>
      <c r="L130" s="138"/>
      <c r="V130" s="138"/>
      <c r="AF130" s="138"/>
      <c r="AP130" s="138"/>
      <c r="AZ130" s="138"/>
      <c r="BA130" s="138"/>
      <c r="BB130" s="138"/>
      <c r="BC130" s="138"/>
      <c r="BD130" s="138"/>
      <c r="BE130" s="138"/>
      <c r="BF130" s="138"/>
      <c r="BG130" s="138"/>
      <c r="BJ130" s="138"/>
      <c r="BT130" s="138"/>
      <c r="CD130" s="138"/>
      <c r="CN130" s="138"/>
      <c r="CX130" s="138"/>
      <c r="DH130" s="138"/>
      <c r="DR130" s="138"/>
      <c r="EB130" s="138"/>
      <c r="EL130" s="138"/>
      <c r="EV130" s="138"/>
      <c r="FF130" s="138"/>
      <c r="FP130" s="138"/>
      <c r="FZ130" s="138"/>
      <c r="GJ130" s="138"/>
      <c r="GT130" s="138"/>
      <c r="HD130" s="138"/>
      <c r="HN130" s="138"/>
      <c r="HX130" s="138"/>
      <c r="IH130" s="138"/>
      <c r="IR130" s="138"/>
    </row>
    <row xmlns:x14ac="http://schemas.microsoft.com/office/spreadsheetml/2009/9/ac" r="131" s="3" customFormat="true" x14ac:dyDescent="0.25">
      <c r="A131" s="422" t="str">
        <f ca="true">IF(ISBLANK('Data Summary'!A133),"",'Data Summary'!A133)</f>
        <v/>
      </c>
      <c r="B131" s="138"/>
      <c r="L131" s="138"/>
      <c r="V131" s="138"/>
      <c r="AF131" s="138"/>
      <c r="AP131" s="138"/>
      <c r="AZ131" s="138"/>
      <c r="BA131" s="138"/>
      <c r="BB131" s="138"/>
      <c r="BC131" s="138"/>
      <c r="BD131" s="138"/>
      <c r="BE131" s="138"/>
      <c r="BF131" s="138"/>
      <c r="BG131" s="138"/>
      <c r="BJ131" s="138"/>
      <c r="BT131" s="138"/>
      <c r="CD131" s="138"/>
      <c r="CN131" s="138"/>
      <c r="CX131" s="138"/>
      <c r="DH131" s="138"/>
      <c r="DR131" s="138"/>
      <c r="EB131" s="138"/>
      <c r="EL131" s="138"/>
      <c r="EV131" s="138"/>
      <c r="FF131" s="138"/>
      <c r="FP131" s="138"/>
      <c r="FZ131" s="138"/>
      <c r="GJ131" s="138"/>
      <c r="GT131" s="138"/>
      <c r="HD131" s="138"/>
      <c r="HN131" s="138"/>
      <c r="HX131" s="138"/>
      <c r="IH131" s="138"/>
      <c r="IR131" s="138"/>
    </row>
    <row xmlns:x14ac="http://schemas.microsoft.com/office/spreadsheetml/2009/9/ac" r="132" s="3" customFormat="true" x14ac:dyDescent="0.25">
      <c r="A132" s="422" t="str">
        <f ca="true">IF(ISBLANK('Data Summary'!A134),"",'Data Summary'!A134)</f>
        <v/>
      </c>
      <c r="B132" s="138"/>
      <c r="L132" s="138"/>
      <c r="V132" s="138"/>
      <c r="AF132" s="138"/>
      <c r="AP132" s="138"/>
      <c r="AZ132" s="138"/>
      <c r="BA132" s="138"/>
      <c r="BB132" s="138"/>
      <c r="BC132" s="138"/>
      <c r="BD132" s="138"/>
      <c r="BE132" s="138"/>
      <c r="BF132" s="138"/>
      <c r="BG132" s="138"/>
      <c r="BJ132" s="138"/>
      <c r="BT132" s="138"/>
      <c r="CD132" s="138"/>
      <c r="CN132" s="138"/>
      <c r="CX132" s="138"/>
      <c r="DH132" s="138"/>
      <c r="DR132" s="138"/>
      <c r="EB132" s="138"/>
      <c r="EL132" s="138"/>
      <c r="EV132" s="138"/>
      <c r="FF132" s="138"/>
      <c r="FP132" s="138"/>
      <c r="FZ132" s="138"/>
      <c r="GJ132" s="138"/>
      <c r="GT132" s="138"/>
      <c r="HD132" s="138"/>
      <c r="HN132" s="138"/>
      <c r="HX132" s="138"/>
      <c r="IH132" s="138"/>
      <c r="IR132" s="138"/>
    </row>
    <row xmlns:x14ac="http://schemas.microsoft.com/office/spreadsheetml/2009/9/ac" r="133" s="3" customFormat="true" x14ac:dyDescent="0.25">
      <c r="A133" s="422" t="str">
        <f ca="true">IF(ISBLANK('Data Summary'!A135),"",'Data Summary'!A135)</f>
        <v/>
      </c>
      <c r="B133" s="138"/>
      <c r="L133" s="138"/>
      <c r="V133" s="138"/>
      <c r="AF133" s="138"/>
      <c r="AP133" s="138"/>
      <c r="AZ133" s="138"/>
      <c r="BA133" s="138"/>
      <c r="BB133" s="138"/>
      <c r="BC133" s="138"/>
      <c r="BD133" s="138"/>
      <c r="BE133" s="138"/>
      <c r="BF133" s="138"/>
      <c r="BG133" s="138"/>
      <c r="BJ133" s="138"/>
      <c r="BT133" s="138"/>
      <c r="CD133" s="138"/>
      <c r="CN133" s="138"/>
      <c r="CX133" s="138"/>
      <c r="DH133" s="138"/>
      <c r="DR133" s="138"/>
      <c r="EB133" s="138"/>
      <c r="EL133" s="138"/>
      <c r="EV133" s="138"/>
      <c r="FF133" s="138"/>
      <c r="FP133" s="138"/>
      <c r="FZ133" s="138"/>
      <c r="GJ133" s="138"/>
      <c r="GT133" s="138"/>
      <c r="HD133" s="138"/>
      <c r="HN133" s="138"/>
      <c r="HX133" s="138"/>
      <c r="IH133" s="138"/>
      <c r="IR133" s="138"/>
    </row>
    <row xmlns:x14ac="http://schemas.microsoft.com/office/spreadsheetml/2009/9/ac" r="134" s="3" customFormat="true" x14ac:dyDescent="0.25">
      <c r="A134" s="422" t="str">
        <f ca="true">IF(ISBLANK('Data Summary'!A136),"",'Data Summary'!A136)</f>
        <v/>
      </c>
      <c r="B134" s="138"/>
      <c r="L134" s="138"/>
      <c r="V134" s="138"/>
      <c r="AF134" s="138"/>
      <c r="AP134" s="138"/>
      <c r="AZ134" s="138"/>
      <c r="BA134" s="138"/>
      <c r="BB134" s="138"/>
      <c r="BC134" s="138"/>
      <c r="BD134" s="138"/>
      <c r="BE134" s="138"/>
      <c r="BF134" s="138"/>
      <c r="BG134" s="138"/>
      <c r="BJ134" s="138"/>
      <c r="BT134" s="138"/>
      <c r="CD134" s="138"/>
      <c r="CN134" s="138"/>
      <c r="CX134" s="138"/>
      <c r="DH134" s="138"/>
      <c r="DR134" s="138"/>
      <c r="EB134" s="138"/>
      <c r="EL134" s="138"/>
      <c r="EV134" s="138"/>
      <c r="FF134" s="138"/>
      <c r="FP134" s="138"/>
      <c r="FZ134" s="138"/>
      <c r="GJ134" s="138"/>
      <c r="GT134" s="138"/>
      <c r="HD134" s="138"/>
      <c r="HN134" s="138"/>
      <c r="HX134" s="138"/>
      <c r="IH134" s="138"/>
      <c r="IR134" s="138"/>
    </row>
    <row xmlns:x14ac="http://schemas.microsoft.com/office/spreadsheetml/2009/9/ac" r="135" s="3" customFormat="true" x14ac:dyDescent="0.25">
      <c r="A135" s="422" t="str">
        <f ca="true">IF(ISBLANK('Data Summary'!A137),"",'Data Summary'!A137)</f>
        <v/>
      </c>
      <c r="B135" s="138"/>
      <c r="L135" s="138"/>
      <c r="V135" s="138"/>
      <c r="AF135" s="138"/>
      <c r="AP135" s="138"/>
      <c r="AZ135" s="138"/>
      <c r="BA135" s="138"/>
      <c r="BB135" s="138"/>
      <c r="BC135" s="138"/>
      <c r="BD135" s="138"/>
      <c r="BE135" s="138"/>
      <c r="BF135" s="138"/>
      <c r="BG135" s="138"/>
      <c r="BJ135" s="138"/>
      <c r="BT135" s="138"/>
      <c r="CD135" s="138"/>
      <c r="CN135" s="138"/>
      <c r="CX135" s="138"/>
      <c r="DH135" s="138"/>
      <c r="DR135" s="138"/>
      <c r="EB135" s="138"/>
      <c r="EL135" s="138"/>
      <c r="EV135" s="138"/>
      <c r="FF135" s="138"/>
      <c r="FP135" s="138"/>
      <c r="FZ135" s="138"/>
      <c r="GJ135" s="138"/>
      <c r="GT135" s="138"/>
      <c r="HD135" s="138"/>
      <c r="HN135" s="138"/>
      <c r="HX135" s="138"/>
      <c r="IH135" s="138"/>
      <c r="IR135" s="138"/>
    </row>
    <row xmlns:x14ac="http://schemas.microsoft.com/office/spreadsheetml/2009/9/ac" r="136" s="3" customFormat="true" x14ac:dyDescent="0.25">
      <c r="A136" s="422" t="str">
        <f ca="true">IF(ISBLANK('Data Summary'!A138),"",'Data Summary'!A138)</f>
        <v/>
      </c>
      <c r="B136" s="138"/>
      <c r="L136" s="138"/>
      <c r="V136" s="138"/>
      <c r="AF136" s="138"/>
      <c r="AP136" s="138"/>
      <c r="AZ136" s="138"/>
      <c r="BA136" s="138"/>
      <c r="BB136" s="138"/>
      <c r="BC136" s="138"/>
      <c r="BD136" s="138"/>
      <c r="BE136" s="138"/>
      <c r="BF136" s="138"/>
      <c r="BG136" s="138"/>
      <c r="BJ136" s="138"/>
      <c r="BT136" s="138"/>
      <c r="CD136" s="138"/>
      <c r="CN136" s="138"/>
      <c r="CX136" s="138"/>
      <c r="DH136" s="138"/>
      <c r="DR136" s="138"/>
      <c r="EB136" s="138"/>
      <c r="EL136" s="138"/>
      <c r="EV136" s="138"/>
      <c r="FF136" s="138"/>
      <c r="FP136" s="138"/>
      <c r="FZ136" s="138"/>
      <c r="GJ136" s="138"/>
      <c r="GT136" s="138"/>
      <c r="HD136" s="138"/>
      <c r="HN136" s="138"/>
      <c r="HX136" s="138"/>
      <c r="IH136" s="138"/>
      <c r="IR136" s="138"/>
    </row>
    <row xmlns:x14ac="http://schemas.microsoft.com/office/spreadsheetml/2009/9/ac" r="137" s="3" customFormat="true" x14ac:dyDescent="0.25">
      <c r="A137" s="422" t="str">
        <f ca="true">IF(ISBLANK('Data Summary'!A139),"",'Data Summary'!A139)</f>
        <v/>
      </c>
      <c r="B137" s="138"/>
      <c r="L137" s="138"/>
      <c r="V137" s="138"/>
      <c r="AF137" s="138"/>
      <c r="AP137" s="138"/>
      <c r="AZ137" s="138"/>
      <c r="BA137" s="138"/>
      <c r="BB137" s="138"/>
      <c r="BC137" s="138"/>
      <c r="BD137" s="138"/>
      <c r="BE137" s="138"/>
      <c r="BF137" s="138"/>
      <c r="BG137" s="138"/>
      <c r="BJ137" s="138"/>
      <c r="BT137" s="138"/>
      <c r="CD137" s="138"/>
      <c r="CN137" s="138"/>
      <c r="CX137" s="138"/>
      <c r="DH137" s="138"/>
      <c r="DR137" s="138"/>
      <c r="EB137" s="138"/>
      <c r="EL137" s="138"/>
      <c r="EV137" s="138"/>
      <c r="FF137" s="138"/>
      <c r="FP137" s="138"/>
      <c r="FZ137" s="138"/>
      <c r="GJ137" s="138"/>
      <c r="GT137" s="138"/>
      <c r="HD137" s="138"/>
      <c r="HN137" s="138"/>
      <c r="HX137" s="138"/>
      <c r="IH137" s="138"/>
      <c r="IR137" s="138"/>
    </row>
    <row xmlns:x14ac="http://schemas.microsoft.com/office/spreadsheetml/2009/9/ac" r="138" s="3" customFormat="true" x14ac:dyDescent="0.25">
      <c r="A138" s="422" t="str">
        <f ca="true">IF(ISBLANK('Data Summary'!A140),"",'Data Summary'!A140)</f>
        <v/>
      </c>
      <c r="B138" s="138"/>
      <c r="L138" s="138"/>
      <c r="V138" s="138"/>
      <c r="AF138" s="138"/>
      <c r="AP138" s="138"/>
      <c r="AZ138" s="138"/>
      <c r="BA138" s="138"/>
      <c r="BB138" s="138"/>
      <c r="BC138" s="138"/>
      <c r="BD138" s="138"/>
      <c r="BE138" s="138"/>
      <c r="BF138" s="138"/>
      <c r="BG138" s="138"/>
      <c r="BJ138" s="138"/>
      <c r="BT138" s="138"/>
      <c r="CD138" s="138"/>
      <c r="CN138" s="138"/>
      <c r="CX138" s="138"/>
      <c r="DH138" s="138"/>
      <c r="DR138" s="138"/>
      <c r="EB138" s="138"/>
      <c r="EL138" s="138"/>
      <c r="EV138" s="138"/>
      <c r="FF138" s="138"/>
      <c r="FP138" s="138"/>
      <c r="FZ138" s="138"/>
      <c r="GJ138" s="138"/>
      <c r="GT138" s="138"/>
      <c r="HD138" s="138"/>
      <c r="HN138" s="138"/>
      <c r="HX138" s="138"/>
      <c r="IH138" s="138"/>
      <c r="IR138" s="138"/>
    </row>
    <row xmlns:x14ac="http://schemas.microsoft.com/office/spreadsheetml/2009/9/ac" r="139" s="3" customFormat="true" x14ac:dyDescent="0.25">
      <c r="A139" s="422" t="str">
        <f ca="true">IF(ISBLANK('Data Summary'!A141),"",'Data Summary'!A141)</f>
        <v/>
      </c>
      <c r="B139" s="138"/>
      <c r="L139" s="138"/>
      <c r="V139" s="138"/>
      <c r="AF139" s="138"/>
      <c r="AP139" s="138"/>
      <c r="AZ139" s="138"/>
      <c r="BA139" s="138"/>
      <c r="BB139" s="138"/>
      <c r="BC139" s="138"/>
      <c r="BD139" s="138"/>
      <c r="BE139" s="138"/>
      <c r="BF139" s="138"/>
      <c r="BG139" s="138"/>
      <c r="BJ139" s="138"/>
      <c r="BT139" s="138"/>
      <c r="CD139" s="138"/>
      <c r="CN139" s="138"/>
      <c r="CX139" s="138"/>
      <c r="DH139" s="138"/>
      <c r="DR139" s="138"/>
      <c r="EB139" s="138"/>
      <c r="EL139" s="138"/>
      <c r="EV139" s="138"/>
      <c r="FF139" s="138"/>
      <c r="FP139" s="138"/>
      <c r="FZ139" s="138"/>
      <c r="GJ139" s="138"/>
      <c r="GT139" s="138"/>
      <c r="HD139" s="138"/>
      <c r="HN139" s="138"/>
      <c r="HX139" s="138"/>
      <c r="IH139" s="138"/>
      <c r="IR139" s="138"/>
    </row>
    <row xmlns:x14ac="http://schemas.microsoft.com/office/spreadsheetml/2009/9/ac" r="140" s="3" customFormat="true" x14ac:dyDescent="0.25">
      <c r="A140" s="422" t="str">
        <f ca="true">IF(ISBLANK('Data Summary'!A142),"",'Data Summary'!A142)</f>
        <v/>
      </c>
      <c r="B140" s="138"/>
      <c r="L140" s="138"/>
      <c r="V140" s="138"/>
      <c r="AF140" s="138"/>
      <c r="AP140" s="138"/>
      <c r="AZ140" s="138"/>
      <c r="BA140" s="138"/>
      <c r="BB140" s="138"/>
      <c r="BC140" s="138"/>
      <c r="BD140" s="138"/>
      <c r="BE140" s="138"/>
      <c r="BF140" s="138"/>
      <c r="BG140" s="138"/>
      <c r="BJ140" s="138"/>
      <c r="BT140" s="138"/>
      <c r="CD140" s="138"/>
      <c r="CN140" s="138"/>
      <c r="CX140" s="138"/>
      <c r="DH140" s="138"/>
      <c r="DR140" s="138"/>
      <c r="EB140" s="138"/>
      <c r="EL140" s="138"/>
      <c r="EV140" s="138"/>
      <c r="FF140" s="138"/>
      <c r="FP140" s="138"/>
      <c r="FZ140" s="138"/>
      <c r="GJ140" s="138"/>
      <c r="GT140" s="138"/>
      <c r="HD140" s="138"/>
      <c r="HN140" s="138"/>
      <c r="HX140" s="138"/>
      <c r="IH140" s="138"/>
      <c r="IR140" s="138"/>
    </row>
    <row xmlns:x14ac="http://schemas.microsoft.com/office/spreadsheetml/2009/9/ac" r="141" s="3" customFormat="true" x14ac:dyDescent="0.25">
      <c r="A141" s="422" t="str">
        <f ca="true">IF(ISBLANK('Data Summary'!A143),"",'Data Summary'!A143)</f>
        <v/>
      </c>
      <c r="B141" s="138"/>
      <c r="L141" s="138"/>
      <c r="V141" s="138"/>
      <c r="AF141" s="138"/>
      <c r="AP141" s="138"/>
      <c r="AZ141" s="138"/>
      <c r="BA141" s="138"/>
      <c r="BB141" s="138"/>
      <c r="BC141" s="138"/>
      <c r="BD141" s="138"/>
      <c r="BE141" s="138"/>
      <c r="BF141" s="138"/>
      <c r="BG141" s="138"/>
      <c r="BJ141" s="138"/>
      <c r="BT141" s="138"/>
      <c r="CD141" s="138"/>
      <c r="CN141" s="138"/>
      <c r="CX141" s="138"/>
      <c r="DH141" s="138"/>
      <c r="DR141" s="138"/>
      <c r="EB141" s="138"/>
      <c r="EL141" s="138"/>
      <c r="EV141" s="138"/>
      <c r="FF141" s="138"/>
      <c r="FP141" s="138"/>
      <c r="FZ141" s="138"/>
      <c r="GJ141" s="138"/>
      <c r="GT141" s="138"/>
      <c r="HD141" s="138"/>
      <c r="HN141" s="138"/>
      <c r="HX141" s="138"/>
      <c r="IH141" s="138"/>
      <c r="IR141" s="138"/>
    </row>
    <row xmlns:x14ac="http://schemas.microsoft.com/office/spreadsheetml/2009/9/ac" r="142" s="3" customFormat="true" x14ac:dyDescent="0.25">
      <c r="A142" s="422" t="str">
        <f ca="true">IF(ISBLANK('Data Summary'!A144),"",'Data Summary'!A144)</f>
        <v/>
      </c>
      <c r="B142" s="138"/>
      <c r="L142" s="138"/>
      <c r="V142" s="138"/>
      <c r="AF142" s="138"/>
      <c r="AP142" s="138"/>
      <c r="AZ142" s="138"/>
      <c r="BA142" s="138"/>
      <c r="BB142" s="138"/>
      <c r="BC142" s="138"/>
      <c r="BD142" s="138"/>
      <c r="BE142" s="138"/>
      <c r="BF142" s="138"/>
      <c r="BG142" s="138"/>
      <c r="BJ142" s="138"/>
      <c r="BT142" s="138"/>
      <c r="CD142" s="138"/>
      <c r="CN142" s="138"/>
      <c r="CX142" s="138"/>
      <c r="DH142" s="138"/>
      <c r="DR142" s="138"/>
      <c r="EB142" s="138"/>
      <c r="EL142" s="138"/>
      <c r="EV142" s="138"/>
      <c r="FF142" s="138"/>
      <c r="FP142" s="138"/>
      <c r="FZ142" s="138"/>
      <c r="GJ142" s="138"/>
      <c r="GT142" s="138"/>
      <c r="HD142" s="138"/>
      <c r="HN142" s="138"/>
      <c r="HX142" s="138"/>
      <c r="IH142" s="138"/>
      <c r="IR142" s="138"/>
    </row>
    <row xmlns:x14ac="http://schemas.microsoft.com/office/spreadsheetml/2009/9/ac" r="143" s="3" customFormat="true" x14ac:dyDescent="0.25">
      <c r="A143" s="422" t="str">
        <f ca="true">IF(ISBLANK('Data Summary'!A145),"",'Data Summary'!A145)</f>
        <v/>
      </c>
      <c r="B143" s="138"/>
      <c r="L143" s="138"/>
      <c r="V143" s="138"/>
      <c r="AF143" s="138"/>
      <c r="AP143" s="138"/>
      <c r="AZ143" s="138"/>
      <c r="BA143" s="138"/>
      <c r="BB143" s="138"/>
      <c r="BC143" s="138"/>
      <c r="BD143" s="138"/>
      <c r="BE143" s="138"/>
      <c r="BF143" s="138"/>
      <c r="BG143" s="138"/>
      <c r="BJ143" s="138"/>
      <c r="BT143" s="138"/>
      <c r="CD143" s="138"/>
      <c r="CN143" s="138"/>
      <c r="CX143" s="138"/>
      <c r="DH143" s="138"/>
      <c r="DR143" s="138"/>
      <c r="EB143" s="138"/>
      <c r="EL143" s="138"/>
      <c r="EV143" s="138"/>
      <c r="FF143" s="138"/>
      <c r="FP143" s="138"/>
      <c r="FZ143" s="138"/>
      <c r="GJ143" s="138"/>
      <c r="GT143" s="138"/>
      <c r="HD143" s="138"/>
      <c r="HN143" s="138"/>
      <c r="HX143" s="138"/>
      <c r="IH143" s="138"/>
      <c r="IR143" s="138"/>
    </row>
    <row xmlns:x14ac="http://schemas.microsoft.com/office/spreadsheetml/2009/9/ac" r="144" s="3" customFormat="true" x14ac:dyDescent="0.25">
      <c r="A144" s="422" t="str">
        <f ca="true">IF(ISBLANK('Data Summary'!A146),"",'Data Summary'!A146)</f>
        <v/>
      </c>
      <c r="B144" s="138"/>
      <c r="L144" s="138"/>
      <c r="V144" s="138"/>
      <c r="AF144" s="138"/>
      <c r="AP144" s="138"/>
      <c r="AZ144" s="138"/>
      <c r="BA144" s="138"/>
      <c r="BB144" s="138"/>
      <c r="BC144" s="138"/>
      <c r="BD144" s="138"/>
      <c r="BE144" s="138"/>
      <c r="BF144" s="138"/>
      <c r="BG144" s="138"/>
      <c r="BJ144" s="138"/>
      <c r="BT144" s="138"/>
      <c r="CD144" s="138"/>
      <c r="CN144" s="138"/>
      <c r="CX144" s="138"/>
      <c r="DH144" s="138"/>
      <c r="DR144" s="138"/>
      <c r="EB144" s="138"/>
      <c r="EL144" s="138"/>
      <c r="EV144" s="138"/>
      <c r="FF144" s="138"/>
      <c r="FP144" s="138"/>
      <c r="FZ144" s="138"/>
      <c r="GJ144" s="138"/>
      <c r="GT144" s="138"/>
      <c r="HD144" s="138"/>
      <c r="HN144" s="138"/>
      <c r="HX144" s="138"/>
      <c r="IH144" s="138"/>
      <c r="IR144" s="138"/>
    </row>
    <row xmlns:x14ac="http://schemas.microsoft.com/office/spreadsheetml/2009/9/ac" r="145" s="3" customFormat="true" x14ac:dyDescent="0.25">
      <c r="A145" s="422" t="str">
        <f ca="true">IF(ISBLANK('Data Summary'!A147),"",'Data Summary'!A147)</f>
        <v/>
      </c>
      <c r="B145" s="138"/>
      <c r="L145" s="138"/>
      <c r="V145" s="138"/>
      <c r="AF145" s="138"/>
      <c r="AP145" s="138"/>
      <c r="AZ145" s="138"/>
      <c r="BA145" s="138"/>
      <c r="BB145" s="138"/>
      <c r="BC145" s="138"/>
      <c r="BD145" s="138"/>
      <c r="BE145" s="138"/>
      <c r="BF145" s="138"/>
      <c r="BG145" s="138"/>
      <c r="BJ145" s="138"/>
      <c r="BT145" s="138"/>
      <c r="CD145" s="138"/>
      <c r="CN145" s="138"/>
      <c r="CX145" s="138"/>
      <c r="DH145" s="138"/>
      <c r="DR145" s="138"/>
      <c r="EB145" s="138"/>
      <c r="EL145" s="138"/>
      <c r="EV145" s="138"/>
      <c r="FF145" s="138"/>
      <c r="FP145" s="138"/>
      <c r="FZ145" s="138"/>
      <c r="GJ145" s="138"/>
      <c r="GT145" s="138"/>
      <c r="HD145" s="138"/>
      <c r="HN145" s="138"/>
      <c r="HX145" s="138"/>
      <c r="IH145" s="138"/>
      <c r="IR145" s="138"/>
    </row>
    <row xmlns:x14ac="http://schemas.microsoft.com/office/spreadsheetml/2009/9/ac" r="146" s="3" customFormat="true" x14ac:dyDescent="0.25">
      <c r="A146" s="422" t="str">
        <f ca="true">IF(ISBLANK('Data Summary'!A148),"",'Data Summary'!A148)</f>
        <v/>
      </c>
      <c r="B146" s="138"/>
      <c r="L146" s="138"/>
      <c r="V146" s="138"/>
      <c r="AF146" s="138"/>
      <c r="AP146" s="138"/>
      <c r="AZ146" s="138"/>
      <c r="BA146" s="138"/>
      <c r="BB146" s="138"/>
      <c r="BC146" s="138"/>
      <c r="BD146" s="138"/>
      <c r="BE146" s="138"/>
      <c r="BF146" s="138"/>
      <c r="BG146" s="138"/>
      <c r="BJ146" s="138"/>
      <c r="BT146" s="138"/>
      <c r="CD146" s="138"/>
      <c r="CN146" s="138"/>
      <c r="CX146" s="138"/>
      <c r="DH146" s="138"/>
      <c r="DR146" s="138"/>
      <c r="EB146" s="138"/>
      <c r="EL146" s="138"/>
      <c r="EV146" s="138"/>
      <c r="FF146" s="138"/>
      <c r="FP146" s="138"/>
      <c r="FZ146" s="138"/>
      <c r="GJ146" s="138"/>
      <c r="GT146" s="138"/>
      <c r="HD146" s="138"/>
      <c r="HN146" s="138"/>
      <c r="HX146" s="138"/>
      <c r="IH146" s="138"/>
      <c r="IR146" s="138"/>
    </row>
    <row xmlns:x14ac="http://schemas.microsoft.com/office/spreadsheetml/2009/9/ac" r="147" s="3" customFormat="true" x14ac:dyDescent="0.25">
      <c r="A147" s="422" t="str">
        <f ca="true">IF(ISBLANK('Data Summary'!A149),"",'Data Summary'!A149)</f>
        <v/>
      </c>
      <c r="B147" s="138"/>
      <c r="L147" s="138"/>
      <c r="V147" s="138"/>
      <c r="AF147" s="138"/>
      <c r="AP147" s="138"/>
      <c r="AZ147" s="138"/>
      <c r="BA147" s="138"/>
      <c r="BB147" s="138"/>
      <c r="BC147" s="138"/>
      <c r="BD147" s="138"/>
      <c r="BE147" s="138"/>
      <c r="BF147" s="138"/>
      <c r="BG147" s="138"/>
      <c r="BJ147" s="138"/>
      <c r="BT147" s="138"/>
      <c r="CD147" s="138"/>
      <c r="CN147" s="138"/>
      <c r="CX147" s="138"/>
      <c r="DH147" s="138"/>
      <c r="DR147" s="138"/>
      <c r="EB147" s="138"/>
      <c r="EL147" s="138"/>
      <c r="EV147" s="138"/>
      <c r="FF147" s="138"/>
      <c r="FP147" s="138"/>
      <c r="FZ147" s="138"/>
      <c r="GJ147" s="138"/>
      <c r="GT147" s="138"/>
      <c r="HD147" s="138"/>
      <c r="HN147" s="138"/>
      <c r="HX147" s="138"/>
      <c r="IH147" s="138"/>
      <c r="IR147" s="138"/>
    </row>
    <row xmlns:x14ac="http://schemas.microsoft.com/office/spreadsheetml/2009/9/ac" r="148" s="3" customFormat="true" x14ac:dyDescent="0.25">
      <c r="A148" s="422" t="str">
        <f ca="true">IF(ISBLANK('Data Summary'!A150),"",'Data Summary'!A150)</f>
        <v/>
      </c>
      <c r="B148" s="138"/>
      <c r="L148" s="138"/>
      <c r="V148" s="138"/>
      <c r="AF148" s="138"/>
      <c r="AP148" s="138"/>
      <c r="AZ148" s="138"/>
      <c r="BA148" s="138"/>
      <c r="BB148" s="138"/>
      <c r="BC148" s="138"/>
      <c r="BD148" s="138"/>
      <c r="BE148" s="138"/>
      <c r="BF148" s="138"/>
      <c r="BG148" s="138"/>
      <c r="BJ148" s="138"/>
      <c r="BT148" s="138"/>
      <c r="CD148" s="138"/>
      <c r="CN148" s="138"/>
      <c r="CX148" s="138"/>
      <c r="DH148" s="138"/>
      <c r="DR148" s="138"/>
      <c r="EB148" s="138"/>
      <c r="EL148" s="138"/>
      <c r="EV148" s="138"/>
      <c r="FF148" s="138"/>
      <c r="FP148" s="138"/>
      <c r="FZ148" s="138"/>
      <c r="GJ148" s="138"/>
      <c r="GT148" s="138"/>
      <c r="HD148" s="138"/>
      <c r="HN148" s="138"/>
      <c r="HX148" s="138"/>
      <c r="IH148" s="138"/>
      <c r="IR148" s="138"/>
    </row>
    <row xmlns:x14ac="http://schemas.microsoft.com/office/spreadsheetml/2009/9/ac" r="149" s="3" customFormat="true" x14ac:dyDescent="0.25">
      <c r="A149" s="422" t="str">
        <f ca="true">IF(ISBLANK('Data Summary'!A151),"",'Data Summary'!A151)</f>
        <v/>
      </c>
      <c r="B149" s="138"/>
      <c r="L149" s="138"/>
      <c r="V149" s="138"/>
      <c r="AF149" s="138"/>
      <c r="AP149" s="138"/>
      <c r="AZ149" s="138"/>
      <c r="BA149" s="138"/>
      <c r="BB149" s="138"/>
      <c r="BC149" s="138"/>
      <c r="BD149" s="138"/>
      <c r="BE149" s="138"/>
      <c r="BF149" s="138"/>
      <c r="BG149" s="138"/>
      <c r="BJ149" s="138"/>
      <c r="BT149" s="138"/>
      <c r="CD149" s="138"/>
      <c r="CN149" s="138"/>
      <c r="CX149" s="138"/>
      <c r="DH149" s="138"/>
      <c r="DR149" s="138"/>
      <c r="EB149" s="138"/>
      <c r="EL149" s="138"/>
      <c r="EV149" s="138"/>
      <c r="FF149" s="138"/>
      <c r="FP149" s="138"/>
      <c r="FZ149" s="138"/>
      <c r="GJ149" s="138"/>
      <c r="GT149" s="138"/>
      <c r="HD149" s="138"/>
      <c r="HN149" s="138"/>
      <c r="HX149" s="138"/>
      <c r="IH149" s="138"/>
      <c r="IR149" s="138"/>
    </row>
    <row xmlns:x14ac="http://schemas.microsoft.com/office/spreadsheetml/2009/9/ac" r="150" s="3" customFormat="true" x14ac:dyDescent="0.25">
      <c r="A150" s="422" t="str">
        <f ca="true">IF(ISBLANK('Data Summary'!A152),"",'Data Summary'!A152)</f>
        <v/>
      </c>
      <c r="B150" s="138"/>
      <c r="L150" s="138"/>
      <c r="V150" s="138"/>
      <c r="AF150" s="138"/>
      <c r="AP150" s="138"/>
      <c r="AZ150" s="138"/>
      <c r="BA150" s="138"/>
      <c r="BB150" s="138"/>
      <c r="BC150" s="138"/>
      <c r="BD150" s="138"/>
      <c r="BE150" s="138"/>
      <c r="BF150" s="138"/>
      <c r="BG150" s="138"/>
      <c r="BJ150" s="138"/>
      <c r="BT150" s="138"/>
      <c r="CD150" s="138"/>
      <c r="CN150" s="138"/>
      <c r="CX150" s="138"/>
      <c r="DH150" s="138"/>
      <c r="DR150" s="138"/>
      <c r="EB150" s="138"/>
      <c r="EL150" s="138"/>
      <c r="EV150" s="138"/>
      <c r="FF150" s="138"/>
      <c r="FP150" s="138"/>
      <c r="FZ150" s="138"/>
      <c r="GJ150" s="138"/>
      <c r="GT150" s="138"/>
      <c r="HD150" s="138"/>
      <c r="HN150" s="138"/>
      <c r="HX150" s="138"/>
      <c r="IH150" s="138"/>
      <c r="IR150" s="138"/>
    </row>
    <row xmlns:x14ac="http://schemas.microsoft.com/office/spreadsheetml/2009/9/ac" r="151" s="3" customFormat="true" x14ac:dyDescent="0.25">
      <c r="A151" s="422" t="str">
        <f ca="true">IF(ISBLANK('Data Summary'!A153),"",'Data Summary'!A153)</f>
        <v/>
      </c>
      <c r="B151" s="138"/>
      <c r="L151" s="138"/>
      <c r="V151" s="138"/>
      <c r="AF151" s="138"/>
      <c r="AP151" s="138"/>
      <c r="AZ151" s="138"/>
      <c r="BA151" s="138"/>
      <c r="BB151" s="138"/>
      <c r="BC151" s="138"/>
      <c r="BD151" s="138"/>
      <c r="BE151" s="138"/>
      <c r="BF151" s="138"/>
      <c r="BG151" s="138"/>
      <c r="BJ151" s="138"/>
      <c r="BT151" s="138"/>
      <c r="CD151" s="138"/>
      <c r="CN151" s="138"/>
      <c r="CX151" s="138"/>
      <c r="DH151" s="138"/>
      <c r="DR151" s="138"/>
      <c r="EB151" s="138"/>
      <c r="EL151" s="138"/>
      <c r="EV151" s="138"/>
      <c r="FF151" s="138"/>
      <c r="FP151" s="138"/>
      <c r="FZ151" s="138"/>
      <c r="GJ151" s="138"/>
      <c r="GT151" s="138"/>
      <c r="HD151" s="138"/>
      <c r="HN151" s="138"/>
      <c r="HX151" s="138"/>
      <c r="IH151" s="138"/>
      <c r="IR151" s="138"/>
    </row>
    <row xmlns:x14ac="http://schemas.microsoft.com/office/spreadsheetml/2009/9/ac" r="152" s="3" customFormat="true" x14ac:dyDescent="0.25">
      <c r="A152" s="420"/>
      <c r="B152" s="138"/>
      <c r="L152" s="138"/>
      <c r="V152" s="138"/>
      <c r="AF152" s="138"/>
      <c r="AP152" s="138"/>
      <c r="AZ152" s="138"/>
      <c r="BA152" s="138"/>
      <c r="BB152" s="138"/>
      <c r="BC152" s="138"/>
      <c r="BD152" s="138"/>
      <c r="BE152" s="138"/>
      <c r="BF152" s="138"/>
      <c r="BG152" s="138"/>
      <c r="BJ152" s="138"/>
      <c r="BT152" s="138"/>
      <c r="CD152" s="138"/>
      <c r="CN152" s="138"/>
      <c r="CX152" s="138"/>
      <c r="DH152" s="138"/>
      <c r="DR152" s="138"/>
      <c r="EB152" s="138"/>
      <c r="EL152" s="138"/>
      <c r="EV152" s="138"/>
      <c r="FF152" s="138"/>
      <c r="FP152" s="138"/>
      <c r="FZ152" s="138"/>
      <c r="GJ152" s="138"/>
      <c r="GT152" s="138"/>
      <c r="HD152" s="138"/>
      <c r="HN152" s="138"/>
      <c r="HX152" s="138"/>
      <c r="IH152" s="138"/>
      <c r="IR152" s="138"/>
    </row>
    <row xmlns:x14ac="http://schemas.microsoft.com/office/spreadsheetml/2009/9/ac" r="153" s="3" customFormat="true" x14ac:dyDescent="0.25">
      <c r="A153" s="420"/>
      <c r="B153" s="138"/>
      <c r="L153" s="138"/>
      <c r="V153" s="138"/>
      <c r="AF153" s="138"/>
      <c r="AP153" s="138"/>
      <c r="AZ153" s="138"/>
      <c r="BA153" s="138"/>
      <c r="BB153" s="138"/>
      <c r="BC153" s="138"/>
      <c r="BD153" s="138"/>
      <c r="BE153" s="138"/>
      <c r="BF153" s="138"/>
      <c r="BG153" s="138"/>
      <c r="BJ153" s="138"/>
      <c r="BT153" s="138"/>
      <c r="CD153" s="138"/>
      <c r="CN153" s="138"/>
      <c r="CX153" s="138"/>
      <c r="DH153" s="138"/>
      <c r="DR153" s="138"/>
      <c r="EB153" s="138"/>
      <c r="EL153" s="138"/>
      <c r="EV153" s="138"/>
      <c r="FF153" s="138"/>
      <c r="FP153" s="138"/>
      <c r="FZ153" s="138"/>
      <c r="GJ153" s="138"/>
      <c r="GT153" s="138"/>
      <c r="HD153" s="138"/>
      <c r="HN153" s="138"/>
      <c r="HX153" s="138"/>
      <c r="IH153" s="138"/>
      <c r="IR153" s="138"/>
    </row>
    <row xmlns:x14ac="http://schemas.microsoft.com/office/spreadsheetml/2009/9/ac" r="154" s="3" customFormat="true" x14ac:dyDescent="0.25">
      <c r="A154" s="420"/>
      <c r="B154" s="138"/>
      <c r="L154" s="138"/>
      <c r="V154" s="138"/>
      <c r="AF154" s="138"/>
      <c r="AP154" s="138"/>
      <c r="AZ154" s="138"/>
      <c r="BA154" s="138"/>
      <c r="BB154" s="138"/>
      <c r="BC154" s="138"/>
      <c r="BD154" s="138"/>
      <c r="BE154" s="138"/>
      <c r="BF154" s="138"/>
      <c r="BG154" s="138"/>
      <c r="BJ154" s="138"/>
      <c r="BT154" s="138"/>
      <c r="CD154" s="138"/>
      <c r="CN154" s="138"/>
      <c r="CX154" s="138"/>
      <c r="DH154" s="138"/>
      <c r="DR154" s="138"/>
      <c r="EB154" s="138"/>
      <c r="EL154" s="138"/>
      <c r="EV154" s="138"/>
      <c r="FF154" s="138"/>
      <c r="FP154" s="138"/>
      <c r="FZ154" s="138"/>
      <c r="GJ154" s="138"/>
      <c r="GT154" s="138"/>
      <c r="HD154" s="138"/>
      <c r="HN154" s="138"/>
      <c r="HX154" s="138"/>
      <c r="IH154" s="138"/>
      <c r="IR154" s="138"/>
    </row>
    <row xmlns:x14ac="http://schemas.microsoft.com/office/spreadsheetml/2009/9/ac" r="155" s="3" customFormat="true" x14ac:dyDescent="0.25">
      <c r="A155" s="420"/>
      <c r="B155" s="138"/>
      <c r="L155" s="138"/>
      <c r="V155" s="138"/>
      <c r="AF155" s="138"/>
      <c r="AP155" s="138"/>
      <c r="AZ155" s="138"/>
      <c r="BA155" s="138"/>
      <c r="BB155" s="138"/>
      <c r="BC155" s="138"/>
      <c r="BD155" s="138"/>
      <c r="BE155" s="138"/>
      <c r="BF155" s="138"/>
      <c r="BG155" s="138"/>
      <c r="BJ155" s="138"/>
      <c r="BT155" s="138"/>
      <c r="CD155" s="138"/>
      <c r="CN155" s="138"/>
      <c r="CX155" s="138"/>
      <c r="DH155" s="138"/>
      <c r="DR155" s="138"/>
      <c r="EB155" s="138"/>
      <c r="EL155" s="138"/>
      <c r="EV155" s="138"/>
      <c r="FF155" s="138"/>
      <c r="FP155" s="138"/>
      <c r="FZ155" s="138"/>
      <c r="GJ155" s="138"/>
      <c r="GT155" s="138"/>
      <c r="HD155" s="138"/>
      <c r="HN155" s="138"/>
      <c r="HX155" s="138"/>
      <c r="IH155" s="138"/>
      <c r="IR155" s="138"/>
    </row>
    <row xmlns:x14ac="http://schemas.microsoft.com/office/spreadsheetml/2009/9/ac" r="156" s="3" customFormat="true" x14ac:dyDescent="0.25">
      <c r="A156" s="420"/>
      <c r="B156" s="138"/>
      <c r="L156" s="138"/>
      <c r="V156" s="138"/>
      <c r="AF156" s="138"/>
      <c r="AP156" s="138"/>
      <c r="AZ156" s="138"/>
      <c r="BA156" s="138"/>
      <c r="BB156" s="138"/>
      <c r="BC156" s="138"/>
      <c r="BD156" s="138"/>
      <c r="BE156" s="138"/>
      <c r="BF156" s="138"/>
      <c r="BG156" s="138"/>
      <c r="BJ156" s="138"/>
      <c r="BT156" s="138"/>
      <c r="CD156" s="138"/>
      <c r="CN156" s="138"/>
      <c r="CX156" s="138"/>
      <c r="DH156" s="138"/>
      <c r="DR156" s="138"/>
      <c r="EB156" s="138"/>
      <c r="EL156" s="138"/>
      <c r="EV156" s="138"/>
      <c r="FF156" s="138"/>
      <c r="FP156" s="138"/>
      <c r="FZ156" s="138"/>
      <c r="GJ156" s="138"/>
      <c r="GT156" s="138"/>
      <c r="HD156" s="138"/>
      <c r="HN156" s="138"/>
      <c r="HX156" s="138"/>
      <c r="IH156" s="138"/>
      <c r="IR156" s="138"/>
    </row>
    <row xmlns:x14ac="http://schemas.microsoft.com/office/spreadsheetml/2009/9/ac" r="157" s="3" customFormat="true" x14ac:dyDescent="0.25">
      <c r="A157" s="420"/>
      <c r="B157" s="138"/>
      <c r="L157" s="138"/>
      <c r="V157" s="138"/>
      <c r="AF157" s="138"/>
      <c r="AP157" s="138"/>
      <c r="AZ157" s="138"/>
      <c r="BA157" s="138"/>
      <c r="BB157" s="138"/>
      <c r="BC157" s="138"/>
      <c r="BD157" s="138"/>
      <c r="BE157" s="138"/>
      <c r="BF157" s="138"/>
      <c r="BG157" s="138"/>
      <c r="BJ157" s="138"/>
      <c r="BT157" s="138"/>
      <c r="CD157" s="138"/>
      <c r="CN157" s="138"/>
      <c r="CX157" s="138"/>
      <c r="DH157" s="138"/>
      <c r="DR157" s="138"/>
      <c r="EB157" s="138"/>
      <c r="EL157" s="138"/>
      <c r="EV157" s="138"/>
      <c r="FF157" s="138"/>
      <c r="FP157" s="138"/>
      <c r="FZ157" s="138"/>
      <c r="GJ157" s="138"/>
      <c r="GT157" s="138"/>
      <c r="HD157" s="138"/>
      <c r="HN157" s="138"/>
      <c r="HX157" s="138"/>
      <c r="IH157" s="138"/>
      <c r="IR157" s="138"/>
    </row>
    <row xmlns:x14ac="http://schemas.microsoft.com/office/spreadsheetml/2009/9/ac" r="158" s="3" customFormat="true" x14ac:dyDescent="0.25">
      <c r="A158" s="420"/>
      <c r="B158" s="138"/>
      <c r="L158" s="138"/>
      <c r="V158" s="138"/>
      <c r="AF158" s="138"/>
      <c r="AP158" s="138"/>
      <c r="AZ158" s="138"/>
      <c r="BA158" s="138"/>
      <c r="BB158" s="138"/>
      <c r="BC158" s="138"/>
      <c r="BD158" s="138"/>
      <c r="BE158" s="138"/>
      <c r="BF158" s="138"/>
      <c r="BG158" s="138"/>
      <c r="BJ158" s="138"/>
      <c r="BT158" s="138"/>
      <c r="CD158" s="138"/>
      <c r="CN158" s="138"/>
      <c r="CX158" s="138"/>
      <c r="DH158" s="138"/>
      <c r="DR158" s="138"/>
      <c r="EB158" s="138"/>
      <c r="EL158" s="138"/>
      <c r="EV158" s="138"/>
      <c r="FF158" s="138"/>
      <c r="FP158" s="138"/>
      <c r="FZ158" s="138"/>
      <c r="GJ158" s="138"/>
      <c r="GT158" s="138"/>
      <c r="HD158" s="138"/>
      <c r="HN158" s="138"/>
      <c r="HX158" s="138"/>
      <c r="IH158" s="138"/>
      <c r="IR158" s="138"/>
    </row>
    <row xmlns:x14ac="http://schemas.microsoft.com/office/spreadsheetml/2009/9/ac" r="159" s="3" customFormat="true" x14ac:dyDescent="0.25">
      <c r="A159" s="420"/>
      <c r="B159" s="138"/>
      <c r="L159" s="138"/>
      <c r="V159" s="138"/>
      <c r="AF159" s="138"/>
      <c r="AP159" s="138"/>
      <c r="AZ159" s="138"/>
      <c r="BA159" s="138"/>
      <c r="BB159" s="138"/>
      <c r="BC159" s="138"/>
      <c r="BD159" s="138"/>
      <c r="BE159" s="138"/>
      <c r="BF159" s="138"/>
      <c r="BG159" s="138"/>
      <c r="BJ159" s="138"/>
      <c r="BT159" s="138"/>
      <c r="CD159" s="138"/>
      <c r="CN159" s="138"/>
      <c r="CX159" s="138"/>
      <c r="DH159" s="138"/>
      <c r="DR159" s="138"/>
      <c r="EB159" s="138"/>
      <c r="EL159" s="138"/>
      <c r="EV159" s="138"/>
      <c r="FF159" s="138"/>
      <c r="FP159" s="138"/>
      <c r="FZ159" s="138"/>
      <c r="GJ159" s="138"/>
      <c r="GT159" s="138"/>
      <c r="HD159" s="138"/>
      <c r="HN159" s="138"/>
      <c r="HX159" s="138"/>
      <c r="IH159" s="138"/>
      <c r="IR159" s="138"/>
    </row>
    <row xmlns:x14ac="http://schemas.microsoft.com/office/spreadsheetml/2009/9/ac" r="160" s="3" customFormat="true" x14ac:dyDescent="0.25">
      <c r="A160" s="420"/>
      <c r="B160" s="138"/>
      <c r="L160" s="138"/>
      <c r="V160" s="138"/>
      <c r="AF160" s="138"/>
      <c r="AP160" s="138"/>
      <c r="AZ160" s="138"/>
      <c r="BA160" s="138"/>
      <c r="BB160" s="138"/>
      <c r="BC160" s="138"/>
      <c r="BD160" s="138"/>
      <c r="BE160" s="138"/>
      <c r="BF160" s="138"/>
      <c r="BG160" s="138"/>
      <c r="BJ160" s="138"/>
      <c r="BT160" s="138"/>
      <c r="CD160" s="138"/>
      <c r="CN160" s="138"/>
      <c r="CX160" s="138"/>
      <c r="DH160" s="138"/>
      <c r="DR160" s="138"/>
      <c r="EB160" s="138"/>
      <c r="EL160" s="138"/>
      <c r="EV160" s="138"/>
      <c r="FF160" s="138"/>
      <c r="FP160" s="138"/>
      <c r="FZ160" s="138"/>
      <c r="GJ160" s="138"/>
      <c r="GT160" s="138"/>
      <c r="HD160" s="138"/>
      <c r="HN160" s="138"/>
      <c r="HX160" s="138"/>
      <c r="IH160" s="138"/>
      <c r="IR160" s="138"/>
    </row>
    <row xmlns:x14ac="http://schemas.microsoft.com/office/spreadsheetml/2009/9/ac" r="161" s="3" customFormat="true" x14ac:dyDescent="0.25">
      <c r="A161" s="420"/>
      <c r="B161" s="138"/>
      <c r="L161" s="138"/>
      <c r="V161" s="138"/>
      <c r="AF161" s="138"/>
      <c r="AP161" s="138"/>
      <c r="AZ161" s="138"/>
      <c r="BA161" s="138"/>
      <c r="BB161" s="138"/>
      <c r="BC161" s="138"/>
      <c r="BD161" s="138"/>
      <c r="BE161" s="138"/>
      <c r="BF161" s="138"/>
      <c r="BG161" s="138"/>
      <c r="BJ161" s="138"/>
      <c r="BT161" s="138"/>
      <c r="CD161" s="138"/>
      <c r="CN161" s="138"/>
      <c r="CX161" s="138"/>
      <c r="DH161" s="138"/>
      <c r="DR161" s="138"/>
      <c r="EB161" s="138"/>
      <c r="EL161" s="138"/>
      <c r="EV161" s="138"/>
      <c r="FF161" s="138"/>
      <c r="FP161" s="138"/>
      <c r="FZ161" s="138"/>
      <c r="GJ161" s="138"/>
      <c r="GT161" s="138"/>
      <c r="HD161" s="138"/>
      <c r="HN161" s="138"/>
      <c r="HX161" s="138"/>
      <c r="IH161" s="138"/>
      <c r="IR161" s="138"/>
    </row>
    <row xmlns:x14ac="http://schemas.microsoft.com/office/spreadsheetml/2009/9/ac" r="162" s="3" customFormat="true" x14ac:dyDescent="0.25">
      <c r="A162" s="420"/>
      <c r="B162" s="138"/>
      <c r="L162" s="138"/>
      <c r="V162" s="138"/>
      <c r="AF162" s="138"/>
      <c r="AP162" s="138"/>
      <c r="AZ162" s="138"/>
      <c r="BA162" s="138"/>
      <c r="BB162" s="138"/>
      <c r="BC162" s="138"/>
      <c r="BD162" s="138"/>
      <c r="BE162" s="138"/>
      <c r="BF162" s="138"/>
      <c r="BG162" s="138"/>
      <c r="BJ162" s="138"/>
      <c r="BT162" s="138"/>
      <c r="CD162" s="138"/>
      <c r="CN162" s="138"/>
      <c r="CX162" s="138"/>
      <c r="DH162" s="138"/>
      <c r="DR162" s="138"/>
      <c r="EB162" s="138"/>
      <c r="EL162" s="138"/>
      <c r="EV162" s="138"/>
      <c r="FF162" s="138"/>
      <c r="FP162" s="138"/>
      <c r="FZ162" s="138"/>
      <c r="GJ162" s="138"/>
      <c r="GT162" s="138"/>
      <c r="HD162" s="138"/>
      <c r="HN162" s="138"/>
      <c r="HX162" s="138"/>
      <c r="IH162" s="138"/>
      <c r="IR162" s="138"/>
    </row>
    <row xmlns:x14ac="http://schemas.microsoft.com/office/spreadsheetml/2009/9/ac" r="163" s="3" customFormat="true" x14ac:dyDescent="0.25">
      <c r="A163" s="420"/>
      <c r="B163" s="138"/>
      <c r="L163" s="138"/>
      <c r="V163" s="138"/>
      <c r="AF163" s="138"/>
      <c r="AP163" s="138"/>
      <c r="AZ163" s="138"/>
      <c r="BA163" s="138"/>
      <c r="BB163" s="138"/>
      <c r="BC163" s="138"/>
      <c r="BD163" s="138"/>
      <c r="BE163" s="138"/>
      <c r="BF163" s="138"/>
      <c r="BG163" s="138"/>
      <c r="BJ163" s="138"/>
      <c r="BT163" s="138"/>
      <c r="CD163" s="138"/>
      <c r="CN163" s="138"/>
      <c r="CX163" s="138"/>
      <c r="DH163" s="138"/>
      <c r="DR163" s="138"/>
      <c r="EB163" s="138"/>
      <c r="EL163" s="138"/>
      <c r="EV163" s="138"/>
      <c r="FF163" s="138"/>
      <c r="FP163" s="138"/>
      <c r="FZ163" s="138"/>
      <c r="GJ163" s="138"/>
      <c r="GT163" s="138"/>
      <c r="HD163" s="138"/>
      <c r="HN163" s="138"/>
      <c r="HX163" s="138"/>
      <c r="IH163" s="138"/>
      <c r="IR163" s="138"/>
    </row>
    <row xmlns:x14ac="http://schemas.microsoft.com/office/spreadsheetml/2009/9/ac" r="164" s="3" customFormat="true" x14ac:dyDescent="0.25">
      <c r="A164" s="420"/>
      <c r="B164" s="138"/>
      <c r="L164" s="138"/>
      <c r="V164" s="138"/>
      <c r="AF164" s="138"/>
      <c r="AP164" s="138"/>
      <c r="AZ164" s="138"/>
      <c r="BA164" s="138"/>
      <c r="BB164" s="138"/>
      <c r="BC164" s="138"/>
      <c r="BD164" s="138"/>
      <c r="BE164" s="138"/>
      <c r="BF164" s="138"/>
      <c r="BG164" s="138"/>
      <c r="BJ164" s="138"/>
      <c r="BT164" s="138"/>
      <c r="CD164" s="138"/>
      <c r="CN164" s="138"/>
      <c r="CX164" s="138"/>
      <c r="DH164" s="138"/>
      <c r="DR164" s="138"/>
      <c r="EB164" s="138"/>
      <c r="EL164" s="138"/>
      <c r="EV164" s="138"/>
      <c r="FF164" s="138"/>
      <c r="FP164" s="138"/>
      <c r="FZ164" s="138"/>
      <c r="GJ164" s="138"/>
      <c r="GT164" s="138"/>
      <c r="HD164" s="138"/>
      <c r="HN164" s="138"/>
      <c r="HX164" s="138"/>
      <c r="IH164" s="138"/>
      <c r="IR164" s="138"/>
    </row>
    <row xmlns:x14ac="http://schemas.microsoft.com/office/spreadsheetml/2009/9/ac" r="165" s="3" customFormat="true" x14ac:dyDescent="0.25">
      <c r="A165" s="420"/>
      <c r="B165" s="138"/>
      <c r="L165" s="138"/>
      <c r="V165" s="138"/>
      <c r="AF165" s="138"/>
      <c r="AP165" s="138"/>
      <c r="AZ165" s="138"/>
      <c r="BA165" s="138"/>
      <c r="BB165" s="138"/>
      <c r="BC165" s="138"/>
      <c r="BD165" s="138"/>
      <c r="BE165" s="138"/>
      <c r="BF165" s="138"/>
      <c r="BG165" s="138"/>
      <c r="BJ165" s="138"/>
      <c r="BT165" s="138"/>
      <c r="CD165" s="138"/>
      <c r="CN165" s="138"/>
      <c r="CX165" s="138"/>
      <c r="DH165" s="138"/>
      <c r="DR165" s="138"/>
      <c r="EB165" s="138"/>
      <c r="EL165" s="138"/>
      <c r="EV165" s="138"/>
      <c r="FF165" s="138"/>
      <c r="FP165" s="138"/>
      <c r="FZ165" s="138"/>
      <c r="GJ165" s="138"/>
      <c r="GT165" s="138"/>
      <c r="HD165" s="138"/>
      <c r="HN165" s="138"/>
      <c r="HX165" s="138"/>
      <c r="IH165" s="138"/>
      <c r="IR165" s="138"/>
    </row>
    <row xmlns:x14ac="http://schemas.microsoft.com/office/spreadsheetml/2009/9/ac" r="166" s="3" customFormat="true" x14ac:dyDescent="0.25">
      <c r="A166" s="420"/>
      <c r="B166" s="138"/>
      <c r="L166" s="138"/>
      <c r="V166" s="138"/>
      <c r="AF166" s="138"/>
      <c r="AP166" s="138"/>
      <c r="AZ166" s="138"/>
      <c r="BA166" s="138"/>
      <c r="BB166" s="138"/>
      <c r="BC166" s="138"/>
      <c r="BD166" s="138"/>
      <c r="BE166" s="138"/>
      <c r="BF166" s="138"/>
      <c r="BG166" s="138"/>
      <c r="BJ166" s="138"/>
      <c r="BT166" s="138"/>
      <c r="CD166" s="138"/>
      <c r="CN166" s="138"/>
      <c r="CX166" s="138"/>
      <c r="DH166" s="138"/>
      <c r="DR166" s="138"/>
      <c r="EB166" s="138"/>
      <c r="EL166" s="138"/>
      <c r="EV166" s="138"/>
      <c r="FF166" s="138"/>
      <c r="FP166" s="138"/>
      <c r="FZ166" s="138"/>
      <c r="GJ166" s="138"/>
      <c r="GT166" s="138"/>
      <c r="HD166" s="138"/>
      <c r="HN166" s="138"/>
      <c r="HX166" s="138"/>
      <c r="IH166" s="138"/>
      <c r="IR166" s="138"/>
    </row>
    <row xmlns:x14ac="http://schemas.microsoft.com/office/spreadsheetml/2009/9/ac" r="167" s="3" customFormat="true" x14ac:dyDescent="0.25">
      <c r="A167" s="420"/>
      <c r="B167" s="138"/>
      <c r="L167" s="138"/>
      <c r="V167" s="138"/>
      <c r="AF167" s="138"/>
      <c r="AP167" s="138"/>
      <c r="AZ167" s="138"/>
      <c r="BA167" s="138"/>
      <c r="BB167" s="138"/>
      <c r="BC167" s="138"/>
      <c r="BD167" s="138"/>
      <c r="BE167" s="138"/>
      <c r="BF167" s="138"/>
      <c r="BG167" s="138"/>
      <c r="BJ167" s="138"/>
      <c r="BT167" s="138"/>
      <c r="CD167" s="138"/>
      <c r="CN167" s="138"/>
      <c r="CX167" s="138"/>
      <c r="DH167" s="138"/>
      <c r="DR167" s="138"/>
      <c r="EB167" s="138"/>
      <c r="EL167" s="138"/>
      <c r="EV167" s="138"/>
      <c r="FF167" s="138"/>
      <c r="FP167" s="138"/>
      <c r="FZ167" s="138"/>
      <c r="GJ167" s="138"/>
      <c r="GT167" s="138"/>
      <c r="HD167" s="138"/>
      <c r="HN167" s="138"/>
      <c r="HX167" s="138"/>
      <c r="IH167" s="138"/>
      <c r="IR167" s="138"/>
    </row>
    <row xmlns:x14ac="http://schemas.microsoft.com/office/spreadsheetml/2009/9/ac" r="168" s="3" customFormat="true" x14ac:dyDescent="0.25">
      <c r="A168" s="420"/>
      <c r="B168" s="138"/>
      <c r="L168" s="138"/>
      <c r="V168" s="138"/>
      <c r="AF168" s="138"/>
      <c r="AP168" s="138"/>
      <c r="AZ168" s="138"/>
      <c r="BA168" s="138"/>
      <c r="BB168" s="138"/>
      <c r="BC168" s="138"/>
      <c r="BD168" s="138"/>
      <c r="BE168" s="138"/>
      <c r="BF168" s="138"/>
      <c r="BG168" s="138"/>
      <c r="BJ168" s="138"/>
      <c r="BT168" s="138"/>
      <c r="CD168" s="138"/>
      <c r="CN168" s="138"/>
      <c r="CX168" s="138"/>
      <c r="DH168" s="138"/>
      <c r="DR168" s="138"/>
      <c r="EB168" s="138"/>
      <c r="EL168" s="138"/>
      <c r="EV168" s="138"/>
      <c r="FF168" s="138"/>
      <c r="FP168" s="138"/>
      <c r="FZ168" s="138"/>
      <c r="GJ168" s="138"/>
      <c r="GT168" s="138"/>
      <c r="HD168" s="138"/>
      <c r="HN168" s="138"/>
      <c r="HX168" s="138"/>
      <c r="IH168" s="138"/>
      <c r="IR168" s="138"/>
    </row>
    <row xmlns:x14ac="http://schemas.microsoft.com/office/spreadsheetml/2009/9/ac" r="169" s="3" customFormat="true" x14ac:dyDescent="0.25">
      <c r="A169" s="420"/>
      <c r="B169" s="138"/>
      <c r="L169" s="138"/>
      <c r="V169" s="138"/>
      <c r="AF169" s="138"/>
      <c r="AP169" s="138"/>
      <c r="AZ169" s="138"/>
      <c r="BA169" s="138"/>
      <c r="BB169" s="138"/>
      <c r="BC169" s="138"/>
      <c r="BD169" s="138"/>
      <c r="BE169" s="138"/>
      <c r="BF169" s="138"/>
      <c r="BG169" s="138"/>
      <c r="BJ169" s="138"/>
      <c r="BT169" s="138"/>
      <c r="CD169" s="138"/>
      <c r="CN169" s="138"/>
      <c r="CX169" s="138"/>
      <c r="DH169" s="138"/>
      <c r="DR169" s="138"/>
      <c r="EB169" s="138"/>
      <c r="EL169" s="138"/>
      <c r="EV169" s="138"/>
      <c r="FF169" s="138"/>
      <c r="FP169" s="138"/>
      <c r="FZ169" s="138"/>
      <c r="GJ169" s="138"/>
      <c r="GT169" s="138"/>
      <c r="HD169" s="138"/>
      <c r="HN169" s="138"/>
      <c r="HX169" s="138"/>
      <c r="IH169" s="138"/>
      <c r="IR169" s="138"/>
    </row>
    <row xmlns:x14ac="http://schemas.microsoft.com/office/spreadsheetml/2009/9/ac" r="170" s="3" customFormat="true" x14ac:dyDescent="0.25">
      <c r="A170" s="420"/>
      <c r="B170" s="138"/>
      <c r="L170" s="138"/>
      <c r="V170" s="138"/>
      <c r="AF170" s="138"/>
      <c r="AP170" s="138"/>
      <c r="AZ170" s="138"/>
      <c r="BA170" s="138"/>
      <c r="BB170" s="138"/>
      <c r="BC170" s="138"/>
      <c r="BD170" s="138"/>
      <c r="BE170" s="138"/>
      <c r="BF170" s="138"/>
      <c r="BG170" s="138"/>
      <c r="BJ170" s="138"/>
      <c r="BT170" s="138"/>
      <c r="CD170" s="138"/>
      <c r="CN170" s="138"/>
      <c r="CX170" s="138"/>
      <c r="DH170" s="138"/>
      <c r="DR170" s="138"/>
      <c r="EB170" s="138"/>
      <c r="EL170" s="138"/>
      <c r="EV170" s="138"/>
      <c r="FF170" s="138"/>
      <c r="FP170" s="138"/>
      <c r="FZ170" s="138"/>
      <c r="GJ170" s="138"/>
      <c r="GT170" s="138"/>
      <c r="HD170" s="138"/>
      <c r="HN170" s="138"/>
      <c r="HX170" s="138"/>
      <c r="IH170" s="138"/>
      <c r="IR170" s="138"/>
    </row>
    <row xmlns:x14ac="http://schemas.microsoft.com/office/spreadsheetml/2009/9/ac" r="171" s="3" customFormat="true" x14ac:dyDescent="0.25">
      <c r="A171" s="420"/>
      <c r="B171" s="138"/>
      <c r="L171" s="138"/>
      <c r="V171" s="138"/>
      <c r="AF171" s="138"/>
      <c r="AP171" s="138"/>
      <c r="AZ171" s="138"/>
      <c r="BA171" s="138"/>
      <c r="BB171" s="138"/>
      <c r="BC171" s="138"/>
      <c r="BD171" s="138"/>
      <c r="BE171" s="138"/>
      <c r="BF171" s="138"/>
      <c r="BG171" s="138"/>
      <c r="BJ171" s="138"/>
      <c r="BT171" s="138"/>
      <c r="CD171" s="138"/>
      <c r="CN171" s="138"/>
      <c r="CX171" s="138"/>
      <c r="DH171" s="138"/>
      <c r="DR171" s="138"/>
      <c r="EB171" s="138"/>
      <c r="EL171" s="138"/>
      <c r="EV171" s="138"/>
      <c r="FF171" s="138"/>
      <c r="FP171" s="138"/>
      <c r="FZ171" s="138"/>
      <c r="GJ171" s="138"/>
      <c r="GT171" s="138"/>
      <c r="HD171" s="138"/>
      <c r="HN171" s="138"/>
      <c r="HX171" s="138"/>
      <c r="IH171" s="138"/>
      <c r="IR171" s="138"/>
    </row>
    <row xmlns:x14ac="http://schemas.microsoft.com/office/spreadsheetml/2009/9/ac" r="172" s="3" customFormat="true" x14ac:dyDescent="0.25">
      <c r="A172" s="420"/>
      <c r="B172" s="138"/>
      <c r="L172" s="138"/>
      <c r="V172" s="138"/>
      <c r="AF172" s="138"/>
      <c r="AP172" s="138"/>
      <c r="AZ172" s="138"/>
      <c r="BA172" s="138"/>
      <c r="BB172" s="138"/>
      <c r="BC172" s="138"/>
      <c r="BD172" s="138"/>
      <c r="BE172" s="138"/>
      <c r="BF172" s="138"/>
      <c r="BG172" s="138"/>
      <c r="BJ172" s="138"/>
      <c r="BT172" s="138"/>
      <c r="CD172" s="138"/>
      <c r="CN172" s="138"/>
      <c r="CX172" s="138"/>
      <c r="DH172" s="138"/>
      <c r="DR172" s="138"/>
      <c r="EB172" s="138"/>
      <c r="EL172" s="138"/>
      <c r="EV172" s="138"/>
      <c r="FF172" s="138"/>
      <c r="FP172" s="138"/>
      <c r="FZ172" s="138"/>
      <c r="GJ172" s="138"/>
      <c r="GT172" s="138"/>
      <c r="HD172" s="138"/>
      <c r="HN172" s="138"/>
      <c r="HX172" s="138"/>
      <c r="IH172" s="138"/>
      <c r="IR172" s="138"/>
    </row>
    <row xmlns:x14ac="http://schemas.microsoft.com/office/spreadsheetml/2009/9/ac" r="173" s="3" customFormat="true" x14ac:dyDescent="0.25">
      <c r="A173" s="420"/>
      <c r="B173" s="138"/>
      <c r="L173" s="138"/>
      <c r="V173" s="138"/>
      <c r="AF173" s="138"/>
      <c r="AP173" s="138"/>
      <c r="AZ173" s="138"/>
      <c r="BA173" s="138"/>
      <c r="BB173" s="138"/>
      <c r="BC173" s="138"/>
      <c r="BD173" s="138"/>
      <c r="BE173" s="138"/>
      <c r="BF173" s="138"/>
      <c r="BG173" s="138"/>
      <c r="BJ173" s="138"/>
      <c r="BT173" s="138"/>
      <c r="CD173" s="138"/>
      <c r="CN173" s="138"/>
      <c r="CX173" s="138"/>
      <c r="DH173" s="138"/>
      <c r="DR173" s="138"/>
      <c r="EB173" s="138"/>
      <c r="EL173" s="138"/>
      <c r="EV173" s="138"/>
      <c r="FF173" s="138"/>
      <c r="FP173" s="138"/>
      <c r="FZ173" s="138"/>
      <c r="GJ173" s="138"/>
      <c r="GT173" s="138"/>
      <c r="HD173" s="138"/>
      <c r="HN173" s="138"/>
      <c r="HX173" s="138"/>
      <c r="IH173" s="138"/>
      <c r="IR173" s="138"/>
    </row>
    <row xmlns:x14ac="http://schemas.microsoft.com/office/spreadsheetml/2009/9/ac" r="174" s="3" customFormat="true" x14ac:dyDescent="0.25">
      <c r="A174" s="420"/>
      <c r="B174" s="138"/>
      <c r="L174" s="138"/>
      <c r="V174" s="138"/>
      <c r="AF174" s="138"/>
      <c r="AP174" s="138"/>
      <c r="AZ174" s="138"/>
      <c r="BA174" s="138"/>
      <c r="BB174" s="138"/>
      <c r="BC174" s="138"/>
      <c r="BD174" s="138"/>
      <c r="BE174" s="138"/>
      <c r="BF174" s="138"/>
      <c r="BG174" s="138"/>
      <c r="BJ174" s="138"/>
      <c r="BT174" s="138"/>
      <c r="CD174" s="138"/>
      <c r="CN174" s="138"/>
      <c r="CX174" s="138"/>
      <c r="DH174" s="138"/>
      <c r="DR174" s="138"/>
      <c r="EB174" s="138"/>
      <c r="EL174" s="138"/>
      <c r="EV174" s="138"/>
      <c r="FF174" s="138"/>
      <c r="FP174" s="138"/>
      <c r="FZ174" s="138"/>
      <c r="GJ174" s="138"/>
      <c r="GT174" s="138"/>
      <c r="HD174" s="138"/>
      <c r="HN174" s="138"/>
      <c r="HX174" s="138"/>
      <c r="IH174" s="138"/>
      <c r="IR174" s="138"/>
    </row>
    <row xmlns:x14ac="http://schemas.microsoft.com/office/spreadsheetml/2009/9/ac" r="175" s="3" customFormat="true" x14ac:dyDescent="0.25">
      <c r="A175" s="420"/>
      <c r="B175" s="138"/>
      <c r="L175" s="138"/>
      <c r="V175" s="138"/>
      <c r="AF175" s="138"/>
      <c r="AP175" s="138"/>
      <c r="AZ175" s="138"/>
      <c r="BA175" s="138"/>
      <c r="BB175" s="138"/>
      <c r="BC175" s="138"/>
      <c r="BD175" s="138"/>
      <c r="BE175" s="138"/>
      <c r="BF175" s="138"/>
      <c r="BG175" s="138"/>
      <c r="BJ175" s="138"/>
      <c r="BT175" s="138"/>
      <c r="CD175" s="138"/>
      <c r="CN175" s="138"/>
      <c r="CX175" s="138"/>
      <c r="DH175" s="138"/>
      <c r="DR175" s="138"/>
      <c r="EB175" s="138"/>
      <c r="EL175" s="138"/>
      <c r="EV175" s="138"/>
      <c r="FF175" s="138"/>
      <c r="FP175" s="138"/>
      <c r="FZ175" s="138"/>
      <c r="GJ175" s="138"/>
      <c r="GT175" s="138"/>
      <c r="HD175" s="138"/>
      <c r="HN175" s="138"/>
      <c r="HX175" s="138"/>
      <c r="IH175" s="138"/>
      <c r="IR175" s="138"/>
    </row>
    <row xmlns:x14ac="http://schemas.microsoft.com/office/spreadsheetml/2009/9/ac" r="176" s="3" customFormat="true" x14ac:dyDescent="0.25">
      <c r="A176" s="420"/>
      <c r="B176" s="138"/>
      <c r="L176" s="138"/>
      <c r="V176" s="138"/>
      <c r="AF176" s="138"/>
      <c r="AP176" s="138"/>
      <c r="AZ176" s="138"/>
      <c r="BA176" s="138"/>
      <c r="BB176" s="138"/>
      <c r="BC176" s="138"/>
      <c r="BD176" s="138"/>
      <c r="BE176" s="138"/>
      <c r="BF176" s="138"/>
      <c r="BG176" s="138"/>
      <c r="BJ176" s="138"/>
      <c r="BT176" s="138"/>
      <c r="CD176" s="138"/>
      <c r="CN176" s="138"/>
      <c r="CX176" s="138"/>
      <c r="DH176" s="138"/>
      <c r="DR176" s="138"/>
      <c r="EB176" s="138"/>
      <c r="EL176" s="138"/>
      <c r="EV176" s="138"/>
      <c r="FF176" s="138"/>
      <c r="FP176" s="138"/>
      <c r="FZ176" s="138"/>
      <c r="GJ176" s="138"/>
      <c r="GT176" s="138"/>
      <c r="HD176" s="138"/>
      <c r="HN176" s="138"/>
      <c r="HX176" s="138"/>
      <c r="IH176" s="138"/>
      <c r="IR176" s="138"/>
    </row>
    <row xmlns:x14ac="http://schemas.microsoft.com/office/spreadsheetml/2009/9/ac" r="177" s="3" customFormat="true" x14ac:dyDescent="0.25">
      <c r="A177" s="420"/>
      <c r="B177" s="138"/>
      <c r="L177" s="138"/>
      <c r="V177" s="138"/>
      <c r="AF177" s="138"/>
      <c r="AP177" s="138"/>
      <c r="AZ177" s="138"/>
      <c r="BA177" s="138"/>
      <c r="BB177" s="138"/>
      <c r="BC177" s="138"/>
      <c r="BD177" s="138"/>
      <c r="BE177" s="138"/>
      <c r="BF177" s="138"/>
      <c r="BG177" s="138"/>
      <c r="BJ177" s="138"/>
      <c r="BT177" s="138"/>
      <c r="CD177" s="138"/>
      <c r="CN177" s="138"/>
      <c r="CX177" s="138"/>
      <c r="DH177" s="138"/>
      <c r="DR177" s="138"/>
      <c r="EB177" s="138"/>
      <c r="EL177" s="138"/>
      <c r="EV177" s="138"/>
      <c r="FF177" s="138"/>
      <c r="FP177" s="138"/>
      <c r="FZ177" s="138"/>
      <c r="GJ177" s="138"/>
      <c r="GT177" s="138"/>
      <c r="HD177" s="138"/>
      <c r="HN177" s="138"/>
      <c r="HX177" s="138"/>
      <c r="IH177" s="138"/>
      <c r="IR177" s="138"/>
    </row>
    <row xmlns:x14ac="http://schemas.microsoft.com/office/spreadsheetml/2009/9/ac" r="178" s="3" customFormat="true" x14ac:dyDescent="0.25">
      <c r="A178" s="420"/>
      <c r="B178" s="138"/>
      <c r="L178" s="138"/>
      <c r="V178" s="138"/>
      <c r="AF178" s="138"/>
      <c r="AP178" s="138"/>
      <c r="AZ178" s="138"/>
      <c r="BA178" s="138"/>
      <c r="BB178" s="138"/>
      <c r="BC178" s="138"/>
      <c r="BD178" s="138"/>
      <c r="BE178" s="138"/>
      <c r="BF178" s="138"/>
      <c r="BG178" s="138"/>
      <c r="BJ178" s="138"/>
      <c r="BT178" s="138"/>
      <c r="CD178" s="138"/>
      <c r="CN178" s="138"/>
      <c r="CX178" s="138"/>
      <c r="DH178" s="138"/>
      <c r="DR178" s="138"/>
      <c r="EB178" s="138"/>
      <c r="EL178" s="138"/>
      <c r="EV178" s="138"/>
      <c r="FF178" s="138"/>
      <c r="FP178" s="138"/>
      <c r="FZ178" s="138"/>
      <c r="GJ178" s="138"/>
      <c r="GT178" s="138"/>
      <c r="HD178" s="138"/>
      <c r="HN178" s="138"/>
      <c r="HX178" s="138"/>
      <c r="IH178" s="138"/>
      <c r="IR178" s="138"/>
    </row>
    <row xmlns:x14ac="http://schemas.microsoft.com/office/spreadsheetml/2009/9/ac" r="179" s="3" customFormat="true" x14ac:dyDescent="0.25">
      <c r="A179" s="420"/>
      <c r="B179" s="138"/>
      <c r="L179" s="138"/>
      <c r="V179" s="138"/>
      <c r="AF179" s="138"/>
      <c r="AP179" s="138"/>
      <c r="AZ179" s="138"/>
      <c r="BA179" s="138"/>
      <c r="BB179" s="138"/>
      <c r="BC179" s="138"/>
      <c r="BD179" s="138"/>
      <c r="BE179" s="138"/>
      <c r="BF179" s="138"/>
      <c r="BG179" s="138"/>
      <c r="BJ179" s="138"/>
      <c r="BT179" s="138"/>
      <c r="CD179" s="138"/>
      <c r="CN179" s="138"/>
      <c r="CX179" s="138"/>
      <c r="DH179" s="138"/>
      <c r="DR179" s="138"/>
      <c r="EB179" s="138"/>
      <c r="EL179" s="138"/>
      <c r="EV179" s="138"/>
      <c r="FF179" s="138"/>
      <c r="FP179" s="138"/>
      <c r="FZ179" s="138"/>
      <c r="GJ179" s="138"/>
      <c r="GT179" s="138"/>
      <c r="HD179" s="138"/>
      <c r="HN179" s="138"/>
      <c r="HX179" s="138"/>
      <c r="IH179" s="138"/>
      <c r="IR179" s="138"/>
    </row>
    <row xmlns:x14ac="http://schemas.microsoft.com/office/spreadsheetml/2009/9/ac" r="180" s="3" customFormat="true" x14ac:dyDescent="0.25">
      <c r="A180" s="420"/>
      <c r="B180" s="138"/>
      <c r="L180" s="138"/>
      <c r="V180" s="138"/>
      <c r="AF180" s="138"/>
      <c r="AP180" s="138"/>
      <c r="AZ180" s="138"/>
      <c r="BA180" s="138"/>
      <c r="BB180" s="138"/>
      <c r="BC180" s="138"/>
      <c r="BD180" s="138"/>
      <c r="BE180" s="138"/>
      <c r="BF180" s="138"/>
      <c r="BG180" s="138"/>
      <c r="BJ180" s="138"/>
      <c r="BT180" s="138"/>
      <c r="CD180" s="138"/>
      <c r="CN180" s="138"/>
      <c r="CX180" s="138"/>
      <c r="DH180" s="138"/>
      <c r="DR180" s="138"/>
      <c r="EB180" s="138"/>
      <c r="EL180" s="138"/>
      <c r="EV180" s="138"/>
      <c r="FF180" s="138"/>
      <c r="FP180" s="138"/>
      <c r="FZ180" s="138"/>
      <c r="GJ180" s="138"/>
      <c r="GT180" s="138"/>
      <c r="HD180" s="138"/>
      <c r="HN180" s="138"/>
      <c r="HX180" s="138"/>
      <c r="IH180" s="138"/>
      <c r="IR180" s="138"/>
    </row>
    <row xmlns:x14ac="http://schemas.microsoft.com/office/spreadsheetml/2009/9/ac" r="181" s="3" customFormat="true" x14ac:dyDescent="0.25">
      <c r="A181" s="420"/>
      <c r="B181" s="138"/>
      <c r="L181" s="138"/>
      <c r="V181" s="138"/>
      <c r="AF181" s="138"/>
      <c r="AP181" s="138"/>
      <c r="AZ181" s="138"/>
      <c r="BA181" s="138"/>
      <c r="BB181" s="138"/>
      <c r="BC181" s="138"/>
      <c r="BD181" s="138"/>
      <c r="BE181" s="138"/>
      <c r="BF181" s="138"/>
      <c r="BG181" s="138"/>
      <c r="BJ181" s="138"/>
      <c r="BT181" s="138"/>
      <c r="CD181" s="138"/>
      <c r="CN181" s="138"/>
      <c r="CX181" s="138"/>
      <c r="DH181" s="138"/>
      <c r="DR181" s="138"/>
      <c r="EB181" s="138"/>
      <c r="EL181" s="138"/>
      <c r="EV181" s="138"/>
      <c r="FF181" s="138"/>
      <c r="FP181" s="138"/>
      <c r="FZ181" s="138"/>
      <c r="GJ181" s="138"/>
      <c r="GT181" s="138"/>
      <c r="HD181" s="138"/>
      <c r="HN181" s="138"/>
      <c r="HX181" s="138"/>
      <c r="IH181" s="138"/>
      <c r="IR181" s="138"/>
    </row>
    <row xmlns:x14ac="http://schemas.microsoft.com/office/spreadsheetml/2009/9/ac" r="182" s="3" customFormat="true" x14ac:dyDescent="0.25">
      <c r="A182" s="420"/>
      <c r="B182" s="138"/>
      <c r="L182" s="138"/>
      <c r="V182" s="138"/>
      <c r="AF182" s="138"/>
      <c r="AP182" s="138"/>
      <c r="AZ182" s="138"/>
      <c r="BA182" s="138"/>
      <c r="BB182" s="138"/>
      <c r="BC182" s="138"/>
      <c r="BD182" s="138"/>
      <c r="BE182" s="138"/>
      <c r="BF182" s="138"/>
      <c r="BG182" s="138"/>
      <c r="BJ182" s="138"/>
      <c r="BT182" s="138"/>
      <c r="CD182" s="138"/>
      <c r="CN182" s="138"/>
      <c r="CX182" s="138"/>
      <c r="DH182" s="138"/>
      <c r="DR182" s="138"/>
      <c r="EB182" s="138"/>
      <c r="EL182" s="138"/>
      <c r="EV182" s="138"/>
      <c r="FF182" s="138"/>
      <c r="FP182" s="138"/>
      <c r="FZ182" s="138"/>
      <c r="GJ182" s="138"/>
      <c r="GT182" s="138"/>
      <c r="HD182" s="138"/>
      <c r="HN182" s="138"/>
      <c r="HX182" s="138"/>
      <c r="IH182" s="138"/>
      <c r="IR182" s="138"/>
    </row>
    <row xmlns:x14ac="http://schemas.microsoft.com/office/spreadsheetml/2009/9/ac" r="183" s="3" customFormat="true" x14ac:dyDescent="0.25">
      <c r="A183" s="420"/>
      <c r="B183" s="138"/>
      <c r="L183" s="138"/>
      <c r="V183" s="138"/>
      <c r="AF183" s="138"/>
      <c r="AP183" s="138"/>
      <c r="AZ183" s="138"/>
      <c r="BA183" s="138"/>
      <c r="BB183" s="138"/>
      <c r="BC183" s="138"/>
      <c r="BD183" s="138"/>
      <c r="BE183" s="138"/>
      <c r="BF183" s="138"/>
      <c r="BG183" s="138"/>
      <c r="BJ183" s="138"/>
      <c r="BT183" s="138"/>
      <c r="CD183" s="138"/>
      <c r="CN183" s="138"/>
      <c r="CX183" s="138"/>
      <c r="DH183" s="138"/>
      <c r="DR183" s="138"/>
      <c r="EB183" s="138"/>
      <c r="EL183" s="138"/>
      <c r="EV183" s="138"/>
      <c r="FF183" s="138"/>
      <c r="FP183" s="138"/>
      <c r="FZ183" s="138"/>
      <c r="GJ183" s="138"/>
      <c r="GT183" s="138"/>
      <c r="HD183" s="138"/>
      <c r="HN183" s="138"/>
      <c r="HX183" s="138"/>
      <c r="IH183" s="138"/>
      <c r="IR183" s="138"/>
    </row>
    <row xmlns:x14ac="http://schemas.microsoft.com/office/spreadsheetml/2009/9/ac" r="184" s="3" customFormat="true" x14ac:dyDescent="0.25">
      <c r="A184" s="420"/>
      <c r="B184" s="138"/>
      <c r="L184" s="138"/>
      <c r="V184" s="138"/>
      <c r="AF184" s="138"/>
      <c r="AP184" s="138"/>
      <c r="AZ184" s="138"/>
      <c r="BA184" s="138"/>
      <c r="BB184" s="138"/>
      <c r="BC184" s="138"/>
      <c r="BD184" s="138"/>
      <c r="BE184" s="138"/>
      <c r="BF184" s="138"/>
      <c r="BG184" s="138"/>
      <c r="BJ184" s="138"/>
      <c r="BT184" s="138"/>
      <c r="CD184" s="138"/>
      <c r="CN184" s="138"/>
      <c r="CX184" s="138"/>
      <c r="DH184" s="138"/>
      <c r="DR184" s="138"/>
      <c r="EB184" s="138"/>
      <c r="EL184" s="138"/>
      <c r="EV184" s="138"/>
      <c r="FF184" s="138"/>
      <c r="FP184" s="138"/>
      <c r="FZ184" s="138"/>
      <c r="GJ184" s="138"/>
      <c r="GT184" s="138"/>
      <c r="HD184" s="138"/>
      <c r="HN184" s="138"/>
      <c r="HX184" s="138"/>
      <c r="IH184" s="138"/>
      <c r="IR184" s="138"/>
    </row>
    <row xmlns:x14ac="http://schemas.microsoft.com/office/spreadsheetml/2009/9/ac" r="185" s="3" customFormat="true" x14ac:dyDescent="0.25">
      <c r="A185" s="420"/>
      <c r="B185" s="138"/>
      <c r="L185" s="138"/>
      <c r="V185" s="138"/>
      <c r="AF185" s="138"/>
      <c r="AP185" s="138"/>
      <c r="AZ185" s="138"/>
      <c r="BA185" s="138"/>
      <c r="BB185" s="138"/>
      <c r="BC185" s="138"/>
      <c r="BD185" s="138"/>
      <c r="BE185" s="138"/>
      <c r="BF185" s="138"/>
      <c r="BG185" s="138"/>
      <c r="BJ185" s="138"/>
      <c r="BT185" s="138"/>
      <c r="CD185" s="138"/>
      <c r="CN185" s="138"/>
      <c r="CX185" s="138"/>
      <c r="DH185" s="138"/>
      <c r="DR185" s="138"/>
      <c r="EB185" s="138"/>
      <c r="EL185" s="138"/>
      <c r="EV185" s="138"/>
      <c r="FF185" s="138"/>
      <c r="FP185" s="138"/>
      <c r="FZ185" s="138"/>
      <c r="GJ185" s="138"/>
      <c r="GT185" s="138"/>
      <c r="HD185" s="138"/>
      <c r="HN185" s="138"/>
      <c r="HX185" s="138"/>
      <c r="IH185" s="138"/>
      <c r="IR185" s="138"/>
    </row>
    <row xmlns:x14ac="http://schemas.microsoft.com/office/spreadsheetml/2009/9/ac" r="186" s="3" customFormat="true" x14ac:dyDescent="0.25">
      <c r="A186" s="420"/>
      <c r="B186" s="138"/>
      <c r="L186" s="138"/>
      <c r="V186" s="138"/>
      <c r="AF186" s="138"/>
      <c r="AP186" s="138"/>
      <c r="AZ186" s="138"/>
      <c r="BA186" s="138"/>
      <c r="BB186" s="138"/>
      <c r="BC186" s="138"/>
      <c r="BD186" s="138"/>
      <c r="BE186" s="138"/>
      <c r="BF186" s="138"/>
      <c r="BG186" s="138"/>
      <c r="BJ186" s="138"/>
      <c r="BT186" s="138"/>
      <c r="CD186" s="138"/>
      <c r="CN186" s="138"/>
      <c r="CX186" s="138"/>
      <c r="DH186" s="138"/>
      <c r="DR186" s="138"/>
      <c r="EB186" s="138"/>
      <c r="EL186" s="138"/>
      <c r="EV186" s="138"/>
      <c r="FF186" s="138"/>
      <c r="FP186" s="138"/>
      <c r="FZ186" s="138"/>
      <c r="GJ186" s="138"/>
      <c r="GT186" s="138"/>
      <c r="HD186" s="138"/>
      <c r="HN186" s="138"/>
      <c r="HX186" s="138"/>
      <c r="IH186" s="138"/>
      <c r="IR186" s="138"/>
    </row>
    <row xmlns:x14ac="http://schemas.microsoft.com/office/spreadsheetml/2009/9/ac" r="187" s="3" customFormat="true" x14ac:dyDescent="0.25">
      <c r="A187" s="420"/>
      <c r="B187" s="138"/>
      <c r="L187" s="138"/>
      <c r="V187" s="138"/>
      <c r="AF187" s="138"/>
      <c r="AP187" s="138"/>
      <c r="AZ187" s="138"/>
      <c r="BA187" s="138"/>
      <c r="BB187" s="138"/>
      <c r="BC187" s="138"/>
      <c r="BD187" s="138"/>
      <c r="BE187" s="138"/>
      <c r="BF187" s="138"/>
      <c r="BG187" s="138"/>
      <c r="BJ187" s="138"/>
      <c r="BT187" s="138"/>
      <c r="CD187" s="138"/>
      <c r="CN187" s="138"/>
      <c r="CX187" s="138"/>
      <c r="DH187" s="138"/>
      <c r="DR187" s="138"/>
      <c r="EB187" s="138"/>
      <c r="EL187" s="138"/>
      <c r="EV187" s="138"/>
      <c r="FF187" s="138"/>
      <c r="FP187" s="138"/>
      <c r="FZ187" s="138"/>
      <c r="GJ187" s="138"/>
      <c r="GT187" s="138"/>
      <c r="HD187" s="138"/>
      <c r="HN187" s="138"/>
      <c r="HX187" s="138"/>
      <c r="IH187" s="138"/>
      <c r="IR187" s="138"/>
    </row>
    <row xmlns:x14ac="http://schemas.microsoft.com/office/spreadsheetml/2009/9/ac" r="188" s="3" customFormat="true" x14ac:dyDescent="0.25">
      <c r="A188" s="420"/>
      <c r="B188" s="138"/>
      <c r="L188" s="138"/>
      <c r="V188" s="138"/>
      <c r="AF188" s="138"/>
      <c r="AP188" s="138"/>
      <c r="AZ188" s="138"/>
      <c r="BA188" s="138"/>
      <c r="BB188" s="138"/>
      <c r="BC188" s="138"/>
      <c r="BD188" s="138"/>
      <c r="BE188" s="138"/>
      <c r="BF188" s="138"/>
      <c r="BG188" s="138"/>
      <c r="BJ188" s="138"/>
      <c r="BT188" s="138"/>
      <c r="CD188" s="138"/>
      <c r="CN188" s="138"/>
      <c r="CX188" s="138"/>
      <c r="DH188" s="138"/>
      <c r="DR188" s="138"/>
      <c r="EB188" s="138"/>
      <c r="EL188" s="138"/>
      <c r="EV188" s="138"/>
      <c r="FF188" s="138"/>
      <c r="FP188" s="138"/>
      <c r="FZ188" s="138"/>
      <c r="GJ188" s="138"/>
      <c r="GT188" s="138"/>
      <c r="HD188" s="138"/>
      <c r="HN188" s="138"/>
      <c r="HX188" s="138"/>
      <c r="IH188" s="138"/>
      <c r="IR188" s="138"/>
    </row>
    <row xmlns:x14ac="http://schemas.microsoft.com/office/spreadsheetml/2009/9/ac" r="189" s="3" customFormat="true" x14ac:dyDescent="0.25">
      <c r="A189" s="420"/>
      <c r="B189" s="138"/>
      <c r="L189" s="138"/>
      <c r="V189" s="138"/>
      <c r="AF189" s="138"/>
      <c r="AP189" s="138"/>
      <c r="AZ189" s="138"/>
      <c r="BA189" s="138"/>
      <c r="BB189" s="138"/>
      <c r="BC189" s="138"/>
      <c r="BD189" s="138"/>
      <c r="BE189" s="138"/>
      <c r="BF189" s="138"/>
      <c r="BG189" s="138"/>
      <c r="BJ189" s="138"/>
      <c r="BT189" s="138"/>
      <c r="CD189" s="138"/>
      <c r="CN189" s="138"/>
      <c r="CX189" s="138"/>
      <c r="DH189" s="138"/>
      <c r="DR189" s="138"/>
      <c r="EB189" s="138"/>
      <c r="EL189" s="138"/>
      <c r="EV189" s="138"/>
      <c r="FF189" s="138"/>
      <c r="FP189" s="138"/>
      <c r="FZ189" s="138"/>
      <c r="GJ189" s="138"/>
      <c r="GT189" s="138"/>
      <c r="HD189" s="138"/>
      <c r="HN189" s="138"/>
      <c r="HX189" s="138"/>
      <c r="IH189" s="138"/>
      <c r="IR189" s="138"/>
    </row>
    <row xmlns:x14ac="http://schemas.microsoft.com/office/spreadsheetml/2009/9/ac" r="190" s="3" customFormat="true" x14ac:dyDescent="0.25">
      <c r="A190" s="420"/>
      <c r="B190" s="138"/>
      <c r="L190" s="138"/>
      <c r="V190" s="138"/>
      <c r="AF190" s="138"/>
      <c r="AP190" s="138"/>
      <c r="AZ190" s="138"/>
      <c r="BA190" s="138"/>
      <c r="BB190" s="138"/>
      <c r="BC190" s="138"/>
      <c r="BD190" s="138"/>
      <c r="BE190" s="138"/>
      <c r="BF190" s="138"/>
      <c r="BG190" s="138"/>
      <c r="BJ190" s="138"/>
      <c r="BT190" s="138"/>
      <c r="CD190" s="138"/>
      <c r="CN190" s="138"/>
      <c r="CX190" s="138"/>
      <c r="DH190" s="138"/>
      <c r="DR190" s="138"/>
      <c r="EB190" s="138"/>
      <c r="EL190" s="138"/>
      <c r="EV190" s="138"/>
      <c r="FF190" s="138"/>
      <c r="FP190" s="138"/>
      <c r="FZ190" s="138"/>
      <c r="GJ190" s="138"/>
      <c r="GT190" s="138"/>
      <c r="HD190" s="138"/>
      <c r="HN190" s="138"/>
      <c r="HX190" s="138"/>
      <c r="IH190" s="138"/>
      <c r="IR190" s="138"/>
    </row>
    <row xmlns:x14ac="http://schemas.microsoft.com/office/spreadsheetml/2009/9/ac" r="191" s="3" customFormat="true" x14ac:dyDescent="0.25">
      <c r="A191" s="420"/>
      <c r="B191" s="138"/>
      <c r="L191" s="138"/>
      <c r="V191" s="138"/>
      <c r="AF191" s="138"/>
      <c r="AP191" s="138"/>
      <c r="AZ191" s="138"/>
      <c r="BA191" s="138"/>
      <c r="BB191" s="138"/>
      <c r="BC191" s="138"/>
      <c r="BD191" s="138"/>
      <c r="BE191" s="138"/>
      <c r="BF191" s="138"/>
      <c r="BG191" s="138"/>
      <c r="BJ191" s="138"/>
      <c r="BT191" s="138"/>
      <c r="CD191" s="138"/>
      <c r="CN191" s="138"/>
      <c r="CX191" s="138"/>
      <c r="DH191" s="138"/>
      <c r="DR191" s="138"/>
      <c r="EB191" s="138"/>
      <c r="EL191" s="138"/>
      <c r="EV191" s="138"/>
      <c r="FF191" s="138"/>
      <c r="FP191" s="138"/>
      <c r="FZ191" s="138"/>
      <c r="GJ191" s="138"/>
      <c r="GT191" s="138"/>
      <c r="HD191" s="138"/>
      <c r="HN191" s="138"/>
      <c r="HX191" s="138"/>
      <c r="IH191" s="138"/>
      <c r="IR191" s="138"/>
    </row>
    <row xmlns:x14ac="http://schemas.microsoft.com/office/spreadsheetml/2009/9/ac" r="192" s="3" customFormat="true" x14ac:dyDescent="0.25">
      <c r="A192" s="420"/>
      <c r="B192" s="138"/>
      <c r="L192" s="138"/>
      <c r="V192" s="138"/>
      <c r="AF192" s="138"/>
      <c r="AP192" s="138"/>
      <c r="AZ192" s="138"/>
      <c r="BA192" s="138"/>
      <c r="BB192" s="138"/>
      <c r="BC192" s="138"/>
      <c r="BD192" s="138"/>
      <c r="BE192" s="138"/>
      <c r="BF192" s="138"/>
      <c r="BG192" s="138"/>
      <c r="BJ192" s="138"/>
      <c r="BT192" s="138"/>
      <c r="CD192" s="138"/>
      <c r="CN192" s="138"/>
      <c r="CX192" s="138"/>
      <c r="DH192" s="138"/>
      <c r="DR192" s="138"/>
      <c r="EB192" s="138"/>
      <c r="EL192" s="138"/>
      <c r="EV192" s="138"/>
      <c r="FF192" s="138"/>
      <c r="FP192" s="138"/>
      <c r="FZ192" s="138"/>
      <c r="GJ192" s="138"/>
      <c r="GT192" s="138"/>
      <c r="HD192" s="138"/>
      <c r="HN192" s="138"/>
      <c r="HX192" s="138"/>
      <c r="IH192" s="138"/>
      <c r="IR192" s="138"/>
    </row>
    <row xmlns:x14ac="http://schemas.microsoft.com/office/spreadsheetml/2009/9/ac" r="193" s="3" customFormat="true" x14ac:dyDescent="0.25">
      <c r="A193" s="420"/>
      <c r="B193" s="138"/>
      <c r="L193" s="138"/>
      <c r="V193" s="138"/>
      <c r="AF193" s="138"/>
      <c r="AP193" s="138"/>
      <c r="AZ193" s="138"/>
      <c r="BA193" s="138"/>
      <c r="BB193" s="138"/>
      <c r="BC193" s="138"/>
      <c r="BD193" s="138"/>
      <c r="BE193" s="138"/>
      <c r="BF193" s="138"/>
      <c r="BG193" s="138"/>
      <c r="BJ193" s="138"/>
      <c r="BT193" s="138"/>
      <c r="CD193" s="138"/>
      <c r="CN193" s="138"/>
      <c r="CX193" s="138"/>
      <c r="DH193" s="138"/>
      <c r="DR193" s="138"/>
      <c r="EB193" s="138"/>
      <c r="EL193" s="138"/>
      <c r="EV193" s="138"/>
      <c r="FF193" s="138"/>
      <c r="FP193" s="138"/>
      <c r="FZ193" s="138"/>
      <c r="GJ193" s="138"/>
      <c r="GT193" s="138"/>
      <c r="HD193" s="138"/>
      <c r="HN193" s="138"/>
      <c r="HX193" s="138"/>
      <c r="IH193" s="138"/>
      <c r="IR193" s="138"/>
    </row>
    <row xmlns:x14ac="http://schemas.microsoft.com/office/spreadsheetml/2009/9/ac" r="194" s="3" customFormat="true" x14ac:dyDescent="0.25">
      <c r="A194" s="420"/>
      <c r="B194" s="138"/>
      <c r="L194" s="138"/>
      <c r="V194" s="138"/>
      <c r="AF194" s="138"/>
      <c r="AP194" s="138"/>
      <c r="AZ194" s="138"/>
      <c r="BA194" s="138"/>
      <c r="BB194" s="138"/>
      <c r="BC194" s="138"/>
      <c r="BD194" s="138"/>
      <c r="BE194" s="138"/>
      <c r="BF194" s="138"/>
      <c r="BG194" s="138"/>
      <c r="BJ194" s="138"/>
      <c r="BT194" s="138"/>
      <c r="CD194" s="138"/>
      <c r="CN194" s="138"/>
      <c r="CX194" s="138"/>
      <c r="DH194" s="138"/>
      <c r="DR194" s="138"/>
      <c r="EB194" s="138"/>
      <c r="EL194" s="138"/>
      <c r="EV194" s="138"/>
      <c r="FF194" s="138"/>
      <c r="FP194" s="138"/>
      <c r="FZ194" s="138"/>
      <c r="GJ194" s="138"/>
      <c r="GT194" s="138"/>
      <c r="HD194" s="138"/>
      <c r="HN194" s="138"/>
      <c r="HX194" s="138"/>
      <c r="IH194" s="138"/>
      <c r="IR194" s="138"/>
    </row>
    <row xmlns:x14ac="http://schemas.microsoft.com/office/spreadsheetml/2009/9/ac" r="195" s="3" customFormat="true" x14ac:dyDescent="0.25">
      <c r="A195" s="420"/>
      <c r="B195" s="138"/>
      <c r="L195" s="138"/>
      <c r="V195" s="138"/>
      <c r="AF195" s="138"/>
      <c r="AP195" s="138"/>
      <c r="AZ195" s="138"/>
      <c r="BA195" s="138"/>
      <c r="BB195" s="138"/>
      <c r="BC195" s="138"/>
      <c r="BD195" s="138"/>
      <c r="BE195" s="138"/>
      <c r="BF195" s="138"/>
      <c r="BG195" s="138"/>
      <c r="BJ195" s="138"/>
      <c r="BT195" s="138"/>
      <c r="CD195" s="138"/>
      <c r="CN195" s="138"/>
      <c r="CX195" s="138"/>
      <c r="DH195" s="138"/>
      <c r="DR195" s="138"/>
      <c r="EB195" s="138"/>
      <c r="EL195" s="138"/>
      <c r="EV195" s="138"/>
      <c r="FF195" s="138"/>
      <c r="FP195" s="138"/>
      <c r="FZ195" s="138"/>
      <c r="GJ195" s="138"/>
      <c r="GT195" s="138"/>
      <c r="HD195" s="138"/>
      <c r="HN195" s="138"/>
      <c r="HX195" s="138"/>
      <c r="IH195" s="138"/>
      <c r="IR195" s="138"/>
    </row>
    <row xmlns:x14ac="http://schemas.microsoft.com/office/spreadsheetml/2009/9/ac" r="196" s="3" customFormat="true" x14ac:dyDescent="0.25">
      <c r="A196" s="420"/>
      <c r="B196" s="138"/>
      <c r="L196" s="138"/>
      <c r="V196" s="138"/>
      <c r="AF196" s="138"/>
      <c r="AP196" s="138"/>
      <c r="AZ196" s="138"/>
      <c r="BA196" s="138"/>
      <c r="BB196" s="138"/>
      <c r="BC196" s="138"/>
      <c r="BD196" s="138"/>
      <c r="BE196" s="138"/>
      <c r="BF196" s="138"/>
      <c r="BG196" s="138"/>
      <c r="BJ196" s="138"/>
      <c r="BT196" s="138"/>
      <c r="CD196" s="138"/>
      <c r="CN196" s="138"/>
      <c r="CX196" s="138"/>
      <c r="DH196" s="138"/>
      <c r="DR196" s="138"/>
      <c r="EB196" s="138"/>
      <c r="EL196" s="138"/>
      <c r="EV196" s="138"/>
      <c r="FF196" s="138"/>
      <c r="FP196" s="138"/>
      <c r="FZ196" s="138"/>
      <c r="GJ196" s="138"/>
      <c r="GT196" s="138"/>
      <c r="HD196" s="138"/>
      <c r="HN196" s="138"/>
      <c r="HX196" s="138"/>
      <c r="IH196" s="138"/>
      <c r="IR196" s="138"/>
    </row>
    <row xmlns:x14ac="http://schemas.microsoft.com/office/spreadsheetml/2009/9/ac" r="197" s="3" customFormat="true" x14ac:dyDescent="0.25">
      <c r="A197" s="420"/>
      <c r="B197" s="138"/>
      <c r="L197" s="138"/>
      <c r="V197" s="138"/>
      <c r="AF197" s="138"/>
      <c r="AP197" s="138"/>
      <c r="AZ197" s="138"/>
      <c r="BA197" s="138"/>
      <c r="BB197" s="138"/>
      <c r="BC197" s="138"/>
      <c r="BD197" s="138"/>
      <c r="BE197" s="138"/>
      <c r="BF197" s="138"/>
      <c r="BG197" s="138"/>
      <c r="BJ197" s="138"/>
      <c r="BT197" s="138"/>
      <c r="CD197" s="138"/>
      <c r="CN197" s="138"/>
      <c r="CX197" s="138"/>
      <c r="DH197" s="138"/>
      <c r="DR197" s="138"/>
      <c r="EB197" s="138"/>
      <c r="EL197" s="138"/>
      <c r="EV197" s="138"/>
      <c r="FF197" s="138"/>
      <c r="FP197" s="138"/>
      <c r="FZ197" s="138"/>
      <c r="GJ197" s="138"/>
      <c r="GT197" s="138"/>
      <c r="HD197" s="138"/>
      <c r="HN197" s="138"/>
      <c r="HX197" s="138"/>
      <c r="IH197" s="138"/>
      <c r="IR197" s="138"/>
    </row>
    <row xmlns:x14ac="http://schemas.microsoft.com/office/spreadsheetml/2009/9/ac" r="198" s="3" customFormat="true" x14ac:dyDescent="0.25">
      <c r="A198" s="420"/>
      <c r="B198" s="138"/>
      <c r="L198" s="138"/>
      <c r="V198" s="138"/>
      <c r="AF198" s="138"/>
      <c r="AP198" s="138"/>
      <c r="AZ198" s="138"/>
      <c r="BA198" s="138"/>
      <c r="BB198" s="138"/>
      <c r="BC198" s="138"/>
      <c r="BD198" s="138"/>
      <c r="BE198" s="138"/>
      <c r="BF198" s="138"/>
      <c r="BG198" s="138"/>
      <c r="BJ198" s="138"/>
      <c r="BT198" s="138"/>
      <c r="CD198" s="138"/>
      <c r="CN198" s="138"/>
      <c r="CX198" s="138"/>
      <c r="DH198" s="138"/>
      <c r="DR198" s="138"/>
      <c r="EB198" s="138"/>
      <c r="EL198" s="138"/>
      <c r="EV198" s="138"/>
      <c r="FF198" s="138"/>
      <c r="FP198" s="138"/>
      <c r="FZ198" s="138"/>
      <c r="GJ198" s="138"/>
      <c r="GT198" s="138"/>
      <c r="HD198" s="138"/>
      <c r="HN198" s="138"/>
      <c r="HX198" s="138"/>
      <c r="IH198" s="138"/>
      <c r="IR198" s="138"/>
    </row>
    <row xmlns:x14ac="http://schemas.microsoft.com/office/spreadsheetml/2009/9/ac" r="199" s="3" customFormat="true" x14ac:dyDescent="0.25">
      <c r="A199" s="420"/>
      <c r="B199" s="138"/>
      <c r="L199" s="138"/>
      <c r="V199" s="138"/>
      <c r="AF199" s="138"/>
      <c r="AP199" s="138"/>
      <c r="AZ199" s="138"/>
      <c r="BA199" s="138"/>
      <c r="BB199" s="138"/>
      <c r="BC199" s="138"/>
      <c r="BD199" s="138"/>
      <c r="BE199" s="138"/>
      <c r="BF199" s="138"/>
      <c r="BG199" s="138"/>
      <c r="BJ199" s="138"/>
      <c r="BT199" s="138"/>
      <c r="CD199" s="138"/>
      <c r="CN199" s="138"/>
      <c r="CX199" s="138"/>
      <c r="DH199" s="138"/>
      <c r="DR199" s="138"/>
      <c r="EB199" s="138"/>
      <c r="EL199" s="138"/>
      <c r="EV199" s="138"/>
      <c r="FF199" s="138"/>
      <c r="FP199" s="138"/>
      <c r="FZ199" s="138"/>
      <c r="GJ199" s="138"/>
      <c r="GT199" s="138"/>
      <c r="HD199" s="138"/>
      <c r="HN199" s="138"/>
      <c r="HX199" s="138"/>
      <c r="IH199" s="138"/>
      <c r="IR199" s="138"/>
    </row>
    <row xmlns:x14ac="http://schemas.microsoft.com/office/spreadsheetml/2009/9/ac" r="200" s="3" customFormat="true" x14ac:dyDescent="0.25">
      <c r="A200" s="420"/>
      <c r="B200" s="138"/>
      <c r="L200" s="138"/>
      <c r="V200" s="138"/>
      <c r="AF200" s="138"/>
      <c r="AP200" s="138"/>
      <c r="AZ200" s="138"/>
      <c r="BA200" s="138"/>
      <c r="BB200" s="138"/>
      <c r="BC200" s="138"/>
      <c r="BD200" s="138"/>
      <c r="BE200" s="138"/>
      <c r="BF200" s="138"/>
      <c r="BG200" s="138"/>
      <c r="BJ200" s="138"/>
      <c r="BT200" s="138"/>
      <c r="CD200" s="138"/>
      <c r="CN200" s="138"/>
      <c r="CX200" s="138"/>
      <c r="DH200" s="138"/>
      <c r="DR200" s="138"/>
      <c r="EB200" s="138"/>
      <c r="EL200" s="138"/>
      <c r="EV200" s="138"/>
      <c r="FF200" s="138"/>
      <c r="FP200" s="138"/>
      <c r="FZ200" s="138"/>
      <c r="GJ200" s="138"/>
      <c r="GT200" s="138"/>
      <c r="HD200" s="138"/>
      <c r="HN200" s="138"/>
      <c r="HX200" s="138"/>
      <c r="IH200" s="138"/>
      <c r="IR200" s="138"/>
    </row>
    <row xmlns:x14ac="http://schemas.microsoft.com/office/spreadsheetml/2009/9/ac" r="201" s="3" customFormat="true" x14ac:dyDescent="0.25">
      <c r="A201" s="420"/>
      <c r="B201" s="138"/>
      <c r="L201" s="138"/>
      <c r="V201" s="138"/>
      <c r="AF201" s="138"/>
      <c r="AP201" s="138"/>
      <c r="AZ201" s="138"/>
      <c r="BA201" s="138"/>
      <c r="BB201" s="138"/>
      <c r="BC201" s="138"/>
      <c r="BD201" s="138"/>
      <c r="BE201" s="138"/>
      <c r="BF201" s="138"/>
      <c r="BG201" s="138"/>
      <c r="BJ201" s="138"/>
      <c r="BT201" s="138"/>
      <c r="CD201" s="138"/>
      <c r="CN201" s="138"/>
      <c r="CX201" s="138"/>
      <c r="DH201" s="138"/>
      <c r="DR201" s="138"/>
      <c r="EB201" s="138"/>
      <c r="EL201" s="138"/>
      <c r="EV201" s="138"/>
      <c r="FF201" s="138"/>
      <c r="FP201" s="138"/>
      <c r="FZ201" s="138"/>
      <c r="GJ201" s="138"/>
      <c r="GT201" s="138"/>
      <c r="HD201" s="138"/>
      <c r="HN201" s="138"/>
      <c r="HX201" s="138"/>
      <c r="IH201" s="138"/>
      <c r="IR201" s="138"/>
    </row>
    <row xmlns:x14ac="http://schemas.microsoft.com/office/spreadsheetml/2009/9/ac" r="202" s="3" customFormat="true" x14ac:dyDescent="0.25">
      <c r="A202" s="420"/>
      <c r="B202" s="138"/>
      <c r="L202" s="138"/>
      <c r="V202" s="138"/>
      <c r="AF202" s="138"/>
      <c r="AP202" s="138"/>
      <c r="AZ202" s="138"/>
      <c r="BA202" s="138"/>
      <c r="BB202" s="138"/>
      <c r="BC202" s="138"/>
      <c r="BD202" s="138"/>
      <c r="BE202" s="138"/>
      <c r="BF202" s="138"/>
      <c r="BG202" s="138"/>
      <c r="BJ202" s="138"/>
      <c r="BT202" s="138"/>
      <c r="CD202" s="138"/>
      <c r="CN202" s="138"/>
      <c r="CX202" s="138"/>
      <c r="DH202" s="138"/>
      <c r="DR202" s="138"/>
      <c r="EB202" s="138"/>
      <c r="EL202" s="138"/>
      <c r="EV202" s="138"/>
      <c r="FF202" s="138"/>
      <c r="FP202" s="138"/>
      <c r="FZ202" s="138"/>
      <c r="GJ202" s="138"/>
      <c r="GT202" s="138"/>
      <c r="HD202" s="138"/>
      <c r="HN202" s="138"/>
      <c r="HX202" s="138"/>
      <c r="IH202" s="138"/>
      <c r="IR202" s="138"/>
    </row>
    <row xmlns:x14ac="http://schemas.microsoft.com/office/spreadsheetml/2009/9/ac" r="203" s="3" customFormat="true" x14ac:dyDescent="0.25">
      <c r="A203" s="420"/>
      <c r="B203" s="138"/>
      <c r="L203" s="138"/>
      <c r="V203" s="138"/>
      <c r="AF203" s="138"/>
      <c r="AP203" s="138"/>
      <c r="AZ203" s="138"/>
      <c r="BA203" s="138"/>
      <c r="BB203" s="138"/>
      <c r="BC203" s="138"/>
      <c r="BD203" s="138"/>
      <c r="BE203" s="138"/>
      <c r="BF203" s="138"/>
      <c r="BG203" s="138"/>
      <c r="BJ203" s="138"/>
      <c r="BT203" s="138"/>
      <c r="CD203" s="138"/>
      <c r="CN203" s="138"/>
      <c r="CX203" s="138"/>
      <c r="DH203" s="138"/>
      <c r="DR203" s="138"/>
      <c r="EB203" s="138"/>
      <c r="EL203" s="138"/>
      <c r="EV203" s="138"/>
      <c r="FF203" s="138"/>
      <c r="FP203" s="138"/>
      <c r="FZ203" s="138"/>
      <c r="GJ203" s="138"/>
      <c r="GT203" s="138"/>
      <c r="HD203" s="138"/>
      <c r="HN203" s="138"/>
      <c r="HX203" s="138"/>
      <c r="IH203" s="138"/>
      <c r="IR203" s="138"/>
    </row>
    <row xmlns:x14ac="http://schemas.microsoft.com/office/spreadsheetml/2009/9/ac" r="204" s="3" customFormat="true" x14ac:dyDescent="0.25">
      <c r="A204" s="420"/>
      <c r="B204" s="138"/>
      <c r="L204" s="138"/>
      <c r="V204" s="138"/>
      <c r="AF204" s="138"/>
      <c r="AP204" s="138"/>
      <c r="AZ204" s="138"/>
      <c r="BA204" s="138"/>
      <c r="BB204" s="138"/>
      <c r="BC204" s="138"/>
      <c r="BD204" s="138"/>
      <c r="BE204" s="138"/>
      <c r="BF204" s="138"/>
      <c r="BG204" s="138"/>
      <c r="BJ204" s="138"/>
      <c r="BT204" s="138"/>
      <c r="CD204" s="138"/>
      <c r="CN204" s="138"/>
      <c r="CX204" s="138"/>
      <c r="DH204" s="138"/>
      <c r="DR204" s="138"/>
      <c r="EB204" s="138"/>
      <c r="EL204" s="138"/>
      <c r="EV204" s="138"/>
      <c r="FF204" s="138"/>
      <c r="FP204" s="138"/>
      <c r="FZ204" s="138"/>
      <c r="GJ204" s="138"/>
      <c r="GT204" s="138"/>
      <c r="HD204" s="138"/>
      <c r="HN204" s="138"/>
      <c r="HX204" s="138"/>
      <c r="IH204" s="138"/>
      <c r="IR204" s="138"/>
    </row>
    <row xmlns:x14ac="http://schemas.microsoft.com/office/spreadsheetml/2009/9/ac" r="205" s="3" customFormat="true" x14ac:dyDescent="0.25">
      <c r="A205" s="420"/>
      <c r="B205" s="138"/>
      <c r="L205" s="138"/>
      <c r="V205" s="138"/>
      <c r="AF205" s="138"/>
      <c r="AP205" s="138"/>
      <c r="AZ205" s="138"/>
      <c r="BA205" s="138"/>
      <c r="BB205" s="138"/>
      <c r="BC205" s="138"/>
      <c r="BD205" s="138"/>
      <c r="BE205" s="138"/>
      <c r="BF205" s="138"/>
      <c r="BG205" s="138"/>
      <c r="BJ205" s="138"/>
      <c r="BT205" s="138"/>
      <c r="CD205" s="138"/>
      <c r="CN205" s="138"/>
      <c r="CX205" s="138"/>
      <c r="DH205" s="138"/>
      <c r="DR205" s="138"/>
      <c r="EB205" s="138"/>
      <c r="EL205" s="138"/>
      <c r="EV205" s="138"/>
      <c r="FF205" s="138"/>
      <c r="FP205" s="138"/>
      <c r="FZ205" s="138"/>
      <c r="GJ205" s="138"/>
      <c r="GT205" s="138"/>
      <c r="HD205" s="138"/>
      <c r="HN205" s="138"/>
      <c r="HX205" s="138"/>
      <c r="IH205" s="138"/>
      <c r="IR205" s="138"/>
    </row>
    <row xmlns:x14ac="http://schemas.microsoft.com/office/spreadsheetml/2009/9/ac" r="206" s="3" customFormat="true" x14ac:dyDescent="0.25">
      <c r="A206" s="420"/>
      <c r="B206" s="138"/>
      <c r="L206" s="138"/>
      <c r="V206" s="138"/>
      <c r="AF206" s="138"/>
      <c r="AP206" s="138"/>
      <c r="AZ206" s="138"/>
      <c r="BA206" s="138"/>
      <c r="BB206" s="138"/>
      <c r="BC206" s="138"/>
      <c r="BD206" s="138"/>
      <c r="BE206" s="138"/>
      <c r="BF206" s="138"/>
      <c r="BG206" s="138"/>
      <c r="BJ206" s="138"/>
      <c r="BT206" s="138"/>
      <c r="CD206" s="138"/>
      <c r="CN206" s="138"/>
      <c r="CX206" s="138"/>
      <c r="DH206" s="138"/>
      <c r="DR206" s="138"/>
      <c r="EB206" s="138"/>
      <c r="EL206" s="138"/>
      <c r="EV206" s="138"/>
      <c r="FF206" s="138"/>
      <c r="FP206" s="138"/>
      <c r="FZ206" s="138"/>
      <c r="GJ206" s="138"/>
      <c r="GT206" s="138"/>
      <c r="HD206" s="138"/>
      <c r="HN206" s="138"/>
      <c r="HX206" s="138"/>
      <c r="IH206" s="138"/>
      <c r="IR206" s="138"/>
    </row>
    <row xmlns:x14ac="http://schemas.microsoft.com/office/spreadsheetml/2009/9/ac" r="207" s="3" customFormat="true" x14ac:dyDescent="0.25">
      <c r="A207" s="420"/>
      <c r="B207" s="138"/>
      <c r="L207" s="138"/>
      <c r="V207" s="138"/>
      <c r="AF207" s="138"/>
      <c r="AP207" s="138"/>
      <c r="AZ207" s="138"/>
      <c r="BA207" s="138"/>
      <c r="BB207" s="138"/>
      <c r="BC207" s="138"/>
      <c r="BD207" s="138"/>
      <c r="BE207" s="138"/>
      <c r="BF207" s="138"/>
      <c r="BG207" s="138"/>
      <c r="BJ207" s="138"/>
      <c r="BT207" s="138"/>
      <c r="CD207" s="138"/>
      <c r="CN207" s="138"/>
      <c r="CX207" s="138"/>
      <c r="DH207" s="138"/>
      <c r="DR207" s="138"/>
      <c r="EB207" s="138"/>
      <c r="EL207" s="138"/>
      <c r="EV207" s="138"/>
      <c r="FF207" s="138"/>
      <c r="FP207" s="138"/>
      <c r="FZ207" s="138"/>
      <c r="GJ207" s="138"/>
      <c r="GT207" s="138"/>
      <c r="HD207" s="138"/>
      <c r="HN207" s="138"/>
      <c r="HX207" s="138"/>
      <c r="IH207" s="138"/>
      <c r="IR207" s="138"/>
    </row>
    <row xmlns:x14ac="http://schemas.microsoft.com/office/spreadsheetml/2009/9/ac" r="208" s="3" customFormat="true" x14ac:dyDescent="0.25">
      <c r="A208" s="420"/>
      <c r="B208" s="138"/>
      <c r="L208" s="138"/>
      <c r="V208" s="138"/>
      <c r="AF208" s="138"/>
      <c r="AP208" s="138"/>
      <c r="AZ208" s="138"/>
      <c r="BA208" s="138"/>
      <c r="BB208" s="138"/>
      <c r="BC208" s="138"/>
      <c r="BD208" s="138"/>
      <c r="BE208" s="138"/>
      <c r="BF208" s="138"/>
      <c r="BG208" s="138"/>
      <c r="BJ208" s="138"/>
      <c r="BT208" s="138"/>
      <c r="CD208" s="138"/>
      <c r="CN208" s="138"/>
      <c r="CX208" s="138"/>
      <c r="DH208" s="138"/>
      <c r="DR208" s="138"/>
      <c r="EB208" s="138"/>
      <c r="EL208" s="138"/>
      <c r="EV208" s="138"/>
      <c r="FF208" s="138"/>
      <c r="FP208" s="138"/>
      <c r="FZ208" s="138"/>
      <c r="GJ208" s="138"/>
      <c r="GT208" s="138"/>
      <c r="HD208" s="138"/>
      <c r="HN208" s="138"/>
      <c r="HX208" s="138"/>
      <c r="IH208" s="138"/>
      <c r="IR208" s="138"/>
    </row>
    <row xmlns:x14ac="http://schemas.microsoft.com/office/spreadsheetml/2009/9/ac" r="209" s="3" customFormat="true" x14ac:dyDescent="0.25">
      <c r="A209" s="420"/>
      <c r="B209" s="138"/>
      <c r="L209" s="138"/>
      <c r="V209" s="138"/>
      <c r="AF209" s="138"/>
      <c r="AP209" s="138"/>
      <c r="AZ209" s="138"/>
      <c r="BA209" s="138"/>
      <c r="BB209" s="138"/>
      <c r="BC209" s="138"/>
      <c r="BD209" s="138"/>
      <c r="BE209" s="138"/>
      <c r="BF209" s="138"/>
      <c r="BG209" s="138"/>
      <c r="BJ209" s="138"/>
      <c r="BT209" s="138"/>
      <c r="CD209" s="138"/>
      <c r="CN209" s="138"/>
      <c r="CX209" s="138"/>
      <c r="DH209" s="138"/>
      <c r="DR209" s="138"/>
      <c r="EB209" s="138"/>
      <c r="EL209" s="138"/>
      <c r="EV209" s="138"/>
      <c r="FF209" s="138"/>
      <c r="FP209" s="138"/>
      <c r="FZ209" s="138"/>
      <c r="GJ209" s="138"/>
      <c r="GT209" s="138"/>
      <c r="HD209" s="138"/>
      <c r="HN209" s="138"/>
      <c r="HX209" s="138"/>
      <c r="IH209" s="138"/>
      <c r="IR209" s="138"/>
    </row>
    <row xmlns:x14ac="http://schemas.microsoft.com/office/spreadsheetml/2009/9/ac" r="210" s="3" customFormat="true" x14ac:dyDescent="0.25">
      <c r="A210" s="420"/>
      <c r="B210" s="138"/>
      <c r="L210" s="138"/>
      <c r="V210" s="138"/>
      <c r="AF210" s="138"/>
      <c r="AP210" s="138"/>
      <c r="AZ210" s="138"/>
      <c r="BA210" s="138"/>
      <c r="BB210" s="138"/>
      <c r="BC210" s="138"/>
      <c r="BD210" s="138"/>
      <c r="BE210" s="138"/>
      <c r="BF210" s="138"/>
      <c r="BG210" s="138"/>
      <c r="BJ210" s="138"/>
      <c r="BT210" s="138"/>
      <c r="CD210" s="138"/>
      <c r="CN210" s="138"/>
      <c r="CX210" s="138"/>
      <c r="DH210" s="138"/>
      <c r="DR210" s="138"/>
      <c r="EB210" s="138"/>
      <c r="EL210" s="138"/>
      <c r="EV210" s="138"/>
      <c r="FF210" s="138"/>
      <c r="FP210" s="138"/>
      <c r="FZ210" s="138"/>
      <c r="GJ210" s="138"/>
      <c r="GT210" s="138"/>
      <c r="HD210" s="138"/>
      <c r="HN210" s="138"/>
      <c r="HX210" s="138"/>
      <c r="IH210" s="138"/>
      <c r="IR210" s="138"/>
    </row>
    <row xmlns:x14ac="http://schemas.microsoft.com/office/spreadsheetml/2009/9/ac" r="211" s="3" customFormat="true" x14ac:dyDescent="0.25">
      <c r="A211" s="420"/>
      <c r="B211" s="138"/>
      <c r="L211" s="138"/>
      <c r="V211" s="138"/>
      <c r="AF211" s="138"/>
      <c r="AP211" s="138"/>
      <c r="AZ211" s="138"/>
      <c r="BA211" s="138"/>
      <c r="BB211" s="138"/>
      <c r="BC211" s="138"/>
      <c r="BD211" s="138"/>
      <c r="BE211" s="138"/>
      <c r="BF211" s="138"/>
      <c r="BG211" s="138"/>
      <c r="BJ211" s="138"/>
      <c r="BT211" s="138"/>
      <c r="CD211" s="138"/>
      <c r="CN211" s="138"/>
      <c r="CX211" s="138"/>
      <c r="DH211" s="138"/>
      <c r="DR211" s="138"/>
      <c r="EB211" s="138"/>
      <c r="EL211" s="138"/>
      <c r="EV211" s="138"/>
      <c r="FF211" s="138"/>
      <c r="FP211" s="138"/>
      <c r="FZ211" s="138"/>
      <c r="GJ211" s="138"/>
      <c r="GT211" s="138"/>
      <c r="HD211" s="138"/>
      <c r="HN211" s="138"/>
      <c r="HX211" s="138"/>
      <c r="IH211" s="138"/>
      <c r="IR211" s="138"/>
    </row>
    <row xmlns:x14ac="http://schemas.microsoft.com/office/spreadsheetml/2009/9/ac" r="212" s="3" customFormat="true" x14ac:dyDescent="0.25">
      <c r="A212" s="420"/>
      <c r="B212" s="138"/>
      <c r="L212" s="138"/>
      <c r="V212" s="138"/>
      <c r="AF212" s="138"/>
      <c r="AP212" s="138"/>
      <c r="AZ212" s="138"/>
      <c r="BA212" s="138"/>
      <c r="BB212" s="138"/>
      <c r="BC212" s="138"/>
      <c r="BD212" s="138"/>
      <c r="BE212" s="138"/>
      <c r="BF212" s="138"/>
      <c r="BG212" s="138"/>
      <c r="BJ212" s="138"/>
      <c r="BT212" s="138"/>
      <c r="CD212" s="138"/>
      <c r="CN212" s="138"/>
      <c r="CX212" s="138"/>
      <c r="DH212" s="138"/>
      <c r="DR212" s="138"/>
      <c r="EB212" s="138"/>
      <c r="EL212" s="138"/>
      <c r="EV212" s="138"/>
      <c r="FF212" s="138"/>
      <c r="FP212" s="138"/>
      <c r="FZ212" s="138"/>
      <c r="GJ212" s="138"/>
      <c r="GT212" s="138"/>
      <c r="HD212" s="138"/>
      <c r="HN212" s="138"/>
      <c r="HX212" s="138"/>
      <c r="IH212" s="138"/>
      <c r="IR212" s="138"/>
    </row>
    <row xmlns:x14ac="http://schemas.microsoft.com/office/spreadsheetml/2009/9/ac" r="213" s="3" customFormat="true" x14ac:dyDescent="0.25">
      <c r="A213" s="420"/>
      <c r="B213" s="138"/>
      <c r="L213" s="138"/>
      <c r="V213" s="138"/>
      <c r="AF213" s="138"/>
      <c r="AP213" s="138"/>
      <c r="AZ213" s="138"/>
      <c r="BA213" s="138"/>
      <c r="BB213" s="138"/>
      <c r="BC213" s="138"/>
      <c r="BD213" s="138"/>
      <c r="BE213" s="138"/>
      <c r="BF213" s="138"/>
      <c r="BG213" s="138"/>
      <c r="BJ213" s="138"/>
      <c r="BT213" s="138"/>
      <c r="CD213" s="138"/>
      <c r="CN213" s="138"/>
      <c r="CX213" s="138"/>
      <c r="DH213" s="138"/>
      <c r="DR213" s="138"/>
      <c r="EB213" s="138"/>
      <c r="EL213" s="138"/>
      <c r="EV213" s="138"/>
      <c r="FF213" s="138"/>
      <c r="FP213" s="138"/>
      <c r="FZ213" s="138"/>
      <c r="GJ213" s="138"/>
      <c r="GT213" s="138"/>
      <c r="HD213" s="138"/>
      <c r="HN213" s="138"/>
      <c r="HX213" s="138"/>
      <c r="IH213" s="138"/>
      <c r="IR213" s="138"/>
    </row>
    <row xmlns:x14ac="http://schemas.microsoft.com/office/spreadsheetml/2009/9/ac" r="214" s="3" customFormat="true" x14ac:dyDescent="0.25">
      <c r="A214" s="420"/>
      <c r="B214" s="138"/>
      <c r="L214" s="138"/>
      <c r="V214" s="138"/>
      <c r="AF214" s="138"/>
      <c r="AP214" s="138"/>
      <c r="AZ214" s="138"/>
      <c r="BA214" s="138"/>
      <c r="BB214" s="138"/>
      <c r="BC214" s="138"/>
      <c r="BD214" s="138"/>
      <c r="BE214" s="138"/>
      <c r="BF214" s="138"/>
      <c r="BG214" s="138"/>
      <c r="BJ214" s="138"/>
      <c r="BT214" s="138"/>
      <c r="CD214" s="138"/>
      <c r="CN214" s="138"/>
      <c r="CX214" s="138"/>
      <c r="DH214" s="138"/>
      <c r="DR214" s="138"/>
      <c r="EB214" s="138"/>
      <c r="EL214" s="138"/>
      <c r="EV214" s="138"/>
      <c r="FF214" s="138"/>
      <c r="FP214" s="138"/>
      <c r="FZ214" s="138"/>
      <c r="GJ214" s="138"/>
      <c r="GT214" s="138"/>
      <c r="HD214" s="138"/>
      <c r="HN214" s="138"/>
      <c r="HX214" s="138"/>
      <c r="IH214" s="138"/>
      <c r="IR214" s="138"/>
    </row>
    <row xmlns:x14ac="http://schemas.microsoft.com/office/spreadsheetml/2009/9/ac" r="215" s="3" customFormat="true" x14ac:dyDescent="0.25">
      <c r="A215" s="420"/>
      <c r="B215" s="138"/>
      <c r="L215" s="138"/>
      <c r="V215" s="138"/>
      <c r="AF215" s="138"/>
      <c r="AP215" s="138"/>
      <c r="AZ215" s="138"/>
      <c r="BA215" s="138"/>
      <c r="BB215" s="138"/>
      <c r="BC215" s="138"/>
      <c r="BD215" s="138"/>
      <c r="BE215" s="138"/>
      <c r="BF215" s="138"/>
      <c r="BG215" s="138"/>
      <c r="BJ215" s="138"/>
      <c r="BT215" s="138"/>
      <c r="CD215" s="138"/>
      <c r="CN215" s="138"/>
      <c r="CX215" s="138"/>
      <c r="DH215" s="138"/>
      <c r="DR215" s="138"/>
      <c r="EB215" s="138"/>
      <c r="EL215" s="138"/>
      <c r="EV215" s="138"/>
      <c r="FF215" s="138"/>
      <c r="FP215" s="138"/>
      <c r="FZ215" s="138"/>
      <c r="GJ215" s="138"/>
      <c r="GT215" s="138"/>
      <c r="HD215" s="138"/>
      <c r="HN215" s="138"/>
      <c r="HX215" s="138"/>
      <c r="IH215" s="138"/>
      <c r="IR215" s="138"/>
    </row>
    <row xmlns:x14ac="http://schemas.microsoft.com/office/spreadsheetml/2009/9/ac" r="216" s="3" customFormat="true" x14ac:dyDescent="0.25">
      <c r="A216" s="420"/>
      <c r="B216" s="138"/>
      <c r="L216" s="138"/>
      <c r="V216" s="138"/>
      <c r="AF216" s="138"/>
      <c r="AP216" s="138"/>
      <c r="AZ216" s="138"/>
      <c r="BA216" s="138"/>
      <c r="BB216" s="138"/>
      <c r="BC216" s="138"/>
      <c r="BD216" s="138"/>
      <c r="BE216" s="138"/>
      <c r="BF216" s="138"/>
      <c r="BG216" s="138"/>
      <c r="BJ216" s="138"/>
      <c r="BT216" s="138"/>
      <c r="CD216" s="138"/>
      <c r="CN216" s="138"/>
      <c r="CX216" s="138"/>
      <c r="DH216" s="138"/>
      <c r="DR216" s="138"/>
      <c r="EB216" s="138"/>
      <c r="EL216" s="138"/>
      <c r="EV216" s="138"/>
      <c r="FF216" s="138"/>
      <c r="FP216" s="138"/>
      <c r="FZ216" s="138"/>
      <c r="GJ216" s="138"/>
      <c r="GT216" s="138"/>
      <c r="HD216" s="138"/>
      <c r="HN216" s="138"/>
      <c r="HX216" s="138"/>
      <c r="IH216" s="138"/>
      <c r="IR216" s="138"/>
    </row>
    <row xmlns:x14ac="http://schemas.microsoft.com/office/spreadsheetml/2009/9/ac" r="217" s="3" customFormat="true" x14ac:dyDescent="0.25">
      <c r="A217" s="420"/>
      <c r="B217" s="138"/>
      <c r="L217" s="138"/>
      <c r="V217" s="138"/>
      <c r="AF217" s="138"/>
      <c r="AP217" s="138"/>
      <c r="AZ217" s="138"/>
      <c r="BA217" s="138"/>
      <c r="BB217" s="138"/>
      <c r="BC217" s="138"/>
      <c r="BD217" s="138"/>
      <c r="BE217" s="138"/>
      <c r="BF217" s="138"/>
      <c r="BG217" s="138"/>
      <c r="BJ217" s="138"/>
      <c r="BT217" s="138"/>
      <c r="CD217" s="138"/>
      <c r="CN217" s="138"/>
      <c r="CX217" s="138"/>
      <c r="DH217" s="138"/>
      <c r="DR217" s="138"/>
      <c r="EB217" s="138"/>
      <c r="EL217" s="138"/>
      <c r="EV217" s="138"/>
      <c r="FF217" s="138"/>
      <c r="FP217" s="138"/>
      <c r="FZ217" s="138"/>
      <c r="GJ217" s="138"/>
      <c r="GT217" s="138"/>
      <c r="HD217" s="138"/>
      <c r="HN217" s="138"/>
      <c r="HX217" s="138"/>
      <c r="IH217" s="138"/>
      <c r="IR217" s="138"/>
    </row>
    <row xmlns:x14ac="http://schemas.microsoft.com/office/spreadsheetml/2009/9/ac" r="218" s="3" customFormat="true" x14ac:dyDescent="0.25">
      <c r="A218" s="420"/>
      <c r="B218" s="138"/>
      <c r="L218" s="138"/>
      <c r="V218" s="138"/>
      <c r="AF218" s="138"/>
      <c r="AP218" s="138"/>
      <c r="AZ218" s="138"/>
      <c r="BA218" s="138"/>
      <c r="BB218" s="138"/>
      <c r="BC218" s="138"/>
      <c r="BD218" s="138"/>
      <c r="BE218" s="138"/>
      <c r="BF218" s="138"/>
      <c r="BG218" s="138"/>
      <c r="BJ218" s="138"/>
      <c r="BT218" s="138"/>
      <c r="CD218" s="138"/>
      <c r="CN218" s="138"/>
      <c r="CX218" s="138"/>
      <c r="DH218" s="138"/>
      <c r="DR218" s="138"/>
      <c r="EB218" s="138"/>
      <c r="EL218" s="138"/>
      <c r="EV218" s="138"/>
      <c r="FF218" s="138"/>
      <c r="FP218" s="138"/>
      <c r="FZ218" s="138"/>
      <c r="GJ218" s="138"/>
      <c r="GT218" s="138"/>
      <c r="HD218" s="138"/>
      <c r="HN218" s="138"/>
      <c r="HX218" s="138"/>
      <c r="IH218" s="138"/>
      <c r="IR218" s="138"/>
    </row>
    <row xmlns:x14ac="http://schemas.microsoft.com/office/spreadsheetml/2009/9/ac" r="219" s="3" customFormat="true" x14ac:dyDescent="0.25">
      <c r="A219" s="420"/>
      <c r="B219" s="138"/>
      <c r="L219" s="138"/>
      <c r="V219" s="138"/>
      <c r="AF219" s="138"/>
      <c r="AP219" s="138"/>
      <c r="AZ219" s="138"/>
      <c r="BA219" s="138"/>
      <c r="BB219" s="138"/>
      <c r="BC219" s="138"/>
      <c r="BD219" s="138"/>
      <c r="BE219" s="138"/>
      <c r="BF219" s="138"/>
      <c r="BG219" s="138"/>
      <c r="BJ219" s="138"/>
      <c r="BT219" s="138"/>
      <c r="CD219" s="138"/>
      <c r="CN219" s="138"/>
      <c r="CX219" s="138"/>
      <c r="DH219" s="138"/>
      <c r="DR219" s="138"/>
      <c r="EB219" s="138"/>
      <c r="EL219" s="138"/>
      <c r="EV219" s="138"/>
      <c r="FF219" s="138"/>
      <c r="FP219" s="138"/>
      <c r="FZ219" s="138"/>
      <c r="GJ219" s="138"/>
      <c r="GT219" s="138"/>
      <c r="HD219" s="138"/>
      <c r="HN219" s="138"/>
      <c r="HX219" s="138"/>
      <c r="IH219" s="138"/>
      <c r="IR219" s="138"/>
    </row>
    <row xmlns:x14ac="http://schemas.microsoft.com/office/spreadsheetml/2009/9/ac" r="220" s="3" customFormat="true" x14ac:dyDescent="0.25">
      <c r="A220" s="420"/>
      <c r="B220" s="138"/>
      <c r="L220" s="138"/>
      <c r="V220" s="138"/>
      <c r="AF220" s="138"/>
      <c r="AP220" s="138"/>
      <c r="AZ220" s="138"/>
      <c r="BA220" s="138"/>
      <c r="BB220" s="138"/>
      <c r="BC220" s="138"/>
      <c r="BD220" s="138"/>
      <c r="BE220" s="138"/>
      <c r="BF220" s="138"/>
      <c r="BG220" s="138"/>
      <c r="BJ220" s="138"/>
      <c r="BT220" s="138"/>
      <c r="CD220" s="138"/>
      <c r="CN220" s="138"/>
      <c r="CX220" s="138"/>
      <c r="DH220" s="138"/>
      <c r="DR220" s="138"/>
      <c r="EB220" s="138"/>
      <c r="EL220" s="138"/>
      <c r="EV220" s="138"/>
      <c r="FF220" s="138"/>
      <c r="FP220" s="138"/>
      <c r="FZ220" s="138"/>
      <c r="GJ220" s="138"/>
      <c r="GT220" s="138"/>
      <c r="HD220" s="138"/>
      <c r="HN220" s="138"/>
      <c r="HX220" s="138"/>
      <c r="IH220" s="138"/>
      <c r="IR220" s="138"/>
    </row>
    <row xmlns:x14ac="http://schemas.microsoft.com/office/spreadsheetml/2009/9/ac" r="221" s="3" customFormat="true" x14ac:dyDescent="0.25">
      <c r="A221" s="420"/>
      <c r="B221" s="138"/>
      <c r="L221" s="138"/>
      <c r="V221" s="138"/>
      <c r="AF221" s="138"/>
      <c r="AP221" s="138"/>
      <c r="AZ221" s="138"/>
      <c r="BA221" s="138"/>
      <c r="BB221" s="138"/>
      <c r="BC221" s="138"/>
      <c r="BD221" s="138"/>
      <c r="BE221" s="138"/>
      <c r="BF221" s="138"/>
      <c r="BG221" s="138"/>
      <c r="BJ221" s="138"/>
      <c r="BT221" s="138"/>
      <c r="CD221" s="138"/>
      <c r="CN221" s="138"/>
      <c r="CX221" s="138"/>
      <c r="DH221" s="138"/>
      <c r="DR221" s="138"/>
      <c r="EB221" s="138"/>
      <c r="EL221" s="138"/>
      <c r="EV221" s="138"/>
      <c r="FF221" s="138"/>
      <c r="FP221" s="138"/>
      <c r="FZ221" s="138"/>
      <c r="GJ221" s="138"/>
      <c r="GT221" s="138"/>
      <c r="HD221" s="138"/>
      <c r="HN221" s="138"/>
      <c r="HX221" s="138"/>
      <c r="IH221" s="138"/>
      <c r="IR221" s="138"/>
    </row>
    <row xmlns:x14ac="http://schemas.microsoft.com/office/spreadsheetml/2009/9/ac" r="222" s="3" customFormat="true" x14ac:dyDescent="0.25">
      <c r="A222" s="420"/>
      <c r="B222" s="138"/>
      <c r="L222" s="138"/>
      <c r="V222" s="138"/>
      <c r="AF222" s="138"/>
      <c r="AP222" s="138"/>
      <c r="AZ222" s="138"/>
      <c r="BA222" s="138"/>
      <c r="BB222" s="138"/>
      <c r="BC222" s="138"/>
      <c r="BD222" s="138"/>
      <c r="BE222" s="138"/>
      <c r="BF222" s="138"/>
      <c r="BG222" s="138"/>
      <c r="BJ222" s="138"/>
      <c r="BT222" s="138"/>
      <c r="CD222" s="138"/>
      <c r="CN222" s="138"/>
      <c r="CX222" s="138"/>
      <c r="DH222" s="138"/>
      <c r="DR222" s="138"/>
      <c r="EB222" s="138"/>
      <c r="EL222" s="138"/>
      <c r="EV222" s="138"/>
      <c r="FF222" s="138"/>
      <c r="FP222" s="138"/>
      <c r="FZ222" s="138"/>
      <c r="GJ222" s="138"/>
      <c r="GT222" s="138"/>
      <c r="HD222" s="138"/>
      <c r="HN222" s="138"/>
      <c r="HX222" s="138"/>
      <c r="IH222" s="138"/>
      <c r="IR222" s="138"/>
    </row>
    <row xmlns:x14ac="http://schemas.microsoft.com/office/spreadsheetml/2009/9/ac" r="223" s="3" customFormat="true" x14ac:dyDescent="0.25">
      <c r="A223" s="420"/>
      <c r="B223" s="138"/>
      <c r="L223" s="138"/>
      <c r="V223" s="138"/>
      <c r="AF223" s="138"/>
      <c r="AP223" s="138"/>
      <c r="AZ223" s="138"/>
      <c r="BA223" s="138"/>
      <c r="BB223" s="138"/>
      <c r="BC223" s="138"/>
      <c r="BD223" s="138"/>
      <c r="BE223" s="138"/>
      <c r="BF223" s="138"/>
      <c r="BG223" s="138"/>
      <c r="BJ223" s="138"/>
      <c r="BT223" s="138"/>
      <c r="CD223" s="138"/>
      <c r="CN223" s="138"/>
      <c r="CX223" s="138"/>
      <c r="DH223" s="138"/>
      <c r="DR223" s="138"/>
      <c r="EB223" s="138"/>
      <c r="EL223" s="138"/>
      <c r="EV223" s="138"/>
      <c r="FF223" s="138"/>
      <c r="FP223" s="138"/>
      <c r="FZ223" s="138"/>
      <c r="GJ223" s="138"/>
      <c r="GT223" s="138"/>
      <c r="HD223" s="138"/>
      <c r="HN223" s="138"/>
      <c r="HX223" s="138"/>
      <c r="IH223" s="138"/>
      <c r="IR223" s="138"/>
    </row>
    <row xmlns:x14ac="http://schemas.microsoft.com/office/spreadsheetml/2009/9/ac" r="224" s="3" customFormat="true" x14ac:dyDescent="0.25">
      <c r="A224" s="420"/>
      <c r="B224" s="138"/>
      <c r="L224" s="138"/>
      <c r="V224" s="138"/>
      <c r="AF224" s="138"/>
      <c r="AP224" s="138"/>
      <c r="AZ224" s="138"/>
      <c r="BA224" s="138"/>
      <c r="BB224" s="138"/>
      <c r="BC224" s="138"/>
      <c r="BD224" s="138"/>
      <c r="BE224" s="138"/>
      <c r="BF224" s="138"/>
      <c r="BG224" s="138"/>
      <c r="BJ224" s="138"/>
      <c r="BT224" s="138"/>
      <c r="CD224" s="138"/>
      <c r="CN224" s="138"/>
      <c r="CX224" s="138"/>
      <c r="DH224" s="138"/>
      <c r="DR224" s="138"/>
      <c r="EB224" s="138"/>
      <c r="EL224" s="138"/>
      <c r="EV224" s="138"/>
      <c r="FF224" s="138"/>
      <c r="FP224" s="138"/>
      <c r="FZ224" s="138"/>
      <c r="GJ224" s="138"/>
      <c r="GT224" s="138"/>
      <c r="HD224" s="138"/>
      <c r="HN224" s="138"/>
      <c r="HX224" s="138"/>
      <c r="IH224" s="138"/>
      <c r="IR224" s="138"/>
    </row>
    <row xmlns:x14ac="http://schemas.microsoft.com/office/spreadsheetml/2009/9/ac" r="225" s="3" customFormat="true" x14ac:dyDescent="0.25">
      <c r="A225" s="420"/>
      <c r="B225" s="138"/>
      <c r="L225" s="138"/>
      <c r="V225" s="138"/>
      <c r="AF225" s="138"/>
      <c r="AP225" s="138"/>
      <c r="AZ225" s="138"/>
      <c r="BA225" s="138"/>
      <c r="BB225" s="138"/>
      <c r="BC225" s="138"/>
      <c r="BD225" s="138"/>
      <c r="BE225" s="138"/>
      <c r="BF225" s="138"/>
      <c r="BG225" s="138"/>
      <c r="BJ225" s="138"/>
      <c r="BT225" s="138"/>
      <c r="CD225" s="138"/>
      <c r="CN225" s="138"/>
      <c r="CX225" s="138"/>
      <c r="DH225" s="138"/>
      <c r="DR225" s="138"/>
      <c r="EB225" s="138"/>
      <c r="EL225" s="138"/>
      <c r="EV225" s="138"/>
      <c r="FF225" s="138"/>
      <c r="FP225" s="138"/>
      <c r="FZ225" s="138"/>
      <c r="GJ225" s="138"/>
      <c r="GT225" s="138"/>
      <c r="HD225" s="138"/>
      <c r="HN225" s="138"/>
      <c r="HX225" s="138"/>
      <c r="IH225" s="138"/>
      <c r="IR225" s="138"/>
    </row>
    <row xmlns:x14ac="http://schemas.microsoft.com/office/spreadsheetml/2009/9/ac" r="226" s="3" customFormat="true" x14ac:dyDescent="0.25">
      <c r="A226" s="420"/>
      <c r="B226" s="138"/>
      <c r="L226" s="138"/>
      <c r="V226" s="138"/>
      <c r="AF226" s="138"/>
      <c r="AP226" s="138"/>
      <c r="AZ226" s="138"/>
      <c r="BA226" s="138"/>
      <c r="BB226" s="138"/>
      <c r="BC226" s="138"/>
      <c r="BD226" s="138"/>
      <c r="BE226" s="138"/>
      <c r="BF226" s="138"/>
      <c r="BG226" s="138"/>
      <c r="BJ226" s="138"/>
      <c r="BT226" s="138"/>
      <c r="CD226" s="138"/>
      <c r="CN226" s="138"/>
      <c r="CX226" s="138"/>
      <c r="DH226" s="138"/>
      <c r="DR226" s="138"/>
      <c r="EB226" s="138"/>
      <c r="EL226" s="138"/>
      <c r="EV226" s="138"/>
      <c r="FF226" s="138"/>
      <c r="FP226" s="138"/>
      <c r="FZ226" s="138"/>
      <c r="GJ226" s="138"/>
      <c r="GT226" s="138"/>
      <c r="HD226" s="138"/>
      <c r="HN226" s="138"/>
      <c r="HX226" s="138"/>
      <c r="IH226" s="138"/>
      <c r="IR226" s="138"/>
    </row>
    <row xmlns:x14ac="http://schemas.microsoft.com/office/spreadsheetml/2009/9/ac" r="227" s="3" customFormat="true" x14ac:dyDescent="0.25">
      <c r="A227" s="420"/>
      <c r="B227" s="138"/>
      <c r="L227" s="138"/>
      <c r="V227" s="138"/>
      <c r="AF227" s="138"/>
      <c r="AP227" s="138"/>
      <c r="AZ227" s="138"/>
      <c r="BA227" s="138"/>
      <c r="BB227" s="138"/>
      <c r="BC227" s="138"/>
      <c r="BD227" s="138"/>
      <c r="BE227" s="138"/>
      <c r="BF227" s="138"/>
      <c r="BG227" s="138"/>
      <c r="BJ227" s="138"/>
      <c r="BT227" s="138"/>
      <c r="CD227" s="138"/>
      <c r="CN227" s="138"/>
      <c r="CX227" s="138"/>
      <c r="DH227" s="138"/>
      <c r="DR227" s="138"/>
      <c r="EB227" s="138"/>
      <c r="EL227" s="138"/>
      <c r="EV227" s="138"/>
      <c r="FF227" s="138"/>
      <c r="FP227" s="138"/>
      <c r="FZ227" s="138"/>
      <c r="GJ227" s="138"/>
      <c r="GT227" s="138"/>
      <c r="HD227" s="138"/>
      <c r="HN227" s="138"/>
      <c r="HX227" s="138"/>
      <c r="IH227" s="138"/>
      <c r="IR227" s="138"/>
    </row>
    <row xmlns:x14ac="http://schemas.microsoft.com/office/spreadsheetml/2009/9/ac" r="228" s="3" customFormat="true" x14ac:dyDescent="0.25">
      <c r="A228" s="420"/>
      <c r="B228" s="138"/>
      <c r="L228" s="138"/>
      <c r="V228" s="138"/>
      <c r="AF228" s="138"/>
      <c r="AP228" s="138"/>
      <c r="AZ228" s="138"/>
      <c r="BA228" s="138"/>
      <c r="BB228" s="138"/>
      <c r="BC228" s="138"/>
      <c r="BD228" s="138"/>
      <c r="BE228" s="138"/>
      <c r="BF228" s="138"/>
      <c r="BG228" s="138"/>
      <c r="BJ228" s="138"/>
      <c r="BT228" s="138"/>
      <c r="CD228" s="138"/>
      <c r="CN228" s="138"/>
      <c r="CX228" s="138"/>
      <c r="DH228" s="138"/>
      <c r="DR228" s="138"/>
      <c r="EB228" s="138"/>
      <c r="EL228" s="138"/>
      <c r="EV228" s="138"/>
      <c r="FF228" s="138"/>
      <c r="FP228" s="138"/>
      <c r="FZ228" s="138"/>
      <c r="GJ228" s="138"/>
      <c r="GT228" s="138"/>
      <c r="HD228" s="138"/>
      <c r="HN228" s="138"/>
      <c r="HX228" s="138"/>
      <c r="IH228" s="138"/>
      <c r="IR228" s="138"/>
    </row>
    <row xmlns:x14ac="http://schemas.microsoft.com/office/spreadsheetml/2009/9/ac" r="229" s="3" customFormat="true" x14ac:dyDescent="0.25">
      <c r="A229" s="420"/>
      <c r="B229" s="138"/>
      <c r="L229" s="138"/>
      <c r="V229" s="138"/>
      <c r="AF229" s="138"/>
      <c r="AP229" s="138"/>
      <c r="AZ229" s="138"/>
      <c r="BA229" s="138"/>
      <c r="BB229" s="138"/>
      <c r="BC229" s="138"/>
      <c r="BD229" s="138"/>
      <c r="BE229" s="138"/>
      <c r="BF229" s="138"/>
      <c r="BG229" s="138"/>
      <c r="BJ229" s="138"/>
      <c r="BT229" s="138"/>
      <c r="CD229" s="138"/>
      <c r="CN229" s="138"/>
      <c r="CX229" s="138"/>
      <c r="DH229" s="138"/>
      <c r="DR229" s="138"/>
      <c r="EB229" s="138"/>
      <c r="EL229" s="138"/>
      <c r="EV229" s="138"/>
      <c r="FF229" s="138"/>
      <c r="FP229" s="138"/>
      <c r="FZ229" s="138"/>
      <c r="GJ229" s="138"/>
      <c r="GT229" s="138"/>
      <c r="HD229" s="138"/>
      <c r="HN229" s="138"/>
      <c r="HX229" s="138"/>
      <c r="IH229" s="138"/>
      <c r="IR229" s="138"/>
    </row>
    <row xmlns:x14ac="http://schemas.microsoft.com/office/spreadsheetml/2009/9/ac" r="230" s="3" customFormat="true" x14ac:dyDescent="0.25">
      <c r="A230" s="420"/>
      <c r="B230" s="138"/>
      <c r="L230" s="138"/>
      <c r="V230" s="138"/>
      <c r="AF230" s="138"/>
      <c r="AP230" s="138"/>
      <c r="AZ230" s="138"/>
      <c r="BA230" s="138"/>
      <c r="BB230" s="138"/>
      <c r="BC230" s="138"/>
      <c r="BD230" s="138"/>
      <c r="BE230" s="138"/>
      <c r="BF230" s="138"/>
      <c r="BG230" s="138"/>
      <c r="BJ230" s="138"/>
      <c r="BT230" s="138"/>
      <c r="CD230" s="138"/>
      <c r="CN230" s="138"/>
      <c r="CX230" s="138"/>
      <c r="DH230" s="138"/>
      <c r="DR230" s="138"/>
      <c r="EB230" s="138"/>
      <c r="EL230" s="138"/>
      <c r="EV230" s="138"/>
      <c r="FF230" s="138"/>
      <c r="FP230" s="138"/>
      <c r="FZ230" s="138"/>
      <c r="GJ230" s="138"/>
      <c r="GT230" s="138"/>
      <c r="HD230" s="138"/>
      <c r="HN230" s="138"/>
      <c r="HX230" s="138"/>
      <c r="IH230" s="138"/>
      <c r="IR230" s="138"/>
    </row>
    <row xmlns:x14ac="http://schemas.microsoft.com/office/spreadsheetml/2009/9/ac" r="231" s="3" customFormat="true" x14ac:dyDescent="0.25">
      <c r="A231" s="420"/>
      <c r="B231" s="138"/>
      <c r="L231" s="138"/>
      <c r="V231" s="138"/>
      <c r="AF231" s="138"/>
      <c r="AP231" s="138"/>
      <c r="AZ231" s="138"/>
      <c r="BA231" s="138"/>
      <c r="BB231" s="138"/>
      <c r="BC231" s="138"/>
      <c r="BD231" s="138"/>
      <c r="BE231" s="138"/>
      <c r="BF231" s="138"/>
      <c r="BG231" s="138"/>
      <c r="BJ231" s="138"/>
      <c r="BT231" s="138"/>
      <c r="CD231" s="138"/>
      <c r="CN231" s="138"/>
      <c r="CX231" s="138"/>
      <c r="DH231" s="138"/>
      <c r="DR231" s="138"/>
      <c r="EB231" s="138"/>
      <c r="EL231" s="138"/>
      <c r="EV231" s="138"/>
      <c r="FF231" s="138"/>
      <c r="FP231" s="138"/>
      <c r="FZ231" s="138"/>
      <c r="GJ231" s="138"/>
      <c r="GT231" s="138"/>
      <c r="HD231" s="138"/>
      <c r="HN231" s="138"/>
      <c r="HX231" s="138"/>
      <c r="IH231" s="138"/>
      <c r="IR231" s="138"/>
    </row>
    <row xmlns:x14ac="http://schemas.microsoft.com/office/spreadsheetml/2009/9/ac" r="232" s="3" customFormat="true" x14ac:dyDescent="0.25">
      <c r="A232" s="420"/>
      <c r="B232" s="138"/>
      <c r="L232" s="138"/>
      <c r="V232" s="138"/>
      <c r="AF232" s="138"/>
      <c r="AP232" s="138"/>
      <c r="AZ232" s="138"/>
      <c r="BA232" s="138"/>
      <c r="BB232" s="138"/>
      <c r="BC232" s="138"/>
      <c r="BD232" s="138"/>
      <c r="BE232" s="138"/>
      <c r="BF232" s="138"/>
      <c r="BG232" s="138"/>
      <c r="BJ232" s="138"/>
      <c r="BT232" s="138"/>
      <c r="CD232" s="138"/>
      <c r="CN232" s="138"/>
      <c r="CX232" s="138"/>
      <c r="DH232" s="138"/>
      <c r="DR232" s="138"/>
      <c r="EB232" s="138"/>
      <c r="EL232" s="138"/>
      <c r="EV232" s="138"/>
      <c r="FF232" s="138"/>
      <c r="FP232" s="138"/>
      <c r="FZ232" s="138"/>
      <c r="GJ232" s="138"/>
      <c r="GT232" s="138"/>
      <c r="HD232" s="138"/>
      <c r="HN232" s="138"/>
      <c r="HX232" s="138"/>
      <c r="IH232" s="138"/>
      <c r="IR232" s="138"/>
    </row>
    <row xmlns:x14ac="http://schemas.microsoft.com/office/spreadsheetml/2009/9/ac" r="233" s="3" customFormat="true" x14ac:dyDescent="0.25">
      <c r="A233" s="420"/>
      <c r="B233" s="138"/>
      <c r="L233" s="138"/>
      <c r="V233" s="138"/>
      <c r="AF233" s="138"/>
      <c r="AP233" s="138"/>
      <c r="AZ233" s="138"/>
      <c r="BA233" s="138"/>
      <c r="BB233" s="138"/>
      <c r="BC233" s="138"/>
      <c r="BD233" s="138"/>
      <c r="BE233" s="138"/>
      <c r="BF233" s="138"/>
      <c r="BG233" s="138"/>
      <c r="BJ233" s="138"/>
      <c r="BT233" s="138"/>
      <c r="CD233" s="138"/>
      <c r="CN233" s="138"/>
      <c r="CX233" s="138"/>
      <c r="DH233" s="138"/>
      <c r="DR233" s="138"/>
      <c r="EB233" s="138"/>
      <c r="EL233" s="138"/>
      <c r="EV233" s="138"/>
      <c r="FF233" s="138"/>
      <c r="FP233" s="138"/>
      <c r="FZ233" s="138"/>
      <c r="GJ233" s="138"/>
      <c r="GT233" s="138"/>
      <c r="HD233" s="138"/>
      <c r="HN233" s="138"/>
      <c r="HX233" s="138"/>
      <c r="IH233" s="138"/>
      <c r="IR233" s="138"/>
    </row>
    <row xmlns:x14ac="http://schemas.microsoft.com/office/spreadsheetml/2009/9/ac" r="234" s="3" customFormat="true" x14ac:dyDescent="0.25">
      <c r="A234" s="420"/>
      <c r="B234" s="138"/>
      <c r="L234" s="138"/>
      <c r="V234" s="138"/>
      <c r="AF234" s="138"/>
      <c r="AP234" s="138"/>
      <c r="AZ234" s="138"/>
      <c r="BA234" s="138"/>
      <c r="BB234" s="138"/>
      <c r="BC234" s="138"/>
      <c r="BD234" s="138"/>
      <c r="BE234" s="138"/>
      <c r="BF234" s="138"/>
      <c r="BG234" s="138"/>
      <c r="BJ234" s="138"/>
      <c r="BT234" s="138"/>
      <c r="CD234" s="138"/>
      <c r="CN234" s="138"/>
      <c r="CX234" s="138"/>
      <c r="DH234" s="138"/>
      <c r="DR234" s="138"/>
      <c r="EB234" s="138"/>
      <c r="EL234" s="138"/>
      <c r="EV234" s="138"/>
      <c r="FF234" s="138"/>
      <c r="FP234" s="138"/>
      <c r="FZ234" s="138"/>
      <c r="GJ234" s="138"/>
      <c r="GT234" s="138"/>
      <c r="HD234" s="138"/>
      <c r="HN234" s="138"/>
      <c r="HX234" s="138"/>
      <c r="IH234" s="138"/>
      <c r="IR234" s="138"/>
    </row>
    <row xmlns:x14ac="http://schemas.microsoft.com/office/spreadsheetml/2009/9/ac" r="235" s="3" customFormat="true" x14ac:dyDescent="0.25">
      <c r="A235" s="420"/>
      <c r="B235" s="138"/>
      <c r="L235" s="138"/>
      <c r="V235" s="138"/>
      <c r="AF235" s="138"/>
      <c r="AP235" s="138"/>
      <c r="AZ235" s="138"/>
      <c r="BA235" s="138"/>
      <c r="BB235" s="138"/>
      <c r="BC235" s="138"/>
      <c r="BD235" s="138"/>
      <c r="BE235" s="138"/>
      <c r="BF235" s="138"/>
      <c r="BG235" s="138"/>
      <c r="BJ235" s="138"/>
      <c r="BT235" s="138"/>
      <c r="CD235" s="138"/>
      <c r="CN235" s="138"/>
      <c r="CX235" s="138"/>
      <c r="DH235" s="138"/>
      <c r="DR235" s="138"/>
      <c r="EB235" s="138"/>
      <c r="EL235" s="138"/>
      <c r="EV235" s="138"/>
      <c r="FF235" s="138"/>
      <c r="FP235" s="138"/>
      <c r="FZ235" s="138"/>
      <c r="GJ235" s="138"/>
      <c r="GT235" s="138"/>
      <c r="HD235" s="138"/>
      <c r="HN235" s="138"/>
      <c r="HX235" s="138"/>
      <c r="IH235" s="138"/>
      <c r="IR235" s="138"/>
    </row>
    <row xmlns:x14ac="http://schemas.microsoft.com/office/spreadsheetml/2009/9/ac" r="236" s="3" customFormat="true" x14ac:dyDescent="0.25">
      <c r="A236" s="420"/>
      <c r="B236" s="138"/>
      <c r="L236" s="138"/>
      <c r="V236" s="138"/>
      <c r="AF236" s="138"/>
      <c r="AP236" s="138"/>
      <c r="AZ236" s="138"/>
      <c r="BA236" s="138"/>
      <c r="BB236" s="138"/>
      <c r="BC236" s="138"/>
      <c r="BD236" s="138"/>
      <c r="BE236" s="138"/>
      <c r="BF236" s="138"/>
      <c r="BG236" s="138"/>
      <c r="BJ236" s="138"/>
      <c r="BT236" s="138"/>
      <c r="CD236" s="138"/>
      <c r="CN236" s="138"/>
      <c r="CX236" s="138"/>
      <c r="DH236" s="138"/>
      <c r="DR236" s="138"/>
      <c r="EB236" s="138"/>
      <c r="EL236" s="138"/>
      <c r="EV236" s="138"/>
      <c r="FF236" s="138"/>
      <c r="FP236" s="138"/>
      <c r="FZ236" s="138"/>
      <c r="GJ236" s="138"/>
      <c r="GT236" s="138"/>
      <c r="HD236" s="138"/>
      <c r="HN236" s="138"/>
      <c r="HX236" s="138"/>
      <c r="IH236" s="138"/>
      <c r="IR236" s="138"/>
    </row>
    <row xmlns:x14ac="http://schemas.microsoft.com/office/spreadsheetml/2009/9/ac" r="237" s="3" customFormat="true" x14ac:dyDescent="0.25">
      <c r="A237" s="420"/>
      <c r="B237" s="138"/>
      <c r="L237" s="138"/>
      <c r="V237" s="138"/>
      <c r="AF237" s="138"/>
      <c r="AP237" s="138"/>
      <c r="AZ237" s="138"/>
      <c r="BA237" s="138"/>
      <c r="BB237" s="138"/>
      <c r="BC237" s="138"/>
      <c r="BD237" s="138"/>
      <c r="BE237" s="138"/>
      <c r="BF237" s="138"/>
      <c r="BG237" s="138"/>
      <c r="BJ237" s="138"/>
      <c r="BT237" s="138"/>
      <c r="CD237" s="138"/>
      <c r="CN237" s="138"/>
      <c r="CX237" s="138"/>
      <c r="DH237" s="138"/>
      <c r="DR237" s="138"/>
      <c r="EB237" s="138"/>
      <c r="EL237" s="138"/>
      <c r="EV237" s="138"/>
      <c r="FF237" s="138"/>
      <c r="FP237" s="138"/>
      <c r="FZ237" s="138"/>
      <c r="GJ237" s="138"/>
      <c r="GT237" s="138"/>
      <c r="HD237" s="138"/>
      <c r="HN237" s="138"/>
      <c r="HX237" s="138"/>
      <c r="IH237" s="138"/>
      <c r="IR237" s="138"/>
    </row>
    <row xmlns:x14ac="http://schemas.microsoft.com/office/spreadsheetml/2009/9/ac" r="238" s="3" customFormat="true" x14ac:dyDescent="0.25">
      <c r="A238" s="420"/>
      <c r="B238" s="138"/>
      <c r="L238" s="138"/>
      <c r="V238" s="138"/>
      <c r="AF238" s="138"/>
      <c r="AP238" s="138"/>
      <c r="AZ238" s="138"/>
      <c r="BA238" s="138"/>
      <c r="BB238" s="138"/>
      <c r="BC238" s="138"/>
      <c r="BD238" s="138"/>
      <c r="BE238" s="138"/>
      <c r="BF238" s="138"/>
      <c r="BG238" s="138"/>
      <c r="BJ238" s="138"/>
      <c r="BT238" s="138"/>
      <c r="CD238" s="138"/>
      <c r="CN238" s="138"/>
      <c r="CX238" s="138"/>
      <c r="DH238" s="138"/>
      <c r="DR238" s="138"/>
      <c r="EB238" s="138"/>
      <c r="EL238" s="138"/>
      <c r="EV238" s="138"/>
      <c r="FF238" s="138"/>
      <c r="FP238" s="138"/>
      <c r="FZ238" s="138"/>
      <c r="GJ238" s="138"/>
      <c r="GT238" s="138"/>
      <c r="HD238" s="138"/>
      <c r="HN238" s="138"/>
      <c r="HX238" s="138"/>
      <c r="IH238" s="138"/>
      <c r="IR238" s="138"/>
    </row>
    <row xmlns:x14ac="http://schemas.microsoft.com/office/spreadsheetml/2009/9/ac" r="239" s="3" customFormat="true" x14ac:dyDescent="0.25">
      <c r="A239" s="420"/>
      <c r="B239" s="138"/>
      <c r="L239" s="138"/>
      <c r="V239" s="138"/>
      <c r="AF239" s="138"/>
      <c r="AP239" s="138"/>
      <c r="AZ239" s="138"/>
      <c r="BA239" s="138"/>
      <c r="BB239" s="138"/>
      <c r="BC239" s="138"/>
      <c r="BD239" s="138"/>
      <c r="BE239" s="138"/>
      <c r="BF239" s="138"/>
      <c r="BG239" s="138"/>
      <c r="BJ239" s="138"/>
      <c r="BT239" s="138"/>
      <c r="CD239" s="138"/>
      <c r="CN239" s="138"/>
      <c r="CX239" s="138"/>
      <c r="DH239" s="138"/>
      <c r="DR239" s="138"/>
      <c r="EB239" s="138"/>
      <c r="EL239" s="138"/>
      <c r="EV239" s="138"/>
      <c r="FF239" s="138"/>
      <c r="FP239" s="138"/>
      <c r="FZ239" s="138"/>
      <c r="GJ239" s="138"/>
      <c r="GT239" s="138"/>
      <c r="HD239" s="138"/>
      <c r="HN239" s="138"/>
      <c r="HX239" s="138"/>
      <c r="IH239" s="138"/>
      <c r="IR239" s="138"/>
    </row>
    <row xmlns:x14ac="http://schemas.microsoft.com/office/spreadsheetml/2009/9/ac" r="240" s="3" customFormat="true" x14ac:dyDescent="0.25">
      <c r="A240" s="420"/>
      <c r="B240" s="138"/>
      <c r="L240" s="138"/>
      <c r="V240" s="138"/>
      <c r="AF240" s="138"/>
      <c r="AP240" s="138"/>
      <c r="AZ240" s="138"/>
      <c r="BA240" s="138"/>
      <c r="BB240" s="138"/>
      <c r="BC240" s="138"/>
      <c r="BD240" s="138"/>
      <c r="BE240" s="138"/>
      <c r="BF240" s="138"/>
      <c r="BG240" s="138"/>
      <c r="BJ240" s="138"/>
      <c r="BT240" s="138"/>
      <c r="CD240" s="138"/>
      <c r="CN240" s="138"/>
      <c r="CX240" s="138"/>
      <c r="DH240" s="138"/>
      <c r="DR240" s="138"/>
      <c r="EB240" s="138"/>
      <c r="EL240" s="138"/>
      <c r="EV240" s="138"/>
      <c r="FF240" s="138"/>
      <c r="FP240" s="138"/>
      <c r="FZ240" s="138"/>
      <c r="GJ240" s="138"/>
      <c r="GT240" s="138"/>
      <c r="HD240" s="138"/>
      <c r="HN240" s="138"/>
      <c r="HX240" s="138"/>
      <c r="IH240" s="138"/>
      <c r="IR240" s="138"/>
    </row>
    <row xmlns:x14ac="http://schemas.microsoft.com/office/spreadsheetml/2009/9/ac" r="241" s="3" customFormat="true" x14ac:dyDescent="0.25">
      <c r="A241" s="420"/>
      <c r="B241" s="138"/>
      <c r="L241" s="138"/>
      <c r="V241" s="138"/>
      <c r="AF241" s="138"/>
      <c r="AP241" s="138"/>
      <c r="AZ241" s="138"/>
      <c r="BA241" s="138"/>
      <c r="BB241" s="138"/>
      <c r="BC241" s="138"/>
      <c r="BD241" s="138"/>
      <c r="BE241" s="138"/>
      <c r="BF241" s="138"/>
      <c r="BG241" s="138"/>
      <c r="BJ241" s="138"/>
      <c r="BT241" s="138"/>
      <c r="CD241" s="138"/>
      <c r="CN241" s="138"/>
      <c r="CX241" s="138"/>
      <c r="DH241" s="138"/>
      <c r="DR241" s="138"/>
      <c r="EB241" s="138"/>
      <c r="EL241" s="138"/>
      <c r="EV241" s="138"/>
      <c r="FF241" s="138"/>
      <c r="FP241" s="138"/>
      <c r="FZ241" s="138"/>
      <c r="GJ241" s="138"/>
      <c r="GT241" s="138"/>
      <c r="HD241" s="138"/>
      <c r="HN241" s="138"/>
      <c r="HX241" s="138"/>
      <c r="IH241" s="138"/>
      <c r="IR241" s="138"/>
    </row>
    <row xmlns:x14ac="http://schemas.microsoft.com/office/spreadsheetml/2009/9/ac" r="242" s="3" customFormat="true" x14ac:dyDescent="0.25">
      <c r="A242" s="420"/>
      <c r="B242" s="138"/>
      <c r="L242" s="138"/>
      <c r="V242" s="138"/>
      <c r="AF242" s="138"/>
      <c r="AP242" s="138"/>
      <c r="AZ242" s="138"/>
      <c r="BA242" s="138"/>
      <c r="BB242" s="138"/>
      <c r="BC242" s="138"/>
      <c r="BD242" s="138"/>
      <c r="BE242" s="138"/>
      <c r="BF242" s="138"/>
      <c r="BG242" s="138"/>
      <c r="BJ242" s="138"/>
      <c r="BT242" s="138"/>
      <c r="CD242" s="138"/>
      <c r="CN242" s="138"/>
      <c r="CX242" s="138"/>
      <c r="DH242" s="138"/>
      <c r="DR242" s="138"/>
      <c r="EB242" s="138"/>
      <c r="EL242" s="138"/>
      <c r="EV242" s="138"/>
      <c r="FF242" s="138"/>
      <c r="FP242" s="138"/>
      <c r="FZ242" s="138"/>
      <c r="GJ242" s="138"/>
      <c r="GT242" s="138"/>
      <c r="HD242" s="138"/>
      <c r="HN242" s="138"/>
      <c r="HX242" s="138"/>
      <c r="IH242" s="138"/>
      <c r="IR242" s="138"/>
    </row>
    <row xmlns:x14ac="http://schemas.microsoft.com/office/spreadsheetml/2009/9/ac" r="243" s="3" customFormat="true" x14ac:dyDescent="0.25">
      <c r="A243" s="420"/>
      <c r="B243" s="138"/>
      <c r="L243" s="138"/>
      <c r="V243" s="138"/>
      <c r="AF243" s="138"/>
      <c r="AP243" s="138"/>
      <c r="AZ243" s="138"/>
      <c r="BA243" s="138"/>
      <c r="BB243" s="138"/>
      <c r="BC243" s="138"/>
      <c r="BD243" s="138"/>
      <c r="BE243" s="138"/>
      <c r="BF243" s="138"/>
      <c r="BG243" s="138"/>
      <c r="BJ243" s="138"/>
      <c r="BT243" s="138"/>
      <c r="CD243" s="138"/>
      <c r="CN243" s="138"/>
      <c r="CX243" s="138"/>
      <c r="DH243" s="138"/>
      <c r="DR243" s="138"/>
      <c r="EB243" s="138"/>
      <c r="EL243" s="138"/>
      <c r="EV243" s="138"/>
      <c r="FF243" s="138"/>
      <c r="FP243" s="138"/>
      <c r="FZ243" s="138"/>
      <c r="GJ243" s="138"/>
      <c r="GT243" s="138"/>
      <c r="HD243" s="138"/>
      <c r="HN243" s="138"/>
      <c r="HX243" s="138"/>
      <c r="IH243" s="138"/>
      <c r="IR243" s="138"/>
    </row>
    <row xmlns:x14ac="http://schemas.microsoft.com/office/spreadsheetml/2009/9/ac" r="244" s="3" customFormat="true" x14ac:dyDescent="0.25">
      <c r="A244" s="420"/>
      <c r="B244" s="138"/>
      <c r="L244" s="138"/>
      <c r="V244" s="138"/>
      <c r="AF244" s="138"/>
      <c r="AP244" s="138"/>
      <c r="AZ244" s="138"/>
      <c r="BA244" s="138"/>
      <c r="BB244" s="138"/>
      <c r="BC244" s="138"/>
      <c r="BD244" s="138"/>
      <c r="BE244" s="138"/>
      <c r="BF244" s="138"/>
      <c r="BG244" s="138"/>
      <c r="BJ244" s="138"/>
      <c r="BT244" s="138"/>
      <c r="CD244" s="138"/>
      <c r="CN244" s="138"/>
      <c r="CX244" s="138"/>
      <c r="DH244" s="138"/>
      <c r="DR244" s="138"/>
      <c r="EB244" s="138"/>
      <c r="EL244" s="138"/>
      <c r="EV244" s="138"/>
      <c r="FF244" s="138"/>
      <c r="FP244" s="138"/>
      <c r="FZ244" s="138"/>
      <c r="GJ244" s="138"/>
      <c r="GT244" s="138"/>
      <c r="HD244" s="138"/>
      <c r="HN244" s="138"/>
      <c r="HX244" s="138"/>
      <c r="IH244" s="138"/>
      <c r="IR244" s="138"/>
    </row>
    <row xmlns:x14ac="http://schemas.microsoft.com/office/spreadsheetml/2009/9/ac" r="245" s="3" customFormat="true" x14ac:dyDescent="0.25">
      <c r="A245" s="420"/>
      <c r="B245" s="138"/>
      <c r="L245" s="138"/>
      <c r="V245" s="138"/>
      <c r="AF245" s="138"/>
      <c r="AP245" s="138"/>
      <c r="AZ245" s="138"/>
      <c r="BA245" s="138"/>
      <c r="BB245" s="138"/>
      <c r="BC245" s="138"/>
      <c r="BD245" s="138"/>
      <c r="BE245" s="138"/>
      <c r="BF245" s="138"/>
      <c r="BG245" s="138"/>
      <c r="BJ245" s="138"/>
      <c r="BT245" s="138"/>
      <c r="CD245" s="138"/>
      <c r="CN245" s="138"/>
      <c r="CX245" s="138"/>
      <c r="DH245" s="138"/>
      <c r="DR245" s="138"/>
      <c r="EB245" s="138"/>
      <c r="EL245" s="138"/>
      <c r="EV245" s="138"/>
      <c r="FF245" s="138"/>
      <c r="FP245" s="138"/>
      <c r="FZ245" s="138"/>
      <c r="GJ245" s="138"/>
      <c r="GT245" s="138"/>
      <c r="HD245" s="138"/>
      <c r="HN245" s="138"/>
      <c r="HX245" s="138"/>
      <c r="IH245" s="138"/>
      <c r="IR245" s="138"/>
    </row>
    <row xmlns:x14ac="http://schemas.microsoft.com/office/spreadsheetml/2009/9/ac" r="246" s="3" customFormat="true" x14ac:dyDescent="0.25">
      <c r="A246" s="420"/>
      <c r="B246" s="138"/>
      <c r="L246" s="138"/>
      <c r="V246" s="138"/>
      <c r="AF246" s="138"/>
      <c r="AP246" s="138"/>
      <c r="AZ246" s="138"/>
      <c r="BA246" s="138"/>
      <c r="BB246" s="138"/>
      <c r="BC246" s="138"/>
      <c r="BD246" s="138"/>
      <c r="BE246" s="138"/>
      <c r="BF246" s="138"/>
      <c r="BG246" s="138"/>
      <c r="BJ246" s="138"/>
      <c r="BT246" s="138"/>
      <c r="CD246" s="138"/>
      <c r="CN246" s="138"/>
      <c r="CX246" s="138"/>
      <c r="DH246" s="138"/>
      <c r="DR246" s="138"/>
      <c r="EB246" s="138"/>
      <c r="EL246" s="138"/>
      <c r="EV246" s="138"/>
      <c r="FF246" s="138"/>
      <c r="FP246" s="138"/>
      <c r="FZ246" s="138"/>
      <c r="GJ246" s="138"/>
      <c r="GT246" s="138"/>
      <c r="HD246" s="138"/>
      <c r="HN246" s="138"/>
      <c r="HX246" s="138"/>
      <c r="IH246" s="138"/>
      <c r="IR246" s="138"/>
    </row>
    <row xmlns:x14ac="http://schemas.microsoft.com/office/spreadsheetml/2009/9/ac" r="247" s="3" customFormat="true" x14ac:dyDescent="0.25">
      <c r="A247" s="420"/>
      <c r="B247" s="138"/>
      <c r="L247" s="138"/>
      <c r="V247" s="138"/>
      <c r="AF247" s="138"/>
      <c r="AP247" s="138"/>
      <c r="AZ247" s="138"/>
      <c r="BA247" s="138"/>
      <c r="BB247" s="138"/>
      <c r="BC247" s="138"/>
      <c r="BD247" s="138"/>
      <c r="BE247" s="138"/>
      <c r="BF247" s="138"/>
      <c r="BG247" s="138"/>
      <c r="BJ247" s="138"/>
      <c r="BT247" s="138"/>
      <c r="CD247" s="138"/>
      <c r="CN247" s="138"/>
      <c r="CX247" s="138"/>
      <c r="DH247" s="138"/>
      <c r="DR247" s="138"/>
      <c r="EB247" s="138"/>
      <c r="EL247" s="138"/>
      <c r="EV247" s="138"/>
      <c r="FF247" s="138"/>
      <c r="FP247" s="138"/>
      <c r="FZ247" s="138"/>
      <c r="GJ247" s="138"/>
      <c r="GT247" s="138"/>
      <c r="HD247" s="138"/>
      <c r="HN247" s="138"/>
      <c r="HX247" s="138"/>
      <c r="IH247" s="138"/>
      <c r="IR247" s="138"/>
    </row>
    <row xmlns:x14ac="http://schemas.microsoft.com/office/spreadsheetml/2009/9/ac" r="248" s="3" customFormat="true" x14ac:dyDescent="0.25">
      <c r="A248" s="420"/>
      <c r="B248" s="138"/>
      <c r="L248" s="138"/>
      <c r="V248" s="138"/>
      <c r="AF248" s="138"/>
      <c r="AP248" s="138"/>
      <c r="AZ248" s="138"/>
      <c r="BA248" s="138"/>
      <c r="BB248" s="138"/>
      <c r="BC248" s="138"/>
      <c r="BD248" s="138"/>
      <c r="BE248" s="138"/>
      <c r="BF248" s="138"/>
      <c r="BG248" s="138"/>
      <c r="BJ248" s="138"/>
      <c r="BT248" s="138"/>
      <c r="CD248" s="138"/>
      <c r="CN248" s="138"/>
      <c r="CX248" s="138"/>
      <c r="DH248" s="138"/>
      <c r="DR248" s="138"/>
      <c r="EB248" s="138"/>
      <c r="EL248" s="138"/>
      <c r="EV248" s="138"/>
      <c r="FF248" s="138"/>
      <c r="FP248" s="138"/>
      <c r="FZ248" s="138"/>
      <c r="GJ248" s="138"/>
      <c r="GT248" s="138"/>
      <c r="HD248" s="138"/>
      <c r="HN248" s="138"/>
      <c r="HX248" s="138"/>
      <c r="IH248" s="138"/>
      <c r="IR248" s="138"/>
    </row>
    <row xmlns:x14ac="http://schemas.microsoft.com/office/spreadsheetml/2009/9/ac" r="249" s="3" customFormat="true" x14ac:dyDescent="0.25">
      <c r="A249" s="420"/>
      <c r="B249" s="138"/>
      <c r="L249" s="138"/>
      <c r="V249" s="138"/>
      <c r="AF249" s="138"/>
      <c r="AP249" s="138"/>
      <c r="AZ249" s="138"/>
      <c r="BA249" s="138"/>
      <c r="BB249" s="138"/>
      <c r="BC249" s="138"/>
      <c r="BD249" s="138"/>
      <c r="BE249" s="138"/>
      <c r="BF249" s="138"/>
      <c r="BG249" s="138"/>
      <c r="BJ249" s="138"/>
      <c r="BT249" s="138"/>
      <c r="CD249" s="138"/>
      <c r="CN249" s="138"/>
      <c r="CX249" s="138"/>
      <c r="DH249" s="138"/>
      <c r="DR249" s="138"/>
      <c r="EB249" s="138"/>
      <c r="EL249" s="138"/>
      <c r="EV249" s="138"/>
      <c r="FF249" s="138"/>
      <c r="FP249" s="138"/>
      <c r="FZ249" s="138"/>
      <c r="GJ249" s="138"/>
      <c r="GT249" s="138"/>
      <c r="HD249" s="138"/>
      <c r="HN249" s="138"/>
      <c r="HX249" s="138"/>
      <c r="IH249" s="138"/>
      <c r="IR249" s="138"/>
    </row>
    <row xmlns:x14ac="http://schemas.microsoft.com/office/spreadsheetml/2009/9/ac" r="250" s="3" customFormat="true" x14ac:dyDescent="0.25">
      <c r="A250" s="420"/>
      <c r="B250" s="138"/>
      <c r="L250" s="138"/>
      <c r="V250" s="138"/>
      <c r="AF250" s="138"/>
      <c r="AP250" s="138"/>
      <c r="AZ250" s="138"/>
      <c r="BA250" s="138"/>
      <c r="BB250" s="138"/>
      <c r="BC250" s="138"/>
      <c r="BD250" s="138"/>
      <c r="BE250" s="138"/>
      <c r="BF250" s="138"/>
      <c r="BG250" s="138"/>
      <c r="BJ250" s="138"/>
      <c r="BT250" s="138"/>
      <c r="CD250" s="138"/>
      <c r="CN250" s="138"/>
      <c r="CX250" s="138"/>
      <c r="DH250" s="138"/>
      <c r="DR250" s="138"/>
      <c r="EB250" s="138"/>
      <c r="EL250" s="138"/>
      <c r="EV250" s="138"/>
      <c r="FF250" s="138"/>
      <c r="FP250" s="138"/>
      <c r="FZ250" s="138"/>
      <c r="GJ250" s="138"/>
      <c r="GT250" s="138"/>
      <c r="HD250" s="138"/>
      <c r="HN250" s="138"/>
      <c r="HX250" s="138"/>
      <c r="IH250" s="138"/>
      <c r="IR250" s="138"/>
    </row>
    <row xmlns:x14ac="http://schemas.microsoft.com/office/spreadsheetml/2009/9/ac" r="251" s="3" customFormat="true" x14ac:dyDescent="0.25">
      <c r="A251" s="420"/>
      <c r="B251" s="138"/>
      <c r="L251" s="138"/>
      <c r="V251" s="138"/>
      <c r="AF251" s="138"/>
      <c r="AP251" s="138"/>
      <c r="AZ251" s="138"/>
      <c r="BA251" s="138"/>
      <c r="BB251" s="138"/>
      <c r="BC251" s="138"/>
      <c r="BD251" s="138"/>
      <c r="BE251" s="138"/>
      <c r="BF251" s="138"/>
      <c r="BG251" s="138"/>
      <c r="BJ251" s="138"/>
      <c r="BT251" s="138"/>
      <c r="CD251" s="138"/>
      <c r="CN251" s="138"/>
      <c r="CX251" s="138"/>
      <c r="DH251" s="138"/>
      <c r="DR251" s="138"/>
      <c r="EB251" s="138"/>
      <c r="EL251" s="138"/>
      <c r="EV251" s="138"/>
      <c r="FF251" s="138"/>
      <c r="FP251" s="138"/>
      <c r="FZ251" s="138"/>
      <c r="GJ251" s="138"/>
      <c r="GT251" s="138"/>
      <c r="HD251" s="138"/>
      <c r="HN251" s="138"/>
      <c r="HX251" s="138"/>
      <c r="IH251" s="138"/>
      <c r="IR251" s="138"/>
    </row>
    <row xmlns:x14ac="http://schemas.microsoft.com/office/spreadsheetml/2009/9/ac" r="252" s="3" customFormat="true" x14ac:dyDescent="0.25">
      <c r="A252" s="420"/>
      <c r="B252" s="138"/>
      <c r="L252" s="138"/>
      <c r="V252" s="138"/>
      <c r="AF252" s="138"/>
      <c r="AP252" s="138"/>
      <c r="AZ252" s="138"/>
      <c r="BA252" s="138"/>
      <c r="BB252" s="138"/>
      <c r="BC252" s="138"/>
      <c r="BD252" s="138"/>
      <c r="BE252" s="138"/>
      <c r="BF252" s="138"/>
      <c r="BG252" s="138"/>
      <c r="BJ252" s="138"/>
      <c r="BT252" s="138"/>
      <c r="CD252" s="138"/>
      <c r="CN252" s="138"/>
      <c r="CX252" s="138"/>
      <c r="DH252" s="138"/>
      <c r="DR252" s="138"/>
      <c r="EB252" s="138"/>
      <c r="EL252" s="138"/>
      <c r="EV252" s="138"/>
      <c r="FF252" s="138"/>
      <c r="FP252" s="138"/>
      <c r="FZ252" s="138"/>
      <c r="GJ252" s="138"/>
      <c r="GT252" s="138"/>
      <c r="HD252" s="138"/>
      <c r="HN252" s="138"/>
      <c r="HX252" s="138"/>
      <c r="IH252" s="138"/>
      <c r="IR252" s="138"/>
    </row>
    <row xmlns:x14ac="http://schemas.microsoft.com/office/spreadsheetml/2009/9/ac" r="253" s="3" customFormat="true" x14ac:dyDescent="0.25">
      <c r="A253" s="420"/>
      <c r="B253" s="138"/>
      <c r="L253" s="138"/>
      <c r="V253" s="138"/>
      <c r="AF253" s="138"/>
      <c r="AP253" s="138"/>
      <c r="AZ253" s="138"/>
      <c r="BA253" s="138"/>
      <c r="BB253" s="138"/>
      <c r="BC253" s="138"/>
      <c r="BD253" s="138"/>
      <c r="BE253" s="138"/>
      <c r="BF253" s="138"/>
      <c r="BG253" s="138"/>
      <c r="BJ253" s="138"/>
      <c r="BT253" s="138"/>
      <c r="CD253" s="138"/>
      <c r="CN253" s="138"/>
      <c r="CX253" s="138"/>
      <c r="DH253" s="138"/>
      <c r="DR253" s="138"/>
      <c r="EB253" s="138"/>
      <c r="EL253" s="138"/>
      <c r="EV253" s="138"/>
      <c r="FF253" s="138"/>
      <c r="FP253" s="138"/>
      <c r="FZ253" s="138"/>
      <c r="GJ253" s="138"/>
      <c r="GT253" s="138"/>
      <c r="HD253" s="138"/>
      <c r="HN253" s="138"/>
      <c r="HX253" s="138"/>
      <c r="IH253" s="138"/>
      <c r="IR253" s="138"/>
    </row>
    <row xmlns:x14ac="http://schemas.microsoft.com/office/spreadsheetml/2009/9/ac" r="254" s="3" customFormat="true" x14ac:dyDescent="0.25">
      <c r="A254" s="420"/>
      <c r="B254" s="138"/>
      <c r="L254" s="138"/>
      <c r="V254" s="138"/>
      <c r="AF254" s="138"/>
      <c r="AP254" s="138"/>
      <c r="AZ254" s="138"/>
      <c r="BA254" s="138"/>
      <c r="BB254" s="138"/>
      <c r="BC254" s="138"/>
      <c r="BD254" s="138"/>
      <c r="BE254" s="138"/>
      <c r="BF254" s="138"/>
      <c r="BG254" s="138"/>
      <c r="BJ254" s="138"/>
      <c r="BT254" s="138"/>
      <c r="CD254" s="138"/>
      <c r="CN254" s="138"/>
      <c r="CX254" s="138"/>
      <c r="DH254" s="138"/>
      <c r="DR254" s="138"/>
      <c r="EB254" s="138"/>
      <c r="EL254" s="138"/>
      <c r="EV254" s="138"/>
      <c r="FF254" s="138"/>
      <c r="FP254" s="138"/>
      <c r="FZ254" s="138"/>
      <c r="GJ254" s="138"/>
      <c r="GT254" s="138"/>
      <c r="HD254" s="138"/>
      <c r="HN254" s="138"/>
      <c r="HX254" s="138"/>
      <c r="IH254" s="138"/>
      <c r="IR254" s="138"/>
    </row>
    <row xmlns:x14ac="http://schemas.microsoft.com/office/spreadsheetml/2009/9/ac" r="255" s="3" customFormat="true" x14ac:dyDescent="0.25">
      <c r="A255" s="420"/>
      <c r="B255" s="138"/>
      <c r="L255" s="138"/>
      <c r="V255" s="138"/>
      <c r="AF255" s="138"/>
      <c r="AP255" s="138"/>
      <c r="AZ255" s="138"/>
      <c r="BA255" s="138"/>
      <c r="BB255" s="138"/>
      <c r="BC255" s="138"/>
      <c r="BD255" s="138"/>
      <c r="BE255" s="138"/>
      <c r="BF255" s="138"/>
      <c r="BG255" s="138"/>
      <c r="BJ255" s="138"/>
      <c r="BT255" s="138"/>
      <c r="CD255" s="138"/>
      <c r="CN255" s="138"/>
      <c r="CX255" s="138"/>
      <c r="DH255" s="138"/>
      <c r="DR255" s="138"/>
      <c r="EB255" s="138"/>
      <c r="EL255" s="138"/>
      <c r="EV255" s="138"/>
      <c r="FF255" s="138"/>
      <c r="FP255" s="138"/>
      <c r="FZ255" s="138"/>
      <c r="GJ255" s="138"/>
      <c r="GT255" s="138"/>
      <c r="HD255" s="138"/>
      <c r="HN255" s="138"/>
      <c r="HX255" s="138"/>
      <c r="IH255" s="138"/>
      <c r="IR255" s="138"/>
    </row>
    <row xmlns:x14ac="http://schemas.microsoft.com/office/spreadsheetml/2009/9/ac" r="256" s="3" customFormat="true" x14ac:dyDescent="0.25">
      <c r="A256" s="420"/>
      <c r="B256" s="138"/>
      <c r="L256" s="138"/>
      <c r="V256" s="138"/>
      <c r="AF256" s="138"/>
      <c r="AP256" s="138"/>
      <c r="AZ256" s="138"/>
      <c r="BA256" s="138"/>
      <c r="BB256" s="138"/>
      <c r="BC256" s="138"/>
      <c r="BD256" s="138"/>
      <c r="BE256" s="138"/>
      <c r="BF256" s="138"/>
      <c r="BG256" s="138"/>
      <c r="BJ256" s="138"/>
      <c r="BT256" s="138"/>
      <c r="CD256" s="138"/>
      <c r="CN256" s="138"/>
      <c r="CX256" s="138"/>
      <c r="DH256" s="138"/>
      <c r="DR256" s="138"/>
      <c r="EB256" s="138"/>
      <c r="EL256" s="138"/>
      <c r="EV256" s="138"/>
      <c r="FF256" s="138"/>
      <c r="FP256" s="138"/>
      <c r="FZ256" s="138"/>
      <c r="GJ256" s="138"/>
      <c r="GT256" s="138"/>
      <c r="HD256" s="138"/>
      <c r="HN256" s="138"/>
      <c r="HX256" s="138"/>
      <c r="IH256" s="138"/>
      <c r="IR256" s="138"/>
    </row>
    <row xmlns:x14ac="http://schemas.microsoft.com/office/spreadsheetml/2009/9/ac" r="257" s="3" customFormat="true" x14ac:dyDescent="0.25">
      <c r="A257" s="420"/>
      <c r="B257" s="138"/>
      <c r="L257" s="138"/>
      <c r="V257" s="138"/>
      <c r="AF257" s="138"/>
      <c r="AP257" s="138"/>
      <c r="AZ257" s="138"/>
      <c r="BA257" s="138"/>
      <c r="BB257" s="138"/>
      <c r="BC257" s="138"/>
      <c r="BD257" s="138"/>
      <c r="BE257" s="138"/>
      <c r="BF257" s="138"/>
      <c r="BG257" s="138"/>
      <c r="BJ257" s="138"/>
      <c r="BT257" s="138"/>
      <c r="CD257" s="138"/>
      <c r="CN257" s="138"/>
      <c r="CX257" s="138"/>
      <c r="DH257" s="138"/>
      <c r="DR257" s="138"/>
      <c r="EB257" s="138"/>
      <c r="EL257" s="138"/>
      <c r="EV257" s="138"/>
      <c r="FF257" s="138"/>
      <c r="FP257" s="138"/>
      <c r="FZ257" s="138"/>
      <c r="GJ257" s="138"/>
      <c r="GT257" s="138"/>
      <c r="HD257" s="138"/>
      <c r="HN257" s="138"/>
      <c r="HX257" s="138"/>
      <c r="IH257" s="138"/>
      <c r="IR257" s="138"/>
    </row>
    <row xmlns:x14ac="http://schemas.microsoft.com/office/spreadsheetml/2009/9/ac" r="258" s="3" customFormat="true" x14ac:dyDescent="0.25">
      <c r="A258" s="420"/>
      <c r="B258" s="138"/>
      <c r="L258" s="138"/>
      <c r="V258" s="138"/>
      <c r="AF258" s="138"/>
      <c r="AP258" s="138"/>
      <c r="AZ258" s="138"/>
      <c r="BA258" s="138"/>
      <c r="BB258" s="138"/>
      <c r="BC258" s="138"/>
      <c r="BD258" s="138"/>
      <c r="BE258" s="138"/>
      <c r="BF258" s="138"/>
      <c r="BG258" s="138"/>
      <c r="BJ258" s="138"/>
      <c r="BT258" s="138"/>
      <c r="CD258" s="138"/>
      <c r="CN258" s="138"/>
      <c r="CX258" s="138"/>
      <c r="DH258" s="138"/>
      <c r="DR258" s="138"/>
      <c r="EB258" s="138"/>
      <c r="EL258" s="138"/>
      <c r="EV258" s="138"/>
      <c r="FF258" s="138"/>
      <c r="FP258" s="138"/>
      <c r="FZ258" s="138"/>
      <c r="GJ258" s="138"/>
      <c r="GT258" s="138"/>
      <c r="HD258" s="138"/>
      <c r="HN258" s="138"/>
      <c r="HX258" s="138"/>
      <c r="IH258" s="138"/>
      <c r="IR258" s="138"/>
    </row>
    <row xmlns:x14ac="http://schemas.microsoft.com/office/spreadsheetml/2009/9/ac" r="259" s="3" customFormat="true" x14ac:dyDescent="0.25">
      <c r="A259" s="420"/>
      <c r="B259" s="138"/>
      <c r="L259" s="138"/>
      <c r="V259" s="138"/>
      <c r="AF259" s="138"/>
      <c r="AP259" s="138"/>
      <c r="AZ259" s="138"/>
      <c r="BA259" s="138"/>
      <c r="BB259" s="138"/>
      <c r="BC259" s="138"/>
      <c r="BD259" s="138"/>
      <c r="BE259" s="138"/>
      <c r="BF259" s="138"/>
      <c r="BG259" s="138"/>
      <c r="BJ259" s="138"/>
      <c r="BT259" s="138"/>
      <c r="CD259" s="138"/>
      <c r="CN259" s="138"/>
      <c r="CX259" s="138"/>
      <c r="DH259" s="138"/>
      <c r="DR259" s="138"/>
      <c r="EB259" s="138"/>
      <c r="EL259" s="138"/>
      <c r="EV259" s="138"/>
      <c r="FF259" s="138"/>
      <c r="FP259" s="138"/>
      <c r="FZ259" s="138"/>
      <c r="GJ259" s="138"/>
      <c r="GT259" s="138"/>
      <c r="HD259" s="138"/>
      <c r="HN259" s="138"/>
      <c r="HX259" s="138"/>
      <c r="IH259" s="138"/>
      <c r="IR259" s="138"/>
    </row>
    <row xmlns:x14ac="http://schemas.microsoft.com/office/spreadsheetml/2009/9/ac" r="260" s="3" customFormat="true" x14ac:dyDescent="0.25">
      <c r="A260" s="420"/>
      <c r="B260" s="138"/>
      <c r="L260" s="138"/>
      <c r="V260" s="138"/>
      <c r="AF260" s="138"/>
      <c r="AP260" s="138"/>
      <c r="AZ260" s="138"/>
      <c r="BA260" s="138"/>
      <c r="BB260" s="138"/>
      <c r="BC260" s="138"/>
      <c r="BD260" s="138"/>
      <c r="BE260" s="138"/>
      <c r="BF260" s="138"/>
      <c r="BG260" s="138"/>
      <c r="BJ260" s="138"/>
      <c r="BT260" s="138"/>
      <c r="CD260" s="138"/>
      <c r="CN260" s="138"/>
      <c r="CX260" s="138"/>
      <c r="DH260" s="138"/>
      <c r="DR260" s="138"/>
      <c r="EB260" s="138"/>
      <c r="EL260" s="138"/>
      <c r="EV260" s="138"/>
      <c r="FF260" s="138"/>
      <c r="FP260" s="138"/>
      <c r="FZ260" s="138"/>
      <c r="GJ260" s="138"/>
      <c r="GT260" s="138"/>
      <c r="HD260" s="138"/>
      <c r="HN260" s="138"/>
      <c r="HX260" s="138"/>
      <c r="IH260" s="138"/>
      <c r="IR260" s="138"/>
    </row>
    <row xmlns:x14ac="http://schemas.microsoft.com/office/spreadsheetml/2009/9/ac" r="261" s="3" customFormat="true" x14ac:dyDescent="0.25">
      <c r="A261" s="420"/>
      <c r="B261" s="138"/>
      <c r="L261" s="138"/>
      <c r="V261" s="138"/>
      <c r="AF261" s="138"/>
      <c r="AP261" s="138"/>
      <c r="AZ261" s="138"/>
      <c r="BA261" s="138"/>
      <c r="BB261" s="138"/>
      <c r="BC261" s="138"/>
      <c r="BD261" s="138"/>
      <c r="BE261" s="138"/>
      <c r="BF261" s="138"/>
      <c r="BG261" s="138"/>
      <c r="BJ261" s="138"/>
      <c r="BT261" s="138"/>
      <c r="CD261" s="138"/>
      <c r="CN261" s="138"/>
      <c r="CX261" s="138"/>
      <c r="DH261" s="138"/>
      <c r="DR261" s="138"/>
      <c r="EB261" s="138"/>
      <c r="EL261" s="138"/>
      <c r="EV261" s="138"/>
      <c r="FF261" s="138"/>
      <c r="FP261" s="138"/>
      <c r="FZ261" s="138"/>
      <c r="GJ261" s="138"/>
      <c r="GT261" s="138"/>
      <c r="HD261" s="138"/>
      <c r="HN261" s="138"/>
      <c r="HX261" s="138"/>
      <c r="IH261" s="138"/>
      <c r="IR261" s="138"/>
    </row>
    <row xmlns:x14ac="http://schemas.microsoft.com/office/spreadsheetml/2009/9/ac" r="262" s="3" customFormat="true" x14ac:dyDescent="0.25">
      <c r="A262" s="420"/>
      <c r="B262" s="138"/>
      <c r="L262" s="138"/>
      <c r="V262" s="138"/>
      <c r="AF262" s="138"/>
      <c r="AP262" s="138"/>
      <c r="AZ262" s="138"/>
      <c r="BA262" s="138"/>
      <c r="BB262" s="138"/>
      <c r="BC262" s="138"/>
      <c r="BD262" s="138"/>
      <c r="BE262" s="138"/>
      <c r="BF262" s="138"/>
      <c r="BG262" s="138"/>
      <c r="BJ262" s="138"/>
      <c r="BT262" s="138"/>
      <c r="CD262" s="138"/>
      <c r="CN262" s="138"/>
      <c r="CX262" s="138"/>
      <c r="DH262" s="138"/>
      <c r="DR262" s="138"/>
      <c r="EB262" s="138"/>
      <c r="EL262" s="138"/>
      <c r="EV262" s="138"/>
      <c r="FF262" s="138"/>
      <c r="FP262" s="138"/>
      <c r="FZ262" s="138"/>
      <c r="GJ262" s="138"/>
      <c r="GT262" s="138"/>
      <c r="HD262" s="138"/>
      <c r="HN262" s="138"/>
      <c r="HX262" s="138"/>
      <c r="IH262" s="138"/>
      <c r="IR262" s="138"/>
    </row>
    <row xmlns:x14ac="http://schemas.microsoft.com/office/spreadsheetml/2009/9/ac" r="263" s="3" customFormat="true" x14ac:dyDescent="0.25">
      <c r="A263" s="420"/>
      <c r="B263" s="138"/>
      <c r="L263" s="138"/>
      <c r="V263" s="138"/>
      <c r="AF263" s="138"/>
      <c r="AP263" s="138"/>
      <c r="AZ263" s="138"/>
      <c r="BA263" s="138"/>
      <c r="BB263" s="138"/>
      <c r="BC263" s="138"/>
      <c r="BD263" s="138"/>
      <c r="BE263" s="138"/>
      <c r="BF263" s="138"/>
      <c r="BG263" s="138"/>
      <c r="BJ263" s="138"/>
      <c r="BT263" s="138"/>
      <c r="CD263" s="138"/>
      <c r="CN263" s="138"/>
      <c r="CX263" s="138"/>
      <c r="DH263" s="138"/>
      <c r="DR263" s="138"/>
      <c r="EB263" s="138"/>
      <c r="EL263" s="138"/>
      <c r="EV263" s="138"/>
      <c r="FF263" s="138"/>
      <c r="FP263" s="138"/>
      <c r="FZ263" s="138"/>
      <c r="GJ263" s="138"/>
      <c r="GT263" s="138"/>
      <c r="HD263" s="138"/>
      <c r="HN263" s="138"/>
      <c r="HX263" s="138"/>
      <c r="IH263" s="138"/>
      <c r="IR263" s="138"/>
    </row>
    <row xmlns:x14ac="http://schemas.microsoft.com/office/spreadsheetml/2009/9/ac" r="264" s="3" customFormat="true" x14ac:dyDescent="0.25">
      <c r="A264" s="420"/>
      <c r="B264" s="138"/>
      <c r="L264" s="138"/>
      <c r="V264" s="138"/>
      <c r="AF264" s="138"/>
      <c r="AP264" s="138"/>
      <c r="AZ264" s="138"/>
      <c r="BA264" s="138"/>
      <c r="BB264" s="138"/>
      <c r="BC264" s="138"/>
      <c r="BD264" s="138"/>
      <c r="BE264" s="138"/>
      <c r="BF264" s="138"/>
      <c r="BG264" s="138"/>
      <c r="BJ264" s="138"/>
      <c r="BT264" s="138"/>
      <c r="CD264" s="138"/>
      <c r="CN264" s="138"/>
      <c r="CX264" s="138"/>
      <c r="DH264" s="138"/>
      <c r="DR264" s="138"/>
      <c r="EB264" s="138"/>
      <c r="EL264" s="138"/>
      <c r="EV264" s="138"/>
      <c r="FF264" s="138"/>
      <c r="FP264" s="138"/>
      <c r="FZ264" s="138"/>
      <c r="GJ264" s="138"/>
      <c r="GT264" s="138"/>
      <c r="HD264" s="138"/>
      <c r="HN264" s="138"/>
      <c r="HX264" s="138"/>
      <c r="IH264" s="138"/>
      <c r="IR264" s="138"/>
    </row>
    <row xmlns:x14ac="http://schemas.microsoft.com/office/spreadsheetml/2009/9/ac" r="265" s="3" customFormat="true" x14ac:dyDescent="0.25">
      <c r="A265" s="420"/>
      <c r="B265" s="138"/>
      <c r="L265" s="138"/>
      <c r="V265" s="138"/>
      <c r="AF265" s="138"/>
      <c r="AP265" s="138"/>
      <c r="AZ265" s="138"/>
      <c r="BA265" s="138"/>
      <c r="BB265" s="138"/>
      <c r="BC265" s="138"/>
      <c r="BD265" s="138"/>
      <c r="BE265" s="138"/>
      <c r="BF265" s="138"/>
      <c r="BG265" s="138"/>
      <c r="BJ265" s="138"/>
      <c r="BT265" s="138"/>
      <c r="CD265" s="138"/>
      <c r="CN265" s="138"/>
      <c r="CX265" s="138"/>
      <c r="DH265" s="138"/>
      <c r="DR265" s="138"/>
      <c r="EB265" s="138"/>
      <c r="EL265" s="138"/>
      <c r="EV265" s="138"/>
      <c r="FF265" s="138"/>
      <c r="FP265" s="138"/>
      <c r="FZ265" s="138"/>
      <c r="GJ265" s="138"/>
      <c r="GT265" s="138"/>
      <c r="HD265" s="138"/>
      <c r="HN265" s="138"/>
      <c r="HX265" s="138"/>
      <c r="IH265" s="138"/>
      <c r="IR265" s="138"/>
    </row>
    <row xmlns:x14ac="http://schemas.microsoft.com/office/spreadsheetml/2009/9/ac" r="266" s="3" customFormat="true" x14ac:dyDescent="0.25">
      <c r="A266" s="420"/>
      <c r="B266" s="138"/>
      <c r="L266" s="138"/>
      <c r="V266" s="138"/>
      <c r="AF266" s="138"/>
      <c r="AP266" s="138"/>
      <c r="AZ266" s="138"/>
      <c r="BA266" s="138"/>
      <c r="BB266" s="138"/>
      <c r="BC266" s="138"/>
      <c r="BD266" s="138"/>
      <c r="BE266" s="138"/>
      <c r="BF266" s="138"/>
      <c r="BG266" s="138"/>
      <c r="BJ266" s="138"/>
      <c r="BT266" s="138"/>
      <c r="CD266" s="138"/>
      <c r="CN266" s="138"/>
      <c r="CX266" s="138"/>
      <c r="DH266" s="138"/>
      <c r="DR266" s="138"/>
      <c r="EB266" s="138"/>
      <c r="EL266" s="138"/>
      <c r="EV266" s="138"/>
      <c r="FF266" s="138"/>
      <c r="FP266" s="138"/>
      <c r="FZ266" s="138"/>
      <c r="GJ266" s="138"/>
      <c r="GT266" s="138"/>
      <c r="HD266" s="138"/>
      <c r="HN266" s="138"/>
      <c r="HX266" s="138"/>
      <c r="IH266" s="138"/>
      <c r="IR266" s="138"/>
    </row>
    <row xmlns:x14ac="http://schemas.microsoft.com/office/spreadsheetml/2009/9/ac" r="267" s="3" customFormat="true" x14ac:dyDescent="0.25">
      <c r="A267" s="420"/>
      <c r="B267" s="138"/>
      <c r="L267" s="138"/>
      <c r="V267" s="138"/>
      <c r="AF267" s="138"/>
      <c r="AP267" s="138"/>
      <c r="AZ267" s="138"/>
      <c r="BA267" s="138"/>
      <c r="BB267" s="138"/>
      <c r="BC267" s="138"/>
      <c r="BD267" s="138"/>
      <c r="BE267" s="138"/>
      <c r="BF267" s="138"/>
      <c r="BG267" s="138"/>
      <c r="BJ267" s="138"/>
      <c r="BT267" s="138"/>
      <c r="CD267" s="138"/>
      <c r="CN267" s="138"/>
      <c r="CX267" s="138"/>
      <c r="DH267" s="138"/>
      <c r="DR267" s="138"/>
      <c r="EB267" s="138"/>
      <c r="EL267" s="138"/>
      <c r="EV267" s="138"/>
      <c r="FF267" s="138"/>
      <c r="FP267" s="138"/>
      <c r="FZ267" s="138"/>
      <c r="GJ267" s="138"/>
      <c r="GT267" s="138"/>
      <c r="HD267" s="138"/>
      <c r="HN267" s="138"/>
      <c r="HX267" s="138"/>
      <c r="IH267" s="138"/>
      <c r="IR267" s="138"/>
    </row>
    <row xmlns:x14ac="http://schemas.microsoft.com/office/spreadsheetml/2009/9/ac" r="268" s="3" customFormat="true" x14ac:dyDescent="0.25">
      <c r="A268" s="420"/>
      <c r="B268" s="138"/>
      <c r="L268" s="138"/>
      <c r="V268" s="138"/>
      <c r="AF268" s="138"/>
      <c r="AP268" s="138"/>
      <c r="AZ268" s="138"/>
      <c r="BA268" s="138"/>
      <c r="BB268" s="138"/>
      <c r="BC268" s="138"/>
      <c r="BD268" s="138"/>
      <c r="BE268" s="138"/>
      <c r="BF268" s="138"/>
      <c r="BG268" s="138"/>
      <c r="BJ268" s="138"/>
      <c r="BT268" s="138"/>
      <c r="CD268" s="138"/>
      <c r="CN268" s="138"/>
      <c r="CX268" s="138"/>
      <c r="DH268" s="138"/>
      <c r="DR268" s="138"/>
      <c r="EB268" s="138"/>
      <c r="EL268" s="138"/>
      <c r="EV268" s="138"/>
      <c r="FF268" s="138"/>
      <c r="FP268" s="138"/>
      <c r="FZ268" s="138"/>
      <c r="GJ268" s="138"/>
      <c r="GT268" s="138"/>
      <c r="HD268" s="138"/>
      <c r="HN268" s="138"/>
      <c r="HX268" s="138"/>
      <c r="IH268" s="138"/>
      <c r="IR268" s="138"/>
    </row>
    <row xmlns:x14ac="http://schemas.microsoft.com/office/spreadsheetml/2009/9/ac" r="269" s="3" customFormat="true" x14ac:dyDescent="0.25">
      <c r="A269" s="420"/>
      <c r="B269" s="138"/>
      <c r="L269" s="138"/>
      <c r="V269" s="138"/>
      <c r="AF269" s="138"/>
      <c r="AP269" s="138"/>
      <c r="AZ269" s="138"/>
      <c r="BA269" s="138"/>
      <c r="BB269" s="138"/>
      <c r="BC269" s="138"/>
      <c r="BD269" s="138"/>
      <c r="BE269" s="138"/>
      <c r="BF269" s="138"/>
      <c r="BG269" s="138"/>
      <c r="BJ269" s="138"/>
      <c r="BT269" s="138"/>
      <c r="CD269" s="138"/>
      <c r="CN269" s="138"/>
      <c r="CX269" s="138"/>
      <c r="DH269" s="138"/>
      <c r="DR269" s="138"/>
      <c r="EB269" s="138"/>
      <c r="EL269" s="138"/>
      <c r="EV269" s="138"/>
      <c r="FF269" s="138"/>
      <c r="FP269" s="138"/>
      <c r="FZ269" s="138"/>
      <c r="GJ269" s="138"/>
      <c r="GT269" s="138"/>
      <c r="HD269" s="138"/>
      <c r="HN269" s="138"/>
      <c r="HX269" s="138"/>
      <c r="IH269" s="138"/>
      <c r="IR269" s="138"/>
    </row>
    <row xmlns:x14ac="http://schemas.microsoft.com/office/spreadsheetml/2009/9/ac" r="270" s="3" customFormat="true" x14ac:dyDescent="0.25">
      <c r="A270" s="420"/>
      <c r="B270" s="138"/>
      <c r="L270" s="138"/>
      <c r="V270" s="138"/>
      <c r="AF270" s="138"/>
      <c r="AP270" s="138"/>
      <c r="AZ270" s="138"/>
      <c r="BA270" s="138"/>
      <c r="BB270" s="138"/>
      <c r="BC270" s="138"/>
      <c r="BD270" s="138"/>
      <c r="BE270" s="138"/>
      <c r="BF270" s="138"/>
      <c r="BG270" s="138"/>
      <c r="BJ270" s="138"/>
      <c r="BT270" s="138"/>
      <c r="CD270" s="138"/>
      <c r="CN270" s="138"/>
      <c r="CX270" s="138"/>
      <c r="DH270" s="138"/>
      <c r="DR270" s="138"/>
      <c r="EB270" s="138"/>
      <c r="EL270" s="138"/>
      <c r="EV270" s="138"/>
      <c r="FF270" s="138"/>
      <c r="FP270" s="138"/>
      <c r="FZ270" s="138"/>
      <c r="GJ270" s="138"/>
      <c r="GT270" s="138"/>
      <c r="HD270" s="138"/>
      <c r="HN270" s="138"/>
      <c r="HX270" s="138"/>
      <c r="IH270" s="138"/>
      <c r="IR270" s="138"/>
    </row>
    <row xmlns:x14ac="http://schemas.microsoft.com/office/spreadsheetml/2009/9/ac" r="271" s="3" customFormat="true" x14ac:dyDescent="0.25">
      <c r="A271" s="420"/>
      <c r="B271" s="138"/>
      <c r="L271" s="138"/>
      <c r="V271" s="138"/>
      <c r="AF271" s="138"/>
      <c r="AP271" s="138"/>
      <c r="AZ271" s="138"/>
      <c r="BA271" s="138"/>
      <c r="BB271" s="138"/>
      <c r="BC271" s="138"/>
      <c r="BD271" s="138"/>
      <c r="BE271" s="138"/>
      <c r="BF271" s="138"/>
      <c r="BG271" s="138"/>
      <c r="BJ271" s="138"/>
      <c r="BT271" s="138"/>
      <c r="CD271" s="138"/>
      <c r="CN271" s="138"/>
      <c r="CX271" s="138"/>
      <c r="DH271" s="138"/>
      <c r="DR271" s="138"/>
      <c r="EB271" s="138"/>
      <c r="EL271" s="138"/>
      <c r="EV271" s="138"/>
      <c r="FF271" s="138"/>
      <c r="FP271" s="138"/>
      <c r="FZ271" s="138"/>
      <c r="GJ271" s="138"/>
      <c r="GT271" s="138"/>
      <c r="HD271" s="138"/>
      <c r="HN271" s="138"/>
      <c r="HX271" s="138"/>
      <c r="IH271" s="138"/>
      <c r="IR271" s="138"/>
    </row>
    <row xmlns:x14ac="http://schemas.microsoft.com/office/spreadsheetml/2009/9/ac" r="272" s="3" customFormat="true" x14ac:dyDescent="0.25">
      <c r="A272" s="420"/>
      <c r="B272" s="138"/>
      <c r="L272" s="138"/>
      <c r="V272" s="138"/>
      <c r="AF272" s="138"/>
      <c r="AP272" s="138"/>
      <c r="AZ272" s="138"/>
      <c r="BA272" s="138"/>
      <c r="BB272" s="138"/>
      <c r="BC272" s="138"/>
      <c r="BD272" s="138"/>
      <c r="BE272" s="138"/>
      <c r="BF272" s="138"/>
      <c r="BG272" s="138"/>
      <c r="BJ272" s="138"/>
      <c r="BT272" s="138"/>
      <c r="CD272" s="138"/>
      <c r="CN272" s="138"/>
      <c r="CX272" s="138"/>
      <c r="DH272" s="138"/>
      <c r="DR272" s="138"/>
      <c r="EB272" s="138"/>
      <c r="EL272" s="138"/>
      <c r="EV272" s="138"/>
      <c r="FF272" s="138"/>
      <c r="FP272" s="138"/>
      <c r="FZ272" s="138"/>
      <c r="GJ272" s="138"/>
      <c r="GT272" s="138"/>
      <c r="HD272" s="138"/>
      <c r="HN272" s="138"/>
      <c r="HX272" s="138"/>
      <c r="IH272" s="138"/>
      <c r="IR272" s="138"/>
    </row>
    <row xmlns:x14ac="http://schemas.microsoft.com/office/spreadsheetml/2009/9/ac" r="273" s="3" customFormat="true" x14ac:dyDescent="0.25">
      <c r="A273" s="420"/>
      <c r="B273" s="138"/>
      <c r="L273" s="138"/>
      <c r="V273" s="138"/>
      <c r="AF273" s="138"/>
      <c r="AP273" s="138"/>
      <c r="AZ273" s="138"/>
      <c r="BA273" s="138"/>
      <c r="BB273" s="138"/>
      <c r="BC273" s="138"/>
      <c r="BD273" s="138"/>
      <c r="BE273" s="138"/>
      <c r="BF273" s="138"/>
      <c r="BG273" s="138"/>
      <c r="BJ273" s="138"/>
      <c r="BT273" s="138"/>
      <c r="CD273" s="138"/>
      <c r="CN273" s="138"/>
      <c r="CX273" s="138"/>
      <c r="DH273" s="138"/>
      <c r="DR273" s="138"/>
      <c r="EB273" s="138"/>
      <c r="EL273" s="138"/>
      <c r="EV273" s="138"/>
      <c r="FF273" s="138"/>
      <c r="FP273" s="138"/>
      <c r="FZ273" s="138"/>
      <c r="GJ273" s="138"/>
      <c r="GT273" s="138"/>
      <c r="HD273" s="138"/>
      <c r="HN273" s="138"/>
      <c r="HX273" s="138"/>
      <c r="IH273" s="138"/>
      <c r="IR273" s="138"/>
    </row>
    <row xmlns:x14ac="http://schemas.microsoft.com/office/spreadsheetml/2009/9/ac" r="274" s="3" customFormat="true" x14ac:dyDescent="0.25">
      <c r="A274" s="420"/>
      <c r="B274" s="138"/>
      <c r="L274" s="138"/>
      <c r="V274" s="138"/>
      <c r="AF274" s="138"/>
      <c r="AP274" s="138"/>
      <c r="AZ274" s="138"/>
      <c r="BA274" s="138"/>
      <c r="BB274" s="138"/>
      <c r="BC274" s="138"/>
      <c r="BD274" s="138"/>
      <c r="BE274" s="138"/>
      <c r="BF274" s="138"/>
      <c r="BG274" s="138"/>
      <c r="BJ274" s="138"/>
      <c r="BT274" s="138"/>
      <c r="CD274" s="138"/>
      <c r="CN274" s="138"/>
      <c r="CX274" s="138"/>
      <c r="DH274" s="138"/>
      <c r="DR274" s="138"/>
      <c r="EB274" s="138"/>
      <c r="EL274" s="138"/>
      <c r="EV274" s="138"/>
      <c r="FF274" s="138"/>
      <c r="FP274" s="138"/>
      <c r="FZ274" s="138"/>
      <c r="GJ274" s="138"/>
      <c r="GT274" s="138"/>
      <c r="HD274" s="138"/>
      <c r="HN274" s="138"/>
      <c r="HX274" s="138"/>
      <c r="IH274" s="138"/>
      <c r="IR274" s="138"/>
    </row>
    <row xmlns:x14ac="http://schemas.microsoft.com/office/spreadsheetml/2009/9/ac" r="275" s="3" customFormat="true" x14ac:dyDescent="0.25">
      <c r="A275" s="420"/>
      <c r="B275" s="138"/>
      <c r="L275" s="138"/>
      <c r="V275" s="138"/>
      <c r="AF275" s="138"/>
      <c r="AP275" s="138"/>
      <c r="AZ275" s="138"/>
      <c r="BA275" s="138"/>
      <c r="BB275" s="138"/>
      <c r="BC275" s="138"/>
      <c r="BD275" s="138"/>
      <c r="BE275" s="138"/>
      <c r="BF275" s="138"/>
      <c r="BG275" s="138"/>
      <c r="BJ275" s="138"/>
      <c r="BT275" s="138"/>
      <c r="CD275" s="138"/>
      <c r="CN275" s="138"/>
      <c r="CX275" s="138"/>
      <c r="DH275" s="138"/>
      <c r="DR275" s="138"/>
      <c r="EB275" s="138"/>
      <c r="EL275" s="138"/>
      <c r="EV275" s="138"/>
      <c r="FF275" s="138"/>
      <c r="FP275" s="138"/>
      <c r="FZ275" s="138"/>
      <c r="GJ275" s="138"/>
      <c r="GT275" s="138"/>
      <c r="HD275" s="138"/>
      <c r="HN275" s="138"/>
      <c r="HX275" s="138"/>
      <c r="IH275" s="138"/>
      <c r="IR275" s="138"/>
    </row>
    <row xmlns:x14ac="http://schemas.microsoft.com/office/spreadsheetml/2009/9/ac" r="276" s="3" customFormat="true" x14ac:dyDescent="0.25">
      <c r="A276" s="420"/>
      <c r="B276" s="138"/>
      <c r="L276" s="138"/>
      <c r="V276" s="138"/>
      <c r="AF276" s="138"/>
      <c r="AP276" s="138"/>
      <c r="AZ276" s="138"/>
      <c r="BA276" s="138"/>
      <c r="BB276" s="138"/>
      <c r="BC276" s="138"/>
      <c r="BD276" s="138"/>
      <c r="BE276" s="138"/>
      <c r="BF276" s="138"/>
      <c r="BG276" s="138"/>
      <c r="BJ276" s="138"/>
      <c r="BT276" s="138"/>
      <c r="CD276" s="138"/>
      <c r="CN276" s="138"/>
      <c r="CX276" s="138"/>
      <c r="DH276" s="138"/>
      <c r="DR276" s="138"/>
      <c r="EB276" s="138"/>
      <c r="EL276" s="138"/>
      <c r="EV276" s="138"/>
      <c r="FF276" s="138"/>
      <c r="FP276" s="138"/>
      <c r="FZ276" s="138"/>
      <c r="GJ276" s="138"/>
      <c r="GT276" s="138"/>
      <c r="HD276" s="138"/>
      <c r="HN276" s="138"/>
      <c r="HX276" s="138"/>
      <c r="IH276" s="138"/>
      <c r="IR276" s="138"/>
    </row>
    <row xmlns:x14ac="http://schemas.microsoft.com/office/spreadsheetml/2009/9/ac" r="277" s="3" customFormat="true" x14ac:dyDescent="0.25">
      <c r="A277" s="420"/>
      <c r="B277" s="138"/>
      <c r="L277" s="138"/>
      <c r="V277" s="138"/>
      <c r="AF277" s="138"/>
      <c r="AP277" s="138"/>
      <c r="AZ277" s="138"/>
      <c r="BA277" s="138"/>
      <c r="BB277" s="138"/>
      <c r="BC277" s="138"/>
      <c r="BD277" s="138"/>
      <c r="BE277" s="138"/>
      <c r="BF277" s="138"/>
      <c r="BG277" s="138"/>
      <c r="BJ277" s="138"/>
      <c r="BT277" s="138"/>
      <c r="CD277" s="138"/>
      <c r="CN277" s="138"/>
      <c r="CX277" s="138"/>
      <c r="DH277" s="138"/>
      <c r="DR277" s="138"/>
      <c r="EB277" s="138"/>
      <c r="EL277" s="138"/>
      <c r="EV277" s="138"/>
      <c r="FF277" s="138"/>
      <c r="FP277" s="138"/>
      <c r="FZ277" s="138"/>
      <c r="GJ277" s="138"/>
      <c r="GT277" s="138"/>
      <c r="HD277" s="138"/>
      <c r="HN277" s="138"/>
      <c r="HX277" s="138"/>
      <c r="IH277" s="138"/>
      <c r="IR277" s="138"/>
    </row>
    <row xmlns:x14ac="http://schemas.microsoft.com/office/spreadsheetml/2009/9/ac" r="278" s="3" customFormat="true" x14ac:dyDescent="0.25">
      <c r="A278" s="420"/>
      <c r="B278" s="138"/>
      <c r="L278" s="138"/>
      <c r="V278" s="138"/>
      <c r="AF278" s="138"/>
      <c r="AP278" s="138"/>
      <c r="AZ278" s="138"/>
      <c r="BA278" s="138"/>
      <c r="BB278" s="138"/>
      <c r="BC278" s="138"/>
      <c r="BD278" s="138"/>
      <c r="BE278" s="138"/>
      <c r="BF278" s="138"/>
      <c r="BG278" s="138"/>
      <c r="BJ278" s="138"/>
      <c r="BT278" s="138"/>
      <c r="CD278" s="138"/>
      <c r="CN278" s="138"/>
      <c r="CX278" s="138"/>
      <c r="DH278" s="138"/>
      <c r="DR278" s="138"/>
      <c r="EB278" s="138"/>
      <c r="EL278" s="138"/>
      <c r="EV278" s="138"/>
      <c r="FF278" s="138"/>
      <c r="FP278" s="138"/>
      <c r="FZ278" s="138"/>
      <c r="GJ278" s="138"/>
      <c r="GT278" s="138"/>
      <c r="HD278" s="138"/>
      <c r="HN278" s="138"/>
      <c r="HX278" s="138"/>
      <c r="IH278" s="138"/>
      <c r="IR278" s="138"/>
    </row>
    <row xmlns:x14ac="http://schemas.microsoft.com/office/spreadsheetml/2009/9/ac" r="279" s="3" customFormat="true" x14ac:dyDescent="0.25">
      <c r="A279" s="420"/>
      <c r="B279" s="138"/>
      <c r="L279" s="138"/>
      <c r="V279" s="138"/>
      <c r="AF279" s="138"/>
      <c r="AP279" s="138"/>
      <c r="AZ279" s="138"/>
      <c r="BA279" s="138"/>
      <c r="BB279" s="138"/>
      <c r="BC279" s="138"/>
      <c r="BD279" s="138"/>
      <c r="BE279" s="138"/>
      <c r="BF279" s="138"/>
      <c r="BG279" s="138"/>
      <c r="BJ279" s="138"/>
      <c r="BT279" s="138"/>
      <c r="CD279" s="138"/>
      <c r="CN279" s="138"/>
      <c r="CX279" s="138"/>
      <c r="DH279" s="138"/>
      <c r="DR279" s="138"/>
      <c r="EB279" s="138"/>
      <c r="EL279" s="138"/>
      <c r="EV279" s="138"/>
      <c r="FF279" s="138"/>
      <c r="FP279" s="138"/>
      <c r="FZ279" s="138"/>
      <c r="GJ279" s="138"/>
      <c r="GT279" s="138"/>
      <c r="HD279" s="138"/>
      <c r="HN279" s="138"/>
      <c r="HX279" s="138"/>
      <c r="IH279" s="138"/>
      <c r="IR279" s="138"/>
    </row>
    <row xmlns:x14ac="http://schemas.microsoft.com/office/spreadsheetml/2009/9/ac" r="280" s="3" customFormat="true" x14ac:dyDescent="0.25">
      <c r="A280" s="420"/>
      <c r="B280" s="138"/>
      <c r="L280" s="138"/>
      <c r="V280" s="138"/>
      <c r="AF280" s="138"/>
      <c r="AP280" s="138"/>
      <c r="AZ280" s="138"/>
      <c r="BA280" s="138"/>
      <c r="BB280" s="138"/>
      <c r="BC280" s="138"/>
      <c r="BD280" s="138"/>
      <c r="BE280" s="138"/>
      <c r="BF280" s="138"/>
      <c r="BG280" s="138"/>
      <c r="BJ280" s="138"/>
      <c r="BT280" s="138"/>
      <c r="CD280" s="138"/>
      <c r="CN280" s="138"/>
      <c r="CX280" s="138"/>
      <c r="DH280" s="138"/>
      <c r="DR280" s="138"/>
      <c r="EB280" s="138"/>
      <c r="EL280" s="138"/>
      <c r="EV280" s="138"/>
      <c r="FF280" s="138"/>
      <c r="FP280" s="138"/>
      <c r="FZ280" s="138"/>
      <c r="GJ280" s="138"/>
      <c r="GT280" s="138"/>
      <c r="HD280" s="138"/>
      <c r="HN280" s="138"/>
      <c r="HX280" s="138"/>
      <c r="IH280" s="138"/>
      <c r="IR280" s="138"/>
    </row>
    <row xmlns:x14ac="http://schemas.microsoft.com/office/spreadsheetml/2009/9/ac" r="281" s="3" customFormat="true" x14ac:dyDescent="0.25">
      <c r="A281" s="420"/>
      <c r="B281" s="138"/>
      <c r="L281" s="138"/>
      <c r="V281" s="138"/>
      <c r="AF281" s="138"/>
      <c r="AP281" s="138"/>
      <c r="AZ281" s="138"/>
      <c r="BA281" s="138"/>
      <c r="BB281" s="138"/>
      <c r="BC281" s="138"/>
      <c r="BD281" s="138"/>
      <c r="BE281" s="138"/>
      <c r="BF281" s="138"/>
      <c r="BG281" s="138"/>
      <c r="BJ281" s="138"/>
      <c r="BT281" s="138"/>
      <c r="CD281" s="138"/>
      <c r="CN281" s="138"/>
      <c r="CX281" s="138"/>
      <c r="DH281" s="138"/>
      <c r="DR281" s="138"/>
      <c r="EB281" s="138"/>
      <c r="EL281" s="138"/>
      <c r="EV281" s="138"/>
      <c r="FF281" s="138"/>
      <c r="FP281" s="138"/>
      <c r="FZ281" s="138"/>
      <c r="GJ281" s="138"/>
      <c r="GT281" s="138"/>
      <c r="HD281" s="138"/>
      <c r="HN281" s="138"/>
      <c r="HX281" s="138"/>
      <c r="IH281" s="138"/>
      <c r="IR281" s="138"/>
    </row>
    <row xmlns:x14ac="http://schemas.microsoft.com/office/spreadsheetml/2009/9/ac" r="282" s="3" customFormat="true" x14ac:dyDescent="0.25">
      <c r="A282" s="420"/>
      <c r="B282" s="138"/>
      <c r="L282" s="138"/>
      <c r="V282" s="138"/>
      <c r="AF282" s="138"/>
      <c r="AP282" s="138"/>
      <c r="AZ282" s="138"/>
      <c r="BA282" s="138"/>
      <c r="BB282" s="138"/>
      <c r="BC282" s="138"/>
      <c r="BD282" s="138"/>
      <c r="BE282" s="138"/>
      <c r="BF282" s="138"/>
      <c r="BG282" s="138"/>
      <c r="BJ282" s="138"/>
      <c r="BT282" s="138"/>
      <c r="CD282" s="138"/>
      <c r="CN282" s="138"/>
      <c r="CX282" s="138"/>
      <c r="DH282" s="138"/>
      <c r="DR282" s="138"/>
      <c r="EB282" s="138"/>
      <c r="EL282" s="138"/>
      <c r="EV282" s="138"/>
      <c r="FF282" s="138"/>
      <c r="FP282" s="138"/>
      <c r="FZ282" s="138"/>
      <c r="GJ282" s="138"/>
      <c r="GT282" s="138"/>
      <c r="HD282" s="138"/>
      <c r="HN282" s="138"/>
      <c r="HX282" s="138"/>
      <c r="IH282" s="138"/>
      <c r="IR282" s="138"/>
    </row>
    <row xmlns:x14ac="http://schemas.microsoft.com/office/spreadsheetml/2009/9/ac" r="283" s="3" customFormat="true" x14ac:dyDescent="0.25">
      <c r="A283" s="420"/>
      <c r="B283" s="138"/>
      <c r="L283" s="138"/>
      <c r="V283" s="138"/>
      <c r="AF283" s="138"/>
      <c r="AP283" s="138"/>
      <c r="AZ283" s="138"/>
      <c r="BA283" s="138"/>
      <c r="BB283" s="138"/>
      <c r="BC283" s="138"/>
      <c r="BD283" s="138"/>
      <c r="BE283" s="138"/>
      <c r="BF283" s="138"/>
      <c r="BG283" s="138"/>
      <c r="BJ283" s="138"/>
      <c r="BT283" s="138"/>
      <c r="CD283" s="138"/>
      <c r="CN283" s="138"/>
      <c r="CX283" s="138"/>
      <c r="DH283" s="138"/>
      <c r="DR283" s="138"/>
      <c r="EB283" s="138"/>
      <c r="EL283" s="138"/>
      <c r="EV283" s="138"/>
      <c r="FF283" s="138"/>
      <c r="FP283" s="138"/>
      <c r="FZ283" s="138"/>
      <c r="GJ283" s="138"/>
      <c r="GT283" s="138"/>
      <c r="HD283" s="138"/>
      <c r="HN283" s="138"/>
      <c r="HX283" s="138"/>
      <c r="IH283" s="138"/>
      <c r="IR283" s="138"/>
    </row>
    <row xmlns:x14ac="http://schemas.microsoft.com/office/spreadsheetml/2009/9/ac" r="284" s="3" customFormat="true" x14ac:dyDescent="0.25">
      <c r="A284" s="420"/>
      <c r="B284" s="138"/>
      <c r="L284" s="138"/>
      <c r="V284" s="138"/>
      <c r="AF284" s="138"/>
      <c r="AP284" s="138"/>
      <c r="AZ284" s="138"/>
      <c r="BA284" s="138"/>
      <c r="BB284" s="138"/>
      <c r="BC284" s="138"/>
      <c r="BD284" s="138"/>
      <c r="BE284" s="138"/>
      <c r="BF284" s="138"/>
      <c r="BG284" s="138"/>
      <c r="BJ284" s="138"/>
      <c r="BT284" s="138"/>
      <c r="CD284" s="138"/>
      <c r="CN284" s="138"/>
      <c r="CX284" s="138"/>
      <c r="DH284" s="138"/>
      <c r="DR284" s="138"/>
      <c r="EB284" s="138"/>
      <c r="EL284" s="138"/>
      <c r="EV284" s="138"/>
      <c r="FF284" s="138"/>
      <c r="FP284" s="138"/>
      <c r="FZ284" s="138"/>
      <c r="GJ284" s="138"/>
      <c r="GT284" s="138"/>
      <c r="HD284" s="138"/>
      <c r="HN284" s="138"/>
      <c r="HX284" s="138"/>
      <c r="IH284" s="138"/>
      <c r="IR284" s="138"/>
    </row>
    <row xmlns:x14ac="http://schemas.microsoft.com/office/spreadsheetml/2009/9/ac" r="285" s="3" customFormat="true" x14ac:dyDescent="0.25">
      <c r="A285" s="420"/>
      <c r="B285" s="138"/>
      <c r="L285" s="138"/>
      <c r="V285" s="138"/>
      <c r="AF285" s="138"/>
      <c r="AP285" s="138"/>
      <c r="AZ285" s="138"/>
      <c r="BA285" s="138"/>
      <c r="BB285" s="138"/>
      <c r="BC285" s="138"/>
      <c r="BD285" s="138"/>
      <c r="BE285" s="138"/>
      <c r="BF285" s="138"/>
      <c r="BG285" s="138"/>
      <c r="BJ285" s="138"/>
      <c r="BT285" s="138"/>
      <c r="CD285" s="138"/>
      <c r="CN285" s="138"/>
      <c r="CX285" s="138"/>
      <c r="DH285" s="138"/>
      <c r="DR285" s="138"/>
      <c r="EB285" s="138"/>
      <c r="EL285" s="138"/>
      <c r="EV285" s="138"/>
      <c r="FF285" s="138"/>
      <c r="FP285" s="138"/>
      <c r="FZ285" s="138"/>
      <c r="GJ285" s="138"/>
      <c r="GT285" s="138"/>
      <c r="HD285" s="138"/>
      <c r="HN285" s="138"/>
      <c r="HX285" s="138"/>
      <c r="IH285" s="138"/>
      <c r="IR285" s="138"/>
    </row>
    <row xmlns:x14ac="http://schemas.microsoft.com/office/spreadsheetml/2009/9/ac" r="286" s="3" customFormat="true" x14ac:dyDescent="0.25">
      <c r="A286" s="420"/>
      <c r="B286" s="138"/>
      <c r="L286" s="138"/>
      <c r="V286" s="138"/>
      <c r="AF286" s="138"/>
      <c r="AP286" s="138"/>
      <c r="AZ286" s="138"/>
      <c r="BA286" s="138"/>
      <c r="BB286" s="138"/>
      <c r="BC286" s="138"/>
      <c r="BD286" s="138"/>
      <c r="BE286" s="138"/>
      <c r="BF286" s="138"/>
      <c r="BG286" s="138"/>
      <c r="BJ286" s="138"/>
      <c r="BT286" s="138"/>
      <c r="CD286" s="138"/>
      <c r="CN286" s="138"/>
      <c r="CX286" s="138"/>
      <c r="DH286" s="138"/>
      <c r="DR286" s="138"/>
      <c r="EB286" s="138"/>
      <c r="EL286" s="138"/>
      <c r="EV286" s="138"/>
      <c r="FF286" s="138"/>
      <c r="FP286" s="138"/>
      <c r="FZ286" s="138"/>
      <c r="GJ286" s="138"/>
      <c r="GT286" s="138"/>
      <c r="HD286" s="138"/>
      <c r="HN286" s="138"/>
      <c r="HX286" s="138"/>
      <c r="IH286" s="138"/>
      <c r="IR286" s="138"/>
    </row>
    <row xmlns:x14ac="http://schemas.microsoft.com/office/spreadsheetml/2009/9/ac" r="287" s="3" customFormat="true" x14ac:dyDescent="0.25">
      <c r="A287" s="420"/>
      <c r="B287" s="138"/>
      <c r="L287" s="138"/>
      <c r="V287" s="138"/>
      <c r="AF287" s="138"/>
      <c r="AP287" s="138"/>
      <c r="AZ287" s="138"/>
      <c r="BA287" s="138"/>
      <c r="BB287" s="138"/>
      <c r="BC287" s="138"/>
      <c r="BD287" s="138"/>
      <c r="BE287" s="138"/>
      <c r="BF287" s="138"/>
      <c r="BG287" s="138"/>
      <c r="BJ287" s="138"/>
      <c r="BT287" s="138"/>
      <c r="CD287" s="138"/>
      <c r="CN287" s="138"/>
      <c r="CX287" s="138"/>
      <c r="DH287" s="138"/>
      <c r="DR287" s="138"/>
      <c r="EB287" s="138"/>
      <c r="EL287" s="138"/>
      <c r="EV287" s="138"/>
      <c r="FF287" s="138"/>
      <c r="FP287" s="138"/>
      <c r="FZ287" s="138"/>
      <c r="GJ287" s="138"/>
      <c r="GT287" s="138"/>
      <c r="HD287" s="138"/>
      <c r="HN287" s="138"/>
      <c r="HX287" s="138"/>
      <c r="IH287" s="138"/>
      <c r="IR287" s="138"/>
    </row>
    <row xmlns:x14ac="http://schemas.microsoft.com/office/spreadsheetml/2009/9/ac" r="288" s="3" customFormat="true" x14ac:dyDescent="0.25">
      <c r="A288" s="420"/>
      <c r="B288" s="138"/>
      <c r="L288" s="138"/>
      <c r="V288" s="138"/>
      <c r="AF288" s="138"/>
      <c r="AP288" s="138"/>
      <c r="AZ288" s="138"/>
      <c r="BA288" s="138"/>
      <c r="BB288" s="138"/>
      <c r="BC288" s="138"/>
      <c r="BD288" s="138"/>
      <c r="BE288" s="138"/>
      <c r="BF288" s="138"/>
      <c r="BG288" s="138"/>
      <c r="BJ288" s="138"/>
      <c r="BT288" s="138"/>
      <c r="CD288" s="138"/>
      <c r="CN288" s="138"/>
      <c r="CX288" s="138"/>
      <c r="DH288" s="138"/>
      <c r="DR288" s="138"/>
      <c r="EB288" s="138"/>
      <c r="EL288" s="138"/>
      <c r="EV288" s="138"/>
      <c r="FF288" s="138"/>
      <c r="FP288" s="138"/>
      <c r="FZ288" s="138"/>
      <c r="GJ288" s="138"/>
      <c r="GT288" s="138"/>
      <c r="HD288" s="138"/>
      <c r="HN288" s="138"/>
      <c r="HX288" s="138"/>
      <c r="IH288" s="138"/>
      <c r="IR288" s="138"/>
    </row>
    <row xmlns:x14ac="http://schemas.microsoft.com/office/spreadsheetml/2009/9/ac" r="289" s="3" customFormat="true" x14ac:dyDescent="0.25">
      <c r="A289" s="420"/>
      <c r="B289" s="138"/>
      <c r="L289" s="138"/>
      <c r="V289" s="138"/>
      <c r="AF289" s="138"/>
      <c r="AP289" s="138"/>
      <c r="AZ289" s="138"/>
      <c r="BA289" s="138"/>
      <c r="BB289" s="138"/>
      <c r="BC289" s="138"/>
      <c r="BD289" s="138"/>
      <c r="BE289" s="138"/>
      <c r="BF289" s="138"/>
      <c r="BG289" s="138"/>
      <c r="BJ289" s="138"/>
      <c r="BT289" s="138"/>
      <c r="CD289" s="138"/>
      <c r="CN289" s="138"/>
      <c r="CX289" s="138"/>
      <c r="DH289" s="138"/>
      <c r="DR289" s="138"/>
      <c r="EB289" s="138"/>
      <c r="EL289" s="138"/>
      <c r="EV289" s="138"/>
      <c r="FF289" s="138"/>
      <c r="FP289" s="138"/>
      <c r="FZ289" s="138"/>
      <c r="GJ289" s="138"/>
      <c r="GT289" s="138"/>
      <c r="HD289" s="138"/>
      <c r="HN289" s="138"/>
      <c r="HX289" s="138"/>
      <c r="IH289" s="138"/>
      <c r="IR289" s="138"/>
    </row>
    <row xmlns:x14ac="http://schemas.microsoft.com/office/spreadsheetml/2009/9/ac" r="290" s="3" customFormat="true" x14ac:dyDescent="0.25">
      <c r="A290" s="420"/>
      <c r="B290" s="138"/>
      <c r="L290" s="138"/>
      <c r="V290" s="138"/>
      <c r="AF290" s="138"/>
      <c r="AP290" s="138"/>
      <c r="AZ290" s="138"/>
      <c r="BA290" s="138"/>
      <c r="BB290" s="138"/>
      <c r="BC290" s="138"/>
      <c r="BD290" s="138"/>
      <c r="BE290" s="138"/>
      <c r="BF290" s="138"/>
      <c r="BG290" s="138"/>
      <c r="BJ290" s="138"/>
      <c r="BT290" s="138"/>
      <c r="CD290" s="138"/>
      <c r="CN290" s="138"/>
      <c r="CX290" s="138"/>
      <c r="DH290" s="138"/>
      <c r="DR290" s="138"/>
      <c r="EB290" s="138"/>
      <c r="EL290" s="138"/>
      <c r="EV290" s="138"/>
      <c r="FF290" s="138"/>
      <c r="FP290" s="138"/>
      <c r="FZ290" s="138"/>
      <c r="GJ290" s="138"/>
      <c r="GT290" s="138"/>
      <c r="HD290" s="138"/>
      <c r="HN290" s="138"/>
      <c r="HX290" s="138"/>
      <c r="IH290" s="138"/>
      <c r="IR290" s="138"/>
    </row>
    <row xmlns:x14ac="http://schemas.microsoft.com/office/spreadsheetml/2009/9/ac" r="291" s="3" customFormat="true" x14ac:dyDescent="0.25">
      <c r="A291" s="420"/>
      <c r="B291" s="138"/>
      <c r="L291" s="138"/>
      <c r="V291" s="138"/>
      <c r="AF291" s="138"/>
      <c r="AP291" s="138"/>
      <c r="AZ291" s="138"/>
      <c r="BA291" s="138"/>
      <c r="BB291" s="138"/>
      <c r="BC291" s="138"/>
      <c r="BD291" s="138"/>
      <c r="BE291" s="138"/>
      <c r="BF291" s="138"/>
      <c r="BG291" s="138"/>
      <c r="BJ291" s="138"/>
      <c r="BT291" s="138"/>
      <c r="CD291" s="138"/>
      <c r="CN291" s="138"/>
      <c r="CX291" s="138"/>
      <c r="DH291" s="138"/>
      <c r="DR291" s="138"/>
      <c r="EB291" s="138"/>
      <c r="EL291" s="138"/>
      <c r="EV291" s="138"/>
      <c r="FF291" s="138"/>
      <c r="FP291" s="138"/>
      <c r="FZ291" s="138"/>
      <c r="GJ291" s="138"/>
      <c r="GT291" s="138"/>
      <c r="HD291" s="138"/>
      <c r="HN291" s="138"/>
      <c r="HX291" s="138"/>
      <c r="IH291" s="138"/>
      <c r="IR291" s="138"/>
    </row>
    <row xmlns:x14ac="http://schemas.microsoft.com/office/spreadsheetml/2009/9/ac" r="292" s="3" customFormat="true" x14ac:dyDescent="0.25">
      <c r="A292" s="420"/>
      <c r="B292" s="138"/>
      <c r="L292" s="138"/>
      <c r="V292" s="138"/>
      <c r="AF292" s="138"/>
      <c r="AP292" s="138"/>
      <c r="AZ292" s="138"/>
      <c r="BA292" s="138"/>
      <c r="BB292" s="138"/>
      <c r="BC292" s="138"/>
      <c r="BD292" s="138"/>
      <c r="BE292" s="138"/>
      <c r="BF292" s="138"/>
      <c r="BG292" s="138"/>
      <c r="BJ292" s="138"/>
      <c r="BT292" s="138"/>
      <c r="CD292" s="138"/>
      <c r="CN292" s="138"/>
      <c r="CX292" s="138"/>
      <c r="DH292" s="138"/>
      <c r="DR292" s="138"/>
      <c r="EB292" s="138"/>
      <c r="EL292" s="138"/>
      <c r="EV292" s="138"/>
      <c r="FF292" s="138"/>
      <c r="FP292" s="138"/>
      <c r="FZ292" s="138"/>
      <c r="GJ292" s="138"/>
      <c r="GT292" s="138"/>
      <c r="HD292" s="138"/>
      <c r="HN292" s="138"/>
      <c r="HX292" s="138"/>
      <c r="IH292" s="138"/>
      <c r="IR292" s="138"/>
    </row>
    <row xmlns:x14ac="http://schemas.microsoft.com/office/spreadsheetml/2009/9/ac" r="293" s="3" customFormat="true" x14ac:dyDescent="0.25">
      <c r="A293" s="420"/>
      <c r="B293" s="138"/>
      <c r="L293" s="138"/>
      <c r="V293" s="138"/>
      <c r="AF293" s="138"/>
      <c r="AP293" s="138"/>
      <c r="AZ293" s="138"/>
      <c r="BA293" s="138"/>
      <c r="BB293" s="138"/>
      <c r="BC293" s="138"/>
      <c r="BD293" s="138"/>
      <c r="BE293" s="138"/>
      <c r="BF293" s="138"/>
      <c r="BG293" s="138"/>
      <c r="BJ293" s="138"/>
      <c r="BT293" s="138"/>
      <c r="CD293" s="138"/>
      <c r="CN293" s="138"/>
      <c r="CX293" s="138"/>
      <c r="DH293" s="138"/>
      <c r="DR293" s="138"/>
      <c r="EB293" s="138"/>
      <c r="EL293" s="138"/>
      <c r="EV293" s="138"/>
      <c r="FF293" s="138"/>
      <c r="FP293" s="138"/>
      <c r="FZ293" s="138"/>
      <c r="GJ293" s="138"/>
      <c r="GT293" s="138"/>
      <c r="HD293" s="138"/>
      <c r="HN293" s="138"/>
      <c r="HX293" s="138"/>
      <c r="IH293" s="138"/>
      <c r="IR293" s="138"/>
    </row>
    <row xmlns:x14ac="http://schemas.microsoft.com/office/spreadsheetml/2009/9/ac" r="294" s="3" customFormat="true" x14ac:dyDescent="0.25">
      <c r="A294" s="420"/>
      <c r="B294" s="138"/>
      <c r="L294" s="138"/>
      <c r="V294" s="138"/>
      <c r="AF294" s="138"/>
      <c r="AP294" s="138"/>
      <c r="AZ294" s="138"/>
      <c r="BA294" s="138"/>
      <c r="BB294" s="138"/>
      <c r="BC294" s="138"/>
      <c r="BD294" s="138"/>
      <c r="BE294" s="138"/>
      <c r="BF294" s="138"/>
      <c r="BG294" s="138"/>
      <c r="BJ294" s="138"/>
      <c r="BT294" s="138"/>
      <c r="CD294" s="138"/>
      <c r="CN294" s="138"/>
      <c r="CX294" s="138"/>
      <c r="DH294" s="138"/>
      <c r="DR294" s="138"/>
      <c r="EB294" s="138"/>
      <c r="EL294" s="138"/>
      <c r="EV294" s="138"/>
      <c r="FF294" s="138"/>
      <c r="FP294" s="138"/>
      <c r="FZ294" s="138"/>
      <c r="GJ294" s="138"/>
      <c r="GT294" s="138"/>
      <c r="HD294" s="138"/>
      <c r="HN294" s="138"/>
      <c r="HX294" s="138"/>
      <c r="IH294" s="138"/>
      <c r="IR294" s="138"/>
    </row>
    <row xmlns:x14ac="http://schemas.microsoft.com/office/spreadsheetml/2009/9/ac" r="295" s="3" customFormat="true" x14ac:dyDescent="0.25">
      <c r="A295" s="420"/>
      <c r="B295" s="138"/>
      <c r="L295" s="138"/>
      <c r="V295" s="138"/>
      <c r="AF295" s="138"/>
      <c r="AP295" s="138"/>
      <c r="AZ295" s="138"/>
      <c r="BA295" s="138"/>
      <c r="BB295" s="138"/>
      <c r="BC295" s="138"/>
      <c r="BD295" s="138"/>
      <c r="BE295" s="138"/>
      <c r="BF295" s="138"/>
      <c r="BG295" s="138"/>
      <c r="BJ295" s="138"/>
      <c r="BT295" s="138"/>
      <c r="CD295" s="138"/>
      <c r="CN295" s="138"/>
      <c r="CX295" s="138"/>
      <c r="DH295" s="138"/>
      <c r="DR295" s="138"/>
      <c r="EB295" s="138"/>
      <c r="EL295" s="138"/>
      <c r="EV295" s="138"/>
      <c r="FF295" s="138"/>
      <c r="FP295" s="138"/>
      <c r="FZ295" s="138"/>
      <c r="GJ295" s="138"/>
      <c r="GT295" s="138"/>
      <c r="HD295" s="138"/>
      <c r="HN295" s="138"/>
      <c r="HX295" s="138"/>
      <c r="IH295" s="138"/>
      <c r="IR295" s="138"/>
    </row>
    <row xmlns:x14ac="http://schemas.microsoft.com/office/spreadsheetml/2009/9/ac" r="296" s="3" customFormat="true" x14ac:dyDescent="0.25">
      <c r="A296" s="420"/>
      <c r="B296" s="138"/>
      <c r="L296" s="138"/>
      <c r="V296" s="138"/>
      <c r="AF296" s="138"/>
      <c r="AP296" s="138"/>
      <c r="AZ296" s="138"/>
      <c r="BA296" s="138"/>
      <c r="BB296" s="138"/>
      <c r="BC296" s="138"/>
      <c r="BD296" s="138"/>
      <c r="BE296" s="138"/>
      <c r="BF296" s="138"/>
      <c r="BG296" s="138"/>
      <c r="BJ296" s="138"/>
      <c r="BT296" s="138"/>
      <c r="CD296" s="138"/>
      <c r="CN296" s="138"/>
      <c r="CX296" s="138"/>
      <c r="DH296" s="138"/>
      <c r="DR296" s="138"/>
      <c r="EB296" s="138"/>
      <c r="EL296" s="138"/>
      <c r="EV296" s="138"/>
      <c r="FF296" s="138"/>
      <c r="FP296" s="138"/>
      <c r="FZ296" s="138"/>
      <c r="GJ296" s="138"/>
      <c r="GT296" s="138"/>
      <c r="HD296" s="138"/>
      <c r="HN296" s="138"/>
      <c r="HX296" s="138"/>
      <c r="IH296" s="138"/>
      <c r="IR296" s="138"/>
    </row>
    <row xmlns:x14ac="http://schemas.microsoft.com/office/spreadsheetml/2009/9/ac" r="297" s="3" customFormat="true" x14ac:dyDescent="0.25">
      <c r="A297" s="420"/>
      <c r="B297" s="138"/>
      <c r="L297" s="138"/>
      <c r="V297" s="138"/>
      <c r="AF297" s="138"/>
      <c r="AP297" s="138"/>
      <c r="AZ297" s="138"/>
      <c r="BA297" s="138"/>
      <c r="BB297" s="138"/>
      <c r="BC297" s="138"/>
      <c r="BD297" s="138"/>
      <c r="BE297" s="138"/>
      <c r="BF297" s="138"/>
      <c r="BG297" s="138"/>
      <c r="BJ297" s="138"/>
      <c r="BT297" s="138"/>
      <c r="CD297" s="138"/>
      <c r="CN297" s="138"/>
      <c r="CX297" s="138"/>
      <c r="DH297" s="138"/>
      <c r="DR297" s="138"/>
      <c r="EB297" s="138"/>
      <c r="EL297" s="138"/>
      <c r="EV297" s="138"/>
      <c r="FF297" s="138"/>
      <c r="FP297" s="138"/>
      <c r="FZ297" s="138"/>
      <c r="GJ297" s="138"/>
      <c r="GT297" s="138"/>
      <c r="HD297" s="138"/>
      <c r="HN297" s="138"/>
      <c r="HX297" s="138"/>
      <c r="IH297" s="138"/>
      <c r="IR297" s="138"/>
    </row>
    <row xmlns:x14ac="http://schemas.microsoft.com/office/spreadsheetml/2009/9/ac" r="298" s="3" customFormat="true" x14ac:dyDescent="0.25">
      <c r="A298" s="420"/>
      <c r="B298" s="138"/>
      <c r="L298" s="138"/>
      <c r="V298" s="138"/>
      <c r="AF298" s="138"/>
      <c r="AP298" s="138"/>
      <c r="AZ298" s="138"/>
      <c r="BA298" s="138"/>
      <c r="BB298" s="138"/>
      <c r="BC298" s="138"/>
      <c r="BD298" s="138"/>
      <c r="BE298" s="138"/>
      <c r="BF298" s="138"/>
      <c r="BG298" s="138"/>
      <c r="BJ298" s="138"/>
      <c r="BT298" s="138"/>
      <c r="CD298" s="138"/>
      <c r="CN298" s="138"/>
      <c r="CX298" s="138"/>
      <c r="DH298" s="138"/>
      <c r="DR298" s="138"/>
      <c r="EB298" s="138"/>
      <c r="EL298" s="138"/>
      <c r="EV298" s="138"/>
      <c r="FF298" s="138"/>
      <c r="FP298" s="138"/>
      <c r="FZ298" s="138"/>
      <c r="GJ298" s="138"/>
      <c r="GT298" s="138"/>
      <c r="HD298" s="138"/>
      <c r="HN298" s="138"/>
      <c r="HX298" s="138"/>
      <c r="IH298" s="138"/>
      <c r="IR298" s="138"/>
    </row>
    <row xmlns:x14ac="http://schemas.microsoft.com/office/spreadsheetml/2009/9/ac" r="299" s="3" customFormat="true" x14ac:dyDescent="0.25">
      <c r="A299" s="420"/>
      <c r="B299" s="138"/>
      <c r="L299" s="138"/>
      <c r="V299" s="138"/>
      <c r="AF299" s="138"/>
      <c r="AP299" s="138"/>
      <c r="AZ299" s="138"/>
      <c r="BA299" s="138"/>
      <c r="BB299" s="138"/>
      <c r="BC299" s="138"/>
      <c r="BD299" s="138"/>
      <c r="BE299" s="138"/>
      <c r="BF299" s="138"/>
      <c r="BG299" s="138"/>
      <c r="BJ299" s="138"/>
      <c r="BT299" s="138"/>
      <c r="CD299" s="138"/>
      <c r="CN299" s="138"/>
      <c r="CX299" s="138"/>
      <c r="DH299" s="138"/>
      <c r="DR299" s="138"/>
      <c r="EB299" s="138"/>
      <c r="EL299" s="138"/>
      <c r="EV299" s="138"/>
      <c r="FF299" s="138"/>
      <c r="FP299" s="138"/>
      <c r="FZ299" s="138"/>
      <c r="GJ299" s="138"/>
      <c r="GT299" s="138"/>
      <c r="HD299" s="138"/>
      <c r="HN299" s="138"/>
      <c r="HX299" s="138"/>
      <c r="IH299" s="138"/>
      <c r="IR299" s="138"/>
    </row>
    <row xmlns:x14ac="http://schemas.microsoft.com/office/spreadsheetml/2009/9/ac" r="300" s="3" customFormat="true" x14ac:dyDescent="0.25">
      <c r="A300" s="420"/>
      <c r="B300" s="138"/>
      <c r="L300" s="138"/>
      <c r="V300" s="138"/>
      <c r="AF300" s="138"/>
      <c r="AP300" s="138"/>
      <c r="AZ300" s="138"/>
      <c r="BA300" s="138"/>
      <c r="BB300" s="138"/>
      <c r="BC300" s="138"/>
      <c r="BD300" s="138"/>
      <c r="BE300" s="138"/>
      <c r="BF300" s="138"/>
      <c r="BG300" s="138"/>
      <c r="BJ300" s="138"/>
      <c r="BT300" s="138"/>
      <c r="CD300" s="138"/>
      <c r="CN300" s="138"/>
      <c r="CX300" s="138"/>
      <c r="DH300" s="138"/>
      <c r="DR300" s="138"/>
      <c r="EB300" s="138"/>
      <c r="EL300" s="138"/>
      <c r="EV300" s="138"/>
      <c r="FF300" s="138"/>
      <c r="FP300" s="138"/>
      <c r="FZ300" s="138"/>
      <c r="GJ300" s="138"/>
      <c r="GT300" s="138"/>
      <c r="HD300" s="138"/>
      <c r="HN300" s="138"/>
      <c r="HX300" s="138"/>
      <c r="IH300" s="138"/>
      <c r="IR300" s="138"/>
    </row>
    <row xmlns:x14ac="http://schemas.microsoft.com/office/spreadsheetml/2009/9/ac" r="301" s="3" customFormat="true" x14ac:dyDescent="0.25">
      <c r="A301" s="420"/>
      <c r="B301" s="138"/>
      <c r="L301" s="138"/>
      <c r="V301" s="138"/>
      <c r="AF301" s="138"/>
      <c r="AP301" s="138"/>
      <c r="AZ301" s="138"/>
      <c r="BA301" s="138"/>
      <c r="BB301" s="138"/>
      <c r="BC301" s="138"/>
      <c r="BD301" s="138"/>
      <c r="BE301" s="138"/>
      <c r="BF301" s="138"/>
      <c r="BG301" s="138"/>
      <c r="BJ301" s="138"/>
      <c r="BT301" s="138"/>
      <c r="CD301" s="138"/>
      <c r="CN301" s="138"/>
      <c r="CX301" s="138"/>
      <c r="DH301" s="138"/>
      <c r="DR301" s="138"/>
      <c r="EB301" s="138"/>
      <c r="EL301" s="138"/>
      <c r="EV301" s="138"/>
      <c r="FF301" s="138"/>
      <c r="FP301" s="138"/>
      <c r="FZ301" s="138"/>
      <c r="GJ301" s="138"/>
      <c r="GT301" s="138"/>
      <c r="HD301" s="138"/>
      <c r="HN301" s="138"/>
      <c r="HX301" s="138"/>
      <c r="IH301" s="138"/>
      <c r="IR301" s="138"/>
    </row>
    <row xmlns:x14ac="http://schemas.microsoft.com/office/spreadsheetml/2009/9/ac" r="302" s="3" customFormat="true" x14ac:dyDescent="0.25">
      <c r="A302" s="420"/>
      <c r="B302" s="138"/>
      <c r="L302" s="138"/>
      <c r="V302" s="138"/>
      <c r="AF302" s="138"/>
      <c r="AP302" s="138"/>
      <c r="AZ302" s="138"/>
      <c r="BA302" s="138"/>
      <c r="BB302" s="138"/>
      <c r="BC302" s="138"/>
      <c r="BD302" s="138"/>
      <c r="BE302" s="138"/>
      <c r="BF302" s="138"/>
      <c r="BG302" s="138"/>
      <c r="BJ302" s="138"/>
      <c r="BT302" s="138"/>
      <c r="CD302" s="138"/>
      <c r="CN302" s="138"/>
      <c r="CX302" s="138"/>
      <c r="DH302" s="138"/>
      <c r="DR302" s="138"/>
      <c r="EB302" s="138"/>
      <c r="EL302" s="138"/>
      <c r="EV302" s="138"/>
      <c r="FF302" s="138"/>
      <c r="FP302" s="138"/>
      <c r="FZ302" s="138"/>
      <c r="GJ302" s="138"/>
      <c r="GT302" s="138"/>
      <c r="HD302" s="138"/>
      <c r="HN302" s="138"/>
      <c r="HX302" s="138"/>
      <c r="IH302" s="138"/>
      <c r="IR302" s="138"/>
    </row>
    <row xmlns:x14ac="http://schemas.microsoft.com/office/spreadsheetml/2009/9/ac" r="303" s="3" customFormat="true" x14ac:dyDescent="0.25">
      <c r="A303" s="420"/>
      <c r="B303" s="138"/>
      <c r="L303" s="138"/>
      <c r="V303" s="138"/>
      <c r="AF303" s="138"/>
      <c r="AP303" s="138"/>
      <c r="AZ303" s="138"/>
      <c r="BA303" s="138"/>
      <c r="BB303" s="138"/>
      <c r="BC303" s="138"/>
      <c r="BD303" s="138"/>
      <c r="BE303" s="138"/>
      <c r="BF303" s="138"/>
      <c r="BG303" s="138"/>
      <c r="BJ303" s="138"/>
      <c r="BT303" s="138"/>
      <c r="CD303" s="138"/>
      <c r="CN303" s="138"/>
      <c r="CX303" s="138"/>
      <c r="DH303" s="138"/>
      <c r="DR303" s="138"/>
      <c r="EB303" s="138"/>
      <c r="EL303" s="138"/>
      <c r="EV303" s="138"/>
      <c r="FF303" s="138"/>
      <c r="FP303" s="138"/>
      <c r="FZ303" s="138"/>
      <c r="GJ303" s="138"/>
      <c r="GT303" s="138"/>
      <c r="HD303" s="138"/>
      <c r="HN303" s="138"/>
      <c r="HX303" s="138"/>
      <c r="IH303" s="138"/>
      <c r="IR303" s="138"/>
    </row>
    <row xmlns:x14ac="http://schemas.microsoft.com/office/spreadsheetml/2009/9/ac" r="304" s="3" customFormat="true" x14ac:dyDescent="0.25">
      <c r="A304" s="420"/>
      <c r="B304" s="138"/>
      <c r="L304" s="138"/>
      <c r="V304" s="138"/>
      <c r="AF304" s="138"/>
      <c r="AP304" s="138"/>
      <c r="AZ304" s="138"/>
      <c r="BA304" s="138"/>
      <c r="BB304" s="138"/>
      <c r="BC304" s="138"/>
      <c r="BD304" s="138"/>
      <c r="BE304" s="138"/>
      <c r="BF304" s="138"/>
      <c r="BG304" s="138"/>
      <c r="BJ304" s="138"/>
      <c r="BT304" s="138"/>
      <c r="CD304" s="138"/>
      <c r="CN304" s="138"/>
      <c r="CX304" s="138"/>
      <c r="DH304" s="138"/>
      <c r="DR304" s="138"/>
      <c r="EB304" s="138"/>
      <c r="EL304" s="138"/>
      <c r="EV304" s="138"/>
      <c r="FF304" s="138"/>
      <c r="FP304" s="138"/>
      <c r="FZ304" s="138"/>
      <c r="GJ304" s="138"/>
      <c r="GT304" s="138"/>
      <c r="HD304" s="138"/>
      <c r="HN304" s="138"/>
      <c r="HX304" s="138"/>
      <c r="IH304" s="138"/>
      <c r="IR304" s="138"/>
    </row>
    <row xmlns:x14ac="http://schemas.microsoft.com/office/spreadsheetml/2009/9/ac" r="305" s="3" customFormat="true" x14ac:dyDescent="0.25">
      <c r="A305" s="420"/>
      <c r="B305" s="138"/>
      <c r="L305" s="138"/>
      <c r="V305" s="138"/>
      <c r="AF305" s="138"/>
      <c r="AP305" s="138"/>
      <c r="AZ305" s="138"/>
      <c r="BA305" s="138"/>
      <c r="BB305" s="138"/>
      <c r="BC305" s="138"/>
      <c r="BD305" s="138"/>
      <c r="BE305" s="138"/>
      <c r="BF305" s="138"/>
      <c r="BG305" s="138"/>
      <c r="BJ305" s="138"/>
      <c r="BT305" s="138"/>
      <c r="CD305" s="138"/>
      <c r="CN305" s="138"/>
      <c r="CX305" s="138"/>
      <c r="DH305" s="138"/>
      <c r="DR305" s="138"/>
      <c r="EB305" s="138"/>
      <c r="EL305" s="138"/>
      <c r="EV305" s="138"/>
      <c r="FF305" s="138"/>
      <c r="FP305" s="138"/>
      <c r="FZ305" s="138"/>
      <c r="GJ305" s="138"/>
      <c r="GT305" s="138"/>
      <c r="HD305" s="138"/>
      <c r="HN305" s="138"/>
      <c r="HX305" s="138"/>
      <c r="IH305" s="138"/>
      <c r="IR305" s="138"/>
    </row>
    <row xmlns:x14ac="http://schemas.microsoft.com/office/spreadsheetml/2009/9/ac" r="306" s="3" customFormat="true" x14ac:dyDescent="0.25">
      <c r="A306" s="420"/>
      <c r="B306" s="138"/>
      <c r="L306" s="138"/>
      <c r="V306" s="138"/>
      <c r="AF306" s="138"/>
      <c r="AP306" s="138"/>
      <c r="AZ306" s="138"/>
      <c r="BA306" s="138"/>
      <c r="BB306" s="138"/>
      <c r="BC306" s="138"/>
      <c r="BD306" s="138"/>
      <c r="BE306" s="138"/>
      <c r="BF306" s="138"/>
      <c r="BG306" s="138"/>
      <c r="BJ306" s="138"/>
      <c r="BT306" s="138"/>
      <c r="CD306" s="138"/>
      <c r="CN306" s="138"/>
      <c r="CX306" s="138"/>
      <c r="DH306" s="138"/>
      <c r="DR306" s="138"/>
      <c r="EB306" s="138"/>
      <c r="EL306" s="138"/>
      <c r="EV306" s="138"/>
      <c r="FF306" s="138"/>
      <c r="FP306" s="138"/>
      <c r="FZ306" s="138"/>
      <c r="GJ306" s="138"/>
      <c r="GT306" s="138"/>
      <c r="HD306" s="138"/>
      <c r="HN306" s="138"/>
      <c r="HX306" s="138"/>
      <c r="IH306" s="138"/>
      <c r="IR306" s="138"/>
    </row>
    <row xmlns:x14ac="http://schemas.microsoft.com/office/spreadsheetml/2009/9/ac" r="307" s="3" customFormat="true" x14ac:dyDescent="0.25">
      <c r="A307" s="420"/>
      <c r="B307" s="138"/>
      <c r="L307" s="138"/>
      <c r="V307" s="138"/>
      <c r="AF307" s="138"/>
      <c r="AP307" s="138"/>
      <c r="AZ307" s="138"/>
      <c r="BA307" s="138"/>
      <c r="BB307" s="138"/>
      <c r="BC307" s="138"/>
      <c r="BD307" s="138"/>
      <c r="BE307" s="138"/>
      <c r="BF307" s="138"/>
      <c r="BG307" s="138"/>
      <c r="BJ307" s="138"/>
      <c r="BT307" s="138"/>
      <c r="CD307" s="138"/>
      <c r="CN307" s="138"/>
      <c r="CX307" s="138"/>
      <c r="DH307" s="138"/>
      <c r="DR307" s="138"/>
      <c r="EB307" s="138"/>
      <c r="EL307" s="138"/>
      <c r="EV307" s="138"/>
      <c r="FF307" s="138"/>
      <c r="FP307" s="138"/>
      <c r="FZ307" s="138"/>
      <c r="GJ307" s="138"/>
      <c r="GT307" s="138"/>
      <c r="HD307" s="138"/>
      <c r="HN307" s="138"/>
      <c r="HX307" s="138"/>
      <c r="IH307" s="138"/>
      <c r="IR307" s="138"/>
    </row>
    <row xmlns:x14ac="http://schemas.microsoft.com/office/spreadsheetml/2009/9/ac" r="308" s="3" customFormat="true" x14ac:dyDescent="0.25">
      <c r="A308" s="420"/>
      <c r="B308" s="138"/>
      <c r="L308" s="138"/>
      <c r="V308" s="138"/>
      <c r="AF308" s="138"/>
      <c r="AP308" s="138"/>
      <c r="AZ308" s="138"/>
      <c r="BA308" s="138"/>
      <c r="BB308" s="138"/>
      <c r="BC308" s="138"/>
      <c r="BD308" s="138"/>
      <c r="BE308" s="138"/>
      <c r="BF308" s="138"/>
      <c r="BG308" s="138"/>
      <c r="BJ308" s="138"/>
      <c r="BT308" s="138"/>
      <c r="CD308" s="138"/>
      <c r="CN308" s="138"/>
      <c r="CX308" s="138"/>
      <c r="DH308" s="138"/>
      <c r="DR308" s="138"/>
      <c r="EB308" s="138"/>
      <c r="EL308" s="138"/>
      <c r="EV308" s="138"/>
      <c r="FF308" s="138"/>
      <c r="FP308" s="138"/>
      <c r="FZ308" s="138"/>
      <c r="GJ308" s="138"/>
      <c r="GT308" s="138"/>
      <c r="HD308" s="138"/>
      <c r="HN308" s="138"/>
      <c r="HX308" s="138"/>
      <c r="IH308" s="138"/>
      <c r="IR308" s="138"/>
    </row>
    <row xmlns:x14ac="http://schemas.microsoft.com/office/spreadsheetml/2009/9/ac" r="309" s="3" customFormat="true" x14ac:dyDescent="0.25">
      <c r="A309" s="420"/>
      <c r="B309" s="138"/>
      <c r="L309" s="138"/>
      <c r="V309" s="138"/>
      <c r="AF309" s="138"/>
      <c r="AP309" s="138"/>
      <c r="AZ309" s="138"/>
      <c r="BA309" s="138"/>
      <c r="BB309" s="138"/>
      <c r="BC309" s="138"/>
      <c r="BD309" s="138"/>
      <c r="BE309" s="138"/>
      <c r="BF309" s="138"/>
      <c r="BG309" s="138"/>
      <c r="BJ309" s="138"/>
      <c r="BT309" s="138"/>
      <c r="CD309" s="138"/>
      <c r="CN309" s="138"/>
      <c r="CX309" s="138"/>
      <c r="DH309" s="138"/>
      <c r="DR309" s="138"/>
      <c r="EB309" s="138"/>
      <c r="EL309" s="138"/>
      <c r="EV309" s="138"/>
      <c r="FF309" s="138"/>
      <c r="FP309" s="138"/>
      <c r="FZ309" s="138"/>
      <c r="GJ309" s="138"/>
      <c r="GT309" s="138"/>
      <c r="HD309" s="138"/>
      <c r="HN309" s="138"/>
      <c r="HX309" s="138"/>
      <c r="IH309" s="138"/>
      <c r="IR309" s="138"/>
    </row>
    <row xmlns:x14ac="http://schemas.microsoft.com/office/spreadsheetml/2009/9/ac" r="310" s="3" customFormat="true" x14ac:dyDescent="0.25">
      <c r="A310" s="420"/>
      <c r="B310" s="138"/>
      <c r="L310" s="138"/>
      <c r="V310" s="138"/>
      <c r="AF310" s="138"/>
      <c r="AP310" s="138"/>
      <c r="AZ310" s="138"/>
      <c r="BA310" s="138"/>
      <c r="BB310" s="138"/>
      <c r="BC310" s="138"/>
      <c r="BD310" s="138"/>
      <c r="BE310" s="138"/>
      <c r="BF310" s="138"/>
      <c r="BG310" s="138"/>
      <c r="BJ310" s="138"/>
      <c r="BT310" s="138"/>
      <c r="CD310" s="138"/>
      <c r="CN310" s="138"/>
      <c r="CX310" s="138"/>
      <c r="DH310" s="138"/>
      <c r="DR310" s="138"/>
      <c r="EB310" s="138"/>
      <c r="EL310" s="138"/>
      <c r="EV310" s="138"/>
      <c r="FF310" s="138"/>
      <c r="FP310" s="138"/>
      <c r="FZ310" s="138"/>
      <c r="GJ310" s="138"/>
      <c r="GT310" s="138"/>
      <c r="HD310" s="138"/>
      <c r="HN310" s="138"/>
      <c r="HX310" s="138"/>
      <c r="IH310" s="138"/>
      <c r="IR310" s="138"/>
    </row>
    <row xmlns:x14ac="http://schemas.microsoft.com/office/spreadsheetml/2009/9/ac" r="311" s="3" customFormat="true" x14ac:dyDescent="0.25">
      <c r="A311" s="420"/>
      <c r="B311" s="138"/>
      <c r="L311" s="138"/>
      <c r="V311" s="138"/>
      <c r="AF311" s="138"/>
      <c r="AP311" s="138"/>
      <c r="AZ311" s="138"/>
      <c r="BA311" s="138"/>
      <c r="BB311" s="138"/>
      <c r="BC311" s="138"/>
      <c r="BD311" s="138"/>
      <c r="BE311" s="138"/>
      <c r="BF311" s="138"/>
      <c r="BG311" s="138"/>
      <c r="BJ311" s="138"/>
      <c r="BT311" s="138"/>
      <c r="CD311" s="138"/>
      <c r="CN311" s="138"/>
      <c r="CX311" s="138"/>
      <c r="DH311" s="138"/>
      <c r="DR311" s="138"/>
      <c r="EB311" s="138"/>
      <c r="EL311" s="138"/>
      <c r="EV311" s="138"/>
      <c r="FF311" s="138"/>
      <c r="FP311" s="138"/>
      <c r="FZ311" s="138"/>
      <c r="GJ311" s="138"/>
      <c r="GT311" s="138"/>
      <c r="HD311" s="138"/>
      <c r="HN311" s="138"/>
      <c r="HX311" s="138"/>
      <c r="IH311" s="138"/>
      <c r="IR311" s="138"/>
    </row>
    <row xmlns:x14ac="http://schemas.microsoft.com/office/spreadsheetml/2009/9/ac" r="312" s="3" customFormat="true" x14ac:dyDescent="0.25">
      <c r="A312" s="420"/>
      <c r="B312" s="138"/>
      <c r="L312" s="138"/>
      <c r="V312" s="138"/>
      <c r="AF312" s="138"/>
      <c r="AP312" s="138"/>
      <c r="AZ312" s="138"/>
      <c r="BA312" s="138"/>
      <c r="BB312" s="138"/>
      <c r="BC312" s="138"/>
      <c r="BD312" s="138"/>
      <c r="BE312" s="138"/>
      <c r="BF312" s="138"/>
      <c r="BG312" s="138"/>
      <c r="BJ312" s="138"/>
      <c r="BT312" s="138"/>
      <c r="CD312" s="138"/>
      <c r="CN312" s="138"/>
      <c r="CX312" s="138"/>
      <c r="DH312" s="138"/>
      <c r="DR312" s="138"/>
      <c r="EB312" s="138"/>
      <c r="EL312" s="138"/>
      <c r="EV312" s="138"/>
      <c r="FF312" s="138"/>
      <c r="FP312" s="138"/>
      <c r="FZ312" s="138"/>
      <c r="GJ312" s="138"/>
      <c r="GT312" s="138"/>
      <c r="HD312" s="138"/>
      <c r="HN312" s="138"/>
      <c r="HX312" s="138"/>
      <c r="IH312" s="138"/>
      <c r="IR312" s="138"/>
    </row>
    <row xmlns:x14ac="http://schemas.microsoft.com/office/spreadsheetml/2009/9/ac" r="313" s="3" customFormat="true" x14ac:dyDescent="0.25">
      <c r="A313" s="420"/>
      <c r="B313" s="138"/>
      <c r="L313" s="138"/>
      <c r="V313" s="138"/>
      <c r="AF313" s="138"/>
      <c r="AP313" s="138"/>
      <c r="AZ313" s="138"/>
      <c r="BA313" s="138"/>
      <c r="BB313" s="138"/>
      <c r="BC313" s="138"/>
      <c r="BD313" s="138"/>
      <c r="BE313" s="138"/>
      <c r="BF313" s="138"/>
      <c r="BG313" s="138"/>
      <c r="BJ313" s="138"/>
      <c r="BT313" s="138"/>
      <c r="CD313" s="138"/>
      <c r="CN313" s="138"/>
      <c r="CX313" s="138"/>
      <c r="DH313" s="138"/>
      <c r="DR313" s="138"/>
      <c r="EB313" s="138"/>
      <c r="EL313" s="138"/>
      <c r="EV313" s="138"/>
      <c r="FF313" s="138"/>
      <c r="FP313" s="138"/>
      <c r="FZ313" s="138"/>
      <c r="GJ313" s="138"/>
      <c r="GT313" s="138"/>
      <c r="HD313" s="138"/>
      <c r="HN313" s="138"/>
      <c r="HX313" s="138"/>
      <c r="IH313" s="138"/>
      <c r="IR313" s="138"/>
    </row>
    <row xmlns:x14ac="http://schemas.microsoft.com/office/spreadsheetml/2009/9/ac" r="314" s="3" customFormat="true" x14ac:dyDescent="0.25">
      <c r="A314" s="420"/>
      <c r="B314" s="138"/>
      <c r="L314" s="138"/>
      <c r="V314" s="138"/>
      <c r="AF314" s="138"/>
      <c r="AP314" s="138"/>
      <c r="AZ314" s="138"/>
      <c r="BA314" s="138"/>
      <c r="BB314" s="138"/>
      <c r="BC314" s="138"/>
      <c r="BD314" s="138"/>
      <c r="BE314" s="138"/>
      <c r="BF314" s="138"/>
      <c r="BG314" s="138"/>
      <c r="BJ314" s="138"/>
      <c r="BT314" s="138"/>
      <c r="CD314" s="138"/>
      <c r="CN314" s="138"/>
      <c r="CX314" s="138"/>
      <c r="DH314" s="138"/>
      <c r="DR314" s="138"/>
      <c r="EB314" s="138"/>
      <c r="EL314" s="138"/>
      <c r="EV314" s="138"/>
      <c r="FF314" s="138"/>
      <c r="FP314" s="138"/>
      <c r="FZ314" s="138"/>
      <c r="GJ314" s="138"/>
      <c r="GT314" s="138"/>
      <c r="HD314" s="138"/>
      <c r="HN314" s="138"/>
      <c r="HX314" s="138"/>
      <c r="IH314" s="138"/>
      <c r="IR314" s="138"/>
    </row>
    <row xmlns:x14ac="http://schemas.microsoft.com/office/spreadsheetml/2009/9/ac" r="315" s="3" customFormat="true" x14ac:dyDescent="0.25">
      <c r="A315" s="420"/>
      <c r="B315" s="138"/>
      <c r="L315" s="138"/>
      <c r="V315" s="138"/>
      <c r="AF315" s="138"/>
      <c r="AP315" s="138"/>
      <c r="AZ315" s="138"/>
      <c r="BA315" s="138"/>
      <c r="BB315" s="138"/>
      <c r="BC315" s="138"/>
      <c r="BD315" s="138"/>
      <c r="BE315" s="138"/>
      <c r="BF315" s="138"/>
      <c r="BG315" s="138"/>
      <c r="BJ315" s="138"/>
      <c r="BT315" s="138"/>
      <c r="CD315" s="138"/>
      <c r="CN315" s="138"/>
      <c r="CX315" s="138"/>
      <c r="DH315" s="138"/>
      <c r="DR315" s="138"/>
      <c r="EB315" s="138"/>
      <c r="EL315" s="138"/>
      <c r="EV315" s="138"/>
      <c r="FF315" s="138"/>
      <c r="FP315" s="138"/>
      <c r="FZ315" s="138"/>
      <c r="GJ315" s="138"/>
      <c r="GT315" s="138"/>
      <c r="HD315" s="138"/>
      <c r="HN315" s="138"/>
      <c r="HX315" s="138"/>
      <c r="IH315" s="138"/>
      <c r="IR315" s="138"/>
    </row>
    <row xmlns:x14ac="http://schemas.microsoft.com/office/spreadsheetml/2009/9/ac" r="316" s="3" customFormat="true" x14ac:dyDescent="0.25">
      <c r="A316" s="420"/>
      <c r="B316" s="138"/>
      <c r="L316" s="138"/>
      <c r="V316" s="138"/>
      <c r="AF316" s="138"/>
      <c r="AP316" s="138"/>
      <c r="AZ316" s="138"/>
      <c r="BA316" s="138"/>
      <c r="BB316" s="138"/>
      <c r="BC316" s="138"/>
      <c r="BD316" s="138"/>
      <c r="BE316" s="138"/>
      <c r="BF316" s="138"/>
      <c r="BG316" s="138"/>
      <c r="BJ316" s="138"/>
      <c r="BT316" s="138"/>
      <c r="CD316" s="138"/>
      <c r="CN316" s="138"/>
      <c r="CX316" s="138"/>
      <c r="DH316" s="138"/>
      <c r="DR316" s="138"/>
      <c r="EB316" s="138"/>
      <c r="EL316" s="138"/>
      <c r="EV316" s="138"/>
      <c r="FF316" s="138"/>
      <c r="FP316" s="138"/>
      <c r="FZ316" s="138"/>
      <c r="GJ316" s="138"/>
      <c r="GT316" s="138"/>
      <c r="HD316" s="138"/>
      <c r="HN316" s="138"/>
      <c r="HX316" s="138"/>
      <c r="IH316" s="138"/>
      <c r="IR316" s="138"/>
    </row>
    <row xmlns:x14ac="http://schemas.microsoft.com/office/spreadsheetml/2009/9/ac" r="317" s="3" customFormat="true" x14ac:dyDescent="0.25">
      <c r="A317" s="420"/>
      <c r="B317" s="138"/>
      <c r="L317" s="138"/>
      <c r="V317" s="138"/>
      <c r="AF317" s="138"/>
      <c r="AP317" s="138"/>
      <c r="AZ317" s="138"/>
      <c r="BA317" s="138"/>
      <c r="BB317" s="138"/>
      <c r="BC317" s="138"/>
      <c r="BD317" s="138"/>
      <c r="BE317" s="138"/>
      <c r="BF317" s="138"/>
      <c r="BG317" s="138"/>
      <c r="BJ317" s="138"/>
      <c r="BT317" s="138"/>
      <c r="CD317" s="138"/>
      <c r="CN317" s="138"/>
      <c r="CX317" s="138"/>
      <c r="DH317" s="138"/>
      <c r="DR317" s="138"/>
      <c r="EB317" s="138"/>
      <c r="EL317" s="138"/>
      <c r="EV317" s="138"/>
      <c r="FF317" s="138"/>
      <c r="FP317" s="138"/>
      <c r="FZ317" s="138"/>
      <c r="GJ317" s="138"/>
      <c r="GT317" s="138"/>
      <c r="HD317" s="138"/>
      <c r="HN317" s="138"/>
      <c r="HX317" s="138"/>
      <c r="IH317" s="138"/>
      <c r="IR317" s="138"/>
    </row>
    <row xmlns:x14ac="http://schemas.microsoft.com/office/spreadsheetml/2009/9/ac" r="318" s="3" customFormat="true" x14ac:dyDescent="0.25">
      <c r="A318" s="420"/>
      <c r="B318" s="138"/>
      <c r="L318" s="138"/>
      <c r="V318" s="138"/>
      <c r="AF318" s="138"/>
      <c r="AP318" s="138"/>
      <c r="AZ318" s="138"/>
      <c r="BA318" s="138"/>
      <c r="BB318" s="138"/>
      <c r="BC318" s="138"/>
      <c r="BD318" s="138"/>
      <c r="BE318" s="138"/>
      <c r="BF318" s="138"/>
      <c r="BG318" s="138"/>
      <c r="BJ318" s="138"/>
      <c r="BT318" s="138"/>
      <c r="CD318" s="138"/>
      <c r="CN318" s="138"/>
      <c r="CX318" s="138"/>
      <c r="DH318" s="138"/>
      <c r="DR318" s="138"/>
      <c r="EB318" s="138"/>
      <c r="EL318" s="138"/>
      <c r="EV318" s="138"/>
      <c r="FF318" s="138"/>
      <c r="FP318" s="138"/>
      <c r="FZ318" s="138"/>
      <c r="GJ318" s="138"/>
      <c r="GT318" s="138"/>
      <c r="HD318" s="138"/>
      <c r="HN318" s="138"/>
      <c r="HX318" s="138"/>
      <c r="IH318" s="138"/>
      <c r="IR318" s="138"/>
    </row>
    <row xmlns:x14ac="http://schemas.microsoft.com/office/spreadsheetml/2009/9/ac" r="319" s="3" customFormat="true" x14ac:dyDescent="0.25">
      <c r="A319" s="420"/>
      <c r="B319" s="138"/>
      <c r="L319" s="138"/>
      <c r="V319" s="138"/>
      <c r="AF319" s="138"/>
      <c r="AP319" s="138"/>
      <c r="AZ319" s="138"/>
      <c r="BA319" s="138"/>
      <c r="BB319" s="138"/>
      <c r="BC319" s="138"/>
      <c r="BD319" s="138"/>
      <c r="BE319" s="138"/>
      <c r="BF319" s="138"/>
      <c r="BG319" s="138"/>
      <c r="BJ319" s="138"/>
      <c r="BT319" s="138"/>
      <c r="CD319" s="138"/>
      <c r="CN319" s="138"/>
      <c r="CX319" s="138"/>
      <c r="DH319" s="138"/>
      <c r="DR319" s="138"/>
      <c r="EB319" s="138"/>
      <c r="EL319" s="138"/>
      <c r="EV319" s="138"/>
      <c r="FF319" s="138"/>
      <c r="FP319" s="138"/>
      <c r="FZ319" s="138"/>
      <c r="GJ319" s="138"/>
      <c r="GT319" s="138"/>
      <c r="HD319" s="138"/>
      <c r="HN319" s="138"/>
      <c r="HX319" s="138"/>
      <c r="IH319" s="138"/>
      <c r="IR319" s="138"/>
    </row>
    <row xmlns:x14ac="http://schemas.microsoft.com/office/spreadsheetml/2009/9/ac" r="320" s="3" customFormat="true" x14ac:dyDescent="0.25">
      <c r="A320" s="420"/>
      <c r="B320" s="138"/>
      <c r="L320" s="138"/>
      <c r="V320" s="138"/>
      <c r="AF320" s="138"/>
      <c r="AP320" s="138"/>
      <c r="AZ320" s="138"/>
      <c r="BA320" s="138"/>
      <c r="BB320" s="138"/>
      <c r="BC320" s="138"/>
      <c r="BD320" s="138"/>
      <c r="BE320" s="138"/>
      <c r="BF320" s="138"/>
      <c r="BG320" s="138"/>
      <c r="BJ320" s="138"/>
      <c r="BT320" s="138"/>
      <c r="CD320" s="138"/>
      <c r="CN320" s="138"/>
      <c r="CX320" s="138"/>
      <c r="DH320" s="138"/>
      <c r="DR320" s="138"/>
      <c r="EB320" s="138"/>
      <c r="EL320" s="138"/>
      <c r="EV320" s="138"/>
      <c r="FF320" s="138"/>
      <c r="FP320" s="138"/>
      <c r="FZ320" s="138"/>
      <c r="GJ320" s="138"/>
      <c r="GT320" s="138"/>
      <c r="HD320" s="138"/>
      <c r="HN320" s="138"/>
      <c r="HX320" s="138"/>
      <c r="IH320" s="138"/>
      <c r="IR320" s="138"/>
    </row>
    <row xmlns:x14ac="http://schemas.microsoft.com/office/spreadsheetml/2009/9/ac" r="321" s="3" customFormat="true" x14ac:dyDescent="0.25">
      <c r="A321" s="420"/>
      <c r="B321" s="138"/>
      <c r="L321" s="138"/>
      <c r="V321" s="138"/>
      <c r="AF321" s="138"/>
      <c r="AP321" s="138"/>
      <c r="AZ321" s="138"/>
      <c r="BA321" s="138"/>
      <c r="BB321" s="138"/>
      <c r="BC321" s="138"/>
      <c r="BD321" s="138"/>
      <c r="BE321" s="138"/>
      <c r="BF321" s="138"/>
      <c r="BG321" s="138"/>
      <c r="BJ321" s="138"/>
      <c r="BT321" s="138"/>
      <c r="CD321" s="138"/>
      <c r="CN321" s="138"/>
      <c r="CX321" s="138"/>
      <c r="DH321" s="138"/>
      <c r="DR321" s="138"/>
      <c r="EB321" s="138"/>
      <c r="EL321" s="138"/>
      <c r="EV321" s="138"/>
      <c r="FF321" s="138"/>
      <c r="FP321" s="138"/>
      <c r="FZ321" s="138"/>
      <c r="GJ321" s="138"/>
      <c r="GT321" s="138"/>
      <c r="HD321" s="138"/>
      <c r="HN321" s="138"/>
      <c r="HX321" s="138"/>
      <c r="IH321" s="138"/>
      <c r="IR321" s="138"/>
    </row>
    <row xmlns:x14ac="http://schemas.microsoft.com/office/spreadsheetml/2009/9/ac" r="322" s="3" customFormat="true" x14ac:dyDescent="0.25">
      <c r="A322" s="420"/>
      <c r="B322" s="138"/>
      <c r="L322" s="138"/>
      <c r="V322" s="138"/>
      <c r="AF322" s="138"/>
      <c r="AP322" s="138"/>
      <c r="AZ322" s="138"/>
      <c r="BA322" s="138"/>
      <c r="BB322" s="138"/>
      <c r="BC322" s="138"/>
      <c r="BD322" s="138"/>
      <c r="BE322" s="138"/>
      <c r="BF322" s="138"/>
      <c r="BG322" s="138"/>
      <c r="BJ322" s="138"/>
      <c r="BT322" s="138"/>
      <c r="CD322" s="138"/>
      <c r="CN322" s="138"/>
      <c r="CX322" s="138"/>
      <c r="DH322" s="138"/>
      <c r="DR322" s="138"/>
      <c r="EB322" s="138"/>
      <c r="EL322" s="138"/>
      <c r="EV322" s="138"/>
      <c r="FF322" s="138"/>
      <c r="FP322" s="138"/>
      <c r="FZ322" s="138"/>
      <c r="GJ322" s="138"/>
      <c r="GT322" s="138"/>
      <c r="HD322" s="138"/>
      <c r="HN322" s="138"/>
      <c r="HX322" s="138"/>
      <c r="IH322" s="138"/>
      <c r="IR322" s="138"/>
    </row>
    <row xmlns:x14ac="http://schemas.microsoft.com/office/spreadsheetml/2009/9/ac" r="323" s="3" customFormat="true" x14ac:dyDescent="0.25">
      <c r="A323" s="420"/>
      <c r="B323" s="138"/>
      <c r="L323" s="138"/>
      <c r="V323" s="138"/>
      <c r="AF323" s="138"/>
      <c r="AP323" s="138"/>
      <c r="AZ323" s="138"/>
      <c r="BA323" s="138"/>
      <c r="BB323" s="138"/>
      <c r="BC323" s="138"/>
      <c r="BD323" s="138"/>
      <c r="BE323" s="138"/>
      <c r="BF323" s="138"/>
      <c r="BG323" s="138"/>
      <c r="BJ323" s="138"/>
      <c r="BT323" s="138"/>
      <c r="CD323" s="138"/>
      <c r="CN323" s="138"/>
      <c r="CX323" s="138"/>
      <c r="DH323" s="138"/>
      <c r="DR323" s="138"/>
      <c r="EB323" s="138"/>
      <c r="EL323" s="138"/>
      <c r="EV323" s="138"/>
      <c r="FF323" s="138"/>
      <c r="FP323" s="138"/>
      <c r="FZ323" s="138"/>
      <c r="GJ323" s="138"/>
      <c r="GT323" s="138"/>
      <c r="HD323" s="138"/>
      <c r="HN323" s="138"/>
      <c r="HX323" s="138"/>
      <c r="IH323" s="138"/>
      <c r="IR323" s="138"/>
    </row>
    <row xmlns:x14ac="http://schemas.microsoft.com/office/spreadsheetml/2009/9/ac" r="324" s="3" customFormat="true" x14ac:dyDescent="0.25">
      <c r="A324" s="420"/>
      <c r="B324" s="138"/>
      <c r="L324" s="138"/>
      <c r="V324" s="138"/>
      <c r="AF324" s="138"/>
      <c r="AP324" s="138"/>
      <c r="AZ324" s="138"/>
      <c r="BA324" s="138"/>
      <c r="BB324" s="138"/>
      <c r="BC324" s="138"/>
      <c r="BD324" s="138"/>
      <c r="BE324" s="138"/>
      <c r="BF324" s="138"/>
      <c r="BG324" s="138"/>
      <c r="BJ324" s="138"/>
      <c r="BT324" s="138"/>
      <c r="CD324" s="138"/>
      <c r="CN324" s="138"/>
      <c r="CX324" s="138"/>
      <c r="DH324" s="138"/>
      <c r="DR324" s="138"/>
      <c r="EB324" s="138"/>
      <c r="EL324" s="138"/>
      <c r="EV324" s="138"/>
      <c r="FF324" s="138"/>
      <c r="FP324" s="138"/>
      <c r="FZ324" s="138"/>
      <c r="GJ324" s="138"/>
      <c r="GT324" s="138"/>
      <c r="HD324" s="138"/>
      <c r="HN324" s="138"/>
      <c r="HX324" s="138"/>
      <c r="IH324" s="138"/>
      <c r="IR324" s="138"/>
    </row>
    <row xmlns:x14ac="http://schemas.microsoft.com/office/spreadsheetml/2009/9/ac" r="325" s="3" customFormat="true" x14ac:dyDescent="0.25">
      <c r="A325" s="420"/>
      <c r="B325" s="138"/>
      <c r="L325" s="138"/>
      <c r="V325" s="138"/>
      <c r="AF325" s="138"/>
      <c r="AP325" s="138"/>
      <c r="AZ325" s="138"/>
      <c r="BA325" s="138"/>
      <c r="BB325" s="138"/>
      <c r="BC325" s="138"/>
      <c r="BD325" s="138"/>
      <c r="BE325" s="138"/>
      <c r="BF325" s="138"/>
      <c r="BG325" s="138"/>
      <c r="BJ325" s="138"/>
      <c r="BT325" s="138"/>
      <c r="CD325" s="138"/>
      <c r="CN325" s="138"/>
      <c r="CX325" s="138"/>
      <c r="DH325" s="138"/>
      <c r="DR325" s="138"/>
      <c r="EB325" s="138"/>
      <c r="EL325" s="138"/>
      <c r="EV325" s="138"/>
      <c r="FF325" s="138"/>
      <c r="FP325" s="138"/>
      <c r="FZ325" s="138"/>
      <c r="GJ325" s="138"/>
      <c r="GT325" s="138"/>
      <c r="HD325" s="138"/>
      <c r="HN325" s="138"/>
      <c r="HX325" s="138"/>
      <c r="IH325" s="138"/>
      <c r="IR325" s="138"/>
    </row>
    <row xmlns:x14ac="http://schemas.microsoft.com/office/spreadsheetml/2009/9/ac" r="326" s="3" customFormat="true" x14ac:dyDescent="0.25">
      <c r="A326" s="420"/>
      <c r="B326" s="138"/>
      <c r="L326" s="138"/>
      <c r="V326" s="138"/>
      <c r="AF326" s="138"/>
      <c r="AP326" s="138"/>
      <c r="AZ326" s="138"/>
      <c r="BA326" s="138"/>
      <c r="BB326" s="138"/>
      <c r="BC326" s="138"/>
      <c r="BD326" s="138"/>
      <c r="BE326" s="138"/>
      <c r="BF326" s="138"/>
      <c r="BG326" s="138"/>
      <c r="BJ326" s="138"/>
      <c r="BT326" s="138"/>
      <c r="CD326" s="138"/>
      <c r="CN326" s="138"/>
      <c r="CX326" s="138"/>
      <c r="DH326" s="138"/>
      <c r="DR326" s="138"/>
      <c r="EB326" s="138"/>
      <c r="EL326" s="138"/>
      <c r="EV326" s="138"/>
      <c r="FF326" s="138"/>
      <c r="FP326" s="138"/>
      <c r="FZ326" s="138"/>
      <c r="GJ326" s="138"/>
      <c r="GT326" s="138"/>
      <c r="HD326" s="138"/>
      <c r="HN326" s="138"/>
      <c r="HX326" s="138"/>
      <c r="IH326" s="138"/>
      <c r="IR326" s="138"/>
    </row>
    <row xmlns:x14ac="http://schemas.microsoft.com/office/spreadsheetml/2009/9/ac" r="327" s="3" customFormat="true" x14ac:dyDescent="0.25">
      <c r="A327" s="420"/>
      <c r="B327" s="138"/>
      <c r="L327" s="138"/>
      <c r="V327" s="138"/>
      <c r="AF327" s="138"/>
      <c r="AP327" s="138"/>
      <c r="AZ327" s="138"/>
      <c r="BA327" s="138"/>
      <c r="BB327" s="138"/>
      <c r="BC327" s="138"/>
      <c r="BD327" s="138"/>
      <c r="BE327" s="138"/>
      <c r="BF327" s="138"/>
      <c r="BG327" s="138"/>
      <c r="BJ327" s="138"/>
      <c r="BT327" s="138"/>
      <c r="CD327" s="138"/>
      <c r="CN327" s="138"/>
      <c r="CX327" s="138"/>
      <c r="DH327" s="138"/>
      <c r="DR327" s="138"/>
      <c r="EB327" s="138"/>
      <c r="EL327" s="138"/>
      <c r="EV327" s="138"/>
      <c r="FF327" s="138"/>
      <c r="FP327" s="138"/>
      <c r="FZ327" s="138"/>
      <c r="GJ327" s="138"/>
      <c r="GT327" s="138"/>
      <c r="HD327" s="138"/>
      <c r="HN327" s="138"/>
      <c r="HX327" s="138"/>
      <c r="IH327" s="138"/>
      <c r="IR327" s="138"/>
    </row>
    <row xmlns:x14ac="http://schemas.microsoft.com/office/spreadsheetml/2009/9/ac" r="328" s="3" customFormat="true" x14ac:dyDescent="0.25">
      <c r="A328" s="420"/>
      <c r="B328" s="138"/>
      <c r="L328" s="138"/>
      <c r="V328" s="138"/>
      <c r="AF328" s="138"/>
      <c r="AP328" s="138"/>
      <c r="AZ328" s="138"/>
      <c r="BA328" s="138"/>
      <c r="BB328" s="138"/>
      <c r="BC328" s="138"/>
      <c r="BD328" s="138"/>
      <c r="BE328" s="138"/>
      <c r="BF328" s="138"/>
      <c r="BG328" s="138"/>
      <c r="BJ328" s="138"/>
      <c r="BT328" s="138"/>
      <c r="CD328" s="138"/>
      <c r="CN328" s="138"/>
      <c r="CX328" s="138"/>
      <c r="DH328" s="138"/>
      <c r="DR328" s="138"/>
      <c r="EB328" s="138"/>
      <c r="EL328" s="138"/>
      <c r="EV328" s="138"/>
      <c r="FF328" s="138"/>
      <c r="FP328" s="138"/>
      <c r="FZ328" s="138"/>
      <c r="GJ328" s="138"/>
      <c r="GT328" s="138"/>
      <c r="HD328" s="138"/>
      <c r="HN328" s="138"/>
      <c r="HX328" s="138"/>
      <c r="IH328" s="138"/>
      <c r="IR328" s="138"/>
    </row>
    <row xmlns:x14ac="http://schemas.microsoft.com/office/spreadsheetml/2009/9/ac" r="329" s="3" customFormat="true" x14ac:dyDescent="0.25">
      <c r="A329" s="420"/>
      <c r="B329" s="138"/>
      <c r="L329" s="138"/>
      <c r="V329" s="138"/>
      <c r="AF329" s="138"/>
      <c r="AP329" s="138"/>
      <c r="AZ329" s="138"/>
      <c r="BA329" s="138"/>
      <c r="BB329" s="138"/>
      <c r="BC329" s="138"/>
      <c r="BD329" s="138"/>
      <c r="BE329" s="138"/>
      <c r="BF329" s="138"/>
      <c r="BG329" s="138"/>
      <c r="BJ329" s="138"/>
      <c r="BT329" s="138"/>
      <c r="CD329" s="138"/>
      <c r="CN329" s="138"/>
      <c r="CX329" s="138"/>
      <c r="DH329" s="138"/>
      <c r="DR329" s="138"/>
      <c r="EB329" s="138"/>
      <c r="EL329" s="138"/>
      <c r="EV329" s="138"/>
      <c r="FF329" s="138"/>
      <c r="FP329" s="138"/>
      <c r="FZ329" s="138"/>
      <c r="GJ329" s="138"/>
      <c r="GT329" s="138"/>
      <c r="HD329" s="138"/>
      <c r="HN329" s="138"/>
      <c r="HX329" s="138"/>
      <c r="IH329" s="138"/>
      <c r="IR329" s="138"/>
    </row>
    <row xmlns:x14ac="http://schemas.microsoft.com/office/spreadsheetml/2009/9/ac" r="330" s="3" customFormat="true" x14ac:dyDescent="0.25">
      <c r="A330" s="420"/>
      <c r="B330" s="138"/>
      <c r="L330" s="138"/>
      <c r="V330" s="138"/>
      <c r="AF330" s="138"/>
      <c r="AP330" s="138"/>
      <c r="AZ330" s="138"/>
      <c r="BA330" s="138"/>
      <c r="BB330" s="138"/>
      <c r="BC330" s="138"/>
      <c r="BD330" s="138"/>
      <c r="BE330" s="138"/>
      <c r="BF330" s="138"/>
      <c r="BG330" s="138"/>
      <c r="BJ330" s="138"/>
      <c r="BT330" s="138"/>
      <c r="CD330" s="138"/>
      <c r="CN330" s="138"/>
      <c r="CX330" s="138"/>
      <c r="DH330" s="138"/>
      <c r="DR330" s="138"/>
      <c r="EB330" s="138"/>
      <c r="EL330" s="138"/>
      <c r="EV330" s="138"/>
      <c r="FF330" s="138"/>
      <c r="FP330" s="138"/>
      <c r="FZ330" s="138"/>
      <c r="GJ330" s="138"/>
      <c r="GT330" s="138"/>
      <c r="HD330" s="138"/>
      <c r="HN330" s="138"/>
      <c r="HX330" s="138"/>
      <c r="IH330" s="138"/>
      <c r="IR330" s="138"/>
    </row>
    <row xmlns:x14ac="http://schemas.microsoft.com/office/spreadsheetml/2009/9/ac" r="331" s="3" customFormat="true" x14ac:dyDescent="0.25">
      <c r="A331" s="420"/>
      <c r="B331" s="138"/>
      <c r="L331" s="138"/>
      <c r="V331" s="138"/>
      <c r="AF331" s="138"/>
      <c r="AP331" s="138"/>
      <c r="AZ331" s="138"/>
      <c r="BA331" s="138"/>
      <c r="BB331" s="138"/>
      <c r="BC331" s="138"/>
      <c r="BD331" s="138"/>
      <c r="BE331" s="138"/>
      <c r="BF331" s="138"/>
      <c r="BG331" s="138"/>
      <c r="BJ331" s="138"/>
      <c r="BT331" s="138"/>
      <c r="CD331" s="138"/>
      <c r="CN331" s="138"/>
      <c r="CX331" s="138"/>
      <c r="DH331" s="138"/>
      <c r="DR331" s="138"/>
      <c r="EB331" s="138"/>
      <c r="EL331" s="138"/>
      <c r="EV331" s="138"/>
      <c r="FF331" s="138"/>
      <c r="FP331" s="138"/>
      <c r="FZ331" s="138"/>
      <c r="GJ331" s="138"/>
      <c r="GT331" s="138"/>
      <c r="HD331" s="138"/>
      <c r="HN331" s="138"/>
      <c r="HX331" s="138"/>
      <c r="IH331" s="138"/>
      <c r="IR331" s="138"/>
    </row>
    <row xmlns:x14ac="http://schemas.microsoft.com/office/spreadsheetml/2009/9/ac" r="332" s="3" customFormat="true" x14ac:dyDescent="0.25">
      <c r="A332" s="420"/>
      <c r="B332" s="138"/>
      <c r="L332" s="138"/>
      <c r="V332" s="138"/>
      <c r="AF332" s="138"/>
      <c r="AP332" s="138"/>
      <c r="AZ332" s="138"/>
      <c r="BA332" s="138"/>
      <c r="BB332" s="138"/>
      <c r="BC332" s="138"/>
      <c r="BD332" s="138"/>
      <c r="BE332" s="138"/>
      <c r="BF332" s="138"/>
      <c r="BG332" s="138"/>
      <c r="BJ332" s="138"/>
      <c r="BT332" s="138"/>
      <c r="CD332" s="138"/>
      <c r="CN332" s="138"/>
      <c r="CX332" s="138"/>
      <c r="DH332" s="138"/>
      <c r="DR332" s="138"/>
      <c r="EB332" s="138"/>
      <c r="EL332" s="138"/>
      <c r="EV332" s="138"/>
      <c r="FF332" s="138"/>
      <c r="FP332" s="138"/>
      <c r="FZ332" s="138"/>
      <c r="GJ332" s="138"/>
      <c r="GT332" s="138"/>
      <c r="HD332" s="138"/>
      <c r="HN332" s="138"/>
      <c r="HX332" s="138"/>
      <c r="IH332" s="138"/>
      <c r="IR332" s="138"/>
    </row>
    <row xmlns:x14ac="http://schemas.microsoft.com/office/spreadsheetml/2009/9/ac" r="333" s="3" customFormat="true" x14ac:dyDescent="0.25">
      <c r="A333" s="420"/>
      <c r="B333" s="138"/>
      <c r="L333" s="138"/>
      <c r="V333" s="138"/>
      <c r="AF333" s="138"/>
      <c r="AP333" s="138"/>
      <c r="AZ333" s="138"/>
      <c r="BA333" s="138"/>
      <c r="BB333" s="138"/>
      <c r="BC333" s="138"/>
      <c r="BD333" s="138"/>
      <c r="BE333" s="138"/>
      <c r="BF333" s="138"/>
      <c r="BG333" s="138"/>
      <c r="BJ333" s="138"/>
      <c r="BT333" s="138"/>
      <c r="CD333" s="138"/>
      <c r="CN333" s="138"/>
      <c r="CX333" s="138"/>
      <c r="DH333" s="138"/>
      <c r="DR333" s="138"/>
      <c r="EB333" s="138"/>
      <c r="EL333" s="138"/>
      <c r="EV333" s="138"/>
      <c r="FF333" s="138"/>
      <c r="FP333" s="138"/>
      <c r="FZ333" s="138"/>
      <c r="GJ333" s="138"/>
      <c r="GT333" s="138"/>
      <c r="HD333" s="138"/>
      <c r="HN333" s="138"/>
      <c r="HX333" s="138"/>
      <c r="IH333" s="138"/>
      <c r="IR333" s="138"/>
    </row>
    <row xmlns:x14ac="http://schemas.microsoft.com/office/spreadsheetml/2009/9/ac" r="334" s="3" customFormat="true" x14ac:dyDescent="0.25">
      <c r="A334" s="420"/>
      <c r="B334" s="138"/>
      <c r="L334" s="138"/>
      <c r="V334" s="138"/>
      <c r="AF334" s="138"/>
      <c r="AP334" s="138"/>
      <c r="AZ334" s="138"/>
      <c r="BA334" s="138"/>
      <c r="BB334" s="138"/>
      <c r="BC334" s="138"/>
      <c r="BD334" s="138"/>
      <c r="BE334" s="138"/>
      <c r="BF334" s="138"/>
      <c r="BG334" s="138"/>
      <c r="BJ334" s="138"/>
      <c r="BT334" s="138"/>
      <c r="CD334" s="138"/>
      <c r="CN334" s="138"/>
      <c r="CX334" s="138"/>
      <c r="DH334" s="138"/>
      <c r="DR334" s="138"/>
      <c r="EB334" s="138"/>
      <c r="EL334" s="138"/>
      <c r="EV334" s="138"/>
      <c r="FF334" s="138"/>
      <c r="FP334" s="138"/>
      <c r="FZ334" s="138"/>
      <c r="GJ334" s="138"/>
      <c r="GT334" s="138"/>
      <c r="HD334" s="138"/>
      <c r="HN334" s="138"/>
      <c r="HX334" s="138"/>
      <c r="IH334" s="138"/>
      <c r="IR334" s="138"/>
    </row>
    <row xmlns:x14ac="http://schemas.microsoft.com/office/spreadsheetml/2009/9/ac" r="335" s="3" customFormat="true" x14ac:dyDescent="0.25">
      <c r="A335" s="420"/>
      <c r="B335" s="138"/>
      <c r="L335" s="138"/>
      <c r="V335" s="138"/>
      <c r="AF335" s="138"/>
      <c r="AP335" s="138"/>
      <c r="AZ335" s="138"/>
      <c r="BA335" s="138"/>
      <c r="BB335" s="138"/>
      <c r="BC335" s="138"/>
      <c r="BD335" s="138"/>
      <c r="BE335" s="138"/>
      <c r="BF335" s="138"/>
      <c r="BG335" s="138"/>
      <c r="BJ335" s="138"/>
      <c r="BT335" s="138"/>
      <c r="CD335" s="138"/>
      <c r="CN335" s="138"/>
      <c r="CX335" s="138"/>
      <c r="DH335" s="138"/>
      <c r="DR335" s="138"/>
      <c r="EB335" s="138"/>
      <c r="EL335" s="138"/>
      <c r="EV335" s="138"/>
      <c r="FF335" s="138"/>
      <c r="FP335" s="138"/>
      <c r="FZ335" s="138"/>
      <c r="GJ335" s="138"/>
      <c r="GT335" s="138"/>
      <c r="HD335" s="138"/>
      <c r="HN335" s="138"/>
      <c r="HX335" s="138"/>
      <c r="IH335" s="138"/>
      <c r="IR335" s="138"/>
    </row>
    <row xmlns:x14ac="http://schemas.microsoft.com/office/spreadsheetml/2009/9/ac" r="336" s="3" customFormat="true" x14ac:dyDescent="0.25">
      <c r="A336" s="420"/>
      <c r="B336" s="138"/>
      <c r="L336" s="138"/>
      <c r="V336" s="138"/>
      <c r="AF336" s="138"/>
      <c r="AP336" s="138"/>
      <c r="AZ336" s="138"/>
      <c r="BA336" s="138"/>
      <c r="BB336" s="138"/>
      <c r="BC336" s="138"/>
      <c r="BD336" s="138"/>
      <c r="BE336" s="138"/>
      <c r="BF336" s="138"/>
      <c r="BG336" s="138"/>
      <c r="BJ336" s="138"/>
      <c r="BT336" s="138"/>
      <c r="CD336" s="138"/>
      <c r="CN336" s="138"/>
      <c r="CX336" s="138"/>
      <c r="DH336" s="138"/>
      <c r="DR336" s="138"/>
      <c r="EB336" s="138"/>
      <c r="EL336" s="138"/>
      <c r="EV336" s="138"/>
      <c r="FF336" s="138"/>
      <c r="FP336" s="138"/>
      <c r="FZ336" s="138"/>
      <c r="GJ336" s="138"/>
      <c r="GT336" s="138"/>
      <c r="HD336" s="138"/>
      <c r="HN336" s="138"/>
      <c r="HX336" s="138"/>
      <c r="IH336" s="138"/>
      <c r="IR336" s="138"/>
    </row>
    <row xmlns:x14ac="http://schemas.microsoft.com/office/spreadsheetml/2009/9/ac" r="337" s="3" customFormat="true" x14ac:dyDescent="0.25">
      <c r="A337" s="420"/>
      <c r="B337" s="138"/>
      <c r="L337" s="138"/>
      <c r="V337" s="138"/>
      <c r="AF337" s="138"/>
      <c r="AP337" s="138"/>
      <c r="AZ337" s="138"/>
      <c r="BA337" s="138"/>
      <c r="BB337" s="138"/>
      <c r="BC337" s="138"/>
      <c r="BD337" s="138"/>
      <c r="BE337" s="138"/>
      <c r="BF337" s="138"/>
      <c r="BG337" s="138"/>
      <c r="BJ337" s="138"/>
      <c r="BT337" s="138"/>
      <c r="CD337" s="138"/>
      <c r="CN337" s="138"/>
      <c r="CX337" s="138"/>
      <c r="DH337" s="138"/>
      <c r="DR337" s="138"/>
      <c r="EB337" s="138"/>
      <c r="EL337" s="138"/>
      <c r="EV337" s="138"/>
      <c r="FF337" s="138"/>
      <c r="FP337" s="138"/>
      <c r="FZ337" s="138"/>
      <c r="GJ337" s="138"/>
      <c r="GT337" s="138"/>
      <c r="HD337" s="138"/>
      <c r="HN337" s="138"/>
      <c r="HX337" s="138"/>
      <c r="IH337" s="138"/>
      <c r="IR337" s="138"/>
    </row>
    <row xmlns:x14ac="http://schemas.microsoft.com/office/spreadsheetml/2009/9/ac" r="338" s="3" customFormat="true" x14ac:dyDescent="0.25">
      <c r="A338" s="420"/>
      <c r="B338" s="138"/>
      <c r="L338" s="138"/>
      <c r="V338" s="138"/>
      <c r="AF338" s="138"/>
      <c r="AP338" s="138"/>
      <c r="AZ338" s="138"/>
      <c r="BA338" s="138"/>
      <c r="BB338" s="138"/>
      <c r="BC338" s="138"/>
      <c r="BD338" s="138"/>
      <c r="BE338" s="138"/>
      <c r="BF338" s="138"/>
      <c r="BG338" s="138"/>
      <c r="BJ338" s="138"/>
      <c r="BT338" s="138"/>
      <c r="CD338" s="138"/>
      <c r="CN338" s="138"/>
      <c r="CX338" s="138"/>
      <c r="DH338" s="138"/>
      <c r="DR338" s="138"/>
      <c r="EB338" s="138"/>
      <c r="EL338" s="138"/>
      <c r="EV338" s="138"/>
      <c r="FF338" s="138"/>
      <c r="FP338" s="138"/>
      <c r="FZ338" s="138"/>
      <c r="GJ338" s="138"/>
      <c r="GT338" s="138"/>
      <c r="HD338" s="138"/>
      <c r="HN338" s="138"/>
      <c r="HX338" s="138"/>
      <c r="IH338" s="138"/>
      <c r="IR338" s="138"/>
    </row>
    <row xmlns:x14ac="http://schemas.microsoft.com/office/spreadsheetml/2009/9/ac" r="339" s="3" customFormat="true" x14ac:dyDescent="0.25">
      <c r="A339" s="420"/>
      <c r="B339" s="138"/>
      <c r="L339" s="138"/>
      <c r="V339" s="138"/>
      <c r="AF339" s="138"/>
      <c r="AP339" s="138"/>
      <c r="AZ339" s="138"/>
      <c r="BA339" s="138"/>
      <c r="BB339" s="138"/>
      <c r="BC339" s="138"/>
      <c r="BD339" s="138"/>
      <c r="BE339" s="138"/>
      <c r="BF339" s="138"/>
      <c r="BG339" s="138"/>
      <c r="BJ339" s="138"/>
      <c r="BT339" s="138"/>
      <c r="CD339" s="138"/>
      <c r="CN339" s="138"/>
      <c r="CX339" s="138"/>
      <c r="DH339" s="138"/>
      <c r="DR339" s="138"/>
      <c r="EB339" s="138"/>
      <c r="EL339" s="138"/>
      <c r="EV339" s="138"/>
      <c r="FF339" s="138"/>
      <c r="FP339" s="138"/>
      <c r="FZ339" s="138"/>
      <c r="GJ339" s="138"/>
      <c r="GT339" s="138"/>
      <c r="HD339" s="138"/>
      <c r="HN339" s="138"/>
      <c r="HX339" s="138"/>
      <c r="IH339" s="138"/>
      <c r="IR339" s="138"/>
    </row>
    <row xmlns:x14ac="http://schemas.microsoft.com/office/spreadsheetml/2009/9/ac" r="340" s="3" customFormat="true" x14ac:dyDescent="0.25">
      <c r="A340" s="420"/>
      <c r="B340" s="138"/>
      <c r="L340" s="138"/>
      <c r="V340" s="138"/>
      <c r="AF340" s="138"/>
      <c r="AP340" s="138"/>
      <c r="AZ340" s="138"/>
      <c r="BA340" s="138"/>
      <c r="BB340" s="138"/>
      <c r="BC340" s="138"/>
      <c r="BD340" s="138"/>
      <c r="BE340" s="138"/>
      <c r="BF340" s="138"/>
      <c r="BG340" s="138"/>
      <c r="BJ340" s="138"/>
      <c r="BT340" s="138"/>
      <c r="CD340" s="138"/>
      <c r="CN340" s="138"/>
      <c r="CX340" s="138"/>
      <c r="DH340" s="138"/>
      <c r="DR340" s="138"/>
      <c r="EB340" s="138"/>
      <c r="EL340" s="138"/>
      <c r="EV340" s="138"/>
      <c r="FF340" s="138"/>
      <c r="FP340" s="138"/>
      <c r="FZ340" s="138"/>
      <c r="GJ340" s="138"/>
      <c r="GT340" s="138"/>
      <c r="HD340" s="138"/>
      <c r="HN340" s="138"/>
      <c r="HX340" s="138"/>
      <c r="IH340" s="138"/>
      <c r="IR340" s="138"/>
    </row>
    <row xmlns:x14ac="http://schemas.microsoft.com/office/spreadsheetml/2009/9/ac" r="341" s="3" customFormat="true" x14ac:dyDescent="0.25">
      <c r="A341" s="420"/>
      <c r="B341" s="138"/>
      <c r="L341" s="138"/>
      <c r="V341" s="138"/>
      <c r="AF341" s="138"/>
      <c r="AP341" s="138"/>
      <c r="AZ341" s="138"/>
      <c r="BA341" s="138"/>
      <c r="BB341" s="138"/>
      <c r="BC341" s="138"/>
      <c r="BD341" s="138"/>
      <c r="BE341" s="138"/>
      <c r="BF341" s="138"/>
      <c r="BG341" s="138"/>
      <c r="BJ341" s="138"/>
      <c r="BT341" s="138"/>
      <c r="CD341" s="138"/>
      <c r="CN341" s="138"/>
      <c r="CX341" s="138"/>
      <c r="DH341" s="138"/>
      <c r="DR341" s="138"/>
      <c r="EB341" s="138"/>
      <c r="EL341" s="138"/>
      <c r="EV341" s="138"/>
      <c r="FF341" s="138"/>
      <c r="FP341" s="138"/>
      <c r="FZ341" s="138"/>
      <c r="GJ341" s="138"/>
      <c r="GT341" s="138"/>
      <c r="HD341" s="138"/>
      <c r="HN341" s="138"/>
      <c r="HX341" s="138"/>
      <c r="IH341" s="138"/>
      <c r="IR341" s="138"/>
    </row>
    <row xmlns:x14ac="http://schemas.microsoft.com/office/spreadsheetml/2009/9/ac" r="342" s="3" customFormat="true" x14ac:dyDescent="0.25">
      <c r="A342" s="420"/>
      <c r="B342" s="138"/>
      <c r="L342" s="138"/>
      <c r="V342" s="138"/>
      <c r="AF342" s="138"/>
      <c r="AP342" s="138"/>
      <c r="AZ342" s="138"/>
      <c r="BA342" s="138"/>
      <c r="BB342" s="138"/>
      <c r="BC342" s="138"/>
      <c r="BD342" s="138"/>
      <c r="BE342" s="138"/>
      <c r="BF342" s="138"/>
      <c r="BG342" s="138"/>
      <c r="BJ342" s="138"/>
      <c r="BT342" s="138"/>
      <c r="CD342" s="138"/>
      <c r="CN342" s="138"/>
      <c r="CX342" s="138"/>
      <c r="DH342" s="138"/>
      <c r="DR342" s="138"/>
      <c r="EB342" s="138"/>
      <c r="EL342" s="138"/>
      <c r="EV342" s="138"/>
      <c r="FF342" s="138"/>
      <c r="FP342" s="138"/>
      <c r="FZ342" s="138"/>
      <c r="GJ342" s="138"/>
      <c r="GT342" s="138"/>
      <c r="HD342" s="138"/>
      <c r="HN342" s="138"/>
      <c r="HX342" s="138"/>
      <c r="IH342" s="138"/>
      <c r="IR342" s="138"/>
    </row>
    <row xmlns:x14ac="http://schemas.microsoft.com/office/spreadsheetml/2009/9/ac" r="343" s="3" customFormat="true" x14ac:dyDescent="0.25">
      <c r="A343" s="420"/>
      <c r="B343" s="138"/>
      <c r="L343" s="138"/>
      <c r="V343" s="138"/>
      <c r="AF343" s="138"/>
      <c r="AP343" s="138"/>
      <c r="AZ343" s="138"/>
      <c r="BA343" s="138"/>
      <c r="BB343" s="138"/>
      <c r="BC343" s="138"/>
      <c r="BD343" s="138"/>
      <c r="BE343" s="138"/>
      <c r="BF343" s="138"/>
      <c r="BG343" s="138"/>
      <c r="BJ343" s="138"/>
      <c r="BT343" s="138"/>
      <c r="CD343" s="138"/>
      <c r="CN343" s="138"/>
      <c r="CX343" s="138"/>
      <c r="DH343" s="138"/>
      <c r="DR343" s="138"/>
      <c r="EB343" s="138"/>
      <c r="EL343" s="138"/>
      <c r="EV343" s="138"/>
      <c r="FF343" s="138"/>
      <c r="FP343" s="138"/>
      <c r="FZ343" s="138"/>
      <c r="GJ343" s="138"/>
      <c r="GT343" s="138"/>
      <c r="HD343" s="138"/>
      <c r="HN343" s="138"/>
      <c r="HX343" s="138"/>
      <c r="IH343" s="138"/>
      <c r="IR343" s="138"/>
    </row>
    <row xmlns:x14ac="http://schemas.microsoft.com/office/spreadsheetml/2009/9/ac" r="344" s="3" customFormat="true" x14ac:dyDescent="0.25">
      <c r="A344" s="420"/>
      <c r="B344" s="138"/>
      <c r="L344" s="138"/>
      <c r="V344" s="138"/>
      <c r="AF344" s="138"/>
      <c r="AP344" s="138"/>
      <c r="AZ344" s="138"/>
      <c r="BA344" s="138"/>
      <c r="BB344" s="138"/>
      <c r="BC344" s="138"/>
      <c r="BD344" s="138"/>
      <c r="BE344" s="138"/>
      <c r="BF344" s="138"/>
      <c r="BG344" s="138"/>
      <c r="BJ344" s="138"/>
      <c r="BT344" s="138"/>
      <c r="CD344" s="138"/>
      <c r="CN344" s="138"/>
      <c r="CX344" s="138"/>
      <c r="DH344" s="138"/>
      <c r="DR344" s="138"/>
      <c r="EB344" s="138"/>
      <c r="EL344" s="138"/>
      <c r="EV344" s="138"/>
      <c r="FF344" s="138"/>
      <c r="FP344" s="138"/>
      <c r="FZ344" s="138"/>
      <c r="GJ344" s="138"/>
      <c r="GT344" s="138"/>
      <c r="HD344" s="138"/>
      <c r="HN344" s="138"/>
      <c r="HX344" s="138"/>
      <c r="IH344" s="138"/>
      <c r="IR344" s="138"/>
    </row>
    <row xmlns:x14ac="http://schemas.microsoft.com/office/spreadsheetml/2009/9/ac" r="345" s="3" customFormat="true" x14ac:dyDescent="0.25">
      <c r="A345" s="420"/>
      <c r="B345" s="138"/>
      <c r="L345" s="138"/>
      <c r="V345" s="138"/>
      <c r="AF345" s="138"/>
      <c r="AP345" s="138"/>
      <c r="AZ345" s="138"/>
      <c r="BA345" s="138"/>
      <c r="BB345" s="138"/>
      <c r="BC345" s="138"/>
      <c r="BD345" s="138"/>
      <c r="BE345" s="138"/>
      <c r="BF345" s="138"/>
      <c r="BG345" s="138"/>
      <c r="BJ345" s="138"/>
      <c r="BT345" s="138"/>
      <c r="CD345" s="138"/>
      <c r="CN345" s="138"/>
      <c r="CX345" s="138"/>
      <c r="DH345" s="138"/>
      <c r="DR345" s="138"/>
      <c r="EB345" s="138"/>
      <c r="EL345" s="138"/>
      <c r="EV345" s="138"/>
      <c r="FF345" s="138"/>
      <c r="FP345" s="138"/>
      <c r="FZ345" s="138"/>
      <c r="GJ345" s="138"/>
      <c r="GT345" s="138"/>
      <c r="HD345" s="138"/>
      <c r="HN345" s="138"/>
      <c r="HX345" s="138"/>
      <c r="IH345" s="138"/>
      <c r="IR345" s="138"/>
    </row>
    <row xmlns:x14ac="http://schemas.microsoft.com/office/spreadsheetml/2009/9/ac" r="346" s="3" customFormat="true" x14ac:dyDescent="0.25">
      <c r="A346" s="420"/>
      <c r="B346" s="138"/>
      <c r="L346" s="138"/>
      <c r="V346" s="138"/>
      <c r="AF346" s="138"/>
      <c r="AP346" s="138"/>
      <c r="AZ346" s="138"/>
      <c r="BA346" s="138"/>
      <c r="BB346" s="138"/>
      <c r="BC346" s="138"/>
      <c r="BD346" s="138"/>
      <c r="BE346" s="138"/>
      <c r="BF346" s="138"/>
      <c r="BG346" s="138"/>
      <c r="BJ346" s="138"/>
      <c r="BT346" s="138"/>
      <c r="CD346" s="138"/>
      <c r="CN346" s="138"/>
      <c r="CX346" s="138"/>
      <c r="DH346" s="138"/>
      <c r="DR346" s="138"/>
      <c r="EB346" s="138"/>
      <c r="EL346" s="138"/>
      <c r="EV346" s="138"/>
      <c r="FF346" s="138"/>
      <c r="FP346" s="138"/>
      <c r="FZ346" s="138"/>
      <c r="GJ346" s="138"/>
      <c r="GT346" s="138"/>
      <c r="HD346" s="138"/>
      <c r="HN346" s="138"/>
      <c r="HX346" s="138"/>
      <c r="IH346" s="138"/>
      <c r="IR346" s="138"/>
    </row>
    <row xmlns:x14ac="http://schemas.microsoft.com/office/spreadsheetml/2009/9/ac" r="347" s="3" customFormat="true" x14ac:dyDescent="0.25">
      <c r="A347" s="420"/>
      <c r="B347" s="138"/>
      <c r="L347" s="138"/>
      <c r="V347" s="138"/>
      <c r="AF347" s="138"/>
      <c r="AP347" s="138"/>
      <c r="AZ347" s="138"/>
      <c r="BA347" s="138"/>
      <c r="BB347" s="138"/>
      <c r="BC347" s="138"/>
      <c r="BD347" s="138"/>
      <c r="BE347" s="138"/>
      <c r="BF347" s="138"/>
      <c r="BG347" s="138"/>
      <c r="BJ347" s="138"/>
      <c r="BT347" s="138"/>
      <c r="CD347" s="138"/>
      <c r="CN347" s="138"/>
      <c r="CX347" s="138"/>
      <c r="DH347" s="138"/>
      <c r="DR347" s="138"/>
      <c r="EB347" s="138"/>
      <c r="EL347" s="138"/>
      <c r="EV347" s="138"/>
      <c r="FF347" s="138"/>
      <c r="FP347" s="138"/>
      <c r="FZ347" s="138"/>
      <c r="GJ347" s="138"/>
      <c r="GT347" s="138"/>
      <c r="HD347" s="138"/>
      <c r="HN347" s="138"/>
      <c r="HX347" s="138"/>
      <c r="IH347" s="138"/>
      <c r="IR347" s="138"/>
    </row>
    <row xmlns:x14ac="http://schemas.microsoft.com/office/spreadsheetml/2009/9/ac" r="348" s="3" customFormat="true" x14ac:dyDescent="0.25">
      <c r="A348" s="420"/>
      <c r="B348" s="138"/>
      <c r="L348" s="138"/>
      <c r="V348" s="138"/>
      <c r="AF348" s="138"/>
      <c r="AP348" s="138"/>
      <c r="AZ348" s="138"/>
      <c r="BA348" s="138"/>
      <c r="BB348" s="138"/>
      <c r="BC348" s="138"/>
      <c r="BD348" s="138"/>
      <c r="BE348" s="138"/>
      <c r="BF348" s="138"/>
      <c r="BG348" s="138"/>
      <c r="BJ348" s="138"/>
      <c r="BT348" s="138"/>
      <c r="CD348" s="138"/>
      <c r="CN348" s="138"/>
      <c r="CX348" s="138"/>
      <c r="DH348" s="138"/>
      <c r="DR348" s="138"/>
      <c r="EB348" s="138"/>
      <c r="EL348" s="138"/>
      <c r="EV348" s="138"/>
      <c r="FF348" s="138"/>
      <c r="FP348" s="138"/>
      <c r="FZ348" s="138"/>
      <c r="GJ348" s="138"/>
      <c r="GT348" s="138"/>
      <c r="HD348" s="138"/>
      <c r="HN348" s="138"/>
      <c r="HX348" s="138"/>
      <c r="IH348" s="138"/>
      <c r="IR348" s="138"/>
    </row>
    <row xmlns:x14ac="http://schemas.microsoft.com/office/spreadsheetml/2009/9/ac" r="349" s="3" customFormat="true" x14ac:dyDescent="0.25">
      <c r="A349" s="420"/>
      <c r="B349" s="138"/>
      <c r="L349" s="138"/>
      <c r="V349" s="138"/>
      <c r="AF349" s="138"/>
      <c r="AP349" s="138"/>
      <c r="AZ349" s="138"/>
      <c r="BA349" s="138"/>
      <c r="BB349" s="138"/>
      <c r="BC349" s="138"/>
      <c r="BD349" s="138"/>
      <c r="BE349" s="138"/>
      <c r="BF349" s="138"/>
      <c r="BG349" s="138"/>
      <c r="BJ349" s="138"/>
      <c r="BT349" s="138"/>
      <c r="CD349" s="138"/>
      <c r="CN349" s="138"/>
      <c r="CX349" s="138"/>
      <c r="DH349" s="138"/>
      <c r="DR349" s="138"/>
      <c r="EB349" s="138"/>
      <c r="EL349" s="138"/>
      <c r="EV349" s="138"/>
      <c r="FF349" s="138"/>
      <c r="FP349" s="138"/>
      <c r="FZ349" s="138"/>
      <c r="GJ349" s="138"/>
      <c r="GT349" s="138"/>
      <c r="HD349" s="138"/>
      <c r="HN349" s="138"/>
      <c r="HX349" s="138"/>
      <c r="IH349" s="138"/>
      <c r="IR349" s="138"/>
    </row>
    <row xmlns:x14ac="http://schemas.microsoft.com/office/spreadsheetml/2009/9/ac" r="350" s="3" customFormat="true" x14ac:dyDescent="0.25">
      <c r="A350" s="420"/>
      <c r="B350" s="138"/>
      <c r="L350" s="138"/>
      <c r="V350" s="138"/>
      <c r="AF350" s="138"/>
      <c r="AP350" s="138"/>
      <c r="AZ350" s="138"/>
      <c r="BA350" s="138"/>
      <c r="BB350" s="138"/>
      <c r="BC350" s="138"/>
      <c r="BD350" s="138"/>
      <c r="BE350" s="138"/>
      <c r="BF350" s="138"/>
      <c r="BG350" s="138"/>
      <c r="BJ350" s="138"/>
      <c r="BT350" s="138"/>
      <c r="CD350" s="138"/>
      <c r="CN350" s="138"/>
      <c r="CX350" s="138"/>
      <c r="DH350" s="138"/>
      <c r="DR350" s="138"/>
      <c r="EB350" s="138"/>
      <c r="EL350" s="138"/>
      <c r="EV350" s="138"/>
      <c r="FF350" s="138"/>
      <c r="FP350" s="138"/>
      <c r="FZ350" s="138"/>
      <c r="GJ350" s="138"/>
      <c r="GT350" s="138"/>
      <c r="HD350" s="138"/>
      <c r="HN350" s="138"/>
      <c r="HX350" s="138"/>
      <c r="IH350" s="138"/>
      <c r="IR350" s="138"/>
    </row>
    <row xmlns:x14ac="http://schemas.microsoft.com/office/spreadsheetml/2009/9/ac" r="351" s="3" customFormat="true" x14ac:dyDescent="0.25">
      <c r="A351" s="420"/>
      <c r="B351" s="138"/>
      <c r="L351" s="138"/>
      <c r="V351" s="138"/>
      <c r="AF351" s="138"/>
      <c r="AP351" s="138"/>
      <c r="AZ351" s="138"/>
      <c r="BA351" s="138"/>
      <c r="BB351" s="138"/>
      <c r="BC351" s="138"/>
      <c r="BD351" s="138"/>
      <c r="BE351" s="138"/>
      <c r="BF351" s="138"/>
      <c r="BG351" s="138"/>
      <c r="BJ351" s="138"/>
      <c r="BT351" s="138"/>
      <c r="CD351" s="138"/>
      <c r="CN351" s="138"/>
      <c r="CX351" s="138"/>
      <c r="DH351" s="138"/>
      <c r="DR351" s="138"/>
      <c r="EB351" s="138"/>
      <c r="EL351" s="138"/>
      <c r="EV351" s="138"/>
      <c r="FF351" s="138"/>
      <c r="FP351" s="138"/>
      <c r="FZ351" s="138"/>
      <c r="GJ351" s="138"/>
      <c r="GT351" s="138"/>
      <c r="HD351" s="138"/>
      <c r="HN351" s="138"/>
      <c r="HX351" s="138"/>
      <c r="IH351" s="138"/>
      <c r="IR351" s="138"/>
    </row>
    <row xmlns:x14ac="http://schemas.microsoft.com/office/spreadsheetml/2009/9/ac" r="352" s="3" customFormat="true" x14ac:dyDescent="0.25">
      <c r="A352" s="420"/>
      <c r="B352" s="138"/>
      <c r="L352" s="138"/>
      <c r="V352" s="138"/>
      <c r="AF352" s="138"/>
      <c r="AP352" s="138"/>
      <c r="AZ352" s="138"/>
      <c r="BA352" s="138"/>
      <c r="BB352" s="138"/>
      <c r="BC352" s="138"/>
      <c r="BD352" s="138"/>
      <c r="BE352" s="138"/>
      <c r="BF352" s="138"/>
      <c r="BG352" s="138"/>
      <c r="BJ352" s="138"/>
      <c r="BT352" s="138"/>
      <c r="CD352" s="138"/>
      <c r="CN352" s="138"/>
      <c r="CX352" s="138"/>
      <c r="DH352" s="138"/>
      <c r="DR352" s="138"/>
      <c r="EB352" s="138"/>
      <c r="EL352" s="138"/>
      <c r="EV352" s="138"/>
      <c r="FF352" s="138"/>
      <c r="FP352" s="138"/>
      <c r="FZ352" s="138"/>
      <c r="GJ352" s="138"/>
      <c r="GT352" s="138"/>
      <c r="HD352" s="138"/>
      <c r="HN352" s="138"/>
      <c r="HX352" s="138"/>
      <c r="IH352" s="138"/>
      <c r="IR352" s="138"/>
    </row>
    <row xmlns:x14ac="http://schemas.microsoft.com/office/spreadsheetml/2009/9/ac" r="353" s="3" customFormat="true" x14ac:dyDescent="0.25">
      <c r="A353" s="420"/>
      <c r="B353" s="138"/>
      <c r="L353" s="138"/>
      <c r="V353" s="138"/>
      <c r="AF353" s="138"/>
      <c r="AP353" s="138"/>
      <c r="AZ353" s="138"/>
      <c r="BA353" s="138"/>
      <c r="BB353" s="138"/>
      <c r="BC353" s="138"/>
      <c r="BD353" s="138"/>
      <c r="BE353" s="138"/>
      <c r="BF353" s="138"/>
      <c r="BG353" s="138"/>
      <c r="BJ353" s="138"/>
      <c r="BT353" s="138"/>
      <c r="CD353" s="138"/>
      <c r="CN353" s="138"/>
      <c r="CX353" s="138"/>
      <c r="DH353" s="138"/>
      <c r="DR353" s="138"/>
      <c r="EB353" s="138"/>
      <c r="EL353" s="138"/>
      <c r="EV353" s="138"/>
      <c r="FF353" s="138"/>
      <c r="FP353" s="138"/>
      <c r="FZ353" s="138"/>
      <c r="GJ353" s="138"/>
      <c r="GT353" s="138"/>
      <c r="HD353" s="138"/>
      <c r="HN353" s="138"/>
      <c r="HX353" s="138"/>
      <c r="IH353" s="138"/>
      <c r="IR353" s="138"/>
    </row>
    <row xmlns:x14ac="http://schemas.microsoft.com/office/spreadsheetml/2009/9/ac" r="354" s="3" customFormat="true" x14ac:dyDescent="0.25">
      <c r="A354" s="420"/>
      <c r="B354" s="138"/>
      <c r="L354" s="138"/>
      <c r="V354" s="138"/>
      <c r="AF354" s="138"/>
      <c r="AP354" s="138"/>
      <c r="AZ354" s="138"/>
      <c r="BA354" s="138"/>
      <c r="BB354" s="138"/>
      <c r="BC354" s="138"/>
      <c r="BD354" s="138"/>
      <c r="BE354" s="138"/>
      <c r="BF354" s="138"/>
      <c r="BG354" s="138"/>
      <c r="BJ354" s="138"/>
      <c r="BT354" s="138"/>
      <c r="CD354" s="138"/>
      <c r="CN354" s="138"/>
      <c r="CX354" s="138"/>
      <c r="DH354" s="138"/>
      <c r="DR354" s="138"/>
      <c r="EB354" s="138"/>
      <c r="EL354" s="138"/>
      <c r="EV354" s="138"/>
      <c r="FF354" s="138"/>
      <c r="FP354" s="138"/>
      <c r="FZ354" s="138"/>
      <c r="GJ354" s="138"/>
      <c r="GT354" s="138"/>
      <c r="HD354" s="138"/>
      <c r="HN354" s="138"/>
      <c r="HX354" s="138"/>
      <c r="IH354" s="138"/>
      <c r="IR354" s="138"/>
    </row>
    <row xmlns:x14ac="http://schemas.microsoft.com/office/spreadsheetml/2009/9/ac" r="355" s="3" customFormat="true" x14ac:dyDescent="0.25">
      <c r="A355" s="420"/>
      <c r="B355" s="138"/>
      <c r="L355" s="138"/>
      <c r="V355" s="138"/>
      <c r="AF355" s="138"/>
      <c r="AP355" s="138"/>
      <c r="AZ355" s="138"/>
      <c r="BA355" s="138"/>
      <c r="BB355" s="138"/>
      <c r="BC355" s="138"/>
      <c r="BD355" s="138"/>
      <c r="BE355" s="138"/>
      <c r="BF355" s="138"/>
      <c r="BG355" s="138"/>
      <c r="BJ355" s="138"/>
      <c r="BT355" s="138"/>
      <c r="CD355" s="138"/>
      <c r="CN355" s="138"/>
      <c r="CX355" s="138"/>
      <c r="DH355" s="138"/>
      <c r="DR355" s="138"/>
      <c r="EB355" s="138"/>
      <c r="EL355" s="138"/>
      <c r="EV355" s="138"/>
      <c r="FF355" s="138"/>
      <c r="FP355" s="138"/>
      <c r="FZ355" s="138"/>
      <c r="GJ355" s="138"/>
      <c r="GT355" s="138"/>
      <c r="HD355" s="138"/>
      <c r="HN355" s="138"/>
      <c r="HX355" s="138"/>
      <c r="IH355" s="138"/>
      <c r="IR355" s="138"/>
    </row>
    <row xmlns:x14ac="http://schemas.microsoft.com/office/spreadsheetml/2009/9/ac" r="356" s="3" customFormat="true" x14ac:dyDescent="0.25">
      <c r="A356" s="420"/>
      <c r="B356" s="138"/>
      <c r="L356" s="138"/>
      <c r="V356" s="138"/>
      <c r="AF356" s="138"/>
      <c r="AP356" s="138"/>
      <c r="AZ356" s="138"/>
      <c r="BA356" s="138"/>
      <c r="BB356" s="138"/>
      <c r="BC356" s="138"/>
      <c r="BD356" s="138"/>
      <c r="BE356" s="138"/>
      <c r="BF356" s="138"/>
      <c r="BG356" s="138"/>
      <c r="BJ356" s="138"/>
      <c r="BT356" s="138"/>
      <c r="CD356" s="138"/>
      <c r="CN356" s="138"/>
      <c r="CX356" s="138"/>
      <c r="DH356" s="138"/>
      <c r="DR356" s="138"/>
      <c r="EB356" s="138"/>
      <c r="EL356" s="138"/>
      <c r="EV356" s="138"/>
      <c r="FF356" s="138"/>
      <c r="FP356" s="138"/>
      <c r="FZ356" s="138"/>
      <c r="GJ356" s="138"/>
      <c r="GT356" s="138"/>
      <c r="HD356" s="138"/>
      <c r="HN356" s="138"/>
      <c r="HX356" s="138"/>
      <c r="IH356" s="138"/>
      <c r="IR356" s="138"/>
    </row>
    <row xmlns:x14ac="http://schemas.microsoft.com/office/spreadsheetml/2009/9/ac" r="357" s="3" customFormat="true" x14ac:dyDescent="0.25">
      <c r="A357" s="420"/>
      <c r="B357" s="138"/>
      <c r="L357" s="138"/>
      <c r="V357" s="138"/>
      <c r="AF357" s="138"/>
      <c r="AP357" s="138"/>
      <c r="AZ357" s="138"/>
      <c r="BA357" s="138"/>
      <c r="BB357" s="138"/>
      <c r="BC357" s="138"/>
      <c r="BD357" s="138"/>
      <c r="BE357" s="138"/>
      <c r="BF357" s="138"/>
      <c r="BG357" s="138"/>
      <c r="BJ357" s="138"/>
      <c r="BT357" s="138"/>
      <c r="CD357" s="138"/>
      <c r="CN357" s="138"/>
      <c r="CX357" s="138"/>
      <c r="DH357" s="138"/>
      <c r="DR357" s="138"/>
      <c r="EB357" s="138"/>
      <c r="EL357" s="138"/>
      <c r="EV357" s="138"/>
      <c r="FF357" s="138"/>
      <c r="FP357" s="138"/>
      <c r="FZ357" s="138"/>
      <c r="GJ357" s="138"/>
      <c r="GT357" s="138"/>
      <c r="HD357" s="138"/>
      <c r="HN357" s="138"/>
      <c r="HX357" s="138"/>
      <c r="IH357" s="138"/>
      <c r="IR357" s="138"/>
    </row>
    <row xmlns:x14ac="http://schemas.microsoft.com/office/spreadsheetml/2009/9/ac" r="358" s="3" customFormat="true" x14ac:dyDescent="0.25">
      <c r="A358" s="420"/>
      <c r="B358" s="138"/>
      <c r="L358" s="138"/>
      <c r="V358" s="138"/>
      <c r="AF358" s="138"/>
      <c r="AP358" s="138"/>
      <c r="AZ358" s="138"/>
      <c r="BA358" s="138"/>
      <c r="BB358" s="138"/>
      <c r="BC358" s="138"/>
      <c r="BD358" s="138"/>
      <c r="BE358" s="138"/>
      <c r="BF358" s="138"/>
      <c r="BG358" s="138"/>
      <c r="BJ358" s="138"/>
      <c r="BT358" s="138"/>
      <c r="CD358" s="138"/>
      <c r="CN358" s="138"/>
      <c r="CX358" s="138"/>
      <c r="DH358" s="138"/>
      <c r="DR358" s="138"/>
      <c r="EB358" s="138"/>
      <c r="EL358" s="138"/>
      <c r="EV358" s="138"/>
      <c r="FF358" s="138"/>
      <c r="FP358" s="138"/>
      <c r="FZ358" s="138"/>
      <c r="GJ358" s="138"/>
      <c r="GT358" s="138"/>
      <c r="HD358" s="138"/>
      <c r="HN358" s="138"/>
      <c r="HX358" s="138"/>
      <c r="IH358" s="138"/>
      <c r="IR358" s="138"/>
    </row>
    <row xmlns:x14ac="http://schemas.microsoft.com/office/spreadsheetml/2009/9/ac" r="359" s="3" customFormat="true" x14ac:dyDescent="0.25">
      <c r="A359" s="420"/>
      <c r="B359" s="138"/>
      <c r="L359" s="138"/>
      <c r="V359" s="138"/>
      <c r="AF359" s="138"/>
      <c r="AP359" s="138"/>
      <c r="AZ359" s="138"/>
      <c r="BA359" s="138"/>
      <c r="BB359" s="138"/>
      <c r="BC359" s="138"/>
      <c r="BD359" s="138"/>
      <c r="BE359" s="138"/>
      <c r="BF359" s="138"/>
      <c r="BG359" s="138"/>
      <c r="BJ359" s="138"/>
      <c r="BT359" s="138"/>
      <c r="CD359" s="138"/>
      <c r="CN359" s="138"/>
      <c r="CX359" s="138"/>
      <c r="DH359" s="138"/>
      <c r="DR359" s="138"/>
      <c r="EB359" s="138"/>
      <c r="EL359" s="138"/>
      <c r="EV359" s="138"/>
      <c r="FF359" s="138"/>
      <c r="FP359" s="138"/>
      <c r="FZ359" s="138"/>
      <c r="GJ359" s="138"/>
      <c r="GT359" s="138"/>
      <c r="HD359" s="138"/>
      <c r="HN359" s="138"/>
      <c r="HX359" s="138"/>
      <c r="IH359" s="138"/>
      <c r="IR359" s="138"/>
    </row>
    <row xmlns:x14ac="http://schemas.microsoft.com/office/spreadsheetml/2009/9/ac" r="360" s="3" customFormat="true" x14ac:dyDescent="0.25">
      <c r="A360" s="420"/>
      <c r="B360" s="138"/>
      <c r="L360" s="138"/>
      <c r="V360" s="138"/>
      <c r="AF360" s="138"/>
      <c r="AP360" s="138"/>
      <c r="AZ360" s="138"/>
      <c r="BA360" s="138"/>
      <c r="BB360" s="138"/>
      <c r="BC360" s="138"/>
      <c r="BD360" s="138"/>
      <c r="BE360" s="138"/>
      <c r="BF360" s="138"/>
      <c r="BG360" s="138"/>
      <c r="BJ360" s="138"/>
      <c r="BT360" s="138"/>
      <c r="CD360" s="138"/>
      <c r="CN360" s="138"/>
      <c r="CX360" s="138"/>
      <c r="DH360" s="138"/>
      <c r="DR360" s="138"/>
      <c r="EB360" s="138"/>
      <c r="EL360" s="138"/>
      <c r="EV360" s="138"/>
      <c r="FF360" s="138"/>
      <c r="FP360" s="138"/>
      <c r="FZ360" s="138"/>
      <c r="GJ360" s="138"/>
      <c r="GT360" s="138"/>
      <c r="HD360" s="138"/>
      <c r="HN360" s="138"/>
      <c r="HX360" s="138"/>
      <c r="IH360" s="138"/>
      <c r="IR360" s="138"/>
    </row>
    <row xmlns:x14ac="http://schemas.microsoft.com/office/spreadsheetml/2009/9/ac" r="361" s="3" customFormat="true" x14ac:dyDescent="0.25">
      <c r="A361" s="420"/>
      <c r="B361" s="138"/>
      <c r="L361" s="138"/>
      <c r="V361" s="138"/>
      <c r="AF361" s="138"/>
      <c r="AP361" s="138"/>
      <c r="AZ361" s="138"/>
      <c r="BA361" s="138"/>
      <c r="BB361" s="138"/>
      <c r="BC361" s="138"/>
      <c r="BD361" s="138"/>
      <c r="BE361" s="138"/>
      <c r="BF361" s="138"/>
      <c r="BG361" s="138"/>
      <c r="BJ361" s="138"/>
      <c r="BT361" s="138"/>
      <c r="CD361" s="138"/>
      <c r="CN361" s="138"/>
      <c r="CX361" s="138"/>
      <c r="DH361" s="138"/>
      <c r="DR361" s="138"/>
      <c r="EB361" s="138"/>
      <c r="EL361" s="138"/>
      <c r="EV361" s="138"/>
      <c r="FF361" s="138"/>
      <c r="FP361" s="138"/>
      <c r="FZ361" s="138"/>
      <c r="GJ361" s="138"/>
      <c r="GT361" s="138"/>
      <c r="HD361" s="138"/>
      <c r="HN361" s="138"/>
      <c r="HX361" s="138"/>
      <c r="IH361" s="138"/>
      <c r="IR361" s="138"/>
    </row>
    <row xmlns:x14ac="http://schemas.microsoft.com/office/spreadsheetml/2009/9/ac" r="362" s="3" customFormat="true" x14ac:dyDescent="0.25">
      <c r="A362" s="420"/>
      <c r="B362" s="138"/>
      <c r="L362" s="138"/>
      <c r="V362" s="138"/>
      <c r="AF362" s="138"/>
      <c r="AP362" s="138"/>
      <c r="AZ362" s="138"/>
      <c r="BA362" s="138"/>
      <c r="BB362" s="138"/>
      <c r="BC362" s="138"/>
      <c r="BD362" s="138"/>
      <c r="BE362" s="138"/>
      <c r="BF362" s="138"/>
      <c r="BG362" s="138"/>
      <c r="BJ362" s="138"/>
      <c r="BT362" s="138"/>
      <c r="CD362" s="138"/>
      <c r="CN362" s="138"/>
      <c r="CX362" s="138"/>
      <c r="DH362" s="138"/>
      <c r="DR362" s="138"/>
      <c r="EB362" s="138"/>
      <c r="EL362" s="138"/>
      <c r="EV362" s="138"/>
      <c r="FF362" s="138"/>
      <c r="FP362" s="138"/>
      <c r="FZ362" s="138"/>
      <c r="GJ362" s="138"/>
      <c r="GT362" s="138"/>
      <c r="HD362" s="138"/>
      <c r="HN362" s="138"/>
      <c r="HX362" s="138"/>
      <c r="IH362" s="138"/>
      <c r="IR362" s="138"/>
    </row>
    <row xmlns:x14ac="http://schemas.microsoft.com/office/spreadsheetml/2009/9/ac" r="363" s="3" customFormat="true" x14ac:dyDescent="0.25">
      <c r="A363" s="420"/>
      <c r="B363" s="138"/>
      <c r="L363" s="138"/>
      <c r="V363" s="138"/>
      <c r="AF363" s="138"/>
      <c r="AP363" s="138"/>
      <c r="AZ363" s="138"/>
      <c r="BA363" s="138"/>
      <c r="BB363" s="138"/>
      <c r="BC363" s="138"/>
      <c r="BD363" s="138"/>
      <c r="BE363" s="138"/>
      <c r="BF363" s="138"/>
      <c r="BG363" s="138"/>
      <c r="BJ363" s="138"/>
      <c r="BT363" s="138"/>
      <c r="CD363" s="138"/>
      <c r="CN363" s="138"/>
      <c r="CX363" s="138"/>
      <c r="DH363" s="138"/>
      <c r="DR363" s="138"/>
      <c r="EB363" s="138"/>
      <c r="EL363" s="138"/>
      <c r="EV363" s="138"/>
      <c r="FF363" s="138"/>
      <c r="FP363" s="138"/>
      <c r="FZ363" s="138"/>
      <c r="GJ363" s="138"/>
      <c r="GT363" s="138"/>
      <c r="HD363" s="138"/>
      <c r="HN363" s="138"/>
      <c r="HX363" s="138"/>
      <c r="IH363" s="138"/>
      <c r="IR363" s="138"/>
    </row>
    <row xmlns:x14ac="http://schemas.microsoft.com/office/spreadsheetml/2009/9/ac" r="364" s="3" customFormat="true" x14ac:dyDescent="0.25">
      <c r="A364" s="420"/>
      <c r="B364" s="138"/>
      <c r="L364" s="138"/>
      <c r="V364" s="138"/>
      <c r="AF364" s="138"/>
      <c r="AP364" s="138"/>
      <c r="AZ364" s="138"/>
      <c r="BA364" s="138"/>
      <c r="BB364" s="138"/>
      <c r="BC364" s="138"/>
      <c r="BD364" s="138"/>
      <c r="BE364" s="138"/>
      <c r="BF364" s="138"/>
      <c r="BG364" s="138"/>
      <c r="BJ364" s="138"/>
      <c r="BT364" s="138"/>
      <c r="CD364" s="138"/>
      <c r="CN364" s="138"/>
      <c r="CX364" s="138"/>
      <c r="DH364" s="138"/>
      <c r="DR364" s="138"/>
      <c r="EB364" s="138"/>
      <c r="EL364" s="138"/>
      <c r="EV364" s="138"/>
      <c r="FF364" s="138"/>
      <c r="FP364" s="138"/>
      <c r="FZ364" s="138"/>
      <c r="GJ364" s="138"/>
      <c r="GT364" s="138"/>
      <c r="HD364" s="138"/>
      <c r="HN364" s="138"/>
      <c r="HX364" s="138"/>
      <c r="IH364" s="138"/>
      <c r="IR364" s="138"/>
    </row>
    <row xmlns:x14ac="http://schemas.microsoft.com/office/spreadsheetml/2009/9/ac" r="365" s="3" customFormat="true" x14ac:dyDescent="0.25">
      <c r="A365" s="420"/>
      <c r="B365" s="138"/>
      <c r="L365" s="138"/>
      <c r="V365" s="138"/>
      <c r="AF365" s="138"/>
      <c r="AP365" s="138"/>
      <c r="AZ365" s="138"/>
      <c r="BA365" s="138"/>
      <c r="BB365" s="138"/>
      <c r="BC365" s="138"/>
      <c r="BD365" s="138"/>
      <c r="BE365" s="138"/>
      <c r="BF365" s="138"/>
      <c r="BG365" s="138"/>
      <c r="BJ365" s="138"/>
      <c r="BT365" s="138"/>
      <c r="CD365" s="138"/>
      <c r="CN365" s="138"/>
      <c r="CX365" s="138"/>
      <c r="DH365" s="138"/>
      <c r="DR365" s="138"/>
      <c r="EB365" s="138"/>
      <c r="EL365" s="138"/>
      <c r="EV365" s="138"/>
      <c r="FF365" s="138"/>
      <c r="FP365" s="138"/>
      <c r="FZ365" s="138"/>
      <c r="GJ365" s="138"/>
      <c r="GT365" s="138"/>
      <c r="HD365" s="138"/>
      <c r="HN365" s="138"/>
      <c r="HX365" s="138"/>
      <c r="IH365" s="138"/>
      <c r="IR365" s="138"/>
    </row>
    <row xmlns:x14ac="http://schemas.microsoft.com/office/spreadsheetml/2009/9/ac" r="366" s="3" customFormat="true" x14ac:dyDescent="0.25">
      <c r="A366" s="420"/>
      <c r="B366" s="138"/>
      <c r="L366" s="138"/>
      <c r="V366" s="138"/>
      <c r="AF366" s="138"/>
      <c r="AP366" s="138"/>
      <c r="AZ366" s="138"/>
      <c r="BA366" s="138"/>
      <c r="BB366" s="138"/>
      <c r="BC366" s="138"/>
      <c r="BD366" s="138"/>
      <c r="BE366" s="138"/>
      <c r="BF366" s="138"/>
      <c r="BG366" s="138"/>
      <c r="BJ366" s="138"/>
      <c r="BT366" s="138"/>
      <c r="CD366" s="138"/>
      <c r="CN366" s="138"/>
      <c r="CX366" s="138"/>
      <c r="DH366" s="138"/>
      <c r="DR366" s="138"/>
      <c r="EB366" s="138"/>
      <c r="EL366" s="138"/>
      <c r="EV366" s="138"/>
      <c r="FF366" s="138"/>
      <c r="FP366" s="138"/>
      <c r="FZ366" s="138"/>
      <c r="GJ366" s="138"/>
      <c r="GT366" s="138"/>
      <c r="HD366" s="138"/>
      <c r="HN366" s="138"/>
      <c r="HX366" s="138"/>
      <c r="IH366" s="138"/>
      <c r="IR366" s="138"/>
    </row>
    <row xmlns:x14ac="http://schemas.microsoft.com/office/spreadsheetml/2009/9/ac" r="367" s="3" customFormat="true" x14ac:dyDescent="0.25">
      <c r="A367" s="420"/>
      <c r="B367" s="138"/>
      <c r="L367" s="138"/>
      <c r="V367" s="138"/>
      <c r="AF367" s="138"/>
      <c r="AP367" s="138"/>
      <c r="AZ367" s="138"/>
      <c r="BA367" s="138"/>
      <c r="BB367" s="138"/>
      <c r="BC367" s="138"/>
      <c r="BD367" s="138"/>
      <c r="BE367" s="138"/>
      <c r="BF367" s="138"/>
      <c r="BG367" s="138"/>
      <c r="BJ367" s="138"/>
      <c r="BT367" s="138"/>
      <c r="CD367" s="138"/>
      <c r="CN367" s="138"/>
      <c r="CX367" s="138"/>
      <c r="DH367" s="138"/>
      <c r="DR367" s="138"/>
      <c r="EB367" s="138"/>
      <c r="EL367" s="138"/>
      <c r="EV367" s="138"/>
      <c r="FF367" s="138"/>
      <c r="FP367" s="138"/>
      <c r="FZ367" s="138"/>
      <c r="GJ367" s="138"/>
      <c r="GT367" s="138"/>
      <c r="HD367" s="138"/>
      <c r="HN367" s="138"/>
      <c r="HX367" s="138"/>
      <c r="IH367" s="138"/>
      <c r="IR367" s="138"/>
    </row>
    <row xmlns:x14ac="http://schemas.microsoft.com/office/spreadsheetml/2009/9/ac" r="368" s="3" customFormat="true" x14ac:dyDescent="0.25">
      <c r="A368" s="420"/>
      <c r="B368" s="138"/>
      <c r="L368" s="138"/>
      <c r="V368" s="138"/>
      <c r="AF368" s="138"/>
      <c r="AP368" s="138"/>
      <c r="AZ368" s="138"/>
      <c r="BA368" s="138"/>
      <c r="BB368" s="138"/>
      <c r="BC368" s="138"/>
      <c r="BD368" s="138"/>
      <c r="BE368" s="138"/>
      <c r="BF368" s="138"/>
      <c r="BG368" s="138"/>
      <c r="BJ368" s="138"/>
      <c r="BT368" s="138"/>
      <c r="CD368" s="138"/>
      <c r="CN368" s="138"/>
      <c r="CX368" s="138"/>
      <c r="DH368" s="138"/>
      <c r="DR368" s="138"/>
      <c r="EB368" s="138"/>
      <c r="EL368" s="138"/>
      <c r="EV368" s="138"/>
      <c r="FF368" s="138"/>
      <c r="FP368" s="138"/>
      <c r="FZ368" s="138"/>
      <c r="GJ368" s="138"/>
      <c r="GT368" s="138"/>
      <c r="HD368" s="138"/>
      <c r="HN368" s="138"/>
      <c r="HX368" s="138"/>
      <c r="IH368" s="138"/>
      <c r="IR368" s="138"/>
    </row>
    <row xmlns:x14ac="http://schemas.microsoft.com/office/spreadsheetml/2009/9/ac" r="369" s="3" customFormat="true" x14ac:dyDescent="0.25">
      <c r="A369" s="420"/>
      <c r="B369" s="138"/>
      <c r="L369" s="138"/>
      <c r="V369" s="138"/>
      <c r="AF369" s="138"/>
      <c r="AP369" s="138"/>
      <c r="AZ369" s="138"/>
      <c r="BA369" s="138"/>
      <c r="BB369" s="138"/>
      <c r="BC369" s="138"/>
      <c r="BD369" s="138"/>
      <c r="BE369" s="138"/>
      <c r="BF369" s="138"/>
      <c r="BG369" s="138"/>
      <c r="BJ369" s="138"/>
      <c r="BT369" s="138"/>
      <c r="CD369" s="138"/>
      <c r="CN369" s="138"/>
      <c r="CX369" s="138"/>
      <c r="DH369" s="138"/>
      <c r="DR369" s="138"/>
      <c r="EB369" s="138"/>
      <c r="EL369" s="138"/>
      <c r="EV369" s="138"/>
      <c r="FF369" s="138"/>
      <c r="FP369" s="138"/>
      <c r="FZ369" s="138"/>
      <c r="GJ369" s="138"/>
      <c r="GT369" s="138"/>
      <c r="HD369" s="138"/>
      <c r="HN369" s="138"/>
      <c r="HX369" s="138"/>
      <c r="IH369" s="138"/>
      <c r="IR369" s="138"/>
    </row>
    <row xmlns:x14ac="http://schemas.microsoft.com/office/spreadsheetml/2009/9/ac" r="370" s="3" customFormat="true" x14ac:dyDescent="0.25">
      <c r="A370" s="420"/>
      <c r="B370" s="138"/>
      <c r="L370" s="138"/>
      <c r="V370" s="138"/>
      <c r="AF370" s="138"/>
      <c r="AP370" s="138"/>
      <c r="AZ370" s="138"/>
      <c r="BA370" s="138"/>
      <c r="BB370" s="138"/>
      <c r="BC370" s="138"/>
      <c r="BD370" s="138"/>
      <c r="BE370" s="138"/>
      <c r="BF370" s="138"/>
      <c r="BG370" s="138"/>
      <c r="BJ370" s="138"/>
      <c r="BT370" s="138"/>
      <c r="CD370" s="138"/>
      <c r="CN370" s="138"/>
      <c r="CX370" s="138"/>
      <c r="DH370" s="138"/>
      <c r="DR370" s="138"/>
      <c r="EB370" s="138"/>
      <c r="EL370" s="138"/>
      <c r="EV370" s="138"/>
      <c r="FF370" s="138"/>
      <c r="FP370" s="138"/>
      <c r="FZ370" s="138"/>
      <c r="GJ370" s="138"/>
      <c r="GT370" s="138"/>
      <c r="HD370" s="138"/>
      <c r="HN370" s="138"/>
      <c r="HX370" s="138"/>
      <c r="IH370" s="138"/>
      <c r="IR370" s="138"/>
    </row>
    <row xmlns:x14ac="http://schemas.microsoft.com/office/spreadsheetml/2009/9/ac" r="371" s="3" customFormat="true" x14ac:dyDescent="0.25">
      <c r="A371" s="420"/>
      <c r="B371" s="138"/>
      <c r="L371" s="138"/>
      <c r="V371" s="138"/>
      <c r="AF371" s="138"/>
      <c r="AP371" s="138"/>
      <c r="AZ371" s="138"/>
      <c r="BA371" s="138"/>
      <c r="BB371" s="138"/>
      <c r="BC371" s="138"/>
      <c r="BD371" s="138"/>
      <c r="BE371" s="138"/>
      <c r="BF371" s="138"/>
      <c r="BG371" s="138"/>
      <c r="BJ371" s="138"/>
      <c r="BT371" s="138"/>
      <c r="CD371" s="138"/>
      <c r="CN371" s="138"/>
      <c r="CX371" s="138"/>
      <c r="DH371" s="138"/>
      <c r="DR371" s="138"/>
      <c r="EB371" s="138"/>
      <c r="EL371" s="138"/>
      <c r="EV371" s="138"/>
      <c r="FF371" s="138"/>
      <c r="FP371" s="138"/>
      <c r="FZ371" s="138"/>
      <c r="GJ371" s="138"/>
      <c r="GT371" s="138"/>
      <c r="HD371" s="138"/>
      <c r="HN371" s="138"/>
      <c r="HX371" s="138"/>
      <c r="IH371" s="138"/>
      <c r="IR371" s="138"/>
    </row>
    <row xmlns:x14ac="http://schemas.microsoft.com/office/spreadsheetml/2009/9/ac" r="372" s="3" customFormat="true" x14ac:dyDescent="0.25">
      <c r="A372" s="420"/>
      <c r="B372" s="138"/>
      <c r="L372" s="138"/>
      <c r="V372" s="138"/>
      <c r="AF372" s="138"/>
      <c r="AP372" s="138"/>
      <c r="AZ372" s="138"/>
      <c r="BA372" s="138"/>
      <c r="BB372" s="138"/>
      <c r="BC372" s="138"/>
      <c r="BD372" s="138"/>
      <c r="BE372" s="138"/>
      <c r="BF372" s="138"/>
      <c r="BG372" s="138"/>
      <c r="BJ372" s="138"/>
      <c r="BT372" s="138"/>
      <c r="CD372" s="138"/>
      <c r="CN372" s="138"/>
      <c r="CX372" s="138"/>
      <c r="DH372" s="138"/>
      <c r="DR372" s="138"/>
      <c r="EB372" s="138"/>
      <c r="EL372" s="138"/>
      <c r="EV372" s="138"/>
      <c r="FF372" s="138"/>
      <c r="FP372" s="138"/>
      <c r="FZ372" s="138"/>
      <c r="GJ372" s="138"/>
      <c r="GT372" s="138"/>
      <c r="HD372" s="138"/>
      <c r="HN372" s="138"/>
      <c r="HX372" s="138"/>
      <c r="IH372" s="138"/>
      <c r="IR372" s="138"/>
    </row>
    <row xmlns:x14ac="http://schemas.microsoft.com/office/spreadsheetml/2009/9/ac" r="373" s="3" customFormat="true" x14ac:dyDescent="0.25">
      <c r="A373" s="420"/>
      <c r="B373" s="138"/>
      <c r="L373" s="138"/>
      <c r="V373" s="138"/>
      <c r="AF373" s="138"/>
      <c r="AP373" s="138"/>
      <c r="AZ373" s="138"/>
      <c r="BA373" s="138"/>
      <c r="BB373" s="138"/>
      <c r="BC373" s="138"/>
      <c r="BD373" s="138"/>
      <c r="BE373" s="138"/>
      <c r="BF373" s="138"/>
      <c r="BG373" s="138"/>
      <c r="BJ373" s="138"/>
      <c r="BT373" s="138"/>
      <c r="CD373" s="138"/>
      <c r="CN373" s="138"/>
      <c r="CX373" s="138"/>
      <c r="DH373" s="138"/>
      <c r="DR373" s="138"/>
      <c r="EB373" s="138"/>
      <c r="EL373" s="138"/>
      <c r="EV373" s="138"/>
      <c r="FF373" s="138"/>
      <c r="FP373" s="138"/>
      <c r="FZ373" s="138"/>
      <c r="GJ373" s="138"/>
      <c r="GT373" s="138"/>
      <c r="HD373" s="138"/>
      <c r="HN373" s="138"/>
      <c r="HX373" s="138"/>
      <c r="IH373" s="138"/>
      <c r="IR373" s="138"/>
    </row>
    <row xmlns:x14ac="http://schemas.microsoft.com/office/spreadsheetml/2009/9/ac" r="374" s="3" customFormat="true" x14ac:dyDescent="0.25">
      <c r="A374" s="420"/>
      <c r="B374" s="138"/>
      <c r="L374" s="138"/>
      <c r="V374" s="138"/>
      <c r="AF374" s="138"/>
      <c r="AP374" s="138"/>
      <c r="AZ374" s="138"/>
      <c r="BA374" s="138"/>
      <c r="BB374" s="138"/>
      <c r="BC374" s="138"/>
      <c r="BD374" s="138"/>
      <c r="BE374" s="138"/>
      <c r="BF374" s="138"/>
      <c r="BG374" s="138"/>
      <c r="BJ374" s="138"/>
      <c r="BT374" s="138"/>
      <c r="CD374" s="138"/>
      <c r="CN374" s="138"/>
      <c r="CX374" s="138"/>
      <c r="DH374" s="138"/>
      <c r="DR374" s="138"/>
      <c r="EB374" s="138"/>
      <c r="EL374" s="138"/>
      <c r="EV374" s="138"/>
      <c r="FF374" s="138"/>
      <c r="FP374" s="138"/>
      <c r="FZ374" s="138"/>
      <c r="GJ374" s="138"/>
      <c r="GT374" s="138"/>
      <c r="HD374" s="138"/>
      <c r="HN374" s="138"/>
      <c r="HX374" s="138"/>
      <c r="IH374" s="138"/>
      <c r="IR374" s="138"/>
    </row>
    <row xmlns:x14ac="http://schemas.microsoft.com/office/spreadsheetml/2009/9/ac" r="375" s="3" customFormat="true" x14ac:dyDescent="0.25">
      <c r="A375" s="420"/>
      <c r="B375" s="138"/>
      <c r="L375" s="138"/>
      <c r="V375" s="138"/>
      <c r="AF375" s="138"/>
      <c r="AP375" s="138"/>
      <c r="AZ375" s="138"/>
      <c r="BA375" s="138"/>
      <c r="BB375" s="138"/>
      <c r="BC375" s="138"/>
      <c r="BD375" s="138"/>
      <c r="BE375" s="138"/>
      <c r="BF375" s="138"/>
      <c r="BG375" s="138"/>
      <c r="BJ375" s="138"/>
      <c r="BT375" s="138"/>
      <c r="CD375" s="138"/>
      <c r="CN375" s="138"/>
      <c r="CX375" s="138"/>
      <c r="DH375" s="138"/>
      <c r="DR375" s="138"/>
      <c r="EB375" s="138"/>
      <c r="EL375" s="138"/>
      <c r="EV375" s="138"/>
      <c r="FF375" s="138"/>
      <c r="FP375" s="138"/>
      <c r="FZ375" s="138"/>
      <c r="GJ375" s="138"/>
      <c r="GT375" s="138"/>
      <c r="HD375" s="138"/>
      <c r="HN375" s="138"/>
      <c r="HX375" s="138"/>
      <c r="IH375" s="138"/>
      <c r="IR375" s="138"/>
    </row>
    <row xmlns:x14ac="http://schemas.microsoft.com/office/spreadsheetml/2009/9/ac" r="376" s="3" customFormat="true" x14ac:dyDescent="0.25">
      <c r="A376" s="420"/>
      <c r="B376" s="138"/>
      <c r="L376" s="138"/>
      <c r="V376" s="138"/>
      <c r="AF376" s="138"/>
      <c r="AP376" s="138"/>
      <c r="AZ376" s="138"/>
      <c r="BA376" s="138"/>
      <c r="BB376" s="138"/>
      <c r="BC376" s="138"/>
      <c r="BD376" s="138"/>
      <c r="BE376" s="138"/>
      <c r="BF376" s="138"/>
      <c r="BG376" s="138"/>
      <c r="BJ376" s="138"/>
      <c r="BT376" s="138"/>
      <c r="CD376" s="138"/>
      <c r="CN376" s="138"/>
      <c r="CX376" s="138"/>
      <c r="DH376" s="138"/>
      <c r="DR376" s="138"/>
      <c r="EB376" s="138"/>
      <c r="EL376" s="138"/>
      <c r="EV376" s="138"/>
      <c r="FF376" s="138"/>
      <c r="FP376" s="138"/>
      <c r="FZ376" s="138"/>
      <c r="GJ376" s="138"/>
      <c r="GT376" s="138"/>
      <c r="HD376" s="138"/>
      <c r="HN376" s="138"/>
      <c r="HX376" s="138"/>
      <c r="IH376" s="138"/>
      <c r="IR376" s="138"/>
    </row>
    <row xmlns:x14ac="http://schemas.microsoft.com/office/spreadsheetml/2009/9/ac" r="377" s="3" customFormat="true" x14ac:dyDescent="0.25">
      <c r="A377" s="420"/>
      <c r="B377" s="138"/>
      <c r="L377" s="138"/>
      <c r="V377" s="138"/>
      <c r="AF377" s="138"/>
      <c r="AP377" s="138"/>
      <c r="AZ377" s="138"/>
      <c r="BA377" s="138"/>
      <c r="BB377" s="138"/>
      <c r="BC377" s="138"/>
      <c r="BD377" s="138"/>
      <c r="BE377" s="138"/>
      <c r="BF377" s="138"/>
      <c r="BG377" s="138"/>
      <c r="BJ377" s="138"/>
      <c r="BT377" s="138"/>
      <c r="CD377" s="138"/>
      <c r="CN377" s="138"/>
      <c r="CX377" s="138"/>
      <c r="DH377" s="138"/>
      <c r="DR377" s="138"/>
      <c r="EB377" s="138"/>
      <c r="EL377" s="138"/>
      <c r="EV377" s="138"/>
      <c r="FF377" s="138"/>
      <c r="FP377" s="138"/>
      <c r="FZ377" s="138"/>
      <c r="GJ377" s="138"/>
      <c r="GT377" s="138"/>
      <c r="HD377" s="138"/>
      <c r="HN377" s="138"/>
      <c r="HX377" s="138"/>
      <c r="IH377" s="138"/>
      <c r="IR377" s="138"/>
    </row>
    <row xmlns:x14ac="http://schemas.microsoft.com/office/spreadsheetml/2009/9/ac" r="378" s="3" customFormat="true" x14ac:dyDescent="0.25">
      <c r="A378" s="420"/>
      <c r="B378" s="138"/>
      <c r="L378" s="138"/>
      <c r="V378" s="138"/>
      <c r="AF378" s="138"/>
      <c r="AP378" s="138"/>
      <c r="AZ378" s="138"/>
      <c r="BA378" s="138"/>
      <c r="BB378" s="138"/>
      <c r="BC378" s="138"/>
      <c r="BD378" s="138"/>
      <c r="BE378" s="138"/>
      <c r="BF378" s="138"/>
      <c r="BG378" s="138"/>
      <c r="BJ378" s="138"/>
      <c r="BT378" s="138"/>
      <c r="CD378" s="138"/>
      <c r="CN378" s="138"/>
      <c r="CX378" s="138"/>
      <c r="DH378" s="138"/>
      <c r="DR378" s="138"/>
      <c r="EB378" s="138"/>
      <c r="EL378" s="138"/>
      <c r="EV378" s="138"/>
      <c r="FF378" s="138"/>
      <c r="FP378" s="138"/>
      <c r="FZ378" s="138"/>
      <c r="GJ378" s="138"/>
      <c r="GT378" s="138"/>
      <c r="HD378" s="138"/>
      <c r="HN378" s="138"/>
      <c r="HX378" s="138"/>
      <c r="IH378" s="138"/>
      <c r="IR378" s="138"/>
    </row>
    <row xmlns:x14ac="http://schemas.microsoft.com/office/spreadsheetml/2009/9/ac" r="379" s="3" customFormat="true" x14ac:dyDescent="0.25">
      <c r="A379" s="420"/>
      <c r="B379" s="138"/>
      <c r="L379" s="138"/>
      <c r="V379" s="138"/>
      <c r="AF379" s="138"/>
      <c r="AP379" s="138"/>
      <c r="AZ379" s="138"/>
      <c r="BA379" s="138"/>
      <c r="BB379" s="138"/>
      <c r="BC379" s="138"/>
      <c r="BD379" s="138"/>
      <c r="BE379" s="138"/>
      <c r="BF379" s="138"/>
      <c r="BG379" s="138"/>
      <c r="BJ379" s="138"/>
      <c r="BT379" s="138"/>
      <c r="CD379" s="138"/>
      <c r="CN379" s="138"/>
      <c r="CX379" s="138"/>
      <c r="DH379" s="138"/>
      <c r="DR379" s="138"/>
      <c r="EB379" s="138"/>
      <c r="EL379" s="138"/>
      <c r="EV379" s="138"/>
      <c r="FF379" s="138"/>
      <c r="FP379" s="138"/>
      <c r="FZ379" s="138"/>
      <c r="GJ379" s="138"/>
      <c r="GT379" s="138"/>
      <c r="HD379" s="138"/>
      <c r="HN379" s="138"/>
      <c r="HX379" s="138"/>
      <c r="IH379" s="138"/>
      <c r="IR379" s="138"/>
    </row>
    <row xmlns:x14ac="http://schemas.microsoft.com/office/spreadsheetml/2009/9/ac" r="380" s="3" customFormat="true" x14ac:dyDescent="0.25">
      <c r="A380" s="420"/>
      <c r="B380" s="138"/>
      <c r="L380" s="138"/>
      <c r="V380" s="138"/>
      <c r="AF380" s="138"/>
      <c r="AP380" s="138"/>
      <c r="AZ380" s="138"/>
      <c r="BA380" s="138"/>
      <c r="BB380" s="138"/>
      <c r="BC380" s="138"/>
      <c r="BD380" s="138"/>
      <c r="BE380" s="138"/>
      <c r="BF380" s="138"/>
      <c r="BG380" s="138"/>
      <c r="BJ380" s="138"/>
      <c r="BT380" s="138"/>
      <c r="CD380" s="138"/>
      <c r="CN380" s="138"/>
      <c r="CX380" s="138"/>
      <c r="DH380" s="138"/>
      <c r="DR380" s="138"/>
      <c r="EB380" s="138"/>
      <c r="EL380" s="138"/>
      <c r="EV380" s="138"/>
      <c r="FF380" s="138"/>
      <c r="FP380" s="138"/>
      <c r="FZ380" s="138"/>
      <c r="GJ380" s="138"/>
      <c r="GT380" s="138"/>
      <c r="HD380" s="138"/>
      <c r="HN380" s="138"/>
      <c r="HX380" s="138"/>
      <c r="IH380" s="138"/>
      <c r="IR380" s="138"/>
    </row>
    <row xmlns:x14ac="http://schemas.microsoft.com/office/spreadsheetml/2009/9/ac" r="381" s="3" customFormat="true" x14ac:dyDescent="0.25">
      <c r="A381" s="420"/>
      <c r="B381" s="138"/>
      <c r="L381" s="138"/>
      <c r="V381" s="138"/>
      <c r="AF381" s="138"/>
      <c r="AP381" s="138"/>
      <c r="AZ381" s="138"/>
      <c r="BA381" s="138"/>
      <c r="BB381" s="138"/>
      <c r="BC381" s="138"/>
      <c r="BD381" s="138"/>
      <c r="BE381" s="138"/>
      <c r="BF381" s="138"/>
      <c r="BG381" s="138"/>
      <c r="BJ381" s="138"/>
      <c r="BT381" s="138"/>
      <c r="CD381" s="138"/>
      <c r="CN381" s="138"/>
      <c r="CX381" s="138"/>
      <c r="DH381" s="138"/>
      <c r="DR381" s="138"/>
      <c r="EB381" s="138"/>
      <c r="EL381" s="138"/>
      <c r="EV381" s="138"/>
      <c r="FF381" s="138"/>
      <c r="FP381" s="138"/>
      <c r="FZ381" s="138"/>
      <c r="GJ381" s="138"/>
      <c r="GT381" s="138"/>
      <c r="HD381" s="138"/>
      <c r="HN381" s="138"/>
      <c r="HX381" s="138"/>
      <c r="IH381" s="138"/>
      <c r="IR381" s="138"/>
    </row>
    <row xmlns:x14ac="http://schemas.microsoft.com/office/spreadsheetml/2009/9/ac" r="382" s="3" customFormat="true" x14ac:dyDescent="0.25">
      <c r="A382" s="420"/>
      <c r="B382" s="138"/>
      <c r="L382" s="138"/>
      <c r="V382" s="138"/>
      <c r="AF382" s="138"/>
      <c r="AP382" s="138"/>
      <c r="AZ382" s="138"/>
      <c r="BA382" s="138"/>
      <c r="BB382" s="138"/>
      <c r="BC382" s="138"/>
      <c r="BD382" s="138"/>
      <c r="BE382" s="138"/>
      <c r="BF382" s="138"/>
      <c r="BG382" s="138"/>
      <c r="BJ382" s="138"/>
      <c r="BT382" s="138"/>
      <c r="CD382" s="138"/>
      <c r="CN382" s="138"/>
      <c r="CX382" s="138"/>
      <c r="DH382" s="138"/>
      <c r="DR382" s="138"/>
      <c r="EB382" s="138"/>
      <c r="EL382" s="138"/>
      <c r="EV382" s="138"/>
      <c r="FF382" s="138"/>
      <c r="FP382" s="138"/>
      <c r="FZ382" s="138"/>
      <c r="GJ382" s="138"/>
      <c r="GT382" s="138"/>
      <c r="HD382" s="138"/>
      <c r="HN382" s="138"/>
      <c r="HX382" s="138"/>
      <c r="IH382" s="138"/>
      <c r="IR382" s="138"/>
    </row>
    <row xmlns:x14ac="http://schemas.microsoft.com/office/spreadsheetml/2009/9/ac" r="383" s="3" customFormat="true" x14ac:dyDescent="0.25">
      <c r="A383" s="420"/>
      <c r="B383" s="138"/>
      <c r="L383" s="138"/>
      <c r="V383" s="138"/>
      <c r="AF383" s="138"/>
      <c r="AP383" s="138"/>
      <c r="AZ383" s="138"/>
      <c r="BA383" s="138"/>
      <c r="BB383" s="138"/>
      <c r="BC383" s="138"/>
      <c r="BD383" s="138"/>
      <c r="BE383" s="138"/>
      <c r="BF383" s="138"/>
      <c r="BG383" s="138"/>
      <c r="BJ383" s="138"/>
      <c r="BT383" s="138"/>
      <c r="CD383" s="138"/>
      <c r="CN383" s="138"/>
      <c r="CX383" s="138"/>
      <c r="DH383" s="138"/>
      <c r="DR383" s="138"/>
      <c r="EB383" s="138"/>
      <c r="EL383" s="138"/>
      <c r="EV383" s="138"/>
      <c r="FF383" s="138"/>
      <c r="FP383" s="138"/>
      <c r="FZ383" s="138"/>
      <c r="GJ383" s="138"/>
      <c r="GT383" s="138"/>
      <c r="HD383" s="138"/>
      <c r="HN383" s="138"/>
      <c r="HX383" s="138"/>
      <c r="IH383" s="138"/>
      <c r="IR383" s="138"/>
    </row>
    <row xmlns:x14ac="http://schemas.microsoft.com/office/spreadsheetml/2009/9/ac" r="384" s="3" customFormat="true" x14ac:dyDescent="0.25">
      <c r="A384" s="420"/>
      <c r="B384" s="138"/>
      <c r="L384" s="138"/>
      <c r="V384" s="138"/>
      <c r="AF384" s="138"/>
      <c r="AP384" s="138"/>
      <c r="AZ384" s="138"/>
      <c r="BA384" s="138"/>
      <c r="BB384" s="138"/>
      <c r="BC384" s="138"/>
      <c r="BD384" s="138"/>
      <c r="BE384" s="138"/>
      <c r="BF384" s="138"/>
      <c r="BG384" s="138"/>
      <c r="BJ384" s="138"/>
      <c r="BT384" s="138"/>
      <c r="CD384" s="138"/>
      <c r="CN384" s="138"/>
      <c r="CX384" s="138"/>
      <c r="DH384" s="138"/>
      <c r="DR384" s="138"/>
      <c r="EB384" s="138"/>
      <c r="EL384" s="138"/>
      <c r="EV384" s="138"/>
      <c r="FF384" s="138"/>
      <c r="FP384" s="138"/>
      <c r="FZ384" s="138"/>
      <c r="GJ384" s="138"/>
      <c r="GT384" s="138"/>
      <c r="HD384" s="138"/>
      <c r="HN384" s="138"/>
      <c r="HX384" s="138"/>
      <c r="IH384" s="138"/>
      <c r="IR384" s="138"/>
    </row>
    <row xmlns:x14ac="http://schemas.microsoft.com/office/spreadsheetml/2009/9/ac" r="385" s="3" customFormat="true" x14ac:dyDescent="0.25">
      <c r="A385" s="420"/>
      <c r="B385" s="138"/>
      <c r="L385" s="138"/>
      <c r="V385" s="138"/>
      <c r="AF385" s="138"/>
      <c r="AP385" s="138"/>
      <c r="AZ385" s="138"/>
      <c r="BA385" s="138"/>
      <c r="BB385" s="138"/>
      <c r="BC385" s="138"/>
      <c r="BD385" s="138"/>
      <c r="BE385" s="138"/>
      <c r="BF385" s="138"/>
      <c r="BG385" s="138"/>
      <c r="BJ385" s="138"/>
      <c r="BT385" s="138"/>
      <c r="CD385" s="138"/>
      <c r="CN385" s="138"/>
      <c r="CX385" s="138"/>
      <c r="DH385" s="138"/>
      <c r="DR385" s="138"/>
      <c r="EB385" s="138"/>
      <c r="EL385" s="138"/>
      <c r="EV385" s="138"/>
      <c r="FF385" s="138"/>
      <c r="FP385" s="138"/>
      <c r="FZ385" s="138"/>
      <c r="GJ385" s="138"/>
      <c r="GT385" s="138"/>
      <c r="HD385" s="138"/>
      <c r="HN385" s="138"/>
      <c r="HX385" s="138"/>
      <c r="IH385" s="138"/>
      <c r="IR385" s="138"/>
    </row>
    <row xmlns:x14ac="http://schemas.microsoft.com/office/spreadsheetml/2009/9/ac" r="386" s="3" customFormat="true" x14ac:dyDescent="0.25">
      <c r="A386" s="420"/>
      <c r="B386" s="138"/>
      <c r="L386" s="138"/>
      <c r="V386" s="138"/>
      <c r="AF386" s="138"/>
      <c r="AP386" s="138"/>
      <c r="AZ386" s="138"/>
      <c r="BA386" s="138"/>
      <c r="BB386" s="138"/>
      <c r="BC386" s="138"/>
      <c r="BD386" s="138"/>
      <c r="BE386" s="138"/>
      <c r="BF386" s="138"/>
      <c r="BG386" s="138"/>
      <c r="BJ386" s="138"/>
      <c r="BT386" s="138"/>
      <c r="CD386" s="138"/>
      <c r="CN386" s="138"/>
      <c r="CX386" s="138"/>
      <c r="DH386" s="138"/>
      <c r="DR386" s="138"/>
      <c r="EB386" s="138"/>
      <c r="EL386" s="138"/>
      <c r="EV386" s="138"/>
      <c r="FF386" s="138"/>
      <c r="FP386" s="138"/>
      <c r="FZ386" s="138"/>
      <c r="GJ386" s="138"/>
      <c r="GT386" s="138"/>
      <c r="HD386" s="138"/>
      <c r="HN386" s="138"/>
      <c r="HX386" s="138"/>
      <c r="IH386" s="138"/>
      <c r="IR386" s="138"/>
    </row>
    <row xmlns:x14ac="http://schemas.microsoft.com/office/spreadsheetml/2009/9/ac" r="387" s="3" customFormat="true" x14ac:dyDescent="0.25">
      <c r="A387" s="420"/>
      <c r="B387" s="138"/>
      <c r="L387" s="138"/>
      <c r="V387" s="138"/>
      <c r="AF387" s="138"/>
      <c r="AP387" s="138"/>
      <c r="AZ387" s="138"/>
      <c r="BA387" s="138"/>
      <c r="BB387" s="138"/>
      <c r="BC387" s="138"/>
      <c r="BD387" s="138"/>
      <c r="BE387" s="138"/>
      <c r="BF387" s="138"/>
      <c r="BG387" s="138"/>
      <c r="BJ387" s="138"/>
      <c r="BT387" s="138"/>
      <c r="CD387" s="138"/>
      <c r="CN387" s="138"/>
      <c r="CX387" s="138"/>
      <c r="DH387" s="138"/>
      <c r="DR387" s="138"/>
      <c r="EB387" s="138"/>
      <c r="EL387" s="138"/>
      <c r="EV387" s="138"/>
      <c r="FF387" s="138"/>
      <c r="FP387" s="138"/>
      <c r="FZ387" s="138"/>
      <c r="GJ387" s="138"/>
      <c r="GT387" s="138"/>
      <c r="HD387" s="138"/>
      <c r="HN387" s="138"/>
      <c r="HX387" s="138"/>
      <c r="IH387" s="138"/>
      <c r="IR387" s="138"/>
    </row>
    <row xmlns:x14ac="http://schemas.microsoft.com/office/spreadsheetml/2009/9/ac" r="388" s="3" customFormat="true" x14ac:dyDescent="0.25">
      <c r="A388" s="420"/>
      <c r="B388" s="138"/>
      <c r="L388" s="138"/>
      <c r="V388" s="138"/>
      <c r="AF388" s="138"/>
      <c r="AP388" s="138"/>
      <c r="AZ388" s="138"/>
      <c r="BA388" s="138"/>
      <c r="BB388" s="138"/>
      <c r="BC388" s="138"/>
      <c r="BD388" s="138"/>
      <c r="BE388" s="138"/>
      <c r="BF388" s="138"/>
      <c r="BG388" s="138"/>
      <c r="BJ388" s="138"/>
      <c r="BT388" s="138"/>
      <c r="CD388" s="138"/>
      <c r="CN388" s="138"/>
      <c r="CX388" s="138"/>
      <c r="DH388" s="138"/>
      <c r="DR388" s="138"/>
      <c r="EB388" s="138"/>
      <c r="EL388" s="138"/>
      <c r="EV388" s="138"/>
      <c r="FF388" s="138"/>
      <c r="FP388" s="138"/>
      <c r="FZ388" s="138"/>
      <c r="GJ388" s="138"/>
      <c r="GT388" s="138"/>
      <c r="HD388" s="138"/>
      <c r="HN388" s="138"/>
      <c r="HX388" s="138"/>
      <c r="IH388" s="138"/>
      <c r="IR388" s="138"/>
    </row>
    <row xmlns:x14ac="http://schemas.microsoft.com/office/spreadsheetml/2009/9/ac" r="389" s="3" customFormat="true" x14ac:dyDescent="0.25">
      <c r="A389" s="420"/>
      <c r="B389" s="138"/>
      <c r="L389" s="138"/>
      <c r="V389" s="138"/>
      <c r="AF389" s="138"/>
      <c r="AP389" s="138"/>
      <c r="AZ389" s="138"/>
      <c r="BA389" s="138"/>
      <c r="BB389" s="138"/>
      <c r="BC389" s="138"/>
      <c r="BD389" s="138"/>
      <c r="BE389" s="138"/>
      <c r="BF389" s="138"/>
      <c r="BG389" s="138"/>
      <c r="BJ389" s="138"/>
      <c r="BT389" s="138"/>
      <c r="CD389" s="138"/>
      <c r="CN389" s="138"/>
      <c r="CX389" s="138"/>
      <c r="DH389" s="138"/>
      <c r="DR389" s="138"/>
      <c r="EB389" s="138"/>
      <c r="EL389" s="138"/>
      <c r="EV389" s="138"/>
      <c r="FF389" s="138"/>
      <c r="FP389" s="138"/>
      <c r="FZ389" s="138"/>
      <c r="GJ389" s="138"/>
      <c r="GT389" s="138"/>
      <c r="HD389" s="138"/>
      <c r="HN389" s="138"/>
      <c r="HX389" s="138"/>
      <c r="IH389" s="138"/>
      <c r="IR389" s="138"/>
    </row>
    <row xmlns:x14ac="http://schemas.microsoft.com/office/spreadsheetml/2009/9/ac" r="390" s="3" customFormat="true" x14ac:dyDescent="0.25">
      <c r="A390" s="420"/>
      <c r="B390" s="138"/>
      <c r="L390" s="138"/>
      <c r="V390" s="138"/>
      <c r="AF390" s="138"/>
      <c r="AP390" s="138"/>
      <c r="AZ390" s="138"/>
      <c r="BA390" s="138"/>
      <c r="BB390" s="138"/>
      <c r="BC390" s="138"/>
      <c r="BD390" s="138"/>
      <c r="BE390" s="138"/>
      <c r="BF390" s="138"/>
      <c r="BG390" s="138"/>
      <c r="BJ390" s="138"/>
      <c r="BT390" s="138"/>
      <c r="CD390" s="138"/>
      <c r="CN390" s="138"/>
      <c r="CX390" s="138"/>
      <c r="DH390" s="138"/>
      <c r="DR390" s="138"/>
      <c r="EB390" s="138"/>
      <c r="EL390" s="138"/>
      <c r="EV390" s="138"/>
      <c r="FF390" s="138"/>
      <c r="FP390" s="138"/>
      <c r="FZ390" s="138"/>
      <c r="GJ390" s="138"/>
      <c r="GT390" s="138"/>
      <c r="HD390" s="138"/>
      <c r="HN390" s="138"/>
      <c r="HX390" s="138"/>
      <c r="IH390" s="138"/>
      <c r="IR390" s="138"/>
    </row>
    <row xmlns:x14ac="http://schemas.microsoft.com/office/spreadsheetml/2009/9/ac" r="391" s="3" customFormat="true" x14ac:dyDescent="0.25">
      <c r="A391" s="420"/>
      <c r="B391" s="138"/>
      <c r="L391" s="138"/>
      <c r="V391" s="138"/>
      <c r="AF391" s="138"/>
      <c r="AP391" s="138"/>
      <c r="AZ391" s="138"/>
      <c r="BA391" s="138"/>
      <c r="BB391" s="138"/>
      <c r="BC391" s="138"/>
      <c r="BD391" s="138"/>
      <c r="BE391" s="138"/>
      <c r="BF391" s="138"/>
      <c r="BG391" s="138"/>
      <c r="BJ391" s="138"/>
      <c r="BT391" s="138"/>
      <c r="CD391" s="138"/>
      <c r="CN391" s="138"/>
      <c r="CX391" s="138"/>
      <c r="DH391" s="138"/>
      <c r="DR391" s="138"/>
      <c r="EB391" s="138"/>
      <c r="EL391" s="138"/>
      <c r="EV391" s="138"/>
      <c r="FF391" s="138"/>
      <c r="FP391" s="138"/>
      <c r="FZ391" s="138"/>
      <c r="GJ391" s="138"/>
      <c r="GT391" s="138"/>
      <c r="HD391" s="138"/>
      <c r="HN391" s="138"/>
      <c r="HX391" s="138"/>
      <c r="IH391" s="138"/>
      <c r="IR391" s="138"/>
    </row>
    <row xmlns:x14ac="http://schemas.microsoft.com/office/spreadsheetml/2009/9/ac" r="392" s="3" customFormat="true" x14ac:dyDescent="0.25">
      <c r="A392" s="420"/>
      <c r="B392" s="138"/>
      <c r="L392" s="138"/>
      <c r="V392" s="138"/>
      <c r="AF392" s="138"/>
      <c r="AP392" s="138"/>
      <c r="AZ392" s="138"/>
      <c r="BA392" s="138"/>
      <c r="BB392" s="138"/>
      <c r="BC392" s="138"/>
      <c r="BD392" s="138"/>
      <c r="BE392" s="138"/>
      <c r="BF392" s="138"/>
      <c r="BG392" s="138"/>
      <c r="BJ392" s="138"/>
      <c r="BT392" s="138"/>
      <c r="CD392" s="138"/>
      <c r="CN392" s="138"/>
      <c r="CX392" s="138"/>
      <c r="DH392" s="138"/>
      <c r="DR392" s="138"/>
      <c r="EB392" s="138"/>
      <c r="EL392" s="138"/>
      <c r="EV392" s="138"/>
      <c r="FF392" s="138"/>
      <c r="FP392" s="138"/>
      <c r="FZ392" s="138"/>
      <c r="GJ392" s="138"/>
      <c r="GT392" s="138"/>
      <c r="HD392" s="138"/>
      <c r="HN392" s="138"/>
      <c r="HX392" s="138"/>
      <c r="IH392" s="138"/>
      <c r="IR392" s="138"/>
    </row>
    <row xmlns:x14ac="http://schemas.microsoft.com/office/spreadsheetml/2009/9/ac" r="393" s="3" customFormat="true" x14ac:dyDescent="0.25">
      <c r="A393" s="420"/>
      <c r="B393" s="138"/>
      <c r="L393" s="138"/>
      <c r="V393" s="138"/>
      <c r="AF393" s="138"/>
      <c r="AP393" s="138"/>
      <c r="AZ393" s="138"/>
      <c r="BA393" s="138"/>
      <c r="BB393" s="138"/>
      <c r="BC393" s="138"/>
      <c r="BD393" s="138"/>
      <c r="BE393" s="138"/>
      <c r="BF393" s="138"/>
      <c r="BG393" s="138"/>
      <c r="BJ393" s="138"/>
      <c r="BT393" s="138"/>
      <c r="CD393" s="138"/>
      <c r="CN393" s="138"/>
      <c r="CX393" s="138"/>
      <c r="DH393" s="138"/>
      <c r="DR393" s="138"/>
      <c r="EB393" s="138"/>
      <c r="EL393" s="138"/>
      <c r="EV393" s="138"/>
      <c r="FF393" s="138"/>
      <c r="FP393" s="138"/>
      <c r="FZ393" s="138"/>
      <c r="GJ393" s="138"/>
      <c r="GT393" s="138"/>
      <c r="HD393" s="138"/>
      <c r="HN393" s="138"/>
      <c r="HX393" s="138"/>
      <c r="IH393" s="138"/>
      <c r="IR393" s="138"/>
    </row>
    <row xmlns:x14ac="http://schemas.microsoft.com/office/spreadsheetml/2009/9/ac" r="394" s="3" customFormat="true" x14ac:dyDescent="0.25">
      <c r="A394" s="420"/>
      <c r="B394" s="138"/>
      <c r="L394" s="138"/>
      <c r="V394" s="138"/>
      <c r="AF394" s="138"/>
      <c r="AP394" s="138"/>
      <c r="AZ394" s="138"/>
      <c r="BA394" s="138"/>
      <c r="BB394" s="138"/>
      <c r="BC394" s="138"/>
      <c r="BD394" s="138"/>
      <c r="BE394" s="138"/>
      <c r="BF394" s="138"/>
      <c r="BG394" s="138"/>
      <c r="BJ394" s="138"/>
      <c r="BT394" s="138"/>
      <c r="CD394" s="138"/>
      <c r="CN394" s="138"/>
      <c r="CX394" s="138"/>
      <c r="DH394" s="138"/>
      <c r="DR394" s="138"/>
      <c r="EB394" s="138"/>
      <c r="EL394" s="138"/>
      <c r="EV394" s="138"/>
      <c r="FF394" s="138"/>
      <c r="FP394" s="138"/>
      <c r="FZ394" s="138"/>
      <c r="GJ394" s="138"/>
      <c r="GT394" s="138"/>
      <c r="HD394" s="138"/>
      <c r="HN394" s="138"/>
      <c r="HX394" s="138"/>
      <c r="IH394" s="138"/>
      <c r="IR394" s="138"/>
    </row>
    <row xmlns:x14ac="http://schemas.microsoft.com/office/spreadsheetml/2009/9/ac" r="395" s="3" customFormat="true" x14ac:dyDescent="0.25">
      <c r="A395" s="420"/>
      <c r="B395" s="138"/>
      <c r="L395" s="138"/>
      <c r="V395" s="138"/>
      <c r="AF395" s="138"/>
      <c r="AP395" s="138"/>
      <c r="AZ395" s="138"/>
      <c r="BA395" s="138"/>
      <c r="BB395" s="138"/>
      <c r="BC395" s="138"/>
      <c r="BD395" s="138"/>
      <c r="BE395" s="138"/>
      <c r="BF395" s="138"/>
      <c r="BG395" s="138"/>
      <c r="BJ395" s="138"/>
      <c r="BT395" s="138"/>
      <c r="CD395" s="138"/>
      <c r="CN395" s="138"/>
      <c r="CX395" s="138"/>
      <c r="DH395" s="138"/>
      <c r="DR395" s="138"/>
      <c r="EB395" s="138"/>
      <c r="EL395" s="138"/>
      <c r="EV395" s="138"/>
      <c r="FF395" s="138"/>
      <c r="FP395" s="138"/>
      <c r="FZ395" s="138"/>
      <c r="GJ395" s="138"/>
      <c r="GT395" s="138"/>
      <c r="HD395" s="138"/>
      <c r="HN395" s="138"/>
      <c r="HX395" s="138"/>
      <c r="IH395" s="138"/>
      <c r="IR395" s="138"/>
    </row>
    <row xmlns:x14ac="http://schemas.microsoft.com/office/spreadsheetml/2009/9/ac" r="396" s="3" customFormat="true" x14ac:dyDescent="0.25">
      <c r="A396" s="420"/>
      <c r="B396" s="138"/>
      <c r="L396" s="138"/>
      <c r="V396" s="138"/>
      <c r="AF396" s="138"/>
      <c r="AP396" s="138"/>
      <c r="AZ396" s="138"/>
      <c r="BA396" s="138"/>
      <c r="BB396" s="138"/>
      <c r="BC396" s="138"/>
      <c r="BD396" s="138"/>
      <c r="BE396" s="138"/>
      <c r="BF396" s="138"/>
      <c r="BG396" s="138"/>
      <c r="BJ396" s="138"/>
      <c r="BT396" s="138"/>
      <c r="CD396" s="138"/>
      <c r="CN396" s="138"/>
      <c r="CX396" s="138"/>
      <c r="DH396" s="138"/>
      <c r="DR396" s="138"/>
      <c r="EB396" s="138"/>
      <c r="EL396" s="138"/>
      <c r="EV396" s="138"/>
      <c r="FF396" s="138"/>
      <c r="FP396" s="138"/>
      <c r="FZ396" s="138"/>
      <c r="GJ396" s="138"/>
      <c r="GT396" s="138"/>
      <c r="HD396" s="138"/>
      <c r="HN396" s="138"/>
      <c r="HX396" s="138"/>
      <c r="IH396" s="138"/>
      <c r="IR396" s="138"/>
    </row>
    <row xmlns:x14ac="http://schemas.microsoft.com/office/spreadsheetml/2009/9/ac" r="397" s="3" customFormat="true" x14ac:dyDescent="0.25">
      <c r="A397" s="420"/>
      <c r="B397" s="138"/>
      <c r="L397" s="138"/>
      <c r="V397" s="138"/>
      <c r="AF397" s="138"/>
      <c r="AP397" s="138"/>
      <c r="AZ397" s="138"/>
      <c r="BA397" s="138"/>
      <c r="BB397" s="138"/>
      <c r="BC397" s="138"/>
      <c r="BD397" s="138"/>
      <c r="BE397" s="138"/>
      <c r="BF397" s="138"/>
      <c r="BG397" s="138"/>
      <c r="BJ397" s="138"/>
      <c r="BT397" s="138"/>
      <c r="CD397" s="138"/>
      <c r="CN397" s="138"/>
      <c r="CX397" s="138"/>
      <c r="DH397" s="138"/>
      <c r="DR397" s="138"/>
      <c r="EB397" s="138"/>
      <c r="EL397" s="138"/>
      <c r="EV397" s="138"/>
      <c r="FF397" s="138"/>
      <c r="FP397" s="138"/>
      <c r="FZ397" s="138"/>
      <c r="GJ397" s="138"/>
      <c r="GT397" s="138"/>
      <c r="HD397" s="138"/>
      <c r="HN397" s="138"/>
      <c r="HX397" s="138"/>
      <c r="IH397" s="138"/>
      <c r="IR397" s="138"/>
    </row>
    <row xmlns:x14ac="http://schemas.microsoft.com/office/spreadsheetml/2009/9/ac" r="398" s="3" customFormat="true" x14ac:dyDescent="0.25">
      <c r="A398" s="420"/>
      <c r="B398" s="138"/>
      <c r="L398" s="138"/>
      <c r="V398" s="138"/>
      <c r="AF398" s="138"/>
      <c r="AP398" s="138"/>
      <c r="AZ398" s="138"/>
      <c r="BA398" s="138"/>
      <c r="BB398" s="138"/>
      <c r="BC398" s="138"/>
      <c r="BD398" s="138"/>
      <c r="BE398" s="138"/>
      <c r="BF398" s="138"/>
      <c r="BG398" s="138"/>
      <c r="BJ398" s="138"/>
      <c r="BT398" s="138"/>
      <c r="CD398" s="138"/>
      <c r="CN398" s="138"/>
      <c r="CX398" s="138"/>
      <c r="DH398" s="138"/>
      <c r="DR398" s="138"/>
      <c r="EB398" s="138"/>
      <c r="EL398" s="138"/>
      <c r="EV398" s="138"/>
      <c r="FF398" s="138"/>
      <c r="FP398" s="138"/>
      <c r="FZ398" s="138"/>
      <c r="GJ398" s="138"/>
      <c r="GT398" s="138"/>
      <c r="HD398" s="138"/>
      <c r="HN398" s="138"/>
      <c r="HX398" s="138"/>
      <c r="IH398" s="138"/>
      <c r="IR398" s="138"/>
    </row>
    <row xmlns:x14ac="http://schemas.microsoft.com/office/spreadsheetml/2009/9/ac" r="399" s="3" customFormat="true" x14ac:dyDescent="0.25">
      <c r="A399" s="420"/>
      <c r="B399" s="138"/>
      <c r="L399" s="138"/>
      <c r="V399" s="138"/>
      <c r="AF399" s="138"/>
      <c r="AP399" s="138"/>
      <c r="AZ399" s="138"/>
      <c r="BA399" s="138"/>
      <c r="BB399" s="138"/>
      <c r="BC399" s="138"/>
      <c r="BD399" s="138"/>
      <c r="BE399" s="138"/>
      <c r="BF399" s="138"/>
      <c r="BG399" s="138"/>
      <c r="BJ399" s="138"/>
      <c r="BT399" s="138"/>
      <c r="CD399" s="138"/>
      <c r="CN399" s="138"/>
      <c r="CX399" s="138"/>
      <c r="DH399" s="138"/>
      <c r="DR399" s="138"/>
      <c r="EB399" s="138"/>
      <c r="EL399" s="138"/>
      <c r="EV399" s="138"/>
      <c r="FF399" s="138"/>
      <c r="FP399" s="138"/>
      <c r="FZ399" s="138"/>
      <c r="GJ399" s="138"/>
      <c r="GT399" s="138"/>
      <c r="HD399" s="138"/>
      <c r="HN399" s="138"/>
      <c r="HX399" s="138"/>
      <c r="IH399" s="138"/>
      <c r="IR399" s="138"/>
    </row>
    <row xmlns:x14ac="http://schemas.microsoft.com/office/spreadsheetml/2009/9/ac" r="400" s="3" customFormat="true" x14ac:dyDescent="0.25">
      <c r="A400" s="420"/>
      <c r="B400" s="138"/>
      <c r="L400" s="138"/>
      <c r="V400" s="138"/>
      <c r="AF400" s="138"/>
      <c r="AP400" s="138"/>
      <c r="AZ400" s="138"/>
      <c r="BA400" s="138"/>
      <c r="BB400" s="138"/>
      <c r="BC400" s="138"/>
      <c r="BD400" s="138"/>
      <c r="BE400" s="138"/>
      <c r="BF400" s="138"/>
      <c r="BG400" s="138"/>
      <c r="BJ400" s="138"/>
      <c r="BT400" s="138"/>
      <c r="CD400" s="138"/>
      <c r="CN400" s="138"/>
      <c r="CX400" s="138"/>
      <c r="DH400" s="138"/>
      <c r="DR400" s="138"/>
      <c r="EB400" s="138"/>
      <c r="EL400" s="138"/>
      <c r="EV400" s="138"/>
      <c r="FF400" s="138"/>
      <c r="FP400" s="138"/>
      <c r="FZ400" s="138"/>
      <c r="GJ400" s="138"/>
      <c r="GT400" s="138"/>
      <c r="HD400" s="138"/>
      <c r="HN400" s="138"/>
      <c r="HX400" s="138"/>
      <c r="IH400" s="138"/>
      <c r="IR400" s="138"/>
    </row>
    <row xmlns:x14ac="http://schemas.microsoft.com/office/spreadsheetml/2009/9/ac" r="401" s="3" customFormat="true" x14ac:dyDescent="0.25">
      <c r="A401" s="420"/>
      <c r="B401" s="138"/>
      <c r="L401" s="138"/>
      <c r="V401" s="138"/>
      <c r="AF401" s="138"/>
      <c r="AP401" s="138"/>
      <c r="AZ401" s="138"/>
      <c r="BA401" s="138"/>
      <c r="BB401" s="138"/>
      <c r="BC401" s="138"/>
      <c r="BD401" s="138"/>
      <c r="BE401" s="138"/>
      <c r="BF401" s="138"/>
      <c r="BG401" s="138"/>
      <c r="BJ401" s="138"/>
      <c r="BT401" s="138"/>
      <c r="CD401" s="138"/>
      <c r="CN401" s="138"/>
      <c r="CX401" s="138"/>
      <c r="DH401" s="138"/>
      <c r="DR401" s="138"/>
      <c r="EB401" s="138"/>
      <c r="EL401" s="138"/>
      <c r="EV401" s="138"/>
      <c r="FF401" s="138"/>
      <c r="FP401" s="138"/>
      <c r="FZ401" s="138"/>
      <c r="GJ401" s="138"/>
      <c r="GT401" s="138"/>
      <c r="HD401" s="138"/>
      <c r="HN401" s="138"/>
      <c r="HX401" s="138"/>
      <c r="IH401" s="138"/>
      <c r="IR401" s="138"/>
    </row>
    <row xmlns:x14ac="http://schemas.microsoft.com/office/spreadsheetml/2009/9/ac" r="402" s="3" customFormat="true" x14ac:dyDescent="0.25">
      <c r="A402" s="420"/>
      <c r="B402" s="138"/>
      <c r="L402" s="138"/>
      <c r="V402" s="138"/>
      <c r="AF402" s="138"/>
      <c r="AP402" s="138"/>
      <c r="AZ402" s="138"/>
      <c r="BA402" s="138"/>
      <c r="BB402" s="138"/>
      <c r="BC402" s="138"/>
      <c r="BD402" s="138"/>
      <c r="BE402" s="138"/>
      <c r="BF402" s="138"/>
      <c r="BG402" s="138"/>
      <c r="BJ402" s="138"/>
      <c r="BT402" s="138"/>
      <c r="CD402" s="138"/>
      <c r="CN402" s="138"/>
      <c r="CX402" s="138"/>
      <c r="DH402" s="138"/>
      <c r="DR402" s="138"/>
      <c r="EB402" s="138"/>
      <c r="EL402" s="138"/>
      <c r="EV402" s="138"/>
      <c r="FF402" s="138"/>
      <c r="FP402" s="138"/>
      <c r="FZ402" s="138"/>
      <c r="GJ402" s="138"/>
      <c r="GT402" s="138"/>
      <c r="HD402" s="138"/>
      <c r="HN402" s="138"/>
      <c r="HX402" s="138"/>
      <c r="IH402" s="138"/>
      <c r="IR402" s="138"/>
    </row>
    <row xmlns:x14ac="http://schemas.microsoft.com/office/spreadsheetml/2009/9/ac" r="403" s="3" customFormat="true" x14ac:dyDescent="0.25">
      <c r="A403" s="420"/>
      <c r="B403" s="138"/>
      <c r="L403" s="138"/>
      <c r="V403" s="138"/>
      <c r="AF403" s="138"/>
      <c r="AP403" s="138"/>
      <c r="AZ403" s="138"/>
      <c r="BA403" s="138"/>
      <c r="BB403" s="138"/>
      <c r="BC403" s="138"/>
      <c r="BD403" s="138"/>
      <c r="BE403" s="138"/>
      <c r="BF403" s="138"/>
      <c r="BG403" s="138"/>
      <c r="BJ403" s="138"/>
      <c r="BT403" s="138"/>
      <c r="CD403" s="138"/>
      <c r="CN403" s="138"/>
      <c r="CX403" s="138"/>
      <c r="DH403" s="138"/>
      <c r="DR403" s="138"/>
      <c r="EB403" s="138"/>
      <c r="EL403" s="138"/>
      <c r="EV403" s="138"/>
      <c r="FF403" s="138"/>
      <c r="FP403" s="138"/>
      <c r="FZ403" s="138"/>
      <c r="GJ403" s="138"/>
      <c r="GT403" s="138"/>
      <c r="HD403" s="138"/>
      <c r="HN403" s="138"/>
      <c r="HX403" s="138"/>
      <c r="IH403" s="138"/>
      <c r="IR403" s="138"/>
    </row>
    <row xmlns:x14ac="http://schemas.microsoft.com/office/spreadsheetml/2009/9/ac" r="404" s="3" customFormat="true" x14ac:dyDescent="0.25">
      <c r="A404" s="420"/>
      <c r="B404" s="138"/>
      <c r="L404" s="138"/>
      <c r="V404" s="138"/>
      <c r="AF404" s="138"/>
      <c r="AP404" s="138"/>
      <c r="AZ404" s="138"/>
      <c r="BA404" s="138"/>
      <c r="BB404" s="138"/>
      <c r="BC404" s="138"/>
      <c r="BD404" s="138"/>
      <c r="BE404" s="138"/>
      <c r="BF404" s="138"/>
      <c r="BG404" s="138"/>
      <c r="BJ404" s="138"/>
      <c r="BT404" s="138"/>
      <c r="CD404" s="138"/>
      <c r="CN404" s="138"/>
      <c r="CX404" s="138"/>
      <c r="DH404" s="138"/>
      <c r="DR404" s="138"/>
      <c r="EB404" s="138"/>
      <c r="EL404" s="138"/>
      <c r="EV404" s="138"/>
      <c r="FF404" s="138"/>
      <c r="FP404" s="138"/>
      <c r="FZ404" s="138"/>
      <c r="GJ404" s="138"/>
      <c r="GT404" s="138"/>
      <c r="HD404" s="138"/>
      <c r="HN404" s="138"/>
      <c r="HX404" s="138"/>
      <c r="IH404" s="138"/>
      <c r="IR404" s="138"/>
    </row>
    <row xmlns:x14ac="http://schemas.microsoft.com/office/spreadsheetml/2009/9/ac" r="405" s="3" customFormat="true" x14ac:dyDescent="0.25">
      <c r="A405" s="420"/>
      <c r="B405" s="138"/>
      <c r="L405" s="138"/>
      <c r="V405" s="138"/>
      <c r="AF405" s="138"/>
      <c r="AP405" s="138"/>
      <c r="AZ405" s="138"/>
      <c r="BA405" s="138"/>
      <c r="BB405" s="138"/>
      <c r="BC405" s="138"/>
      <c r="BD405" s="138"/>
      <c r="BE405" s="138"/>
      <c r="BF405" s="138"/>
      <c r="BG405" s="138"/>
      <c r="BJ405" s="138"/>
      <c r="BT405" s="138"/>
      <c r="CD405" s="138"/>
      <c r="CN405" s="138"/>
      <c r="CX405" s="138"/>
      <c r="DH405" s="138"/>
      <c r="DR405" s="138"/>
      <c r="EB405" s="138"/>
      <c r="EL405" s="138"/>
      <c r="EV405" s="138"/>
      <c r="FF405" s="138"/>
      <c r="FP405" s="138"/>
      <c r="FZ405" s="138"/>
      <c r="GJ405" s="138"/>
      <c r="GT405" s="138"/>
      <c r="HD405" s="138"/>
      <c r="HN405" s="138"/>
      <c r="HX405" s="138"/>
      <c r="IH405" s="138"/>
      <c r="IR405" s="138"/>
    </row>
    <row xmlns:x14ac="http://schemas.microsoft.com/office/spreadsheetml/2009/9/ac" r="406" s="3" customFormat="true" x14ac:dyDescent="0.25">
      <c r="A406" s="420"/>
      <c r="B406" s="138"/>
      <c r="L406" s="138"/>
      <c r="V406" s="138"/>
      <c r="AF406" s="138"/>
      <c r="AP406" s="138"/>
      <c r="AZ406" s="138"/>
      <c r="BA406" s="138"/>
      <c r="BB406" s="138"/>
      <c r="BC406" s="138"/>
      <c r="BD406" s="138"/>
      <c r="BE406" s="138"/>
      <c r="BF406" s="138"/>
      <c r="BG406" s="138"/>
      <c r="BJ406" s="138"/>
      <c r="BT406" s="138"/>
      <c r="CD406" s="138"/>
      <c r="CN406" s="138"/>
      <c r="CX406" s="138"/>
      <c r="DH406" s="138"/>
      <c r="DR406" s="138"/>
      <c r="EB406" s="138"/>
      <c r="EL406" s="138"/>
      <c r="EV406" s="138"/>
      <c r="FF406" s="138"/>
      <c r="FP406" s="138"/>
      <c r="FZ406" s="138"/>
      <c r="GJ406" s="138"/>
      <c r="GT406" s="138"/>
      <c r="HD406" s="138"/>
      <c r="HN406" s="138"/>
      <c r="HX406" s="138"/>
      <c r="IH406" s="138"/>
      <c r="IR406" s="138"/>
    </row>
    <row xmlns:x14ac="http://schemas.microsoft.com/office/spreadsheetml/2009/9/ac" r="407" s="3" customFormat="true" x14ac:dyDescent="0.25">
      <c r="A407" s="420"/>
      <c r="B407" s="138"/>
      <c r="L407" s="138"/>
      <c r="V407" s="138"/>
      <c r="AF407" s="138"/>
      <c r="AP407" s="138"/>
      <c r="AZ407" s="138"/>
      <c r="BA407" s="138"/>
      <c r="BB407" s="138"/>
      <c r="BC407" s="138"/>
      <c r="BD407" s="138"/>
      <c r="BE407" s="138"/>
      <c r="BF407" s="138"/>
      <c r="BG407" s="138"/>
      <c r="BJ407" s="138"/>
      <c r="BT407" s="138"/>
      <c r="CD407" s="138"/>
      <c r="CN407" s="138"/>
      <c r="CX407" s="138"/>
      <c r="DH407" s="138"/>
      <c r="DR407" s="138"/>
      <c r="EB407" s="138"/>
      <c r="EL407" s="138"/>
      <c r="EV407" s="138"/>
      <c r="FF407" s="138"/>
      <c r="FP407" s="138"/>
      <c r="FZ407" s="138"/>
      <c r="GJ407" s="138"/>
      <c r="GT407" s="138"/>
      <c r="HD407" s="138"/>
      <c r="HN407" s="138"/>
      <c r="HX407" s="138"/>
      <c r="IH407" s="138"/>
      <c r="IR407" s="138"/>
    </row>
    <row xmlns:x14ac="http://schemas.microsoft.com/office/spreadsheetml/2009/9/ac" r="408" s="3" customFormat="true" x14ac:dyDescent="0.25">
      <c r="A408" s="420"/>
      <c r="B408" s="138"/>
      <c r="L408" s="138"/>
      <c r="V408" s="138"/>
      <c r="AF408" s="138"/>
      <c r="AP408" s="138"/>
      <c r="AZ408" s="138"/>
      <c r="BA408" s="138"/>
      <c r="BB408" s="138"/>
      <c r="BC408" s="138"/>
      <c r="BD408" s="138"/>
      <c r="BE408" s="138"/>
      <c r="BF408" s="138"/>
      <c r="BG408" s="138"/>
      <c r="BJ408" s="138"/>
      <c r="BT408" s="138"/>
      <c r="CD408" s="138"/>
      <c r="CN408" s="138"/>
      <c r="CX408" s="138"/>
      <c r="DH408" s="138"/>
      <c r="DR408" s="138"/>
      <c r="EB408" s="138"/>
      <c r="EL408" s="138"/>
      <c r="EV408" s="138"/>
      <c r="FF408" s="138"/>
      <c r="FP408" s="138"/>
      <c r="FZ408" s="138"/>
      <c r="GJ408" s="138"/>
      <c r="GT408" s="138"/>
      <c r="HD408" s="138"/>
      <c r="HN408" s="138"/>
      <c r="HX408" s="138"/>
      <c r="IH408" s="138"/>
      <c r="IR408" s="138"/>
    </row>
    <row xmlns:x14ac="http://schemas.microsoft.com/office/spreadsheetml/2009/9/ac" r="409" s="3" customFormat="true" x14ac:dyDescent="0.25">
      <c r="A409" s="420"/>
      <c r="B409" s="138"/>
      <c r="L409" s="138"/>
      <c r="V409" s="138"/>
      <c r="AF409" s="138"/>
      <c r="AP409" s="138"/>
      <c r="AZ409" s="138"/>
      <c r="BA409" s="138"/>
      <c r="BB409" s="138"/>
      <c r="BC409" s="138"/>
      <c r="BD409" s="138"/>
      <c r="BE409" s="138"/>
      <c r="BF409" s="138"/>
      <c r="BG409" s="138"/>
      <c r="BJ409" s="138"/>
      <c r="BT409" s="138"/>
      <c r="CD409" s="138"/>
      <c r="CN409" s="138"/>
      <c r="CX409" s="138"/>
      <c r="DH409" s="138"/>
      <c r="DR409" s="138"/>
      <c r="EB409" s="138"/>
      <c r="EL409" s="138"/>
      <c r="EV409" s="138"/>
      <c r="FF409" s="138"/>
      <c r="FP409" s="138"/>
      <c r="FZ409" s="138"/>
      <c r="GJ409" s="138"/>
      <c r="GT409" s="138"/>
      <c r="HD409" s="138"/>
      <c r="HN409" s="138"/>
      <c r="HX409" s="138"/>
      <c r="IH409" s="138"/>
      <c r="IR409" s="138"/>
    </row>
    <row xmlns:x14ac="http://schemas.microsoft.com/office/spreadsheetml/2009/9/ac" r="410" s="3" customFormat="true" x14ac:dyDescent="0.25">
      <c r="A410" s="420"/>
      <c r="B410" s="138"/>
      <c r="L410" s="138"/>
      <c r="V410" s="138"/>
      <c r="AF410" s="138"/>
      <c r="AP410" s="138"/>
      <c r="AZ410" s="138"/>
      <c r="BA410" s="138"/>
      <c r="BB410" s="138"/>
      <c r="BC410" s="138"/>
      <c r="BD410" s="138"/>
      <c r="BE410" s="138"/>
      <c r="BF410" s="138"/>
      <c r="BG410" s="138"/>
      <c r="BJ410" s="138"/>
      <c r="BT410" s="138"/>
      <c r="CD410" s="138"/>
      <c r="CN410" s="138"/>
      <c r="CX410" s="138"/>
      <c r="DH410" s="138"/>
      <c r="DR410" s="138"/>
      <c r="EB410" s="138"/>
      <c r="EL410" s="138"/>
      <c r="EV410" s="138"/>
      <c r="FF410" s="138"/>
      <c r="FP410" s="138"/>
      <c r="FZ410" s="138"/>
      <c r="GJ410" s="138"/>
      <c r="GT410" s="138"/>
      <c r="HD410" s="138"/>
      <c r="HN410" s="138"/>
      <c r="HX410" s="138"/>
      <c r="IH410" s="138"/>
      <c r="IR410" s="138"/>
    </row>
    <row xmlns:x14ac="http://schemas.microsoft.com/office/spreadsheetml/2009/9/ac" r="411" s="3" customFormat="true" x14ac:dyDescent="0.25">
      <c r="A411" s="420"/>
      <c r="B411" s="138"/>
      <c r="L411" s="138"/>
      <c r="V411" s="138"/>
      <c r="AF411" s="138"/>
      <c r="AP411" s="138"/>
      <c r="AZ411" s="138"/>
      <c r="BA411" s="138"/>
      <c r="BB411" s="138"/>
      <c r="BC411" s="138"/>
      <c r="BD411" s="138"/>
      <c r="BE411" s="138"/>
      <c r="BF411" s="138"/>
      <c r="BG411" s="138"/>
      <c r="BJ411" s="138"/>
      <c r="BT411" s="138"/>
      <c r="CD411" s="138"/>
      <c r="CN411" s="138"/>
      <c r="CX411" s="138"/>
      <c r="DH411" s="138"/>
      <c r="DR411" s="138"/>
      <c r="EB411" s="138"/>
      <c r="EL411" s="138"/>
      <c r="EV411" s="138"/>
      <c r="FF411" s="138"/>
      <c r="FP411" s="138"/>
      <c r="FZ411" s="138"/>
      <c r="GJ411" s="138"/>
      <c r="GT411" s="138"/>
      <c r="HD411" s="138"/>
      <c r="HN411" s="138"/>
      <c r="HX411" s="138"/>
      <c r="IH411" s="138"/>
      <c r="IR411" s="138"/>
    </row>
    <row xmlns:x14ac="http://schemas.microsoft.com/office/spreadsheetml/2009/9/ac" r="412" s="3" customFormat="true" x14ac:dyDescent="0.25">
      <c r="A412" s="420"/>
      <c r="B412" s="138"/>
      <c r="L412" s="138"/>
      <c r="V412" s="138"/>
      <c r="AF412" s="138"/>
      <c r="AP412" s="138"/>
      <c r="AZ412" s="138"/>
      <c r="BA412" s="138"/>
      <c r="BB412" s="138"/>
      <c r="BC412" s="138"/>
      <c r="BD412" s="138"/>
      <c r="BE412" s="138"/>
      <c r="BF412" s="138"/>
      <c r="BG412" s="138"/>
      <c r="BJ412" s="138"/>
      <c r="BT412" s="138"/>
      <c r="CD412" s="138"/>
      <c r="CN412" s="138"/>
      <c r="CX412" s="138"/>
      <c r="DH412" s="138"/>
      <c r="DR412" s="138"/>
      <c r="EB412" s="138"/>
      <c r="EL412" s="138"/>
      <c r="EV412" s="138"/>
      <c r="FF412" s="138"/>
      <c r="FP412" s="138"/>
      <c r="FZ412" s="138"/>
      <c r="GJ412" s="138"/>
      <c r="GT412" s="138"/>
      <c r="HD412" s="138"/>
      <c r="HN412" s="138"/>
      <c r="HX412" s="138"/>
      <c r="IH412" s="138"/>
      <c r="IR412" s="138"/>
    </row>
    <row xmlns:x14ac="http://schemas.microsoft.com/office/spreadsheetml/2009/9/ac" r="413" s="3" customFormat="true" x14ac:dyDescent="0.25">
      <c r="A413" s="420"/>
      <c r="B413" s="138"/>
      <c r="L413" s="138"/>
      <c r="V413" s="138"/>
      <c r="AF413" s="138"/>
      <c r="AP413" s="138"/>
      <c r="AZ413" s="138"/>
      <c r="BA413" s="138"/>
      <c r="BB413" s="138"/>
      <c r="BC413" s="138"/>
      <c r="BD413" s="138"/>
      <c r="BE413" s="138"/>
      <c r="BF413" s="138"/>
      <c r="BG413" s="138"/>
      <c r="BJ413" s="138"/>
      <c r="BT413" s="138"/>
      <c r="CD413" s="138"/>
      <c r="CN413" s="138"/>
      <c r="CX413" s="138"/>
      <c r="DH413" s="138"/>
      <c r="DR413" s="138"/>
      <c r="EB413" s="138"/>
      <c r="EL413" s="138"/>
      <c r="EV413" s="138"/>
      <c r="FF413" s="138"/>
      <c r="FP413" s="138"/>
      <c r="FZ413" s="138"/>
      <c r="GJ413" s="138"/>
      <c r="GT413" s="138"/>
      <c r="HD413" s="138"/>
      <c r="HN413" s="138"/>
      <c r="HX413" s="138"/>
      <c r="IH413" s="138"/>
      <c r="IR413" s="138"/>
    </row>
    <row xmlns:x14ac="http://schemas.microsoft.com/office/spreadsheetml/2009/9/ac" r="414" s="3" customFormat="true" x14ac:dyDescent="0.25">
      <c r="A414" s="420"/>
      <c r="B414" s="138"/>
      <c r="L414" s="138"/>
      <c r="V414" s="138"/>
      <c r="AF414" s="138"/>
      <c r="AP414" s="138"/>
      <c r="AZ414" s="138"/>
      <c r="BA414" s="138"/>
      <c r="BB414" s="138"/>
      <c r="BC414" s="138"/>
      <c r="BD414" s="138"/>
      <c r="BE414" s="138"/>
      <c r="BF414" s="138"/>
      <c r="BG414" s="138"/>
      <c r="BJ414" s="138"/>
      <c r="BT414" s="138"/>
      <c r="CD414" s="138"/>
      <c r="CN414" s="138"/>
      <c r="CX414" s="138"/>
      <c r="DH414" s="138"/>
      <c r="DR414" s="138"/>
      <c r="EB414" s="138"/>
      <c r="EL414" s="138"/>
      <c r="EV414" s="138"/>
      <c r="FF414" s="138"/>
      <c r="FP414" s="138"/>
      <c r="FZ414" s="138"/>
      <c r="GJ414" s="138"/>
      <c r="GT414" s="138"/>
      <c r="HD414" s="138"/>
      <c r="HN414" s="138"/>
      <c r="HX414" s="138"/>
      <c r="IH414" s="138"/>
      <c r="IR414" s="138"/>
    </row>
    <row xmlns:x14ac="http://schemas.microsoft.com/office/spreadsheetml/2009/9/ac" r="415" s="3" customFormat="true" x14ac:dyDescent="0.25">
      <c r="A415" s="420"/>
      <c r="B415" s="138"/>
      <c r="L415" s="138"/>
      <c r="V415" s="138"/>
      <c r="AF415" s="138"/>
      <c r="AP415" s="138"/>
      <c r="AZ415" s="138"/>
      <c r="BA415" s="138"/>
      <c r="BB415" s="138"/>
      <c r="BC415" s="138"/>
      <c r="BD415" s="138"/>
      <c r="BE415" s="138"/>
      <c r="BF415" s="138"/>
      <c r="BG415" s="138"/>
      <c r="BJ415" s="138"/>
      <c r="BT415" s="138"/>
      <c r="CD415" s="138"/>
      <c r="CN415" s="138"/>
      <c r="CX415" s="138"/>
      <c r="DH415" s="138"/>
      <c r="DR415" s="138"/>
      <c r="EB415" s="138"/>
      <c r="EL415" s="138"/>
      <c r="EV415" s="138"/>
      <c r="FF415" s="138"/>
      <c r="FP415" s="138"/>
      <c r="FZ415" s="138"/>
      <c r="GJ415" s="138"/>
      <c r="GT415" s="138"/>
      <c r="HD415" s="138"/>
      <c r="HN415" s="138"/>
      <c r="HX415" s="138"/>
      <c r="IH415" s="138"/>
      <c r="IR415" s="138"/>
    </row>
    <row xmlns:x14ac="http://schemas.microsoft.com/office/spreadsheetml/2009/9/ac" r="416" s="3" customFormat="true" x14ac:dyDescent="0.25">
      <c r="A416" s="420"/>
      <c r="B416" s="138"/>
      <c r="L416" s="138"/>
      <c r="V416" s="138"/>
      <c r="AF416" s="138"/>
      <c r="AP416" s="138"/>
      <c r="AZ416" s="138"/>
      <c r="BA416" s="138"/>
      <c r="BB416" s="138"/>
      <c r="BC416" s="138"/>
      <c r="BD416" s="138"/>
      <c r="BE416" s="138"/>
      <c r="BF416" s="138"/>
      <c r="BG416" s="138"/>
      <c r="BJ416" s="138"/>
      <c r="BT416" s="138"/>
      <c r="CD416" s="138"/>
      <c r="CN416" s="138"/>
      <c r="CX416" s="138"/>
      <c r="DH416" s="138"/>
      <c r="DR416" s="138"/>
      <c r="EB416" s="138"/>
      <c r="EL416" s="138"/>
      <c r="EV416" s="138"/>
      <c r="FF416" s="138"/>
      <c r="FP416" s="138"/>
      <c r="FZ416" s="138"/>
      <c r="GJ416" s="138"/>
      <c r="GT416" s="138"/>
      <c r="HD416" s="138"/>
      <c r="HN416" s="138"/>
      <c r="HX416" s="138"/>
      <c r="IH416" s="138"/>
      <c r="IR416" s="138"/>
    </row>
    <row xmlns:x14ac="http://schemas.microsoft.com/office/spreadsheetml/2009/9/ac" r="417" s="3" customFormat="true" x14ac:dyDescent="0.25">
      <c r="A417" s="420"/>
      <c r="B417" s="138"/>
      <c r="L417" s="138"/>
      <c r="V417" s="138"/>
      <c r="AF417" s="138"/>
      <c r="AP417" s="138"/>
      <c r="AZ417" s="138"/>
      <c r="BA417" s="138"/>
      <c r="BB417" s="138"/>
      <c r="BC417" s="138"/>
      <c r="BD417" s="138"/>
      <c r="BE417" s="138"/>
      <c r="BF417" s="138"/>
      <c r="BG417" s="138"/>
      <c r="BJ417" s="138"/>
      <c r="BT417" s="138"/>
      <c r="CD417" s="138"/>
      <c r="CN417" s="138"/>
      <c r="CX417" s="138"/>
      <c r="DH417" s="138"/>
      <c r="DR417" s="138"/>
      <c r="EB417" s="138"/>
      <c r="EL417" s="138"/>
      <c r="EV417" s="138"/>
      <c r="FF417" s="138"/>
      <c r="FP417" s="138"/>
      <c r="FZ417" s="138"/>
      <c r="GJ417" s="138"/>
      <c r="GT417" s="138"/>
      <c r="HD417" s="138"/>
      <c r="HN417" s="138"/>
      <c r="HX417" s="138"/>
      <c r="IH417" s="138"/>
      <c r="IR417" s="138"/>
    </row>
    <row xmlns:x14ac="http://schemas.microsoft.com/office/spreadsheetml/2009/9/ac" r="418" s="3" customFormat="true" x14ac:dyDescent="0.25">
      <c r="A418" s="420"/>
      <c r="B418" s="138"/>
      <c r="L418" s="138"/>
      <c r="V418" s="138"/>
      <c r="AF418" s="138"/>
      <c r="AP418" s="138"/>
      <c r="AZ418" s="138"/>
      <c r="BA418" s="138"/>
      <c r="BB418" s="138"/>
      <c r="BC418" s="138"/>
      <c r="BD418" s="138"/>
      <c r="BE418" s="138"/>
      <c r="BF418" s="138"/>
      <c r="BG418" s="138"/>
      <c r="BJ418" s="138"/>
      <c r="BT418" s="138"/>
      <c r="CD418" s="138"/>
      <c r="CN418" s="138"/>
      <c r="CX418" s="138"/>
      <c r="DH418" s="138"/>
      <c r="DR418" s="138"/>
      <c r="EB418" s="138"/>
      <c r="EL418" s="138"/>
      <c r="EV418" s="138"/>
      <c r="FF418" s="138"/>
      <c r="FP418" s="138"/>
      <c r="FZ418" s="138"/>
      <c r="GJ418" s="138"/>
      <c r="GT418" s="138"/>
      <c r="HD418" s="138"/>
      <c r="HN418" s="138"/>
      <c r="HX418" s="138"/>
      <c r="IH418" s="138"/>
      <c r="IR418" s="138"/>
    </row>
    <row xmlns:x14ac="http://schemas.microsoft.com/office/spreadsheetml/2009/9/ac" r="419" s="3" customFormat="true" x14ac:dyDescent="0.25">
      <c r="A419" s="420"/>
      <c r="B419" s="138"/>
      <c r="L419" s="138"/>
      <c r="V419" s="138"/>
      <c r="AF419" s="138"/>
      <c r="AP419" s="138"/>
      <c r="AZ419" s="138"/>
      <c r="BA419" s="138"/>
      <c r="BB419" s="138"/>
      <c r="BC419" s="138"/>
      <c r="BD419" s="138"/>
      <c r="BE419" s="138"/>
      <c r="BF419" s="138"/>
      <c r="BG419" s="138"/>
      <c r="BJ419" s="138"/>
      <c r="BT419" s="138"/>
      <c r="CD419" s="138"/>
      <c r="CN419" s="138"/>
      <c r="CX419" s="138"/>
      <c r="DH419" s="138"/>
      <c r="DR419" s="138"/>
      <c r="EB419" s="138"/>
      <c r="EL419" s="138"/>
      <c r="EV419" s="138"/>
      <c r="FF419" s="138"/>
      <c r="FP419" s="138"/>
      <c r="FZ419" s="138"/>
      <c r="GJ419" s="138"/>
      <c r="GT419" s="138"/>
      <c r="HD419" s="138"/>
      <c r="HN419" s="138"/>
      <c r="HX419" s="138"/>
      <c r="IH419" s="138"/>
      <c r="IR419" s="138"/>
    </row>
    <row xmlns:x14ac="http://schemas.microsoft.com/office/spreadsheetml/2009/9/ac" r="420" s="3" customFormat="true" x14ac:dyDescent="0.25">
      <c r="A420" s="420"/>
      <c r="B420" s="138"/>
      <c r="L420" s="138"/>
      <c r="V420" s="138"/>
      <c r="AF420" s="138"/>
      <c r="AP420" s="138"/>
      <c r="AZ420" s="138"/>
      <c r="BA420" s="138"/>
      <c r="BB420" s="138"/>
      <c r="BC420" s="138"/>
      <c r="BD420" s="138"/>
      <c r="BE420" s="138"/>
      <c r="BF420" s="138"/>
      <c r="BG420" s="138"/>
      <c r="BJ420" s="138"/>
      <c r="BT420" s="138"/>
      <c r="CD420" s="138"/>
      <c r="CN420" s="138"/>
      <c r="CX420" s="138"/>
      <c r="DH420" s="138"/>
      <c r="DR420" s="138"/>
      <c r="EB420" s="138"/>
      <c r="EL420" s="138"/>
      <c r="EV420" s="138"/>
      <c r="FF420" s="138"/>
      <c r="FP420" s="138"/>
      <c r="FZ420" s="138"/>
      <c r="GJ420" s="138"/>
      <c r="GT420" s="138"/>
      <c r="HD420" s="138"/>
      <c r="HN420" s="138"/>
      <c r="HX420" s="138"/>
      <c r="IH420" s="138"/>
      <c r="IR420" s="138"/>
    </row>
    <row xmlns:x14ac="http://schemas.microsoft.com/office/spreadsheetml/2009/9/ac" r="421" s="3" customFormat="true" x14ac:dyDescent="0.25">
      <c r="A421" s="420"/>
      <c r="B421" s="138"/>
      <c r="L421" s="138"/>
      <c r="V421" s="138"/>
      <c r="AF421" s="138"/>
      <c r="AP421" s="138"/>
      <c r="AZ421" s="138"/>
      <c r="BA421" s="138"/>
      <c r="BB421" s="138"/>
      <c r="BC421" s="138"/>
      <c r="BD421" s="138"/>
      <c r="BE421" s="138"/>
      <c r="BF421" s="138"/>
      <c r="BG421" s="138"/>
      <c r="BJ421" s="138"/>
      <c r="BT421" s="138"/>
      <c r="CD421" s="138"/>
      <c r="CN421" s="138"/>
      <c r="CX421" s="138"/>
      <c r="DH421" s="138"/>
      <c r="DR421" s="138"/>
      <c r="EB421" s="138"/>
      <c r="EL421" s="138"/>
      <c r="EV421" s="138"/>
      <c r="FF421" s="138"/>
      <c r="FP421" s="138"/>
      <c r="FZ421" s="138"/>
      <c r="GJ421" s="138"/>
      <c r="GT421" s="138"/>
      <c r="HD421" s="138"/>
      <c r="HN421" s="138"/>
      <c r="HX421" s="138"/>
      <c r="IH421" s="138"/>
      <c r="IR421" s="138"/>
    </row>
    <row xmlns:x14ac="http://schemas.microsoft.com/office/spreadsheetml/2009/9/ac" r="422" s="3" customFormat="true" x14ac:dyDescent="0.25">
      <c r="A422" s="420"/>
      <c r="B422" s="138"/>
      <c r="L422" s="138"/>
      <c r="V422" s="138"/>
      <c r="AF422" s="138"/>
      <c r="AP422" s="138"/>
      <c r="AZ422" s="138"/>
      <c r="BA422" s="138"/>
      <c r="BB422" s="138"/>
      <c r="BC422" s="138"/>
      <c r="BD422" s="138"/>
      <c r="BE422" s="138"/>
      <c r="BF422" s="138"/>
      <c r="BG422" s="138"/>
      <c r="BJ422" s="138"/>
      <c r="BT422" s="138"/>
      <c r="CD422" s="138"/>
      <c r="CN422" s="138"/>
      <c r="CX422" s="138"/>
      <c r="DH422" s="138"/>
      <c r="DR422" s="138"/>
      <c r="EB422" s="138"/>
      <c r="EL422" s="138"/>
      <c r="EV422" s="138"/>
      <c r="FF422" s="138"/>
      <c r="FP422" s="138"/>
      <c r="FZ422" s="138"/>
      <c r="GJ422" s="138"/>
      <c r="GT422" s="138"/>
      <c r="HD422" s="138"/>
      <c r="HN422" s="138"/>
      <c r="HX422" s="138"/>
      <c r="IH422" s="138"/>
      <c r="IR422" s="138"/>
    </row>
    <row xmlns:x14ac="http://schemas.microsoft.com/office/spreadsheetml/2009/9/ac" r="423" s="3" customFormat="true" x14ac:dyDescent="0.25">
      <c r="A423" s="420"/>
      <c r="B423" s="138"/>
      <c r="L423" s="138"/>
      <c r="V423" s="138"/>
      <c r="AF423" s="138"/>
      <c r="AP423" s="138"/>
      <c r="AZ423" s="138"/>
      <c r="BA423" s="138"/>
      <c r="BB423" s="138"/>
      <c r="BC423" s="138"/>
      <c r="BD423" s="138"/>
      <c r="BE423" s="138"/>
      <c r="BF423" s="138"/>
      <c r="BG423" s="138"/>
      <c r="BJ423" s="138"/>
      <c r="BT423" s="138"/>
      <c r="CD423" s="138"/>
      <c r="CN423" s="138"/>
      <c r="CX423" s="138"/>
      <c r="DH423" s="138"/>
      <c r="DR423" s="138"/>
      <c r="EB423" s="138"/>
      <c r="EL423" s="138"/>
      <c r="EV423" s="138"/>
      <c r="FF423" s="138"/>
      <c r="FP423" s="138"/>
      <c r="FZ423" s="138"/>
      <c r="GJ423" s="138"/>
      <c r="GT423" s="138"/>
      <c r="HD423" s="138"/>
      <c r="HN423" s="138"/>
      <c r="HX423" s="138"/>
      <c r="IH423" s="138"/>
      <c r="IR423" s="138"/>
    </row>
    <row xmlns:x14ac="http://schemas.microsoft.com/office/spreadsheetml/2009/9/ac" r="424" s="3" customFormat="true" x14ac:dyDescent="0.25">
      <c r="A424" s="420"/>
      <c r="B424" s="138"/>
      <c r="L424" s="138"/>
      <c r="V424" s="138"/>
      <c r="AF424" s="138"/>
      <c r="AP424" s="138"/>
      <c r="AZ424" s="138"/>
      <c r="BA424" s="138"/>
      <c r="BB424" s="138"/>
      <c r="BC424" s="138"/>
      <c r="BD424" s="138"/>
      <c r="BE424" s="138"/>
      <c r="BF424" s="138"/>
      <c r="BG424" s="138"/>
      <c r="BJ424" s="138"/>
      <c r="BT424" s="138"/>
      <c r="CD424" s="138"/>
      <c r="CN424" s="138"/>
      <c r="CX424" s="138"/>
      <c r="DH424" s="138"/>
      <c r="DR424" s="138"/>
      <c r="EB424" s="138"/>
      <c r="EL424" s="138"/>
      <c r="EV424" s="138"/>
      <c r="FF424" s="138"/>
      <c r="FP424" s="138"/>
      <c r="FZ424" s="138"/>
      <c r="GJ424" s="138"/>
      <c r="GT424" s="138"/>
      <c r="HD424" s="138"/>
      <c r="HN424" s="138"/>
      <c r="HX424" s="138"/>
      <c r="IH424" s="138"/>
      <c r="IR424" s="138"/>
    </row>
    <row xmlns:x14ac="http://schemas.microsoft.com/office/spreadsheetml/2009/9/ac" r="425" s="3" customFormat="true" x14ac:dyDescent="0.25">
      <c r="A425" s="420"/>
      <c r="B425" s="138"/>
      <c r="L425" s="138"/>
      <c r="V425" s="138"/>
      <c r="AF425" s="138"/>
      <c r="AP425" s="138"/>
      <c r="AZ425" s="138"/>
      <c r="BA425" s="138"/>
      <c r="BB425" s="138"/>
      <c r="BC425" s="138"/>
      <c r="BD425" s="138"/>
      <c r="BE425" s="138"/>
      <c r="BF425" s="138"/>
      <c r="BG425" s="138"/>
      <c r="BJ425" s="138"/>
      <c r="BT425" s="138"/>
      <c r="CD425" s="138"/>
      <c r="CN425" s="138"/>
      <c r="CX425" s="138"/>
      <c r="DH425" s="138"/>
      <c r="DR425" s="138"/>
      <c r="EB425" s="138"/>
      <c r="EL425" s="138"/>
      <c r="EV425" s="138"/>
      <c r="FF425" s="138"/>
      <c r="FP425" s="138"/>
      <c r="FZ425" s="138"/>
      <c r="GJ425" s="138"/>
      <c r="GT425" s="138"/>
      <c r="HD425" s="138"/>
      <c r="HN425" s="138"/>
      <c r="HX425" s="138"/>
      <c r="IH425" s="138"/>
      <c r="IR425" s="138"/>
    </row>
    <row xmlns:x14ac="http://schemas.microsoft.com/office/spreadsheetml/2009/9/ac" r="426" s="3" customFormat="true" x14ac:dyDescent="0.25">
      <c r="A426" s="420"/>
      <c r="B426" s="138"/>
      <c r="L426" s="138"/>
      <c r="V426" s="138"/>
      <c r="AF426" s="138"/>
      <c r="AP426" s="138"/>
      <c r="AZ426" s="138"/>
      <c r="BA426" s="138"/>
      <c r="BB426" s="138"/>
      <c r="BC426" s="138"/>
      <c r="BD426" s="138"/>
      <c r="BE426" s="138"/>
      <c r="BF426" s="138"/>
      <c r="BG426" s="138"/>
      <c r="BJ426" s="138"/>
      <c r="BT426" s="138"/>
      <c r="CD426" s="138"/>
      <c r="CN426" s="138"/>
      <c r="CX426" s="138"/>
      <c r="DH426" s="138"/>
      <c r="DR426" s="138"/>
      <c r="EB426" s="138"/>
      <c r="EL426" s="138"/>
      <c r="EV426" s="138"/>
      <c r="FF426" s="138"/>
      <c r="FP426" s="138"/>
      <c r="FZ426" s="138"/>
      <c r="GJ426" s="138"/>
      <c r="GT426" s="138"/>
      <c r="HD426" s="138"/>
      <c r="HN426" s="138"/>
      <c r="HX426" s="138"/>
      <c r="IH426" s="138"/>
      <c r="IR426" s="138"/>
    </row>
    <row xmlns:x14ac="http://schemas.microsoft.com/office/spreadsheetml/2009/9/ac" r="427" s="3" customFormat="true" x14ac:dyDescent="0.25">
      <c r="A427" s="420"/>
      <c r="B427" s="138"/>
      <c r="L427" s="138"/>
      <c r="V427" s="138"/>
      <c r="AF427" s="138"/>
      <c r="AP427" s="138"/>
      <c r="AZ427" s="138"/>
      <c r="BA427" s="138"/>
      <c r="BB427" s="138"/>
      <c r="BC427" s="138"/>
      <c r="BD427" s="138"/>
      <c r="BE427" s="138"/>
      <c r="BF427" s="138"/>
      <c r="BG427" s="138"/>
      <c r="BJ427" s="138"/>
      <c r="BT427" s="138"/>
      <c r="CD427" s="138"/>
      <c r="CN427" s="138"/>
      <c r="CX427" s="138"/>
      <c r="DH427" s="138"/>
      <c r="DR427" s="138"/>
      <c r="EB427" s="138"/>
      <c r="EL427" s="138"/>
      <c r="EV427" s="138"/>
      <c r="FF427" s="138"/>
      <c r="FP427" s="138"/>
      <c r="FZ427" s="138"/>
      <c r="GJ427" s="138"/>
      <c r="GT427" s="138"/>
      <c r="HD427" s="138"/>
      <c r="HN427" s="138"/>
      <c r="HX427" s="138"/>
      <c r="IH427" s="138"/>
      <c r="IR427" s="138"/>
    </row>
    <row xmlns:x14ac="http://schemas.microsoft.com/office/spreadsheetml/2009/9/ac" r="428" s="3" customFormat="true" x14ac:dyDescent="0.25">
      <c r="A428" s="420"/>
      <c r="B428" s="138"/>
      <c r="L428" s="138"/>
      <c r="V428" s="138"/>
      <c r="AF428" s="138"/>
      <c r="AP428" s="138"/>
      <c r="AZ428" s="138"/>
      <c r="BA428" s="138"/>
      <c r="BB428" s="138"/>
      <c r="BC428" s="138"/>
      <c r="BD428" s="138"/>
      <c r="BE428" s="138"/>
      <c r="BF428" s="138"/>
      <c r="BG428" s="138"/>
      <c r="BJ428" s="138"/>
      <c r="BT428" s="138"/>
      <c r="CD428" s="138"/>
      <c r="CN428" s="138"/>
      <c r="CX428" s="138"/>
      <c r="DH428" s="138"/>
      <c r="DR428" s="138"/>
      <c r="EB428" s="138"/>
      <c r="EL428" s="138"/>
      <c r="EV428" s="138"/>
      <c r="FF428" s="138"/>
      <c r="FP428" s="138"/>
      <c r="FZ428" s="138"/>
      <c r="GJ428" s="138"/>
      <c r="GT428" s="138"/>
      <c r="HD428" s="138"/>
      <c r="HN428" s="138"/>
      <c r="HX428" s="138"/>
      <c r="IH428" s="138"/>
      <c r="IR428" s="138"/>
    </row>
    <row xmlns:x14ac="http://schemas.microsoft.com/office/spreadsheetml/2009/9/ac" r="429" s="3" customFormat="true" x14ac:dyDescent="0.25">
      <c r="A429" s="420"/>
      <c r="B429" s="138"/>
      <c r="L429" s="138"/>
      <c r="V429" s="138"/>
      <c r="AF429" s="138"/>
      <c r="AP429" s="138"/>
      <c r="AZ429" s="138"/>
      <c r="BA429" s="138"/>
      <c r="BB429" s="138"/>
      <c r="BC429" s="138"/>
      <c r="BD429" s="138"/>
      <c r="BE429" s="138"/>
      <c r="BF429" s="138"/>
      <c r="BG429" s="138"/>
      <c r="BJ429" s="138"/>
      <c r="BT429" s="138"/>
      <c r="CD429" s="138"/>
      <c r="CN429" s="138"/>
      <c r="CX429" s="138"/>
      <c r="DH429" s="138"/>
      <c r="DR429" s="138"/>
      <c r="EB429" s="138"/>
      <c r="EL429" s="138"/>
      <c r="EV429" s="138"/>
      <c r="FF429" s="138"/>
      <c r="FP429" s="138"/>
      <c r="FZ429" s="138"/>
      <c r="GJ429" s="138"/>
      <c r="GT429" s="138"/>
      <c r="HD429" s="138"/>
      <c r="HN429" s="138"/>
      <c r="HX429" s="138"/>
      <c r="IH429" s="138"/>
      <c r="IR429" s="138"/>
    </row>
    <row xmlns:x14ac="http://schemas.microsoft.com/office/spreadsheetml/2009/9/ac" r="430" s="3" customFormat="true" x14ac:dyDescent="0.25">
      <c r="A430" s="420"/>
      <c r="B430" s="138"/>
      <c r="L430" s="138"/>
      <c r="V430" s="138"/>
      <c r="AF430" s="138"/>
      <c r="AP430" s="138"/>
      <c r="AZ430" s="138"/>
      <c r="BA430" s="138"/>
      <c r="BB430" s="138"/>
      <c r="BC430" s="138"/>
      <c r="BD430" s="138"/>
      <c r="BE430" s="138"/>
      <c r="BF430" s="138"/>
      <c r="BG430" s="138"/>
      <c r="BJ430" s="138"/>
      <c r="BT430" s="138"/>
      <c r="CD430" s="138"/>
      <c r="CN430" s="138"/>
      <c r="CX430" s="138"/>
      <c r="DH430" s="138"/>
      <c r="DR430" s="138"/>
      <c r="EB430" s="138"/>
      <c r="EL430" s="138"/>
      <c r="EV430" s="138"/>
      <c r="FF430" s="138"/>
      <c r="FP430" s="138"/>
      <c r="FZ430" s="138"/>
      <c r="GJ430" s="138"/>
      <c r="GT430" s="138"/>
      <c r="HD430" s="138"/>
      <c r="HN430" s="138"/>
      <c r="HX430" s="138"/>
      <c r="IH430" s="138"/>
      <c r="IR430" s="138"/>
    </row>
    <row xmlns:x14ac="http://schemas.microsoft.com/office/spreadsheetml/2009/9/ac" r="431" s="3" customFormat="true" x14ac:dyDescent="0.25">
      <c r="A431" s="420"/>
      <c r="B431" s="138"/>
      <c r="L431" s="138"/>
      <c r="V431" s="138"/>
      <c r="AF431" s="138"/>
      <c r="AP431" s="138"/>
      <c r="AZ431" s="138"/>
      <c r="BA431" s="138"/>
      <c r="BB431" s="138"/>
      <c r="BC431" s="138"/>
      <c r="BD431" s="138"/>
      <c r="BE431" s="138"/>
      <c r="BF431" s="138"/>
      <c r="BG431" s="138"/>
      <c r="BJ431" s="138"/>
      <c r="BT431" s="138"/>
      <c r="CD431" s="138"/>
      <c r="CN431" s="138"/>
      <c r="CX431" s="138"/>
      <c r="DH431" s="138"/>
      <c r="DR431" s="138"/>
      <c r="EB431" s="138"/>
      <c r="EL431" s="138"/>
      <c r="EV431" s="138"/>
      <c r="FF431" s="138"/>
      <c r="FP431" s="138"/>
      <c r="FZ431" s="138"/>
      <c r="GJ431" s="138"/>
      <c r="GT431" s="138"/>
      <c r="HD431" s="138"/>
      <c r="HN431" s="138"/>
      <c r="HX431" s="138"/>
      <c r="IH431" s="138"/>
      <c r="IR431" s="138"/>
    </row>
    <row xmlns:x14ac="http://schemas.microsoft.com/office/spreadsheetml/2009/9/ac" r="432" s="3" customFormat="true" x14ac:dyDescent="0.25">
      <c r="A432" s="420"/>
      <c r="B432" s="138"/>
      <c r="L432" s="138"/>
      <c r="V432" s="138"/>
      <c r="AF432" s="138"/>
      <c r="AP432" s="138"/>
      <c r="AZ432" s="138"/>
      <c r="BA432" s="138"/>
      <c r="BB432" s="138"/>
      <c r="BC432" s="138"/>
      <c r="BD432" s="138"/>
      <c r="BE432" s="138"/>
      <c r="BF432" s="138"/>
      <c r="BG432" s="138"/>
      <c r="BJ432" s="138"/>
      <c r="BT432" s="138"/>
      <c r="CD432" s="138"/>
      <c r="CN432" s="138"/>
      <c r="CX432" s="138"/>
      <c r="DH432" s="138"/>
      <c r="DR432" s="138"/>
      <c r="EB432" s="138"/>
      <c r="EL432" s="138"/>
      <c r="EV432" s="138"/>
      <c r="FF432" s="138"/>
      <c r="FP432" s="138"/>
      <c r="FZ432" s="138"/>
      <c r="GJ432" s="138"/>
      <c r="GT432" s="138"/>
      <c r="HD432" s="138"/>
      <c r="HN432" s="138"/>
      <c r="HX432" s="138"/>
      <c r="IH432" s="138"/>
      <c r="IR432" s="138"/>
    </row>
    <row xmlns:x14ac="http://schemas.microsoft.com/office/spreadsheetml/2009/9/ac" r="433" s="3" customFormat="true" x14ac:dyDescent="0.25">
      <c r="A433" s="420"/>
      <c r="B433" s="138"/>
      <c r="L433" s="138"/>
      <c r="V433" s="138"/>
      <c r="AF433" s="138"/>
      <c r="AP433" s="138"/>
      <c r="AZ433" s="138"/>
      <c r="BA433" s="138"/>
      <c r="BB433" s="138"/>
      <c r="BC433" s="138"/>
      <c r="BD433" s="138"/>
      <c r="BE433" s="138"/>
      <c r="BF433" s="138"/>
      <c r="BG433" s="138"/>
      <c r="BJ433" s="138"/>
      <c r="BT433" s="138"/>
      <c r="CD433" s="138"/>
      <c r="CN433" s="138"/>
      <c r="CX433" s="138"/>
      <c r="DH433" s="138"/>
      <c r="DR433" s="138"/>
      <c r="EB433" s="138"/>
      <c r="EL433" s="138"/>
      <c r="EV433" s="138"/>
      <c r="FF433" s="138"/>
      <c r="FP433" s="138"/>
      <c r="FZ433" s="138"/>
      <c r="GJ433" s="138"/>
      <c r="GT433" s="138"/>
      <c r="HD433" s="138"/>
      <c r="HN433" s="138"/>
      <c r="HX433" s="138"/>
      <c r="IH433" s="138"/>
      <c r="IR433" s="138"/>
    </row>
    <row xmlns:x14ac="http://schemas.microsoft.com/office/spreadsheetml/2009/9/ac" r="434" s="3" customFormat="true" x14ac:dyDescent="0.25">
      <c r="A434" s="420"/>
      <c r="B434" s="138"/>
      <c r="L434" s="138"/>
      <c r="V434" s="138"/>
      <c r="AF434" s="138"/>
      <c r="AP434" s="138"/>
      <c r="AZ434" s="138"/>
      <c r="BA434" s="138"/>
      <c r="BB434" s="138"/>
      <c r="BC434" s="138"/>
      <c r="BD434" s="138"/>
      <c r="BE434" s="138"/>
      <c r="BF434" s="138"/>
      <c r="BG434" s="138"/>
      <c r="BJ434" s="138"/>
      <c r="BT434" s="138"/>
      <c r="CD434" s="138"/>
      <c r="CN434" s="138"/>
      <c r="CX434" s="138"/>
      <c r="DH434" s="138"/>
      <c r="DR434" s="138"/>
      <c r="EB434" s="138"/>
      <c r="EL434" s="138"/>
      <c r="EV434" s="138"/>
      <c r="FF434" s="138"/>
      <c r="FP434" s="138"/>
      <c r="FZ434" s="138"/>
      <c r="GJ434" s="138"/>
      <c r="GT434" s="138"/>
      <c r="HD434" s="138"/>
      <c r="HN434" s="138"/>
      <c r="HX434" s="138"/>
      <c r="IH434" s="138"/>
      <c r="IR434" s="138"/>
    </row>
    <row xmlns:x14ac="http://schemas.microsoft.com/office/spreadsheetml/2009/9/ac" r="435" s="3" customFormat="true" x14ac:dyDescent="0.25">
      <c r="A435" s="420"/>
      <c r="B435" s="138"/>
      <c r="L435" s="138"/>
      <c r="V435" s="138"/>
      <c r="AF435" s="138"/>
      <c r="AP435" s="138"/>
      <c r="AZ435" s="138"/>
      <c r="BA435" s="138"/>
      <c r="BB435" s="138"/>
      <c r="BC435" s="138"/>
      <c r="BD435" s="138"/>
      <c r="BE435" s="138"/>
      <c r="BF435" s="138"/>
      <c r="BG435" s="138"/>
      <c r="BJ435" s="138"/>
      <c r="BT435" s="138"/>
      <c r="CD435" s="138"/>
      <c r="CN435" s="138"/>
      <c r="CX435" s="138"/>
      <c r="DH435" s="138"/>
      <c r="DR435" s="138"/>
      <c r="EB435" s="138"/>
      <c r="EL435" s="138"/>
      <c r="EV435" s="138"/>
      <c r="FF435" s="138"/>
      <c r="FP435" s="138"/>
      <c r="FZ435" s="138"/>
      <c r="GJ435" s="138"/>
      <c r="GT435" s="138"/>
      <c r="HD435" s="138"/>
      <c r="HN435" s="138"/>
      <c r="HX435" s="138"/>
      <c r="IH435" s="138"/>
      <c r="IR435" s="138"/>
    </row>
    <row xmlns:x14ac="http://schemas.microsoft.com/office/spreadsheetml/2009/9/ac" r="436" s="3" customFormat="true" x14ac:dyDescent="0.25">
      <c r="A436" s="420"/>
      <c r="B436" s="138"/>
      <c r="L436" s="138"/>
      <c r="V436" s="138"/>
      <c r="AF436" s="138"/>
      <c r="AP436" s="138"/>
      <c r="AZ436" s="138"/>
      <c r="BA436" s="138"/>
      <c r="BB436" s="138"/>
      <c r="BC436" s="138"/>
      <c r="BD436" s="138"/>
      <c r="BE436" s="138"/>
      <c r="BF436" s="138"/>
      <c r="BG436" s="138"/>
      <c r="BJ436" s="138"/>
      <c r="BT436" s="138"/>
      <c r="CD436" s="138"/>
      <c r="CN436" s="138"/>
      <c r="CX436" s="138"/>
      <c r="DH436" s="138"/>
      <c r="DR436" s="138"/>
      <c r="EB436" s="138"/>
      <c r="EL436" s="138"/>
      <c r="EV436" s="138"/>
      <c r="FF436" s="138"/>
      <c r="FP436" s="138"/>
      <c r="FZ436" s="138"/>
      <c r="GJ436" s="138"/>
      <c r="GT436" s="138"/>
      <c r="HD436" s="138"/>
      <c r="HN436" s="138"/>
      <c r="HX436" s="138"/>
      <c r="IH436" s="138"/>
      <c r="IR436" s="138"/>
    </row>
    <row xmlns:x14ac="http://schemas.microsoft.com/office/spreadsheetml/2009/9/ac" r="437" s="3" customFormat="true" x14ac:dyDescent="0.25">
      <c r="A437" s="420"/>
      <c r="B437" s="138"/>
      <c r="L437" s="138"/>
      <c r="V437" s="138"/>
      <c r="AF437" s="138"/>
      <c r="AP437" s="138"/>
      <c r="AZ437" s="138"/>
      <c r="BA437" s="138"/>
      <c r="BB437" s="138"/>
      <c r="BC437" s="138"/>
      <c r="BD437" s="138"/>
      <c r="BE437" s="138"/>
      <c r="BF437" s="138"/>
      <c r="BG437" s="138"/>
      <c r="BJ437" s="138"/>
      <c r="BT437" s="138"/>
      <c r="CD437" s="138"/>
      <c r="CN437" s="138"/>
      <c r="CX437" s="138"/>
      <c r="DH437" s="138"/>
      <c r="DR437" s="138"/>
      <c r="EB437" s="138"/>
      <c r="EL437" s="138"/>
      <c r="EV437" s="138"/>
      <c r="FF437" s="138"/>
      <c r="FP437" s="138"/>
      <c r="FZ437" s="138"/>
      <c r="GJ437" s="138"/>
      <c r="GT437" s="138"/>
      <c r="HD437" s="138"/>
      <c r="HN437" s="138"/>
      <c r="HX437" s="138"/>
      <c r="IH437" s="138"/>
      <c r="IR437" s="138"/>
    </row>
    <row xmlns:x14ac="http://schemas.microsoft.com/office/spreadsheetml/2009/9/ac" r="438" s="3" customFormat="true" x14ac:dyDescent="0.25">
      <c r="A438" s="420"/>
      <c r="B438" s="138"/>
      <c r="L438" s="138"/>
      <c r="V438" s="138"/>
      <c r="AF438" s="138"/>
      <c r="AP438" s="138"/>
      <c r="AZ438" s="138"/>
      <c r="BA438" s="138"/>
      <c r="BB438" s="138"/>
      <c r="BC438" s="138"/>
      <c r="BD438" s="138"/>
      <c r="BE438" s="138"/>
      <c r="BF438" s="138"/>
      <c r="BG438" s="138"/>
      <c r="BJ438" s="138"/>
      <c r="BT438" s="138"/>
      <c r="CD438" s="138"/>
      <c r="CN438" s="138"/>
      <c r="CX438" s="138"/>
      <c r="DH438" s="138"/>
      <c r="DR438" s="138"/>
      <c r="EB438" s="138"/>
      <c r="EL438" s="138"/>
      <c r="EV438" s="138"/>
      <c r="FF438" s="138"/>
      <c r="FP438" s="138"/>
      <c r="FZ438" s="138"/>
      <c r="GJ438" s="138"/>
      <c r="GT438" s="138"/>
      <c r="HD438" s="138"/>
      <c r="HN438" s="138"/>
      <c r="HX438" s="138"/>
      <c r="IH438" s="138"/>
      <c r="IR438" s="138"/>
    </row>
    <row xmlns:x14ac="http://schemas.microsoft.com/office/spreadsheetml/2009/9/ac" r="439" s="3" customFormat="true" x14ac:dyDescent="0.25">
      <c r="A439" s="420"/>
      <c r="B439" s="138"/>
      <c r="L439" s="138"/>
      <c r="V439" s="138"/>
      <c r="AF439" s="138"/>
      <c r="AP439" s="138"/>
      <c r="AZ439" s="138"/>
      <c r="BA439" s="138"/>
      <c r="BB439" s="138"/>
      <c r="BC439" s="138"/>
      <c r="BD439" s="138"/>
      <c r="BE439" s="138"/>
      <c r="BF439" s="138"/>
      <c r="BG439" s="138"/>
      <c r="BJ439" s="138"/>
      <c r="BT439" s="138"/>
      <c r="CD439" s="138"/>
      <c r="CN439" s="138"/>
      <c r="CX439" s="138"/>
      <c r="DH439" s="138"/>
      <c r="DR439" s="138"/>
      <c r="EB439" s="138"/>
      <c r="EL439" s="138"/>
      <c r="EV439" s="138"/>
      <c r="FF439" s="138"/>
      <c r="FP439" s="138"/>
      <c r="FZ439" s="138"/>
      <c r="GJ439" s="138"/>
      <c r="GT439" s="138"/>
      <c r="HD439" s="138"/>
      <c r="HN439" s="138"/>
      <c r="HX439" s="138"/>
      <c r="IH439" s="138"/>
      <c r="IR439" s="138"/>
    </row>
    <row xmlns:x14ac="http://schemas.microsoft.com/office/spreadsheetml/2009/9/ac" r="440" s="3" customFormat="true" x14ac:dyDescent="0.25">
      <c r="A440" s="420"/>
      <c r="B440" s="138"/>
      <c r="L440" s="138"/>
      <c r="V440" s="138"/>
      <c r="AF440" s="138"/>
      <c r="AP440" s="138"/>
      <c r="AZ440" s="138"/>
      <c r="BA440" s="138"/>
      <c r="BB440" s="138"/>
      <c r="BC440" s="138"/>
      <c r="BD440" s="138"/>
      <c r="BE440" s="138"/>
      <c r="BF440" s="138"/>
      <c r="BG440" s="138"/>
      <c r="BJ440" s="138"/>
      <c r="BT440" s="138"/>
      <c r="CD440" s="138"/>
      <c r="CN440" s="138"/>
      <c r="CX440" s="138"/>
      <c r="DH440" s="138"/>
      <c r="DR440" s="138"/>
      <c r="EB440" s="138"/>
      <c r="EL440" s="138"/>
      <c r="EV440" s="138"/>
      <c r="FF440" s="138"/>
      <c r="FP440" s="138"/>
      <c r="FZ440" s="138"/>
      <c r="GJ440" s="138"/>
      <c r="GT440" s="138"/>
      <c r="HD440" s="138"/>
      <c r="HN440" s="138"/>
      <c r="HX440" s="138"/>
      <c r="IH440" s="138"/>
      <c r="IR440" s="138"/>
    </row>
    <row xmlns:x14ac="http://schemas.microsoft.com/office/spreadsheetml/2009/9/ac" r="441" s="3" customFormat="true" x14ac:dyDescent="0.25">
      <c r="A441" s="420"/>
      <c r="B441" s="138"/>
      <c r="L441" s="138"/>
      <c r="V441" s="138"/>
      <c r="AF441" s="138"/>
      <c r="AP441" s="138"/>
      <c r="AZ441" s="138"/>
      <c r="BA441" s="138"/>
      <c r="BB441" s="138"/>
      <c r="BC441" s="138"/>
      <c r="BD441" s="138"/>
      <c r="BE441" s="138"/>
      <c r="BF441" s="138"/>
      <c r="BG441" s="138"/>
      <c r="BJ441" s="138"/>
      <c r="BT441" s="138"/>
      <c r="CD441" s="138"/>
      <c r="CN441" s="138"/>
      <c r="CX441" s="138"/>
      <c r="DH441" s="138"/>
      <c r="DR441" s="138"/>
      <c r="EB441" s="138"/>
      <c r="EL441" s="138"/>
      <c r="EV441" s="138"/>
      <c r="FF441" s="138"/>
      <c r="FP441" s="138"/>
      <c r="FZ441" s="138"/>
      <c r="GJ441" s="138"/>
      <c r="GT441" s="138"/>
      <c r="HD441" s="138"/>
      <c r="HN441" s="138"/>
      <c r="HX441" s="138"/>
      <c r="IH441" s="138"/>
      <c r="IR441" s="138"/>
    </row>
    <row xmlns:x14ac="http://schemas.microsoft.com/office/spreadsheetml/2009/9/ac" r="442" s="3" customFormat="true" x14ac:dyDescent="0.25">
      <c r="A442" s="420"/>
      <c r="B442" s="138"/>
      <c r="L442" s="138"/>
      <c r="V442" s="138"/>
      <c r="AF442" s="138"/>
      <c r="AP442" s="138"/>
      <c r="AZ442" s="138"/>
      <c r="BA442" s="138"/>
      <c r="BB442" s="138"/>
      <c r="BC442" s="138"/>
      <c r="BD442" s="138"/>
      <c r="BE442" s="138"/>
      <c r="BF442" s="138"/>
      <c r="BG442" s="138"/>
      <c r="BJ442" s="138"/>
      <c r="BT442" s="138"/>
      <c r="CD442" s="138"/>
      <c r="CN442" s="138"/>
      <c r="CX442" s="138"/>
      <c r="DH442" s="138"/>
      <c r="DR442" s="138"/>
      <c r="EB442" s="138"/>
      <c r="EL442" s="138"/>
      <c r="EV442" s="138"/>
      <c r="FF442" s="138"/>
      <c r="FP442" s="138"/>
      <c r="FZ442" s="138"/>
      <c r="GJ442" s="138"/>
      <c r="GT442" s="138"/>
      <c r="HD442" s="138"/>
      <c r="HN442" s="138"/>
      <c r="HX442" s="138"/>
      <c r="IH442" s="138"/>
      <c r="IR442" s="138"/>
    </row>
    <row xmlns:x14ac="http://schemas.microsoft.com/office/spreadsheetml/2009/9/ac" r="443" s="3" customFormat="true" x14ac:dyDescent="0.25">
      <c r="A443" s="420"/>
      <c r="B443" s="138"/>
      <c r="L443" s="138"/>
      <c r="V443" s="138"/>
      <c r="AF443" s="138"/>
      <c r="AP443" s="138"/>
      <c r="AZ443" s="138"/>
      <c r="BA443" s="138"/>
      <c r="BB443" s="138"/>
      <c r="BC443" s="138"/>
      <c r="BD443" s="138"/>
      <c r="BE443" s="138"/>
      <c r="BF443" s="138"/>
      <c r="BG443" s="138"/>
      <c r="BJ443" s="138"/>
      <c r="BT443" s="138"/>
      <c r="CD443" s="138"/>
      <c r="CN443" s="138"/>
      <c r="CX443" s="138"/>
      <c r="DH443" s="138"/>
      <c r="DR443" s="138"/>
      <c r="EB443" s="138"/>
      <c r="EL443" s="138"/>
      <c r="EV443" s="138"/>
      <c r="FF443" s="138"/>
      <c r="FP443" s="138"/>
      <c r="FZ443" s="138"/>
      <c r="GJ443" s="138"/>
      <c r="GT443" s="138"/>
      <c r="HD443" s="138"/>
      <c r="HN443" s="138"/>
      <c r="HX443" s="138"/>
      <c r="IH443" s="138"/>
      <c r="IR443" s="138"/>
    </row>
    <row xmlns:x14ac="http://schemas.microsoft.com/office/spreadsheetml/2009/9/ac" r="444" s="3" customFormat="true" x14ac:dyDescent="0.25">
      <c r="A444" s="420"/>
      <c r="B444" s="138"/>
      <c r="L444" s="138"/>
      <c r="V444" s="138"/>
      <c r="AF444" s="138"/>
      <c r="AP444" s="138"/>
      <c r="AZ444" s="138"/>
      <c r="BA444" s="138"/>
      <c r="BB444" s="138"/>
      <c r="BC444" s="138"/>
      <c r="BD444" s="138"/>
      <c r="BE444" s="138"/>
      <c r="BF444" s="138"/>
      <c r="BG444" s="138"/>
      <c r="BJ444" s="138"/>
      <c r="BT444" s="138"/>
      <c r="CD444" s="138"/>
      <c r="CN444" s="138"/>
      <c r="CX444" s="138"/>
      <c r="DH444" s="138"/>
      <c r="DR444" s="138"/>
      <c r="EB444" s="138"/>
      <c r="EL444" s="138"/>
      <c r="EV444" s="138"/>
      <c r="FF444" s="138"/>
      <c r="FP444" s="138"/>
      <c r="FZ444" s="138"/>
      <c r="GJ444" s="138"/>
      <c r="GT444" s="138"/>
      <c r="HD444" s="138"/>
      <c r="HN444" s="138"/>
      <c r="HX444" s="138"/>
      <c r="IH444" s="138"/>
      <c r="IR444" s="138"/>
    </row>
    <row xmlns:x14ac="http://schemas.microsoft.com/office/spreadsheetml/2009/9/ac" r="445" s="3" customFormat="true" x14ac:dyDescent="0.25">
      <c r="A445" s="420"/>
      <c r="B445" s="138"/>
      <c r="L445" s="138"/>
      <c r="V445" s="138"/>
      <c r="AF445" s="138"/>
      <c r="AP445" s="138"/>
      <c r="AZ445" s="138"/>
      <c r="BA445" s="138"/>
      <c r="BB445" s="138"/>
      <c r="BC445" s="138"/>
      <c r="BD445" s="138"/>
      <c r="BE445" s="138"/>
      <c r="BF445" s="138"/>
      <c r="BG445" s="138"/>
      <c r="BJ445" s="138"/>
      <c r="BT445" s="138"/>
      <c r="CD445" s="138"/>
      <c r="CN445" s="138"/>
      <c r="CX445" s="138"/>
      <c r="DH445" s="138"/>
      <c r="DR445" s="138"/>
      <c r="EB445" s="138"/>
      <c r="EL445" s="138"/>
      <c r="EV445" s="138"/>
      <c r="FF445" s="138"/>
      <c r="FP445" s="138"/>
      <c r="FZ445" s="138"/>
      <c r="GJ445" s="138"/>
      <c r="GT445" s="138"/>
      <c r="HD445" s="138"/>
      <c r="HN445" s="138"/>
      <c r="HX445" s="138"/>
      <c r="IH445" s="138"/>
      <c r="IR445" s="138"/>
    </row>
    <row xmlns:x14ac="http://schemas.microsoft.com/office/spreadsheetml/2009/9/ac" r="446" s="3" customFormat="true" x14ac:dyDescent="0.25">
      <c r="A446" s="420"/>
      <c r="B446" s="138"/>
      <c r="L446" s="138"/>
      <c r="V446" s="138"/>
      <c r="AF446" s="138"/>
      <c r="AP446" s="138"/>
      <c r="AZ446" s="138"/>
      <c r="BA446" s="138"/>
      <c r="BB446" s="138"/>
      <c r="BC446" s="138"/>
      <c r="BD446" s="138"/>
      <c r="BE446" s="138"/>
      <c r="BF446" s="138"/>
      <c r="BG446" s="138"/>
      <c r="BJ446" s="138"/>
      <c r="BT446" s="138"/>
      <c r="CD446" s="138"/>
      <c r="CN446" s="138"/>
      <c r="CX446" s="138"/>
      <c r="DH446" s="138"/>
      <c r="DR446" s="138"/>
      <c r="EB446" s="138"/>
      <c r="EL446" s="138"/>
      <c r="EV446" s="138"/>
      <c r="FF446" s="138"/>
      <c r="FP446" s="138"/>
      <c r="FZ446" s="138"/>
      <c r="GJ446" s="138"/>
      <c r="GT446" s="138"/>
      <c r="HD446" s="138"/>
      <c r="HN446" s="138"/>
      <c r="HX446" s="138"/>
      <c r="IH446" s="138"/>
      <c r="IR446" s="138"/>
    </row>
    <row xmlns:x14ac="http://schemas.microsoft.com/office/spreadsheetml/2009/9/ac" r="447" s="3" customFormat="true" x14ac:dyDescent="0.25">
      <c r="A447" s="420"/>
      <c r="B447" s="138"/>
      <c r="L447" s="138"/>
      <c r="V447" s="138"/>
      <c r="AF447" s="138"/>
      <c r="AP447" s="138"/>
      <c r="AZ447" s="138"/>
      <c r="BA447" s="138"/>
      <c r="BB447" s="138"/>
      <c r="BC447" s="138"/>
      <c r="BD447" s="138"/>
      <c r="BE447" s="138"/>
      <c r="BF447" s="138"/>
      <c r="BG447" s="138"/>
      <c r="BJ447" s="138"/>
      <c r="BT447" s="138"/>
      <c r="CD447" s="138"/>
      <c r="CN447" s="138"/>
      <c r="CX447" s="138"/>
      <c r="DH447" s="138"/>
      <c r="DR447" s="138"/>
      <c r="EB447" s="138"/>
      <c r="EL447" s="138"/>
      <c r="EV447" s="138"/>
      <c r="FF447" s="138"/>
      <c r="FP447" s="138"/>
      <c r="FZ447" s="138"/>
      <c r="GJ447" s="138"/>
      <c r="GT447" s="138"/>
      <c r="HD447" s="138"/>
      <c r="HN447" s="138"/>
      <c r="HX447" s="138"/>
      <c r="IH447" s="138"/>
      <c r="IR447" s="138"/>
    </row>
    <row xmlns:x14ac="http://schemas.microsoft.com/office/spreadsheetml/2009/9/ac" r="448" s="3" customFormat="true" x14ac:dyDescent="0.25">
      <c r="A448" s="420"/>
      <c r="B448" s="138"/>
      <c r="L448" s="138"/>
      <c r="V448" s="138"/>
      <c r="AF448" s="138"/>
      <c r="AP448" s="138"/>
      <c r="AZ448" s="138"/>
      <c r="BA448" s="138"/>
      <c r="BB448" s="138"/>
      <c r="BC448" s="138"/>
      <c r="BD448" s="138"/>
      <c r="BE448" s="138"/>
      <c r="BF448" s="138"/>
      <c r="BG448" s="138"/>
      <c r="BJ448" s="138"/>
      <c r="BT448" s="138"/>
      <c r="CD448" s="138"/>
      <c r="CN448" s="138"/>
      <c r="CX448" s="138"/>
      <c r="DH448" s="138"/>
      <c r="DR448" s="138"/>
      <c r="EB448" s="138"/>
      <c r="EL448" s="138"/>
      <c r="EV448" s="138"/>
      <c r="FF448" s="138"/>
      <c r="FP448" s="138"/>
      <c r="FZ448" s="138"/>
      <c r="GJ448" s="138"/>
      <c r="GT448" s="138"/>
      <c r="HD448" s="138"/>
      <c r="HN448" s="138"/>
      <c r="HX448" s="138"/>
      <c r="IH448" s="138"/>
      <c r="IR448" s="138"/>
    </row>
    <row xmlns:x14ac="http://schemas.microsoft.com/office/spreadsheetml/2009/9/ac" r="449" s="3" customFormat="true" x14ac:dyDescent="0.25">
      <c r="A449" s="420"/>
      <c r="B449" s="138"/>
      <c r="L449" s="138"/>
      <c r="V449" s="138"/>
      <c r="AF449" s="138"/>
      <c r="AP449" s="138"/>
      <c r="AZ449" s="138"/>
      <c r="BA449" s="138"/>
      <c r="BB449" s="138"/>
      <c r="BC449" s="138"/>
      <c r="BD449" s="138"/>
      <c r="BE449" s="138"/>
      <c r="BF449" s="138"/>
      <c r="BG449" s="138"/>
      <c r="BJ449" s="138"/>
      <c r="BT449" s="138"/>
      <c r="CD449" s="138"/>
      <c r="CN449" s="138"/>
      <c r="CX449" s="138"/>
      <c r="DH449" s="138"/>
      <c r="DR449" s="138"/>
      <c r="EB449" s="138"/>
      <c r="EL449" s="138"/>
      <c r="EV449" s="138"/>
      <c r="FF449" s="138"/>
      <c r="FP449" s="138"/>
      <c r="FZ449" s="138"/>
      <c r="GJ449" s="138"/>
      <c r="GT449" s="138"/>
      <c r="HD449" s="138"/>
      <c r="HN449" s="138"/>
      <c r="HX449" s="138"/>
      <c r="IH449" s="138"/>
      <c r="IR449" s="138"/>
    </row>
    <row xmlns:x14ac="http://schemas.microsoft.com/office/spreadsheetml/2009/9/ac" r="450" s="3" customFormat="true" x14ac:dyDescent="0.25">
      <c r="A450" s="420"/>
      <c r="B450" s="138"/>
      <c r="L450" s="138"/>
      <c r="V450" s="138"/>
      <c r="AF450" s="138"/>
      <c r="AP450" s="138"/>
      <c r="AZ450" s="138"/>
      <c r="BA450" s="138"/>
      <c r="BB450" s="138"/>
      <c r="BC450" s="138"/>
      <c r="BD450" s="138"/>
      <c r="BE450" s="138"/>
      <c r="BF450" s="138"/>
      <c r="BG450" s="138"/>
      <c r="BJ450" s="138"/>
      <c r="BT450" s="138"/>
      <c r="CD450" s="138"/>
      <c r="CN450" s="138"/>
      <c r="CX450" s="138"/>
      <c r="DH450" s="138"/>
      <c r="DR450" s="138"/>
      <c r="EB450" s="138"/>
      <c r="EL450" s="138"/>
      <c r="EV450" s="138"/>
      <c r="FF450" s="138"/>
      <c r="FP450" s="138"/>
      <c r="FZ450" s="138"/>
      <c r="GJ450" s="138"/>
      <c r="GT450" s="138"/>
      <c r="HD450" s="138"/>
      <c r="HN450" s="138"/>
      <c r="HX450" s="138"/>
      <c r="IH450" s="138"/>
      <c r="IR450" s="138"/>
    </row>
    <row xmlns:x14ac="http://schemas.microsoft.com/office/spreadsheetml/2009/9/ac" r="451" s="3" customFormat="true" x14ac:dyDescent="0.25">
      <c r="A451" s="420"/>
      <c r="B451" s="138"/>
      <c r="L451" s="138"/>
      <c r="V451" s="138"/>
      <c r="AF451" s="138"/>
      <c r="AP451" s="138"/>
      <c r="AZ451" s="138"/>
      <c r="BA451" s="138"/>
      <c r="BB451" s="138"/>
      <c r="BC451" s="138"/>
      <c r="BD451" s="138"/>
      <c r="BE451" s="138"/>
      <c r="BF451" s="138"/>
      <c r="BG451" s="138"/>
      <c r="BJ451" s="138"/>
      <c r="BT451" s="138"/>
      <c r="CD451" s="138"/>
      <c r="CN451" s="138"/>
      <c r="CX451" s="138"/>
      <c r="DH451" s="138"/>
      <c r="DR451" s="138"/>
      <c r="EB451" s="138"/>
      <c r="EL451" s="138"/>
      <c r="EV451" s="138"/>
      <c r="FF451" s="138"/>
      <c r="FP451" s="138"/>
      <c r="FZ451" s="138"/>
      <c r="GJ451" s="138"/>
      <c r="GT451" s="138"/>
      <c r="HD451" s="138"/>
      <c r="HN451" s="138"/>
      <c r="HX451" s="138"/>
      <c r="IH451" s="138"/>
      <c r="IR451" s="138"/>
    </row>
    <row xmlns:x14ac="http://schemas.microsoft.com/office/spreadsheetml/2009/9/ac" r="452" s="3" customFormat="true" x14ac:dyDescent="0.25">
      <c r="A452" s="420"/>
      <c r="B452" s="138"/>
      <c r="L452" s="138"/>
      <c r="V452" s="138"/>
      <c r="AF452" s="138"/>
      <c r="AP452" s="138"/>
      <c r="AZ452" s="138"/>
      <c r="BA452" s="138"/>
      <c r="BB452" s="138"/>
      <c r="BC452" s="138"/>
      <c r="BD452" s="138"/>
      <c r="BE452" s="138"/>
      <c r="BF452" s="138"/>
      <c r="BG452" s="138"/>
      <c r="BJ452" s="138"/>
      <c r="BT452" s="138"/>
      <c r="CD452" s="138"/>
      <c r="CN452" s="138"/>
      <c r="CX452" s="138"/>
      <c r="DH452" s="138"/>
      <c r="DR452" s="138"/>
      <c r="EB452" s="138"/>
      <c r="EL452" s="138"/>
      <c r="EV452" s="138"/>
      <c r="FF452" s="138"/>
      <c r="FP452" s="138"/>
      <c r="FZ452" s="138"/>
      <c r="GJ452" s="138"/>
      <c r="GT452" s="138"/>
      <c r="HD452" s="138"/>
      <c r="HN452" s="138"/>
      <c r="HX452" s="138"/>
      <c r="IH452" s="138"/>
      <c r="IR452" s="138"/>
    </row>
    <row xmlns:x14ac="http://schemas.microsoft.com/office/spreadsheetml/2009/9/ac" r="453" s="3" customFormat="true" x14ac:dyDescent="0.25">
      <c r="A453" s="420"/>
      <c r="B453" s="138"/>
      <c r="L453" s="138"/>
      <c r="V453" s="138"/>
      <c r="AF453" s="138"/>
      <c r="AP453" s="138"/>
      <c r="AZ453" s="138"/>
      <c r="BA453" s="138"/>
      <c r="BB453" s="138"/>
      <c r="BC453" s="138"/>
      <c r="BD453" s="138"/>
      <c r="BE453" s="138"/>
      <c r="BF453" s="138"/>
      <c r="BG453" s="138"/>
      <c r="BJ453" s="138"/>
      <c r="BT453" s="138"/>
      <c r="CD453" s="138"/>
      <c r="CN453" s="138"/>
      <c r="CX453" s="138"/>
      <c r="DH453" s="138"/>
      <c r="DR453" s="138"/>
      <c r="EB453" s="138"/>
      <c r="EL453" s="138"/>
      <c r="EV453" s="138"/>
      <c r="FF453" s="138"/>
      <c r="FP453" s="138"/>
      <c r="FZ453" s="138"/>
      <c r="GJ453" s="138"/>
      <c r="GT453" s="138"/>
      <c r="HD453" s="138"/>
      <c r="HN453" s="138"/>
      <c r="HX453" s="138"/>
      <c r="IH453" s="138"/>
      <c r="IR453" s="138"/>
    </row>
    <row xmlns:x14ac="http://schemas.microsoft.com/office/spreadsheetml/2009/9/ac" r="454" s="3" customFormat="true" x14ac:dyDescent="0.25">
      <c r="A454" s="420"/>
      <c r="B454" s="138"/>
      <c r="L454" s="138"/>
      <c r="V454" s="138"/>
      <c r="AF454" s="138"/>
      <c r="AP454" s="138"/>
      <c r="AZ454" s="138"/>
      <c r="BA454" s="138"/>
      <c r="BB454" s="138"/>
      <c r="BC454" s="138"/>
      <c r="BD454" s="138"/>
      <c r="BE454" s="138"/>
      <c r="BF454" s="138"/>
      <c r="BG454" s="138"/>
      <c r="BJ454" s="138"/>
      <c r="BT454" s="138"/>
      <c r="CD454" s="138"/>
      <c r="CN454" s="138"/>
      <c r="CX454" s="138"/>
      <c r="DH454" s="138"/>
      <c r="DR454" s="138"/>
      <c r="EB454" s="138"/>
      <c r="EL454" s="138"/>
      <c r="EV454" s="138"/>
      <c r="FF454" s="138"/>
      <c r="FP454" s="138"/>
      <c r="FZ454" s="138"/>
      <c r="GJ454" s="138"/>
      <c r="GT454" s="138"/>
      <c r="HD454" s="138"/>
      <c r="HN454" s="138"/>
      <c r="HX454" s="138"/>
      <c r="IH454" s="138"/>
      <c r="IR454" s="138"/>
    </row>
    <row xmlns:x14ac="http://schemas.microsoft.com/office/spreadsheetml/2009/9/ac" r="455" s="3" customFormat="true" x14ac:dyDescent="0.25">
      <c r="A455" s="420"/>
      <c r="B455" s="138"/>
      <c r="L455" s="138"/>
      <c r="V455" s="138"/>
      <c r="AF455" s="138"/>
      <c r="AP455" s="138"/>
      <c r="AZ455" s="138"/>
      <c r="BA455" s="138"/>
      <c r="BB455" s="138"/>
      <c r="BC455" s="138"/>
      <c r="BD455" s="138"/>
      <c r="BE455" s="138"/>
      <c r="BF455" s="138"/>
      <c r="BG455" s="138"/>
      <c r="BJ455" s="138"/>
      <c r="BT455" s="138"/>
      <c r="CD455" s="138"/>
      <c r="CN455" s="138"/>
      <c r="CX455" s="138"/>
      <c r="DH455" s="138"/>
      <c r="DR455" s="138"/>
      <c r="EB455" s="138"/>
      <c r="EL455" s="138"/>
      <c r="EV455" s="138"/>
      <c r="FF455" s="138"/>
      <c r="FP455" s="138"/>
      <c r="FZ455" s="138"/>
      <c r="GJ455" s="138"/>
      <c r="GT455" s="138"/>
      <c r="HD455" s="138"/>
      <c r="HN455" s="138"/>
      <c r="HX455" s="138"/>
      <c r="IH455" s="138"/>
      <c r="IR455" s="138"/>
    </row>
    <row xmlns:x14ac="http://schemas.microsoft.com/office/spreadsheetml/2009/9/ac" r="456" s="3" customFormat="true" x14ac:dyDescent="0.25">
      <c r="A456" s="420"/>
      <c r="B456" s="138"/>
      <c r="L456" s="138"/>
      <c r="V456" s="138"/>
      <c r="AF456" s="138"/>
      <c r="AP456" s="138"/>
      <c r="AZ456" s="138"/>
      <c r="BA456" s="138"/>
      <c r="BB456" s="138"/>
      <c r="BC456" s="138"/>
      <c r="BD456" s="138"/>
      <c r="BE456" s="138"/>
      <c r="BF456" s="138"/>
      <c r="BG456" s="138"/>
      <c r="BJ456" s="138"/>
      <c r="BT456" s="138"/>
      <c r="CD456" s="138"/>
      <c r="CN456" s="138"/>
      <c r="CX456" s="138"/>
      <c r="DH456" s="138"/>
      <c r="DR456" s="138"/>
      <c r="EB456" s="138"/>
      <c r="EL456" s="138"/>
      <c r="EV456" s="138"/>
      <c r="FF456" s="138"/>
      <c r="FP456" s="138"/>
      <c r="FZ456" s="138"/>
      <c r="GJ456" s="138"/>
      <c r="GT456" s="138"/>
      <c r="HD456" s="138"/>
      <c r="HN456" s="138"/>
      <c r="HX456" s="138"/>
      <c r="IH456" s="138"/>
      <c r="IR456" s="138"/>
    </row>
    <row xmlns:x14ac="http://schemas.microsoft.com/office/spreadsheetml/2009/9/ac" r="457" s="3" customFormat="true" x14ac:dyDescent="0.25">
      <c r="A457" s="420"/>
      <c r="B457" s="138"/>
      <c r="L457" s="138"/>
      <c r="V457" s="138"/>
      <c r="AF457" s="138"/>
      <c r="AP457" s="138"/>
      <c r="AZ457" s="138"/>
      <c r="BA457" s="138"/>
      <c r="BB457" s="138"/>
      <c r="BC457" s="138"/>
      <c r="BD457" s="138"/>
      <c r="BE457" s="138"/>
      <c r="BF457" s="138"/>
      <c r="BG457" s="138"/>
      <c r="BJ457" s="138"/>
      <c r="BT457" s="138"/>
      <c r="CD457" s="138"/>
      <c r="CN457" s="138"/>
      <c r="CX457" s="138"/>
      <c r="DH457" s="138"/>
      <c r="DR457" s="138"/>
      <c r="EB457" s="138"/>
      <c r="EL457" s="138"/>
      <c r="EV457" s="138"/>
      <c r="FF457" s="138"/>
      <c r="FP457" s="138"/>
      <c r="FZ457" s="138"/>
      <c r="GJ457" s="138"/>
      <c r="GT457" s="138"/>
      <c r="HD457" s="138"/>
      <c r="HN457" s="138"/>
      <c r="HX457" s="138"/>
      <c r="IH457" s="138"/>
      <c r="IR457" s="138"/>
    </row>
    <row xmlns:x14ac="http://schemas.microsoft.com/office/spreadsheetml/2009/9/ac" r="458" s="3" customFormat="true" x14ac:dyDescent="0.25">
      <c r="A458" s="420"/>
      <c r="B458" s="138"/>
      <c r="L458" s="138"/>
      <c r="V458" s="138"/>
      <c r="AF458" s="138"/>
      <c r="AP458" s="138"/>
      <c r="AZ458" s="138"/>
      <c r="BA458" s="138"/>
      <c r="BB458" s="138"/>
      <c r="BC458" s="138"/>
      <c r="BD458" s="138"/>
      <c r="BE458" s="138"/>
      <c r="BF458" s="138"/>
      <c r="BG458" s="138"/>
      <c r="BJ458" s="138"/>
      <c r="BT458" s="138"/>
      <c r="CD458" s="138"/>
      <c r="CN458" s="138"/>
      <c r="CX458" s="138"/>
      <c r="DH458" s="138"/>
      <c r="DR458" s="138"/>
      <c r="EB458" s="138"/>
      <c r="EL458" s="138"/>
      <c r="EV458" s="138"/>
      <c r="FF458" s="138"/>
      <c r="FP458" s="138"/>
      <c r="FZ458" s="138"/>
      <c r="GJ458" s="138"/>
      <c r="GT458" s="138"/>
      <c r="HD458" s="138"/>
      <c r="HN458" s="138"/>
      <c r="HX458" s="138"/>
      <c r="IH458" s="138"/>
      <c r="IR458" s="138"/>
    </row>
    <row xmlns:x14ac="http://schemas.microsoft.com/office/spreadsheetml/2009/9/ac" r="459" s="3" customFormat="true" x14ac:dyDescent="0.25">
      <c r="A459" s="420"/>
      <c r="B459" s="138"/>
      <c r="L459" s="138"/>
      <c r="V459" s="138"/>
      <c r="AF459" s="138"/>
      <c r="AP459" s="138"/>
      <c r="AZ459" s="138"/>
      <c r="BA459" s="138"/>
      <c r="BB459" s="138"/>
      <c r="BC459" s="138"/>
      <c r="BD459" s="138"/>
      <c r="BE459" s="138"/>
      <c r="BF459" s="138"/>
      <c r="BG459" s="138"/>
      <c r="BJ459" s="138"/>
      <c r="BT459" s="138"/>
      <c r="CD459" s="138"/>
      <c r="CN459" s="138"/>
      <c r="CX459" s="138"/>
      <c r="DH459" s="138"/>
      <c r="DR459" s="138"/>
      <c r="EB459" s="138"/>
      <c r="EL459" s="138"/>
      <c r="EV459" s="138"/>
      <c r="FF459" s="138"/>
      <c r="FP459" s="138"/>
      <c r="FZ459" s="138"/>
      <c r="GJ459" s="138"/>
      <c r="GT459" s="138"/>
      <c r="HD459" s="138"/>
      <c r="HN459" s="138"/>
      <c r="HX459" s="138"/>
      <c r="IH459" s="138"/>
      <c r="IR459" s="138"/>
    </row>
    <row xmlns:x14ac="http://schemas.microsoft.com/office/spreadsheetml/2009/9/ac" r="460" s="3" customFormat="true" x14ac:dyDescent="0.25">
      <c r="A460" s="420"/>
      <c r="B460" s="138"/>
      <c r="L460" s="138"/>
      <c r="V460" s="138"/>
      <c r="AF460" s="138"/>
      <c r="AP460" s="138"/>
      <c r="AZ460" s="138"/>
      <c r="BA460" s="138"/>
      <c r="BB460" s="138"/>
      <c r="BC460" s="138"/>
      <c r="BD460" s="138"/>
      <c r="BE460" s="138"/>
      <c r="BF460" s="138"/>
      <c r="BG460" s="138"/>
      <c r="BJ460" s="138"/>
      <c r="BT460" s="138"/>
      <c r="CD460" s="138"/>
      <c r="CN460" s="138"/>
      <c r="CX460" s="138"/>
      <c r="DH460" s="138"/>
      <c r="DR460" s="138"/>
      <c r="EB460" s="138"/>
      <c r="EL460" s="138"/>
      <c r="EV460" s="138"/>
      <c r="FF460" s="138"/>
      <c r="FP460" s="138"/>
      <c r="FZ460" s="138"/>
      <c r="GJ460" s="138"/>
      <c r="GT460" s="138"/>
      <c r="HD460" s="138"/>
      <c r="HN460" s="138"/>
      <c r="HX460" s="138"/>
      <c r="IH460" s="138"/>
      <c r="IR460" s="138"/>
    </row>
    <row xmlns:x14ac="http://schemas.microsoft.com/office/spreadsheetml/2009/9/ac" r="461" s="3" customFormat="true" x14ac:dyDescent="0.25">
      <c r="A461" s="420"/>
      <c r="B461" s="138"/>
      <c r="L461" s="138"/>
      <c r="V461" s="138"/>
      <c r="AF461" s="138"/>
      <c r="AP461" s="138"/>
      <c r="AZ461" s="138"/>
      <c r="BA461" s="138"/>
      <c r="BB461" s="138"/>
      <c r="BC461" s="138"/>
      <c r="BD461" s="138"/>
      <c r="BE461" s="138"/>
      <c r="BF461" s="138"/>
      <c r="BG461" s="138"/>
      <c r="BJ461" s="138"/>
      <c r="BT461" s="138"/>
      <c r="CD461" s="138"/>
      <c r="CN461" s="138"/>
      <c r="CX461" s="138"/>
      <c r="DH461" s="138"/>
      <c r="DR461" s="138"/>
      <c r="EB461" s="138"/>
      <c r="EL461" s="138"/>
      <c r="EV461" s="138"/>
      <c r="FF461" s="138"/>
      <c r="FP461" s="138"/>
      <c r="FZ461" s="138"/>
      <c r="GJ461" s="138"/>
      <c r="GT461" s="138"/>
      <c r="HD461" s="138"/>
      <c r="HN461" s="138"/>
      <c r="HX461" s="138"/>
      <c r="IH461" s="138"/>
      <c r="IR461" s="138"/>
    </row>
    <row xmlns:x14ac="http://schemas.microsoft.com/office/spreadsheetml/2009/9/ac" r="462" s="3" customFormat="true" x14ac:dyDescent="0.25">
      <c r="A462" s="420"/>
      <c r="B462" s="138"/>
      <c r="L462" s="138"/>
      <c r="V462" s="138"/>
      <c r="AF462" s="138"/>
      <c r="AP462" s="138"/>
      <c r="AZ462" s="138"/>
      <c r="BA462" s="138"/>
      <c r="BB462" s="138"/>
      <c r="BC462" s="138"/>
      <c r="BD462" s="138"/>
      <c r="BE462" s="138"/>
      <c r="BF462" s="138"/>
      <c r="BG462" s="138"/>
      <c r="BJ462" s="138"/>
      <c r="BT462" s="138"/>
      <c r="CD462" s="138"/>
      <c r="CN462" s="138"/>
      <c r="CX462" s="138"/>
      <c r="DH462" s="138"/>
      <c r="DR462" s="138"/>
      <c r="EB462" s="138"/>
      <c r="EL462" s="138"/>
      <c r="EV462" s="138"/>
      <c r="FF462" s="138"/>
      <c r="FP462" s="138"/>
      <c r="FZ462" s="138"/>
      <c r="GJ462" s="138"/>
      <c r="GT462" s="138"/>
      <c r="HD462" s="138"/>
      <c r="HN462" s="138"/>
      <c r="HX462" s="138"/>
      <c r="IH462" s="138"/>
      <c r="IR462" s="138"/>
    </row>
    <row xmlns:x14ac="http://schemas.microsoft.com/office/spreadsheetml/2009/9/ac" r="463" s="3" customFormat="true" x14ac:dyDescent="0.25">
      <c r="A463" s="420"/>
      <c r="B463" s="138"/>
      <c r="L463" s="138"/>
      <c r="V463" s="138"/>
      <c r="AF463" s="138"/>
      <c r="AP463" s="138"/>
      <c r="AZ463" s="138"/>
      <c r="BA463" s="138"/>
      <c r="BB463" s="138"/>
      <c r="BC463" s="138"/>
      <c r="BD463" s="138"/>
      <c r="BE463" s="138"/>
      <c r="BF463" s="138"/>
      <c r="BG463" s="138"/>
      <c r="BJ463" s="138"/>
      <c r="BT463" s="138"/>
      <c r="CD463" s="138"/>
      <c r="CN463" s="138"/>
      <c r="CX463" s="138"/>
      <c r="DH463" s="138"/>
      <c r="DR463" s="138"/>
      <c r="EB463" s="138"/>
      <c r="EL463" s="138"/>
      <c r="EV463" s="138"/>
      <c r="FF463" s="138"/>
      <c r="FP463" s="138"/>
      <c r="FZ463" s="138"/>
      <c r="GJ463" s="138"/>
      <c r="GT463" s="138"/>
      <c r="HD463" s="138"/>
      <c r="HN463" s="138"/>
      <c r="HX463" s="138"/>
      <c r="IH463" s="138"/>
      <c r="IR463" s="138"/>
    </row>
    <row xmlns:x14ac="http://schemas.microsoft.com/office/spreadsheetml/2009/9/ac" r="464" s="3" customFormat="true" x14ac:dyDescent="0.25">
      <c r="A464" s="420"/>
      <c r="B464" s="138"/>
      <c r="L464" s="138"/>
      <c r="V464" s="138"/>
      <c r="AF464" s="138"/>
      <c r="AP464" s="138"/>
      <c r="AZ464" s="138"/>
      <c r="BA464" s="138"/>
      <c r="BB464" s="138"/>
      <c r="BC464" s="138"/>
      <c r="BD464" s="138"/>
      <c r="BE464" s="138"/>
      <c r="BF464" s="138"/>
      <c r="BG464" s="138"/>
      <c r="BJ464" s="138"/>
      <c r="BT464" s="138"/>
      <c r="CD464" s="138"/>
      <c r="CN464" s="138"/>
      <c r="CX464" s="138"/>
      <c r="DH464" s="138"/>
      <c r="DR464" s="138"/>
      <c r="EB464" s="138"/>
      <c r="EL464" s="138"/>
      <c r="EV464" s="138"/>
      <c r="FF464" s="138"/>
      <c r="FP464" s="138"/>
      <c r="FZ464" s="138"/>
      <c r="GJ464" s="138"/>
      <c r="GT464" s="138"/>
      <c r="HD464" s="138"/>
      <c r="HN464" s="138"/>
      <c r="HX464" s="138"/>
      <c r="IH464" s="138"/>
      <c r="IR464" s="138"/>
    </row>
    <row xmlns:x14ac="http://schemas.microsoft.com/office/spreadsheetml/2009/9/ac" r="465" s="3" customFormat="true" x14ac:dyDescent="0.25">
      <c r="A465" s="420"/>
      <c r="B465" s="138"/>
      <c r="L465" s="138"/>
      <c r="V465" s="138"/>
      <c r="AF465" s="138"/>
      <c r="AP465" s="138"/>
      <c r="AZ465" s="138"/>
      <c r="BA465" s="138"/>
      <c r="BB465" s="138"/>
      <c r="BC465" s="138"/>
      <c r="BD465" s="138"/>
      <c r="BE465" s="138"/>
      <c r="BF465" s="138"/>
      <c r="BG465" s="138"/>
      <c r="BJ465" s="138"/>
      <c r="BT465" s="138"/>
      <c r="CD465" s="138"/>
      <c r="CN465" s="138"/>
      <c r="CX465" s="138"/>
      <c r="DH465" s="138"/>
      <c r="DR465" s="138"/>
      <c r="EB465" s="138"/>
      <c r="EL465" s="138"/>
      <c r="EV465" s="138"/>
      <c r="FF465" s="138"/>
      <c r="FP465" s="138"/>
      <c r="FZ465" s="138"/>
      <c r="GJ465" s="138"/>
      <c r="GT465" s="138"/>
      <c r="HD465" s="138"/>
      <c r="HN465" s="138"/>
      <c r="HX465" s="138"/>
      <c r="IH465" s="138"/>
      <c r="IR465" s="138"/>
    </row>
    <row xmlns:x14ac="http://schemas.microsoft.com/office/spreadsheetml/2009/9/ac" r="466" s="3" customFormat="true" x14ac:dyDescent="0.25">
      <c r="A466" s="420"/>
      <c r="B466" s="138"/>
      <c r="L466" s="138"/>
      <c r="V466" s="138"/>
      <c r="AF466" s="138"/>
      <c r="AP466" s="138"/>
      <c r="AZ466" s="138"/>
      <c r="BA466" s="138"/>
      <c r="BB466" s="138"/>
      <c r="BC466" s="138"/>
      <c r="BD466" s="138"/>
      <c r="BE466" s="138"/>
      <c r="BF466" s="138"/>
      <c r="BG466" s="138"/>
      <c r="BJ466" s="138"/>
      <c r="BT466" s="138"/>
      <c r="CD466" s="138"/>
      <c r="CN466" s="138"/>
      <c r="CX466" s="138"/>
      <c r="DH466" s="138"/>
      <c r="DR466" s="138"/>
      <c r="EB466" s="138"/>
      <c r="EL466" s="138"/>
      <c r="EV466" s="138"/>
      <c r="FF466" s="138"/>
      <c r="FP466" s="138"/>
      <c r="FZ466" s="138"/>
      <c r="GJ466" s="138"/>
      <c r="GT466" s="138"/>
      <c r="HD466" s="138"/>
      <c r="HN466" s="138"/>
      <c r="HX466" s="138"/>
      <c r="IH466" s="138"/>
      <c r="IR466" s="138"/>
    </row>
    <row xmlns:x14ac="http://schemas.microsoft.com/office/spreadsheetml/2009/9/ac" r="467" s="3" customFormat="true" x14ac:dyDescent="0.25">
      <c r="A467" s="420"/>
      <c r="B467" s="138"/>
      <c r="L467" s="138"/>
      <c r="V467" s="138"/>
      <c r="AF467" s="138"/>
      <c r="AP467" s="138"/>
      <c r="AZ467" s="138"/>
      <c r="BA467" s="138"/>
      <c r="BB467" s="138"/>
      <c r="BC467" s="138"/>
      <c r="BD467" s="138"/>
      <c r="BE467" s="138"/>
      <c r="BF467" s="138"/>
      <c r="BG467" s="138"/>
      <c r="BJ467" s="138"/>
      <c r="BT467" s="138"/>
      <c r="CD467" s="138"/>
      <c r="CN467" s="138"/>
      <c r="CX467" s="138"/>
      <c r="DH467" s="138"/>
      <c r="DR467" s="138"/>
      <c r="EB467" s="138"/>
      <c r="EL467" s="138"/>
      <c r="EV467" s="138"/>
      <c r="FF467" s="138"/>
      <c r="FP467" s="138"/>
      <c r="FZ467" s="138"/>
      <c r="GJ467" s="138"/>
      <c r="GT467" s="138"/>
      <c r="HD467" s="138"/>
      <c r="HN467" s="138"/>
      <c r="HX467" s="138"/>
      <c r="IH467" s="138"/>
      <c r="IR467" s="138"/>
    </row>
    <row xmlns:x14ac="http://schemas.microsoft.com/office/spreadsheetml/2009/9/ac" r="468" s="3" customFormat="true" x14ac:dyDescent="0.25">
      <c r="A468" s="420"/>
      <c r="B468" s="138"/>
      <c r="L468" s="138"/>
      <c r="V468" s="138"/>
      <c r="AF468" s="138"/>
      <c r="AP468" s="138"/>
      <c r="AZ468" s="138"/>
      <c r="BA468" s="138"/>
      <c r="BB468" s="138"/>
      <c r="BC468" s="138"/>
      <c r="BD468" s="138"/>
      <c r="BE468" s="138"/>
      <c r="BF468" s="138"/>
      <c r="BG468" s="138"/>
      <c r="BJ468" s="138"/>
      <c r="BT468" s="138"/>
      <c r="CD468" s="138"/>
      <c r="CN468" s="138"/>
      <c r="CX468" s="138"/>
      <c r="DH468" s="138"/>
      <c r="DR468" s="138"/>
      <c r="EB468" s="138"/>
      <c r="EL468" s="138"/>
      <c r="EV468" s="138"/>
      <c r="FF468" s="138"/>
      <c r="FP468" s="138"/>
      <c r="FZ468" s="138"/>
      <c r="GJ468" s="138"/>
      <c r="GT468" s="138"/>
      <c r="HD468" s="138"/>
      <c r="HN468" s="138"/>
      <c r="HX468" s="138"/>
      <c r="IH468" s="138"/>
      <c r="IR468" s="138"/>
    </row>
    <row xmlns:x14ac="http://schemas.microsoft.com/office/spreadsheetml/2009/9/ac" r="469" s="3" customFormat="true" x14ac:dyDescent="0.25">
      <c r="A469" s="420"/>
      <c r="B469" s="138"/>
      <c r="L469" s="138"/>
      <c r="V469" s="138"/>
      <c r="AF469" s="138"/>
      <c r="AP469" s="138"/>
      <c r="AZ469" s="138"/>
      <c r="BA469" s="138"/>
      <c r="BB469" s="138"/>
      <c r="BC469" s="138"/>
      <c r="BD469" s="138"/>
      <c r="BE469" s="138"/>
      <c r="BF469" s="138"/>
      <c r="BG469" s="138"/>
      <c r="BJ469" s="138"/>
      <c r="BT469" s="138"/>
      <c r="CD469" s="138"/>
      <c r="CN469" s="138"/>
      <c r="CX469" s="138"/>
      <c r="DH469" s="138"/>
      <c r="DR469" s="138"/>
      <c r="EB469" s="138"/>
      <c r="EL469" s="138"/>
      <c r="EV469" s="138"/>
      <c r="FF469" s="138"/>
      <c r="FP469" s="138"/>
      <c r="FZ469" s="138"/>
      <c r="GJ469" s="138"/>
      <c r="GT469" s="138"/>
      <c r="HD469" s="138"/>
      <c r="HN469" s="138"/>
      <c r="HX469" s="138"/>
      <c r="IH469" s="138"/>
      <c r="IR469" s="138"/>
    </row>
    <row xmlns:x14ac="http://schemas.microsoft.com/office/spreadsheetml/2009/9/ac" r="470" s="3" customFormat="true" x14ac:dyDescent="0.25">
      <c r="A470" s="420"/>
      <c r="B470" s="138"/>
      <c r="L470" s="138"/>
      <c r="V470" s="138"/>
      <c r="AF470" s="138"/>
      <c r="AP470" s="138"/>
      <c r="AZ470" s="138"/>
      <c r="BA470" s="138"/>
      <c r="BB470" s="138"/>
      <c r="BC470" s="138"/>
      <c r="BD470" s="138"/>
      <c r="BE470" s="138"/>
      <c r="BF470" s="138"/>
      <c r="BG470" s="138"/>
      <c r="BJ470" s="138"/>
      <c r="BT470" s="138"/>
      <c r="CD470" s="138"/>
      <c r="CN470" s="138"/>
      <c r="CX470" s="138"/>
      <c r="DH470" s="138"/>
      <c r="DR470" s="138"/>
      <c r="EB470" s="138"/>
      <c r="EL470" s="138"/>
      <c r="EV470" s="138"/>
      <c r="FF470" s="138"/>
      <c r="FP470" s="138"/>
      <c r="FZ470" s="138"/>
      <c r="GJ470" s="138"/>
      <c r="GT470" s="138"/>
      <c r="HD470" s="138"/>
      <c r="HN470" s="138"/>
      <c r="HX470" s="138"/>
      <c r="IH470" s="138"/>
      <c r="IR470" s="138"/>
    </row>
    <row xmlns:x14ac="http://schemas.microsoft.com/office/spreadsheetml/2009/9/ac" r="471" s="3" customFormat="true" x14ac:dyDescent="0.25">
      <c r="A471" s="420"/>
      <c r="B471" s="138"/>
      <c r="L471" s="138"/>
      <c r="V471" s="138"/>
      <c r="AF471" s="138"/>
      <c r="AP471" s="138"/>
      <c r="AZ471" s="138"/>
      <c r="BA471" s="138"/>
      <c r="BB471" s="138"/>
      <c r="BC471" s="138"/>
      <c r="BD471" s="138"/>
      <c r="BE471" s="138"/>
      <c r="BF471" s="138"/>
      <c r="BG471" s="138"/>
      <c r="BJ471" s="138"/>
      <c r="BT471" s="138"/>
      <c r="CD471" s="138"/>
      <c r="CN471" s="138"/>
      <c r="CX471" s="138"/>
      <c r="DH471" s="138"/>
      <c r="DR471" s="138"/>
      <c r="EB471" s="138"/>
      <c r="EL471" s="138"/>
      <c r="EV471" s="138"/>
      <c r="FF471" s="138"/>
      <c r="FP471" s="138"/>
      <c r="FZ471" s="138"/>
      <c r="GJ471" s="138"/>
      <c r="GT471" s="138"/>
      <c r="HD471" s="138"/>
      <c r="HN471" s="138"/>
      <c r="HX471" s="138"/>
      <c r="IH471" s="138"/>
      <c r="IR471" s="138"/>
    </row>
    <row xmlns:x14ac="http://schemas.microsoft.com/office/spreadsheetml/2009/9/ac" r="472" s="3" customFormat="true" x14ac:dyDescent="0.25">
      <c r="A472" s="420"/>
      <c r="B472" s="138"/>
      <c r="L472" s="138"/>
      <c r="V472" s="138"/>
      <c r="AF472" s="138"/>
      <c r="AP472" s="138"/>
      <c r="AZ472" s="138"/>
      <c r="BA472" s="138"/>
      <c r="BB472" s="138"/>
      <c r="BC472" s="138"/>
      <c r="BD472" s="138"/>
      <c r="BE472" s="138"/>
      <c r="BF472" s="138"/>
      <c r="BG472" s="138"/>
      <c r="BJ472" s="138"/>
      <c r="BT472" s="138"/>
      <c r="CD472" s="138"/>
      <c r="CN472" s="138"/>
      <c r="CX472" s="138"/>
      <c r="DH472" s="138"/>
      <c r="DR472" s="138"/>
      <c r="EB472" s="138"/>
      <c r="EL472" s="138"/>
      <c r="EV472" s="138"/>
      <c r="FF472" s="138"/>
      <c r="FP472" s="138"/>
      <c r="FZ472" s="138"/>
      <c r="GJ472" s="138"/>
      <c r="GT472" s="138"/>
      <c r="HD472" s="138"/>
      <c r="HN472" s="138"/>
      <c r="HX472" s="138"/>
      <c r="IH472" s="138"/>
      <c r="IR472" s="138"/>
    </row>
    <row xmlns:x14ac="http://schemas.microsoft.com/office/spreadsheetml/2009/9/ac" r="473" s="3" customFormat="true" x14ac:dyDescent="0.25">
      <c r="A473" s="420"/>
      <c r="B473" s="138"/>
      <c r="L473" s="138"/>
      <c r="V473" s="138"/>
      <c r="AF473" s="138"/>
      <c r="AP473" s="138"/>
      <c r="AZ473" s="138"/>
      <c r="BA473" s="138"/>
      <c r="BB473" s="138"/>
      <c r="BC473" s="138"/>
      <c r="BD473" s="138"/>
      <c r="BE473" s="138"/>
      <c r="BF473" s="138"/>
      <c r="BG473" s="138"/>
      <c r="BJ473" s="138"/>
      <c r="BT473" s="138"/>
      <c r="CD473" s="138"/>
      <c r="CN473" s="138"/>
      <c r="CX473" s="138"/>
      <c r="DH473" s="138"/>
      <c r="DR473" s="138"/>
      <c r="EB473" s="138"/>
      <c r="EL473" s="138"/>
      <c r="EV473" s="138"/>
      <c r="FF473" s="138"/>
      <c r="FP473" s="138"/>
      <c r="FZ473" s="138"/>
      <c r="GJ473" s="138"/>
      <c r="GT473" s="138"/>
      <c r="HD473" s="138"/>
      <c r="HN473" s="138"/>
      <c r="HX473" s="138"/>
      <c r="IH473" s="138"/>
      <c r="IR473" s="138"/>
    </row>
    <row xmlns:x14ac="http://schemas.microsoft.com/office/spreadsheetml/2009/9/ac" r="474" s="3" customFormat="true" x14ac:dyDescent="0.25">
      <c r="A474" s="420"/>
      <c r="B474" s="138"/>
      <c r="L474" s="138"/>
      <c r="V474" s="138"/>
      <c r="AF474" s="138"/>
      <c r="AP474" s="138"/>
      <c r="AZ474" s="138"/>
      <c r="BA474" s="138"/>
      <c r="BB474" s="138"/>
      <c r="BC474" s="138"/>
      <c r="BD474" s="138"/>
      <c r="BE474" s="138"/>
      <c r="BF474" s="138"/>
      <c r="BG474" s="138"/>
      <c r="BJ474" s="138"/>
      <c r="BT474" s="138"/>
      <c r="CD474" s="138"/>
      <c r="CN474" s="138"/>
      <c r="CX474" s="138"/>
      <c r="DH474" s="138"/>
      <c r="DR474" s="138"/>
      <c r="EB474" s="138"/>
      <c r="EL474" s="138"/>
      <c r="EV474" s="138"/>
      <c r="FF474" s="138"/>
      <c r="FP474" s="138"/>
      <c r="FZ474" s="138"/>
      <c r="GJ474" s="138"/>
      <c r="GT474" s="138"/>
      <c r="HD474" s="138"/>
      <c r="HN474" s="138"/>
      <c r="HX474" s="138"/>
      <c r="IH474" s="138"/>
      <c r="IR474" s="138"/>
    </row>
    <row xmlns:x14ac="http://schemas.microsoft.com/office/spreadsheetml/2009/9/ac" r="475" s="3" customFormat="true" x14ac:dyDescent="0.25">
      <c r="A475" s="420"/>
      <c r="B475" s="138"/>
      <c r="L475" s="138"/>
      <c r="V475" s="138"/>
      <c r="AF475" s="138"/>
      <c r="AP475" s="138"/>
      <c r="AZ475" s="138"/>
      <c r="BA475" s="138"/>
      <c r="BB475" s="138"/>
      <c r="BC475" s="138"/>
      <c r="BD475" s="138"/>
      <c r="BE475" s="138"/>
      <c r="BF475" s="138"/>
      <c r="BG475" s="138"/>
      <c r="BJ475" s="138"/>
      <c r="BT475" s="138"/>
      <c r="CD475" s="138"/>
      <c r="CN475" s="138"/>
      <c r="CX475" s="138"/>
      <c r="DH475" s="138"/>
      <c r="DR475" s="138"/>
      <c r="EB475" s="138"/>
      <c r="EL475" s="138"/>
      <c r="EV475" s="138"/>
      <c r="FF475" s="138"/>
      <c r="FP475" s="138"/>
      <c r="FZ475" s="138"/>
      <c r="GJ475" s="138"/>
      <c r="GT475" s="138"/>
      <c r="HD475" s="138"/>
      <c r="HN475" s="138"/>
      <c r="HX475" s="138"/>
      <c r="IH475" s="138"/>
      <c r="IR475" s="138"/>
    </row>
    <row xmlns:x14ac="http://schemas.microsoft.com/office/spreadsheetml/2009/9/ac" r="476" s="3" customFormat="true" x14ac:dyDescent="0.25">
      <c r="A476" s="420"/>
      <c r="B476" s="138"/>
      <c r="L476" s="138"/>
      <c r="V476" s="138"/>
      <c r="AF476" s="138"/>
      <c r="AP476" s="138"/>
      <c r="AZ476" s="138"/>
      <c r="BA476" s="138"/>
      <c r="BB476" s="138"/>
      <c r="BC476" s="138"/>
      <c r="BD476" s="138"/>
      <c r="BE476" s="138"/>
      <c r="BF476" s="138"/>
      <c r="BG476" s="138"/>
      <c r="BJ476" s="138"/>
      <c r="BT476" s="138"/>
      <c r="CD476" s="138"/>
      <c r="CN476" s="138"/>
      <c r="CX476" s="138"/>
      <c r="DH476" s="138"/>
      <c r="DR476" s="138"/>
      <c r="EB476" s="138"/>
      <c r="EL476" s="138"/>
      <c r="EV476" s="138"/>
      <c r="FF476" s="138"/>
      <c r="FP476" s="138"/>
      <c r="FZ476" s="138"/>
      <c r="GJ476" s="138"/>
      <c r="GT476" s="138"/>
      <c r="HD476" s="138"/>
      <c r="HN476" s="138"/>
      <c r="HX476" s="138"/>
      <c r="IH476" s="138"/>
      <c r="IR476" s="138"/>
    </row>
    <row xmlns:x14ac="http://schemas.microsoft.com/office/spreadsheetml/2009/9/ac" r="477" s="3" customFormat="true" x14ac:dyDescent="0.25">
      <c r="A477" s="420"/>
      <c r="B477" s="138"/>
      <c r="L477" s="138"/>
      <c r="V477" s="138"/>
      <c r="AF477" s="138"/>
      <c r="AP477" s="138"/>
      <c r="AZ477" s="138"/>
      <c r="BA477" s="138"/>
      <c r="BB477" s="138"/>
      <c r="BC477" s="138"/>
      <c r="BD477" s="138"/>
      <c r="BE477" s="138"/>
      <c r="BF477" s="138"/>
      <c r="BG477" s="138"/>
      <c r="BJ477" s="138"/>
      <c r="BT477" s="138"/>
      <c r="CD477" s="138"/>
      <c r="CN477" s="138"/>
      <c r="CX477" s="138"/>
      <c r="DH477" s="138"/>
      <c r="DR477" s="138"/>
      <c r="EB477" s="138"/>
      <c r="EL477" s="138"/>
      <c r="EV477" s="138"/>
      <c r="FF477" s="138"/>
      <c r="FP477" s="138"/>
      <c r="FZ477" s="138"/>
      <c r="GJ477" s="138"/>
      <c r="GT477" s="138"/>
      <c r="HD477" s="138"/>
      <c r="HN477" s="138"/>
      <c r="HX477" s="138"/>
      <c r="IH477" s="138"/>
      <c r="IR477" s="138"/>
    </row>
    <row xmlns:x14ac="http://schemas.microsoft.com/office/spreadsheetml/2009/9/ac" r="478" s="3" customFormat="true" x14ac:dyDescent="0.25">
      <c r="A478" s="420"/>
      <c r="B478" s="138"/>
      <c r="L478" s="138"/>
      <c r="V478" s="138"/>
      <c r="AF478" s="138"/>
      <c r="AP478" s="138"/>
      <c r="AZ478" s="138"/>
      <c r="BA478" s="138"/>
      <c r="BB478" s="138"/>
      <c r="BC478" s="138"/>
      <c r="BD478" s="138"/>
      <c r="BE478" s="138"/>
      <c r="BF478" s="138"/>
      <c r="BG478" s="138"/>
      <c r="BJ478" s="138"/>
      <c r="BT478" s="138"/>
      <c r="CD478" s="138"/>
      <c r="CN478" s="138"/>
      <c r="CX478" s="138"/>
      <c r="DH478" s="138"/>
      <c r="DR478" s="138"/>
      <c r="EB478" s="138"/>
      <c r="EL478" s="138"/>
      <c r="EV478" s="138"/>
      <c r="FF478" s="138"/>
      <c r="FP478" s="138"/>
      <c r="FZ478" s="138"/>
      <c r="GJ478" s="138"/>
      <c r="GT478" s="138"/>
      <c r="HD478" s="138"/>
      <c r="HN478" s="138"/>
      <c r="HX478" s="138"/>
      <c r="IH478" s="138"/>
      <c r="IR478" s="138"/>
    </row>
    <row xmlns:x14ac="http://schemas.microsoft.com/office/spreadsheetml/2009/9/ac" r="479" s="3" customFormat="true" x14ac:dyDescent="0.25">
      <c r="A479" s="420"/>
      <c r="B479" s="138"/>
      <c r="L479" s="138"/>
      <c r="V479" s="138"/>
      <c r="AF479" s="138"/>
      <c r="AP479" s="138"/>
      <c r="AZ479" s="138"/>
      <c r="BA479" s="138"/>
      <c r="BB479" s="138"/>
      <c r="BC479" s="138"/>
      <c r="BD479" s="138"/>
      <c r="BE479" s="138"/>
      <c r="BF479" s="138"/>
      <c r="BG479" s="138"/>
      <c r="BJ479" s="138"/>
      <c r="BT479" s="138"/>
      <c r="CD479" s="138"/>
      <c r="CN479" s="138"/>
      <c r="CX479" s="138"/>
      <c r="DH479" s="138"/>
      <c r="DR479" s="138"/>
      <c r="EB479" s="138"/>
      <c r="EL479" s="138"/>
      <c r="EV479" s="138"/>
      <c r="FF479" s="138"/>
      <c r="FP479" s="138"/>
      <c r="FZ479" s="138"/>
      <c r="GJ479" s="138"/>
      <c r="GT479" s="138"/>
      <c r="HD479" s="138"/>
      <c r="HN479" s="138"/>
      <c r="HX479" s="138"/>
      <c r="IH479" s="138"/>
      <c r="IR479" s="138"/>
    </row>
    <row xmlns:x14ac="http://schemas.microsoft.com/office/spreadsheetml/2009/9/ac" r="480" s="3" customFormat="true" x14ac:dyDescent="0.25">
      <c r="A480" s="420"/>
      <c r="B480" s="138"/>
      <c r="L480" s="138"/>
      <c r="V480" s="138"/>
      <c r="AF480" s="138"/>
      <c r="AP480" s="138"/>
      <c r="AZ480" s="138"/>
      <c r="BA480" s="138"/>
      <c r="BB480" s="138"/>
      <c r="BC480" s="138"/>
      <c r="BD480" s="138"/>
      <c r="BE480" s="138"/>
      <c r="BF480" s="138"/>
      <c r="BG480" s="138"/>
      <c r="BJ480" s="138"/>
      <c r="BT480" s="138"/>
      <c r="CD480" s="138"/>
      <c r="CN480" s="138"/>
      <c r="CX480" s="138"/>
      <c r="DH480" s="138"/>
      <c r="DR480" s="138"/>
      <c r="EB480" s="138"/>
      <c r="EL480" s="138"/>
      <c r="EV480" s="138"/>
      <c r="FF480" s="138"/>
      <c r="FP480" s="138"/>
      <c r="FZ480" s="138"/>
      <c r="GJ480" s="138"/>
      <c r="GT480" s="138"/>
      <c r="HD480" s="138"/>
      <c r="HN480" s="138"/>
      <c r="HX480" s="138"/>
      <c r="IH480" s="138"/>
      <c r="IR480" s="138"/>
    </row>
    <row xmlns:x14ac="http://schemas.microsoft.com/office/spreadsheetml/2009/9/ac" r="481" s="3" customFormat="true" x14ac:dyDescent="0.25">
      <c r="A481" s="420"/>
      <c r="B481" s="138"/>
      <c r="L481" s="138"/>
      <c r="V481" s="138"/>
      <c r="AF481" s="138"/>
      <c r="AP481" s="138"/>
      <c r="AZ481" s="138"/>
      <c r="BA481" s="138"/>
      <c r="BB481" s="138"/>
      <c r="BC481" s="138"/>
      <c r="BD481" s="138"/>
      <c r="BE481" s="138"/>
      <c r="BF481" s="138"/>
      <c r="BG481" s="138"/>
      <c r="BJ481" s="138"/>
      <c r="BT481" s="138"/>
      <c r="CD481" s="138"/>
      <c r="CN481" s="138"/>
      <c r="CX481" s="138"/>
      <c r="DH481" s="138"/>
      <c r="DR481" s="138"/>
      <c r="EB481" s="138"/>
      <c r="EL481" s="138"/>
      <c r="EV481" s="138"/>
      <c r="FF481" s="138"/>
      <c r="FP481" s="138"/>
      <c r="FZ481" s="138"/>
      <c r="GJ481" s="138"/>
      <c r="GT481" s="138"/>
      <c r="HD481" s="138"/>
      <c r="HN481" s="138"/>
      <c r="HX481" s="138"/>
      <c r="IH481" s="138"/>
      <c r="IR481" s="138"/>
    </row>
    <row xmlns:x14ac="http://schemas.microsoft.com/office/spreadsheetml/2009/9/ac" r="482" s="3" customFormat="true" x14ac:dyDescent="0.25">
      <c r="A482" s="420"/>
      <c r="B482" s="138"/>
      <c r="L482" s="138"/>
      <c r="V482" s="138"/>
      <c r="AF482" s="138"/>
      <c r="AP482" s="138"/>
      <c r="AZ482" s="138"/>
      <c r="BA482" s="138"/>
      <c r="BB482" s="138"/>
      <c r="BC482" s="138"/>
      <c r="BD482" s="138"/>
      <c r="BE482" s="138"/>
      <c r="BF482" s="138"/>
      <c r="BG482" s="138"/>
      <c r="BJ482" s="138"/>
      <c r="BT482" s="138"/>
      <c r="CD482" s="138"/>
      <c r="CN482" s="138"/>
      <c r="CX482" s="138"/>
      <c r="DH482" s="138"/>
      <c r="DR482" s="138"/>
      <c r="EB482" s="138"/>
      <c r="EL482" s="138"/>
      <c r="EV482" s="138"/>
      <c r="FF482" s="138"/>
      <c r="FP482" s="138"/>
      <c r="FZ482" s="138"/>
      <c r="GJ482" s="138"/>
      <c r="GT482" s="138"/>
      <c r="HD482" s="138"/>
      <c r="HN482" s="138"/>
      <c r="HX482" s="138"/>
      <c r="IH482" s="138"/>
      <c r="IR482" s="138"/>
    </row>
    <row xmlns:x14ac="http://schemas.microsoft.com/office/spreadsheetml/2009/9/ac" r="483" s="3" customFormat="true" x14ac:dyDescent="0.25">
      <c r="A483" s="420"/>
      <c r="B483" s="138"/>
      <c r="L483" s="138"/>
      <c r="V483" s="138"/>
      <c r="AF483" s="138"/>
      <c r="AP483" s="138"/>
      <c r="AZ483" s="138"/>
      <c r="BA483" s="138"/>
      <c r="BB483" s="138"/>
      <c r="BC483" s="138"/>
      <c r="BD483" s="138"/>
      <c r="BE483" s="138"/>
      <c r="BF483" s="138"/>
      <c r="BG483" s="138"/>
      <c r="BJ483" s="138"/>
      <c r="BT483" s="138"/>
      <c r="CD483" s="138"/>
      <c r="CN483" s="138"/>
      <c r="CX483" s="138"/>
      <c r="DH483" s="138"/>
      <c r="DR483" s="138"/>
      <c r="EB483" s="138"/>
      <c r="EL483" s="138"/>
      <c r="EV483" s="138"/>
      <c r="FF483" s="138"/>
      <c r="FP483" s="138"/>
      <c r="FZ483" s="138"/>
      <c r="GJ483" s="138"/>
      <c r="GT483" s="138"/>
      <c r="HD483" s="138"/>
      <c r="HN483" s="138"/>
      <c r="HX483" s="138"/>
      <c r="IH483" s="138"/>
      <c r="IR483" s="138"/>
    </row>
    <row xmlns:x14ac="http://schemas.microsoft.com/office/spreadsheetml/2009/9/ac" r="484" s="3" customFormat="true" x14ac:dyDescent="0.25">
      <c r="A484" s="420"/>
      <c r="B484" s="138"/>
      <c r="L484" s="138"/>
      <c r="V484" s="138"/>
      <c r="AF484" s="138"/>
      <c r="AP484" s="138"/>
      <c r="AZ484" s="138"/>
      <c r="BA484" s="138"/>
      <c r="BB484" s="138"/>
      <c r="BC484" s="138"/>
      <c r="BD484" s="138"/>
      <c r="BE484" s="138"/>
      <c r="BF484" s="138"/>
      <c r="BG484" s="138"/>
      <c r="BJ484" s="138"/>
      <c r="BT484" s="138"/>
      <c r="CD484" s="138"/>
      <c r="CN484" s="138"/>
      <c r="CX484" s="138"/>
      <c r="DH484" s="138"/>
      <c r="DR484" s="138"/>
      <c r="EB484" s="138"/>
      <c r="EL484" s="138"/>
      <c r="EV484" s="138"/>
      <c r="FF484" s="138"/>
      <c r="FP484" s="138"/>
      <c r="FZ484" s="138"/>
      <c r="GJ484" s="138"/>
      <c r="GT484" s="138"/>
      <c r="HD484" s="138"/>
      <c r="HN484" s="138"/>
      <c r="HX484" s="138"/>
      <c r="IH484" s="138"/>
      <c r="IR484" s="138"/>
    </row>
    <row xmlns:x14ac="http://schemas.microsoft.com/office/spreadsheetml/2009/9/ac" r="485" s="3" customFormat="true" x14ac:dyDescent="0.25">
      <c r="A485" s="420"/>
      <c r="B485" s="138"/>
      <c r="L485" s="138"/>
      <c r="V485" s="138"/>
      <c r="AF485" s="138"/>
      <c r="AP485" s="138"/>
      <c r="AZ485" s="138"/>
      <c r="BA485" s="138"/>
      <c r="BB485" s="138"/>
      <c r="BC485" s="138"/>
      <c r="BD485" s="138"/>
      <c r="BE485" s="138"/>
      <c r="BF485" s="138"/>
      <c r="BG485" s="138"/>
      <c r="BJ485" s="138"/>
      <c r="BT485" s="138"/>
      <c r="CD485" s="138"/>
      <c r="CN485" s="138"/>
      <c r="CX485" s="138"/>
      <c r="DH485" s="138"/>
      <c r="DR485" s="138"/>
      <c r="EB485" s="138"/>
      <c r="EL485" s="138"/>
      <c r="EV485" s="138"/>
      <c r="FF485" s="138"/>
      <c r="FP485" s="138"/>
      <c r="FZ485" s="138"/>
      <c r="GJ485" s="138"/>
      <c r="GT485" s="138"/>
      <c r="HD485" s="138"/>
      <c r="HN485" s="138"/>
      <c r="HX485" s="138"/>
      <c r="IH485" s="138"/>
      <c r="IR485" s="138"/>
    </row>
    <row xmlns:x14ac="http://schemas.microsoft.com/office/spreadsheetml/2009/9/ac" r="486" s="3" customFormat="true" x14ac:dyDescent="0.25">
      <c r="A486" s="420"/>
      <c r="B486" s="138"/>
      <c r="L486" s="138"/>
      <c r="V486" s="138"/>
      <c r="AF486" s="138"/>
      <c r="AP486" s="138"/>
      <c r="AZ486" s="138"/>
      <c r="BA486" s="138"/>
      <c r="BB486" s="138"/>
      <c r="BC486" s="138"/>
      <c r="BD486" s="138"/>
      <c r="BE486" s="138"/>
      <c r="BF486" s="138"/>
      <c r="BG486" s="138"/>
      <c r="BJ486" s="138"/>
      <c r="BT486" s="138"/>
      <c r="CD486" s="138"/>
      <c r="CN486" s="138"/>
      <c r="CX486" s="138"/>
      <c r="DH486" s="138"/>
      <c r="DR486" s="138"/>
      <c r="EB486" s="138"/>
      <c r="EL486" s="138"/>
      <c r="EV486" s="138"/>
      <c r="FF486" s="138"/>
      <c r="FP486" s="138"/>
      <c r="FZ486" s="138"/>
      <c r="GJ486" s="138"/>
      <c r="GT486" s="138"/>
      <c r="HD486" s="138"/>
      <c r="HN486" s="138"/>
      <c r="HX486" s="138"/>
      <c r="IH486" s="138"/>
      <c r="IR486" s="138"/>
    </row>
    <row xmlns:x14ac="http://schemas.microsoft.com/office/spreadsheetml/2009/9/ac" r="487" s="3" customFormat="true" x14ac:dyDescent="0.25">
      <c r="A487" s="420"/>
      <c r="B487" s="138"/>
      <c r="L487" s="138"/>
      <c r="V487" s="138"/>
      <c r="AF487" s="138"/>
      <c r="AP487" s="138"/>
      <c r="AZ487" s="138"/>
      <c r="BA487" s="138"/>
      <c r="BB487" s="138"/>
      <c r="BC487" s="138"/>
      <c r="BD487" s="138"/>
      <c r="BE487" s="138"/>
      <c r="BF487" s="138"/>
      <c r="BG487" s="138"/>
      <c r="BJ487" s="138"/>
      <c r="BT487" s="138"/>
      <c r="CD487" s="138"/>
      <c r="CN487" s="138"/>
      <c r="CX487" s="138"/>
      <c r="DH487" s="138"/>
      <c r="DR487" s="138"/>
      <c r="EB487" s="138"/>
      <c r="EL487" s="138"/>
      <c r="EV487" s="138"/>
      <c r="FF487" s="138"/>
      <c r="FP487" s="138"/>
      <c r="FZ487" s="138"/>
      <c r="GJ487" s="138"/>
      <c r="GT487" s="138"/>
      <c r="HD487" s="138"/>
      <c r="HN487" s="138"/>
      <c r="HX487" s="138"/>
      <c r="IH487" s="138"/>
      <c r="IR487" s="138"/>
    </row>
    <row xmlns:x14ac="http://schemas.microsoft.com/office/spreadsheetml/2009/9/ac" r="488" s="3" customFormat="true" x14ac:dyDescent="0.25">
      <c r="A488" s="420"/>
      <c r="B488" s="138"/>
      <c r="L488" s="138"/>
      <c r="V488" s="138"/>
      <c r="AF488" s="138"/>
      <c r="AP488" s="138"/>
      <c r="AZ488" s="138"/>
      <c r="BA488" s="138"/>
      <c r="BB488" s="138"/>
      <c r="BC488" s="138"/>
      <c r="BD488" s="138"/>
      <c r="BE488" s="138"/>
      <c r="BF488" s="138"/>
      <c r="BG488" s="138"/>
      <c r="BJ488" s="138"/>
      <c r="BT488" s="138"/>
      <c r="CD488" s="138"/>
      <c r="CN488" s="138"/>
      <c r="CX488" s="138"/>
      <c r="DH488" s="138"/>
      <c r="DR488" s="138"/>
      <c r="EB488" s="138"/>
      <c r="EL488" s="138"/>
      <c r="EV488" s="138"/>
      <c r="FF488" s="138"/>
      <c r="FP488" s="138"/>
      <c r="FZ488" s="138"/>
      <c r="GJ488" s="138"/>
      <c r="GT488" s="138"/>
      <c r="HD488" s="138"/>
      <c r="HN488" s="138"/>
      <c r="HX488" s="138"/>
      <c r="IH488" s="138"/>
      <c r="IR488" s="138"/>
    </row>
    <row xmlns:x14ac="http://schemas.microsoft.com/office/spreadsheetml/2009/9/ac" r="489" s="3" customFormat="true" x14ac:dyDescent="0.25">
      <c r="A489" s="420"/>
      <c r="B489" s="138"/>
      <c r="L489" s="138"/>
      <c r="V489" s="138"/>
      <c r="AF489" s="138"/>
      <c r="AP489" s="138"/>
      <c r="AZ489" s="138"/>
      <c r="BA489" s="138"/>
      <c r="BB489" s="138"/>
      <c r="BC489" s="138"/>
      <c r="BD489" s="138"/>
      <c r="BE489" s="138"/>
      <c r="BF489" s="138"/>
      <c r="BG489" s="138"/>
      <c r="BJ489" s="138"/>
      <c r="BT489" s="138"/>
      <c r="CD489" s="138"/>
      <c r="CN489" s="138"/>
      <c r="CX489" s="138"/>
      <c r="DH489" s="138"/>
      <c r="DR489" s="138"/>
      <c r="EB489" s="138"/>
      <c r="EL489" s="138"/>
      <c r="EV489" s="138"/>
      <c r="FF489" s="138"/>
      <c r="FP489" s="138"/>
      <c r="FZ489" s="138"/>
      <c r="GJ489" s="138"/>
      <c r="GT489" s="138"/>
      <c r="HD489" s="138"/>
      <c r="HN489" s="138"/>
      <c r="HX489" s="138"/>
      <c r="IH489" s="138"/>
      <c r="IR489" s="138"/>
    </row>
    <row xmlns:x14ac="http://schemas.microsoft.com/office/spreadsheetml/2009/9/ac" r="490" s="3" customFormat="true" x14ac:dyDescent="0.25">
      <c r="A490" s="420"/>
      <c r="B490" s="138"/>
      <c r="L490" s="138"/>
      <c r="V490" s="138"/>
      <c r="AF490" s="138"/>
      <c r="AP490" s="138"/>
      <c r="AZ490" s="138"/>
      <c r="BA490" s="138"/>
      <c r="BB490" s="138"/>
      <c r="BC490" s="138"/>
      <c r="BD490" s="138"/>
      <c r="BE490" s="138"/>
      <c r="BF490" s="138"/>
      <c r="BG490" s="138"/>
      <c r="BJ490" s="138"/>
      <c r="BT490" s="138"/>
      <c r="CD490" s="138"/>
      <c r="CN490" s="138"/>
      <c r="CX490" s="138"/>
      <c r="DH490" s="138"/>
      <c r="DR490" s="138"/>
      <c r="EB490" s="138"/>
      <c r="EL490" s="138"/>
      <c r="EV490" s="138"/>
      <c r="FF490" s="138"/>
      <c r="FP490" s="138"/>
      <c r="FZ490" s="138"/>
      <c r="GJ490" s="138"/>
      <c r="GT490" s="138"/>
      <c r="HD490" s="138"/>
      <c r="HN490" s="138"/>
      <c r="HX490" s="138"/>
      <c r="IH490" s="138"/>
      <c r="IR490" s="138"/>
    </row>
    <row xmlns:x14ac="http://schemas.microsoft.com/office/spreadsheetml/2009/9/ac" r="491" s="3" customFormat="true" x14ac:dyDescent="0.25">
      <c r="A491" s="420"/>
      <c r="B491" s="138"/>
      <c r="L491" s="138"/>
      <c r="V491" s="138"/>
      <c r="AF491" s="138"/>
      <c r="AP491" s="138"/>
      <c r="AZ491" s="138"/>
      <c r="BA491" s="138"/>
      <c r="BB491" s="138"/>
      <c r="BC491" s="138"/>
      <c r="BD491" s="138"/>
      <c r="BE491" s="138"/>
      <c r="BF491" s="138"/>
      <c r="BG491" s="138"/>
      <c r="BJ491" s="138"/>
      <c r="BT491" s="138"/>
      <c r="CD491" s="138"/>
      <c r="CN491" s="138"/>
      <c r="CX491" s="138"/>
      <c r="DH491" s="138"/>
      <c r="DR491" s="138"/>
      <c r="EB491" s="138"/>
      <c r="EL491" s="138"/>
      <c r="EV491" s="138"/>
      <c r="FF491" s="138"/>
      <c r="FP491" s="138"/>
      <c r="FZ491" s="138"/>
      <c r="GJ491" s="138"/>
      <c r="GT491" s="138"/>
      <c r="HD491" s="138"/>
      <c r="HN491" s="138"/>
      <c r="HX491" s="138"/>
      <c r="IH491" s="138"/>
      <c r="IR491" s="138"/>
    </row>
    <row xmlns:x14ac="http://schemas.microsoft.com/office/spreadsheetml/2009/9/ac" r="492" s="3" customFormat="true" x14ac:dyDescent="0.25">
      <c r="A492" s="420"/>
      <c r="B492" s="138"/>
      <c r="L492" s="138"/>
      <c r="V492" s="138"/>
      <c r="AF492" s="138"/>
      <c r="AP492" s="138"/>
      <c r="AZ492" s="138"/>
      <c r="BA492" s="138"/>
      <c r="BB492" s="138"/>
      <c r="BC492" s="138"/>
      <c r="BD492" s="138"/>
      <c r="BE492" s="138"/>
      <c r="BF492" s="138"/>
      <c r="BG492" s="138"/>
      <c r="BJ492" s="138"/>
      <c r="BT492" s="138"/>
      <c r="CD492" s="138"/>
      <c r="CN492" s="138"/>
      <c r="CX492" s="138"/>
      <c r="DH492" s="138"/>
      <c r="DR492" s="138"/>
      <c r="EB492" s="138"/>
      <c r="EL492" s="138"/>
      <c r="EV492" s="138"/>
      <c r="FF492" s="138"/>
      <c r="FP492" s="138"/>
      <c r="FZ492" s="138"/>
      <c r="GJ492" s="138"/>
      <c r="GT492" s="138"/>
      <c r="HD492" s="138"/>
      <c r="HN492" s="138"/>
      <c r="HX492" s="138"/>
      <c r="IH492" s="138"/>
      <c r="IR492" s="138"/>
    </row>
    <row xmlns:x14ac="http://schemas.microsoft.com/office/spreadsheetml/2009/9/ac" r="493" s="3" customFormat="true" x14ac:dyDescent="0.25">
      <c r="A493" s="420"/>
      <c r="B493" s="138"/>
      <c r="L493" s="138"/>
      <c r="V493" s="138"/>
      <c r="AF493" s="138"/>
      <c r="AP493" s="138"/>
      <c r="AZ493" s="138"/>
      <c r="BA493" s="138"/>
      <c r="BB493" s="138"/>
      <c r="BC493" s="138"/>
      <c r="BD493" s="138"/>
      <c r="BE493" s="138"/>
      <c r="BF493" s="138"/>
      <c r="BG493" s="138"/>
      <c r="BJ493" s="138"/>
      <c r="BT493" s="138"/>
      <c r="CD493" s="138"/>
      <c r="CN493" s="138"/>
      <c r="CX493" s="138"/>
      <c r="DH493" s="138"/>
      <c r="DR493" s="138"/>
      <c r="EB493" s="138"/>
      <c r="EL493" s="138"/>
      <c r="EV493" s="138"/>
      <c r="FF493" s="138"/>
      <c r="FP493" s="138"/>
      <c r="FZ493" s="138"/>
      <c r="GJ493" s="138"/>
      <c r="GT493" s="138"/>
      <c r="HD493" s="138"/>
      <c r="HN493" s="138"/>
      <c r="HX493" s="138"/>
      <c r="IH493" s="138"/>
      <c r="IR493" s="138"/>
    </row>
    <row xmlns:x14ac="http://schemas.microsoft.com/office/spreadsheetml/2009/9/ac" r="494" s="3" customFormat="true" x14ac:dyDescent="0.25">
      <c r="A494" s="420"/>
      <c r="B494" s="138"/>
      <c r="L494" s="138"/>
      <c r="V494" s="138"/>
      <c r="AF494" s="138"/>
      <c r="AP494" s="138"/>
      <c r="AZ494" s="138"/>
      <c r="BA494" s="138"/>
      <c r="BB494" s="138"/>
      <c r="BC494" s="138"/>
      <c r="BD494" s="138"/>
      <c r="BE494" s="138"/>
      <c r="BF494" s="138"/>
      <c r="BG494" s="138"/>
      <c r="BJ494" s="138"/>
      <c r="BT494" s="138"/>
      <c r="CD494" s="138"/>
      <c r="CN494" s="138"/>
      <c r="CX494" s="138"/>
      <c r="DH494" s="138"/>
      <c r="DR494" s="138"/>
      <c r="EB494" s="138"/>
      <c r="EL494" s="138"/>
      <c r="EV494" s="138"/>
      <c r="FF494" s="138"/>
      <c r="FP494" s="138"/>
      <c r="FZ494" s="138"/>
      <c r="GJ494" s="138"/>
      <c r="GT494" s="138"/>
      <c r="HD494" s="138"/>
      <c r="HN494" s="138"/>
      <c r="HX494" s="138"/>
      <c r="IH494" s="138"/>
      <c r="IR494" s="138"/>
    </row>
    <row xmlns:x14ac="http://schemas.microsoft.com/office/spreadsheetml/2009/9/ac" r="495" s="3" customFormat="true" x14ac:dyDescent="0.25">
      <c r="A495" s="420"/>
      <c r="B495" s="138"/>
      <c r="L495" s="138"/>
      <c r="V495" s="138"/>
      <c r="AF495" s="138"/>
      <c r="AP495" s="138"/>
      <c r="AZ495" s="138"/>
      <c r="BA495" s="138"/>
      <c r="BB495" s="138"/>
      <c r="BC495" s="138"/>
      <c r="BD495" s="138"/>
      <c r="BE495" s="138"/>
      <c r="BF495" s="138"/>
      <c r="BG495" s="138"/>
      <c r="BJ495" s="138"/>
      <c r="BT495" s="138"/>
      <c r="CD495" s="138"/>
      <c r="CN495" s="138"/>
      <c r="CX495" s="138"/>
      <c r="DH495" s="138"/>
      <c r="DR495" s="138"/>
      <c r="EB495" s="138"/>
      <c r="EL495" s="138"/>
      <c r="EV495" s="138"/>
      <c r="FF495" s="138"/>
      <c r="FP495" s="138"/>
      <c r="FZ495" s="138"/>
      <c r="GJ495" s="138"/>
      <c r="GT495" s="138"/>
      <c r="HD495" s="138"/>
      <c r="HN495" s="138"/>
      <c r="HX495" s="138"/>
      <c r="IH495" s="138"/>
      <c r="IR495" s="138"/>
    </row>
    <row xmlns:x14ac="http://schemas.microsoft.com/office/spreadsheetml/2009/9/ac" r="496" s="3" customFormat="true" x14ac:dyDescent="0.25">
      <c r="A496" s="420"/>
      <c r="B496" s="138"/>
      <c r="L496" s="138"/>
      <c r="V496" s="138"/>
      <c r="AF496" s="138"/>
      <c r="AP496" s="138"/>
      <c r="AZ496" s="138"/>
      <c r="BA496" s="138"/>
      <c r="BB496" s="138"/>
      <c r="BC496" s="138"/>
      <c r="BD496" s="138"/>
      <c r="BE496" s="138"/>
      <c r="BF496" s="138"/>
      <c r="BG496" s="138"/>
      <c r="BJ496" s="138"/>
      <c r="BT496" s="138"/>
      <c r="CD496" s="138"/>
      <c r="CN496" s="138"/>
      <c r="CX496" s="138"/>
      <c r="DH496" s="138"/>
      <c r="DR496" s="138"/>
      <c r="EB496" s="138"/>
      <c r="EL496" s="138"/>
      <c r="EV496" s="138"/>
      <c r="FF496" s="138"/>
      <c r="FP496" s="138"/>
      <c r="FZ496" s="138"/>
      <c r="GJ496" s="138"/>
      <c r="GT496" s="138"/>
      <c r="HD496" s="138"/>
      <c r="HN496" s="138"/>
      <c r="HX496" s="138"/>
      <c r="IH496" s="138"/>
      <c r="IR496" s="138"/>
    </row>
    <row xmlns:x14ac="http://schemas.microsoft.com/office/spreadsheetml/2009/9/ac" r="497" s="3" customFormat="true" x14ac:dyDescent="0.25">
      <c r="A497" s="420"/>
      <c r="B497" s="138"/>
      <c r="L497" s="138"/>
      <c r="V497" s="138"/>
      <c r="AF497" s="138"/>
      <c r="AP497" s="138"/>
      <c r="AZ497" s="138"/>
      <c r="BA497" s="138"/>
      <c r="BB497" s="138"/>
      <c r="BC497" s="138"/>
      <c r="BD497" s="138"/>
      <c r="BE497" s="138"/>
      <c r="BF497" s="138"/>
      <c r="BG497" s="138"/>
      <c r="BJ497" s="138"/>
      <c r="BT497" s="138"/>
      <c r="CD497" s="138"/>
      <c r="CN497" s="138"/>
      <c r="CX497" s="138"/>
      <c r="DH497" s="138"/>
      <c r="DR497" s="138"/>
      <c r="EB497" s="138"/>
      <c r="EL497" s="138"/>
      <c r="EV497" s="138"/>
      <c r="FF497" s="138"/>
      <c r="FP497" s="138"/>
      <c r="FZ497" s="138"/>
      <c r="GJ497" s="138"/>
      <c r="GT497" s="138"/>
      <c r="HD497" s="138"/>
      <c r="HN497" s="138"/>
      <c r="HX497" s="138"/>
      <c r="IH497" s="138"/>
      <c r="IR497" s="138"/>
    </row>
    <row xmlns:x14ac="http://schemas.microsoft.com/office/spreadsheetml/2009/9/ac" r="498" s="3" customFormat="true" x14ac:dyDescent="0.25">
      <c r="A498" s="420"/>
      <c r="B498" s="138"/>
      <c r="L498" s="138"/>
      <c r="V498" s="138"/>
      <c r="AF498" s="138"/>
      <c r="AP498" s="138"/>
      <c r="AZ498" s="138"/>
      <c r="BA498" s="138"/>
      <c r="BB498" s="138"/>
      <c r="BC498" s="138"/>
      <c r="BD498" s="138"/>
      <c r="BE498" s="138"/>
      <c r="BF498" s="138"/>
      <c r="BG498" s="138"/>
      <c r="BJ498" s="138"/>
      <c r="BT498" s="138"/>
      <c r="CD498" s="138"/>
      <c r="CN498" s="138"/>
      <c r="CX498" s="138"/>
      <c r="DH498" s="138"/>
      <c r="DR498" s="138"/>
      <c r="EB498" s="138"/>
      <c r="EL498" s="138"/>
      <c r="EV498" s="138"/>
      <c r="FF498" s="138"/>
      <c r="FP498" s="138"/>
      <c r="FZ498" s="138"/>
      <c r="GJ498" s="138"/>
      <c r="GT498" s="138"/>
      <c r="HD498" s="138"/>
      <c r="HN498" s="138"/>
      <c r="HX498" s="138"/>
      <c r="IH498" s="138"/>
      <c r="IR498" s="138"/>
    </row>
    <row xmlns:x14ac="http://schemas.microsoft.com/office/spreadsheetml/2009/9/ac" r="499" s="3" customFormat="true" x14ac:dyDescent="0.25">
      <c r="A499" s="420"/>
      <c r="B499" s="138"/>
      <c r="L499" s="138"/>
      <c r="V499" s="138"/>
      <c r="AF499" s="138"/>
      <c r="AP499" s="138"/>
      <c r="AZ499" s="138"/>
      <c r="BA499" s="138"/>
      <c r="BB499" s="138"/>
      <c r="BC499" s="138"/>
      <c r="BD499" s="138"/>
      <c r="BE499" s="138"/>
      <c r="BF499" s="138"/>
      <c r="BG499" s="138"/>
      <c r="BJ499" s="138"/>
      <c r="BT499" s="138"/>
      <c r="CD499" s="138"/>
      <c r="CN499" s="138"/>
      <c r="CX499" s="138"/>
      <c r="DH499" s="138"/>
      <c r="DR499" s="138"/>
      <c r="EB499" s="138"/>
      <c r="EL499" s="138"/>
      <c r="EV499" s="138"/>
      <c r="FF499" s="138"/>
      <c r="FP499" s="138"/>
      <c r="FZ499" s="138"/>
      <c r="GJ499" s="138"/>
      <c r="GT499" s="138"/>
      <c r="HD499" s="138"/>
      <c r="HN499" s="138"/>
      <c r="HX499" s="138"/>
      <c r="IH499" s="138"/>
      <c r="IR499" s="138"/>
    </row>
    <row xmlns:x14ac="http://schemas.microsoft.com/office/spreadsheetml/2009/9/ac" r="500" s="3" customFormat="true" x14ac:dyDescent="0.25">
      <c r="A500" s="420"/>
      <c r="B500" s="138"/>
      <c r="L500" s="138"/>
      <c r="V500" s="138"/>
      <c r="AF500" s="138"/>
      <c r="AP500" s="138"/>
      <c r="AZ500" s="138"/>
      <c r="BA500" s="138"/>
      <c r="BB500" s="138"/>
      <c r="BC500" s="138"/>
      <c r="BD500" s="138"/>
      <c r="BE500" s="138"/>
      <c r="BF500" s="138"/>
      <c r="BG500" s="138"/>
      <c r="BJ500" s="138"/>
      <c r="BT500" s="138"/>
      <c r="CD500" s="138"/>
      <c r="CN500" s="138"/>
      <c r="CX500" s="138"/>
      <c r="DH500" s="138"/>
      <c r="DR500" s="138"/>
      <c r="EB500" s="138"/>
      <c r="EL500" s="138"/>
      <c r="EV500" s="138"/>
      <c r="FF500" s="138"/>
      <c r="FP500" s="138"/>
      <c r="FZ500" s="138"/>
      <c r="GJ500" s="138"/>
      <c r="GT500" s="138"/>
      <c r="HD500" s="138"/>
      <c r="HN500" s="138"/>
      <c r="HX500" s="138"/>
      <c r="IH500" s="138"/>
      <c r="IR500" s="138"/>
    </row>
    <row xmlns:x14ac="http://schemas.microsoft.com/office/spreadsheetml/2009/9/ac" r="501" s="3" customFormat="true" x14ac:dyDescent="0.25">
      <c r="A501" s="420"/>
      <c r="B501" s="138"/>
      <c r="L501" s="138"/>
      <c r="V501" s="138"/>
      <c r="AF501" s="138"/>
      <c r="AP501" s="138"/>
      <c r="AZ501" s="138"/>
      <c r="BA501" s="138"/>
      <c r="BB501" s="138"/>
      <c r="BC501" s="138"/>
      <c r="BD501" s="138"/>
      <c r="BE501" s="138"/>
      <c r="BF501" s="138"/>
      <c r="BG501" s="138"/>
      <c r="BJ501" s="138"/>
      <c r="BT501" s="138"/>
      <c r="CD501" s="138"/>
      <c r="CN501" s="138"/>
      <c r="CX501" s="138"/>
      <c r="DH501" s="138"/>
      <c r="DR501" s="138"/>
      <c r="EB501" s="138"/>
      <c r="EL501" s="138"/>
      <c r="EV501" s="138"/>
      <c r="FF501" s="138"/>
      <c r="FP501" s="138"/>
      <c r="FZ501" s="138"/>
      <c r="GJ501" s="138"/>
      <c r="GT501" s="138"/>
      <c r="HD501" s="138"/>
      <c r="HN501" s="138"/>
      <c r="HX501" s="138"/>
      <c r="IH501" s="138"/>
      <c r="IR501" s="138"/>
    </row>
    <row xmlns:x14ac="http://schemas.microsoft.com/office/spreadsheetml/2009/9/ac" r="502" s="3" customFormat="true" x14ac:dyDescent="0.25">
      <c r="A502" s="420"/>
      <c r="B502" s="138"/>
      <c r="L502" s="138"/>
      <c r="V502" s="138"/>
      <c r="AF502" s="138"/>
      <c r="AP502" s="138"/>
      <c r="AZ502" s="138"/>
      <c r="BA502" s="138"/>
      <c r="BB502" s="138"/>
      <c r="BC502" s="138"/>
      <c r="BD502" s="138"/>
      <c r="BE502" s="138"/>
      <c r="BF502" s="138"/>
      <c r="BG502" s="138"/>
      <c r="BJ502" s="138"/>
      <c r="BT502" s="138"/>
      <c r="CD502" s="138"/>
      <c r="CN502" s="138"/>
      <c r="CX502" s="138"/>
      <c r="DH502" s="138"/>
      <c r="DR502" s="138"/>
      <c r="EB502" s="138"/>
      <c r="EL502" s="138"/>
      <c r="EV502" s="138"/>
      <c r="FF502" s="138"/>
      <c r="FP502" s="138"/>
      <c r="FZ502" s="138"/>
      <c r="GJ502" s="138"/>
      <c r="GT502" s="138"/>
      <c r="HD502" s="138"/>
      <c r="HN502" s="138"/>
      <c r="HX502" s="138"/>
      <c r="IH502" s="138"/>
      <c r="IR502" s="138"/>
    </row>
    <row xmlns:x14ac="http://schemas.microsoft.com/office/spreadsheetml/2009/9/ac" r="503" s="3" customFormat="true" x14ac:dyDescent="0.25">
      <c r="A503" s="420"/>
      <c r="B503" s="138"/>
      <c r="L503" s="138"/>
      <c r="V503" s="138"/>
      <c r="AF503" s="138"/>
      <c r="AP503" s="138"/>
      <c r="AZ503" s="138"/>
      <c r="BA503" s="138"/>
      <c r="BB503" s="138"/>
      <c r="BC503" s="138"/>
      <c r="BD503" s="138"/>
      <c r="BE503" s="138"/>
      <c r="BF503" s="138"/>
      <c r="BG503" s="138"/>
      <c r="BJ503" s="138"/>
      <c r="BT503" s="138"/>
      <c r="CD503" s="138"/>
      <c r="CN503" s="138"/>
      <c r="CX503" s="138"/>
      <c r="DH503" s="138"/>
      <c r="DR503" s="138"/>
      <c r="EB503" s="138"/>
      <c r="EL503" s="138"/>
      <c r="EV503" s="138"/>
      <c r="FF503" s="138"/>
      <c r="FP503" s="138"/>
      <c r="FZ503" s="138"/>
      <c r="GJ503" s="138"/>
      <c r="GT503" s="138"/>
      <c r="HD503" s="138"/>
      <c r="HN503" s="138"/>
      <c r="HX503" s="138"/>
      <c r="IH503" s="138"/>
      <c r="IR503" s="138"/>
    </row>
    <row xmlns:x14ac="http://schemas.microsoft.com/office/spreadsheetml/2009/9/ac" r="504" s="3" customFormat="true" x14ac:dyDescent="0.25">
      <c r="A504" s="420"/>
      <c r="B504" s="138"/>
      <c r="L504" s="138"/>
      <c r="V504" s="138"/>
      <c r="AF504" s="138"/>
      <c r="AP504" s="138"/>
      <c r="AZ504" s="138"/>
      <c r="BA504" s="138"/>
      <c r="BB504" s="138"/>
      <c r="BC504" s="138"/>
      <c r="BD504" s="138"/>
      <c r="BE504" s="138"/>
      <c r="BF504" s="138"/>
      <c r="BG504" s="138"/>
      <c r="BJ504" s="138"/>
      <c r="BT504" s="138"/>
      <c r="CD504" s="138"/>
      <c r="CN504" s="138"/>
      <c r="CX504" s="138"/>
      <c r="DH504" s="138"/>
      <c r="DR504" s="138"/>
      <c r="EB504" s="138"/>
      <c r="EL504" s="138"/>
      <c r="EV504" s="138"/>
      <c r="FF504" s="138"/>
      <c r="FP504" s="138"/>
      <c r="FZ504" s="138"/>
      <c r="GJ504" s="138"/>
      <c r="GT504" s="138"/>
      <c r="HD504" s="138"/>
      <c r="HN504" s="138"/>
      <c r="HX504" s="138"/>
      <c r="IH504" s="138"/>
      <c r="IR504" s="138"/>
    </row>
    <row xmlns:x14ac="http://schemas.microsoft.com/office/spreadsheetml/2009/9/ac" r="505" s="3" customFormat="true" x14ac:dyDescent="0.25">
      <c r="A505" s="420"/>
      <c r="B505" s="138"/>
      <c r="L505" s="138"/>
      <c r="V505" s="138"/>
      <c r="AF505" s="138"/>
      <c r="AP505" s="138"/>
      <c r="AZ505" s="138"/>
      <c r="BA505" s="138"/>
      <c r="BB505" s="138"/>
      <c r="BC505" s="138"/>
      <c r="BD505" s="138"/>
      <c r="BE505" s="138"/>
      <c r="BF505" s="138"/>
      <c r="BG505" s="138"/>
      <c r="BJ505" s="138"/>
      <c r="BT505" s="138"/>
      <c r="CD505" s="138"/>
      <c r="CN505" s="138"/>
      <c r="CX505" s="138"/>
      <c r="DH505" s="138"/>
      <c r="DR505" s="138"/>
      <c r="EB505" s="138"/>
      <c r="EL505" s="138"/>
      <c r="EV505" s="138"/>
      <c r="FF505" s="138"/>
      <c r="FP505" s="138"/>
      <c r="FZ505" s="138"/>
      <c r="GJ505" s="138"/>
      <c r="GT505" s="138"/>
      <c r="HD505" s="138"/>
      <c r="HN505" s="138"/>
      <c r="HX505" s="138"/>
      <c r="IH505" s="138"/>
      <c r="IR505" s="138"/>
    </row>
    <row xmlns:x14ac="http://schemas.microsoft.com/office/spreadsheetml/2009/9/ac" r="506" s="3" customFormat="true" x14ac:dyDescent="0.25">
      <c r="A506" s="420"/>
      <c r="B506" s="138"/>
      <c r="L506" s="138"/>
      <c r="V506" s="138"/>
      <c r="AF506" s="138"/>
      <c r="AP506" s="138"/>
      <c r="AZ506" s="138"/>
      <c r="BA506" s="138"/>
      <c r="BB506" s="138"/>
      <c r="BC506" s="138"/>
      <c r="BD506" s="138"/>
      <c r="BE506" s="138"/>
      <c r="BF506" s="138"/>
      <c r="BG506" s="138"/>
      <c r="BJ506" s="138"/>
      <c r="BT506" s="138"/>
      <c r="CD506" s="138"/>
      <c r="CN506" s="138"/>
      <c r="CX506" s="138"/>
      <c r="DH506" s="138"/>
      <c r="DR506" s="138"/>
      <c r="EB506" s="138"/>
      <c r="EL506" s="138"/>
      <c r="EV506" s="138"/>
      <c r="FF506" s="138"/>
      <c r="FP506" s="138"/>
      <c r="FZ506" s="138"/>
      <c r="GJ506" s="138"/>
      <c r="GT506" s="138"/>
      <c r="HD506" s="138"/>
      <c r="HN506" s="138"/>
      <c r="HX506" s="138"/>
      <c r="IH506" s="138"/>
      <c r="IR506" s="138"/>
    </row>
    <row xmlns:x14ac="http://schemas.microsoft.com/office/spreadsheetml/2009/9/ac" r="507" s="3" customFormat="true" x14ac:dyDescent="0.25">
      <c r="A507" s="420"/>
      <c r="B507" s="138"/>
      <c r="L507" s="138"/>
      <c r="V507" s="138"/>
      <c r="AF507" s="138"/>
      <c r="AP507" s="138"/>
      <c r="AZ507" s="138"/>
      <c r="BA507" s="138"/>
      <c r="BB507" s="138"/>
      <c r="BC507" s="138"/>
      <c r="BD507" s="138"/>
      <c r="BE507" s="138"/>
      <c r="BF507" s="138"/>
      <c r="BG507" s="138"/>
      <c r="BJ507" s="138"/>
      <c r="BT507" s="138"/>
      <c r="CD507" s="138"/>
      <c r="CN507" s="138"/>
      <c r="CX507" s="138"/>
      <c r="DH507" s="138"/>
      <c r="DR507" s="138"/>
      <c r="EB507" s="138"/>
      <c r="EL507" s="138"/>
      <c r="EV507" s="138"/>
      <c r="FF507" s="138"/>
      <c r="FP507" s="138"/>
      <c r="FZ507" s="138"/>
      <c r="GJ507" s="138"/>
      <c r="GT507" s="138"/>
      <c r="HD507" s="138"/>
      <c r="HN507" s="138"/>
      <c r="HX507" s="138"/>
      <c r="IH507" s="138"/>
      <c r="IR507" s="138"/>
    </row>
    <row xmlns:x14ac="http://schemas.microsoft.com/office/spreadsheetml/2009/9/ac" r="508" s="3" customFormat="true" x14ac:dyDescent="0.25">
      <c r="A508" s="420"/>
      <c r="B508" s="138"/>
      <c r="L508" s="138"/>
      <c r="V508" s="138"/>
      <c r="AF508" s="138"/>
      <c r="AP508" s="138"/>
      <c r="AZ508" s="138"/>
      <c r="BA508" s="138"/>
      <c r="BB508" s="138"/>
      <c r="BC508" s="138"/>
      <c r="BD508" s="138"/>
      <c r="BE508" s="138"/>
      <c r="BF508" s="138"/>
      <c r="BG508" s="138"/>
      <c r="BJ508" s="138"/>
      <c r="BT508" s="138"/>
      <c r="CD508" s="138"/>
      <c r="CN508" s="138"/>
      <c r="CX508" s="138"/>
      <c r="DH508" s="138"/>
      <c r="DR508" s="138"/>
      <c r="EB508" s="138"/>
      <c r="EL508" s="138"/>
      <c r="EV508" s="138"/>
      <c r="FF508" s="138"/>
      <c r="FP508" s="138"/>
      <c r="FZ508" s="138"/>
      <c r="GJ508" s="138"/>
      <c r="GT508" s="138"/>
      <c r="HD508" s="138"/>
      <c r="HN508" s="138"/>
      <c r="HX508" s="138"/>
      <c r="IH508" s="138"/>
      <c r="IR508" s="138"/>
    </row>
    <row xmlns:x14ac="http://schemas.microsoft.com/office/spreadsheetml/2009/9/ac" r="509" s="3" customFormat="true" x14ac:dyDescent="0.25">
      <c r="A509" s="420"/>
      <c r="B509" s="138"/>
      <c r="L509" s="138"/>
      <c r="V509" s="138"/>
      <c r="AF509" s="138"/>
      <c r="AP509" s="138"/>
      <c r="AZ509" s="138"/>
      <c r="BA509" s="138"/>
      <c r="BB509" s="138"/>
      <c r="BC509" s="138"/>
      <c r="BD509" s="138"/>
      <c r="BE509" s="138"/>
      <c r="BF509" s="138"/>
      <c r="BG509" s="138"/>
      <c r="BJ509" s="138"/>
      <c r="BT509" s="138"/>
      <c r="CD509" s="138"/>
      <c r="CN509" s="138"/>
      <c r="CX509" s="138"/>
      <c r="DH509" s="138"/>
      <c r="DR509" s="138"/>
      <c r="EB509" s="138"/>
      <c r="EL509" s="138"/>
      <c r="EV509" s="138"/>
      <c r="FF509" s="138"/>
      <c r="FP509" s="138"/>
      <c r="FZ509" s="138"/>
      <c r="GJ509" s="138"/>
      <c r="GT509" s="138"/>
      <c r="HD509" s="138"/>
      <c r="HN509" s="138"/>
      <c r="HX509" s="138"/>
      <c r="IH509" s="138"/>
      <c r="IR509" s="138"/>
    </row>
    <row xmlns:x14ac="http://schemas.microsoft.com/office/spreadsheetml/2009/9/ac" r="510" s="3" customFormat="true" x14ac:dyDescent="0.25">
      <c r="A510" s="420"/>
      <c r="B510" s="138"/>
      <c r="L510" s="138"/>
      <c r="V510" s="138"/>
      <c r="AF510" s="138"/>
      <c r="AP510" s="138"/>
      <c r="AZ510" s="138"/>
      <c r="BA510" s="138"/>
      <c r="BB510" s="138"/>
      <c r="BC510" s="138"/>
      <c r="BD510" s="138"/>
      <c r="BE510" s="138"/>
      <c r="BF510" s="138"/>
      <c r="BG510" s="138"/>
      <c r="BJ510" s="138"/>
      <c r="BT510" s="138"/>
      <c r="CD510" s="138"/>
      <c r="CN510" s="138"/>
      <c r="CX510" s="138"/>
      <c r="DH510" s="138"/>
      <c r="DR510" s="138"/>
      <c r="EB510" s="138"/>
      <c r="EL510" s="138"/>
      <c r="EV510" s="138"/>
      <c r="FF510" s="138"/>
      <c r="FP510" s="138"/>
      <c r="FZ510" s="138"/>
      <c r="GJ510" s="138"/>
      <c r="GT510" s="138"/>
      <c r="HD510" s="138"/>
      <c r="HN510" s="138"/>
      <c r="HX510" s="138"/>
      <c r="IH510" s="138"/>
      <c r="IR510" s="138"/>
    </row>
    <row xmlns:x14ac="http://schemas.microsoft.com/office/spreadsheetml/2009/9/ac" r="511" s="3" customFormat="true" x14ac:dyDescent="0.25">
      <c r="A511" s="420"/>
      <c r="B511" s="138"/>
      <c r="L511" s="138"/>
      <c r="V511" s="138"/>
      <c r="AF511" s="138"/>
      <c r="AP511" s="138"/>
      <c r="AZ511" s="138"/>
      <c r="BA511" s="138"/>
      <c r="BB511" s="138"/>
      <c r="BC511" s="138"/>
      <c r="BD511" s="138"/>
      <c r="BE511" s="138"/>
      <c r="BF511" s="138"/>
      <c r="BG511" s="138"/>
      <c r="BJ511" s="138"/>
      <c r="BT511" s="138"/>
      <c r="CD511" s="138"/>
      <c r="CN511" s="138"/>
      <c r="CX511" s="138"/>
      <c r="DH511" s="138"/>
      <c r="DR511" s="138"/>
      <c r="EB511" s="138"/>
      <c r="EL511" s="138"/>
      <c r="EV511" s="138"/>
      <c r="FF511" s="138"/>
      <c r="FP511" s="138"/>
      <c r="FZ511" s="138"/>
      <c r="GJ511" s="138"/>
      <c r="GT511" s="138"/>
      <c r="HD511" s="138"/>
      <c r="HN511" s="138"/>
      <c r="HX511" s="138"/>
      <c r="IH511" s="138"/>
      <c r="IR511" s="138"/>
    </row>
    <row xmlns:x14ac="http://schemas.microsoft.com/office/spreadsheetml/2009/9/ac" r="512" s="3" customFormat="true" x14ac:dyDescent="0.25">
      <c r="A512" s="420"/>
      <c r="B512" s="138"/>
      <c r="L512" s="138"/>
      <c r="V512" s="138"/>
      <c r="AF512" s="138"/>
      <c r="AP512" s="138"/>
      <c r="AZ512" s="138"/>
      <c r="BA512" s="138"/>
      <c r="BB512" s="138"/>
      <c r="BC512" s="138"/>
      <c r="BD512" s="138"/>
      <c r="BE512" s="138"/>
      <c r="BF512" s="138"/>
      <c r="BG512" s="138"/>
      <c r="BJ512" s="138"/>
      <c r="BT512" s="138"/>
      <c r="CD512" s="138"/>
      <c r="CN512" s="138"/>
      <c r="CX512" s="138"/>
      <c r="DH512" s="138"/>
      <c r="DR512" s="138"/>
      <c r="EB512" s="138"/>
      <c r="EL512" s="138"/>
      <c r="EV512" s="138"/>
      <c r="FF512" s="138"/>
      <c r="FP512" s="138"/>
      <c r="FZ512" s="138"/>
      <c r="GJ512" s="138"/>
      <c r="GT512" s="138"/>
      <c r="HD512" s="138"/>
      <c r="HN512" s="138"/>
      <c r="HX512" s="138"/>
      <c r="IH512" s="138"/>
      <c r="IR512" s="138"/>
    </row>
    <row xmlns:x14ac="http://schemas.microsoft.com/office/spreadsheetml/2009/9/ac" r="513" s="3" customFormat="true" x14ac:dyDescent="0.25">
      <c r="A513" s="420"/>
      <c r="B513" s="138"/>
      <c r="L513" s="138"/>
      <c r="V513" s="138"/>
      <c r="AF513" s="138"/>
      <c r="AP513" s="138"/>
      <c r="AZ513" s="138"/>
      <c r="BA513" s="138"/>
      <c r="BB513" s="138"/>
      <c r="BC513" s="138"/>
      <c r="BD513" s="138"/>
      <c r="BE513" s="138"/>
      <c r="BF513" s="138"/>
      <c r="BG513" s="138"/>
      <c r="BJ513" s="138"/>
      <c r="BT513" s="138"/>
      <c r="CD513" s="138"/>
      <c r="CN513" s="138"/>
      <c r="CX513" s="138"/>
      <c r="DH513" s="138"/>
      <c r="DR513" s="138"/>
      <c r="EB513" s="138"/>
      <c r="EL513" s="138"/>
      <c r="EV513" s="138"/>
      <c r="FF513" s="138"/>
      <c r="FP513" s="138"/>
      <c r="FZ513" s="138"/>
      <c r="GJ513" s="138"/>
      <c r="GT513" s="138"/>
      <c r="HD513" s="138"/>
      <c r="HN513" s="138"/>
      <c r="HX513" s="138"/>
      <c r="IH513" s="138"/>
      <c r="IR513" s="138"/>
    </row>
    <row xmlns:x14ac="http://schemas.microsoft.com/office/spreadsheetml/2009/9/ac" r="514" s="3" customFormat="true" x14ac:dyDescent="0.25">
      <c r="A514" s="420"/>
      <c r="B514" s="138"/>
      <c r="L514" s="138"/>
      <c r="V514" s="138"/>
      <c r="AF514" s="138"/>
      <c r="AP514" s="138"/>
      <c r="AZ514" s="138"/>
      <c r="BA514" s="138"/>
      <c r="BB514" s="138"/>
      <c r="BC514" s="138"/>
      <c r="BD514" s="138"/>
      <c r="BE514" s="138"/>
      <c r="BF514" s="138"/>
      <c r="BG514" s="138"/>
      <c r="BJ514" s="138"/>
      <c r="BT514" s="138"/>
      <c r="CD514" s="138"/>
      <c r="CN514" s="138"/>
      <c r="CX514" s="138"/>
      <c r="DH514" s="138"/>
      <c r="DR514" s="138"/>
      <c r="EB514" s="138"/>
      <c r="EL514" s="138"/>
      <c r="EV514" s="138"/>
      <c r="FF514" s="138"/>
      <c r="FP514" s="138"/>
      <c r="FZ514" s="138"/>
      <c r="GJ514" s="138"/>
      <c r="GT514" s="138"/>
      <c r="HD514" s="138"/>
      <c r="HN514" s="138"/>
      <c r="HX514" s="138"/>
      <c r="IH514" s="138"/>
      <c r="IR514" s="138"/>
    </row>
    <row xmlns:x14ac="http://schemas.microsoft.com/office/spreadsheetml/2009/9/ac" r="515" s="3" customFormat="true" x14ac:dyDescent="0.25">
      <c r="A515" s="420"/>
      <c r="B515" s="138"/>
      <c r="L515" s="138"/>
      <c r="V515" s="138"/>
      <c r="AF515" s="138"/>
      <c r="AP515" s="138"/>
      <c r="AZ515" s="138"/>
      <c r="BA515" s="138"/>
      <c r="BB515" s="138"/>
      <c r="BC515" s="138"/>
      <c r="BD515" s="138"/>
      <c r="BE515" s="138"/>
      <c r="BF515" s="138"/>
      <c r="BG515" s="138"/>
      <c r="BJ515" s="138"/>
      <c r="BT515" s="138"/>
      <c r="CD515" s="138"/>
      <c r="CN515" s="138"/>
      <c r="CX515" s="138"/>
      <c r="DH515" s="138"/>
      <c r="DR515" s="138"/>
      <c r="EB515" s="138"/>
      <c r="EL515" s="138"/>
      <c r="EV515" s="138"/>
      <c r="FF515" s="138"/>
      <c r="FP515" s="138"/>
      <c r="FZ515" s="138"/>
      <c r="GJ515" s="138"/>
      <c r="GT515" s="138"/>
      <c r="HD515" s="138"/>
      <c r="HN515" s="138"/>
      <c r="HX515" s="138"/>
      <c r="IH515" s="138"/>
      <c r="IR515" s="138"/>
    </row>
    <row xmlns:x14ac="http://schemas.microsoft.com/office/spreadsheetml/2009/9/ac" r="516" s="3" customFormat="true" x14ac:dyDescent="0.25">
      <c r="A516" s="420"/>
      <c r="B516" s="138"/>
      <c r="L516" s="138"/>
      <c r="V516" s="138"/>
      <c r="AF516" s="138"/>
      <c r="AP516" s="138"/>
      <c r="AZ516" s="138"/>
      <c r="BA516" s="138"/>
      <c r="BB516" s="138"/>
      <c r="BC516" s="138"/>
      <c r="BD516" s="138"/>
      <c r="BE516" s="138"/>
      <c r="BF516" s="138"/>
      <c r="BG516" s="138"/>
      <c r="BJ516" s="138"/>
      <c r="BT516" s="138"/>
      <c r="CD516" s="138"/>
      <c r="CN516" s="138"/>
      <c r="CX516" s="138"/>
      <c r="DH516" s="138"/>
      <c r="DR516" s="138"/>
      <c r="EB516" s="138"/>
      <c r="EL516" s="138"/>
      <c r="EV516" s="138"/>
      <c r="FF516" s="138"/>
      <c r="FP516" s="138"/>
      <c r="FZ516" s="138"/>
      <c r="GJ516" s="138"/>
      <c r="GT516" s="138"/>
      <c r="HD516" s="138"/>
      <c r="HN516" s="138"/>
      <c r="HX516" s="138"/>
      <c r="IH516" s="138"/>
      <c r="IR516" s="138"/>
    </row>
    <row xmlns:x14ac="http://schemas.microsoft.com/office/spreadsheetml/2009/9/ac" r="517" s="3" customFormat="true" x14ac:dyDescent="0.25">
      <c r="A517" s="420"/>
      <c r="B517" s="138"/>
      <c r="L517" s="138"/>
      <c r="V517" s="138"/>
      <c r="AF517" s="138"/>
      <c r="AP517" s="138"/>
      <c r="AZ517" s="138"/>
      <c r="BA517" s="138"/>
      <c r="BB517" s="138"/>
      <c r="BC517" s="138"/>
      <c r="BD517" s="138"/>
      <c r="BE517" s="138"/>
      <c r="BF517" s="138"/>
      <c r="BG517" s="138"/>
      <c r="BJ517" s="138"/>
      <c r="BT517" s="138"/>
      <c r="CD517" s="138"/>
      <c r="CN517" s="138"/>
      <c r="CX517" s="138"/>
      <c r="DH517" s="138"/>
      <c r="DR517" s="138"/>
      <c r="EB517" s="138"/>
      <c r="EL517" s="138"/>
      <c r="EV517" s="138"/>
      <c r="FF517" s="138"/>
      <c r="FP517" s="138"/>
      <c r="FZ517" s="138"/>
      <c r="GJ517" s="138"/>
      <c r="GT517" s="138"/>
      <c r="HD517" s="138"/>
      <c r="HN517" s="138"/>
      <c r="HX517" s="138"/>
      <c r="IH517" s="138"/>
      <c r="IR517" s="138"/>
    </row>
    <row xmlns:x14ac="http://schemas.microsoft.com/office/spreadsheetml/2009/9/ac" r="518" s="3" customFormat="true" x14ac:dyDescent="0.25">
      <c r="A518" s="420"/>
      <c r="B518" s="138"/>
      <c r="L518" s="138"/>
      <c r="V518" s="138"/>
      <c r="AF518" s="138"/>
      <c r="AP518" s="138"/>
      <c r="AZ518" s="138"/>
      <c r="BA518" s="138"/>
      <c r="BB518" s="138"/>
      <c r="BC518" s="138"/>
      <c r="BD518" s="138"/>
      <c r="BE518" s="138"/>
      <c r="BF518" s="138"/>
      <c r="BG518" s="138"/>
      <c r="BJ518" s="138"/>
      <c r="BT518" s="138"/>
      <c r="CD518" s="138"/>
      <c r="CN518" s="138"/>
      <c r="CX518" s="138"/>
      <c r="DH518" s="138"/>
      <c r="DR518" s="138"/>
      <c r="EB518" s="138"/>
      <c r="EL518" s="138"/>
      <c r="EV518" s="138"/>
      <c r="FF518" s="138"/>
      <c r="FP518" s="138"/>
      <c r="FZ518" s="138"/>
      <c r="GJ518" s="138"/>
      <c r="GT518" s="138"/>
      <c r="HD518" s="138"/>
      <c r="HN518" s="138"/>
      <c r="HX518" s="138"/>
      <c r="IH518" s="138"/>
      <c r="IR518" s="138"/>
    </row>
    <row xmlns:x14ac="http://schemas.microsoft.com/office/spreadsheetml/2009/9/ac" r="519" s="3" customFormat="true" x14ac:dyDescent="0.25">
      <c r="A519" s="420"/>
      <c r="B519" s="138"/>
      <c r="L519" s="138"/>
      <c r="V519" s="138"/>
      <c r="AF519" s="138"/>
      <c r="AP519" s="138"/>
      <c r="AZ519" s="138"/>
      <c r="BA519" s="138"/>
      <c r="BB519" s="138"/>
      <c r="BC519" s="138"/>
      <c r="BD519" s="138"/>
      <c r="BE519" s="138"/>
      <c r="BF519" s="138"/>
      <c r="BG519" s="138"/>
      <c r="BJ519" s="138"/>
      <c r="BT519" s="138"/>
      <c r="CD519" s="138"/>
      <c r="CN519" s="138"/>
      <c r="CX519" s="138"/>
      <c r="DH519" s="138"/>
      <c r="DR519" s="138"/>
      <c r="EB519" s="138"/>
      <c r="EL519" s="138"/>
      <c r="EV519" s="138"/>
      <c r="FF519" s="138"/>
      <c r="FP519" s="138"/>
      <c r="FZ519" s="138"/>
      <c r="GJ519" s="138"/>
      <c r="GT519" s="138"/>
      <c r="HD519" s="138"/>
      <c r="HN519" s="138"/>
      <c r="HX519" s="138"/>
      <c r="IH519" s="138"/>
      <c r="IR519" s="138"/>
    </row>
    <row xmlns:x14ac="http://schemas.microsoft.com/office/spreadsheetml/2009/9/ac" r="520" s="3" customFormat="true" x14ac:dyDescent="0.25">
      <c r="A520" s="420"/>
      <c r="B520" s="138"/>
      <c r="L520" s="138"/>
      <c r="V520" s="138"/>
      <c r="AF520" s="138"/>
      <c r="AP520" s="138"/>
      <c r="AZ520" s="138"/>
      <c r="BA520" s="138"/>
      <c r="BB520" s="138"/>
      <c r="BC520" s="138"/>
      <c r="BD520" s="138"/>
      <c r="BE520" s="138"/>
      <c r="BF520" s="138"/>
      <c r="BG520" s="138"/>
      <c r="BJ520" s="138"/>
      <c r="BT520" s="138"/>
      <c r="CD520" s="138"/>
      <c r="CN520" s="138"/>
      <c r="CX520" s="138"/>
      <c r="DH520" s="138"/>
      <c r="DR520" s="138"/>
      <c r="EB520" s="138"/>
      <c r="EL520" s="138"/>
      <c r="EV520" s="138"/>
      <c r="FF520" s="138"/>
      <c r="FP520" s="138"/>
      <c r="FZ520" s="138"/>
      <c r="GJ520" s="138"/>
      <c r="GT520" s="138"/>
      <c r="HD520" s="138"/>
      <c r="HN520" s="138"/>
      <c r="HX520" s="138"/>
      <c r="IH520" s="138"/>
      <c r="IR520" s="138"/>
    </row>
    <row xmlns:x14ac="http://schemas.microsoft.com/office/spreadsheetml/2009/9/ac" r="521" s="3" customFormat="true" x14ac:dyDescent="0.25">
      <c r="A521" s="420"/>
      <c r="B521" s="138"/>
      <c r="L521" s="138"/>
      <c r="V521" s="138"/>
      <c r="AF521" s="138"/>
      <c r="AP521" s="138"/>
      <c r="AZ521" s="138"/>
      <c r="BA521" s="138"/>
      <c r="BB521" s="138"/>
      <c r="BC521" s="138"/>
      <c r="BD521" s="138"/>
      <c r="BE521" s="138"/>
      <c r="BF521" s="138"/>
      <c r="BG521" s="138"/>
      <c r="BJ521" s="138"/>
      <c r="BT521" s="138"/>
      <c r="CD521" s="138"/>
      <c r="CN521" s="138"/>
      <c r="CX521" s="138"/>
      <c r="DH521" s="138"/>
      <c r="DR521" s="138"/>
      <c r="EB521" s="138"/>
      <c r="EL521" s="138"/>
      <c r="EV521" s="138"/>
      <c r="FF521" s="138"/>
      <c r="FP521" s="138"/>
      <c r="FZ521" s="138"/>
      <c r="GJ521" s="138"/>
      <c r="GT521" s="138"/>
      <c r="HD521" s="138"/>
      <c r="HN521" s="138"/>
      <c r="HX521" s="138"/>
      <c r="IH521" s="138"/>
      <c r="IR521" s="138"/>
    </row>
    <row xmlns:x14ac="http://schemas.microsoft.com/office/spreadsheetml/2009/9/ac" r="522" s="3" customFormat="true" x14ac:dyDescent="0.25">
      <c r="A522" s="420"/>
      <c r="B522" s="138"/>
      <c r="L522" s="138"/>
      <c r="V522" s="138"/>
      <c r="AF522" s="138"/>
      <c r="AP522" s="138"/>
      <c r="AZ522" s="138"/>
      <c r="BA522" s="138"/>
      <c r="BB522" s="138"/>
      <c r="BC522" s="138"/>
      <c r="BD522" s="138"/>
      <c r="BE522" s="138"/>
      <c r="BF522" s="138"/>
      <c r="BG522" s="138"/>
      <c r="BJ522" s="138"/>
      <c r="BT522" s="138"/>
      <c r="CD522" s="138"/>
      <c r="CN522" s="138"/>
      <c r="CX522" s="138"/>
      <c r="DH522" s="138"/>
      <c r="DR522" s="138"/>
      <c r="EB522" s="138"/>
      <c r="EL522" s="138"/>
      <c r="EV522" s="138"/>
      <c r="FF522" s="138"/>
      <c r="FP522" s="138"/>
      <c r="FZ522" s="138"/>
      <c r="GJ522" s="138"/>
      <c r="GT522" s="138"/>
      <c r="HD522" s="138"/>
      <c r="HN522" s="138"/>
      <c r="HX522" s="138"/>
      <c r="IH522" s="138"/>
      <c r="IR522" s="138"/>
    </row>
    <row xmlns:x14ac="http://schemas.microsoft.com/office/spreadsheetml/2009/9/ac" r="523" s="3" customFormat="true" x14ac:dyDescent="0.25">
      <c r="A523" s="420"/>
      <c r="B523" s="138"/>
      <c r="L523" s="138"/>
      <c r="V523" s="138"/>
      <c r="AF523" s="138"/>
      <c r="AP523" s="138"/>
      <c r="AZ523" s="138"/>
      <c r="BA523" s="138"/>
      <c r="BB523" s="138"/>
      <c r="BC523" s="138"/>
      <c r="BD523" s="138"/>
      <c r="BE523" s="138"/>
      <c r="BF523" s="138"/>
      <c r="BG523" s="138"/>
      <c r="BJ523" s="138"/>
      <c r="BT523" s="138"/>
      <c r="CD523" s="138"/>
      <c r="CN523" s="138"/>
      <c r="CX523" s="138"/>
      <c r="DH523" s="138"/>
      <c r="DR523" s="138"/>
      <c r="EB523" s="138"/>
      <c r="EL523" s="138"/>
      <c r="EV523" s="138"/>
      <c r="FF523" s="138"/>
      <c r="FP523" s="138"/>
      <c r="FZ523" s="138"/>
      <c r="GJ523" s="138"/>
      <c r="GT523" s="138"/>
      <c r="HD523" s="138"/>
      <c r="HN523" s="138"/>
      <c r="HX523" s="138"/>
      <c r="IH523" s="138"/>
      <c r="IR523" s="138"/>
    </row>
    <row xmlns:x14ac="http://schemas.microsoft.com/office/spreadsheetml/2009/9/ac" r="524" s="3" customFormat="true" x14ac:dyDescent="0.25">
      <c r="A524" s="420"/>
      <c r="B524" s="138"/>
      <c r="L524" s="138"/>
      <c r="V524" s="138"/>
      <c r="AF524" s="138"/>
      <c r="AP524" s="138"/>
      <c r="AZ524" s="138"/>
      <c r="BA524" s="138"/>
      <c r="BB524" s="138"/>
      <c r="BC524" s="138"/>
      <c r="BD524" s="138"/>
      <c r="BE524" s="138"/>
      <c r="BF524" s="138"/>
      <c r="BG524" s="138"/>
      <c r="BJ524" s="138"/>
      <c r="BT524" s="138"/>
      <c r="CD524" s="138"/>
      <c r="CN524" s="138"/>
      <c r="CX524" s="138"/>
      <c r="DH524" s="138"/>
      <c r="DR524" s="138"/>
      <c r="EB524" s="138"/>
      <c r="EL524" s="138"/>
      <c r="EV524" s="138"/>
      <c r="FF524" s="138"/>
      <c r="FP524" s="138"/>
      <c r="FZ524" s="138"/>
      <c r="GJ524" s="138"/>
      <c r="GT524" s="138"/>
      <c r="HD524" s="138"/>
      <c r="HN524" s="138"/>
      <c r="HX524" s="138"/>
      <c r="IH524" s="138"/>
      <c r="IR524" s="138"/>
    </row>
    <row xmlns:x14ac="http://schemas.microsoft.com/office/spreadsheetml/2009/9/ac" r="525" s="3" customFormat="true" x14ac:dyDescent="0.25">
      <c r="A525" s="420"/>
      <c r="B525" s="138"/>
      <c r="L525" s="138"/>
      <c r="V525" s="138"/>
      <c r="AF525" s="138"/>
      <c r="AP525" s="138"/>
      <c r="AZ525" s="138"/>
      <c r="BA525" s="138"/>
      <c r="BB525" s="138"/>
      <c r="BC525" s="138"/>
      <c r="BD525" s="138"/>
      <c r="BE525" s="138"/>
      <c r="BF525" s="138"/>
      <c r="BG525" s="138"/>
      <c r="BJ525" s="138"/>
      <c r="BT525" s="138"/>
      <c r="CD525" s="138"/>
      <c r="CN525" s="138"/>
      <c r="CX525" s="138"/>
      <c r="DH525" s="138"/>
      <c r="DR525" s="138"/>
      <c r="EB525" s="138"/>
      <c r="EL525" s="138"/>
      <c r="EV525" s="138"/>
      <c r="FF525" s="138"/>
      <c r="FP525" s="138"/>
      <c r="FZ525" s="138"/>
      <c r="GJ525" s="138"/>
      <c r="GT525" s="138"/>
      <c r="HD525" s="138"/>
      <c r="HN525" s="138"/>
      <c r="HX525" s="138"/>
      <c r="IH525" s="138"/>
      <c r="IR525" s="138"/>
    </row>
    <row xmlns:x14ac="http://schemas.microsoft.com/office/spreadsheetml/2009/9/ac" r="526" s="3" customFormat="true" x14ac:dyDescent="0.25">
      <c r="A526" s="420"/>
      <c r="B526" s="138"/>
      <c r="L526" s="138"/>
      <c r="V526" s="138"/>
      <c r="AF526" s="138"/>
      <c r="AP526" s="138"/>
      <c r="AZ526" s="138"/>
      <c r="BA526" s="138"/>
      <c r="BB526" s="138"/>
      <c r="BC526" s="138"/>
      <c r="BD526" s="138"/>
      <c r="BE526" s="138"/>
      <c r="BF526" s="138"/>
      <c r="BG526" s="138"/>
      <c r="BJ526" s="138"/>
      <c r="BT526" s="138"/>
      <c r="CD526" s="138"/>
      <c r="CN526" s="138"/>
      <c r="CX526" s="138"/>
      <c r="DH526" s="138"/>
      <c r="DR526" s="138"/>
      <c r="EB526" s="138"/>
      <c r="EL526" s="138"/>
      <c r="EV526" s="138"/>
      <c r="FF526" s="138"/>
      <c r="FP526" s="138"/>
      <c r="FZ526" s="138"/>
      <c r="GJ526" s="138"/>
      <c r="GT526" s="138"/>
      <c r="HD526" s="138"/>
      <c r="HN526" s="138"/>
      <c r="HX526" s="138"/>
      <c r="IH526" s="138"/>
      <c r="IR526" s="138"/>
    </row>
    <row xmlns:x14ac="http://schemas.microsoft.com/office/spreadsheetml/2009/9/ac" r="527" s="3" customFormat="true" x14ac:dyDescent="0.25">
      <c r="A527" s="420"/>
      <c r="B527" s="138"/>
      <c r="L527" s="138"/>
      <c r="V527" s="138"/>
      <c r="AF527" s="138"/>
      <c r="AP527" s="138"/>
      <c r="AZ527" s="138"/>
      <c r="BA527" s="138"/>
      <c r="BB527" s="138"/>
      <c r="BC527" s="138"/>
      <c r="BD527" s="138"/>
      <c r="BE527" s="138"/>
      <c r="BF527" s="138"/>
      <c r="BG527" s="138"/>
      <c r="BJ527" s="138"/>
      <c r="BT527" s="138"/>
      <c r="CD527" s="138"/>
      <c r="CN527" s="138"/>
      <c r="CX527" s="138"/>
      <c r="DH527" s="138"/>
      <c r="DR527" s="138"/>
      <c r="EB527" s="138"/>
      <c r="EL527" s="138"/>
      <c r="EV527" s="138"/>
      <c r="FF527" s="138"/>
      <c r="FP527" s="138"/>
      <c r="FZ527" s="138"/>
      <c r="GJ527" s="138"/>
      <c r="GT527" s="138"/>
      <c r="HD527" s="138"/>
      <c r="HN527" s="138"/>
      <c r="HX527" s="138"/>
      <c r="IH527" s="138"/>
      <c r="IR527" s="138"/>
    </row>
    <row xmlns:x14ac="http://schemas.microsoft.com/office/spreadsheetml/2009/9/ac" r="528" s="3" customFormat="true" x14ac:dyDescent="0.25">
      <c r="A528" s="420"/>
      <c r="B528" s="138"/>
      <c r="L528" s="138"/>
      <c r="V528" s="138"/>
      <c r="AF528" s="138"/>
      <c r="AP528" s="138"/>
      <c r="AZ528" s="138"/>
      <c r="BA528" s="138"/>
      <c r="BB528" s="138"/>
      <c r="BC528" s="138"/>
      <c r="BD528" s="138"/>
      <c r="BE528" s="138"/>
      <c r="BF528" s="138"/>
      <c r="BG528" s="138"/>
      <c r="BJ528" s="138"/>
      <c r="BT528" s="138"/>
      <c r="CD528" s="138"/>
      <c r="CN528" s="138"/>
      <c r="CX528" s="138"/>
      <c r="DH528" s="138"/>
      <c r="DR528" s="138"/>
      <c r="EB528" s="138"/>
      <c r="EL528" s="138"/>
      <c r="EV528" s="138"/>
      <c r="FF528" s="138"/>
      <c r="FP528" s="138"/>
      <c r="FZ528" s="138"/>
      <c r="GJ528" s="138"/>
      <c r="GT528" s="138"/>
      <c r="HD528" s="138"/>
      <c r="HN528" s="138"/>
      <c r="HX528" s="138"/>
      <c r="IH528" s="138"/>
      <c r="IR528" s="138"/>
    </row>
    <row xmlns:x14ac="http://schemas.microsoft.com/office/spreadsheetml/2009/9/ac" r="529" s="3" customFormat="true" x14ac:dyDescent="0.25">
      <c r="A529" s="420"/>
      <c r="B529" s="138"/>
      <c r="L529" s="138"/>
      <c r="V529" s="138"/>
      <c r="AF529" s="138"/>
      <c r="AP529" s="138"/>
      <c r="AZ529" s="138"/>
      <c r="BA529" s="138"/>
      <c r="BB529" s="138"/>
      <c r="BC529" s="138"/>
      <c r="BD529" s="138"/>
      <c r="BE529" s="138"/>
      <c r="BF529" s="138"/>
      <c r="BG529" s="138"/>
      <c r="BJ529" s="138"/>
      <c r="BT529" s="138"/>
      <c r="CD529" s="138"/>
      <c r="CN529" s="138"/>
      <c r="CX529" s="138"/>
      <c r="DH529" s="138"/>
      <c r="DR529" s="138"/>
      <c r="EB529" s="138"/>
      <c r="EL529" s="138"/>
      <c r="EV529" s="138"/>
      <c r="FF529" s="138"/>
      <c r="FP529" s="138"/>
      <c r="FZ529" s="138"/>
      <c r="GJ529" s="138"/>
      <c r="GT529" s="138"/>
      <c r="HD529" s="138"/>
      <c r="HN529" s="138"/>
      <c r="HX529" s="138"/>
      <c r="IH529" s="138"/>
      <c r="IR529" s="138"/>
    </row>
    <row xmlns:x14ac="http://schemas.microsoft.com/office/spreadsheetml/2009/9/ac" r="530" s="3" customFormat="true" x14ac:dyDescent="0.25">
      <c r="A530" s="420"/>
      <c r="B530" s="138"/>
      <c r="L530" s="138"/>
      <c r="V530" s="138"/>
      <c r="AF530" s="138"/>
      <c r="AP530" s="138"/>
      <c r="AZ530" s="138"/>
      <c r="BA530" s="138"/>
      <c r="BB530" s="138"/>
      <c r="BC530" s="138"/>
      <c r="BD530" s="138"/>
      <c r="BE530" s="138"/>
      <c r="BF530" s="138"/>
      <c r="BG530" s="138"/>
      <c r="BJ530" s="138"/>
      <c r="BT530" s="138"/>
      <c r="CD530" s="138"/>
      <c r="CN530" s="138"/>
      <c r="CX530" s="138"/>
      <c r="DH530" s="138"/>
      <c r="DR530" s="138"/>
      <c r="EB530" s="138"/>
      <c r="EL530" s="138"/>
      <c r="EV530" s="138"/>
      <c r="FF530" s="138"/>
      <c r="FP530" s="138"/>
      <c r="FZ530" s="138"/>
      <c r="GJ530" s="138"/>
      <c r="GT530" s="138"/>
      <c r="HD530" s="138"/>
      <c r="HN530" s="138"/>
      <c r="HX530" s="138"/>
      <c r="IH530" s="138"/>
      <c r="IR530" s="138"/>
    </row>
    <row xmlns:x14ac="http://schemas.microsoft.com/office/spreadsheetml/2009/9/ac" r="531" s="3" customFormat="true" x14ac:dyDescent="0.25">
      <c r="A531" s="420"/>
      <c r="B531" s="138"/>
      <c r="L531" s="138"/>
      <c r="V531" s="138"/>
      <c r="AF531" s="138"/>
      <c r="AP531" s="138"/>
      <c r="AZ531" s="138"/>
      <c r="BA531" s="138"/>
      <c r="BB531" s="138"/>
      <c r="BC531" s="138"/>
      <c r="BD531" s="138"/>
      <c r="BE531" s="138"/>
      <c r="BF531" s="138"/>
      <c r="BG531" s="138"/>
      <c r="BJ531" s="138"/>
      <c r="BT531" s="138"/>
      <c r="CD531" s="138"/>
      <c r="CN531" s="138"/>
      <c r="CX531" s="138"/>
      <c r="DH531" s="138"/>
      <c r="DR531" s="138"/>
      <c r="EB531" s="138"/>
      <c r="EL531" s="138"/>
      <c r="EV531" s="138"/>
      <c r="FF531" s="138"/>
      <c r="FP531" s="138"/>
      <c r="FZ531" s="138"/>
      <c r="GJ531" s="138"/>
      <c r="GT531" s="138"/>
      <c r="HD531" s="138"/>
      <c r="HN531" s="138"/>
      <c r="HX531" s="138"/>
      <c r="IH531" s="138"/>
      <c r="IR531" s="138"/>
    </row>
    <row xmlns:x14ac="http://schemas.microsoft.com/office/spreadsheetml/2009/9/ac" r="532" s="3" customFormat="true" x14ac:dyDescent="0.25">
      <c r="A532" s="420"/>
      <c r="B532" s="138"/>
      <c r="L532" s="138"/>
      <c r="V532" s="138"/>
      <c r="AF532" s="138"/>
      <c r="AP532" s="138"/>
      <c r="AZ532" s="138"/>
      <c r="BA532" s="138"/>
      <c r="BB532" s="138"/>
      <c r="BC532" s="138"/>
      <c r="BD532" s="138"/>
      <c r="BE532" s="138"/>
      <c r="BF532" s="138"/>
      <c r="BG532" s="138"/>
      <c r="BJ532" s="138"/>
      <c r="BT532" s="138"/>
      <c r="CD532" s="138"/>
      <c r="CN532" s="138"/>
      <c r="CX532" s="138"/>
      <c r="DH532" s="138"/>
      <c r="DR532" s="138"/>
      <c r="EB532" s="138"/>
      <c r="EL532" s="138"/>
      <c r="EV532" s="138"/>
      <c r="FF532" s="138"/>
      <c r="FP532" s="138"/>
      <c r="FZ532" s="138"/>
      <c r="GJ532" s="138"/>
      <c r="GT532" s="138"/>
      <c r="HD532" s="138"/>
      <c r="HN532" s="138"/>
      <c r="HX532" s="138"/>
      <c r="IH532" s="138"/>
      <c r="IR532" s="138"/>
    </row>
    <row xmlns:x14ac="http://schemas.microsoft.com/office/spreadsheetml/2009/9/ac" r="533" s="3" customFormat="true" x14ac:dyDescent="0.25">
      <c r="A533" s="420"/>
      <c r="B533" s="138"/>
      <c r="L533" s="138"/>
      <c r="V533" s="138"/>
      <c r="AF533" s="138"/>
      <c r="AP533" s="138"/>
      <c r="AZ533" s="138"/>
      <c r="BA533" s="138"/>
      <c r="BB533" s="138"/>
      <c r="BC533" s="138"/>
      <c r="BD533" s="138"/>
      <c r="BE533" s="138"/>
      <c r="BF533" s="138"/>
      <c r="BG533" s="138"/>
      <c r="BJ533" s="138"/>
      <c r="BT533" s="138"/>
      <c r="CD533" s="138"/>
      <c r="CN533" s="138"/>
      <c r="CX533" s="138"/>
      <c r="DH533" s="138"/>
      <c r="DR533" s="138"/>
      <c r="EB533" s="138"/>
      <c r="EL533" s="138"/>
      <c r="EV533" s="138"/>
      <c r="FF533" s="138"/>
      <c r="FP533" s="138"/>
      <c r="FZ533" s="138"/>
      <c r="GJ533" s="138"/>
      <c r="GT533" s="138"/>
      <c r="HD533" s="138"/>
      <c r="HN533" s="138"/>
      <c r="HX533" s="138"/>
      <c r="IH533" s="138"/>
      <c r="IR533" s="138"/>
    </row>
    <row xmlns:x14ac="http://schemas.microsoft.com/office/spreadsheetml/2009/9/ac" r="534" s="3" customFormat="true" x14ac:dyDescent="0.25">
      <c r="A534" s="420"/>
      <c r="B534" s="138"/>
      <c r="L534" s="138"/>
      <c r="V534" s="138"/>
      <c r="AF534" s="138"/>
      <c r="AP534" s="138"/>
      <c r="AZ534" s="138"/>
      <c r="BA534" s="138"/>
      <c r="BB534" s="138"/>
      <c r="BC534" s="138"/>
      <c r="BD534" s="138"/>
      <c r="BE534" s="138"/>
      <c r="BF534" s="138"/>
      <c r="BG534" s="138"/>
      <c r="BJ534" s="138"/>
      <c r="BT534" s="138"/>
      <c r="CD534" s="138"/>
      <c r="CN534" s="138"/>
      <c r="CX534" s="138"/>
      <c r="DH534" s="138"/>
      <c r="DR534" s="138"/>
      <c r="EB534" s="138"/>
      <c r="EL534" s="138"/>
      <c r="EV534" s="138"/>
      <c r="FF534" s="138"/>
      <c r="FP534" s="138"/>
      <c r="FZ534" s="138"/>
      <c r="GJ534" s="138"/>
      <c r="GT534" s="138"/>
      <c r="HD534" s="138"/>
      <c r="HN534" s="138"/>
      <c r="HX534" s="138"/>
      <c r="IH534" s="138"/>
      <c r="IR534" s="138"/>
    </row>
    <row xmlns:x14ac="http://schemas.microsoft.com/office/spreadsheetml/2009/9/ac" r="535" s="3" customFormat="true" x14ac:dyDescent="0.25">
      <c r="A535" s="420"/>
      <c r="B535" s="138"/>
      <c r="L535" s="138"/>
      <c r="V535" s="138"/>
      <c r="AF535" s="138"/>
      <c r="AP535" s="138"/>
      <c r="AZ535" s="138"/>
      <c r="BA535" s="138"/>
      <c r="BB535" s="138"/>
      <c r="BC535" s="138"/>
      <c r="BD535" s="138"/>
      <c r="BE535" s="138"/>
      <c r="BF535" s="138"/>
      <c r="BG535" s="138"/>
      <c r="BJ535" s="138"/>
      <c r="BT535" s="138"/>
      <c r="CD535" s="138"/>
      <c r="CN535" s="138"/>
      <c r="CX535" s="138"/>
      <c r="DH535" s="138"/>
      <c r="DR535" s="138"/>
      <c r="EB535" s="138"/>
      <c r="EL535" s="138"/>
      <c r="EV535" s="138"/>
      <c r="FF535" s="138"/>
      <c r="FP535" s="138"/>
      <c r="FZ535" s="138"/>
      <c r="GJ535" s="138"/>
      <c r="GT535" s="138"/>
      <c r="HD535" s="138"/>
      <c r="HN535" s="138"/>
      <c r="HX535" s="138"/>
      <c r="IH535" s="138"/>
      <c r="IR535" s="138"/>
    </row>
    <row xmlns:x14ac="http://schemas.microsoft.com/office/spreadsheetml/2009/9/ac" r="536" s="3" customFormat="true" x14ac:dyDescent="0.25">
      <c r="A536" s="420"/>
      <c r="B536" s="138"/>
      <c r="L536" s="138"/>
      <c r="V536" s="138"/>
      <c r="AF536" s="138"/>
      <c r="AP536" s="138"/>
      <c r="AZ536" s="138"/>
      <c r="BA536" s="138"/>
      <c r="BB536" s="138"/>
      <c r="BC536" s="138"/>
      <c r="BD536" s="138"/>
      <c r="BE536" s="138"/>
      <c r="BF536" s="138"/>
      <c r="BG536" s="138"/>
      <c r="BJ536" s="138"/>
      <c r="BT536" s="138"/>
      <c r="CD536" s="138"/>
      <c r="CN536" s="138"/>
      <c r="CX536" s="138"/>
      <c r="DH536" s="138"/>
      <c r="DR536" s="138"/>
      <c r="EB536" s="138"/>
      <c r="EL536" s="138"/>
      <c r="EV536" s="138"/>
      <c r="FF536" s="138"/>
      <c r="FP536" s="138"/>
      <c r="FZ536" s="138"/>
      <c r="GJ536" s="138"/>
      <c r="GT536" s="138"/>
      <c r="HD536" s="138"/>
      <c r="HN536" s="138"/>
      <c r="HX536" s="138"/>
      <c r="IH536" s="138"/>
      <c r="IR536" s="138"/>
    </row>
    <row xmlns:x14ac="http://schemas.microsoft.com/office/spreadsheetml/2009/9/ac" r="537" s="3" customFormat="true" x14ac:dyDescent="0.25">
      <c r="A537" s="420"/>
      <c r="B537" s="138"/>
      <c r="L537" s="138"/>
      <c r="V537" s="138"/>
      <c r="AF537" s="138"/>
      <c r="AP537" s="138"/>
      <c r="AZ537" s="138"/>
      <c r="BA537" s="138"/>
      <c r="BB537" s="138"/>
      <c r="BC537" s="138"/>
      <c r="BD537" s="138"/>
      <c r="BE537" s="138"/>
      <c r="BF537" s="138"/>
      <c r="BG537" s="138"/>
      <c r="BJ537" s="138"/>
      <c r="BT537" s="138"/>
      <c r="CD537" s="138"/>
      <c r="CN537" s="138"/>
      <c r="CX537" s="138"/>
      <c r="DH537" s="138"/>
      <c r="DR537" s="138"/>
      <c r="EB537" s="138"/>
      <c r="EL537" s="138"/>
      <c r="EV537" s="138"/>
      <c r="FF537" s="138"/>
      <c r="FP537" s="138"/>
      <c r="FZ537" s="138"/>
      <c r="GJ537" s="138"/>
      <c r="GT537" s="138"/>
      <c r="HD537" s="138"/>
      <c r="HN537" s="138"/>
      <c r="HX537" s="138"/>
      <c r="IH537" s="138"/>
      <c r="IR537" s="138"/>
    </row>
    <row xmlns:x14ac="http://schemas.microsoft.com/office/spreadsheetml/2009/9/ac" r="538" s="3" customFormat="true" x14ac:dyDescent="0.25">
      <c r="A538" s="420"/>
      <c r="B538" s="138"/>
      <c r="L538" s="138"/>
      <c r="V538" s="138"/>
      <c r="AF538" s="138"/>
      <c r="AP538" s="138"/>
      <c r="AZ538" s="138"/>
      <c r="BA538" s="138"/>
      <c r="BB538" s="138"/>
      <c r="BC538" s="138"/>
      <c r="BD538" s="138"/>
      <c r="BE538" s="138"/>
      <c r="BF538" s="138"/>
      <c r="BG538" s="138"/>
      <c r="BJ538" s="138"/>
      <c r="BT538" s="138"/>
      <c r="CD538" s="138"/>
      <c r="CN538" s="138"/>
      <c r="CX538" s="138"/>
      <c r="DH538" s="138"/>
      <c r="DR538" s="138"/>
      <c r="EB538" s="138"/>
      <c r="EL538" s="138"/>
      <c r="EV538" s="138"/>
      <c r="FF538" s="138"/>
      <c r="FP538" s="138"/>
      <c r="FZ538" s="138"/>
      <c r="GJ538" s="138"/>
      <c r="GT538" s="138"/>
      <c r="HD538" s="138"/>
      <c r="HN538" s="138"/>
      <c r="HX538" s="138"/>
      <c r="IH538" s="138"/>
      <c r="IR538" s="138"/>
    </row>
    <row xmlns:x14ac="http://schemas.microsoft.com/office/spreadsheetml/2009/9/ac" r="539" s="3" customFormat="true" x14ac:dyDescent="0.25">
      <c r="A539" s="420"/>
      <c r="B539" s="138"/>
      <c r="L539" s="138"/>
      <c r="V539" s="138"/>
      <c r="AF539" s="138"/>
      <c r="AP539" s="138"/>
      <c r="AZ539" s="138"/>
      <c r="BA539" s="138"/>
      <c r="BB539" s="138"/>
      <c r="BC539" s="138"/>
      <c r="BD539" s="138"/>
      <c r="BE539" s="138"/>
      <c r="BF539" s="138"/>
      <c r="BG539" s="138"/>
      <c r="BJ539" s="138"/>
      <c r="BT539" s="138"/>
      <c r="CD539" s="138"/>
      <c r="CN539" s="138"/>
      <c r="CX539" s="138"/>
      <c r="DH539" s="138"/>
      <c r="DR539" s="138"/>
      <c r="EB539" s="138"/>
      <c r="EL539" s="138"/>
      <c r="EV539" s="138"/>
      <c r="FF539" s="138"/>
      <c r="FP539" s="138"/>
      <c r="FZ539" s="138"/>
      <c r="GJ539" s="138"/>
      <c r="GT539" s="138"/>
      <c r="HD539" s="138"/>
      <c r="HN539" s="138"/>
      <c r="HX539" s="138"/>
      <c r="IH539" s="138"/>
      <c r="IR539" s="138"/>
    </row>
    <row xmlns:x14ac="http://schemas.microsoft.com/office/spreadsheetml/2009/9/ac" r="540" s="3" customFormat="true" x14ac:dyDescent="0.25">
      <c r="A540" s="420"/>
      <c r="B540" s="138"/>
      <c r="L540" s="138"/>
      <c r="V540" s="138"/>
      <c r="AF540" s="138"/>
      <c r="AP540" s="138"/>
      <c r="AZ540" s="138"/>
      <c r="BA540" s="138"/>
      <c r="BB540" s="138"/>
      <c r="BC540" s="138"/>
      <c r="BD540" s="138"/>
      <c r="BE540" s="138"/>
      <c r="BF540" s="138"/>
      <c r="BG540" s="138"/>
      <c r="BJ540" s="138"/>
      <c r="BT540" s="138"/>
      <c r="CD540" s="138"/>
      <c r="CN540" s="138"/>
      <c r="CX540" s="138"/>
      <c r="DH540" s="138"/>
      <c r="DR540" s="138"/>
      <c r="EB540" s="138"/>
      <c r="EL540" s="138"/>
      <c r="EV540" s="138"/>
      <c r="FF540" s="138"/>
      <c r="FP540" s="138"/>
      <c r="FZ540" s="138"/>
      <c r="GJ540" s="138"/>
      <c r="GT540" s="138"/>
      <c r="HD540" s="138"/>
      <c r="HN540" s="138"/>
      <c r="HX540" s="138"/>
      <c r="IH540" s="138"/>
      <c r="IR540" s="138"/>
    </row>
    <row xmlns:x14ac="http://schemas.microsoft.com/office/spreadsheetml/2009/9/ac" r="541" s="3" customFormat="true" x14ac:dyDescent="0.25">
      <c r="A541" s="420"/>
      <c r="B541" s="138"/>
      <c r="L541" s="138"/>
      <c r="V541" s="138"/>
      <c r="AF541" s="138"/>
      <c r="AP541" s="138"/>
      <c r="AZ541" s="138"/>
      <c r="BA541" s="138"/>
      <c r="BB541" s="138"/>
      <c r="BC541" s="138"/>
      <c r="BD541" s="138"/>
      <c r="BE541" s="138"/>
      <c r="BF541" s="138"/>
      <c r="BG541" s="138"/>
      <c r="BJ541" s="138"/>
      <c r="BT541" s="138"/>
      <c r="CD541" s="138"/>
      <c r="CN541" s="138"/>
      <c r="CX541" s="138"/>
      <c r="DH541" s="138"/>
      <c r="DR541" s="138"/>
      <c r="EB541" s="138"/>
      <c r="EL541" s="138"/>
      <c r="EV541" s="138"/>
      <c r="FF541" s="138"/>
      <c r="FP541" s="138"/>
      <c r="FZ541" s="138"/>
      <c r="GJ541" s="138"/>
      <c r="GT541" s="138"/>
      <c r="HD541" s="138"/>
      <c r="HN541" s="138"/>
      <c r="HX541" s="138"/>
      <c r="IH541" s="138"/>
      <c r="IR541" s="138"/>
    </row>
    <row xmlns:x14ac="http://schemas.microsoft.com/office/spreadsheetml/2009/9/ac" r="542" s="3" customFormat="true" x14ac:dyDescent="0.25">
      <c r="A542" s="420"/>
      <c r="B542" s="138"/>
      <c r="L542" s="138"/>
      <c r="V542" s="138"/>
      <c r="AF542" s="138"/>
      <c r="AP542" s="138"/>
      <c r="AZ542" s="138"/>
      <c r="BA542" s="138"/>
      <c r="BB542" s="138"/>
      <c r="BC542" s="138"/>
      <c r="BD542" s="138"/>
      <c r="BE542" s="138"/>
      <c r="BF542" s="138"/>
      <c r="BG542" s="138"/>
      <c r="BJ542" s="138"/>
      <c r="BT542" s="138"/>
      <c r="CD542" s="138"/>
      <c r="CN542" s="138"/>
      <c r="CX542" s="138"/>
      <c r="DH542" s="138"/>
      <c r="DR542" s="138"/>
      <c r="EB542" s="138"/>
      <c r="EL542" s="138"/>
      <c r="EV542" s="138"/>
      <c r="FF542" s="138"/>
      <c r="FP542" s="138"/>
      <c r="FZ542" s="138"/>
      <c r="GJ542" s="138"/>
      <c r="GT542" s="138"/>
      <c r="HD542" s="138"/>
      <c r="HN542" s="138"/>
      <c r="HX542" s="138"/>
      <c r="IH542" s="138"/>
      <c r="IR542" s="138"/>
    </row>
    <row xmlns:x14ac="http://schemas.microsoft.com/office/spreadsheetml/2009/9/ac" r="543" s="3" customFormat="true" x14ac:dyDescent="0.25">
      <c r="A543" s="420"/>
      <c r="B543" s="138"/>
      <c r="L543" s="138"/>
      <c r="V543" s="138"/>
      <c r="AF543" s="138"/>
      <c r="AP543" s="138"/>
      <c r="AZ543" s="138"/>
      <c r="BA543" s="138"/>
      <c r="BB543" s="138"/>
      <c r="BC543" s="138"/>
      <c r="BD543" s="138"/>
      <c r="BE543" s="138"/>
      <c r="BF543" s="138"/>
      <c r="BG543" s="138"/>
      <c r="BJ543" s="138"/>
      <c r="BT543" s="138"/>
      <c r="CD543" s="138"/>
      <c r="CN543" s="138"/>
      <c r="CX543" s="138"/>
      <c r="DH543" s="138"/>
      <c r="DR543" s="138"/>
      <c r="EB543" s="138"/>
      <c r="EL543" s="138"/>
      <c r="EV543" s="138"/>
      <c r="FF543" s="138"/>
      <c r="FP543" s="138"/>
      <c r="FZ543" s="138"/>
      <c r="GJ543" s="138"/>
      <c r="GT543" s="138"/>
      <c r="HD543" s="138"/>
      <c r="HN543" s="138"/>
      <c r="HX543" s="138"/>
      <c r="IH543" s="138"/>
      <c r="IR543" s="138"/>
    </row>
    <row xmlns:x14ac="http://schemas.microsoft.com/office/spreadsheetml/2009/9/ac" r="544" s="3" customFormat="true" x14ac:dyDescent="0.25">
      <c r="A544" s="420"/>
      <c r="B544" s="138"/>
      <c r="L544" s="138"/>
      <c r="V544" s="138"/>
      <c r="AF544" s="138"/>
      <c r="AP544" s="138"/>
      <c r="AZ544" s="138"/>
      <c r="BA544" s="138"/>
      <c r="BB544" s="138"/>
      <c r="BC544" s="138"/>
      <c r="BD544" s="138"/>
      <c r="BE544" s="138"/>
      <c r="BF544" s="138"/>
      <c r="BG544" s="138"/>
      <c r="BJ544" s="138"/>
      <c r="BT544" s="138"/>
      <c r="CD544" s="138"/>
      <c r="CN544" s="138"/>
      <c r="CX544" s="138"/>
      <c r="DH544" s="138"/>
      <c r="DR544" s="138"/>
      <c r="EB544" s="138"/>
      <c r="EL544" s="138"/>
      <c r="EV544" s="138"/>
      <c r="FF544" s="138"/>
      <c r="FP544" s="138"/>
      <c r="FZ544" s="138"/>
      <c r="GJ544" s="138"/>
      <c r="GT544" s="138"/>
      <c r="HD544" s="138"/>
      <c r="HN544" s="138"/>
      <c r="HX544" s="138"/>
      <c r="IH544" s="138"/>
      <c r="IR544" s="138"/>
    </row>
    <row xmlns:x14ac="http://schemas.microsoft.com/office/spreadsheetml/2009/9/ac" r="545" s="3" customFormat="true" x14ac:dyDescent="0.25">
      <c r="A545" s="420"/>
      <c r="B545" s="138"/>
      <c r="L545" s="138"/>
      <c r="V545" s="138"/>
      <c r="AF545" s="138"/>
      <c r="AP545" s="138"/>
      <c r="AZ545" s="138"/>
      <c r="BA545" s="138"/>
      <c r="BB545" s="138"/>
      <c r="BC545" s="138"/>
      <c r="BD545" s="138"/>
      <c r="BE545" s="138"/>
      <c r="BF545" s="138"/>
      <c r="BG545" s="138"/>
      <c r="BJ545" s="138"/>
      <c r="BT545" s="138"/>
      <c r="CD545" s="138"/>
      <c r="CN545" s="138"/>
      <c r="CX545" s="138"/>
      <c r="DH545" s="138"/>
      <c r="DR545" s="138"/>
      <c r="EB545" s="138"/>
      <c r="EL545" s="138"/>
      <c r="EV545" s="138"/>
      <c r="FF545" s="138"/>
      <c r="FP545" s="138"/>
      <c r="FZ545" s="138"/>
      <c r="GJ545" s="138"/>
      <c r="GT545" s="138"/>
      <c r="HD545" s="138"/>
      <c r="HN545" s="138"/>
      <c r="HX545" s="138"/>
      <c r="IH545" s="138"/>
      <c r="IR545" s="138"/>
    </row>
    <row xmlns:x14ac="http://schemas.microsoft.com/office/spreadsheetml/2009/9/ac" r="546" s="3" customFormat="true" x14ac:dyDescent="0.25">
      <c r="A546" s="420"/>
      <c r="B546" s="138"/>
      <c r="L546" s="138"/>
      <c r="V546" s="138"/>
      <c r="AF546" s="138"/>
      <c r="AP546" s="138"/>
      <c r="AZ546" s="138"/>
      <c r="BA546" s="138"/>
      <c r="BB546" s="138"/>
      <c r="BC546" s="138"/>
      <c r="BD546" s="138"/>
      <c r="BE546" s="138"/>
      <c r="BF546" s="138"/>
      <c r="BG546" s="138"/>
      <c r="BJ546" s="138"/>
      <c r="BT546" s="138"/>
      <c r="CD546" s="138"/>
      <c r="CN546" s="138"/>
      <c r="CX546" s="138"/>
      <c r="DH546" s="138"/>
      <c r="DR546" s="138"/>
      <c r="EB546" s="138"/>
      <c r="EL546" s="138"/>
      <c r="EV546" s="138"/>
      <c r="FF546" s="138"/>
      <c r="FP546" s="138"/>
      <c r="FZ546" s="138"/>
      <c r="GJ546" s="138"/>
      <c r="GT546" s="138"/>
      <c r="HD546" s="138"/>
      <c r="HN546" s="138"/>
      <c r="HX546" s="138"/>
      <c r="IH546" s="138"/>
      <c r="IR546" s="138"/>
    </row>
    <row xmlns:x14ac="http://schemas.microsoft.com/office/spreadsheetml/2009/9/ac" r="547" s="3" customFormat="true" x14ac:dyDescent="0.25">
      <c r="A547" s="420"/>
      <c r="B547" s="138"/>
      <c r="L547" s="138"/>
      <c r="V547" s="138"/>
      <c r="AF547" s="138"/>
      <c r="AP547" s="138"/>
      <c r="AZ547" s="138"/>
      <c r="BA547" s="138"/>
      <c r="BB547" s="138"/>
      <c r="BC547" s="138"/>
      <c r="BD547" s="138"/>
      <c r="BE547" s="138"/>
      <c r="BF547" s="138"/>
      <c r="BG547" s="138"/>
      <c r="BJ547" s="138"/>
      <c r="BT547" s="138"/>
      <c r="CD547" s="138"/>
      <c r="CN547" s="138"/>
      <c r="CX547" s="138"/>
      <c r="DH547" s="138"/>
      <c r="DR547" s="138"/>
      <c r="EB547" s="138"/>
      <c r="EL547" s="138"/>
      <c r="EV547" s="138"/>
      <c r="FF547" s="138"/>
      <c r="FP547" s="138"/>
      <c r="FZ547" s="138"/>
      <c r="GJ547" s="138"/>
      <c r="GT547" s="138"/>
      <c r="HD547" s="138"/>
      <c r="HN547" s="138"/>
      <c r="HX547" s="138"/>
      <c r="IH547" s="138"/>
      <c r="IR547" s="138"/>
    </row>
    <row xmlns:x14ac="http://schemas.microsoft.com/office/spreadsheetml/2009/9/ac" r="548" s="3" customFormat="true" x14ac:dyDescent="0.25">
      <c r="A548" s="420"/>
      <c r="B548" s="138"/>
      <c r="L548" s="138"/>
      <c r="V548" s="138"/>
      <c r="AF548" s="138"/>
      <c r="AP548" s="138"/>
      <c r="AZ548" s="138"/>
      <c r="BA548" s="138"/>
      <c r="BB548" s="138"/>
      <c r="BC548" s="138"/>
      <c r="BD548" s="138"/>
      <c r="BE548" s="138"/>
      <c r="BF548" s="138"/>
      <c r="BG548" s="138"/>
      <c r="BJ548" s="138"/>
      <c r="BT548" s="138"/>
      <c r="CD548" s="138"/>
      <c r="CN548" s="138"/>
      <c r="CX548" s="138"/>
      <c r="DH548" s="138"/>
      <c r="DR548" s="138"/>
      <c r="EB548" s="138"/>
      <c r="EL548" s="138"/>
      <c r="EV548" s="138"/>
      <c r="FF548" s="138"/>
      <c r="FP548" s="138"/>
      <c r="FZ548" s="138"/>
      <c r="GJ548" s="138"/>
      <c r="GT548" s="138"/>
      <c r="HD548" s="138"/>
      <c r="HN548" s="138"/>
      <c r="HX548" s="138"/>
      <c r="IH548" s="138"/>
      <c r="IR548" s="138"/>
    </row>
    <row xmlns:x14ac="http://schemas.microsoft.com/office/spreadsheetml/2009/9/ac" r="549" s="3" customFormat="true" x14ac:dyDescent="0.25">
      <c r="A549" s="420"/>
      <c r="B549" s="138"/>
      <c r="L549" s="138"/>
      <c r="V549" s="138"/>
      <c r="AF549" s="138"/>
      <c r="AP549" s="138"/>
      <c r="AZ549" s="138"/>
      <c r="BA549" s="138"/>
      <c r="BB549" s="138"/>
      <c r="BC549" s="138"/>
      <c r="BD549" s="138"/>
      <c r="BE549" s="138"/>
      <c r="BF549" s="138"/>
      <c r="BG549" s="138"/>
      <c r="BJ549" s="138"/>
      <c r="BT549" s="138"/>
      <c r="CD549" s="138"/>
      <c r="CN549" s="138"/>
      <c r="CX549" s="138"/>
      <c r="DH549" s="138"/>
      <c r="DR549" s="138"/>
      <c r="EB549" s="138"/>
      <c r="EL549" s="138"/>
      <c r="EV549" s="138"/>
      <c r="FF549" s="138"/>
      <c r="FP549" s="138"/>
      <c r="FZ549" s="138"/>
      <c r="GJ549" s="138"/>
      <c r="GT549" s="138"/>
      <c r="HD549" s="138"/>
      <c r="HN549" s="138"/>
      <c r="HX549" s="138"/>
      <c r="IH549" s="138"/>
      <c r="IR549" s="138"/>
    </row>
    <row xmlns:x14ac="http://schemas.microsoft.com/office/spreadsheetml/2009/9/ac" r="550" s="3" customFormat="true" x14ac:dyDescent="0.25">
      <c r="A550" s="420"/>
      <c r="B550" s="138"/>
      <c r="L550" s="138"/>
      <c r="V550" s="138"/>
      <c r="AF550" s="138"/>
      <c r="AP550" s="138"/>
      <c r="AZ550" s="138"/>
      <c r="BA550" s="138"/>
      <c r="BB550" s="138"/>
      <c r="BC550" s="138"/>
      <c r="BD550" s="138"/>
      <c r="BE550" s="138"/>
      <c r="BF550" s="138"/>
      <c r="BG550" s="138"/>
      <c r="BJ550" s="138"/>
      <c r="BT550" s="138"/>
      <c r="CD550" s="138"/>
      <c r="CN550" s="138"/>
      <c r="CX550" s="138"/>
      <c r="DH550" s="138"/>
      <c r="DR550" s="138"/>
      <c r="EB550" s="138"/>
      <c r="EL550" s="138"/>
      <c r="EV550" s="138"/>
      <c r="FF550" s="138"/>
      <c r="FP550" s="138"/>
      <c r="FZ550" s="138"/>
      <c r="GJ550" s="138"/>
      <c r="GT550" s="138"/>
      <c r="HD550" s="138"/>
      <c r="HN550" s="138"/>
      <c r="HX550" s="138"/>
      <c r="IH550" s="138"/>
      <c r="IR550" s="138"/>
    </row>
    <row xmlns:x14ac="http://schemas.microsoft.com/office/spreadsheetml/2009/9/ac" r="551" s="3" customFormat="true" x14ac:dyDescent="0.25">
      <c r="A551" s="420"/>
      <c r="B551" s="138"/>
      <c r="L551" s="138"/>
      <c r="V551" s="138"/>
      <c r="AF551" s="138"/>
      <c r="AP551" s="138"/>
      <c r="AZ551" s="138"/>
      <c r="BA551" s="138"/>
      <c r="BB551" s="138"/>
      <c r="BC551" s="138"/>
      <c r="BD551" s="138"/>
      <c r="BE551" s="138"/>
      <c r="BF551" s="138"/>
      <c r="BG551" s="138"/>
      <c r="BJ551" s="138"/>
      <c r="BT551" s="138"/>
      <c r="CD551" s="138"/>
      <c r="CN551" s="138"/>
      <c r="CX551" s="138"/>
      <c r="DH551" s="138"/>
      <c r="DR551" s="138"/>
      <c r="EB551" s="138"/>
      <c r="EL551" s="138"/>
      <c r="EV551" s="138"/>
      <c r="FF551" s="138"/>
      <c r="FP551" s="138"/>
      <c r="FZ551" s="138"/>
      <c r="GJ551" s="138"/>
      <c r="GT551" s="138"/>
      <c r="HD551" s="138"/>
      <c r="HN551" s="138"/>
      <c r="HX551" s="138"/>
      <c r="IH551" s="138"/>
      <c r="IR551" s="138"/>
    </row>
    <row xmlns:x14ac="http://schemas.microsoft.com/office/spreadsheetml/2009/9/ac" r="552" s="3" customFormat="true" x14ac:dyDescent="0.25">
      <c r="A552" s="420"/>
      <c r="B552" s="138"/>
      <c r="L552" s="138"/>
      <c r="V552" s="138"/>
      <c r="AF552" s="138"/>
      <c r="AP552" s="138"/>
      <c r="AZ552" s="138"/>
      <c r="BA552" s="138"/>
      <c r="BB552" s="138"/>
      <c r="BC552" s="138"/>
      <c r="BD552" s="138"/>
      <c r="BE552" s="138"/>
      <c r="BF552" s="138"/>
      <c r="BG552" s="138"/>
      <c r="BJ552" s="138"/>
      <c r="BT552" s="138"/>
      <c r="CD552" s="138"/>
      <c r="CN552" s="138"/>
      <c r="CX552" s="138"/>
      <c r="DH552" s="138"/>
      <c r="DR552" s="138"/>
      <c r="EB552" s="138"/>
      <c r="EL552" s="138"/>
      <c r="EV552" s="138"/>
      <c r="FF552" s="138"/>
      <c r="FP552" s="138"/>
      <c r="FZ552" s="138"/>
      <c r="GJ552" s="138"/>
      <c r="GT552" s="138"/>
      <c r="HD552" s="138"/>
      <c r="HN552" s="138"/>
      <c r="HX552" s="138"/>
      <c r="IH552" s="138"/>
      <c r="IR552" s="138"/>
    </row>
    <row xmlns:x14ac="http://schemas.microsoft.com/office/spreadsheetml/2009/9/ac" r="553" s="3" customFormat="true" x14ac:dyDescent="0.25">
      <c r="A553" s="420"/>
      <c r="B553" s="138"/>
      <c r="L553" s="138"/>
      <c r="V553" s="138"/>
      <c r="AF553" s="138"/>
      <c r="AP553" s="138"/>
      <c r="AZ553" s="138"/>
      <c r="BA553" s="138"/>
      <c r="BB553" s="138"/>
      <c r="BC553" s="138"/>
      <c r="BD553" s="138"/>
      <c r="BE553" s="138"/>
      <c r="BF553" s="138"/>
      <c r="BG553" s="138"/>
      <c r="BJ553" s="138"/>
      <c r="BT553" s="138"/>
      <c r="CD553" s="138"/>
      <c r="CN553" s="138"/>
      <c r="CX553" s="138"/>
      <c r="DH553" s="138"/>
      <c r="DR553" s="138"/>
      <c r="EB553" s="138"/>
      <c r="EL553" s="138"/>
      <c r="EV553" s="138"/>
      <c r="FF553" s="138"/>
      <c r="FP553" s="138"/>
      <c r="FZ553" s="138"/>
      <c r="GJ553" s="138"/>
      <c r="GT553" s="138"/>
      <c r="HD553" s="138"/>
      <c r="HN553" s="138"/>
      <c r="HX553" s="138"/>
      <c r="IH553" s="138"/>
      <c r="IR553" s="138"/>
    </row>
    <row xmlns:x14ac="http://schemas.microsoft.com/office/spreadsheetml/2009/9/ac" r="554" s="3" customFormat="true" x14ac:dyDescent="0.25">
      <c r="A554" s="420"/>
      <c r="B554" s="138"/>
      <c r="L554" s="138"/>
      <c r="V554" s="138"/>
      <c r="AF554" s="138"/>
      <c r="AP554" s="138"/>
      <c r="AZ554" s="138"/>
      <c r="BA554" s="138"/>
      <c r="BB554" s="138"/>
      <c r="BC554" s="138"/>
      <c r="BD554" s="138"/>
      <c r="BE554" s="138"/>
      <c r="BF554" s="138"/>
      <c r="BG554" s="138"/>
      <c r="BJ554" s="138"/>
      <c r="BT554" s="138"/>
      <c r="CD554" s="138"/>
      <c r="CN554" s="138"/>
      <c r="CX554" s="138"/>
      <c r="DH554" s="138"/>
      <c r="DR554" s="138"/>
      <c r="EB554" s="138"/>
      <c r="EL554" s="138"/>
      <c r="EV554" s="138"/>
      <c r="FF554" s="138"/>
      <c r="FP554" s="138"/>
      <c r="FZ554" s="138"/>
      <c r="GJ554" s="138"/>
      <c r="GT554" s="138"/>
      <c r="HD554" s="138"/>
      <c r="HN554" s="138"/>
      <c r="HX554" s="138"/>
      <c r="IH554" s="138"/>
      <c r="IR554" s="138"/>
    </row>
    <row xmlns:x14ac="http://schemas.microsoft.com/office/spreadsheetml/2009/9/ac" r="555" s="3" customFormat="true" x14ac:dyDescent="0.25">
      <c r="A555" s="420"/>
      <c r="B555" s="138"/>
      <c r="L555" s="138"/>
      <c r="V555" s="138"/>
      <c r="AF555" s="138"/>
      <c r="AP555" s="138"/>
      <c r="AZ555" s="138"/>
      <c r="BA555" s="138"/>
      <c r="BB555" s="138"/>
      <c r="BC555" s="138"/>
      <c r="BD555" s="138"/>
      <c r="BE555" s="138"/>
      <c r="BF555" s="138"/>
      <c r="BG555" s="138"/>
      <c r="BJ555" s="138"/>
      <c r="BT555" s="138"/>
      <c r="CD555" s="138"/>
      <c r="CN555" s="138"/>
      <c r="CX555" s="138"/>
      <c r="DH555" s="138"/>
      <c r="DR555" s="138"/>
      <c r="EB555" s="138"/>
      <c r="EL555" s="138"/>
      <c r="EV555" s="138"/>
      <c r="FF555" s="138"/>
      <c r="FP555" s="138"/>
      <c r="FZ555" s="138"/>
      <c r="GJ555" s="138"/>
      <c r="GT555" s="138"/>
      <c r="HD555" s="138"/>
      <c r="HN555" s="138"/>
      <c r="HX555" s="138"/>
      <c r="IH555" s="138"/>
      <c r="IR555" s="138"/>
    </row>
    <row xmlns:x14ac="http://schemas.microsoft.com/office/spreadsheetml/2009/9/ac" r="556" s="3" customFormat="true" x14ac:dyDescent="0.25">
      <c r="A556" s="420"/>
      <c r="B556" s="138"/>
      <c r="L556" s="138"/>
      <c r="V556" s="138"/>
      <c r="AF556" s="138"/>
      <c r="AP556" s="138"/>
      <c r="AZ556" s="138"/>
      <c r="BA556" s="138"/>
      <c r="BB556" s="138"/>
      <c r="BC556" s="138"/>
      <c r="BD556" s="138"/>
      <c r="BE556" s="138"/>
      <c r="BF556" s="138"/>
      <c r="BG556" s="138"/>
      <c r="BJ556" s="138"/>
      <c r="BT556" s="138"/>
      <c r="CD556" s="138"/>
      <c r="CN556" s="138"/>
      <c r="CX556" s="138"/>
      <c r="DH556" s="138"/>
      <c r="DR556" s="138"/>
      <c r="EB556" s="138"/>
      <c r="EL556" s="138"/>
      <c r="EV556" s="138"/>
      <c r="FF556" s="138"/>
      <c r="FP556" s="138"/>
      <c r="FZ556" s="138"/>
      <c r="GJ556" s="138"/>
      <c r="GT556" s="138"/>
      <c r="HD556" s="138"/>
      <c r="HN556" s="138"/>
      <c r="HX556" s="138"/>
      <c r="IH556" s="138"/>
      <c r="IR556" s="138"/>
    </row>
    <row xmlns:x14ac="http://schemas.microsoft.com/office/spreadsheetml/2009/9/ac" r="557" s="3" customFormat="true" x14ac:dyDescent="0.25">
      <c r="A557" s="420"/>
      <c r="B557" s="138"/>
      <c r="L557" s="138"/>
      <c r="V557" s="138"/>
      <c r="AF557" s="138"/>
      <c r="AP557" s="138"/>
      <c r="AZ557" s="138"/>
      <c r="BA557" s="138"/>
      <c r="BB557" s="138"/>
      <c r="BC557" s="138"/>
      <c r="BD557" s="138"/>
      <c r="BE557" s="138"/>
      <c r="BF557" s="138"/>
      <c r="BG557" s="138"/>
      <c r="BJ557" s="138"/>
      <c r="BT557" s="138"/>
      <c r="CD557" s="138"/>
      <c r="CN557" s="138"/>
      <c r="CX557" s="138"/>
      <c r="DH557" s="138"/>
      <c r="DR557" s="138"/>
      <c r="EB557" s="138"/>
      <c r="EL557" s="138"/>
      <c r="EV557" s="138"/>
      <c r="FF557" s="138"/>
      <c r="FP557" s="138"/>
      <c r="FZ557" s="138"/>
      <c r="GJ557" s="138"/>
      <c r="GT557" s="138"/>
      <c r="HD557" s="138"/>
      <c r="HN557" s="138"/>
      <c r="HX557" s="138"/>
      <c r="IH557" s="138"/>
      <c r="IR557" s="138"/>
    </row>
    <row xmlns:x14ac="http://schemas.microsoft.com/office/spreadsheetml/2009/9/ac" r="558" s="3" customFormat="true" x14ac:dyDescent="0.25">
      <c r="A558" s="420"/>
      <c r="B558" s="138"/>
      <c r="L558" s="138"/>
      <c r="V558" s="138"/>
      <c r="AF558" s="138"/>
      <c r="AP558" s="138"/>
      <c r="AZ558" s="138"/>
      <c r="BA558" s="138"/>
      <c r="BB558" s="138"/>
      <c r="BC558" s="138"/>
      <c r="BD558" s="138"/>
      <c r="BE558" s="138"/>
      <c r="BF558" s="138"/>
      <c r="BG558" s="138"/>
      <c r="BJ558" s="138"/>
      <c r="BT558" s="138"/>
      <c r="CD558" s="138"/>
      <c r="CN558" s="138"/>
      <c r="CX558" s="138"/>
      <c r="DH558" s="138"/>
      <c r="DR558" s="138"/>
      <c r="EB558" s="138"/>
      <c r="EL558" s="138"/>
      <c r="EV558" s="138"/>
      <c r="FF558" s="138"/>
      <c r="FP558" s="138"/>
      <c r="FZ558" s="138"/>
      <c r="GJ558" s="138"/>
      <c r="GT558" s="138"/>
      <c r="HD558" s="138"/>
      <c r="HN558" s="138"/>
      <c r="HX558" s="138"/>
      <c r="IH558" s="138"/>
      <c r="IR558" s="138"/>
    </row>
    <row xmlns:x14ac="http://schemas.microsoft.com/office/spreadsheetml/2009/9/ac" r="559" s="3" customFormat="true" x14ac:dyDescent="0.25">
      <c r="A559" s="420"/>
      <c r="B559" s="138"/>
      <c r="L559" s="138"/>
      <c r="V559" s="138"/>
      <c r="AF559" s="138"/>
      <c r="AP559" s="138"/>
      <c r="AZ559" s="138"/>
      <c r="BA559" s="138"/>
      <c r="BB559" s="138"/>
      <c r="BC559" s="138"/>
      <c r="BD559" s="138"/>
      <c r="BE559" s="138"/>
      <c r="BF559" s="138"/>
      <c r="BG559" s="138"/>
      <c r="BJ559" s="138"/>
      <c r="BT559" s="138"/>
      <c r="CD559" s="138"/>
      <c r="CN559" s="138"/>
      <c r="CX559" s="138"/>
      <c r="DH559" s="138"/>
      <c r="DR559" s="138"/>
      <c r="EB559" s="138"/>
      <c r="EL559" s="138"/>
      <c r="EV559" s="138"/>
      <c r="FF559" s="138"/>
      <c r="FP559" s="138"/>
      <c r="FZ559" s="138"/>
      <c r="GJ559" s="138"/>
      <c r="GT559" s="138"/>
      <c r="HD559" s="138"/>
      <c r="HN559" s="138"/>
      <c r="HX559" s="138"/>
      <c r="IH559" s="138"/>
      <c r="IR559" s="138"/>
    </row>
    <row xmlns:x14ac="http://schemas.microsoft.com/office/spreadsheetml/2009/9/ac" r="560" s="3" customFormat="true" x14ac:dyDescent="0.25">
      <c r="A560" s="420"/>
      <c r="B560" s="138"/>
      <c r="L560" s="138"/>
      <c r="V560" s="138"/>
      <c r="AF560" s="138"/>
      <c r="AP560" s="138"/>
      <c r="AZ560" s="138"/>
      <c r="BA560" s="138"/>
      <c r="BB560" s="138"/>
      <c r="BC560" s="138"/>
      <c r="BD560" s="138"/>
      <c r="BE560" s="138"/>
      <c r="BF560" s="138"/>
      <c r="BG560" s="138"/>
      <c r="BJ560" s="138"/>
      <c r="BT560" s="138"/>
      <c r="CD560" s="138"/>
      <c r="CN560" s="138"/>
      <c r="CX560" s="138"/>
      <c r="DH560" s="138"/>
      <c r="DR560" s="138"/>
      <c r="EB560" s="138"/>
      <c r="EL560" s="138"/>
      <c r="EV560" s="138"/>
      <c r="FF560" s="138"/>
      <c r="FP560" s="138"/>
      <c r="FZ560" s="138"/>
      <c r="GJ560" s="138"/>
      <c r="GT560" s="138"/>
      <c r="HD560" s="138"/>
      <c r="HN560" s="138"/>
      <c r="HX560" s="138"/>
      <c r="IH560" s="138"/>
      <c r="IR560" s="138"/>
    </row>
    <row xmlns:x14ac="http://schemas.microsoft.com/office/spreadsheetml/2009/9/ac" r="561" s="3" customFormat="true" x14ac:dyDescent="0.25">
      <c r="A561" s="420"/>
      <c r="B561" s="138"/>
      <c r="L561" s="138"/>
      <c r="V561" s="138"/>
      <c r="AF561" s="138"/>
      <c r="AP561" s="138"/>
      <c r="AZ561" s="138"/>
      <c r="BA561" s="138"/>
      <c r="BB561" s="138"/>
      <c r="BC561" s="138"/>
      <c r="BD561" s="138"/>
      <c r="BE561" s="138"/>
      <c r="BF561" s="138"/>
      <c r="BG561" s="138"/>
      <c r="BJ561" s="138"/>
      <c r="BT561" s="138"/>
      <c r="CD561" s="138"/>
      <c r="CN561" s="138"/>
      <c r="CX561" s="138"/>
      <c r="DH561" s="138"/>
      <c r="DR561" s="138"/>
      <c r="EB561" s="138"/>
      <c r="EL561" s="138"/>
      <c r="EV561" s="138"/>
      <c r="FF561" s="138"/>
      <c r="FP561" s="138"/>
      <c r="FZ561" s="138"/>
      <c r="GJ561" s="138"/>
      <c r="GT561" s="138"/>
      <c r="HD561" s="138"/>
      <c r="HN561" s="138"/>
      <c r="HX561" s="138"/>
      <c r="IH561" s="138"/>
      <c r="IR561" s="138"/>
    </row>
    <row xmlns:x14ac="http://schemas.microsoft.com/office/spreadsheetml/2009/9/ac" r="562" s="3" customFormat="true" x14ac:dyDescent="0.25">
      <c r="A562" s="420"/>
      <c r="B562" s="138"/>
      <c r="L562" s="138"/>
      <c r="V562" s="138"/>
      <c r="AF562" s="138"/>
      <c r="AP562" s="138"/>
      <c r="AZ562" s="138"/>
      <c r="BA562" s="138"/>
      <c r="BB562" s="138"/>
      <c r="BC562" s="138"/>
      <c r="BD562" s="138"/>
      <c r="BE562" s="138"/>
      <c r="BF562" s="138"/>
      <c r="BG562" s="138"/>
      <c r="BJ562" s="138"/>
      <c r="BT562" s="138"/>
      <c r="CD562" s="138"/>
      <c r="CN562" s="138"/>
      <c r="CX562" s="138"/>
      <c r="DH562" s="138"/>
      <c r="DR562" s="138"/>
      <c r="EB562" s="138"/>
      <c r="EL562" s="138"/>
      <c r="EV562" s="138"/>
      <c r="FF562" s="138"/>
      <c r="FP562" s="138"/>
      <c r="FZ562" s="138"/>
      <c r="GJ562" s="138"/>
      <c r="GT562" s="138"/>
      <c r="HD562" s="138"/>
      <c r="HN562" s="138"/>
      <c r="HX562" s="138"/>
      <c r="IH562" s="138"/>
      <c r="IR562" s="138"/>
    </row>
    <row xmlns:x14ac="http://schemas.microsoft.com/office/spreadsheetml/2009/9/ac" r="563" s="3" customFormat="true" x14ac:dyDescent="0.25">
      <c r="A563" s="420"/>
      <c r="B563" s="138"/>
      <c r="L563" s="138"/>
      <c r="V563" s="138"/>
      <c r="AF563" s="138"/>
      <c r="AP563" s="138"/>
      <c r="AZ563" s="138"/>
      <c r="BA563" s="138"/>
      <c r="BB563" s="138"/>
      <c r="BC563" s="138"/>
      <c r="BD563" s="138"/>
      <c r="BE563" s="138"/>
      <c r="BF563" s="138"/>
      <c r="BG563" s="138"/>
      <c r="BJ563" s="138"/>
      <c r="BT563" s="138"/>
      <c r="CD563" s="138"/>
      <c r="CN563" s="138"/>
      <c r="CX563" s="138"/>
      <c r="DH563" s="138"/>
      <c r="DR563" s="138"/>
      <c r="EB563" s="138"/>
      <c r="EL563" s="138"/>
      <c r="EV563" s="138"/>
      <c r="FF563" s="138"/>
      <c r="FP563" s="138"/>
      <c r="FZ563" s="138"/>
      <c r="GJ563" s="138"/>
      <c r="GT563" s="138"/>
      <c r="HD563" s="138"/>
      <c r="HN563" s="138"/>
      <c r="HX563" s="138"/>
      <c r="IH563" s="138"/>
      <c r="IR563" s="138"/>
    </row>
    <row xmlns:x14ac="http://schemas.microsoft.com/office/spreadsheetml/2009/9/ac" r="564" s="3" customFormat="true" x14ac:dyDescent="0.25">
      <c r="A564" s="420"/>
      <c r="B564" s="138"/>
      <c r="L564" s="138"/>
      <c r="V564" s="138"/>
      <c r="AF564" s="138"/>
      <c r="AP564" s="138"/>
      <c r="AZ564" s="138"/>
      <c r="BA564" s="138"/>
      <c r="BB564" s="138"/>
      <c r="BC564" s="138"/>
      <c r="BD564" s="138"/>
      <c r="BE564" s="138"/>
      <c r="BF564" s="138"/>
      <c r="BG564" s="138"/>
      <c r="BJ564" s="138"/>
      <c r="BT564" s="138"/>
      <c r="CD564" s="138"/>
      <c r="CN564" s="138"/>
      <c r="CX564" s="138"/>
      <c r="DH564" s="138"/>
      <c r="DR564" s="138"/>
      <c r="EB564" s="138"/>
      <c r="EL564" s="138"/>
      <c r="EV564" s="138"/>
      <c r="FF564" s="138"/>
      <c r="FP564" s="138"/>
      <c r="FZ564" s="138"/>
      <c r="GJ564" s="138"/>
      <c r="GT564" s="138"/>
      <c r="HD564" s="138"/>
      <c r="HN564" s="138"/>
      <c r="HX564" s="138"/>
      <c r="IH564" s="138"/>
      <c r="IR564" s="138"/>
    </row>
    <row xmlns:x14ac="http://schemas.microsoft.com/office/spreadsheetml/2009/9/ac" r="565" s="3" customFormat="true" x14ac:dyDescent="0.25">
      <c r="A565" s="420"/>
      <c r="B565" s="138"/>
      <c r="L565" s="138"/>
      <c r="V565" s="138"/>
      <c r="AF565" s="138"/>
      <c r="AP565" s="138"/>
      <c r="AZ565" s="138"/>
      <c r="BA565" s="138"/>
      <c r="BB565" s="138"/>
      <c r="BC565" s="138"/>
      <c r="BD565" s="138"/>
      <c r="BE565" s="138"/>
      <c r="BF565" s="138"/>
      <c r="BG565" s="138"/>
      <c r="BJ565" s="138"/>
      <c r="BT565" s="138"/>
      <c r="CD565" s="138"/>
      <c r="CN565" s="138"/>
      <c r="CX565" s="138"/>
      <c r="DH565" s="138"/>
      <c r="DR565" s="138"/>
      <c r="EB565" s="138"/>
      <c r="EL565" s="138"/>
      <c r="EV565" s="138"/>
      <c r="FF565" s="138"/>
      <c r="FP565" s="138"/>
      <c r="FZ565" s="138"/>
      <c r="GJ565" s="138"/>
      <c r="GT565" s="138"/>
      <c r="HD565" s="138"/>
      <c r="HN565" s="138"/>
      <c r="HX565" s="138"/>
      <c r="IH565" s="138"/>
      <c r="IR565" s="138"/>
    </row>
    <row xmlns:x14ac="http://schemas.microsoft.com/office/spreadsheetml/2009/9/ac" r="566" s="3" customFormat="true" x14ac:dyDescent="0.25">
      <c r="A566" s="420"/>
      <c r="B566" s="138"/>
      <c r="L566" s="138"/>
      <c r="V566" s="138"/>
      <c r="AF566" s="138"/>
      <c r="AP566" s="138"/>
      <c r="AZ566" s="138"/>
      <c r="BA566" s="138"/>
      <c r="BB566" s="138"/>
      <c r="BC566" s="138"/>
      <c r="BD566" s="138"/>
      <c r="BE566" s="138"/>
      <c r="BF566" s="138"/>
      <c r="BG566" s="138"/>
      <c r="BJ566" s="138"/>
      <c r="BT566" s="138"/>
      <c r="CD566" s="138"/>
      <c r="CN566" s="138"/>
      <c r="CX566" s="138"/>
      <c r="DH566" s="138"/>
      <c r="DR566" s="138"/>
      <c r="EB566" s="138"/>
      <c r="EL566" s="138"/>
      <c r="EV566" s="138"/>
      <c r="FF566" s="138"/>
      <c r="FP566" s="138"/>
      <c r="FZ566" s="138"/>
      <c r="GJ566" s="138"/>
      <c r="GT566" s="138"/>
      <c r="HD566" s="138"/>
      <c r="HN566" s="138"/>
      <c r="HX566" s="138"/>
      <c r="IH566" s="138"/>
      <c r="IR566" s="138"/>
    </row>
    <row xmlns:x14ac="http://schemas.microsoft.com/office/spreadsheetml/2009/9/ac" r="567" s="3" customFormat="true" x14ac:dyDescent="0.25">
      <c r="A567" s="420"/>
      <c r="B567" s="138"/>
      <c r="L567" s="138"/>
      <c r="V567" s="138"/>
      <c r="AF567" s="138"/>
      <c r="AP567" s="138"/>
      <c r="AZ567" s="138"/>
      <c r="BA567" s="138"/>
      <c r="BB567" s="138"/>
      <c r="BC567" s="138"/>
      <c r="BD567" s="138"/>
      <c r="BE567" s="138"/>
      <c r="BF567" s="138"/>
      <c r="BG567" s="138"/>
      <c r="BJ567" s="138"/>
      <c r="BT567" s="138"/>
      <c r="CD567" s="138"/>
      <c r="CN567" s="138"/>
      <c r="CX567" s="138"/>
      <c r="DH567" s="138"/>
      <c r="DR567" s="138"/>
      <c r="EB567" s="138"/>
      <c r="EL567" s="138"/>
      <c r="EV567" s="138"/>
      <c r="FF567" s="138"/>
      <c r="FP567" s="138"/>
      <c r="FZ567" s="138"/>
      <c r="GJ567" s="138"/>
      <c r="GT567" s="138"/>
      <c r="HD567" s="138"/>
      <c r="HN567" s="138"/>
      <c r="HX567" s="138"/>
      <c r="IH567" s="138"/>
      <c r="IR567" s="138"/>
    </row>
    <row xmlns:x14ac="http://schemas.microsoft.com/office/spreadsheetml/2009/9/ac" r="568" s="3" customFormat="true" x14ac:dyDescent="0.25">
      <c r="A568" s="420"/>
      <c r="B568" s="138"/>
      <c r="L568" s="138"/>
      <c r="V568" s="138"/>
      <c r="AF568" s="138"/>
      <c r="AP568" s="138"/>
      <c r="AZ568" s="138"/>
      <c r="BA568" s="138"/>
      <c r="BB568" s="138"/>
      <c r="BC568" s="138"/>
      <c r="BD568" s="138"/>
      <c r="BE568" s="138"/>
      <c r="BF568" s="138"/>
      <c r="BG568" s="138"/>
      <c r="BJ568" s="138"/>
      <c r="BT568" s="138"/>
      <c r="CD568" s="138"/>
      <c r="CN568" s="138"/>
      <c r="CX568" s="138"/>
      <c r="DH568" s="138"/>
      <c r="DR568" s="138"/>
      <c r="EB568" s="138"/>
      <c r="EL568" s="138"/>
      <c r="EV568" s="138"/>
      <c r="FF568" s="138"/>
      <c r="FP568" s="138"/>
      <c r="FZ568" s="138"/>
      <c r="GJ568" s="138"/>
      <c r="GT568" s="138"/>
      <c r="HD568" s="138"/>
      <c r="HN568" s="138"/>
      <c r="HX568" s="138"/>
      <c r="IH568" s="138"/>
      <c r="IR568" s="138"/>
    </row>
    <row xmlns:x14ac="http://schemas.microsoft.com/office/spreadsheetml/2009/9/ac" r="569" s="3" customFormat="true" x14ac:dyDescent="0.25">
      <c r="A569" s="420"/>
      <c r="B569" s="138"/>
      <c r="L569" s="138"/>
      <c r="V569" s="138"/>
      <c r="AF569" s="138"/>
      <c r="AP569" s="138"/>
      <c r="AZ569" s="138"/>
      <c r="BA569" s="138"/>
      <c r="BB569" s="138"/>
      <c r="BC569" s="138"/>
      <c r="BD569" s="138"/>
      <c r="BE569" s="138"/>
      <c r="BF569" s="138"/>
      <c r="BG569" s="138"/>
      <c r="BJ569" s="138"/>
      <c r="BT569" s="138"/>
      <c r="CD569" s="138"/>
      <c r="CN569" s="138"/>
      <c r="CX569" s="138"/>
      <c r="DH569" s="138"/>
      <c r="DR569" s="138"/>
      <c r="EB569" s="138"/>
      <c r="EL569" s="138"/>
      <c r="EV569" s="138"/>
      <c r="FF569" s="138"/>
      <c r="FP569" s="138"/>
      <c r="FZ569" s="138"/>
      <c r="GJ569" s="138"/>
      <c r="GT569" s="138"/>
      <c r="HD569" s="138"/>
      <c r="HN569" s="138"/>
      <c r="HX569" s="138"/>
      <c r="IH569" s="138"/>
      <c r="IR569" s="138"/>
    </row>
    <row xmlns:x14ac="http://schemas.microsoft.com/office/spreadsheetml/2009/9/ac" r="570" s="3" customFormat="true" x14ac:dyDescent="0.25">
      <c r="A570" s="420"/>
      <c r="B570" s="138"/>
      <c r="L570" s="138"/>
      <c r="V570" s="138"/>
      <c r="AF570" s="138"/>
      <c r="AP570" s="138"/>
      <c r="AZ570" s="138"/>
      <c r="BA570" s="138"/>
      <c r="BB570" s="138"/>
      <c r="BC570" s="138"/>
      <c r="BD570" s="138"/>
      <c r="BE570" s="138"/>
      <c r="BF570" s="138"/>
      <c r="BG570" s="138"/>
      <c r="BJ570" s="138"/>
      <c r="BT570" s="138"/>
      <c r="CD570" s="138"/>
      <c r="CN570" s="138"/>
      <c r="CX570" s="138"/>
      <c r="DH570" s="138"/>
      <c r="DR570" s="138"/>
      <c r="EB570" s="138"/>
      <c r="EL570" s="138"/>
      <c r="EV570" s="138"/>
      <c r="FF570" s="138"/>
      <c r="FP570" s="138"/>
      <c r="FZ570" s="138"/>
      <c r="GJ570" s="138"/>
      <c r="GT570" s="138"/>
      <c r="HD570" s="138"/>
      <c r="HN570" s="138"/>
      <c r="HX570" s="138"/>
      <c r="IH570" s="138"/>
      <c r="IR570" s="138"/>
    </row>
    <row xmlns:x14ac="http://schemas.microsoft.com/office/spreadsheetml/2009/9/ac" r="571" s="3" customFormat="true" x14ac:dyDescent="0.25">
      <c r="A571" s="420"/>
      <c r="B571" s="138"/>
      <c r="L571" s="138"/>
      <c r="V571" s="138"/>
      <c r="AF571" s="138"/>
      <c r="AP571" s="138"/>
      <c r="AZ571" s="138"/>
      <c r="BA571" s="138"/>
      <c r="BB571" s="138"/>
      <c r="BC571" s="138"/>
      <c r="BD571" s="138"/>
      <c r="BE571" s="138"/>
      <c r="BF571" s="138"/>
      <c r="BG571" s="138"/>
      <c r="BJ571" s="138"/>
      <c r="BT571" s="138"/>
      <c r="CD571" s="138"/>
      <c r="CN571" s="138"/>
      <c r="CX571" s="138"/>
      <c r="DH571" s="138"/>
      <c r="DR571" s="138"/>
      <c r="EB571" s="138"/>
      <c r="EL571" s="138"/>
      <c r="EV571" s="138"/>
      <c r="FF571" s="138"/>
      <c r="FP571" s="138"/>
      <c r="FZ571" s="138"/>
      <c r="GJ571" s="138"/>
      <c r="GT571" s="138"/>
      <c r="HD571" s="138"/>
      <c r="HN571" s="138"/>
      <c r="HX571" s="138"/>
      <c r="IH571" s="138"/>
      <c r="IR571" s="138"/>
    </row>
    <row xmlns:x14ac="http://schemas.microsoft.com/office/spreadsheetml/2009/9/ac" r="572" s="3" customFormat="true" x14ac:dyDescent="0.25">
      <c r="A572" s="420"/>
      <c r="B572" s="138"/>
      <c r="L572" s="138"/>
      <c r="V572" s="138"/>
      <c r="AF572" s="138"/>
      <c r="AP572" s="138"/>
      <c r="AZ572" s="138"/>
      <c r="BA572" s="138"/>
      <c r="BB572" s="138"/>
      <c r="BC572" s="138"/>
      <c r="BD572" s="138"/>
      <c r="BE572" s="138"/>
      <c r="BF572" s="138"/>
      <c r="BG572" s="138"/>
      <c r="BJ572" s="138"/>
      <c r="BT572" s="138"/>
      <c r="CD572" s="138"/>
      <c r="CN572" s="138"/>
      <c r="CX572" s="138"/>
      <c r="DH572" s="138"/>
      <c r="DR572" s="138"/>
      <c r="EB572" s="138"/>
      <c r="EL572" s="138"/>
      <c r="EV572" s="138"/>
      <c r="FF572" s="138"/>
      <c r="FP572" s="138"/>
      <c r="FZ572" s="138"/>
      <c r="GJ572" s="138"/>
      <c r="GT572" s="138"/>
      <c r="HD572" s="138"/>
      <c r="HN572" s="138"/>
      <c r="HX572" s="138"/>
      <c r="IH572" s="138"/>
      <c r="IR572" s="138"/>
    </row>
    <row xmlns:x14ac="http://schemas.microsoft.com/office/spreadsheetml/2009/9/ac" r="573" s="3" customFormat="true" x14ac:dyDescent="0.25">
      <c r="A573" s="420"/>
      <c r="B573" s="138"/>
      <c r="L573" s="138"/>
      <c r="V573" s="138"/>
      <c r="AF573" s="138"/>
      <c r="AP573" s="138"/>
      <c r="AZ573" s="138"/>
      <c r="BA573" s="138"/>
      <c r="BB573" s="138"/>
      <c r="BC573" s="138"/>
      <c r="BD573" s="138"/>
      <c r="BE573" s="138"/>
      <c r="BF573" s="138"/>
      <c r="BG573" s="138"/>
      <c r="BJ573" s="138"/>
      <c r="BT573" s="138"/>
      <c r="CD573" s="138"/>
      <c r="CN573" s="138"/>
      <c r="CX573" s="138"/>
      <c r="DH573" s="138"/>
      <c r="DR573" s="138"/>
      <c r="EB573" s="138"/>
      <c r="EL573" s="138"/>
      <c r="EV573" s="138"/>
      <c r="FF573" s="138"/>
      <c r="FP573" s="138"/>
      <c r="FZ573" s="138"/>
      <c r="GJ573" s="138"/>
      <c r="GT573" s="138"/>
      <c r="HD573" s="138"/>
      <c r="HN573" s="138"/>
      <c r="HX573" s="138"/>
      <c r="IH573" s="138"/>
      <c r="IR573" s="138"/>
    </row>
    <row xmlns:x14ac="http://schemas.microsoft.com/office/spreadsheetml/2009/9/ac" r="574" s="3" customFormat="true" x14ac:dyDescent="0.25">
      <c r="A574" s="420"/>
      <c r="B574" s="138"/>
      <c r="L574" s="138"/>
      <c r="V574" s="138"/>
      <c r="AF574" s="138"/>
      <c r="AP574" s="138"/>
      <c r="AZ574" s="138"/>
      <c r="BA574" s="138"/>
      <c r="BB574" s="138"/>
      <c r="BC574" s="138"/>
      <c r="BD574" s="138"/>
      <c r="BE574" s="138"/>
      <c r="BF574" s="138"/>
      <c r="BG574" s="138"/>
      <c r="BJ574" s="138"/>
      <c r="BT574" s="138"/>
      <c r="CD574" s="138"/>
      <c r="CN574" s="138"/>
      <c r="CX574" s="138"/>
      <c r="DH574" s="138"/>
      <c r="DR574" s="138"/>
      <c r="EB574" s="138"/>
      <c r="EL574" s="138"/>
      <c r="EV574" s="138"/>
      <c r="FF574" s="138"/>
      <c r="FP574" s="138"/>
      <c r="FZ574" s="138"/>
      <c r="GJ574" s="138"/>
      <c r="GT574" s="138"/>
      <c r="HD574" s="138"/>
      <c r="HN574" s="138"/>
      <c r="HX574" s="138"/>
      <c r="IH574" s="138"/>
      <c r="IR574" s="138"/>
    </row>
    <row xmlns:x14ac="http://schemas.microsoft.com/office/spreadsheetml/2009/9/ac" r="575" s="3" customFormat="true" x14ac:dyDescent="0.25">
      <c r="A575" s="420"/>
      <c r="B575" s="138"/>
      <c r="L575" s="138"/>
      <c r="V575" s="138"/>
      <c r="AF575" s="138"/>
      <c r="AP575" s="138"/>
      <c r="AZ575" s="138"/>
      <c r="BA575" s="138"/>
      <c r="BB575" s="138"/>
      <c r="BC575" s="138"/>
      <c r="BD575" s="138"/>
      <c r="BE575" s="138"/>
      <c r="BF575" s="138"/>
      <c r="BG575" s="138"/>
      <c r="BJ575" s="138"/>
      <c r="BT575" s="138"/>
      <c r="CD575" s="138"/>
      <c r="CN575" s="138"/>
      <c r="CX575" s="138"/>
      <c r="DH575" s="138"/>
      <c r="DR575" s="138"/>
      <c r="EB575" s="138"/>
      <c r="EL575" s="138"/>
      <c r="EV575" s="138"/>
      <c r="FF575" s="138"/>
      <c r="FP575" s="138"/>
      <c r="FZ575" s="138"/>
      <c r="GJ575" s="138"/>
      <c r="GT575" s="138"/>
      <c r="HD575" s="138"/>
      <c r="HN575" s="138"/>
      <c r="HX575" s="138"/>
      <c r="IH575" s="138"/>
      <c r="IR575" s="138"/>
    </row>
    <row xmlns:x14ac="http://schemas.microsoft.com/office/spreadsheetml/2009/9/ac" r="576" s="3" customFormat="true" x14ac:dyDescent="0.25">
      <c r="A576" s="420"/>
      <c r="B576" s="138"/>
      <c r="L576" s="138"/>
      <c r="V576" s="138"/>
      <c r="AF576" s="138"/>
      <c r="AP576" s="138"/>
      <c r="AZ576" s="138"/>
      <c r="BA576" s="138"/>
      <c r="BB576" s="138"/>
      <c r="BC576" s="138"/>
      <c r="BD576" s="138"/>
      <c r="BE576" s="138"/>
      <c r="BF576" s="138"/>
      <c r="BG576" s="138"/>
      <c r="BJ576" s="138"/>
      <c r="BT576" s="138"/>
      <c r="CD576" s="138"/>
      <c r="CN576" s="138"/>
      <c r="CX576" s="138"/>
      <c r="DH576" s="138"/>
      <c r="DR576" s="138"/>
      <c r="EB576" s="138"/>
      <c r="EL576" s="138"/>
      <c r="EV576" s="138"/>
      <c r="FF576" s="138"/>
      <c r="FP576" s="138"/>
      <c r="FZ576" s="138"/>
      <c r="GJ576" s="138"/>
      <c r="GT576" s="138"/>
      <c r="HD576" s="138"/>
      <c r="HN576" s="138"/>
      <c r="HX576" s="138"/>
      <c r="IH576" s="138"/>
      <c r="IR576" s="138"/>
    </row>
    <row xmlns:x14ac="http://schemas.microsoft.com/office/spreadsheetml/2009/9/ac" r="577" s="3" customFormat="true" x14ac:dyDescent="0.25">
      <c r="A577" s="420"/>
      <c r="B577" s="138"/>
      <c r="L577" s="138"/>
      <c r="V577" s="138"/>
      <c r="AF577" s="138"/>
      <c r="AP577" s="138"/>
      <c r="AZ577" s="138"/>
      <c r="BA577" s="138"/>
      <c r="BB577" s="138"/>
      <c r="BC577" s="138"/>
      <c r="BD577" s="138"/>
      <c r="BE577" s="138"/>
      <c r="BF577" s="138"/>
      <c r="BG577" s="138"/>
      <c r="BJ577" s="138"/>
      <c r="BT577" s="138"/>
      <c r="CD577" s="138"/>
      <c r="CN577" s="138"/>
      <c r="CX577" s="138"/>
      <c r="DH577" s="138"/>
      <c r="DR577" s="138"/>
      <c r="EB577" s="138"/>
      <c r="EL577" s="138"/>
      <c r="EV577" s="138"/>
      <c r="FF577" s="138"/>
      <c r="FP577" s="138"/>
      <c r="FZ577" s="138"/>
      <c r="GJ577" s="138"/>
      <c r="GT577" s="138"/>
      <c r="HD577" s="138"/>
      <c r="HN577" s="138"/>
      <c r="HX577" s="138"/>
      <c r="IH577" s="138"/>
      <c r="IR577" s="138"/>
    </row>
    <row xmlns:x14ac="http://schemas.microsoft.com/office/spreadsheetml/2009/9/ac" r="578" s="3" customFormat="true" x14ac:dyDescent="0.25">
      <c r="A578" s="420"/>
      <c r="B578" s="138"/>
      <c r="L578" s="138"/>
      <c r="V578" s="138"/>
      <c r="AF578" s="138"/>
      <c r="AP578" s="138"/>
      <c r="AZ578" s="138"/>
      <c r="BA578" s="138"/>
      <c r="BB578" s="138"/>
      <c r="BC578" s="138"/>
      <c r="BD578" s="138"/>
      <c r="BE578" s="138"/>
      <c r="BF578" s="138"/>
      <c r="BG578" s="138"/>
      <c r="BJ578" s="138"/>
      <c r="BT578" s="138"/>
      <c r="CD578" s="138"/>
      <c r="CN578" s="138"/>
      <c r="CX578" s="138"/>
      <c r="DH578" s="138"/>
      <c r="DR578" s="138"/>
      <c r="EB578" s="138"/>
      <c r="EL578" s="138"/>
      <c r="EV578" s="138"/>
      <c r="FF578" s="138"/>
      <c r="FP578" s="138"/>
      <c r="FZ578" s="138"/>
      <c r="GJ578" s="138"/>
      <c r="GT578" s="138"/>
      <c r="HD578" s="138"/>
      <c r="HN578" s="138"/>
      <c r="HX578" s="138"/>
      <c r="IH578" s="138"/>
      <c r="IR578" s="138"/>
    </row>
    <row xmlns:x14ac="http://schemas.microsoft.com/office/spreadsheetml/2009/9/ac" r="579" s="3" customFormat="true" x14ac:dyDescent="0.25">
      <c r="A579" s="420"/>
      <c r="B579" s="138"/>
      <c r="L579" s="138"/>
      <c r="V579" s="138"/>
      <c r="AF579" s="138"/>
      <c r="AP579" s="138"/>
      <c r="AZ579" s="138"/>
      <c r="BA579" s="138"/>
      <c r="BB579" s="138"/>
      <c r="BC579" s="138"/>
      <c r="BD579" s="138"/>
      <c r="BE579" s="138"/>
      <c r="BF579" s="138"/>
      <c r="BG579" s="138"/>
      <c r="BJ579" s="138"/>
      <c r="BT579" s="138"/>
      <c r="CD579" s="138"/>
      <c r="CN579" s="138"/>
      <c r="CX579" s="138"/>
      <c r="DH579" s="138"/>
      <c r="DR579" s="138"/>
      <c r="EB579" s="138"/>
      <c r="EL579" s="138"/>
      <c r="EV579" s="138"/>
      <c r="FF579" s="138"/>
      <c r="FP579" s="138"/>
      <c r="FZ579" s="138"/>
      <c r="GJ579" s="138"/>
      <c r="GT579" s="138"/>
      <c r="HD579" s="138"/>
      <c r="HN579" s="138"/>
      <c r="HX579" s="138"/>
      <c r="IH579" s="138"/>
      <c r="IR579" s="138"/>
    </row>
    <row xmlns:x14ac="http://schemas.microsoft.com/office/spreadsheetml/2009/9/ac" r="580" s="3" customFormat="true" x14ac:dyDescent="0.25">
      <c r="A580" s="420"/>
      <c r="B580" s="138"/>
      <c r="L580" s="138"/>
      <c r="V580" s="138"/>
      <c r="AF580" s="138"/>
      <c r="AP580" s="138"/>
      <c r="AZ580" s="138"/>
      <c r="BA580" s="138"/>
      <c r="BB580" s="138"/>
      <c r="BC580" s="138"/>
      <c r="BD580" s="138"/>
      <c r="BE580" s="138"/>
      <c r="BF580" s="138"/>
      <c r="BG580" s="138"/>
      <c r="BJ580" s="138"/>
      <c r="BT580" s="138"/>
      <c r="CD580" s="138"/>
      <c r="CN580" s="138"/>
      <c r="CX580" s="138"/>
      <c r="DH580" s="138"/>
      <c r="DR580" s="138"/>
      <c r="EB580" s="138"/>
      <c r="EL580" s="138"/>
      <c r="EV580" s="138"/>
      <c r="FF580" s="138"/>
      <c r="FP580" s="138"/>
      <c r="FZ580" s="138"/>
      <c r="GJ580" s="138"/>
      <c r="GT580" s="138"/>
      <c r="HD580" s="138"/>
      <c r="HN580" s="138"/>
      <c r="HX580" s="138"/>
      <c r="IH580" s="138"/>
      <c r="IR580" s="138"/>
    </row>
    <row xmlns:x14ac="http://schemas.microsoft.com/office/spreadsheetml/2009/9/ac" r="581" s="3" customFormat="true" x14ac:dyDescent="0.25">
      <c r="A581" s="420"/>
      <c r="B581" s="138"/>
      <c r="L581" s="138"/>
      <c r="V581" s="138"/>
      <c r="AF581" s="138"/>
      <c r="AP581" s="138"/>
      <c r="AZ581" s="138"/>
      <c r="BA581" s="138"/>
      <c r="BB581" s="138"/>
      <c r="BC581" s="138"/>
      <c r="BD581" s="138"/>
      <c r="BE581" s="138"/>
      <c r="BF581" s="138"/>
      <c r="BG581" s="138"/>
      <c r="BJ581" s="138"/>
      <c r="BT581" s="138"/>
      <c r="CD581" s="138"/>
      <c r="CN581" s="138"/>
      <c r="CX581" s="138"/>
      <c r="DH581" s="138"/>
      <c r="DR581" s="138"/>
      <c r="EB581" s="138"/>
      <c r="EL581" s="138"/>
      <c r="EV581" s="138"/>
      <c r="FF581" s="138"/>
      <c r="FP581" s="138"/>
      <c r="FZ581" s="138"/>
      <c r="GJ581" s="138"/>
      <c r="GT581" s="138"/>
      <c r="HD581" s="138"/>
      <c r="HN581" s="138"/>
      <c r="HX581" s="138"/>
      <c r="IH581" s="138"/>
      <c r="IR581" s="138"/>
    </row>
    <row xmlns:x14ac="http://schemas.microsoft.com/office/spreadsheetml/2009/9/ac" r="582" s="3" customFormat="true" x14ac:dyDescent="0.25">
      <c r="A582" s="420"/>
      <c r="B582" s="138"/>
      <c r="L582" s="138"/>
      <c r="V582" s="138"/>
      <c r="AF582" s="138"/>
      <c r="AP582" s="138"/>
      <c r="AZ582" s="138"/>
      <c r="BA582" s="138"/>
      <c r="BB582" s="138"/>
      <c r="BC582" s="138"/>
      <c r="BD582" s="138"/>
      <c r="BE582" s="138"/>
      <c r="BF582" s="138"/>
      <c r="BG582" s="138"/>
      <c r="BJ582" s="138"/>
      <c r="BT582" s="138"/>
      <c r="CD582" s="138"/>
      <c r="CN582" s="138"/>
      <c r="CX582" s="138"/>
      <c r="DH582" s="138"/>
      <c r="DR582" s="138"/>
      <c r="EB582" s="138"/>
      <c r="EL582" s="138"/>
      <c r="EV582" s="138"/>
      <c r="FF582" s="138"/>
      <c r="FP582" s="138"/>
      <c r="FZ582" s="138"/>
      <c r="GJ582" s="138"/>
      <c r="GT582" s="138"/>
      <c r="HD582" s="138"/>
      <c r="HN582" s="138"/>
      <c r="HX582" s="138"/>
      <c r="IH582" s="138"/>
      <c r="IR582" s="138"/>
    </row>
    <row xmlns:x14ac="http://schemas.microsoft.com/office/spreadsheetml/2009/9/ac" r="583" s="3" customFormat="true" x14ac:dyDescent="0.25">
      <c r="A583" s="420"/>
      <c r="B583" s="138"/>
      <c r="L583" s="138"/>
      <c r="V583" s="138"/>
      <c r="AF583" s="138"/>
      <c r="AP583" s="138"/>
      <c r="AZ583" s="138"/>
      <c r="BA583" s="138"/>
      <c r="BB583" s="138"/>
      <c r="BC583" s="138"/>
      <c r="BD583" s="138"/>
      <c r="BE583" s="138"/>
      <c r="BF583" s="138"/>
      <c r="BG583" s="138"/>
      <c r="BJ583" s="138"/>
      <c r="BT583" s="138"/>
      <c r="CD583" s="138"/>
      <c r="CN583" s="138"/>
      <c r="CX583" s="138"/>
      <c r="DH583" s="138"/>
      <c r="DR583" s="138"/>
      <c r="EB583" s="138"/>
      <c r="EL583" s="138"/>
      <c r="EV583" s="138"/>
      <c r="FF583" s="138"/>
      <c r="FP583" s="138"/>
      <c r="FZ583" s="138"/>
      <c r="GJ583" s="138"/>
      <c r="GT583" s="138"/>
      <c r="HD583" s="138"/>
      <c r="HN583" s="138"/>
      <c r="HX583" s="138"/>
      <c r="IH583" s="138"/>
      <c r="IR583" s="138"/>
    </row>
    <row xmlns:x14ac="http://schemas.microsoft.com/office/spreadsheetml/2009/9/ac" r="584" s="3" customFormat="true" x14ac:dyDescent="0.25">
      <c r="A584" s="420"/>
      <c r="B584" s="138"/>
      <c r="L584" s="138"/>
      <c r="V584" s="138"/>
      <c r="AF584" s="138"/>
      <c r="AP584" s="138"/>
      <c r="AZ584" s="138"/>
      <c r="BA584" s="138"/>
      <c r="BB584" s="138"/>
      <c r="BC584" s="138"/>
      <c r="BD584" s="138"/>
      <c r="BE584" s="138"/>
      <c r="BF584" s="138"/>
      <c r="BG584" s="138"/>
      <c r="BJ584" s="138"/>
      <c r="BT584" s="138"/>
      <c r="CD584" s="138"/>
      <c r="CN584" s="138"/>
      <c r="CX584" s="138"/>
      <c r="DH584" s="138"/>
      <c r="DR584" s="138"/>
      <c r="EB584" s="138"/>
      <c r="EL584" s="138"/>
      <c r="EV584" s="138"/>
      <c r="FF584" s="138"/>
      <c r="FP584" s="138"/>
      <c r="FZ584" s="138"/>
      <c r="GJ584" s="138"/>
      <c r="GT584" s="138"/>
      <c r="HD584" s="138"/>
      <c r="HN584" s="138"/>
      <c r="HX584" s="138"/>
      <c r="IH584" s="138"/>
      <c r="IR584" s="138"/>
    </row>
    <row xmlns:x14ac="http://schemas.microsoft.com/office/spreadsheetml/2009/9/ac" r="585" s="3" customFormat="true" x14ac:dyDescent="0.25">
      <c r="A585" s="420"/>
      <c r="B585" s="138"/>
      <c r="L585" s="138"/>
      <c r="V585" s="138"/>
      <c r="AF585" s="138"/>
      <c r="AP585" s="138"/>
      <c r="AZ585" s="138"/>
      <c r="BA585" s="138"/>
      <c r="BB585" s="138"/>
      <c r="BC585" s="138"/>
      <c r="BD585" s="138"/>
      <c r="BE585" s="138"/>
      <c r="BF585" s="138"/>
      <c r="BG585" s="138"/>
      <c r="BJ585" s="138"/>
      <c r="BT585" s="138"/>
      <c r="CD585" s="138"/>
      <c r="CN585" s="138"/>
      <c r="CX585" s="138"/>
      <c r="DH585" s="138"/>
      <c r="DR585" s="138"/>
      <c r="EB585" s="138"/>
      <c r="EL585" s="138"/>
      <c r="EV585" s="138"/>
      <c r="FF585" s="138"/>
      <c r="FP585" s="138"/>
      <c r="FZ585" s="138"/>
      <c r="GJ585" s="138"/>
      <c r="GT585" s="138"/>
      <c r="HD585" s="138"/>
      <c r="HN585" s="138"/>
      <c r="HX585" s="138"/>
      <c r="IH585" s="138"/>
      <c r="IR585" s="138"/>
    </row>
    <row xmlns:x14ac="http://schemas.microsoft.com/office/spreadsheetml/2009/9/ac" r="586" s="3" customFormat="true" x14ac:dyDescent="0.25">
      <c r="A586" s="420"/>
      <c r="B586" s="138"/>
      <c r="L586" s="138"/>
      <c r="V586" s="138"/>
      <c r="AF586" s="138"/>
      <c r="AP586" s="138"/>
      <c r="AZ586" s="138"/>
      <c r="BA586" s="138"/>
      <c r="BB586" s="138"/>
      <c r="BC586" s="138"/>
      <c r="BD586" s="138"/>
      <c r="BE586" s="138"/>
      <c r="BF586" s="138"/>
      <c r="BG586" s="138"/>
      <c r="BJ586" s="138"/>
      <c r="BT586" s="138"/>
      <c r="CD586" s="138"/>
      <c r="CN586" s="138"/>
      <c r="CX586" s="138"/>
      <c r="DH586" s="138"/>
      <c r="DR586" s="138"/>
      <c r="EB586" s="138"/>
      <c r="EL586" s="138"/>
      <c r="EV586" s="138"/>
      <c r="FF586" s="138"/>
      <c r="FP586" s="138"/>
      <c r="FZ586" s="138"/>
      <c r="GJ586" s="138"/>
      <c r="GT586" s="138"/>
      <c r="HD586" s="138"/>
      <c r="HN586" s="138"/>
      <c r="HX586" s="138"/>
      <c r="IH586" s="138"/>
      <c r="IR586" s="138"/>
    </row>
    <row xmlns:x14ac="http://schemas.microsoft.com/office/spreadsheetml/2009/9/ac" r="587" s="3" customFormat="true" x14ac:dyDescent="0.25">
      <c r="A587" s="420"/>
      <c r="B587" s="138"/>
      <c r="L587" s="138"/>
      <c r="V587" s="138"/>
      <c r="AF587" s="138"/>
      <c r="AP587" s="138"/>
      <c r="AZ587" s="138"/>
      <c r="BA587" s="138"/>
      <c r="BB587" s="138"/>
      <c r="BC587" s="138"/>
      <c r="BD587" s="138"/>
      <c r="BE587" s="138"/>
      <c r="BF587" s="138"/>
      <c r="BG587" s="138"/>
      <c r="BJ587" s="138"/>
      <c r="BT587" s="138"/>
      <c r="CD587" s="138"/>
      <c r="CN587" s="138"/>
      <c r="CX587" s="138"/>
      <c r="DH587" s="138"/>
      <c r="DR587" s="138"/>
      <c r="EB587" s="138"/>
      <c r="EL587" s="138"/>
      <c r="EV587" s="138"/>
      <c r="FF587" s="138"/>
      <c r="FP587" s="138"/>
      <c r="FZ587" s="138"/>
      <c r="GJ587" s="138"/>
      <c r="GT587" s="138"/>
      <c r="HD587" s="138"/>
      <c r="HN587" s="138"/>
      <c r="HX587" s="138"/>
      <c r="IH587" s="138"/>
      <c r="IR587" s="138"/>
    </row>
    <row xmlns:x14ac="http://schemas.microsoft.com/office/spreadsheetml/2009/9/ac" r="588" s="3" customFormat="true" x14ac:dyDescent="0.25">
      <c r="A588" s="420"/>
      <c r="B588" s="138"/>
      <c r="L588" s="138"/>
      <c r="V588" s="138"/>
      <c r="AF588" s="138"/>
      <c r="AP588" s="138"/>
      <c r="AZ588" s="138"/>
      <c r="BA588" s="138"/>
      <c r="BB588" s="138"/>
      <c r="BC588" s="138"/>
      <c r="BD588" s="138"/>
      <c r="BE588" s="138"/>
      <c r="BF588" s="138"/>
      <c r="BG588" s="138"/>
      <c r="BJ588" s="138"/>
      <c r="BT588" s="138"/>
      <c r="CD588" s="138"/>
      <c r="CN588" s="138"/>
      <c r="CX588" s="138"/>
      <c r="DH588" s="138"/>
      <c r="DR588" s="138"/>
      <c r="EB588" s="138"/>
      <c r="EL588" s="138"/>
      <c r="EV588" s="138"/>
      <c r="FF588" s="138"/>
      <c r="FP588" s="138"/>
      <c r="FZ588" s="138"/>
      <c r="GJ588" s="138"/>
      <c r="GT588" s="138"/>
      <c r="HD588" s="138"/>
      <c r="HN588" s="138"/>
      <c r="HX588" s="138"/>
      <c r="IH588" s="138"/>
      <c r="IR588" s="138"/>
    </row>
    <row xmlns:x14ac="http://schemas.microsoft.com/office/spreadsheetml/2009/9/ac" r="589" s="3" customFormat="true" x14ac:dyDescent="0.25">
      <c r="A589" s="420"/>
      <c r="B589" s="138"/>
      <c r="L589" s="138"/>
      <c r="V589" s="138"/>
      <c r="AF589" s="138"/>
      <c r="AP589" s="138"/>
      <c r="AZ589" s="138"/>
      <c r="BA589" s="138"/>
      <c r="BB589" s="138"/>
      <c r="BC589" s="138"/>
      <c r="BD589" s="138"/>
      <c r="BE589" s="138"/>
      <c r="BF589" s="138"/>
      <c r="BG589" s="138"/>
      <c r="BJ589" s="138"/>
      <c r="BT589" s="138"/>
      <c r="CD589" s="138"/>
      <c r="CN589" s="138"/>
      <c r="CX589" s="138"/>
      <c r="DH589" s="138"/>
      <c r="DR589" s="138"/>
      <c r="EB589" s="138"/>
      <c r="EL589" s="138"/>
      <c r="EV589" s="138"/>
      <c r="FF589" s="138"/>
      <c r="FP589" s="138"/>
      <c r="FZ589" s="138"/>
      <c r="GJ589" s="138"/>
      <c r="GT589" s="138"/>
      <c r="HD589" s="138"/>
      <c r="HN589" s="138"/>
      <c r="HX589" s="138"/>
      <c r="IH589" s="138"/>
      <c r="IR589" s="138"/>
    </row>
    <row xmlns:x14ac="http://schemas.microsoft.com/office/spreadsheetml/2009/9/ac" r="590" s="3" customFormat="true" x14ac:dyDescent="0.25">
      <c r="A590" s="420"/>
      <c r="B590" s="138"/>
      <c r="L590" s="138"/>
      <c r="V590" s="138"/>
      <c r="AF590" s="138"/>
      <c r="AP590" s="138"/>
      <c r="AZ590" s="138"/>
      <c r="BA590" s="138"/>
      <c r="BB590" s="138"/>
      <c r="BC590" s="138"/>
      <c r="BD590" s="138"/>
      <c r="BE590" s="138"/>
      <c r="BF590" s="138"/>
      <c r="BG590" s="138"/>
      <c r="BJ590" s="138"/>
      <c r="BT590" s="138"/>
      <c r="CD590" s="138"/>
      <c r="CN590" s="138"/>
      <c r="CX590" s="138"/>
      <c r="DH590" s="138"/>
      <c r="DR590" s="138"/>
      <c r="EB590" s="138"/>
      <c r="EL590" s="138"/>
      <c r="EV590" s="138"/>
      <c r="FF590" s="138"/>
      <c r="FP590" s="138"/>
      <c r="FZ590" s="138"/>
      <c r="GJ590" s="138"/>
      <c r="GT590" s="138"/>
      <c r="HD590" s="138"/>
      <c r="HN590" s="138"/>
      <c r="HX590" s="138"/>
      <c r="IH590" s="138"/>
      <c r="IR590" s="138"/>
    </row>
    <row xmlns:x14ac="http://schemas.microsoft.com/office/spreadsheetml/2009/9/ac" r="591" s="3" customFormat="true" x14ac:dyDescent="0.25">
      <c r="A591" s="420"/>
      <c r="B591" s="138"/>
      <c r="L591" s="138"/>
      <c r="V591" s="138"/>
      <c r="AF591" s="138"/>
      <c r="AP591" s="138"/>
      <c r="AZ591" s="138"/>
      <c r="BA591" s="138"/>
      <c r="BB591" s="138"/>
      <c r="BC591" s="138"/>
      <c r="BD591" s="138"/>
      <c r="BE591" s="138"/>
      <c r="BF591" s="138"/>
      <c r="BG591" s="138"/>
      <c r="BJ591" s="138"/>
      <c r="BT591" s="138"/>
      <c r="CD591" s="138"/>
      <c r="CN591" s="138"/>
      <c r="CX591" s="138"/>
      <c r="DH591" s="138"/>
      <c r="DR591" s="138"/>
      <c r="EB591" s="138"/>
      <c r="EL591" s="138"/>
      <c r="EV591" s="138"/>
      <c r="FF591" s="138"/>
      <c r="FP591" s="138"/>
      <c r="FZ591" s="138"/>
      <c r="GJ591" s="138"/>
      <c r="GT591" s="138"/>
      <c r="HD591" s="138"/>
      <c r="HN591" s="138"/>
      <c r="HX591" s="138"/>
      <c r="IH591" s="138"/>
      <c r="IR591" s="138"/>
    </row>
    <row xmlns:x14ac="http://schemas.microsoft.com/office/spreadsheetml/2009/9/ac" r="592" s="3" customFormat="true" x14ac:dyDescent="0.25">
      <c r="A592" s="420"/>
      <c r="B592" s="138"/>
      <c r="L592" s="138"/>
      <c r="V592" s="138"/>
      <c r="AF592" s="138"/>
      <c r="AP592" s="138"/>
      <c r="AZ592" s="138"/>
      <c r="BA592" s="138"/>
      <c r="BB592" s="138"/>
      <c r="BC592" s="138"/>
      <c r="BD592" s="138"/>
      <c r="BE592" s="138"/>
      <c r="BF592" s="138"/>
      <c r="BG592" s="138"/>
      <c r="BJ592" s="138"/>
      <c r="BT592" s="138"/>
      <c r="CD592" s="138"/>
      <c r="CN592" s="138"/>
      <c r="CX592" s="138"/>
      <c r="DH592" s="138"/>
      <c r="DR592" s="138"/>
      <c r="EB592" s="138"/>
      <c r="EL592" s="138"/>
      <c r="EV592" s="138"/>
      <c r="FF592" s="138"/>
      <c r="FP592" s="138"/>
      <c r="FZ592" s="138"/>
      <c r="GJ592" s="138"/>
      <c r="GT592" s="138"/>
      <c r="HD592" s="138"/>
      <c r="HN592" s="138"/>
      <c r="HX592" s="138"/>
      <c r="IH592" s="138"/>
      <c r="IR592" s="138"/>
    </row>
    <row xmlns:x14ac="http://schemas.microsoft.com/office/spreadsheetml/2009/9/ac" r="593" s="3" customFormat="true" x14ac:dyDescent="0.25">
      <c r="A593" s="420"/>
      <c r="B593" s="138"/>
      <c r="L593" s="138"/>
      <c r="V593" s="138"/>
      <c r="AF593" s="138"/>
      <c r="AP593" s="138"/>
      <c r="AZ593" s="138"/>
      <c r="BA593" s="138"/>
      <c r="BB593" s="138"/>
      <c r="BC593" s="138"/>
      <c r="BD593" s="138"/>
      <c r="BE593" s="138"/>
      <c r="BF593" s="138"/>
      <c r="BG593" s="138"/>
      <c r="BJ593" s="138"/>
      <c r="BT593" s="138"/>
      <c r="CD593" s="138"/>
      <c r="CN593" s="138"/>
      <c r="CX593" s="138"/>
      <c r="DH593" s="138"/>
      <c r="DR593" s="138"/>
      <c r="EB593" s="138"/>
      <c r="EL593" s="138"/>
      <c r="EV593" s="138"/>
      <c r="FF593" s="138"/>
      <c r="FP593" s="138"/>
      <c r="FZ593" s="138"/>
      <c r="GJ593" s="138"/>
      <c r="GT593" s="138"/>
      <c r="HD593" s="138"/>
      <c r="HN593" s="138"/>
      <c r="HX593" s="138"/>
      <c r="IH593" s="138"/>
      <c r="IR593" s="138"/>
    </row>
    <row xmlns:x14ac="http://schemas.microsoft.com/office/spreadsheetml/2009/9/ac" r="594" s="3" customFormat="true" x14ac:dyDescent="0.25">
      <c r="A594" s="420"/>
      <c r="B594" s="138"/>
      <c r="L594" s="138"/>
      <c r="V594" s="138"/>
      <c r="AF594" s="138"/>
      <c r="AP594" s="138"/>
      <c r="AZ594" s="138"/>
      <c r="BA594" s="138"/>
      <c r="BB594" s="138"/>
      <c r="BC594" s="138"/>
      <c r="BD594" s="138"/>
      <c r="BE594" s="138"/>
      <c r="BF594" s="138"/>
      <c r="BG594" s="138"/>
      <c r="BJ594" s="138"/>
      <c r="BT594" s="138"/>
      <c r="CD594" s="138"/>
      <c r="CN594" s="138"/>
      <c r="CX594" s="138"/>
      <c r="DH594" s="138"/>
      <c r="DR594" s="138"/>
      <c r="EB594" s="138"/>
      <c r="EL594" s="138"/>
      <c r="EV594" s="138"/>
      <c r="FF594" s="138"/>
      <c r="FP594" s="138"/>
      <c r="FZ594" s="138"/>
      <c r="GJ594" s="138"/>
      <c r="GT594" s="138"/>
      <c r="HD594" s="138"/>
      <c r="HN594" s="138"/>
      <c r="HX594" s="138"/>
      <c r="IH594" s="138"/>
      <c r="IR594" s="138"/>
    </row>
    <row xmlns:x14ac="http://schemas.microsoft.com/office/spreadsheetml/2009/9/ac" r="595" s="3" customFormat="true" x14ac:dyDescent="0.25">
      <c r="A595" s="420"/>
      <c r="B595" s="138"/>
      <c r="L595" s="138"/>
      <c r="V595" s="138"/>
      <c r="AF595" s="138"/>
      <c r="AP595" s="138"/>
      <c r="AZ595" s="138"/>
      <c r="BA595" s="138"/>
      <c r="BB595" s="138"/>
      <c r="BC595" s="138"/>
      <c r="BD595" s="138"/>
      <c r="BE595" s="138"/>
      <c r="BF595" s="138"/>
      <c r="BG595" s="138"/>
      <c r="BJ595" s="138"/>
      <c r="BT595" s="138"/>
      <c r="CD595" s="138"/>
      <c r="CN595" s="138"/>
      <c r="CX595" s="138"/>
      <c r="DH595" s="138"/>
      <c r="DR595" s="138"/>
      <c r="EB595" s="138"/>
      <c r="EL595" s="138"/>
      <c r="EV595" s="138"/>
      <c r="FF595" s="138"/>
      <c r="FP595" s="138"/>
      <c r="FZ595" s="138"/>
      <c r="GJ595" s="138"/>
      <c r="GT595" s="138"/>
      <c r="HD595" s="138"/>
      <c r="HN595" s="138"/>
      <c r="HX595" s="138"/>
      <c r="IH595" s="138"/>
      <c r="IR595" s="138"/>
    </row>
    <row xmlns:x14ac="http://schemas.microsoft.com/office/spreadsheetml/2009/9/ac" r="596" s="3" customFormat="true" x14ac:dyDescent="0.25">
      <c r="A596" s="420"/>
      <c r="B596" s="138"/>
      <c r="L596" s="138"/>
      <c r="V596" s="138"/>
      <c r="AF596" s="138"/>
      <c r="AP596" s="138"/>
      <c r="AZ596" s="138"/>
      <c r="BA596" s="138"/>
      <c r="BB596" s="138"/>
      <c r="BC596" s="138"/>
      <c r="BD596" s="138"/>
      <c r="BE596" s="138"/>
      <c r="BF596" s="138"/>
      <c r="BG596" s="138"/>
      <c r="BJ596" s="138"/>
      <c r="BT596" s="138"/>
      <c r="CD596" s="138"/>
      <c r="CN596" s="138"/>
      <c r="CX596" s="138"/>
      <c r="DH596" s="138"/>
      <c r="DR596" s="138"/>
      <c r="EB596" s="138"/>
      <c r="EL596" s="138"/>
      <c r="EV596" s="138"/>
      <c r="FF596" s="138"/>
      <c r="FP596" s="138"/>
      <c r="FZ596" s="138"/>
      <c r="GJ596" s="138"/>
      <c r="GT596" s="138"/>
      <c r="HD596" s="138"/>
      <c r="HN596" s="138"/>
      <c r="HX596" s="138"/>
      <c r="IH596" s="138"/>
      <c r="IR596" s="138"/>
    </row>
    <row xmlns:x14ac="http://schemas.microsoft.com/office/spreadsheetml/2009/9/ac" r="597" s="3" customFormat="true" x14ac:dyDescent="0.25">
      <c r="A597" s="420"/>
      <c r="B597" s="138"/>
      <c r="L597" s="138"/>
      <c r="V597" s="138"/>
      <c r="AF597" s="138"/>
      <c r="AP597" s="138"/>
      <c r="AZ597" s="138"/>
      <c r="BA597" s="138"/>
      <c r="BB597" s="138"/>
      <c r="BC597" s="138"/>
      <c r="BD597" s="138"/>
      <c r="BE597" s="138"/>
      <c r="BF597" s="138"/>
      <c r="BG597" s="138"/>
      <c r="BJ597" s="138"/>
      <c r="BT597" s="138"/>
      <c r="CD597" s="138"/>
      <c r="CN597" s="138"/>
      <c r="CX597" s="138"/>
      <c r="DH597" s="138"/>
      <c r="DR597" s="138"/>
      <c r="EB597" s="138"/>
      <c r="EL597" s="138"/>
      <c r="EV597" s="138"/>
      <c r="FF597" s="138"/>
      <c r="FP597" s="138"/>
      <c r="FZ597" s="138"/>
      <c r="GJ597" s="138"/>
      <c r="GT597" s="138"/>
      <c r="HD597" s="138"/>
      <c r="HN597" s="138"/>
      <c r="HX597" s="138"/>
      <c r="IH597" s="138"/>
      <c r="IR597" s="138"/>
    </row>
    <row xmlns:x14ac="http://schemas.microsoft.com/office/spreadsheetml/2009/9/ac" r="598" s="3" customFormat="true" x14ac:dyDescent="0.25">
      <c r="A598" s="420"/>
      <c r="B598" s="138"/>
      <c r="L598" s="138"/>
      <c r="V598" s="138"/>
      <c r="AF598" s="138"/>
      <c r="AP598" s="138"/>
      <c r="AZ598" s="138"/>
      <c r="BA598" s="138"/>
      <c r="BB598" s="138"/>
      <c r="BC598" s="138"/>
      <c r="BD598" s="138"/>
      <c r="BE598" s="138"/>
      <c r="BF598" s="138"/>
      <c r="BG598" s="138"/>
      <c r="BJ598" s="138"/>
      <c r="BT598" s="138"/>
      <c r="CD598" s="138"/>
      <c r="CN598" s="138"/>
      <c r="CX598" s="138"/>
      <c r="DH598" s="138"/>
      <c r="DR598" s="138"/>
      <c r="EB598" s="138"/>
      <c r="EL598" s="138"/>
      <c r="EV598" s="138"/>
      <c r="FF598" s="138"/>
      <c r="FP598" s="138"/>
      <c r="FZ598" s="138"/>
      <c r="GJ598" s="138"/>
      <c r="GT598" s="138"/>
      <c r="HD598" s="138"/>
      <c r="HN598" s="138"/>
      <c r="HX598" s="138"/>
      <c r="IH598" s="138"/>
      <c r="IR598" s="138"/>
    </row>
    <row xmlns:x14ac="http://schemas.microsoft.com/office/spreadsheetml/2009/9/ac" r="599" s="3" customFormat="true" x14ac:dyDescent="0.25">
      <c r="A599" s="420"/>
      <c r="B599" s="138"/>
      <c r="L599" s="138"/>
      <c r="V599" s="138"/>
      <c r="AF599" s="138"/>
      <c r="AP599" s="138"/>
      <c r="AZ599" s="138"/>
      <c r="BA599" s="138"/>
      <c r="BB599" s="138"/>
      <c r="BC599" s="138"/>
      <c r="BD599" s="138"/>
      <c r="BE599" s="138"/>
      <c r="BF599" s="138"/>
      <c r="BG599" s="138"/>
      <c r="BJ599" s="138"/>
      <c r="BT599" s="138"/>
      <c r="CD599" s="138"/>
      <c r="CN599" s="138"/>
      <c r="CX599" s="138"/>
      <c r="DH599" s="138"/>
      <c r="DR599" s="138"/>
      <c r="EB599" s="138"/>
      <c r="EL599" s="138"/>
      <c r="EV599" s="138"/>
      <c r="FF599" s="138"/>
      <c r="FP599" s="138"/>
      <c r="FZ599" s="138"/>
      <c r="GJ599" s="138"/>
      <c r="GT599" s="138"/>
      <c r="HD599" s="138"/>
      <c r="HN599" s="138"/>
      <c r="HX599" s="138"/>
      <c r="IH599" s="138"/>
      <c r="IR599" s="138"/>
    </row>
    <row xmlns:x14ac="http://schemas.microsoft.com/office/spreadsheetml/2009/9/ac" r="600" s="3" customFormat="true" x14ac:dyDescent="0.25">
      <c r="A600" s="420"/>
      <c r="B600" s="138"/>
      <c r="L600" s="138"/>
      <c r="V600" s="138"/>
      <c r="AF600" s="138"/>
      <c r="AP600" s="138"/>
      <c r="AZ600" s="138"/>
      <c r="BA600" s="138"/>
      <c r="BB600" s="138"/>
      <c r="BC600" s="138"/>
      <c r="BD600" s="138"/>
      <c r="BE600" s="138"/>
      <c r="BF600" s="138"/>
      <c r="BG600" s="138"/>
      <c r="BJ600" s="138"/>
      <c r="BT600" s="138"/>
      <c r="CD600" s="138"/>
      <c r="CN600" s="138"/>
      <c r="CX600" s="138"/>
      <c r="DH600" s="138"/>
      <c r="DR600" s="138"/>
      <c r="EB600" s="138"/>
      <c r="EL600" s="138"/>
      <c r="EV600" s="138"/>
      <c r="FF600" s="138"/>
      <c r="FP600" s="138"/>
      <c r="FZ600" s="138"/>
      <c r="GJ600" s="138"/>
      <c r="GT600" s="138"/>
      <c r="HD600" s="138"/>
      <c r="HN600" s="138"/>
      <c r="HX600" s="138"/>
      <c r="IH600" s="138"/>
      <c r="IR600" s="138"/>
    </row>
    <row xmlns:x14ac="http://schemas.microsoft.com/office/spreadsheetml/2009/9/ac" r="601" s="3" customFormat="true" x14ac:dyDescent="0.25">
      <c r="A601" s="420"/>
      <c r="B601" s="138"/>
      <c r="L601" s="138"/>
      <c r="V601" s="138"/>
      <c r="AF601" s="138"/>
      <c r="AP601" s="138"/>
      <c r="AZ601" s="138"/>
      <c r="BA601" s="138"/>
      <c r="BB601" s="138"/>
      <c r="BC601" s="138"/>
      <c r="BD601" s="138"/>
      <c r="BE601" s="138"/>
      <c r="BF601" s="138"/>
      <c r="BG601" s="138"/>
      <c r="BJ601" s="138"/>
      <c r="BT601" s="138"/>
      <c r="CD601" s="138"/>
      <c r="CN601" s="138"/>
      <c r="CX601" s="138"/>
      <c r="DH601" s="138"/>
      <c r="DR601" s="138"/>
      <c r="EB601" s="138"/>
      <c r="EL601" s="138"/>
      <c r="EV601" s="138"/>
      <c r="FF601" s="138"/>
      <c r="FP601" s="138"/>
      <c r="FZ601" s="138"/>
      <c r="GJ601" s="138"/>
      <c r="GT601" s="138"/>
      <c r="HD601" s="138"/>
      <c r="HN601" s="138"/>
      <c r="HX601" s="138"/>
      <c r="IH601" s="138"/>
      <c r="IR601" s="138"/>
    </row>
    <row xmlns:x14ac="http://schemas.microsoft.com/office/spreadsheetml/2009/9/ac" r="602" s="3" customFormat="true" x14ac:dyDescent="0.25">
      <c r="A602" s="420"/>
      <c r="B602" s="138"/>
      <c r="L602" s="138"/>
      <c r="V602" s="138"/>
      <c r="AF602" s="138"/>
      <c r="AP602" s="138"/>
      <c r="AZ602" s="138"/>
      <c r="BA602" s="138"/>
      <c r="BB602" s="138"/>
      <c r="BC602" s="138"/>
      <c r="BD602" s="138"/>
      <c r="BE602" s="138"/>
      <c r="BF602" s="138"/>
      <c r="BG602" s="138"/>
      <c r="BJ602" s="138"/>
      <c r="BT602" s="138"/>
      <c r="CD602" s="138"/>
      <c r="CN602" s="138"/>
      <c r="CX602" s="138"/>
      <c r="DH602" s="138"/>
      <c r="DR602" s="138"/>
      <c r="EB602" s="138"/>
      <c r="EL602" s="138"/>
      <c r="EV602" s="138"/>
      <c r="FF602" s="138"/>
      <c r="FP602" s="138"/>
      <c r="FZ602" s="138"/>
      <c r="GJ602" s="138"/>
      <c r="GT602" s="138"/>
      <c r="HD602" s="138"/>
      <c r="HN602" s="138"/>
      <c r="HX602" s="138"/>
      <c r="IH602" s="138"/>
      <c r="IR602" s="138"/>
    </row>
    <row xmlns:x14ac="http://schemas.microsoft.com/office/spreadsheetml/2009/9/ac" r="603" s="3" customFormat="true" x14ac:dyDescent="0.25">
      <c r="A603" s="420"/>
      <c r="B603" s="138"/>
      <c r="L603" s="138"/>
      <c r="V603" s="138"/>
      <c r="AF603" s="138"/>
      <c r="AP603" s="138"/>
      <c r="AZ603" s="138"/>
      <c r="BA603" s="138"/>
      <c r="BB603" s="138"/>
      <c r="BC603" s="138"/>
      <c r="BD603" s="138"/>
      <c r="BE603" s="138"/>
      <c r="BF603" s="138"/>
      <c r="BG603" s="138"/>
      <c r="BJ603" s="138"/>
      <c r="BT603" s="138"/>
      <c r="CD603" s="138"/>
      <c r="CN603" s="138"/>
      <c r="CX603" s="138"/>
      <c r="DH603" s="138"/>
      <c r="DR603" s="138"/>
      <c r="EB603" s="138"/>
      <c r="EL603" s="138"/>
      <c r="EV603" s="138"/>
      <c r="FF603" s="138"/>
      <c r="FP603" s="138"/>
      <c r="FZ603" s="138"/>
      <c r="GJ603" s="138"/>
      <c r="GT603" s="138"/>
      <c r="HD603" s="138"/>
      <c r="HN603" s="138"/>
      <c r="HX603" s="138"/>
      <c r="IH603" s="138"/>
      <c r="IR603" s="138"/>
    </row>
    <row xmlns:x14ac="http://schemas.microsoft.com/office/spreadsheetml/2009/9/ac" r="604" s="3" customFormat="true" x14ac:dyDescent="0.25">
      <c r="A604" s="420"/>
      <c r="B604" s="138"/>
      <c r="L604" s="138"/>
      <c r="V604" s="138"/>
      <c r="AF604" s="138"/>
      <c r="AP604" s="138"/>
      <c r="AZ604" s="138"/>
      <c r="BA604" s="138"/>
      <c r="BB604" s="138"/>
      <c r="BC604" s="138"/>
      <c r="BD604" s="138"/>
      <c r="BE604" s="138"/>
      <c r="BF604" s="138"/>
      <c r="BG604" s="138"/>
      <c r="BJ604" s="138"/>
      <c r="BT604" s="138"/>
      <c r="CD604" s="138"/>
      <c r="CN604" s="138"/>
      <c r="CX604" s="138"/>
      <c r="DH604" s="138"/>
      <c r="DR604" s="138"/>
      <c r="EB604" s="138"/>
      <c r="EL604" s="138"/>
      <c r="EV604" s="138"/>
      <c r="FF604" s="138"/>
      <c r="FP604" s="138"/>
      <c r="FZ604" s="138"/>
      <c r="GJ604" s="138"/>
      <c r="GT604" s="138"/>
      <c r="HD604" s="138"/>
      <c r="HN604" s="138"/>
      <c r="HX604" s="138"/>
      <c r="IH604" s="138"/>
      <c r="IR604" s="138"/>
    </row>
    <row xmlns:x14ac="http://schemas.microsoft.com/office/spreadsheetml/2009/9/ac" r="605" s="3" customFormat="true" x14ac:dyDescent="0.25">
      <c r="A605" s="420"/>
      <c r="B605" s="138"/>
      <c r="L605" s="138"/>
      <c r="V605" s="138"/>
      <c r="AF605" s="138"/>
      <c r="AP605" s="138"/>
      <c r="AZ605" s="138"/>
      <c r="BA605" s="138"/>
      <c r="BB605" s="138"/>
      <c r="BC605" s="138"/>
      <c r="BD605" s="138"/>
      <c r="BE605" s="138"/>
      <c r="BF605" s="138"/>
      <c r="BG605" s="138"/>
      <c r="BJ605" s="138"/>
      <c r="BT605" s="138"/>
      <c r="CD605" s="138"/>
      <c r="CN605" s="138"/>
      <c r="CX605" s="138"/>
      <c r="DH605" s="138"/>
      <c r="DR605" s="138"/>
      <c r="EB605" s="138"/>
      <c r="EL605" s="138"/>
      <c r="EV605" s="138"/>
      <c r="FF605" s="138"/>
      <c r="FP605" s="138"/>
      <c r="FZ605" s="138"/>
      <c r="GJ605" s="138"/>
      <c r="GT605" s="138"/>
      <c r="HD605" s="138"/>
      <c r="HN605" s="138"/>
      <c r="HX605" s="138"/>
      <c r="IH605" s="138"/>
      <c r="IR605" s="138"/>
    </row>
    <row xmlns:x14ac="http://schemas.microsoft.com/office/spreadsheetml/2009/9/ac" r="606" s="3" customFormat="true" x14ac:dyDescent="0.25">
      <c r="A606" s="420"/>
      <c r="B606" s="138"/>
      <c r="L606" s="138"/>
      <c r="V606" s="138"/>
      <c r="AF606" s="138"/>
      <c r="AP606" s="138"/>
      <c r="AZ606" s="138"/>
      <c r="BA606" s="138"/>
      <c r="BB606" s="138"/>
      <c r="BC606" s="138"/>
      <c r="BD606" s="138"/>
      <c r="BE606" s="138"/>
      <c r="BF606" s="138"/>
      <c r="BG606" s="138"/>
      <c r="BJ606" s="138"/>
      <c r="BT606" s="138"/>
      <c r="CD606" s="138"/>
      <c r="CN606" s="138"/>
      <c r="CX606" s="138"/>
      <c r="DH606" s="138"/>
      <c r="DR606" s="138"/>
      <c r="EB606" s="138"/>
      <c r="EL606" s="138"/>
      <c r="EV606" s="138"/>
      <c r="FF606" s="138"/>
      <c r="FP606" s="138"/>
      <c r="FZ606" s="138"/>
      <c r="GJ606" s="138"/>
      <c r="GT606" s="138"/>
      <c r="HD606" s="138"/>
      <c r="HN606" s="138"/>
      <c r="HX606" s="138"/>
      <c r="IH606" s="138"/>
      <c r="IR606" s="138"/>
    </row>
    <row xmlns:x14ac="http://schemas.microsoft.com/office/spreadsheetml/2009/9/ac" r="607" s="3" customFormat="true" x14ac:dyDescent="0.25">
      <c r="A607" s="420"/>
      <c r="B607" s="138"/>
      <c r="L607" s="138"/>
      <c r="V607" s="138"/>
      <c r="AF607" s="138"/>
      <c r="AP607" s="138"/>
      <c r="AZ607" s="138"/>
      <c r="BA607" s="138"/>
      <c r="BB607" s="138"/>
      <c r="BC607" s="138"/>
      <c r="BD607" s="138"/>
      <c r="BE607" s="138"/>
      <c r="BF607" s="138"/>
      <c r="BG607" s="138"/>
      <c r="BJ607" s="138"/>
      <c r="BT607" s="138"/>
      <c r="CD607" s="138"/>
      <c r="CN607" s="138"/>
      <c r="CX607" s="138"/>
      <c r="DH607" s="138"/>
      <c r="DR607" s="138"/>
      <c r="EB607" s="138"/>
      <c r="EL607" s="138"/>
      <c r="EV607" s="138"/>
      <c r="FF607" s="138"/>
      <c r="FP607" s="138"/>
      <c r="FZ607" s="138"/>
      <c r="GJ607" s="138"/>
      <c r="GT607" s="138"/>
      <c r="HD607" s="138"/>
      <c r="HN607" s="138"/>
      <c r="HX607" s="138"/>
      <c r="IH607" s="138"/>
      <c r="IR607" s="138"/>
    </row>
    <row xmlns:x14ac="http://schemas.microsoft.com/office/spreadsheetml/2009/9/ac" r="608" s="3" customFormat="true" x14ac:dyDescent="0.25">
      <c r="A608" s="420"/>
      <c r="B608" s="138"/>
      <c r="L608" s="138"/>
      <c r="V608" s="138"/>
      <c r="AF608" s="138"/>
      <c r="AP608" s="138"/>
      <c r="AZ608" s="138"/>
      <c r="BA608" s="138"/>
      <c r="BB608" s="138"/>
      <c r="BC608" s="138"/>
      <c r="BD608" s="138"/>
      <c r="BE608" s="138"/>
      <c r="BF608" s="138"/>
      <c r="BG608" s="138"/>
      <c r="BJ608" s="138"/>
      <c r="BT608" s="138"/>
      <c r="CD608" s="138"/>
      <c r="CN608" s="138"/>
      <c r="CX608" s="138"/>
      <c r="DH608" s="138"/>
      <c r="DR608" s="138"/>
      <c r="EB608" s="138"/>
      <c r="EL608" s="138"/>
      <c r="EV608" s="138"/>
      <c r="FF608" s="138"/>
      <c r="FP608" s="138"/>
      <c r="FZ608" s="138"/>
      <c r="GJ608" s="138"/>
      <c r="GT608" s="138"/>
      <c r="HD608" s="138"/>
      <c r="HN608" s="138"/>
      <c r="HX608" s="138"/>
      <c r="IH608" s="138"/>
      <c r="IR608" s="138"/>
    </row>
    <row xmlns:x14ac="http://schemas.microsoft.com/office/spreadsheetml/2009/9/ac" r="609" s="3" customFormat="true" x14ac:dyDescent="0.25">
      <c r="A609" s="420"/>
      <c r="B609" s="138"/>
      <c r="L609" s="138"/>
      <c r="V609" s="138"/>
      <c r="AF609" s="138"/>
      <c r="AP609" s="138"/>
      <c r="AZ609" s="138"/>
      <c r="BA609" s="138"/>
      <c r="BB609" s="138"/>
      <c r="BC609" s="138"/>
      <c r="BD609" s="138"/>
      <c r="BE609" s="138"/>
      <c r="BF609" s="138"/>
      <c r="BG609" s="138"/>
      <c r="BJ609" s="138"/>
      <c r="BT609" s="138"/>
      <c r="CD609" s="138"/>
      <c r="CN609" s="138"/>
      <c r="CX609" s="138"/>
      <c r="DH609" s="138"/>
      <c r="DR609" s="138"/>
      <c r="EB609" s="138"/>
      <c r="EL609" s="138"/>
      <c r="EV609" s="138"/>
      <c r="FF609" s="138"/>
      <c r="FP609" s="138"/>
      <c r="FZ609" s="138"/>
      <c r="GJ609" s="138"/>
      <c r="GT609" s="138"/>
      <c r="HD609" s="138"/>
      <c r="HN609" s="138"/>
      <c r="HX609" s="138"/>
      <c r="IH609" s="138"/>
      <c r="IR609" s="138"/>
    </row>
    <row xmlns:x14ac="http://schemas.microsoft.com/office/spreadsheetml/2009/9/ac" r="610" s="3" customFormat="true" x14ac:dyDescent="0.25">
      <c r="A610" s="420"/>
      <c r="B610" s="138"/>
      <c r="L610" s="138"/>
      <c r="V610" s="138"/>
      <c r="AF610" s="138"/>
      <c r="AP610" s="138"/>
      <c r="AZ610" s="138"/>
      <c r="BA610" s="138"/>
      <c r="BB610" s="138"/>
      <c r="BC610" s="138"/>
      <c r="BD610" s="138"/>
      <c r="BE610" s="138"/>
      <c r="BF610" s="138"/>
      <c r="BG610" s="138"/>
      <c r="BJ610" s="138"/>
      <c r="BT610" s="138"/>
      <c r="CD610" s="138"/>
      <c r="CN610" s="138"/>
      <c r="CX610" s="138"/>
      <c r="DH610" s="138"/>
      <c r="DR610" s="138"/>
      <c r="EB610" s="138"/>
      <c r="EL610" s="138"/>
      <c r="EV610" s="138"/>
      <c r="FF610" s="138"/>
      <c r="FP610" s="138"/>
      <c r="FZ610" s="138"/>
      <c r="GJ610" s="138"/>
      <c r="GT610" s="138"/>
      <c r="HD610" s="138"/>
      <c r="HN610" s="138"/>
      <c r="HX610" s="138"/>
      <c r="IH610" s="138"/>
      <c r="IR610" s="138"/>
    </row>
    <row xmlns:x14ac="http://schemas.microsoft.com/office/spreadsheetml/2009/9/ac" r="611" s="3" customFormat="true" x14ac:dyDescent="0.25">
      <c r="A611" s="420"/>
      <c r="B611" s="138"/>
      <c r="L611" s="138"/>
      <c r="V611" s="138"/>
      <c r="AF611" s="138"/>
      <c r="AP611" s="138"/>
      <c r="AZ611" s="138"/>
      <c r="BA611" s="138"/>
      <c r="BB611" s="138"/>
      <c r="BC611" s="138"/>
      <c r="BD611" s="138"/>
      <c r="BE611" s="138"/>
      <c r="BF611" s="138"/>
      <c r="BG611" s="138"/>
      <c r="BJ611" s="138"/>
      <c r="BT611" s="138"/>
      <c r="CD611" s="138"/>
      <c r="CN611" s="138"/>
      <c r="CX611" s="138"/>
      <c r="DH611" s="138"/>
      <c r="DR611" s="138"/>
      <c r="EB611" s="138"/>
      <c r="EL611" s="138"/>
      <c r="EV611" s="138"/>
      <c r="FF611" s="138"/>
      <c r="FP611" s="138"/>
      <c r="FZ611" s="138"/>
      <c r="GJ611" s="138"/>
      <c r="GT611" s="138"/>
      <c r="HD611" s="138"/>
      <c r="HN611" s="138"/>
      <c r="HX611" s="138"/>
      <c r="IH611" s="138"/>
      <c r="IR611" s="138"/>
    </row>
    <row xmlns:x14ac="http://schemas.microsoft.com/office/spreadsheetml/2009/9/ac" r="612" s="3" customFormat="true" x14ac:dyDescent="0.25">
      <c r="A612" s="420"/>
      <c r="B612" s="138"/>
      <c r="L612" s="138"/>
      <c r="V612" s="138"/>
      <c r="AF612" s="138"/>
      <c r="AP612" s="138"/>
      <c r="AZ612" s="138"/>
      <c r="BA612" s="138"/>
      <c r="BB612" s="138"/>
      <c r="BC612" s="138"/>
      <c r="BD612" s="138"/>
      <c r="BE612" s="138"/>
      <c r="BF612" s="138"/>
      <c r="BG612" s="138"/>
      <c r="BJ612" s="138"/>
      <c r="BT612" s="138"/>
      <c r="CD612" s="138"/>
      <c r="CN612" s="138"/>
      <c r="CX612" s="138"/>
      <c r="DH612" s="138"/>
      <c r="DR612" s="138"/>
      <c r="EB612" s="138"/>
      <c r="EL612" s="138"/>
      <c r="EV612" s="138"/>
      <c r="FF612" s="138"/>
      <c r="FP612" s="138"/>
      <c r="FZ612" s="138"/>
      <c r="GJ612" s="138"/>
      <c r="GT612" s="138"/>
      <c r="HD612" s="138"/>
      <c r="HN612" s="138"/>
      <c r="HX612" s="138"/>
      <c r="IH612" s="138"/>
      <c r="IR612" s="138"/>
    </row>
    <row xmlns:x14ac="http://schemas.microsoft.com/office/spreadsheetml/2009/9/ac" r="613" s="3" customFormat="true" x14ac:dyDescent="0.25">
      <c r="A613" s="420"/>
      <c r="B613" s="138"/>
      <c r="L613" s="138"/>
      <c r="V613" s="138"/>
      <c r="AF613" s="138"/>
      <c r="AP613" s="138"/>
      <c r="AZ613" s="138"/>
      <c r="BA613" s="138"/>
      <c r="BB613" s="138"/>
      <c r="BC613" s="138"/>
      <c r="BD613" s="138"/>
      <c r="BE613" s="138"/>
      <c r="BF613" s="138"/>
      <c r="BG613" s="138"/>
      <c r="BJ613" s="138"/>
      <c r="BT613" s="138"/>
      <c r="CD613" s="138"/>
      <c r="CN613" s="138"/>
      <c r="CX613" s="138"/>
      <c r="DH613" s="138"/>
      <c r="DR613" s="138"/>
      <c r="EB613" s="138"/>
      <c r="EL613" s="138"/>
      <c r="EV613" s="138"/>
      <c r="FF613" s="138"/>
      <c r="FP613" s="138"/>
      <c r="FZ613" s="138"/>
      <c r="GJ613" s="138"/>
      <c r="GT613" s="138"/>
      <c r="HD613" s="138"/>
      <c r="HN613" s="138"/>
      <c r="HX613" s="138"/>
      <c r="IH613" s="138"/>
      <c r="IR613" s="138"/>
    </row>
    <row xmlns:x14ac="http://schemas.microsoft.com/office/spreadsheetml/2009/9/ac" r="614" s="3" customFormat="true" x14ac:dyDescent="0.25">
      <c r="A614" s="420"/>
      <c r="B614" s="138"/>
      <c r="L614" s="138"/>
      <c r="V614" s="138"/>
      <c r="AF614" s="138"/>
      <c r="AP614" s="138"/>
      <c r="AZ614" s="138"/>
      <c r="BA614" s="138"/>
      <c r="BB614" s="138"/>
      <c r="BC614" s="138"/>
      <c r="BD614" s="138"/>
      <c r="BE614" s="138"/>
      <c r="BF614" s="138"/>
      <c r="BG614" s="138"/>
      <c r="BJ614" s="138"/>
      <c r="BT614" s="138"/>
      <c r="CD614" s="138"/>
      <c r="CN614" s="138"/>
      <c r="CX614" s="138"/>
      <c r="DH614" s="138"/>
      <c r="DR614" s="138"/>
      <c r="EB614" s="138"/>
      <c r="EL614" s="138"/>
      <c r="EV614" s="138"/>
      <c r="FF614" s="138"/>
      <c r="FP614" s="138"/>
      <c r="FZ614" s="138"/>
      <c r="GJ614" s="138"/>
      <c r="GT614" s="138"/>
      <c r="HD614" s="138"/>
      <c r="HN614" s="138"/>
      <c r="HX614" s="138"/>
      <c r="IH614" s="138"/>
      <c r="IR614" s="138"/>
    </row>
    <row xmlns:x14ac="http://schemas.microsoft.com/office/spreadsheetml/2009/9/ac" r="615" s="3" customFormat="true" x14ac:dyDescent="0.25">
      <c r="A615" s="420"/>
      <c r="B615" s="138"/>
      <c r="L615" s="138"/>
      <c r="V615" s="138"/>
      <c r="AF615" s="138"/>
      <c r="AP615" s="138"/>
      <c r="AZ615" s="138"/>
      <c r="BA615" s="138"/>
      <c r="BB615" s="138"/>
      <c r="BC615" s="138"/>
      <c r="BD615" s="138"/>
      <c r="BE615" s="138"/>
      <c r="BF615" s="138"/>
      <c r="BG615" s="138"/>
      <c r="BJ615" s="138"/>
      <c r="BT615" s="138"/>
      <c r="CD615" s="138"/>
      <c r="CN615" s="138"/>
      <c r="CX615" s="138"/>
      <c r="DH615" s="138"/>
      <c r="DR615" s="138"/>
      <c r="EB615" s="138"/>
      <c r="EL615" s="138"/>
      <c r="EV615" s="138"/>
      <c r="FF615" s="138"/>
      <c r="FP615" s="138"/>
      <c r="FZ615" s="138"/>
      <c r="GJ615" s="138"/>
      <c r="GT615" s="138"/>
      <c r="HD615" s="138"/>
      <c r="HN615" s="138"/>
      <c r="HX615" s="138"/>
      <c r="IH615" s="138"/>
      <c r="IR615" s="138"/>
    </row>
    <row xmlns:x14ac="http://schemas.microsoft.com/office/spreadsheetml/2009/9/ac" r="616" s="3" customFormat="true" x14ac:dyDescent="0.25">
      <c r="A616" s="420"/>
      <c r="B616" s="138"/>
      <c r="L616" s="138"/>
      <c r="V616" s="138"/>
      <c r="AF616" s="138"/>
      <c r="AP616" s="138"/>
      <c r="AZ616" s="138"/>
      <c r="BA616" s="138"/>
      <c r="BB616" s="138"/>
      <c r="BC616" s="138"/>
      <c r="BD616" s="138"/>
      <c r="BE616" s="138"/>
      <c r="BF616" s="138"/>
      <c r="BG616" s="138"/>
      <c r="BJ616" s="138"/>
      <c r="BT616" s="138"/>
      <c r="CD616" s="138"/>
      <c r="CN616" s="138"/>
      <c r="CX616" s="138"/>
      <c r="DH616" s="138"/>
      <c r="DR616" s="138"/>
      <c r="EB616" s="138"/>
      <c r="EL616" s="138"/>
      <c r="EV616" s="138"/>
      <c r="FF616" s="138"/>
      <c r="FP616" s="138"/>
      <c r="FZ616" s="138"/>
      <c r="GJ616" s="138"/>
      <c r="GT616" s="138"/>
      <c r="HD616" s="138"/>
      <c r="HN616" s="138"/>
      <c r="HX616" s="138"/>
      <c r="IH616" s="138"/>
      <c r="IR616" s="138"/>
    </row>
    <row xmlns:x14ac="http://schemas.microsoft.com/office/spreadsheetml/2009/9/ac" r="617" s="3" customFormat="true" x14ac:dyDescent="0.25">
      <c r="A617" s="420"/>
      <c r="B617" s="138"/>
      <c r="L617" s="138"/>
      <c r="V617" s="138"/>
      <c r="AF617" s="138"/>
      <c r="AP617" s="138"/>
      <c r="AZ617" s="138"/>
      <c r="BA617" s="138"/>
      <c r="BB617" s="138"/>
      <c r="BC617" s="138"/>
      <c r="BD617" s="138"/>
      <c r="BE617" s="138"/>
      <c r="BF617" s="138"/>
      <c r="BG617" s="138"/>
      <c r="BJ617" s="138"/>
      <c r="BT617" s="138"/>
      <c r="CD617" s="138"/>
      <c r="CN617" s="138"/>
      <c r="CX617" s="138"/>
      <c r="DH617" s="138"/>
      <c r="DR617" s="138"/>
      <c r="EB617" s="138"/>
      <c r="EL617" s="138"/>
      <c r="EV617" s="138"/>
      <c r="FF617" s="138"/>
      <c r="FP617" s="138"/>
      <c r="FZ617" s="138"/>
      <c r="GJ617" s="138"/>
      <c r="GT617" s="138"/>
      <c r="HD617" s="138"/>
      <c r="HN617" s="138"/>
      <c r="HX617" s="138"/>
      <c r="IH617" s="138"/>
      <c r="IR617" s="138"/>
    </row>
    <row xmlns:x14ac="http://schemas.microsoft.com/office/spreadsheetml/2009/9/ac" r="618" s="3" customFormat="true" x14ac:dyDescent="0.25">
      <c r="A618" s="420"/>
      <c r="B618" s="138"/>
      <c r="L618" s="138"/>
      <c r="V618" s="138"/>
      <c r="AF618" s="138"/>
      <c r="AP618" s="138"/>
      <c r="AZ618" s="138"/>
      <c r="BA618" s="138"/>
      <c r="BB618" s="138"/>
      <c r="BC618" s="138"/>
      <c r="BD618" s="138"/>
      <c r="BE618" s="138"/>
      <c r="BF618" s="138"/>
      <c r="BG618" s="138"/>
      <c r="BJ618" s="138"/>
      <c r="BT618" s="138"/>
      <c r="CD618" s="138"/>
      <c r="CN618" s="138"/>
      <c r="CX618" s="138"/>
      <c r="DH618" s="138"/>
      <c r="DR618" s="138"/>
      <c r="EB618" s="138"/>
      <c r="EL618" s="138"/>
      <c r="EV618" s="138"/>
      <c r="FF618" s="138"/>
      <c r="FP618" s="138"/>
      <c r="FZ618" s="138"/>
      <c r="GJ618" s="138"/>
      <c r="GT618" s="138"/>
      <c r="HD618" s="138"/>
      <c r="HN618" s="138"/>
      <c r="HX618" s="138"/>
      <c r="IH618" s="138"/>
      <c r="IR618" s="138"/>
    </row>
    <row xmlns:x14ac="http://schemas.microsoft.com/office/spreadsheetml/2009/9/ac" r="619" s="3" customFormat="true" x14ac:dyDescent="0.25">
      <c r="A619" s="420"/>
      <c r="B619" s="138"/>
      <c r="L619" s="138"/>
      <c r="V619" s="138"/>
      <c r="AF619" s="138"/>
      <c r="AP619" s="138"/>
      <c r="AZ619" s="138"/>
      <c r="BA619" s="138"/>
      <c r="BB619" s="138"/>
      <c r="BC619" s="138"/>
      <c r="BD619" s="138"/>
      <c r="BE619" s="138"/>
      <c r="BF619" s="138"/>
      <c r="BG619" s="138"/>
      <c r="BJ619" s="138"/>
      <c r="BT619" s="138"/>
      <c r="CD619" s="138"/>
      <c r="CN619" s="138"/>
      <c r="CX619" s="138"/>
      <c r="DH619" s="138"/>
      <c r="DR619" s="138"/>
      <c r="EB619" s="138"/>
      <c r="EL619" s="138"/>
      <c r="EV619" s="138"/>
      <c r="FF619" s="138"/>
      <c r="FP619" s="138"/>
      <c r="FZ619" s="138"/>
      <c r="GJ619" s="138"/>
      <c r="GT619" s="138"/>
      <c r="HD619" s="138"/>
      <c r="HN619" s="138"/>
      <c r="HX619" s="138"/>
      <c r="IH619" s="138"/>
      <c r="IR619" s="138"/>
    </row>
    <row xmlns:x14ac="http://schemas.microsoft.com/office/spreadsheetml/2009/9/ac" r="620" s="3" customFormat="true" x14ac:dyDescent="0.25">
      <c r="A620" s="420"/>
      <c r="B620" s="138"/>
      <c r="L620" s="138"/>
      <c r="V620" s="138"/>
      <c r="AF620" s="138"/>
      <c r="AP620" s="138"/>
      <c r="AZ620" s="138"/>
      <c r="BA620" s="138"/>
      <c r="BB620" s="138"/>
      <c r="BC620" s="138"/>
      <c r="BD620" s="138"/>
      <c r="BE620" s="138"/>
      <c r="BF620" s="138"/>
      <c r="BG620" s="138"/>
      <c r="BJ620" s="138"/>
      <c r="BT620" s="138"/>
      <c r="CD620" s="138"/>
      <c r="CN620" s="138"/>
      <c r="CX620" s="138"/>
      <c r="DH620" s="138"/>
      <c r="DR620" s="138"/>
      <c r="EB620" s="138"/>
      <c r="EL620" s="138"/>
      <c r="EV620" s="138"/>
      <c r="FF620" s="138"/>
      <c r="FP620" s="138"/>
      <c r="FZ620" s="138"/>
      <c r="GJ620" s="138"/>
      <c r="GT620" s="138"/>
      <c r="HD620" s="138"/>
      <c r="HN620" s="138"/>
      <c r="HX620" s="138"/>
      <c r="IH620" s="138"/>
      <c r="IR620" s="138"/>
    </row>
    <row xmlns:x14ac="http://schemas.microsoft.com/office/spreadsheetml/2009/9/ac" r="621" s="3" customFormat="true" x14ac:dyDescent="0.25">
      <c r="A621" s="420"/>
      <c r="B621" s="138"/>
      <c r="L621" s="138"/>
      <c r="V621" s="138"/>
      <c r="AF621" s="138"/>
      <c r="AP621" s="138"/>
      <c r="AZ621" s="138"/>
      <c r="BA621" s="138"/>
      <c r="BB621" s="138"/>
      <c r="BC621" s="138"/>
      <c r="BD621" s="138"/>
      <c r="BE621" s="138"/>
      <c r="BF621" s="138"/>
      <c r="BG621" s="138"/>
      <c r="BJ621" s="138"/>
      <c r="BT621" s="138"/>
      <c r="CD621" s="138"/>
      <c r="CN621" s="138"/>
      <c r="CX621" s="138"/>
      <c r="DH621" s="138"/>
      <c r="DR621" s="138"/>
      <c r="EB621" s="138"/>
      <c r="EL621" s="138"/>
      <c r="EV621" s="138"/>
      <c r="FF621" s="138"/>
      <c r="FP621" s="138"/>
      <c r="FZ621" s="138"/>
      <c r="GJ621" s="138"/>
      <c r="GT621" s="138"/>
      <c r="HD621" s="138"/>
      <c r="HN621" s="138"/>
      <c r="HX621" s="138"/>
      <c r="IH621" s="138"/>
      <c r="IR621" s="138"/>
    </row>
    <row xmlns:x14ac="http://schemas.microsoft.com/office/spreadsheetml/2009/9/ac" r="622" s="3" customFormat="true" x14ac:dyDescent="0.25">
      <c r="A622" s="420"/>
      <c r="B622" s="138"/>
      <c r="L622" s="138"/>
      <c r="V622" s="138"/>
      <c r="AF622" s="138"/>
      <c r="AP622" s="138"/>
      <c r="AZ622" s="138"/>
      <c r="BA622" s="138"/>
      <c r="BB622" s="138"/>
      <c r="BC622" s="138"/>
      <c r="BD622" s="138"/>
      <c r="BE622" s="138"/>
      <c r="BF622" s="138"/>
      <c r="BG622" s="138"/>
      <c r="BJ622" s="138"/>
      <c r="BT622" s="138"/>
      <c r="CD622" s="138"/>
      <c r="CN622" s="138"/>
      <c r="CX622" s="138"/>
      <c r="DH622" s="138"/>
      <c r="DR622" s="138"/>
      <c r="EB622" s="138"/>
      <c r="EL622" s="138"/>
      <c r="EV622" s="138"/>
      <c r="FF622" s="138"/>
      <c r="FP622" s="138"/>
      <c r="FZ622" s="138"/>
      <c r="GJ622" s="138"/>
      <c r="GT622" s="138"/>
      <c r="HD622" s="138"/>
      <c r="HN622" s="138"/>
      <c r="HX622" s="138"/>
      <c r="IH622" s="138"/>
      <c r="IR622" s="138"/>
    </row>
    <row xmlns:x14ac="http://schemas.microsoft.com/office/spreadsheetml/2009/9/ac" r="623" s="3" customFormat="true" x14ac:dyDescent="0.25">
      <c r="A623" s="420"/>
      <c r="B623" s="138"/>
      <c r="L623" s="138"/>
      <c r="V623" s="138"/>
      <c r="AF623" s="138"/>
      <c r="AP623" s="138"/>
      <c r="AZ623" s="138"/>
      <c r="BA623" s="138"/>
      <c r="BB623" s="138"/>
      <c r="BC623" s="138"/>
      <c r="BD623" s="138"/>
      <c r="BE623" s="138"/>
      <c r="BF623" s="138"/>
      <c r="BG623" s="138"/>
      <c r="BJ623" s="138"/>
      <c r="BT623" s="138"/>
      <c r="CD623" s="138"/>
      <c r="CN623" s="138"/>
      <c r="CX623" s="138"/>
      <c r="DH623" s="138"/>
      <c r="DR623" s="138"/>
      <c r="EB623" s="138"/>
      <c r="EL623" s="138"/>
      <c r="EV623" s="138"/>
      <c r="FF623" s="138"/>
      <c r="FP623" s="138"/>
      <c r="FZ623" s="138"/>
      <c r="GJ623" s="138"/>
      <c r="GT623" s="138"/>
      <c r="HD623" s="138"/>
      <c r="HN623" s="138"/>
      <c r="HX623" s="138"/>
      <c r="IH623" s="138"/>
      <c r="IR623" s="138"/>
    </row>
    <row xmlns:x14ac="http://schemas.microsoft.com/office/spreadsheetml/2009/9/ac" r="624" s="3" customFormat="true" x14ac:dyDescent="0.25">
      <c r="A624" s="420"/>
      <c r="B624" s="138"/>
      <c r="L624" s="138"/>
      <c r="V624" s="138"/>
      <c r="AF624" s="138"/>
      <c r="AP624" s="138"/>
      <c r="AZ624" s="138"/>
      <c r="BA624" s="138"/>
      <c r="BB624" s="138"/>
      <c r="BC624" s="138"/>
      <c r="BD624" s="138"/>
      <c r="BE624" s="138"/>
      <c r="BF624" s="138"/>
      <c r="BG624" s="138"/>
      <c r="BJ624" s="138"/>
      <c r="BT624" s="138"/>
      <c r="CD624" s="138"/>
      <c r="CN624" s="138"/>
      <c r="CX624" s="138"/>
      <c r="DH624" s="138"/>
      <c r="DR624" s="138"/>
      <c r="EB624" s="138"/>
      <c r="EL624" s="138"/>
      <c r="EV624" s="138"/>
      <c r="FF624" s="138"/>
      <c r="FP624" s="138"/>
      <c r="FZ624" s="138"/>
      <c r="GJ624" s="138"/>
      <c r="GT624" s="138"/>
      <c r="HD624" s="138"/>
      <c r="HN624" s="138"/>
      <c r="HX624" s="138"/>
      <c r="IH624" s="138"/>
      <c r="IR624" s="138"/>
    </row>
    <row xmlns:x14ac="http://schemas.microsoft.com/office/spreadsheetml/2009/9/ac" r="625" s="3" customFormat="true" x14ac:dyDescent="0.25">
      <c r="A625" s="420"/>
      <c r="B625" s="138"/>
      <c r="L625" s="138"/>
      <c r="V625" s="138"/>
      <c r="AF625" s="138"/>
      <c r="AP625" s="138"/>
      <c r="AZ625" s="138"/>
      <c r="BA625" s="138"/>
      <c r="BB625" s="138"/>
      <c r="BC625" s="138"/>
      <c r="BD625" s="138"/>
      <c r="BE625" s="138"/>
      <c r="BF625" s="138"/>
      <c r="BG625" s="138"/>
      <c r="BJ625" s="138"/>
      <c r="BT625" s="138"/>
      <c r="CD625" s="138"/>
      <c r="CN625" s="138"/>
      <c r="CX625" s="138"/>
      <c r="DH625" s="138"/>
      <c r="DR625" s="138"/>
      <c r="EB625" s="138"/>
      <c r="EL625" s="138"/>
      <c r="EV625" s="138"/>
      <c r="FF625" s="138"/>
      <c r="FP625" s="138"/>
      <c r="FZ625" s="138"/>
      <c r="GJ625" s="138"/>
      <c r="GT625" s="138"/>
      <c r="HD625" s="138"/>
      <c r="HN625" s="138"/>
      <c r="HX625" s="138"/>
      <c r="IH625" s="138"/>
      <c r="IR625" s="138"/>
    </row>
    <row xmlns:x14ac="http://schemas.microsoft.com/office/spreadsheetml/2009/9/ac" r="626" s="3" customFormat="true" x14ac:dyDescent="0.25">
      <c r="A626" s="420"/>
      <c r="B626" s="138"/>
      <c r="L626" s="138"/>
      <c r="V626" s="138"/>
      <c r="AF626" s="138"/>
      <c r="AP626" s="138"/>
      <c r="AZ626" s="138"/>
      <c r="BA626" s="138"/>
      <c r="BB626" s="138"/>
      <c r="BC626" s="138"/>
      <c r="BD626" s="138"/>
      <c r="BE626" s="138"/>
      <c r="BF626" s="138"/>
      <c r="BG626" s="138"/>
      <c r="BJ626" s="138"/>
      <c r="BT626" s="138"/>
      <c r="CD626" s="138"/>
      <c r="CN626" s="138"/>
      <c r="CX626" s="138"/>
      <c r="DH626" s="138"/>
      <c r="DR626" s="138"/>
      <c r="EB626" s="138"/>
      <c r="EL626" s="138"/>
      <c r="EV626" s="138"/>
      <c r="FF626" s="138"/>
      <c r="FP626" s="138"/>
      <c r="FZ626" s="138"/>
      <c r="GJ626" s="138"/>
      <c r="GT626" s="138"/>
      <c r="HD626" s="138"/>
      <c r="HN626" s="138"/>
      <c r="HX626" s="138"/>
      <c r="IH626" s="138"/>
      <c r="IR626" s="138"/>
    </row>
    <row xmlns:x14ac="http://schemas.microsoft.com/office/spreadsheetml/2009/9/ac" r="627" s="3" customFormat="true" x14ac:dyDescent="0.25">
      <c r="A627" s="420"/>
      <c r="B627" s="138"/>
      <c r="L627" s="138"/>
      <c r="V627" s="138"/>
      <c r="AF627" s="138"/>
      <c r="AP627" s="138"/>
      <c r="AZ627" s="138"/>
      <c r="BA627" s="138"/>
      <c r="BB627" s="138"/>
      <c r="BC627" s="138"/>
      <c r="BD627" s="138"/>
      <c r="BE627" s="138"/>
      <c r="BF627" s="138"/>
      <c r="BG627" s="138"/>
      <c r="BJ627" s="138"/>
      <c r="BT627" s="138"/>
      <c r="CD627" s="138"/>
      <c r="CN627" s="138"/>
      <c r="CX627" s="138"/>
      <c r="DH627" s="138"/>
      <c r="DR627" s="138"/>
      <c r="EB627" s="138"/>
      <c r="EL627" s="138"/>
      <c r="EV627" s="138"/>
      <c r="FF627" s="138"/>
      <c r="FP627" s="138"/>
      <c r="FZ627" s="138"/>
      <c r="GJ627" s="138"/>
      <c r="GT627" s="138"/>
      <c r="HD627" s="138"/>
      <c r="HN627" s="138"/>
      <c r="HX627" s="138"/>
      <c r="IH627" s="138"/>
      <c r="IR627" s="138"/>
    </row>
    <row xmlns:x14ac="http://schemas.microsoft.com/office/spreadsheetml/2009/9/ac" r="628" s="3" customFormat="true" x14ac:dyDescent="0.25">
      <c r="A628" s="420"/>
      <c r="B628" s="138"/>
      <c r="L628" s="138"/>
      <c r="V628" s="138"/>
      <c r="AF628" s="138"/>
      <c r="AP628" s="138"/>
      <c r="AZ628" s="138"/>
      <c r="BA628" s="138"/>
      <c r="BB628" s="138"/>
      <c r="BC628" s="138"/>
      <c r="BD628" s="138"/>
      <c r="BE628" s="138"/>
      <c r="BF628" s="138"/>
      <c r="BG628" s="138"/>
      <c r="BJ628" s="138"/>
      <c r="BT628" s="138"/>
      <c r="CD628" s="138"/>
      <c r="CN628" s="138"/>
      <c r="CX628" s="138"/>
      <c r="DH628" s="138"/>
      <c r="DR628" s="138"/>
      <c r="EB628" s="138"/>
      <c r="EL628" s="138"/>
      <c r="EV628" s="138"/>
      <c r="FF628" s="138"/>
      <c r="FP628" s="138"/>
      <c r="FZ628" s="138"/>
      <c r="GJ628" s="138"/>
      <c r="GT628" s="138"/>
      <c r="HD628" s="138"/>
      <c r="HN628" s="138"/>
      <c r="HX628" s="138"/>
      <c r="IH628" s="138"/>
      <c r="IR628" s="138"/>
    </row>
    <row xmlns:x14ac="http://schemas.microsoft.com/office/spreadsheetml/2009/9/ac" r="629" s="3" customFormat="true" x14ac:dyDescent="0.25">
      <c r="A629" s="420"/>
      <c r="B629" s="138"/>
      <c r="L629" s="138"/>
      <c r="V629" s="138"/>
      <c r="AF629" s="138"/>
      <c r="AP629" s="138"/>
      <c r="AZ629" s="138"/>
      <c r="BA629" s="138"/>
      <c r="BB629" s="138"/>
      <c r="BC629" s="138"/>
      <c r="BD629" s="138"/>
      <c r="BE629" s="138"/>
      <c r="BF629" s="138"/>
      <c r="BG629" s="138"/>
      <c r="BJ629" s="138"/>
      <c r="BT629" s="138"/>
      <c r="CD629" s="138"/>
      <c r="CN629" s="138"/>
      <c r="CX629" s="138"/>
      <c r="DH629" s="138"/>
      <c r="DR629" s="138"/>
      <c r="EB629" s="138"/>
      <c r="EL629" s="138"/>
      <c r="EV629" s="138"/>
      <c r="FF629" s="138"/>
      <c r="FP629" s="138"/>
      <c r="FZ629" s="138"/>
      <c r="GJ629" s="138"/>
      <c r="GT629" s="138"/>
      <c r="HD629" s="138"/>
      <c r="HN629" s="138"/>
      <c r="HX629" s="138"/>
      <c r="IH629" s="138"/>
      <c r="IR629" s="138"/>
    </row>
    <row xmlns:x14ac="http://schemas.microsoft.com/office/spreadsheetml/2009/9/ac" r="630" s="3" customFormat="true" x14ac:dyDescent="0.25">
      <c r="A630" s="420"/>
      <c r="B630" s="138"/>
      <c r="L630" s="138"/>
      <c r="V630" s="138"/>
      <c r="AF630" s="138"/>
      <c r="AP630" s="138"/>
      <c r="AZ630" s="138"/>
      <c r="BA630" s="138"/>
      <c r="BB630" s="138"/>
      <c r="BC630" s="138"/>
      <c r="BD630" s="138"/>
      <c r="BE630" s="138"/>
      <c r="BF630" s="138"/>
      <c r="BG630" s="138"/>
      <c r="BJ630" s="138"/>
      <c r="BT630" s="138"/>
      <c r="CD630" s="138"/>
      <c r="CN630" s="138"/>
      <c r="CX630" s="138"/>
      <c r="DH630" s="138"/>
      <c r="DR630" s="138"/>
      <c r="EB630" s="138"/>
      <c r="EL630" s="138"/>
      <c r="EV630" s="138"/>
      <c r="FF630" s="138"/>
      <c r="FP630" s="138"/>
      <c r="FZ630" s="138"/>
      <c r="GJ630" s="138"/>
      <c r="GT630" s="138"/>
      <c r="HD630" s="138"/>
      <c r="HN630" s="138"/>
      <c r="HX630" s="138"/>
      <c r="IH630" s="138"/>
      <c r="IR630" s="138"/>
    </row>
    <row xmlns:x14ac="http://schemas.microsoft.com/office/spreadsheetml/2009/9/ac" r="631" s="3" customFormat="true" x14ac:dyDescent="0.25">
      <c r="A631" s="420"/>
      <c r="B631" s="138"/>
      <c r="L631" s="138"/>
      <c r="V631" s="138"/>
      <c r="AF631" s="138"/>
      <c r="AP631" s="138"/>
      <c r="AZ631" s="138"/>
      <c r="BA631" s="138"/>
      <c r="BB631" s="138"/>
      <c r="BC631" s="138"/>
      <c r="BD631" s="138"/>
      <c r="BE631" s="138"/>
      <c r="BF631" s="138"/>
      <c r="BG631" s="138"/>
      <c r="BJ631" s="138"/>
      <c r="BT631" s="138"/>
      <c r="CD631" s="138"/>
      <c r="CN631" s="138"/>
      <c r="CX631" s="138"/>
      <c r="DH631" s="138"/>
      <c r="DR631" s="138"/>
      <c r="EB631" s="138"/>
      <c r="EL631" s="138"/>
      <c r="EV631" s="138"/>
      <c r="FF631" s="138"/>
      <c r="FP631" s="138"/>
      <c r="FZ631" s="138"/>
      <c r="GJ631" s="138"/>
      <c r="GT631" s="138"/>
      <c r="HD631" s="138"/>
      <c r="HN631" s="138"/>
      <c r="HX631" s="138"/>
      <c r="IH631" s="138"/>
      <c r="IR631" s="138"/>
    </row>
    <row xmlns:x14ac="http://schemas.microsoft.com/office/spreadsheetml/2009/9/ac" r="632" s="3" customFormat="true" x14ac:dyDescent="0.25">
      <c r="A632" s="420"/>
      <c r="B632" s="138"/>
      <c r="L632" s="138"/>
      <c r="V632" s="138"/>
      <c r="AF632" s="138"/>
      <c r="AP632" s="138"/>
      <c r="AZ632" s="138"/>
      <c r="BA632" s="138"/>
      <c r="BB632" s="138"/>
      <c r="BC632" s="138"/>
      <c r="BD632" s="138"/>
      <c r="BE632" s="138"/>
      <c r="BF632" s="138"/>
      <c r="BG632" s="138"/>
      <c r="BJ632" s="138"/>
      <c r="BT632" s="138"/>
      <c r="CD632" s="138"/>
      <c r="CN632" s="138"/>
      <c r="CX632" s="138"/>
      <c r="DH632" s="138"/>
      <c r="DR632" s="138"/>
      <c r="EB632" s="138"/>
      <c r="EL632" s="138"/>
      <c r="EV632" s="138"/>
      <c r="FF632" s="138"/>
      <c r="FP632" s="138"/>
      <c r="FZ632" s="138"/>
      <c r="GJ632" s="138"/>
      <c r="GT632" s="138"/>
      <c r="HD632" s="138"/>
      <c r="HN632" s="138"/>
      <c r="HX632" s="138"/>
      <c r="IH632" s="138"/>
      <c r="IR632" s="138"/>
    </row>
    <row xmlns:x14ac="http://schemas.microsoft.com/office/spreadsheetml/2009/9/ac" r="633" s="3" customFormat="true" x14ac:dyDescent="0.25">
      <c r="A633" s="420"/>
      <c r="B633" s="138"/>
      <c r="L633" s="138"/>
      <c r="V633" s="138"/>
      <c r="AF633" s="138"/>
      <c r="AP633" s="138"/>
      <c r="AZ633" s="138"/>
      <c r="BA633" s="138"/>
      <c r="BB633" s="138"/>
      <c r="BC633" s="138"/>
      <c r="BD633" s="138"/>
      <c r="BE633" s="138"/>
      <c r="BF633" s="138"/>
      <c r="BG633" s="138"/>
      <c r="BJ633" s="138"/>
      <c r="BT633" s="138"/>
      <c r="CD633" s="138"/>
      <c r="CN633" s="138"/>
      <c r="CX633" s="138"/>
      <c r="DH633" s="138"/>
      <c r="DR633" s="138"/>
      <c r="EB633" s="138"/>
      <c r="EL633" s="138"/>
      <c r="EV633" s="138"/>
      <c r="FF633" s="138"/>
      <c r="FP633" s="138"/>
      <c r="FZ633" s="138"/>
      <c r="GJ633" s="138"/>
      <c r="GT633" s="138"/>
      <c r="HD633" s="138"/>
      <c r="HN633" s="138"/>
      <c r="HX633" s="138"/>
      <c r="IH633" s="138"/>
      <c r="IR633" s="138"/>
    </row>
    <row xmlns:x14ac="http://schemas.microsoft.com/office/spreadsheetml/2009/9/ac" r="634" s="3" customFormat="true" x14ac:dyDescent="0.25">
      <c r="A634" s="420"/>
      <c r="B634" s="138"/>
      <c r="L634" s="138"/>
      <c r="V634" s="138"/>
      <c r="AF634" s="138"/>
      <c r="AP634" s="138"/>
      <c r="AZ634" s="138"/>
      <c r="BA634" s="138"/>
      <c r="BB634" s="138"/>
      <c r="BC634" s="138"/>
      <c r="BD634" s="138"/>
      <c r="BE634" s="138"/>
      <c r="BF634" s="138"/>
      <c r="BG634" s="138"/>
      <c r="BJ634" s="138"/>
      <c r="BT634" s="138"/>
      <c r="CD634" s="138"/>
      <c r="CN634" s="138"/>
      <c r="CX634" s="138"/>
      <c r="DH634" s="138"/>
      <c r="DR634" s="138"/>
      <c r="EB634" s="138"/>
      <c r="EL634" s="138"/>
      <c r="EV634" s="138"/>
      <c r="FF634" s="138"/>
      <c r="FP634" s="138"/>
      <c r="FZ634" s="138"/>
      <c r="GJ634" s="138"/>
      <c r="GT634" s="138"/>
      <c r="HD634" s="138"/>
      <c r="HN634" s="138"/>
      <c r="HX634" s="138"/>
      <c r="IH634" s="138"/>
      <c r="IR634" s="138"/>
    </row>
    <row xmlns:x14ac="http://schemas.microsoft.com/office/spreadsheetml/2009/9/ac" r="635" s="3" customFormat="true" x14ac:dyDescent="0.25">
      <c r="A635" s="420"/>
      <c r="B635" s="138"/>
      <c r="L635" s="138"/>
      <c r="V635" s="138"/>
      <c r="AF635" s="138"/>
      <c r="AP635" s="138"/>
      <c r="AZ635" s="138"/>
      <c r="BA635" s="138"/>
      <c r="BB635" s="138"/>
      <c r="BC635" s="138"/>
      <c r="BD635" s="138"/>
      <c r="BE635" s="138"/>
      <c r="BF635" s="138"/>
      <c r="BG635" s="138"/>
      <c r="BJ635" s="138"/>
      <c r="BT635" s="138"/>
      <c r="CD635" s="138"/>
      <c r="CN635" s="138"/>
      <c r="CX635" s="138"/>
      <c r="DH635" s="138"/>
      <c r="DR635" s="138"/>
      <c r="EB635" s="138"/>
      <c r="EL635" s="138"/>
      <c r="EV635" s="138"/>
      <c r="FF635" s="138"/>
      <c r="FP635" s="138"/>
      <c r="FZ635" s="138"/>
      <c r="GJ635" s="138"/>
      <c r="GT635" s="138"/>
      <c r="HD635" s="138"/>
      <c r="HN635" s="138"/>
      <c r="HX635" s="138"/>
      <c r="IH635" s="138"/>
      <c r="IR635" s="138"/>
    </row>
    <row xmlns:x14ac="http://schemas.microsoft.com/office/spreadsheetml/2009/9/ac" r="636" s="3" customFormat="true" x14ac:dyDescent="0.25">
      <c r="A636" s="420"/>
      <c r="B636" s="138"/>
      <c r="L636" s="138"/>
      <c r="V636" s="138"/>
      <c r="AF636" s="138"/>
      <c r="AP636" s="138"/>
      <c r="AZ636" s="138"/>
      <c r="BA636" s="138"/>
      <c r="BB636" s="138"/>
      <c r="BC636" s="138"/>
      <c r="BD636" s="138"/>
      <c r="BE636" s="138"/>
      <c r="BF636" s="138"/>
      <c r="BG636" s="138"/>
      <c r="BJ636" s="138"/>
      <c r="BT636" s="138"/>
      <c r="CD636" s="138"/>
      <c r="CN636" s="138"/>
      <c r="CX636" s="138"/>
      <c r="DH636" s="138"/>
      <c r="DR636" s="138"/>
      <c r="EB636" s="138"/>
      <c r="EL636" s="138"/>
      <c r="EV636" s="138"/>
      <c r="FF636" s="138"/>
      <c r="FP636" s="138"/>
      <c r="FZ636" s="138"/>
      <c r="GJ636" s="138"/>
      <c r="GT636" s="138"/>
      <c r="HD636" s="138"/>
      <c r="HN636" s="138"/>
      <c r="HX636" s="138"/>
      <c r="IH636" s="138"/>
      <c r="IR636" s="138"/>
    </row>
    <row xmlns:x14ac="http://schemas.microsoft.com/office/spreadsheetml/2009/9/ac" r="637" s="3" customFormat="true" x14ac:dyDescent="0.25">
      <c r="A637" s="420"/>
      <c r="B637" s="138"/>
      <c r="L637" s="138"/>
      <c r="V637" s="138"/>
      <c r="AF637" s="138"/>
      <c r="AP637" s="138"/>
      <c r="AZ637" s="138"/>
      <c r="BA637" s="138"/>
      <c r="BB637" s="138"/>
      <c r="BC637" s="138"/>
      <c r="BD637" s="138"/>
      <c r="BE637" s="138"/>
      <c r="BF637" s="138"/>
      <c r="BG637" s="138"/>
      <c r="BJ637" s="138"/>
      <c r="BT637" s="138"/>
      <c r="CD637" s="138"/>
      <c r="CN637" s="138"/>
      <c r="CX637" s="138"/>
      <c r="DH637" s="138"/>
      <c r="DR637" s="138"/>
      <c r="EB637" s="138"/>
      <c r="EL637" s="138"/>
      <c r="EV637" s="138"/>
      <c r="FF637" s="138"/>
      <c r="FP637" s="138"/>
      <c r="FZ637" s="138"/>
      <c r="GJ637" s="138"/>
      <c r="GT637" s="138"/>
      <c r="HD637" s="138"/>
      <c r="HN637" s="138"/>
      <c r="HX637" s="138"/>
      <c r="IH637" s="138"/>
      <c r="IR637" s="138"/>
    </row>
  </sheetData>
  <mergeCells count="25">
    <mergeCell ref="A2:A3"/>
    <mergeCell ref="EW26:FC26"/>
    <mergeCell ref="FG26:FM26"/>
    <mergeCell ref="FQ26:FW26"/>
    <mergeCell ref="GA26:GG26"/>
    <mergeCell ref="BK26:BQ26"/>
    <mergeCell ref="BU26:CA26"/>
    <mergeCell ref="DS26:DY26"/>
    <mergeCell ref="EC26:EI26"/>
    <mergeCell ref="CO26:CU26"/>
    <mergeCell ref="CE26:CK26"/>
    <mergeCell ref="DI26:DO26"/>
    <mergeCell ref="CY26:DE26"/>
    <mergeCell ref="EM26:ES26"/>
    <mergeCell ref="BA26:BG26"/>
    <mergeCell ref="HY26:IE26"/>
    <mergeCell ref="C26:I26"/>
    <mergeCell ref="HE26:HK26"/>
    <mergeCell ref="M26:S26"/>
    <mergeCell ref="W26:AC26"/>
    <mergeCell ref="AG26:AM26"/>
    <mergeCell ref="AQ26:AW26"/>
    <mergeCell ref="GU26:HA26"/>
    <mergeCell ref="GK26:GQ26"/>
    <mergeCell ref="HO26:HU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9" customWidth="true"/>
    <col min="3" max="3" width="29.75" customWidth="true"/>
    <col min="4" max="9" width="7.875" customWidth="true"/>
    <col min="10" max="11" width="1.125" customWidth="true"/>
    <col min="12" max="12" width="24.625" style="139" customWidth="true"/>
    <col min="13" max="13" width="29.75" customWidth="true"/>
    <col min="14" max="19" width="7.875" customWidth="true"/>
    <col min="20" max="21" width="1.125" customWidth="true"/>
    <col min="22" max="22" width="24.625" style="139" customWidth="true"/>
    <col min="23" max="23" width="29.75" customWidth="true"/>
    <col min="24" max="29" width="7.875" customWidth="true"/>
    <col min="30" max="31" width="1.125" customWidth="true"/>
    <col min="32" max="32" width="24.625" style="139" customWidth="true"/>
    <col min="33" max="33" width="29.75" customWidth="true"/>
    <col min="34" max="39" width="7.875" customWidth="true"/>
    <col min="40" max="41" width="1.125" customWidth="true"/>
    <col min="42" max="42" width="24.625" style="139" customWidth="true"/>
    <col min="43" max="43" width="29.75" customWidth="true"/>
    <col min="44" max="49" width="7.875" customWidth="true"/>
    <col min="50" max="51" width="1.125" customWidth="true"/>
    <col min="52" max="52" width="24.625" style="139" customWidth="true"/>
    <col min="53" max="53" width="29.75" style="139" customWidth="true"/>
    <col min="54" max="59" width="7.875" style="139" customWidth="true"/>
    <col min="60" max="61" width="1.125" customWidth="true"/>
    <col min="62" max="62" width="24.625" style="139" customWidth="true"/>
    <col min="63" max="63" width="29.75" customWidth="true"/>
    <col min="64" max="69" width="7.875" customWidth="true"/>
    <col min="70" max="71" width="1.125" customWidth="true"/>
    <col min="72" max="72" width="24.625" style="139" customWidth="true"/>
    <col min="73" max="73" width="29.75" customWidth="true"/>
    <col min="74" max="79" width="7.875" customWidth="true"/>
    <col min="80" max="81" width="1.125" customWidth="true"/>
    <col min="82" max="82" width="24.625" style="139" customWidth="true"/>
    <col min="83" max="83" width="29.75" customWidth="true"/>
    <col min="84" max="89" width="7.875" customWidth="true"/>
    <col min="90" max="91" width="1.125" customWidth="true"/>
    <col min="92" max="92" width="24.625" style="139" customWidth="true"/>
    <col min="93" max="93" width="29.75" customWidth="true"/>
    <col min="94" max="99" width="7.875" customWidth="true"/>
    <col min="100" max="101" width="1.125" customWidth="true"/>
    <col min="102" max="102" width="24.625" style="139" customWidth="true"/>
    <col min="103" max="103" width="29.75" customWidth="true"/>
    <col min="104" max="109" width="7.875" customWidth="true"/>
    <col min="110" max="111" width="1.125" customWidth="true"/>
    <col min="112" max="112" width="24.625" style="139" customWidth="true"/>
    <col min="113" max="113" width="29.75" customWidth="true"/>
    <col min="114" max="119" width="7.875" customWidth="true"/>
    <col min="120" max="121" width="1.125" customWidth="true"/>
    <col min="122" max="122" width="24.625" style="139" customWidth="true"/>
    <col min="123" max="123" width="29.75" customWidth="true"/>
    <col min="124" max="129" width="7.875" customWidth="true"/>
    <col min="130" max="131" width="1.125" customWidth="true"/>
    <col min="132" max="132" width="24.625" style="139" customWidth="true"/>
    <col min="133" max="133" width="29.75" customWidth="true"/>
    <col min="134" max="139" width="7.875" customWidth="true"/>
    <col min="140" max="141" width="1.125" customWidth="true"/>
    <col min="142" max="142" width="24.625" style="139" customWidth="true"/>
    <col min="143" max="143" width="29.75" customWidth="true"/>
    <col min="144" max="149" width="7.875" customWidth="true"/>
    <col min="150" max="151" width="1.125" customWidth="true"/>
    <col min="152" max="152" width="24.625" style="139" customWidth="true"/>
    <col min="153" max="153" width="29.75" customWidth="true"/>
    <col min="154" max="159" width="7.875" customWidth="true"/>
    <col min="160" max="161" width="1.125" customWidth="true"/>
    <col min="162" max="162" width="24.625" style="139" customWidth="true"/>
    <col min="163" max="163" width="29.75" customWidth="true"/>
    <col min="164" max="169" width="7.875" customWidth="true"/>
    <col min="170" max="171" width="1.125" customWidth="true"/>
    <col min="172" max="172" width="24.625" style="139" customWidth="true"/>
    <col min="173" max="173" width="29.75" customWidth="true"/>
    <col min="174" max="179" width="7.875" customWidth="true"/>
    <col min="180" max="181" width="1.125" customWidth="true"/>
    <col min="182" max="182" width="24.625" style="139" customWidth="true"/>
    <col min="183" max="183" width="29.75" customWidth="true"/>
    <col min="184" max="189" width="7.875" customWidth="true"/>
    <col min="190" max="191" width="1.125" customWidth="true"/>
    <col min="192" max="192" width="24.625" style="139" customWidth="true"/>
    <col min="193" max="193" width="29.75" customWidth="true"/>
    <col min="194" max="199" width="7.875" customWidth="true"/>
    <col min="200" max="201" width="1.125" customWidth="true"/>
    <col min="202" max="202" width="24.625" style="139" customWidth="true"/>
    <col min="203" max="203" width="29.75" customWidth="true"/>
    <col min="204" max="209" width="7.875" customWidth="true"/>
    <col min="210" max="211" width="1.125" customWidth="true"/>
    <col min="212" max="212" width="24.625" style="139" customWidth="true"/>
    <col min="213" max="213" width="29.75" customWidth="true"/>
    <col min="214" max="219" width="7.875" customWidth="true"/>
    <col min="220" max="221" width="1.125" customWidth="true"/>
    <col min="222" max="222" width="24.625" style="139" customWidth="true"/>
    <col min="223" max="223" width="29.75" customWidth="true"/>
    <col min="224" max="229" width="7.875" customWidth="true"/>
    <col min="230" max="231" width="1.125" customWidth="true"/>
    <col min="232" max="232" width="24.625" style="139" customWidth="true"/>
    <col min="233" max="233" width="29.75" customWidth="true"/>
    <col min="234" max="239" width="7.875" customWidth="true"/>
    <col min="240" max="241" width="1.125" customWidth="true"/>
    <col min="242" max="242" width="24.625" style="139" customWidth="true"/>
    <col min="243" max="243" width="29.75" customWidth="true"/>
    <col min="244" max="249" width="7.875" customWidth="true"/>
    <col min="250" max="251" width="1.125" customWidth="true"/>
    <col min="252" max="252" width="24.625" style="139" customWidth="true"/>
    <col min="253" max="253" width="29.75" customWidth="true"/>
    <col min="254" max="259" width="7.875" customWidth="true"/>
    <col min="260" max="261" width="1.125" customWidth="true"/>
  </cols>
  <sheetData>
    <row xmlns:x14ac="http://schemas.microsoft.com/office/spreadsheetml/2009/9/ac" r="1" s="346" customFormat="true" ht="30" customHeight="true" x14ac:dyDescent="0.25">
      <c r="B1" s="363" t="s">
        <v>22</v>
      </c>
      <c r="C1" s="607" t="s">
        <v>343</v>
      </c>
      <c r="D1" s="342" t="s">
        <v>159</v>
      </c>
      <c r="E1" s="342"/>
      <c r="F1" s="342"/>
      <c r="G1" s="342"/>
      <c r="H1" s="342"/>
      <c r="I1" s="345"/>
      <c r="J1" s="343"/>
      <c r="K1" s="344"/>
      <c r="L1" s="363" t="s">
        <v>22</v>
      </c>
      <c r="M1" s="607" t="s">
        <v>344</v>
      </c>
      <c r="N1" s="342" t="s">
        <v>159</v>
      </c>
      <c r="O1" s="342"/>
      <c r="P1" s="342"/>
      <c r="Q1" s="342"/>
      <c r="R1" s="342"/>
      <c r="S1" s="345"/>
      <c r="T1" s="343"/>
      <c r="U1" s="344"/>
      <c r="V1" s="363" t="s">
        <v>22</v>
      </c>
      <c r="W1" s="607" t="s">
        <v>345</v>
      </c>
      <c r="X1" s="342" t="s">
        <v>159</v>
      </c>
      <c r="Y1" s="342"/>
      <c r="Z1" s="342"/>
      <c r="AA1" s="342"/>
      <c r="AB1" s="342"/>
      <c r="AC1" s="345"/>
      <c r="AD1" s="343"/>
      <c r="AE1" s="344"/>
      <c r="AF1" s="363" t="s">
        <v>22</v>
      </c>
      <c r="AG1" s="607" t="s">
        <v>346</v>
      </c>
      <c r="AH1" s="342" t="s">
        <v>159</v>
      </c>
      <c r="AI1" s="342"/>
      <c r="AJ1" s="342"/>
      <c r="AK1" s="342"/>
      <c r="AL1" s="342"/>
      <c r="AM1" s="345"/>
      <c r="AN1" s="343"/>
      <c r="AO1" s="344"/>
      <c r="AP1" s="363" t="s">
        <v>22</v>
      </c>
      <c r="AQ1" s="607" t="s">
        <v>347</v>
      </c>
      <c r="AR1" s="342" t="s">
        <v>159</v>
      </c>
      <c r="AS1" s="342"/>
      <c r="AT1" s="342"/>
      <c r="AU1" s="342"/>
      <c r="AV1" s="342"/>
      <c r="AW1" s="345"/>
      <c r="AX1" s="343"/>
      <c r="AY1" s="344"/>
      <c r="AZ1" s="363" t="s">
        <v>22</v>
      </c>
      <c r="BA1" s="607" t="s">
        <v>348</v>
      </c>
      <c r="BB1" s="342" t="s">
        <v>159</v>
      </c>
      <c r="BC1" s="342"/>
      <c r="BD1" s="342"/>
      <c r="BE1" s="342"/>
      <c r="BF1" s="342"/>
      <c r="BG1" s="345"/>
      <c r="BH1" s="343"/>
      <c r="BI1" s="344"/>
      <c r="BJ1" s="363" t="s">
        <v>22</v>
      </c>
      <c r="BK1" s="607" t="s">
        <v>348</v>
      </c>
      <c r="BL1" s="342" t="s">
        <v>159</v>
      </c>
      <c r="BM1" s="342"/>
      <c r="BN1" s="342"/>
      <c r="BO1" s="342"/>
      <c r="BP1" s="342"/>
      <c r="BQ1" s="345"/>
      <c r="BR1" s="343"/>
      <c r="BS1" s="344"/>
      <c r="BT1" s="363" t="s">
        <v>22</v>
      </c>
      <c r="BU1" s="607" t="s">
        <v>349</v>
      </c>
      <c r="BV1" s="342" t="s">
        <v>159</v>
      </c>
      <c r="BW1" s="342"/>
      <c r="BX1" s="342"/>
      <c r="BY1" s="342"/>
      <c r="BZ1" s="342"/>
      <c r="CA1" s="345"/>
      <c r="CB1" s="343"/>
      <c r="CC1" s="344"/>
      <c r="CD1" s="363" t="s">
        <v>22</v>
      </c>
      <c r="CE1" s="607" t="s">
        <v>349</v>
      </c>
      <c r="CF1" s="342" t="s">
        <v>159</v>
      </c>
      <c r="CG1" s="342"/>
      <c r="CH1" s="342"/>
      <c r="CI1" s="342"/>
      <c r="CJ1" s="342"/>
      <c r="CK1" s="345"/>
      <c r="CL1" s="343"/>
      <c r="CM1" s="344"/>
      <c r="CN1" s="363" t="s">
        <v>22</v>
      </c>
      <c r="CO1" s="607" t="s">
        <v>350</v>
      </c>
      <c r="CP1" s="342" t="s">
        <v>159</v>
      </c>
      <c r="CQ1" s="342"/>
      <c r="CR1" s="342"/>
      <c r="CS1" s="342"/>
      <c r="CT1" s="342"/>
      <c r="CU1" s="345"/>
      <c r="CV1" s="343"/>
      <c r="CW1" s="344"/>
      <c r="CX1" s="363" t="s">
        <v>22</v>
      </c>
      <c r="CY1" s="607" t="s">
        <v>350</v>
      </c>
      <c r="CZ1" s="342" t="s">
        <v>159</v>
      </c>
      <c r="DA1" s="342"/>
      <c r="DB1" s="342"/>
      <c r="DC1" s="342"/>
      <c r="DD1" s="342"/>
      <c r="DE1" s="345"/>
      <c r="DF1" s="343"/>
      <c r="DG1" s="344"/>
      <c r="DH1" s="363" t="s">
        <v>22</v>
      </c>
      <c r="DI1" s="607" t="s">
        <v>351</v>
      </c>
      <c r="DJ1" s="342" t="s">
        <v>159</v>
      </c>
      <c r="DK1" s="342"/>
      <c r="DL1" s="342"/>
      <c r="DM1" s="342"/>
      <c r="DN1" s="342"/>
      <c r="DO1" s="345"/>
      <c r="DP1" s="343"/>
      <c r="DQ1" s="344"/>
      <c r="DR1" s="363" t="s">
        <v>22</v>
      </c>
      <c r="DS1" s="607" t="s">
        <v>352</v>
      </c>
      <c r="DT1" s="342" t="s">
        <v>159</v>
      </c>
      <c r="DU1" s="342"/>
      <c r="DV1" s="342"/>
      <c r="DW1" s="342"/>
      <c r="DX1" s="342"/>
      <c r="DY1" s="345"/>
      <c r="DZ1" s="343"/>
      <c r="EA1" s="344"/>
      <c r="EB1" s="363" t="s">
        <v>22</v>
      </c>
      <c r="EC1" s="607" t="s">
        <v>353</v>
      </c>
      <c r="ED1" s="342" t="s">
        <v>159</v>
      </c>
      <c r="EE1" s="342"/>
      <c r="EF1" s="342"/>
      <c r="EG1" s="342"/>
      <c r="EH1" s="342"/>
      <c r="EI1" s="345"/>
      <c r="EJ1" s="343"/>
      <c r="EK1" s="344"/>
      <c r="EL1" s="363" t="s">
        <v>22</v>
      </c>
      <c r="EM1" s="607">
        <v>2018</v>
      </c>
      <c r="EN1" s="342" t="s">
        <v>159</v>
      </c>
      <c r="EO1" s="342"/>
      <c r="EP1" s="342"/>
      <c r="EQ1" s="342"/>
      <c r="ER1" s="342"/>
      <c r="ES1" s="345"/>
      <c r="ET1" s="343"/>
      <c r="EU1" s="344"/>
      <c r="EV1" s="363" t="s">
        <v>22</v>
      </c>
      <c r="EW1" s="607">
        <v>2019</v>
      </c>
      <c r="EX1" s="342" t="s">
        <v>159</v>
      </c>
      <c r="EY1" s="342"/>
      <c r="EZ1" s="342"/>
      <c r="FA1" s="342"/>
      <c r="FB1" s="342"/>
      <c r="FC1" s="345"/>
      <c r="FD1" s="343"/>
      <c r="FE1" s="344"/>
      <c r="FF1" s="363" t="s">
        <v>22</v>
      </c>
      <c r="FG1" s="607">
        <v>2019</v>
      </c>
      <c r="FH1" s="342" t="s">
        <v>159</v>
      </c>
      <c r="FI1" s="342"/>
      <c r="FJ1" s="342"/>
      <c r="FK1" s="342"/>
      <c r="FL1" s="342"/>
      <c r="FM1" s="345"/>
      <c r="FN1" s="343"/>
      <c r="FO1" s="344"/>
      <c r="FP1" s="363" t="s">
        <v>22</v>
      </c>
      <c r="FQ1" s="607">
        <v>2020</v>
      </c>
      <c r="FR1" s="342" t="s">
        <v>159</v>
      </c>
      <c r="FS1" s="342"/>
      <c r="FT1" s="342"/>
      <c r="FU1" s="342"/>
      <c r="FV1" s="342"/>
      <c r="FW1" s="345"/>
      <c r="FX1" s="343"/>
      <c r="FY1" s="344"/>
      <c r="FZ1" s="363" t="s">
        <v>22</v>
      </c>
      <c r="GA1" s="607">
        <v>2020</v>
      </c>
      <c r="GB1" s="342" t="s">
        <v>159</v>
      </c>
      <c r="GC1" s="342"/>
      <c r="GD1" s="342"/>
      <c r="GE1" s="342"/>
      <c r="GF1" s="342"/>
      <c r="GG1" s="345"/>
      <c r="GH1" s="343"/>
      <c r="GI1" s="344"/>
      <c r="GJ1" s="363" t="s">
        <v>22</v>
      </c>
      <c r="GK1" s="607">
        <v>2021</v>
      </c>
      <c r="GL1" s="342" t="s">
        <v>159</v>
      </c>
      <c r="GM1" s="342"/>
      <c r="GN1" s="342"/>
      <c r="GO1" s="342"/>
      <c r="GP1" s="342"/>
      <c r="GQ1" s="345"/>
      <c r="GR1" s="343"/>
      <c r="GS1" s="344"/>
      <c r="GT1" s="363" t="s">
        <v>28</v>
      </c>
      <c r="GU1" s="607">
        <v>2021</v>
      </c>
      <c r="GV1" s="342" t="s">
        <v>159</v>
      </c>
      <c r="GW1" s="342"/>
      <c r="GX1" s="342"/>
      <c r="GY1" s="342"/>
      <c r="GZ1" s="342"/>
      <c r="HA1" s="345"/>
      <c r="HB1" s="343"/>
      <c r="HC1" s="344"/>
      <c r="HD1" s="363" t="s">
        <v>28</v>
      </c>
      <c r="HE1" s="607">
        <v>2022</v>
      </c>
      <c r="HF1" s="342" t="s">
        <v>159</v>
      </c>
      <c r="HG1" s="342"/>
      <c r="HH1" s="342"/>
      <c r="HI1" s="342"/>
      <c r="HJ1" s="342"/>
      <c r="HK1" s="345"/>
      <c r="HL1" s="343"/>
      <c r="HM1" s="344"/>
      <c r="HN1" s="363" t="s">
        <v>22</v>
      </c>
      <c r="HO1" s="607">
        <v>2022</v>
      </c>
      <c r="HP1" s="342" t="s">
        <v>159</v>
      </c>
      <c r="HQ1" s="342"/>
      <c r="HR1" s="342"/>
      <c r="HS1" s="342"/>
      <c r="HT1" s="342"/>
      <c r="HU1" s="345"/>
      <c r="HV1" s="343"/>
      <c r="HW1" s="344"/>
      <c r="HX1" s="363" t="s">
        <v>22</v>
      </c>
      <c r="HY1" s="607">
        <v>2023</v>
      </c>
      <c r="HZ1" s="342" t="s">
        <v>159</v>
      </c>
      <c r="IA1" s="342"/>
      <c r="IB1" s="342"/>
      <c r="IC1" s="342"/>
      <c r="ID1" s="342"/>
      <c r="IE1" s="345"/>
      <c r="IF1" s="343"/>
      <c r="IG1" s="344"/>
    </row>
    <row xmlns:x14ac="http://schemas.microsoft.com/office/spreadsheetml/2009/9/ac" r="2" s="346" customFormat="true" ht="30" customHeight="true" x14ac:dyDescent="0.25">
      <c r="A2" s="627" t="s">
        <v>399</v>
      </c>
      <c r="B2" s="349" t="s">
        <v>329</v>
      </c>
      <c r="C2" s="286" t="s">
        <v>281</v>
      </c>
      <c r="D2" s="286" t="s">
        <v>160</v>
      </c>
      <c r="E2" s="350"/>
      <c r="F2" s="350"/>
      <c r="G2" s="350"/>
      <c r="H2" s="350"/>
      <c r="I2" s="351"/>
      <c r="J2" s="347" t="s">
        <v>354</v>
      </c>
      <c r="K2" s="392"/>
      <c r="L2" s="349" t="s">
        <v>330</v>
      </c>
      <c r="M2" s="286" t="s">
        <v>281</v>
      </c>
      <c r="N2" s="286" t="s">
        <v>161</v>
      </c>
      <c r="O2" s="350"/>
      <c r="P2" s="350"/>
      <c r="Q2" s="350"/>
      <c r="R2" s="350"/>
      <c r="S2" s="351"/>
      <c r="T2" s="347" t="s">
        <v>354</v>
      </c>
      <c r="U2" s="392"/>
      <c r="V2" s="349" t="s">
        <v>331</v>
      </c>
      <c r="W2" s="286" t="s">
        <v>213</v>
      </c>
      <c r="X2" s="286" t="s">
        <v>232</v>
      </c>
      <c r="Y2" s="350"/>
      <c r="Z2" s="350"/>
      <c r="AA2" s="350"/>
      <c r="AB2" s="350"/>
      <c r="AC2" s="351"/>
      <c r="AD2" s="347" t="s">
        <v>354</v>
      </c>
      <c r="AE2" s="392"/>
      <c r="AF2" s="349" t="s">
        <v>332</v>
      </c>
      <c r="AG2" s="286" t="s">
        <v>281</v>
      </c>
      <c r="AH2" s="286" t="s">
        <v>162</v>
      </c>
      <c r="AI2" s="350"/>
      <c r="AJ2" s="350"/>
      <c r="AK2" s="350"/>
      <c r="AL2" s="350"/>
      <c r="AM2" s="351"/>
      <c r="AN2" s="347" t="s">
        <v>354</v>
      </c>
      <c r="AO2" s="392"/>
      <c r="AP2" s="349" t="s">
        <v>333</v>
      </c>
      <c r="AQ2" s="286" t="s">
        <v>281</v>
      </c>
      <c r="AR2" s="286" t="s">
        <v>163</v>
      </c>
      <c r="AS2" s="350"/>
      <c r="AT2" s="350"/>
      <c r="AU2" s="350"/>
      <c r="AV2" s="350"/>
      <c r="AW2" s="351"/>
      <c r="AX2" s="347" t="s">
        <v>354</v>
      </c>
      <c r="AY2" s="392"/>
      <c r="AZ2" s="349" t="s">
        <v>334</v>
      </c>
      <c r="BA2" s="286" t="s">
        <v>281</v>
      </c>
      <c r="BB2" s="286" t="s">
        <v>164</v>
      </c>
      <c r="BC2" s="350"/>
      <c r="BD2" s="350"/>
      <c r="BE2" s="350"/>
      <c r="BF2" s="350"/>
      <c r="BG2" s="351"/>
      <c r="BH2" s="347" t="s">
        <v>354</v>
      </c>
      <c r="BI2" s="392"/>
      <c r="BJ2" s="349" t="s">
        <v>335</v>
      </c>
      <c r="BK2" s="286" t="s">
        <v>213</v>
      </c>
      <c r="BL2" s="286" t="s">
        <v>212</v>
      </c>
      <c r="BM2" s="350"/>
      <c r="BN2" s="350"/>
      <c r="BO2" s="350"/>
      <c r="BP2" s="350"/>
      <c r="BQ2" s="351"/>
      <c r="BR2" s="347" t="s">
        <v>354</v>
      </c>
      <c r="BS2" s="392"/>
      <c r="BT2" s="349" t="s">
        <v>336</v>
      </c>
      <c r="BU2" s="286" t="s">
        <v>281</v>
      </c>
      <c r="BV2" s="286" t="s">
        <v>165</v>
      </c>
      <c r="BW2" s="350"/>
      <c r="BX2" s="350"/>
      <c r="BY2" s="350"/>
      <c r="BZ2" s="350"/>
      <c r="CA2" s="351"/>
      <c r="CB2" s="347" t="s">
        <v>354</v>
      </c>
      <c r="CC2" s="392"/>
      <c r="CD2" s="349" t="s">
        <v>337</v>
      </c>
      <c r="CE2" s="286" t="s">
        <v>213</v>
      </c>
      <c r="CF2" s="286" t="s">
        <v>251</v>
      </c>
      <c r="CG2" s="350"/>
      <c r="CH2" s="350"/>
      <c r="CI2" s="350"/>
      <c r="CJ2" s="350"/>
      <c r="CK2" s="351"/>
      <c r="CL2" s="347" t="s">
        <v>354</v>
      </c>
      <c r="CM2" s="392"/>
      <c r="CN2" s="349" t="s">
        <v>338</v>
      </c>
      <c r="CO2" s="286" t="s">
        <v>281</v>
      </c>
      <c r="CP2" s="286" t="s">
        <v>166</v>
      </c>
      <c r="CQ2" s="350"/>
      <c r="CR2" s="350"/>
      <c r="CS2" s="350"/>
      <c r="CT2" s="350"/>
      <c r="CU2" s="351"/>
      <c r="CV2" s="347" t="s">
        <v>354</v>
      </c>
      <c r="CW2" s="392"/>
      <c r="CX2" s="349" t="s">
        <v>339</v>
      </c>
      <c r="CY2" s="286" t="s">
        <v>220</v>
      </c>
      <c r="CZ2" s="286" t="s">
        <v>282</v>
      </c>
      <c r="DA2" s="350"/>
      <c r="DB2" s="350"/>
      <c r="DC2" s="350"/>
      <c r="DD2" s="350"/>
      <c r="DE2" s="351"/>
      <c r="DF2" s="347" t="s">
        <v>354</v>
      </c>
      <c r="DG2" s="392"/>
      <c r="DH2" s="349" t="s">
        <v>340</v>
      </c>
      <c r="DI2" s="286" t="s">
        <v>281</v>
      </c>
      <c r="DJ2" s="286" t="s">
        <v>167</v>
      </c>
      <c r="DK2" s="350"/>
      <c r="DL2" s="350"/>
      <c r="DM2" s="350"/>
      <c r="DN2" s="350"/>
      <c r="DO2" s="351"/>
      <c r="DP2" s="347" t="s">
        <v>354</v>
      </c>
      <c r="DQ2" s="392"/>
      <c r="DR2" s="349" t="s">
        <v>341</v>
      </c>
      <c r="DS2" s="286" t="s">
        <v>281</v>
      </c>
      <c r="DT2" s="286" t="s">
        <v>313</v>
      </c>
      <c r="DU2" s="350"/>
      <c r="DV2" s="350"/>
      <c r="DW2" s="350"/>
      <c r="DX2" s="350"/>
      <c r="DY2" s="351"/>
      <c r="DZ2" s="347" t="s">
        <v>354</v>
      </c>
      <c r="EA2" s="392"/>
      <c r="EB2" s="349" t="s">
        <v>342</v>
      </c>
      <c r="EC2" s="286" t="s">
        <v>281</v>
      </c>
      <c r="ED2" s="286" t="s">
        <v>328</v>
      </c>
      <c r="EE2" s="350"/>
      <c r="EF2" s="350"/>
      <c r="EG2" s="350"/>
      <c r="EH2" s="350"/>
      <c r="EI2" s="351"/>
      <c r="EJ2" s="347" t="s">
        <v>354</v>
      </c>
      <c r="EK2" s="348"/>
      <c r="EL2" s="349" t="s">
        <v>396</v>
      </c>
      <c r="EM2" s="286" t="s">
        <v>220</v>
      </c>
      <c r="EN2" s="286" t="s">
        <v>282</v>
      </c>
      <c r="EO2" s="350"/>
      <c r="EP2" s="350"/>
      <c r="EQ2" s="350"/>
      <c r="ER2" s="350"/>
      <c r="ES2" s="351"/>
      <c r="ET2" s="347" t="s">
        <v>354</v>
      </c>
      <c r="EU2" s="392"/>
      <c r="EV2" s="349" t="s">
        <v>371</v>
      </c>
      <c r="EW2" s="286" t="s">
        <v>281</v>
      </c>
      <c r="EX2" s="286" t="s">
        <v>372</v>
      </c>
      <c r="EY2" s="350"/>
      <c r="EZ2" s="350"/>
      <c r="FA2" s="350"/>
      <c r="FB2" s="350"/>
      <c r="FC2" s="351"/>
      <c r="FD2" s="347" t="s">
        <v>354</v>
      </c>
      <c r="FE2" s="348"/>
      <c r="FF2" s="349" t="s">
        <v>382</v>
      </c>
      <c r="FG2" s="286" t="s">
        <v>220</v>
      </c>
      <c r="FH2" s="286" t="s">
        <v>282</v>
      </c>
      <c r="FI2" s="350"/>
      <c r="FJ2" s="350"/>
      <c r="FK2" s="350"/>
      <c r="FL2" s="350"/>
      <c r="FM2" s="351"/>
      <c r="FN2" s="347" t="s">
        <v>354</v>
      </c>
      <c r="FO2" s="392"/>
      <c r="FP2" s="349" t="s">
        <v>385</v>
      </c>
      <c r="FQ2" s="286" t="s">
        <v>281</v>
      </c>
      <c r="FR2" s="286" t="s">
        <v>386</v>
      </c>
      <c r="FS2" s="350"/>
      <c r="FT2" s="350"/>
      <c r="FU2" s="350"/>
      <c r="FV2" s="350"/>
      <c r="FW2" s="351"/>
      <c r="FX2" s="347" t="s">
        <v>354</v>
      </c>
      <c r="FY2" s="348"/>
      <c r="FZ2" s="349" t="s">
        <v>388</v>
      </c>
      <c r="GA2" s="286" t="s">
        <v>220</v>
      </c>
      <c r="GB2" s="286" t="s">
        <v>282</v>
      </c>
      <c r="GC2" s="350"/>
      <c r="GD2" s="350"/>
      <c r="GE2" s="350"/>
      <c r="GF2" s="350"/>
      <c r="GG2" s="351"/>
      <c r="GH2" s="347" t="s">
        <v>354</v>
      </c>
      <c r="GI2" s="392"/>
      <c r="GJ2" s="349" t="s">
        <v>414</v>
      </c>
      <c r="GK2" s="286" t="s">
        <v>220</v>
      </c>
      <c r="GL2" s="286" t="s">
        <v>282</v>
      </c>
      <c r="GM2" s="350"/>
      <c r="GN2" s="350"/>
      <c r="GO2" s="350"/>
      <c r="GP2" s="350"/>
      <c r="GQ2" s="351"/>
      <c r="GR2" s="347" t="s">
        <v>354</v>
      </c>
      <c r="GS2" s="392"/>
      <c r="GT2" s="349" t="s">
        <v>404</v>
      </c>
      <c r="GU2" s="286" t="s">
        <v>281</v>
      </c>
      <c r="GV2" s="286" t="s">
        <v>405</v>
      </c>
      <c r="GW2" s="350"/>
      <c r="GX2" s="350"/>
      <c r="GY2" s="350"/>
      <c r="GZ2" s="350"/>
      <c r="HA2" s="351"/>
      <c r="HB2" s="347" t="s">
        <v>354</v>
      </c>
      <c r="HC2" s="348"/>
      <c r="HD2" s="349" t="s">
        <v>409</v>
      </c>
      <c r="HE2" s="286" t="s">
        <v>281</v>
      </c>
      <c r="HF2" s="286" t="s">
        <v>410</v>
      </c>
      <c r="HG2" s="350"/>
      <c r="HH2" s="350"/>
      <c r="HI2" s="350"/>
      <c r="HJ2" s="350"/>
      <c r="HK2" s="351"/>
      <c r="HL2" s="347" t="s">
        <v>354</v>
      </c>
      <c r="HM2" s="348"/>
      <c r="HN2" s="349" t="s">
        <v>416</v>
      </c>
      <c r="HO2" s="286" t="s">
        <v>220</v>
      </c>
      <c r="HP2" s="286" t="s">
        <v>282</v>
      </c>
      <c r="HQ2" s="350"/>
      <c r="HR2" s="350"/>
      <c r="HS2" s="350"/>
      <c r="HT2" s="350"/>
      <c r="HU2" s="351"/>
      <c r="HV2" s="347" t="s">
        <v>354</v>
      </c>
      <c r="HW2" s="392"/>
      <c r="HX2" s="349" t="s">
        <v>421</v>
      </c>
      <c r="HY2" s="286" t="s">
        <v>281</v>
      </c>
      <c r="HZ2" s="286" t="s">
        <v>422</v>
      </c>
      <c r="IA2" s="350"/>
      <c r="IB2" s="350"/>
      <c r="IC2" s="350"/>
      <c r="ID2" s="350"/>
      <c r="IE2" s="351"/>
      <c r="IF2" s="347" t="s">
        <v>354</v>
      </c>
      <c r="IG2" s="348"/>
    </row>
    <row xmlns:x14ac="http://schemas.microsoft.com/office/spreadsheetml/2009/9/ac" r="3" s="276" customFormat="true" ht="18" customHeight="true" x14ac:dyDescent="0.25">
      <c r="A3" s="627"/>
      <c r="B3" s="391" t="s">
        <v>273</v>
      </c>
      <c r="C3" s="288" t="s">
        <v>56</v>
      </c>
      <c r="D3" s="289" t="s">
        <v>7</v>
      </c>
      <c r="E3" s="290" t="s">
        <v>1</v>
      </c>
      <c r="F3" s="290" t="s">
        <v>2</v>
      </c>
      <c r="G3" s="290" t="s">
        <v>16</v>
      </c>
      <c r="H3" s="290" t="s">
        <v>17</v>
      </c>
      <c r="I3" s="291" t="s">
        <v>18</v>
      </c>
      <c r="J3" s="273"/>
      <c r="K3" s="292"/>
      <c r="L3" s="391" t="s">
        <v>273</v>
      </c>
      <c r="M3" s="288" t="s">
        <v>56</v>
      </c>
      <c r="N3" s="289" t="s">
        <v>7</v>
      </c>
      <c r="O3" s="290" t="s">
        <v>1</v>
      </c>
      <c r="P3" s="290" t="s">
        <v>2</v>
      </c>
      <c r="Q3" s="290" t="s">
        <v>16</v>
      </c>
      <c r="R3" s="290" t="s">
        <v>17</v>
      </c>
      <c r="S3" s="291" t="s">
        <v>18</v>
      </c>
      <c r="T3" s="273"/>
      <c r="U3" s="292"/>
      <c r="V3" s="391" t="s">
        <v>273</v>
      </c>
      <c r="W3" s="288" t="s">
        <v>56</v>
      </c>
      <c r="X3" s="289" t="s">
        <v>7</v>
      </c>
      <c r="Y3" s="290" t="s">
        <v>1</v>
      </c>
      <c r="Z3" s="290" t="s">
        <v>2</v>
      </c>
      <c r="AA3" s="290" t="s">
        <v>16</v>
      </c>
      <c r="AB3" s="290" t="s">
        <v>17</v>
      </c>
      <c r="AC3" s="291" t="s">
        <v>18</v>
      </c>
      <c r="AD3" s="273"/>
      <c r="AE3" s="292"/>
      <c r="AF3" s="391" t="s">
        <v>273</v>
      </c>
      <c r="AG3" s="288" t="s">
        <v>56</v>
      </c>
      <c r="AH3" s="289" t="s">
        <v>7</v>
      </c>
      <c r="AI3" s="290" t="s">
        <v>1</v>
      </c>
      <c r="AJ3" s="290" t="s">
        <v>2</v>
      </c>
      <c r="AK3" s="290" t="s">
        <v>16</v>
      </c>
      <c r="AL3" s="290" t="s">
        <v>17</v>
      </c>
      <c r="AM3" s="291" t="s">
        <v>18</v>
      </c>
      <c r="AN3" s="273"/>
      <c r="AO3" s="292"/>
      <c r="AP3" s="391" t="s">
        <v>273</v>
      </c>
      <c r="AQ3" s="288" t="s">
        <v>56</v>
      </c>
      <c r="AR3" s="289" t="s">
        <v>7</v>
      </c>
      <c r="AS3" s="290" t="s">
        <v>1</v>
      </c>
      <c r="AT3" s="290" t="s">
        <v>2</v>
      </c>
      <c r="AU3" s="290" t="s">
        <v>16</v>
      </c>
      <c r="AV3" s="290" t="s">
        <v>17</v>
      </c>
      <c r="AW3" s="291" t="s">
        <v>18</v>
      </c>
      <c r="AX3" s="273"/>
      <c r="AY3" s="292"/>
      <c r="AZ3" s="391" t="s">
        <v>273</v>
      </c>
      <c r="BA3" s="293" t="s">
        <v>56</v>
      </c>
      <c r="BB3" s="289" t="s">
        <v>7</v>
      </c>
      <c r="BC3" s="290" t="s">
        <v>1</v>
      </c>
      <c r="BD3" s="290" t="s">
        <v>2</v>
      </c>
      <c r="BE3" s="290" t="s">
        <v>16</v>
      </c>
      <c r="BF3" s="290" t="s">
        <v>17</v>
      </c>
      <c r="BG3" s="291" t="s">
        <v>18</v>
      </c>
      <c r="BH3" s="273"/>
      <c r="BI3" s="292"/>
      <c r="BJ3" s="391" t="s">
        <v>273</v>
      </c>
      <c r="BK3" s="288" t="s">
        <v>56</v>
      </c>
      <c r="BL3" s="289" t="s">
        <v>7</v>
      </c>
      <c r="BM3" s="290" t="s">
        <v>1</v>
      </c>
      <c r="BN3" s="290" t="s">
        <v>2</v>
      </c>
      <c r="BO3" s="290" t="s">
        <v>16</v>
      </c>
      <c r="BP3" s="290" t="s">
        <v>17</v>
      </c>
      <c r="BQ3" s="291" t="s">
        <v>18</v>
      </c>
      <c r="BR3" s="273"/>
      <c r="BS3" s="292"/>
      <c r="BT3" s="391" t="s">
        <v>273</v>
      </c>
      <c r="BU3" s="288" t="s">
        <v>56</v>
      </c>
      <c r="BV3" s="289" t="s">
        <v>7</v>
      </c>
      <c r="BW3" s="290" t="s">
        <v>1</v>
      </c>
      <c r="BX3" s="290" t="s">
        <v>2</v>
      </c>
      <c r="BY3" s="290" t="s">
        <v>16</v>
      </c>
      <c r="BZ3" s="290" t="s">
        <v>17</v>
      </c>
      <c r="CA3" s="291" t="s">
        <v>18</v>
      </c>
      <c r="CB3" s="273"/>
      <c r="CC3" s="292"/>
      <c r="CD3" s="391" t="s">
        <v>273</v>
      </c>
      <c r="CE3" s="288" t="s">
        <v>56</v>
      </c>
      <c r="CF3" s="289" t="s">
        <v>7</v>
      </c>
      <c r="CG3" s="290" t="s">
        <v>1</v>
      </c>
      <c r="CH3" s="290" t="s">
        <v>2</v>
      </c>
      <c r="CI3" s="290" t="s">
        <v>16</v>
      </c>
      <c r="CJ3" s="290" t="s">
        <v>17</v>
      </c>
      <c r="CK3" s="291" t="s">
        <v>18</v>
      </c>
      <c r="CL3" s="273"/>
      <c r="CM3" s="292"/>
      <c r="CN3" s="391" t="s">
        <v>273</v>
      </c>
      <c r="CO3" s="288" t="s">
        <v>56</v>
      </c>
      <c r="CP3" s="289" t="s">
        <v>7</v>
      </c>
      <c r="CQ3" s="290" t="s">
        <v>1</v>
      </c>
      <c r="CR3" s="290" t="s">
        <v>2</v>
      </c>
      <c r="CS3" s="290" t="s">
        <v>16</v>
      </c>
      <c r="CT3" s="290" t="s">
        <v>17</v>
      </c>
      <c r="CU3" s="291" t="s">
        <v>18</v>
      </c>
      <c r="CV3" s="273"/>
      <c r="CW3" s="292"/>
      <c r="CX3" s="391" t="s">
        <v>273</v>
      </c>
      <c r="CY3" s="288" t="s">
        <v>56</v>
      </c>
      <c r="CZ3" s="289" t="s">
        <v>7</v>
      </c>
      <c r="DA3" s="290" t="s">
        <v>1</v>
      </c>
      <c r="DB3" s="290" t="s">
        <v>2</v>
      </c>
      <c r="DC3" s="290" t="s">
        <v>16</v>
      </c>
      <c r="DD3" s="290" t="s">
        <v>17</v>
      </c>
      <c r="DE3" s="291" t="s">
        <v>18</v>
      </c>
      <c r="DF3" s="273"/>
      <c r="DG3" s="292"/>
      <c r="DH3" s="391" t="s">
        <v>273</v>
      </c>
      <c r="DI3" s="288" t="s">
        <v>56</v>
      </c>
      <c r="DJ3" s="289" t="s">
        <v>7</v>
      </c>
      <c r="DK3" s="290" t="s">
        <v>1</v>
      </c>
      <c r="DL3" s="290" t="s">
        <v>2</v>
      </c>
      <c r="DM3" s="290" t="s">
        <v>16</v>
      </c>
      <c r="DN3" s="290" t="s">
        <v>17</v>
      </c>
      <c r="DO3" s="291" t="s">
        <v>18</v>
      </c>
      <c r="DP3" s="273"/>
      <c r="DQ3" s="292"/>
      <c r="DR3" s="391" t="s">
        <v>273</v>
      </c>
      <c r="DS3" s="288" t="s">
        <v>56</v>
      </c>
      <c r="DT3" s="289" t="s">
        <v>7</v>
      </c>
      <c r="DU3" s="290" t="s">
        <v>1</v>
      </c>
      <c r="DV3" s="290" t="s">
        <v>2</v>
      </c>
      <c r="DW3" s="290" t="s">
        <v>16</v>
      </c>
      <c r="DX3" s="290" t="s">
        <v>17</v>
      </c>
      <c r="DY3" s="291" t="s">
        <v>18</v>
      </c>
      <c r="DZ3" s="273"/>
      <c r="EA3" s="292"/>
      <c r="EB3" s="391" t="s">
        <v>273</v>
      </c>
      <c r="EC3" s="288" t="s">
        <v>56</v>
      </c>
      <c r="ED3" s="289" t="s">
        <v>7</v>
      </c>
      <c r="EE3" s="290" t="s">
        <v>1</v>
      </c>
      <c r="EF3" s="290" t="s">
        <v>2</v>
      </c>
      <c r="EG3" s="290" t="s">
        <v>16</v>
      </c>
      <c r="EH3" s="290" t="s">
        <v>17</v>
      </c>
      <c r="EI3" s="291" t="s">
        <v>18</v>
      </c>
      <c r="EJ3" s="273"/>
      <c r="EK3" s="292"/>
      <c r="EL3" s="391" t="s">
        <v>273</v>
      </c>
      <c r="EM3" s="288" t="s">
        <v>56</v>
      </c>
      <c r="EN3" s="289" t="s">
        <v>7</v>
      </c>
      <c r="EO3" s="290" t="s">
        <v>1</v>
      </c>
      <c r="EP3" s="290" t="s">
        <v>2</v>
      </c>
      <c r="EQ3" s="290" t="s">
        <v>16</v>
      </c>
      <c r="ER3" s="290" t="s">
        <v>17</v>
      </c>
      <c r="ES3" s="291" t="s">
        <v>18</v>
      </c>
      <c r="ET3" s="273"/>
      <c r="EU3" s="292"/>
      <c r="EV3" s="391" t="s">
        <v>273</v>
      </c>
      <c r="EW3" s="288" t="s">
        <v>56</v>
      </c>
      <c r="EX3" s="289" t="s">
        <v>7</v>
      </c>
      <c r="EY3" s="290" t="s">
        <v>1</v>
      </c>
      <c r="EZ3" s="290" t="s">
        <v>2</v>
      </c>
      <c r="FA3" s="290" t="s">
        <v>16</v>
      </c>
      <c r="FB3" s="290" t="s">
        <v>17</v>
      </c>
      <c r="FC3" s="291" t="s">
        <v>18</v>
      </c>
      <c r="FD3" s="273"/>
      <c r="FE3" s="292"/>
      <c r="FF3" s="391" t="s">
        <v>273</v>
      </c>
      <c r="FG3" s="288" t="s">
        <v>56</v>
      </c>
      <c r="FH3" s="289" t="s">
        <v>7</v>
      </c>
      <c r="FI3" s="290" t="s">
        <v>1</v>
      </c>
      <c r="FJ3" s="290" t="s">
        <v>2</v>
      </c>
      <c r="FK3" s="290" t="s">
        <v>16</v>
      </c>
      <c r="FL3" s="290" t="s">
        <v>17</v>
      </c>
      <c r="FM3" s="291" t="s">
        <v>18</v>
      </c>
      <c r="FN3" s="273"/>
      <c r="FO3" s="292"/>
      <c r="FP3" s="391" t="s">
        <v>273</v>
      </c>
      <c r="FQ3" s="288" t="s">
        <v>56</v>
      </c>
      <c r="FR3" s="289" t="s">
        <v>7</v>
      </c>
      <c r="FS3" s="290" t="s">
        <v>1</v>
      </c>
      <c r="FT3" s="290" t="s">
        <v>2</v>
      </c>
      <c r="FU3" s="290" t="s">
        <v>16</v>
      </c>
      <c r="FV3" s="290" t="s">
        <v>17</v>
      </c>
      <c r="FW3" s="291" t="s">
        <v>18</v>
      </c>
      <c r="FX3" s="273"/>
      <c r="FY3" s="292"/>
      <c r="FZ3" s="391" t="s">
        <v>273</v>
      </c>
      <c r="GA3" s="288" t="s">
        <v>56</v>
      </c>
      <c r="GB3" s="289" t="s">
        <v>7</v>
      </c>
      <c r="GC3" s="290" t="s">
        <v>1</v>
      </c>
      <c r="GD3" s="290" t="s">
        <v>2</v>
      </c>
      <c r="GE3" s="290" t="s">
        <v>16</v>
      </c>
      <c r="GF3" s="290" t="s">
        <v>17</v>
      </c>
      <c r="GG3" s="291" t="s">
        <v>18</v>
      </c>
      <c r="GH3" s="273"/>
      <c r="GI3" s="292"/>
      <c r="GJ3" s="391" t="s">
        <v>273</v>
      </c>
      <c r="GK3" s="288" t="s">
        <v>56</v>
      </c>
      <c r="GL3" s="289" t="s">
        <v>7</v>
      </c>
      <c r="GM3" s="290" t="s">
        <v>1</v>
      </c>
      <c r="GN3" s="290" t="s">
        <v>2</v>
      </c>
      <c r="GO3" s="290" t="s">
        <v>16</v>
      </c>
      <c r="GP3" s="290" t="s">
        <v>17</v>
      </c>
      <c r="GQ3" s="291" t="s">
        <v>18</v>
      </c>
      <c r="GR3" s="273"/>
      <c r="GS3" s="292"/>
      <c r="GT3" s="391" t="s">
        <v>273</v>
      </c>
      <c r="GU3" s="288" t="s">
        <v>56</v>
      </c>
      <c r="GV3" s="289" t="s">
        <v>7</v>
      </c>
      <c r="GW3" s="290" t="s">
        <v>1</v>
      </c>
      <c r="GX3" s="290" t="s">
        <v>2</v>
      </c>
      <c r="GY3" s="290" t="s">
        <v>16</v>
      </c>
      <c r="GZ3" s="290" t="s">
        <v>17</v>
      </c>
      <c r="HA3" s="291" t="s">
        <v>18</v>
      </c>
      <c r="HB3" s="273"/>
      <c r="HC3" s="292"/>
      <c r="HD3" s="391" t="s">
        <v>273</v>
      </c>
      <c r="HE3" s="288" t="s">
        <v>56</v>
      </c>
      <c r="HF3" s="289" t="s">
        <v>7</v>
      </c>
      <c r="HG3" s="290" t="s">
        <v>1</v>
      </c>
      <c r="HH3" s="290" t="s">
        <v>2</v>
      </c>
      <c r="HI3" s="290" t="s">
        <v>16</v>
      </c>
      <c r="HJ3" s="290" t="s">
        <v>17</v>
      </c>
      <c r="HK3" s="291" t="s">
        <v>18</v>
      </c>
      <c r="HL3" s="273"/>
      <c r="HM3" s="292"/>
      <c r="HN3" s="391" t="s">
        <v>273</v>
      </c>
      <c r="HO3" s="288" t="s">
        <v>56</v>
      </c>
      <c r="HP3" s="289" t="s">
        <v>7</v>
      </c>
      <c r="HQ3" s="290" t="s">
        <v>1</v>
      </c>
      <c r="HR3" s="290" t="s">
        <v>2</v>
      </c>
      <c r="HS3" s="290" t="s">
        <v>16</v>
      </c>
      <c r="HT3" s="290" t="s">
        <v>17</v>
      </c>
      <c r="HU3" s="291" t="s">
        <v>18</v>
      </c>
      <c r="HV3" s="273"/>
      <c r="HW3" s="292"/>
      <c r="HX3" s="391" t="s">
        <v>273</v>
      </c>
      <c r="HY3" s="288" t="s">
        <v>56</v>
      </c>
      <c r="HZ3" s="289" t="s">
        <v>7</v>
      </c>
      <c r="IA3" s="290" t="s">
        <v>1</v>
      </c>
      <c r="IB3" s="290" t="s">
        <v>2</v>
      </c>
      <c r="IC3" s="290" t="s">
        <v>16</v>
      </c>
      <c r="ID3" s="290" t="s">
        <v>17</v>
      </c>
      <c r="IE3" s="291" t="s">
        <v>18</v>
      </c>
      <c r="IF3" s="273"/>
      <c r="IG3" s="292"/>
      <c r="IH3" s="275"/>
      <c r="IR3" s="275"/>
    </row>
    <row xmlns:x14ac="http://schemas.microsoft.com/office/spreadsheetml/2009/9/ac" r="4" s="4" customFormat="true" x14ac:dyDescent="0.25">
      <c r="A4" s="423" t="str">
        <f>IF(ISBLANK('Data Summary'!A6),"",'Data Summary'!A6)</f>
        <v>BTN_2008_EMIS</v>
      </c>
      <c r="B4" s="132"/>
      <c r="C4" s="15" t="s">
        <v>3</v>
      </c>
      <c r="D4" s="9" t="str">
        <f t="shared" ref="D4:I4" si="0">IF(COUNTA(D14)=0,"",D14)</f>
        <v/>
      </c>
      <c r="E4" s="9" t="str">
        <f t="shared" si="0"/>
        <v/>
      </c>
      <c r="F4" s="9" t="str">
        <f t="shared" si="0"/>
        <v/>
      </c>
      <c r="G4" s="9" t="str">
        <f t="shared" si="0"/>
        <v/>
      </c>
      <c r="H4" s="9" t="str">
        <f t="shared" si="0"/>
        <v/>
      </c>
      <c r="I4" s="31" t="str">
        <f t="shared" si="0"/>
        <v/>
      </c>
      <c r="J4" s="24"/>
      <c r="K4" s="17"/>
      <c r="L4" s="132"/>
      <c r="M4" s="15" t="s">
        <v>3</v>
      </c>
      <c r="N4" s="9" t="str">
        <f t="shared" ref="N4:S4" si="1">IF(COUNTA(N14)=0,"",N14)</f>
        <v/>
      </c>
      <c r="O4" s="9" t="str">
        <f t="shared" si="1"/>
        <v/>
      </c>
      <c r="P4" s="9" t="str">
        <f t="shared" si="1"/>
        <v/>
      </c>
      <c r="Q4" s="9" t="str">
        <f t="shared" si="1"/>
        <v/>
      </c>
      <c r="R4" s="9" t="str">
        <f t="shared" si="1"/>
        <v/>
      </c>
      <c r="S4" s="31" t="str">
        <f t="shared" si="1"/>
        <v/>
      </c>
      <c r="T4" s="24"/>
      <c r="U4" s="17"/>
      <c r="V4" s="132"/>
      <c r="W4" s="15" t="s">
        <v>3</v>
      </c>
      <c r="X4" s="9">
        <f t="shared" ref="X4:AC4" si="2">IF(COUNTA(X14)=0,"",X14)</f>
        <v>3</v>
      </c>
      <c r="Y4" s="9">
        <f t="shared" si="2"/>
        <v>0</v>
      </c>
      <c r="Z4" s="9">
        <f t="shared" si="2"/>
        <v>4.8710601719197708</v>
      </c>
      <c r="AA4" s="9" t="str">
        <f t="shared" si="2"/>
        <v/>
      </c>
      <c r="AB4" s="9">
        <f t="shared" si="2"/>
        <v>4.9275362318840585</v>
      </c>
      <c r="AC4" s="31">
        <f t="shared" si="2"/>
        <v>0</v>
      </c>
      <c r="AD4" s="24"/>
      <c r="AE4" s="17"/>
      <c r="AF4" s="132"/>
      <c r="AG4" s="15" t="s">
        <v>3</v>
      </c>
      <c r="AH4" s="9" t="str">
        <f t="shared" ref="AH4:AM4" si="3">IF(COUNTA(AH14)=0,"",AH14)</f>
        <v/>
      </c>
      <c r="AI4" s="9" t="str">
        <f t="shared" si="3"/>
        <v/>
      </c>
      <c r="AJ4" s="9" t="str">
        <f t="shared" si="3"/>
        <v/>
      </c>
      <c r="AK4" s="9" t="str">
        <f t="shared" si="3"/>
        <v/>
      </c>
      <c r="AL4" s="9" t="str">
        <f t="shared" si="3"/>
        <v/>
      </c>
      <c r="AM4" s="31" t="str">
        <f t="shared" si="3"/>
        <v/>
      </c>
      <c r="AN4" s="24"/>
      <c r="AO4" s="17"/>
      <c r="AP4" s="132"/>
      <c r="AQ4" s="15" t="s">
        <v>3</v>
      </c>
      <c r="AR4" s="9" t="str">
        <f t="shared" ref="AR4:AW4" si="4">IF(COUNTA(AR14)=0,"",AR14)</f>
        <v/>
      </c>
      <c r="AS4" s="9" t="str">
        <f t="shared" si="4"/>
        <v/>
      </c>
      <c r="AT4" s="9" t="str">
        <f t="shared" si="4"/>
        <v/>
      </c>
      <c r="AU4" s="9" t="str">
        <f t="shared" si="4"/>
        <v/>
      </c>
      <c r="AV4" s="9" t="str">
        <f t="shared" si="4"/>
        <v/>
      </c>
      <c r="AW4" s="31" t="str">
        <f t="shared" si="4"/>
        <v/>
      </c>
      <c r="AX4" s="24"/>
      <c r="AY4" s="17"/>
      <c r="AZ4" s="132"/>
      <c r="BA4" s="67" t="s">
        <v>3</v>
      </c>
      <c r="BB4" s="9" t="str">
        <f t="shared" ref="BB4:BG4" si="5">IF(COUNTA(BB14)=0,"",BB14)</f>
        <v/>
      </c>
      <c r="BC4" s="9" t="str">
        <f t="shared" si="5"/>
        <v/>
      </c>
      <c r="BD4" s="9" t="str">
        <f t="shared" si="5"/>
        <v/>
      </c>
      <c r="BE4" s="9" t="str">
        <f t="shared" si="5"/>
        <v/>
      </c>
      <c r="BF4" s="9" t="str">
        <f t="shared" si="5"/>
        <v/>
      </c>
      <c r="BG4" s="31" t="str">
        <f t="shared" si="5"/>
        <v/>
      </c>
      <c r="BH4" s="24"/>
      <c r="BI4" s="17"/>
      <c r="BJ4" s="132"/>
      <c r="BK4" s="15" t="s">
        <v>3</v>
      </c>
      <c r="BL4" s="9">
        <f t="shared" ref="BL4:BQ4" si="6">IF(COUNTA(BL14)=0,"",BL14)</f>
        <v>0.3</v>
      </c>
      <c r="BM4" s="9" t="str">
        <f t="shared" si="6"/>
        <v/>
      </c>
      <c r="BN4" s="9" t="str">
        <f t="shared" si="6"/>
        <v/>
      </c>
      <c r="BO4" s="9" t="str">
        <f t="shared" si="6"/>
        <v/>
      </c>
      <c r="BP4" s="9">
        <f t="shared" si="6"/>
        <v>0</v>
      </c>
      <c r="BQ4" s="31">
        <f t="shared" si="6"/>
        <v>0.84033613445378152</v>
      </c>
      <c r="BR4" s="24"/>
      <c r="BS4" s="17"/>
      <c r="BT4" s="132"/>
      <c r="BU4" s="15" t="s">
        <v>3</v>
      </c>
      <c r="BV4" s="9">
        <f t="shared" ref="BV4:CA4" si="7">IF(COUNTA(BV14)=0,"",BV14)</f>
        <v>0</v>
      </c>
      <c r="BW4" s="9" t="str">
        <f t="shared" si="7"/>
        <v/>
      </c>
      <c r="BX4" s="9" t="str">
        <f t="shared" si="7"/>
        <v/>
      </c>
      <c r="BY4" s="9" t="str">
        <f t="shared" si="7"/>
        <v/>
      </c>
      <c r="BZ4" s="9" t="str">
        <f t="shared" si="7"/>
        <v/>
      </c>
      <c r="CA4" s="31" t="str">
        <f t="shared" si="7"/>
        <v/>
      </c>
      <c r="CB4" s="24"/>
      <c r="CC4" s="17"/>
      <c r="CD4" s="132"/>
      <c r="CE4" s="15" t="s">
        <v>3</v>
      </c>
      <c r="CF4" s="9">
        <f t="shared" ref="CF4:CK4" si="8">IF(COUNTA(CF14)=0,"",CF14)</f>
        <v>0</v>
      </c>
      <c r="CG4" s="9" t="str">
        <f t="shared" si="8"/>
        <v/>
      </c>
      <c r="CH4" s="9" t="str">
        <f t="shared" si="8"/>
        <v/>
      </c>
      <c r="CI4" s="9" t="str">
        <f t="shared" si="8"/>
        <v/>
      </c>
      <c r="CJ4" s="9" t="str">
        <f t="shared" si="8"/>
        <v/>
      </c>
      <c r="CK4" s="31" t="str">
        <f t="shared" si="8"/>
        <v/>
      </c>
      <c r="CL4" s="24"/>
      <c r="CM4" s="17"/>
      <c r="CN4" s="132"/>
      <c r="CO4" s="15" t="s">
        <v>3</v>
      </c>
      <c r="CP4" s="9">
        <f t="shared" ref="CP4:CU4" si="9">IF(COUNTA(CP14)=0,"",CP14)</f>
        <v>0</v>
      </c>
      <c r="CQ4" s="9" t="str">
        <f t="shared" si="9"/>
        <v/>
      </c>
      <c r="CR4" s="9" t="str">
        <f t="shared" si="9"/>
        <v/>
      </c>
      <c r="CS4" s="9" t="str">
        <f t="shared" si="9"/>
        <v/>
      </c>
      <c r="CT4" s="9" t="str">
        <f t="shared" si="9"/>
        <v/>
      </c>
      <c r="CU4" s="31" t="str">
        <f t="shared" si="9"/>
        <v/>
      </c>
      <c r="CV4" s="24"/>
      <c r="CW4" s="17"/>
      <c r="CX4" s="132"/>
      <c r="CY4" s="15" t="s">
        <v>3</v>
      </c>
      <c r="CZ4" s="9" t="str">
        <f t="shared" ref="CZ4:DE4" si="10">IF(COUNTA(CZ14)=0,"",CZ14)</f>
        <v/>
      </c>
      <c r="DA4" s="9" t="str">
        <f t="shared" si="10"/>
        <v/>
      </c>
      <c r="DB4" s="9" t="str">
        <f t="shared" si="10"/>
        <v/>
      </c>
      <c r="DC4" s="9" t="str">
        <f t="shared" si="10"/>
        <v/>
      </c>
      <c r="DD4" s="9" t="str">
        <f t="shared" si="10"/>
        <v/>
      </c>
      <c r="DE4" s="31" t="str">
        <f t="shared" si="10"/>
        <v/>
      </c>
      <c r="DF4" s="24"/>
      <c r="DG4" s="17"/>
      <c r="DH4" s="132"/>
      <c r="DI4" s="15" t="s">
        <v>3</v>
      </c>
      <c r="DJ4" s="9">
        <f t="shared" ref="DJ4:DO4" si="11">IF(COUNTA(DJ14)=0,"",DJ14)</f>
        <v>0.75872534142640369</v>
      </c>
      <c r="DK4" s="9" t="str">
        <f t="shared" si="11"/>
        <v/>
      </c>
      <c r="DL4" s="9" t="str">
        <f t="shared" si="11"/>
        <v/>
      </c>
      <c r="DM4" s="9" t="str">
        <f t="shared" si="11"/>
        <v/>
      </c>
      <c r="DN4" s="9">
        <f t="shared" si="11"/>
        <v>0.88300220750551872</v>
      </c>
      <c r="DO4" s="31">
        <f t="shared" si="11"/>
        <v>0.48543689320388345</v>
      </c>
      <c r="DP4" s="24"/>
      <c r="DQ4" s="17"/>
      <c r="DR4" s="132"/>
      <c r="DS4" s="221" t="s">
        <v>3</v>
      </c>
      <c r="DT4" s="9">
        <f t="shared" ref="DT4:DY4" si="12">IF(COUNTA(DT14)=0,"",DT14)</f>
        <v>1</v>
      </c>
      <c r="DU4" s="9" t="str">
        <f t="shared" si="12"/>
        <v/>
      </c>
      <c r="DV4" s="9" t="str">
        <f t="shared" si="12"/>
        <v/>
      </c>
      <c r="DW4" s="9" t="str">
        <f t="shared" si="12"/>
        <v/>
      </c>
      <c r="DX4" s="9" t="str">
        <f t="shared" si="12"/>
        <v/>
      </c>
      <c r="DY4" s="31" t="str">
        <f t="shared" si="12"/>
        <v/>
      </c>
      <c r="DZ4" s="24"/>
      <c r="EA4" s="17"/>
      <c r="EB4" s="132"/>
      <c r="EC4" s="221" t="s">
        <v>3</v>
      </c>
      <c r="ED4" s="9">
        <f t="shared" ref="ED4:EI4" si="13">IF(COUNTA(ED14)=0,"",ED14)</f>
        <v>0.5</v>
      </c>
      <c r="EE4" s="9" t="str">
        <f t="shared" si="13"/>
        <v/>
      </c>
      <c r="EF4" s="9" t="str">
        <f t="shared" si="13"/>
        <v/>
      </c>
      <c r="EG4" s="9" t="str">
        <f t="shared" si="13"/>
        <v/>
      </c>
      <c r="EH4" s="9" t="str">
        <f t="shared" si="13"/>
        <v/>
      </c>
      <c r="EI4" s="31" t="str">
        <f t="shared" si="13"/>
        <v/>
      </c>
      <c r="EJ4" s="24"/>
      <c r="EK4" s="17"/>
      <c r="EL4" s="132"/>
      <c r="EM4" s="15" t="s">
        <v>3</v>
      </c>
      <c r="EN4" s="9" t="str">
        <f t="shared" ref="EN4:ES4" si="14">IF(COUNTA(EN14)=0,"",EN14)</f>
        <v/>
      </c>
      <c r="EO4" s="9" t="str">
        <f t="shared" si="14"/>
        <v/>
      </c>
      <c r="EP4" s="9" t="str">
        <f t="shared" si="14"/>
        <v/>
      </c>
      <c r="EQ4" s="9" t="str">
        <f t="shared" si="14"/>
        <v/>
      </c>
      <c r="ER4" s="9" t="str">
        <f t="shared" si="14"/>
        <v/>
      </c>
      <c r="ES4" s="31" t="str">
        <f t="shared" si="14"/>
        <v/>
      </c>
      <c r="ET4" s="24"/>
      <c r="EU4" s="17"/>
      <c r="EV4" s="132"/>
      <c r="EW4" s="221" t="s">
        <v>3</v>
      </c>
      <c r="EX4" s="9">
        <f t="shared" ref="EX4:FC4" si="15">IF(COUNTA(EX14)=0,"",EX14)</f>
        <v>1.7</v>
      </c>
      <c r="EY4" s="9" t="str">
        <f t="shared" si="15"/>
        <v/>
      </c>
      <c r="EZ4" s="9" t="str">
        <f t="shared" si="15"/>
        <v/>
      </c>
      <c r="FA4" s="9" t="str">
        <f t="shared" si="15"/>
        <v/>
      </c>
      <c r="FB4" s="9" t="str">
        <f t="shared" si="15"/>
        <v/>
      </c>
      <c r="FC4" s="31" t="str">
        <f t="shared" si="15"/>
        <v/>
      </c>
      <c r="FD4" s="24"/>
      <c r="FE4" s="17"/>
      <c r="FF4" s="132"/>
      <c r="FG4" s="15" t="s">
        <v>3</v>
      </c>
      <c r="FH4" s="9" t="str">
        <f t="shared" ref="FH4:FM4" si="16">IF(COUNTA(FH14)=0,"",FH14)</f>
        <v/>
      </c>
      <c r="FI4" s="9" t="str">
        <f t="shared" si="16"/>
        <v/>
      </c>
      <c r="FJ4" s="9" t="str">
        <f t="shared" si="16"/>
        <v/>
      </c>
      <c r="FK4" s="9" t="str">
        <f t="shared" si="16"/>
        <v/>
      </c>
      <c r="FL4" s="9" t="str">
        <f t="shared" si="16"/>
        <v/>
      </c>
      <c r="FM4" s="31" t="str">
        <f t="shared" si="16"/>
        <v/>
      </c>
      <c r="FN4" s="24"/>
      <c r="FO4" s="17"/>
      <c r="FP4" s="132"/>
      <c r="FQ4" s="221" t="s">
        <v>3</v>
      </c>
      <c r="FR4" s="9">
        <f t="shared" ref="FR4:FW4" si="17">IF(COUNTA(FR14)=0,"",FR14)</f>
        <v>0</v>
      </c>
      <c r="FS4" s="9" t="str">
        <f t="shared" si="17"/>
        <v/>
      </c>
      <c r="FT4" s="9" t="str">
        <f t="shared" si="17"/>
        <v/>
      </c>
      <c r="FU4" s="9" t="str">
        <f t="shared" si="17"/>
        <v/>
      </c>
      <c r="FV4" s="9" t="str">
        <f t="shared" si="17"/>
        <v/>
      </c>
      <c r="FW4" s="31" t="str">
        <f t="shared" si="17"/>
        <v/>
      </c>
      <c r="FX4" s="24"/>
      <c r="FY4" s="17"/>
      <c r="FZ4" s="132"/>
      <c r="GA4" s="15" t="s">
        <v>3</v>
      </c>
      <c r="GB4" s="9" t="str">
        <f t="shared" ref="GB4:GG4" si="18">IF(COUNTA(GB14)=0,"",GB14)</f>
        <v/>
      </c>
      <c r="GC4" s="9" t="str">
        <f t="shared" si="18"/>
        <v/>
      </c>
      <c r="GD4" s="9" t="str">
        <f t="shared" si="18"/>
        <v/>
      </c>
      <c r="GE4" s="9" t="str">
        <f t="shared" si="18"/>
        <v/>
      </c>
      <c r="GF4" s="9" t="str">
        <f t="shared" si="18"/>
        <v/>
      </c>
      <c r="GG4" s="31" t="str">
        <f t="shared" si="18"/>
        <v/>
      </c>
      <c r="GH4" s="24"/>
      <c r="GI4" s="17"/>
      <c r="GJ4" s="132"/>
      <c r="GK4" s="15" t="s">
        <v>3</v>
      </c>
      <c r="GL4" s="9" t="str">
        <f t="shared" ref="GL4:GQ4" si="19">IF(COUNTA(GL14)=0,"",GL14)</f>
        <v/>
      </c>
      <c r="GM4" s="9" t="str">
        <f t="shared" si="19"/>
        <v/>
      </c>
      <c r="GN4" s="9" t="str">
        <f t="shared" si="19"/>
        <v/>
      </c>
      <c r="GO4" s="9" t="str">
        <f t="shared" si="19"/>
        <v/>
      </c>
      <c r="GP4" s="9" t="str">
        <f t="shared" si="19"/>
        <v/>
      </c>
      <c r="GQ4" s="31" t="str">
        <f t="shared" si="19"/>
        <v/>
      </c>
      <c r="GR4" s="24"/>
      <c r="GS4" s="17"/>
      <c r="GT4" s="132"/>
      <c r="GU4" s="221" t="s">
        <v>3</v>
      </c>
      <c r="GV4" s="9">
        <f t="shared" ref="GV4:HA4" si="20">IF(COUNTA(GV14)=0,"",GV14)</f>
        <v>0</v>
      </c>
      <c r="GW4" s="9" t="str">
        <f t="shared" si="20"/>
        <v/>
      </c>
      <c r="GX4" s="9" t="str">
        <f t="shared" si="20"/>
        <v/>
      </c>
      <c r="GY4" s="9" t="str">
        <f t="shared" si="20"/>
        <v/>
      </c>
      <c r="GZ4" s="9" t="str">
        <f t="shared" si="20"/>
        <v/>
      </c>
      <c r="HA4" s="31" t="str">
        <f t="shared" si="20"/>
        <v/>
      </c>
      <c r="HB4" s="24"/>
      <c r="HC4" s="17"/>
      <c r="HD4" s="132"/>
      <c r="HE4" s="221" t="s">
        <v>3</v>
      </c>
      <c r="HF4" s="9">
        <f t="shared" ref="HF4:HK4" si="21">IF(COUNTA(HF14)=0,"",HF14)</f>
        <v>0</v>
      </c>
      <c r="HG4" s="9" t="str">
        <f t="shared" si="21"/>
        <v/>
      </c>
      <c r="HH4" s="9" t="str">
        <f t="shared" si="21"/>
        <v/>
      </c>
      <c r="HI4" s="9" t="str">
        <f t="shared" si="21"/>
        <v/>
      </c>
      <c r="HJ4" s="9" t="str">
        <f t="shared" si="21"/>
        <v/>
      </c>
      <c r="HK4" s="31" t="str">
        <f t="shared" si="21"/>
        <v/>
      </c>
      <c r="HL4" s="24"/>
      <c r="HM4" s="17"/>
      <c r="HN4" s="132"/>
      <c r="HO4" s="15" t="s">
        <v>3</v>
      </c>
      <c r="HP4" s="9" t="str">
        <f t="shared" ref="HP4:HU4" si="22">IF(COUNTA(HP14)=0,"",HP14)</f>
        <v/>
      </c>
      <c r="HQ4" s="9" t="str">
        <f t="shared" si="22"/>
        <v/>
      </c>
      <c r="HR4" s="9" t="str">
        <f t="shared" si="22"/>
        <v/>
      </c>
      <c r="HS4" s="9" t="str">
        <f t="shared" si="22"/>
        <v/>
      </c>
      <c r="HT4" s="9" t="str">
        <f t="shared" si="22"/>
        <v/>
      </c>
      <c r="HU4" s="31" t="str">
        <f t="shared" si="22"/>
        <v/>
      </c>
      <c r="HV4" s="24"/>
      <c r="HW4" s="17"/>
      <c r="HX4" s="132"/>
      <c r="HY4" s="221" t="s">
        <v>3</v>
      </c>
      <c r="HZ4" s="9">
        <f t="shared" ref="HZ4:IE4" si="23">IF(COUNTA(HZ14)=0,"",HZ14)</f>
        <v>0</v>
      </c>
      <c r="IA4" s="9" t="str">
        <f t="shared" si="23"/>
        <v/>
      </c>
      <c r="IB4" s="9" t="str">
        <f t="shared" si="23"/>
        <v/>
      </c>
      <c r="IC4" s="9" t="str">
        <f t="shared" si="23"/>
        <v/>
      </c>
      <c r="ID4" s="9" t="str">
        <f t="shared" si="23"/>
        <v/>
      </c>
      <c r="IE4" s="31" t="str">
        <f t="shared" si="23"/>
        <v/>
      </c>
      <c r="IF4" s="24"/>
      <c r="IG4" s="17"/>
      <c r="IH4" s="143"/>
      <c r="IR4" s="143"/>
    </row>
    <row xmlns:x14ac="http://schemas.microsoft.com/office/spreadsheetml/2009/9/ac" r="5" s="4" customFormat="true" x14ac:dyDescent="0.25">
      <c r="A5" s="423" t="str">
        <f ca="true">IF(ISBLANK('Data Summary'!A7),"",'Data Summary'!A7)</f>
        <v>BTN_2009_EMIS</v>
      </c>
      <c r="B5" s="13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3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32"/>
      <c r="W5" s="15" t="s">
        <v>0</v>
      </c>
      <c r="X5" s="9">
        <f>IF((COUNTA(X15:X26)=0)+(COUNTA(X14)=0),"",100-X14-SUMPRODUCT(W15:W26,X15:X26))</f>
        <v>27</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3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3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32"/>
      <c r="BA5" s="67"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32"/>
      <c r="BK5" s="15" t="s">
        <v>0</v>
      </c>
      <c r="BL5" s="9">
        <f>IF((COUNTA(BL15:BL26)=0)+(COUNTA(BL14)=0),"",100-BL14-SUMPRODUCT(BK15:BK26,BL15:BL26))</f>
        <v>9.8500000000000085</v>
      </c>
      <c r="BM5" s="9" t="str">
        <f>IF((COUNTA(BM15:BM26)=0)+(COUNTA(BM14)=0),"",100-BM14-SUMPRODUCT(BK15:BK26,BM15:BM26))</f>
        <v/>
      </c>
      <c r="BN5" s="9" t="str">
        <f>IF((COUNTA(BN15:BN26)=0)+(COUNTA(BN14)=0),"",100-BN14-SUMPRODUCT(BK15:BK26,BN15:BN26))</f>
        <v/>
      </c>
      <c r="BO5" s="9" t="str">
        <f>IF((COUNTA(BO15:BO26)=0)+(COUNTA(BO14)=0),"",100-BO14-SUMPRODUCT(BK15:BK26,BO15:BO26))</f>
        <v/>
      </c>
      <c r="BP5" s="9">
        <f>IF((COUNTA(BP15:BP26)=0)+(COUNTA(BP14)=0),"",100-BP14-SUMPRODUCT(BK15:BK26,BP15:BP26))</f>
        <v>9.3607305936073004</v>
      </c>
      <c r="BQ5" s="31">
        <f>IF((COUNTA(BQ15:BQ26)=0)+(COUNTA(BQ14)=0),"",100-BQ14-SUMPRODUCT(BK15:BK26,BQ15:BQ26))</f>
        <v>10.924369747899163</v>
      </c>
      <c r="BR5" s="24"/>
      <c r="BS5" s="17"/>
      <c r="BT5" s="132"/>
      <c r="BU5" s="15" t="s">
        <v>0</v>
      </c>
      <c r="BV5" s="9">
        <f>IF((COUNTA(BV15:BV26)=0)+(COUNTA(BV14)=0),"",100-BV14-SUMPRODUCT(BU15:BU26,BV15:BV26))</f>
        <v>12.5</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32"/>
      <c r="CE5" s="15" t="s">
        <v>0</v>
      </c>
      <c r="CF5" s="9">
        <f>IF((COUNTA(CF15:CF26)=0)+(COUNTA(CF14)=0),"",100-CF14-SUMPRODUCT(CE15:CE26,CF15:CF26))</f>
        <v>2.5589743589743534</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32"/>
      <c r="CO5" s="15" t="s">
        <v>0</v>
      </c>
      <c r="CP5" s="9">
        <f>IF((COUNTA(CP15:CP26)=0)+(COUNTA(CP14)=0),"",100-CP14-SUMPRODUCT(CO15:CO26,CP15:CP26))</f>
        <v>9.5</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32"/>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c r="DE5" s="31"/>
      <c r="DF5" s="24"/>
      <c r="DG5" s="17"/>
      <c r="DH5" s="132"/>
      <c r="DI5" s="15" t="s">
        <v>0</v>
      </c>
      <c r="DJ5" s="9">
        <f>IF((COUNTA(DJ15:DJ26)=0)+(COUNTA(DJ14)=0),"",100-DJ14-SUMPRODUCT(DI15:DI26,DJ15:DJ26))</f>
        <v>7.6631259484067016</v>
      </c>
      <c r="DK5" s="9" t="str">
        <f>IF((COUNTA(DK15:DK26)=0)+(COUNTA(DK14)=0),"",100-DK14-SUMPRODUCT(DI15:DI26,DK15:DK26))</f>
        <v/>
      </c>
      <c r="DL5" s="9" t="str">
        <f>IF((COUNTA(DL15:DL26)=0)+(COUNTA(DL14)=0),"",100-DL14-SUMPRODUCT(DI15:DI26,DL15:DL26))</f>
        <v/>
      </c>
      <c r="DM5" s="9" t="str">
        <f>IF((COUNTA(DM15:DM26)=0)+(COUNTA(DM14)=0),"",100-DM14-SUMPRODUCT(DI15:DI26,DM15:DM26))</f>
        <v/>
      </c>
      <c r="DN5" s="9">
        <f>IF((COUNTA(DN15:DN26)=0)+(COUNTA(DN14)=0),"",100-DN14-SUMPRODUCT(DI15:DI26,DN15:DN26))</f>
        <v>10.044150110375284</v>
      </c>
      <c r="DO5" s="31">
        <f>IF((COUNTA(DO15:DO26)=0)+(COUNTA(DO14)=0),"",100-DO14-SUMPRODUCT(DI15:DI26,DO15:DO26))</f>
        <v>2.4271844660194404</v>
      </c>
      <c r="DP5" s="24"/>
      <c r="DQ5" s="17"/>
      <c r="DR5" s="132"/>
      <c r="DS5" s="221" t="s">
        <v>0</v>
      </c>
      <c r="DT5" s="9">
        <f>IF((COUNTA(DT15:DT26)=0)+(COUNTA(DT14)=0),"",100-DT14-SUMPRODUCT(DS15:DS26,DT15:DT26))</f>
        <v>13.5</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7"/>
      <c r="EB5" s="132"/>
      <c r="EC5" s="221" t="s">
        <v>0</v>
      </c>
      <c r="ED5" s="9">
        <f>IF((COUNTA(ED15:ED26)=0)+(COUNTA(ED14)=0),"",100-ED14-SUMPRODUCT(EC15:EC26,ED15:ED26))</f>
        <v>9.2000000000000028</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31" t="str">
        <f>IF((COUNTA(EI15:EI26)=0)+(COUNTA(EI14)=0),"",100-EI14-SUMPRODUCT(EC15:EC26,EI15:EI26))</f>
        <v/>
      </c>
      <c r="EJ5" s="24"/>
      <c r="EK5" s="17"/>
      <c r="EL5" s="132"/>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c r="ES5" s="31"/>
      <c r="ET5" s="24"/>
      <c r="EU5" s="17"/>
      <c r="EV5" s="132"/>
      <c r="EW5" s="221" t="s">
        <v>0</v>
      </c>
      <c r="EX5" s="9">
        <f>IF((COUNTA(EX15:EX26)=0)+(COUNTA(EX14)=0),"",100-EX14-SUMPRODUCT(EW15:EW26,EX15:EX26))</f>
        <v>11.100000000000009</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31" t="str">
        <f>IF((COUNTA(FC15:FC26)=0)+(COUNTA(FC14)=0),"",100-FC14-SUMPRODUCT(EW15:EW26,FC15:FC26))</f>
        <v/>
      </c>
      <c r="FD5" s="24"/>
      <c r="FE5" s="17"/>
      <c r="FF5" s="132"/>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c r="FM5" s="31"/>
      <c r="FN5" s="24"/>
      <c r="FO5" s="17"/>
      <c r="FP5" s="132"/>
      <c r="FQ5" s="221" t="s">
        <v>0</v>
      </c>
      <c r="FR5" s="9">
        <f>IF((COUNTA(FR15:FR26)=0)+(COUNTA(FR14)=0),"",100-FR14-SUMPRODUCT(FQ15:FQ26,FR15:FR26))</f>
        <v>11.549999999999997</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31" t="str">
        <f>IF((COUNTA(FW15:FW26)=0)+(COUNTA(FW14)=0),"",100-FW14-SUMPRODUCT(FQ15:FQ26,FW15:FW26))</f>
        <v/>
      </c>
      <c r="FX5" s="24"/>
      <c r="FY5" s="17"/>
      <c r="FZ5" s="132"/>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31"/>
      <c r="GH5" s="24"/>
      <c r="GI5" s="17"/>
      <c r="GJ5" s="132"/>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c r="GQ5" s="31"/>
      <c r="GR5" s="24"/>
      <c r="GS5" s="17"/>
      <c r="GT5" s="132"/>
      <c r="GU5" s="221" t="s">
        <v>0</v>
      </c>
      <c r="GV5" s="9">
        <f>IF((COUNTA(GV15:GV26)=0)+(COUNTA(GV14)=0),"",100-GV14-SUMPRODUCT(GU15:GU26,GV15:GV26))</f>
        <v>1</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31" t="str">
        <f>IF((COUNTA(HA15:HA26)=0)+(COUNTA(HA14)=0),"",100-HA14-SUMPRODUCT(GU15:GU26,HA15:HA26))</f>
        <v/>
      </c>
      <c r="HB5" s="24"/>
      <c r="HC5" s="17"/>
      <c r="HD5" s="132"/>
      <c r="HE5" s="221" t="s">
        <v>0</v>
      </c>
      <c r="HF5" s="9">
        <f>IF((COUNTA(HF15:HF26)=0)+(COUNTA(HF14)=0),"",100-HF14-SUMPRODUCT(HE15:HE26,HF15:HF26))</f>
        <v>0.79999999999999716</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31" t="str">
        <f>IF((COUNTA(HK15:HK26)=0)+(COUNTA(HK14)=0),"",100-HK14-SUMPRODUCT(HE15:HE26,HK15:HK26))</f>
        <v/>
      </c>
      <c r="HL5" s="24"/>
      <c r="HM5" s="17"/>
      <c r="HN5" s="132"/>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c r="HU5" s="31"/>
      <c r="HV5" s="24"/>
      <c r="HW5" s="17"/>
      <c r="HX5" s="132"/>
      <c r="HY5" s="221" t="s">
        <v>0</v>
      </c>
      <c r="HZ5" s="9">
        <f>IF((COUNTA(HZ15:HZ26)=0)+(COUNTA(HZ14)=0),"",100-HZ14-SUMPRODUCT(HY15:HY26,HZ15:HZ26))</f>
        <v>1</v>
      </c>
      <c r="IA5" s="9" t="str">
        <f>IF((COUNTA(IA15:IA26)=0)+(COUNTA(IA14)=0),"",100-IA14-SUMPRODUCT(HY15:HY26,IA15:IA26))</f>
        <v/>
      </c>
      <c r="IB5" s="9" t="str">
        <f>IF((COUNTA(IB15:IB26)=0)+(COUNTA(IB14)=0),"",100-IB14-SUMPRODUCT(HY15:HY26,IB15:IB26))</f>
        <v/>
      </c>
      <c r="IC5" s="9" t="str">
        <f>IF((COUNTA(IC15:IC26)=0)+(COUNTA(IC14)=0),"",100-IC14-SUMPRODUCT(HY15:HY26,IC15:IC26))</f>
        <v/>
      </c>
      <c r="ID5" s="9" t="str">
        <f>IF((COUNTA(ID15:ID26)=0)+(COUNTA(ID14)=0),"",100-ID14-SUMPRODUCT(HY15:HY26,ID15:ID26))</f>
        <v/>
      </c>
      <c r="IE5" s="31" t="str">
        <f>IF((COUNTA(IE15:IE26)=0)+(COUNTA(IE14)=0),"",100-IE14-SUMPRODUCT(HY15:HY26,IE15:IE26))</f>
        <v/>
      </c>
      <c r="IF5" s="24"/>
      <c r="IG5" s="17"/>
      <c r="IH5" s="143"/>
      <c r="IR5" s="143"/>
    </row>
    <row xmlns:x14ac="http://schemas.microsoft.com/office/spreadsheetml/2009/9/ac" r="6" s="4" customFormat="true" x14ac:dyDescent="0.25">
      <c r="A6" s="423" t="str">
        <f ca="true">IF(ISBLANK('Data Summary'!A8),"",'Data Summary'!A8)</f>
        <v>BTN_2010_SUR</v>
      </c>
      <c r="B6" s="13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32"/>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32"/>
      <c r="W6" s="15" t="s">
        <v>19</v>
      </c>
      <c r="X6" s="9">
        <f>IF(COUNTA(X15:X26)=0,"",SUMPRODUCT(X15:X26,W15:W26))</f>
        <v>70</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3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3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32"/>
      <c r="BA6" s="67"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32"/>
      <c r="BK6" s="15" t="s">
        <v>19</v>
      </c>
      <c r="BL6" s="9">
        <f>IF(COUNTA(BL15:BL26)=0,"",SUMPRODUCT(BL15:BL26,BK15:BK26))</f>
        <v>89.85</v>
      </c>
      <c r="BM6" s="9" t="str">
        <f>IF(COUNTA(BM15:BM26)=0,"",SUMPRODUCT(BM15:BM26,BK15:BK26))</f>
        <v/>
      </c>
      <c r="BN6" s="9" t="str">
        <f>IF(COUNTA(BN15:BN26)=0,"",SUMPRODUCT(BN15:BN26,BK15:BK26))</f>
        <v/>
      </c>
      <c r="BO6" s="9" t="str">
        <f>IF(COUNTA(BO15:BO26)=0,"",SUMPRODUCT(BO15:BO26,BK15:BK26))</f>
        <v/>
      </c>
      <c r="BP6" s="9">
        <f>IF(COUNTA(BP15:BP26)=0,"",SUMPRODUCT(BP15:BP26,BK15:BK26))</f>
        <v>90.6392694063927</v>
      </c>
      <c r="BQ6" s="31">
        <f>IF(COUNTA(BQ15:BQ26)=0,"",SUMPRODUCT(BQ15:BQ26,BK15:BK26))</f>
        <v>88.235294117647058</v>
      </c>
      <c r="BR6" s="24"/>
      <c r="BS6" s="17"/>
      <c r="BT6" s="132"/>
      <c r="BU6" s="15" t="s">
        <v>19</v>
      </c>
      <c r="BV6" s="9">
        <f>IF(COUNTA(BV15:BV26)=0,"",SUMPRODUCT(BV15:BV26,BU15:BU26))</f>
        <v>87.5</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32"/>
      <c r="CE6" s="15" t="s">
        <v>19</v>
      </c>
      <c r="CF6" s="9">
        <f>IF(COUNTA(CF15:CF26)=0,"",SUMPRODUCT(CF15:CF26,CE15:CE26))</f>
        <v>97.441025641025647</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32"/>
      <c r="CO6" s="15" t="s">
        <v>19</v>
      </c>
      <c r="CP6" s="9">
        <f>IF(COUNTA(CP15:CP26)=0,"",SUMPRODUCT(CP15:CP26,CO15:CO26))</f>
        <v>90.5</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32"/>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c r="DE6" s="31"/>
      <c r="DF6" s="24"/>
      <c r="DG6" s="17"/>
      <c r="DH6" s="132"/>
      <c r="DI6" s="15" t="s">
        <v>19</v>
      </c>
      <c r="DJ6" s="9">
        <f>IF(COUNTA(DJ15:DJ26)=0,"",SUMPRODUCT(DJ15:DJ26,DI15:DI26))</f>
        <v>91.5781487101669</v>
      </c>
      <c r="DK6" s="9" t="str">
        <f>IF(COUNTA(DK15:DK26)=0,"",SUMPRODUCT(DK15:DK26,DI15:DI26))</f>
        <v/>
      </c>
      <c r="DL6" s="9" t="str">
        <f>IF(COUNTA(DL15:DL26)=0,"",SUMPRODUCT(DL15:DL26,DI15:DI26))</f>
        <v/>
      </c>
      <c r="DM6" s="9" t="str">
        <f>IF(COUNTA(DM15:DM26)=0,"",SUMPRODUCT(DM15:DM26,DI15:DI26))</f>
        <v/>
      </c>
      <c r="DN6" s="9">
        <f>IF(COUNTA(DN15:DN26)=0,"",SUMPRODUCT(DN15:DN26,DI15:DI26))</f>
        <v>89.072847682119203</v>
      </c>
      <c r="DO6" s="31">
        <f>IF(COUNTA(DO15:DO26)=0,"",SUMPRODUCT(DO15:DO26,DI15:DI26))</f>
        <v>97.087378640776677</v>
      </c>
      <c r="DP6" s="24"/>
      <c r="DQ6" s="17"/>
      <c r="DR6" s="132"/>
      <c r="DS6" s="221" t="s">
        <v>19</v>
      </c>
      <c r="DT6" s="9">
        <f>IF(COUNTA(DT15:DT26)=0,"",SUMPRODUCT(DT15:DT26,DS15:DS26))</f>
        <v>85.5</v>
      </c>
      <c r="DU6" s="9" t="str">
        <f>IF(COUNTA(DU15:DU26)=0,"",SUMPRODUCT(DU15:DU26,DS15:DS26))</f>
        <v/>
      </c>
      <c r="DV6" s="9" t="str">
        <f>IF(COUNTA(DV15:DV26)=0,"",SUMPRODUCT(DV15:DV26,DS15:DS26))</f>
        <v/>
      </c>
      <c r="DW6" s="9" t="str">
        <f>IF(COUNTA(DW15:DW26)=0,"",SUMPRODUCT(DW15:DW26,DS15:DS26))</f>
        <v/>
      </c>
      <c r="DX6" s="9" t="str">
        <f>IF(COUNTA(DX15:DX26)=0,"",SUMPRODUCT(DX15:DX26,DS15:DS26))</f>
        <v/>
      </c>
      <c r="DY6" s="31" t="str">
        <f>IF(COUNTA(DY15:DY26)=0,"",SUMPRODUCT(DY15:DY26,DS15:DS26))</f>
        <v/>
      </c>
      <c r="DZ6" s="24"/>
      <c r="EA6" s="17"/>
      <c r="EB6" s="132"/>
      <c r="EC6" s="221" t="s">
        <v>19</v>
      </c>
      <c r="ED6" s="9">
        <f>IF(COUNTA(ED15:ED26)=0,"",SUMPRODUCT(ED15:ED26,EC15:EC26))</f>
        <v>90.3</v>
      </c>
      <c r="EE6" s="9" t="str">
        <f>IF(COUNTA(EE15:EE26)=0,"",SUMPRODUCT(EE15:EE26,EC15:EC26))</f>
        <v/>
      </c>
      <c r="EF6" s="9" t="str">
        <f>IF(COUNTA(EF15:EF26)=0,"",SUMPRODUCT(EF15:EF26,EC15:EC26))</f>
        <v/>
      </c>
      <c r="EG6" s="9" t="str">
        <f>IF(COUNTA(EG15:EG26)=0,"",SUMPRODUCT(EG15:EG26,EC15:EC26))</f>
        <v/>
      </c>
      <c r="EH6" s="9">
        <f>IF(COUNTA(EH15:EH26)=0,"",SUMPRODUCT(EH15:EH26,EC15:EC26))</f>
        <v>10.5</v>
      </c>
      <c r="EI6" s="31">
        <f>IF(COUNTA(EI15:EI26)=0,"",SUMPRODUCT(EI15:EI26,EC15:EC26))</f>
        <v>5.7050000000000001</v>
      </c>
      <c r="EJ6" s="24"/>
      <c r="EK6" s="17"/>
      <c r="EL6" s="132"/>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c r="ES6" s="31"/>
      <c r="ET6" s="24"/>
      <c r="EU6" s="17"/>
      <c r="EV6" s="132"/>
      <c r="EW6" s="221" t="s">
        <v>19</v>
      </c>
      <c r="EX6" s="9">
        <f>IF(COUNTA(EX15:EX26)=0,"",SUMPRODUCT(EX15:EX26,EW15:EW26))</f>
        <v>87.199999999999989</v>
      </c>
      <c r="EY6" s="9" t="str">
        <f>IF(COUNTA(EY15:EY26)=0,"",SUMPRODUCT(EY15:EY26,EW15:EW26))</f>
        <v/>
      </c>
      <c r="EZ6" s="9" t="str">
        <f>IF(COUNTA(EZ15:EZ26)=0,"",SUMPRODUCT(EZ15:EZ26,EW15:EW26))</f>
        <v/>
      </c>
      <c r="FA6" s="9" t="str">
        <f>IF(COUNTA(FA15:FA26)=0,"",SUMPRODUCT(FA15:FA26,EW15:EW26))</f>
        <v/>
      </c>
      <c r="FB6" s="9" t="str">
        <f>IF(COUNTA(FB15:FB26)=0,"",SUMPRODUCT(FB15:FB26,EW15:EW26))</f>
        <v/>
      </c>
      <c r="FC6" s="31" t="str">
        <f>IF(COUNTA(FC15:FC26)=0,"",SUMPRODUCT(FC15:FC26,EW15:EW26))</f>
        <v/>
      </c>
      <c r="FD6" s="24"/>
      <c r="FE6" s="17"/>
      <c r="FF6" s="132"/>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c r="FM6" s="31"/>
      <c r="FN6" s="24"/>
      <c r="FO6" s="17"/>
      <c r="FP6" s="132"/>
      <c r="FQ6" s="221" t="s">
        <v>19</v>
      </c>
      <c r="FR6" s="9">
        <f>IF(COUNTA(FR15:FR26)=0,"",SUMPRODUCT(FR15:FR26,FQ15:FQ26))</f>
        <v>88.45</v>
      </c>
      <c r="FS6" s="9" t="str">
        <f>IF(COUNTA(FS15:FS26)=0,"",SUMPRODUCT(FS15:FS26,FQ15:FQ26))</f>
        <v/>
      </c>
      <c r="FT6" s="9" t="str">
        <f>IF(COUNTA(FT15:FT26)=0,"",SUMPRODUCT(FT15:FT26,FQ15:FQ26))</f>
        <v/>
      </c>
      <c r="FU6" s="9" t="str">
        <f>IF(COUNTA(FU15:FU26)=0,"",SUMPRODUCT(FU15:FU26,FQ15:FQ26))</f>
        <v/>
      </c>
      <c r="FV6" s="9" t="str">
        <f>IF(COUNTA(FV15:FV26)=0,"",SUMPRODUCT(FV15:FV26,FQ15:FQ26))</f>
        <v/>
      </c>
      <c r="FW6" s="31" t="str">
        <f>IF(COUNTA(FW15:FW26)=0,"",SUMPRODUCT(FW15:FW26,FQ15:FQ26))</f>
        <v/>
      </c>
      <c r="FX6" s="24"/>
      <c r="FY6" s="17"/>
      <c r="FZ6" s="132"/>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c r="GG6" s="31"/>
      <c r="GH6" s="24"/>
      <c r="GI6" s="17"/>
      <c r="GJ6" s="132"/>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c r="GQ6" s="31"/>
      <c r="GR6" s="24"/>
      <c r="GS6" s="17"/>
      <c r="GT6" s="132"/>
      <c r="GU6" s="221" t="s">
        <v>19</v>
      </c>
      <c r="GV6" s="9">
        <f>IF(COUNTA(GV15:GV26)=0,"",SUMPRODUCT(GV15:GV26,GU15:GU26))</f>
        <v>99</v>
      </c>
      <c r="GW6" s="9" t="str">
        <f>IF(COUNTA(GW15:GW26)=0,"",SUMPRODUCT(GW15:GW26,GU15:GU26))</f>
        <v/>
      </c>
      <c r="GX6" s="9" t="str">
        <f>IF(COUNTA(GX15:GX26)=0,"",SUMPRODUCT(GX15:GX26,GU15:GU26))</f>
        <v/>
      </c>
      <c r="GY6" s="9" t="str">
        <f>IF(COUNTA(GY15:GY26)=0,"",SUMPRODUCT(GY15:GY26,GU15:GU26))</f>
        <v/>
      </c>
      <c r="GZ6" s="9" t="str">
        <f>IF(COUNTA(GZ15:GZ26)=0,"",SUMPRODUCT(GZ15:GZ26,GU15:GU26))</f>
        <v/>
      </c>
      <c r="HA6" s="31" t="str">
        <f>IF(COUNTA(HA15:HA26)=0,"",SUMPRODUCT(HA15:HA26,GU15:GU26))</f>
        <v/>
      </c>
      <c r="HB6" s="24"/>
      <c r="HC6" s="17"/>
      <c r="HD6" s="132"/>
      <c r="HE6" s="221" t="s">
        <v>19</v>
      </c>
      <c r="HF6" s="9">
        <f>IF(COUNTA(HF15:HF26)=0,"",SUMPRODUCT(HF15:HF26,HE15:HE26))</f>
        <v>99.2</v>
      </c>
      <c r="HG6" s="9" t="str">
        <f>IF(COUNTA(HG15:HG26)=0,"",SUMPRODUCT(HG15:HG26,HE15:HE26))</f>
        <v/>
      </c>
      <c r="HH6" s="9" t="str">
        <f>IF(COUNTA(HH15:HH26)=0,"",SUMPRODUCT(HH15:HH26,HE15:HE26))</f>
        <v/>
      </c>
      <c r="HI6" s="9" t="str">
        <f>IF(COUNTA(HI15:HI26)=0,"",SUMPRODUCT(HI15:HI26,HE15:HE26))</f>
        <v/>
      </c>
      <c r="HJ6" s="9" t="str">
        <f>IF(COUNTA(HJ15:HJ26)=0,"",SUMPRODUCT(HJ15:HJ26,HE15:HE26))</f>
        <v/>
      </c>
      <c r="HK6" s="31" t="str">
        <f>IF(COUNTA(HK15:HK26)=0,"",SUMPRODUCT(HK15:HK26,HE15:HE26))</f>
        <v/>
      </c>
      <c r="HL6" s="24"/>
      <c r="HM6" s="17"/>
      <c r="HN6" s="132"/>
      <c r="HO6" s="15" t="s">
        <v>19</v>
      </c>
      <c r="HP6" s="9" t="str">
        <f>IF(COUNTA(HP15:HP26)=0,"",SUMPRODUCT(HP15:HP26,HO15:HO26))</f>
        <v/>
      </c>
      <c r="HQ6" s="9" t="str">
        <f>IF(COUNTA(HQ15:HQ26)=0,"",SUMPRODUCT(HQ15:HQ26,HO15:HO26))</f>
        <v/>
      </c>
      <c r="HR6" s="9" t="str">
        <f>IF(COUNTA(HR15:HR26)=0,"",SUMPRODUCT(HR15:HR26,HO15:HO26))</f>
        <v/>
      </c>
      <c r="HS6" s="9" t="str">
        <f>IF(COUNTA(HS15:HS26)=0,"",SUMPRODUCT(HS15:HS26,HO15:HO26))</f>
        <v/>
      </c>
      <c r="HT6" s="9"/>
      <c r="HU6" s="31"/>
      <c r="HV6" s="24"/>
      <c r="HW6" s="17"/>
      <c r="HX6" s="132"/>
      <c r="HY6" s="221" t="s">
        <v>19</v>
      </c>
      <c r="HZ6" s="9">
        <f>IF(COUNTA(HZ15:HZ26)=0,"",SUMPRODUCT(HZ15:HZ26,HY15:HY26))</f>
        <v>99</v>
      </c>
      <c r="IA6" s="9" t="str">
        <f>IF(COUNTA(IA15:IA26)=0,"",SUMPRODUCT(IA15:IA26,HY15:HY26))</f>
        <v/>
      </c>
      <c r="IB6" s="9" t="str">
        <f>IF(COUNTA(IB15:IB26)=0,"",SUMPRODUCT(IB15:IB26,HY15:HY26))</f>
        <v/>
      </c>
      <c r="IC6" s="9" t="str">
        <f>IF(COUNTA(IC15:IC26)=0,"",SUMPRODUCT(IC15:IC26,HY15:HY26))</f>
        <v/>
      </c>
      <c r="ID6" s="9" t="str">
        <f>IF(COUNTA(ID15:ID26)=0,"",SUMPRODUCT(ID15:ID26,HY15:HY26))</f>
        <v/>
      </c>
      <c r="IE6" s="31" t="str">
        <f>IF(COUNTA(IE15:IE26)=0,"",SUMPRODUCT(IE15:IE26,HY15:HY26))</f>
        <v/>
      </c>
      <c r="IF6" s="24"/>
      <c r="IG6" s="17"/>
      <c r="IH6" s="143"/>
      <c r="IR6" s="143"/>
    </row>
    <row xmlns:x14ac="http://schemas.microsoft.com/office/spreadsheetml/2009/9/ac" r="7" s="4" customFormat="true" x14ac:dyDescent="0.25">
      <c r="A7" s="423" t="str">
        <f ca="true">IF(ISBLANK('Data Summary'!A9),"",'Data Summary'!A9)</f>
        <v>BTN_2011_EMIS</v>
      </c>
      <c r="B7" s="132"/>
      <c r="C7" s="48" t="s">
        <v>53</v>
      </c>
      <c r="D7" s="19"/>
      <c r="E7" s="19"/>
      <c r="F7" s="19"/>
      <c r="G7" s="19"/>
      <c r="H7" s="19"/>
      <c r="I7" s="80"/>
      <c r="J7" s="24"/>
      <c r="K7" s="17"/>
      <c r="L7" s="132"/>
      <c r="M7" s="48" t="s">
        <v>53</v>
      </c>
      <c r="N7" s="19"/>
      <c r="O7" s="19"/>
      <c r="P7" s="19"/>
      <c r="Q7" s="19"/>
      <c r="R7" s="19"/>
      <c r="S7" s="80"/>
      <c r="T7" s="24"/>
      <c r="U7" s="17"/>
      <c r="V7" s="132" t="s">
        <v>247</v>
      </c>
      <c r="W7" s="48" t="s">
        <v>53</v>
      </c>
      <c r="X7" s="19">
        <f>(88+66)/2</f>
        <v>77</v>
      </c>
      <c r="Y7" s="19">
        <f>(86+64.5)/2</f>
        <v>75.25</v>
      </c>
      <c r="Z7" s="19">
        <f>(91+67)/2</f>
        <v>79</v>
      </c>
      <c r="AA7" s="19"/>
      <c r="AB7" s="19"/>
      <c r="AC7" s="80"/>
      <c r="AD7" s="24"/>
      <c r="AE7" s="17"/>
      <c r="AF7" s="132"/>
      <c r="AG7" s="48" t="s">
        <v>53</v>
      </c>
      <c r="AH7" s="19"/>
      <c r="AI7" s="19"/>
      <c r="AJ7" s="19"/>
      <c r="AK7" s="19"/>
      <c r="AL7" s="19"/>
      <c r="AM7" s="80"/>
      <c r="AN7" s="24"/>
      <c r="AO7" s="17"/>
      <c r="AP7" s="132"/>
      <c r="AQ7" s="48" t="s">
        <v>53</v>
      </c>
      <c r="AR7" s="19"/>
      <c r="AS7" s="19"/>
      <c r="AT7" s="19"/>
      <c r="AU7" s="19"/>
      <c r="AV7" s="19"/>
      <c r="AW7" s="80"/>
      <c r="AX7" s="24"/>
      <c r="AY7" s="17"/>
      <c r="AZ7" s="132"/>
      <c r="BA7" s="109" t="s">
        <v>53</v>
      </c>
      <c r="BB7" s="19"/>
      <c r="BC7" s="19"/>
      <c r="BD7" s="19"/>
      <c r="BE7" s="19"/>
      <c r="BF7" s="19"/>
      <c r="BG7" s="80"/>
      <c r="BH7" s="24"/>
      <c r="BI7" s="17"/>
      <c r="BJ7" s="132" t="s">
        <v>191</v>
      </c>
      <c r="BK7" s="48" t="s">
        <v>53</v>
      </c>
      <c r="BL7" s="19">
        <v>80.3</v>
      </c>
      <c r="BM7" s="19"/>
      <c r="BN7" s="19"/>
      <c r="BO7" s="19"/>
      <c r="BP7" s="19"/>
      <c r="BQ7" s="80"/>
      <c r="BR7" s="24"/>
      <c r="BS7" s="17"/>
      <c r="BT7" s="132" t="s">
        <v>190</v>
      </c>
      <c r="BU7" s="48" t="s">
        <v>53</v>
      </c>
      <c r="BV7" s="19">
        <v>72</v>
      </c>
      <c r="BW7" s="19"/>
      <c r="BX7" s="19"/>
      <c r="BY7" s="19"/>
      <c r="BZ7" s="19"/>
      <c r="CA7" s="80"/>
      <c r="CB7" s="24"/>
      <c r="CC7" s="17"/>
      <c r="CD7" s="132" t="s">
        <v>260</v>
      </c>
      <c r="CE7" s="48" t="s">
        <v>53</v>
      </c>
      <c r="CF7" s="19">
        <v>69.2</v>
      </c>
      <c r="CG7" s="19"/>
      <c r="CH7" s="19"/>
      <c r="CI7" s="19"/>
      <c r="CJ7" s="19"/>
      <c r="CK7" s="80"/>
      <c r="CL7" s="24"/>
      <c r="CM7" s="17"/>
      <c r="CN7" s="132" t="s">
        <v>190</v>
      </c>
      <c r="CO7" s="48" t="s">
        <v>53</v>
      </c>
      <c r="CP7" s="19">
        <v>93</v>
      </c>
      <c r="CQ7" s="19"/>
      <c r="CR7" s="19"/>
      <c r="CS7" s="19"/>
      <c r="CT7" s="19"/>
      <c r="CU7" s="80"/>
      <c r="CV7" s="24"/>
      <c r="CW7" s="17"/>
      <c r="CX7" s="132"/>
      <c r="CY7" s="48" t="s">
        <v>53</v>
      </c>
      <c r="CZ7" s="19"/>
      <c r="DA7" s="19"/>
      <c r="DB7" s="19"/>
      <c r="DC7" s="19"/>
      <c r="DD7" s="19"/>
      <c r="DE7" s="80"/>
      <c r="DF7" s="24"/>
      <c r="DG7" s="17"/>
      <c r="DH7" s="132" t="s">
        <v>191</v>
      </c>
      <c r="DI7" s="48" t="s">
        <v>53</v>
      </c>
      <c r="DJ7" s="19">
        <v>96.4</v>
      </c>
      <c r="DK7" s="19"/>
      <c r="DL7" s="19"/>
      <c r="DM7" s="19"/>
      <c r="DN7" s="19">
        <f>(97+336)/DN34*100</f>
        <v>95.584988962472409</v>
      </c>
      <c r="DO7" s="80">
        <f>(86+65+51)/DO34*100</f>
        <v>98.05825242718447</v>
      </c>
      <c r="DP7" s="24"/>
      <c r="DQ7" s="17"/>
      <c r="DR7" s="132" t="s">
        <v>322</v>
      </c>
      <c r="DS7" s="222" t="s">
        <v>53</v>
      </c>
      <c r="DT7" s="223">
        <v>86.42</v>
      </c>
      <c r="DU7" s="223"/>
      <c r="DV7" s="223"/>
      <c r="DW7" s="223"/>
      <c r="DX7" s="223">
        <v>89</v>
      </c>
      <c r="DY7" s="80">
        <v>82.5</v>
      </c>
      <c r="DZ7" s="24"/>
      <c r="EA7" s="17"/>
      <c r="EB7" s="132" t="s">
        <v>322</v>
      </c>
      <c r="EC7" s="222" t="s">
        <v>53</v>
      </c>
      <c r="ED7" s="223">
        <v>89.21</v>
      </c>
      <c r="EE7" s="223"/>
      <c r="EF7" s="223"/>
      <c r="EG7" s="223"/>
      <c r="EH7" s="223">
        <v>90</v>
      </c>
      <c r="EI7" s="80">
        <v>88.01</v>
      </c>
      <c r="EJ7" s="24"/>
      <c r="EK7" s="17"/>
      <c r="EL7" s="132"/>
      <c r="EM7" s="48" t="s">
        <v>53</v>
      </c>
      <c r="EN7" s="19"/>
      <c r="EO7" s="19"/>
      <c r="EP7" s="19"/>
      <c r="EQ7" s="19"/>
      <c r="ER7" s="19"/>
      <c r="ES7" s="80"/>
      <c r="ET7" s="24"/>
      <c r="EU7" s="17"/>
      <c r="EV7" s="132" t="s">
        <v>389</v>
      </c>
      <c r="EW7" s="222" t="s">
        <v>53</v>
      </c>
      <c r="EX7" s="223">
        <v>71.276490066225165</v>
      </c>
      <c r="EY7" s="223"/>
      <c r="EZ7" s="223"/>
      <c r="FA7" s="223"/>
      <c r="FB7" s="223"/>
      <c r="FC7" s="80"/>
      <c r="FD7" s="24"/>
      <c r="FE7" s="17"/>
      <c r="FF7" s="132"/>
      <c r="FG7" s="48" t="s">
        <v>53</v>
      </c>
      <c r="FH7" s="19"/>
      <c r="FI7" s="19"/>
      <c r="FJ7" s="19"/>
      <c r="FK7" s="19"/>
      <c r="FL7" s="19"/>
      <c r="FM7" s="80"/>
      <c r="FN7" s="24"/>
      <c r="FO7" s="17"/>
      <c r="FP7" s="132" t="s">
        <v>389</v>
      </c>
      <c r="FQ7" s="222" t="s">
        <v>53</v>
      </c>
      <c r="FR7" s="223">
        <v>90.791731517509717</v>
      </c>
      <c r="FS7" s="223"/>
      <c r="FT7" s="223"/>
      <c r="FU7" s="223"/>
      <c r="FV7" s="223"/>
      <c r="FW7" s="80"/>
      <c r="FX7" s="24"/>
      <c r="FY7" s="17"/>
      <c r="FZ7" s="132"/>
      <c r="GA7" s="48" t="s">
        <v>53</v>
      </c>
      <c r="GB7" s="19"/>
      <c r="GC7" s="19"/>
      <c r="GD7" s="19"/>
      <c r="GE7" s="19"/>
      <c r="GF7" s="19"/>
      <c r="GG7" s="80"/>
      <c r="GH7" s="24"/>
      <c r="GI7" s="17"/>
      <c r="GJ7" s="132"/>
      <c r="GK7" s="48" t="s">
        <v>53</v>
      </c>
      <c r="GL7" s="19"/>
      <c r="GM7" s="19"/>
      <c r="GN7" s="19"/>
      <c r="GO7" s="19"/>
      <c r="GP7" s="19"/>
      <c r="GQ7" s="80"/>
      <c r="GR7" s="24"/>
      <c r="GS7" s="17"/>
      <c r="GT7" s="132" t="s">
        <v>389</v>
      </c>
      <c r="GU7" s="222" t="s">
        <v>53</v>
      </c>
      <c r="GV7" s="223">
        <v>95.54234146341463</v>
      </c>
      <c r="GW7" s="223"/>
      <c r="GX7" s="223"/>
      <c r="GY7" s="223"/>
      <c r="GZ7" s="223"/>
      <c r="HA7" s="80"/>
      <c r="HB7" s="24"/>
      <c r="HC7" s="17"/>
      <c r="HD7" s="132" t="s">
        <v>389</v>
      </c>
      <c r="HE7" s="222" t="s">
        <v>53</v>
      </c>
      <c r="HF7" s="223">
        <v>80.46641791044776</v>
      </c>
      <c r="HG7" s="223"/>
      <c r="HH7" s="223"/>
      <c r="HI7" s="223"/>
      <c r="HJ7" s="223"/>
      <c r="HK7" s="80"/>
      <c r="HL7" s="24"/>
      <c r="HM7" s="17"/>
      <c r="HN7" s="132"/>
      <c r="HO7" s="48" t="s">
        <v>53</v>
      </c>
      <c r="HP7" s="19"/>
      <c r="HQ7" s="19"/>
      <c r="HR7" s="19"/>
      <c r="HS7" s="19"/>
      <c r="HT7" s="19"/>
      <c r="HU7" s="80"/>
      <c r="HV7" s="24"/>
      <c r="HW7" s="17"/>
      <c r="HX7" s="132" t="s">
        <v>389</v>
      </c>
      <c r="HY7" s="222" t="s">
        <v>53</v>
      </c>
      <c r="HZ7" s="223">
        <v>95.415458015267177</v>
      </c>
      <c r="IA7" s="223"/>
      <c r="IB7" s="223"/>
      <c r="IC7" s="223"/>
      <c r="ID7" s="223"/>
      <c r="IE7" s="80"/>
      <c r="IF7" s="24"/>
      <c r="IG7" s="17"/>
      <c r="IH7" s="143"/>
      <c r="IR7" s="143"/>
    </row>
    <row xmlns:x14ac="http://schemas.microsoft.com/office/spreadsheetml/2009/9/ac" r="8" s="4" customFormat="true" x14ac:dyDescent="0.25">
      <c r="A8" s="423" t="str">
        <f ca="true">IF(ISBLANK('Data Summary'!A10),"",'Data Summary'!A10)</f>
        <v>BTN_2012_EMIS</v>
      </c>
      <c r="B8" s="132"/>
      <c r="C8" s="48" t="s">
        <v>58</v>
      </c>
      <c r="D8" s="19"/>
      <c r="E8" s="19"/>
      <c r="F8" s="19"/>
      <c r="G8" s="19"/>
      <c r="H8" s="19"/>
      <c r="I8" s="80"/>
      <c r="J8" s="24"/>
      <c r="K8" s="17"/>
      <c r="L8" s="132"/>
      <c r="M8" s="48" t="s">
        <v>58</v>
      </c>
      <c r="N8" s="19"/>
      <c r="O8" s="19"/>
      <c r="P8" s="19"/>
      <c r="Q8" s="19"/>
      <c r="R8" s="19"/>
      <c r="S8" s="80"/>
      <c r="T8" s="24"/>
      <c r="U8" s="17"/>
      <c r="V8" s="132" t="s">
        <v>245</v>
      </c>
      <c r="W8" s="48" t="s">
        <v>58</v>
      </c>
      <c r="X8" s="19">
        <f>(507-52)/507*100</f>
        <v>89.743589743589752</v>
      </c>
      <c r="Y8" s="19"/>
      <c r="Z8" s="19"/>
      <c r="AA8" s="19"/>
      <c r="AB8" s="19"/>
      <c r="AC8" s="80"/>
      <c r="AD8" s="24"/>
      <c r="AE8" s="17"/>
      <c r="AF8" s="132"/>
      <c r="AG8" s="48" t="s">
        <v>58</v>
      </c>
      <c r="AH8" s="19"/>
      <c r="AI8" s="19"/>
      <c r="AJ8" s="19"/>
      <c r="AK8" s="19"/>
      <c r="AL8" s="19"/>
      <c r="AM8" s="80"/>
      <c r="AN8" s="24"/>
      <c r="AO8" s="17"/>
      <c r="AP8" s="132"/>
      <c r="AQ8" s="48" t="s">
        <v>58</v>
      </c>
      <c r="AR8" s="19"/>
      <c r="AS8" s="19"/>
      <c r="AT8" s="19"/>
      <c r="AU8" s="19"/>
      <c r="AV8" s="19"/>
      <c r="AW8" s="80"/>
      <c r="AX8" s="24"/>
      <c r="AY8" s="17"/>
      <c r="AZ8" s="132"/>
      <c r="BA8" s="109" t="s">
        <v>58</v>
      </c>
      <c r="BB8" s="19"/>
      <c r="BC8" s="19"/>
      <c r="BD8" s="19"/>
      <c r="BE8" s="19"/>
      <c r="BF8" s="19"/>
      <c r="BG8" s="80"/>
      <c r="BH8" s="24"/>
      <c r="BI8" s="17"/>
      <c r="BJ8" s="132" t="s">
        <v>222</v>
      </c>
      <c r="BK8" s="48" t="s">
        <v>58</v>
      </c>
      <c r="BL8" s="19">
        <v>69</v>
      </c>
      <c r="BM8" s="19"/>
      <c r="BN8" s="19"/>
      <c r="BO8" s="19"/>
      <c r="BP8" s="19"/>
      <c r="BQ8" s="80"/>
      <c r="BR8" s="24"/>
      <c r="BS8" s="17"/>
      <c r="BT8" s="132"/>
      <c r="BU8" s="48" t="s">
        <v>58</v>
      </c>
      <c r="BV8" s="19"/>
      <c r="BW8" s="19"/>
      <c r="BX8" s="19"/>
      <c r="BY8" s="19"/>
      <c r="BZ8" s="19"/>
      <c r="CA8" s="80"/>
      <c r="CB8" s="24"/>
      <c r="CC8" s="17"/>
      <c r="CD8" s="132"/>
      <c r="CE8" s="48" t="s">
        <v>58</v>
      </c>
      <c r="CF8" s="19"/>
      <c r="CG8" s="19"/>
      <c r="CH8" s="19"/>
      <c r="CI8" s="19"/>
      <c r="CJ8" s="19"/>
      <c r="CK8" s="80"/>
      <c r="CL8" s="24"/>
      <c r="CM8" s="17"/>
      <c r="CN8" s="132"/>
      <c r="CO8" s="48" t="s">
        <v>58</v>
      </c>
      <c r="CP8" s="19"/>
      <c r="CQ8" s="19"/>
      <c r="CR8" s="19"/>
      <c r="CS8" s="19"/>
      <c r="CT8" s="19"/>
      <c r="CU8" s="80"/>
      <c r="CV8" s="24"/>
      <c r="CW8" s="17"/>
      <c r="CX8" s="132"/>
      <c r="CY8" s="48" t="s">
        <v>58</v>
      </c>
      <c r="CZ8" s="19"/>
      <c r="DA8" s="19"/>
      <c r="DB8" s="19"/>
      <c r="DC8" s="19"/>
      <c r="DD8" s="19"/>
      <c r="DE8" s="80"/>
      <c r="DF8" s="24"/>
      <c r="DG8" s="17"/>
      <c r="DH8" s="132"/>
      <c r="DI8" s="48" t="s">
        <v>58</v>
      </c>
      <c r="DJ8" s="19"/>
      <c r="DK8" s="19"/>
      <c r="DL8" s="19"/>
      <c r="DM8" s="19"/>
      <c r="DN8" s="19"/>
      <c r="DO8" s="80"/>
      <c r="DP8" s="24"/>
      <c r="DQ8" s="17"/>
      <c r="DR8" s="132"/>
      <c r="DS8" s="222" t="s">
        <v>58</v>
      </c>
      <c r="DT8" s="223"/>
      <c r="DU8" s="223"/>
      <c r="DV8" s="223"/>
      <c r="DW8" s="223"/>
      <c r="DX8" s="223"/>
      <c r="DY8" s="80"/>
      <c r="DZ8" s="24"/>
      <c r="EA8" s="17"/>
      <c r="EB8" s="132"/>
      <c r="EC8" s="222" t="s">
        <v>58</v>
      </c>
      <c r="ED8" s="223"/>
      <c r="EE8" s="223"/>
      <c r="EF8" s="223"/>
      <c r="EG8" s="223"/>
      <c r="EH8" s="223"/>
      <c r="EI8" s="80"/>
      <c r="EJ8" s="24"/>
      <c r="EK8" s="17"/>
      <c r="EL8" s="132"/>
      <c r="EM8" s="48" t="s">
        <v>58</v>
      </c>
      <c r="EN8" s="19"/>
      <c r="EO8" s="19"/>
      <c r="EP8" s="19"/>
      <c r="EQ8" s="19"/>
      <c r="ER8" s="19"/>
      <c r="ES8" s="80"/>
      <c r="ET8" s="24"/>
      <c r="EU8" s="17"/>
      <c r="EV8" s="132"/>
      <c r="EW8" s="222" t="s">
        <v>58</v>
      </c>
      <c r="EX8" s="223"/>
      <c r="EY8" s="223"/>
      <c r="EZ8" s="223"/>
      <c r="FA8" s="223"/>
      <c r="FB8" s="223"/>
      <c r="FC8" s="80"/>
      <c r="FD8" s="24"/>
      <c r="FE8" s="17"/>
      <c r="FF8" s="132"/>
      <c r="FG8" s="48" t="s">
        <v>58</v>
      </c>
      <c r="FH8" s="19"/>
      <c r="FI8" s="19"/>
      <c r="FJ8" s="19"/>
      <c r="FK8" s="19"/>
      <c r="FL8" s="19"/>
      <c r="FM8" s="80"/>
      <c r="FN8" s="24"/>
      <c r="FO8" s="17"/>
      <c r="FP8" s="132"/>
      <c r="FQ8" s="222" t="s">
        <v>58</v>
      </c>
      <c r="FR8" s="223"/>
      <c r="FS8" s="223"/>
      <c r="FT8" s="223"/>
      <c r="FU8" s="223"/>
      <c r="FV8" s="223"/>
      <c r="FW8" s="80"/>
      <c r="FX8" s="24"/>
      <c r="FY8" s="17"/>
      <c r="FZ8" s="132"/>
      <c r="GA8" s="48" t="s">
        <v>58</v>
      </c>
      <c r="GB8" s="19"/>
      <c r="GC8" s="19"/>
      <c r="GD8" s="19"/>
      <c r="GE8" s="19"/>
      <c r="GF8" s="19"/>
      <c r="GG8" s="80"/>
      <c r="GH8" s="24"/>
      <c r="GI8" s="17"/>
      <c r="GJ8" s="132"/>
      <c r="GK8" s="48" t="s">
        <v>58</v>
      </c>
      <c r="GL8" s="19"/>
      <c r="GM8" s="19"/>
      <c r="GN8" s="19"/>
      <c r="GO8" s="19"/>
      <c r="GP8" s="19"/>
      <c r="GQ8" s="80"/>
      <c r="GR8" s="24"/>
      <c r="GS8" s="17"/>
      <c r="GT8" s="132"/>
      <c r="GU8" s="222" t="s">
        <v>58</v>
      </c>
      <c r="GV8" s="223"/>
      <c r="GW8" s="223"/>
      <c r="GX8" s="223"/>
      <c r="GY8" s="223"/>
      <c r="GZ8" s="223"/>
      <c r="HA8" s="80"/>
      <c r="HB8" s="24"/>
      <c r="HC8" s="17"/>
      <c r="HD8" s="132"/>
      <c r="HE8" s="222" t="s">
        <v>58</v>
      </c>
      <c r="HF8" s="223"/>
      <c r="HG8" s="223"/>
      <c r="HH8" s="223"/>
      <c r="HI8" s="223"/>
      <c r="HJ8" s="223"/>
      <c r="HK8" s="80"/>
      <c r="HL8" s="24"/>
      <c r="HM8" s="17"/>
      <c r="HN8" s="132"/>
      <c r="HO8" s="48" t="s">
        <v>58</v>
      </c>
      <c r="HP8" s="19"/>
      <c r="HQ8" s="19"/>
      <c r="HR8" s="19"/>
      <c r="HS8" s="19"/>
      <c r="HT8" s="19"/>
      <c r="HU8" s="80"/>
      <c r="HV8" s="24"/>
      <c r="HW8" s="17"/>
      <c r="HX8" s="132"/>
      <c r="HY8" s="222" t="s">
        <v>58</v>
      </c>
      <c r="HZ8" s="223"/>
      <c r="IA8" s="223"/>
      <c r="IB8" s="223"/>
      <c r="IC8" s="223"/>
      <c r="ID8" s="223"/>
      <c r="IE8" s="80"/>
      <c r="IF8" s="24"/>
      <c r="IG8" s="17"/>
      <c r="IH8" s="143"/>
      <c r="IR8" s="143"/>
    </row>
    <row xmlns:x14ac="http://schemas.microsoft.com/office/spreadsheetml/2009/9/ac" r="9" s="4" customFormat="true" x14ac:dyDescent="0.25">
      <c r="A9" s="423" t="str">
        <f ca="true">IF(ISBLANK('Data Summary'!A11),"",'Data Summary'!A11)</f>
        <v>BTN_2013_EMIS</v>
      </c>
      <c r="B9" s="132"/>
      <c r="C9" s="48" t="s">
        <v>109</v>
      </c>
      <c r="D9" s="19"/>
      <c r="E9" s="19"/>
      <c r="F9" s="19"/>
      <c r="G9" s="19"/>
      <c r="H9" s="19"/>
      <c r="I9" s="80"/>
      <c r="J9" s="24"/>
      <c r="K9" s="17"/>
      <c r="L9" s="132"/>
      <c r="M9" s="48" t="s">
        <v>109</v>
      </c>
      <c r="N9" s="19"/>
      <c r="O9" s="19"/>
      <c r="P9" s="19"/>
      <c r="Q9" s="19"/>
      <c r="R9" s="19"/>
      <c r="S9" s="80"/>
      <c r="T9" s="24"/>
      <c r="U9" s="17"/>
      <c r="V9" s="132"/>
      <c r="W9" s="48" t="s">
        <v>109</v>
      </c>
      <c r="X9" s="19"/>
      <c r="Y9" s="19"/>
      <c r="Z9" s="19"/>
      <c r="AA9" s="19"/>
      <c r="AB9" s="19"/>
      <c r="AC9" s="80"/>
      <c r="AD9" s="24"/>
      <c r="AE9" s="17"/>
      <c r="AF9" s="132"/>
      <c r="AG9" s="48" t="s">
        <v>109</v>
      </c>
      <c r="AH9" s="19"/>
      <c r="AI9" s="19"/>
      <c r="AJ9" s="19"/>
      <c r="AK9" s="19"/>
      <c r="AL9" s="19"/>
      <c r="AM9" s="80"/>
      <c r="AN9" s="24"/>
      <c r="AO9" s="17"/>
      <c r="AP9" s="132"/>
      <c r="AQ9" s="48" t="s">
        <v>109</v>
      </c>
      <c r="AR9" s="19"/>
      <c r="AS9" s="19"/>
      <c r="AT9" s="19"/>
      <c r="AU9" s="19"/>
      <c r="AV9" s="19"/>
      <c r="AW9" s="80"/>
      <c r="AX9" s="24"/>
      <c r="AY9" s="17"/>
      <c r="AZ9" s="132"/>
      <c r="BA9" s="109" t="s">
        <v>109</v>
      </c>
      <c r="BB9" s="19"/>
      <c r="BC9" s="19"/>
      <c r="BD9" s="19"/>
      <c r="BE9" s="19"/>
      <c r="BF9" s="19"/>
      <c r="BG9" s="80"/>
      <c r="BH9" s="24"/>
      <c r="BI9" s="17"/>
      <c r="BJ9" s="132" t="s">
        <v>223</v>
      </c>
      <c r="BK9" s="48" t="s">
        <v>109</v>
      </c>
      <c r="BL9" s="19">
        <f>(1394+1120)/(3941)*100</f>
        <v>63.790916011164676</v>
      </c>
      <c r="BM9" s="19"/>
      <c r="BN9" s="19"/>
      <c r="BO9" s="19"/>
      <c r="BP9" s="19"/>
      <c r="BQ9" s="80"/>
      <c r="BR9" s="24"/>
      <c r="BS9" s="17"/>
      <c r="BT9" s="132"/>
      <c r="BU9" s="48" t="s">
        <v>109</v>
      </c>
      <c r="BV9" s="19"/>
      <c r="BW9" s="19"/>
      <c r="BX9" s="19"/>
      <c r="BY9" s="19"/>
      <c r="BZ9" s="19"/>
      <c r="CA9" s="80"/>
      <c r="CB9" s="24"/>
      <c r="CC9" s="17"/>
      <c r="CD9" s="132"/>
      <c r="CE9" s="48" t="s">
        <v>109</v>
      </c>
      <c r="CF9" s="19"/>
      <c r="CG9" s="19"/>
      <c r="CH9" s="19"/>
      <c r="CI9" s="19"/>
      <c r="CJ9" s="19"/>
      <c r="CK9" s="80"/>
      <c r="CL9" s="24"/>
      <c r="CM9" s="17"/>
      <c r="CN9" s="132"/>
      <c r="CO9" s="48" t="s">
        <v>109</v>
      </c>
      <c r="CP9" s="19"/>
      <c r="CQ9" s="19"/>
      <c r="CR9" s="19"/>
      <c r="CS9" s="19"/>
      <c r="CT9" s="19"/>
      <c r="CU9" s="80"/>
      <c r="CV9" s="24"/>
      <c r="CW9" s="17"/>
      <c r="CX9" s="132"/>
      <c r="CY9" s="48" t="s">
        <v>109</v>
      </c>
      <c r="CZ9" s="19"/>
      <c r="DA9" s="19"/>
      <c r="DB9" s="19"/>
      <c r="DC9" s="19"/>
      <c r="DD9" s="19"/>
      <c r="DE9" s="80"/>
      <c r="DF9" s="24"/>
      <c r="DG9" s="17"/>
      <c r="DH9" s="132"/>
      <c r="DI9" s="48" t="s">
        <v>109</v>
      </c>
      <c r="DJ9" s="19"/>
      <c r="DK9" s="19"/>
      <c r="DL9" s="19"/>
      <c r="DM9" s="19"/>
      <c r="DN9" s="19"/>
      <c r="DO9" s="80"/>
      <c r="DP9" s="24"/>
      <c r="DQ9" s="17"/>
      <c r="DR9" s="132"/>
      <c r="DS9" s="222" t="s">
        <v>109</v>
      </c>
      <c r="DT9" s="223"/>
      <c r="DU9" s="223"/>
      <c r="DV9" s="223"/>
      <c r="DW9" s="223"/>
      <c r="DX9" s="223"/>
      <c r="DY9" s="80"/>
      <c r="DZ9" s="24"/>
      <c r="EA9" s="17"/>
      <c r="EB9" s="132"/>
      <c r="EC9" s="222" t="s">
        <v>109</v>
      </c>
      <c r="ED9" s="223"/>
      <c r="EE9" s="223"/>
      <c r="EF9" s="223"/>
      <c r="EG9" s="223"/>
      <c r="EH9" s="223"/>
      <c r="EI9" s="80"/>
      <c r="EJ9" s="24"/>
      <c r="EK9" s="17"/>
      <c r="EL9" s="132"/>
      <c r="EM9" s="48" t="s">
        <v>109</v>
      </c>
      <c r="EN9" s="19"/>
      <c r="EO9" s="19"/>
      <c r="EP9" s="19"/>
      <c r="EQ9" s="19"/>
      <c r="ER9" s="19"/>
      <c r="ES9" s="80"/>
      <c r="ET9" s="24"/>
      <c r="EU9" s="17"/>
      <c r="EV9" s="132"/>
      <c r="EW9" s="222" t="s">
        <v>109</v>
      </c>
      <c r="EX9" s="223"/>
      <c r="EY9" s="223"/>
      <c r="EZ9" s="223"/>
      <c r="FA9" s="223"/>
      <c r="FB9" s="223"/>
      <c r="FC9" s="80"/>
      <c r="FD9" s="24"/>
      <c r="FE9" s="17"/>
      <c r="FF9" s="132"/>
      <c r="FG9" s="48" t="s">
        <v>109</v>
      </c>
      <c r="FH9" s="19"/>
      <c r="FI9" s="19"/>
      <c r="FJ9" s="19"/>
      <c r="FK9" s="19"/>
      <c r="FL9" s="19"/>
      <c r="FM9" s="80"/>
      <c r="FN9" s="24"/>
      <c r="FO9" s="17"/>
      <c r="FP9" s="132"/>
      <c r="FQ9" s="222" t="s">
        <v>109</v>
      </c>
      <c r="FR9" s="223"/>
      <c r="FS9" s="223"/>
      <c r="FT9" s="223"/>
      <c r="FU9" s="223"/>
      <c r="FV9" s="223"/>
      <c r="FW9" s="80"/>
      <c r="FX9" s="24"/>
      <c r="FY9" s="17"/>
      <c r="FZ9" s="132"/>
      <c r="GA9" s="48" t="s">
        <v>109</v>
      </c>
      <c r="GB9" s="19"/>
      <c r="GC9" s="19"/>
      <c r="GD9" s="19"/>
      <c r="GE9" s="19"/>
      <c r="GF9" s="19"/>
      <c r="GG9" s="80"/>
      <c r="GH9" s="24"/>
      <c r="GI9" s="17"/>
      <c r="GJ9" s="132"/>
      <c r="GK9" s="48" t="s">
        <v>109</v>
      </c>
      <c r="GL9" s="19"/>
      <c r="GM9" s="19"/>
      <c r="GN9" s="19"/>
      <c r="GO9" s="19"/>
      <c r="GP9" s="19"/>
      <c r="GQ9" s="80"/>
      <c r="GR9" s="24"/>
      <c r="GS9" s="17"/>
      <c r="GT9" s="132"/>
      <c r="GU9" s="222" t="s">
        <v>109</v>
      </c>
      <c r="GV9" s="223"/>
      <c r="GW9" s="223"/>
      <c r="GX9" s="223"/>
      <c r="GY9" s="223"/>
      <c r="GZ9" s="223"/>
      <c r="HA9" s="80"/>
      <c r="HB9" s="24"/>
      <c r="HC9" s="17"/>
      <c r="HD9" s="132"/>
      <c r="HE9" s="222" t="s">
        <v>109</v>
      </c>
      <c r="HF9" s="223"/>
      <c r="HG9" s="223"/>
      <c r="HH9" s="223"/>
      <c r="HI9" s="223"/>
      <c r="HJ9" s="223"/>
      <c r="HK9" s="80"/>
      <c r="HL9" s="24"/>
      <c r="HM9" s="17"/>
      <c r="HN9" s="132"/>
      <c r="HO9" s="48" t="s">
        <v>109</v>
      </c>
      <c r="HP9" s="19"/>
      <c r="HQ9" s="19"/>
      <c r="HR9" s="19"/>
      <c r="HS9" s="19"/>
      <c r="HT9" s="19"/>
      <c r="HU9" s="80"/>
      <c r="HV9" s="24"/>
      <c r="HW9" s="17"/>
      <c r="HX9" s="132"/>
      <c r="HY9" s="222" t="s">
        <v>109</v>
      </c>
      <c r="HZ9" s="223"/>
      <c r="IA9" s="223"/>
      <c r="IB9" s="223"/>
      <c r="IC9" s="223"/>
      <c r="ID9" s="223"/>
      <c r="IE9" s="80"/>
      <c r="IF9" s="24"/>
      <c r="IG9" s="17"/>
      <c r="IH9" s="143"/>
      <c r="IR9" s="143"/>
    </row>
    <row xmlns:x14ac="http://schemas.microsoft.com/office/spreadsheetml/2009/9/ac" r="10" s="4" customFormat="true" x14ac:dyDescent="0.25">
      <c r="A10" s="423" t="str">
        <f ca="true">IF(ISBLANK('Data Summary'!A12),"",'Data Summary'!A12)</f>
        <v>BTN_2013_SUR</v>
      </c>
      <c r="B10" s="132"/>
      <c r="C10" s="67" t="s">
        <v>21</v>
      </c>
      <c r="D10" s="19"/>
      <c r="E10" s="19"/>
      <c r="F10" s="19"/>
      <c r="G10" s="19"/>
      <c r="H10" s="19"/>
      <c r="I10" s="80"/>
      <c r="J10" s="24"/>
      <c r="K10" s="17"/>
      <c r="L10" s="132"/>
      <c r="M10" s="67" t="s">
        <v>21</v>
      </c>
      <c r="N10" s="19"/>
      <c r="O10" s="19"/>
      <c r="P10" s="19"/>
      <c r="Q10" s="19"/>
      <c r="R10" s="19"/>
      <c r="S10" s="80"/>
      <c r="T10" s="24"/>
      <c r="U10" s="17"/>
      <c r="V10" s="132"/>
      <c r="W10" s="67" t="s">
        <v>21</v>
      </c>
      <c r="X10" s="19"/>
      <c r="Y10" s="19"/>
      <c r="Z10" s="19"/>
      <c r="AA10" s="19"/>
      <c r="AB10" s="19"/>
      <c r="AC10" s="80"/>
      <c r="AD10" s="24"/>
      <c r="AE10" s="17"/>
      <c r="AF10" s="132"/>
      <c r="AG10" s="67" t="s">
        <v>21</v>
      </c>
      <c r="AH10" s="19"/>
      <c r="AI10" s="19"/>
      <c r="AJ10" s="19"/>
      <c r="AK10" s="19"/>
      <c r="AL10" s="19"/>
      <c r="AM10" s="80"/>
      <c r="AN10" s="24"/>
      <c r="AO10" s="17"/>
      <c r="AP10" s="132"/>
      <c r="AQ10" s="67" t="s">
        <v>21</v>
      </c>
      <c r="AR10" s="19"/>
      <c r="AS10" s="19"/>
      <c r="AT10" s="19"/>
      <c r="AU10" s="19"/>
      <c r="AV10" s="19"/>
      <c r="AW10" s="80"/>
      <c r="AX10" s="24"/>
      <c r="AY10" s="17"/>
      <c r="AZ10" s="132"/>
      <c r="BA10" s="67" t="s">
        <v>21</v>
      </c>
      <c r="BB10" s="19"/>
      <c r="BC10" s="19"/>
      <c r="BD10" s="19"/>
      <c r="BE10" s="19"/>
      <c r="BF10" s="19"/>
      <c r="BG10" s="80"/>
      <c r="BH10" s="24"/>
      <c r="BI10" s="17"/>
      <c r="BJ10" s="132"/>
      <c r="BK10" s="67" t="s">
        <v>21</v>
      </c>
      <c r="BL10" s="19"/>
      <c r="BM10" s="19"/>
      <c r="BN10" s="19"/>
      <c r="BO10" s="19"/>
      <c r="BP10" s="19"/>
      <c r="BQ10" s="80"/>
      <c r="BR10" s="24"/>
      <c r="BS10" s="17"/>
      <c r="BT10" s="132" t="s">
        <v>192</v>
      </c>
      <c r="BU10" s="67" t="s">
        <v>21</v>
      </c>
      <c r="BV10" s="19">
        <f>0.72*BV6</f>
        <v>63</v>
      </c>
      <c r="BW10" s="19"/>
      <c r="BX10" s="19"/>
      <c r="BY10" s="19"/>
      <c r="BZ10" s="19"/>
      <c r="CA10" s="80"/>
      <c r="CB10" s="24"/>
      <c r="CC10" s="17"/>
      <c r="CD10" s="132"/>
      <c r="CE10" s="67" t="s">
        <v>21</v>
      </c>
      <c r="CF10" s="19"/>
      <c r="CG10" s="19"/>
      <c r="CH10" s="19"/>
      <c r="CI10" s="19"/>
      <c r="CJ10" s="19"/>
      <c r="CK10" s="80"/>
      <c r="CL10" s="24"/>
      <c r="CM10" s="17"/>
      <c r="CN10" s="132" t="s">
        <v>192</v>
      </c>
      <c r="CO10" s="67" t="s">
        <v>21</v>
      </c>
      <c r="CP10" s="19">
        <f>0.93*CP6</f>
        <v>84.165000000000006</v>
      </c>
      <c r="CQ10" s="19"/>
      <c r="CR10" s="19"/>
      <c r="CS10" s="19"/>
      <c r="CT10" s="19"/>
      <c r="CU10" s="80"/>
      <c r="CV10" s="24"/>
      <c r="CW10" s="17"/>
      <c r="CX10" s="132"/>
      <c r="CY10" s="67" t="s">
        <v>21</v>
      </c>
      <c r="CZ10" s="81"/>
      <c r="DA10" s="19"/>
      <c r="DB10" s="19"/>
      <c r="DC10" s="19"/>
      <c r="DD10" s="19"/>
      <c r="DE10" s="80"/>
      <c r="DF10" s="24"/>
      <c r="DG10" s="17"/>
      <c r="DH10" s="132" t="s">
        <v>193</v>
      </c>
      <c r="DI10" s="67" t="s">
        <v>21</v>
      </c>
      <c r="DJ10" s="19">
        <f>543/659*100</f>
        <v>82.39757207890743</v>
      </c>
      <c r="DK10" s="19"/>
      <c r="DL10" s="19"/>
      <c r="DM10" s="19"/>
      <c r="DN10" s="19">
        <f>(61+289)/DN34*100</f>
        <v>77.262693156732894</v>
      </c>
      <c r="DO10" s="80">
        <f>(81+63+49)/DO34*100</f>
        <v>93.689320388349515</v>
      </c>
      <c r="DP10" s="24"/>
      <c r="DQ10" s="17"/>
      <c r="DR10" s="132" t="s">
        <v>323</v>
      </c>
      <c r="DS10" s="224" t="s">
        <v>21</v>
      </c>
      <c r="DT10" s="223">
        <v>80.62</v>
      </c>
      <c r="DU10" s="223"/>
      <c r="DV10" s="223"/>
      <c r="DW10" s="223"/>
      <c r="DX10" s="223"/>
      <c r="DY10" s="80"/>
      <c r="DZ10" s="24"/>
      <c r="EA10" s="17"/>
      <c r="EB10" s="132" t="s">
        <v>323</v>
      </c>
      <c r="EC10" s="224" t="s">
        <v>21</v>
      </c>
      <c r="ED10" s="223">
        <v>80.959999999999994</v>
      </c>
      <c r="EE10" s="223"/>
      <c r="EF10" s="223"/>
      <c r="EG10" s="223"/>
      <c r="EH10" s="223"/>
      <c r="EI10" s="80"/>
      <c r="EJ10" s="24"/>
      <c r="EK10" s="17"/>
      <c r="EL10" s="132"/>
      <c r="EM10" s="67" t="s">
        <v>21</v>
      </c>
      <c r="EN10" s="81"/>
      <c r="EO10" s="19"/>
      <c r="EP10" s="19"/>
      <c r="EQ10" s="19"/>
      <c r="ER10" s="19"/>
      <c r="ES10" s="80"/>
      <c r="ET10" s="24"/>
      <c r="EU10" s="17"/>
      <c r="EV10" s="132" t="s">
        <v>324</v>
      </c>
      <c r="EW10" s="224" t="s">
        <v>21</v>
      </c>
      <c r="EX10" s="223">
        <v>62.153099337748337</v>
      </c>
      <c r="EY10" s="223"/>
      <c r="EZ10" s="223"/>
      <c r="FA10" s="223"/>
      <c r="FB10" s="223"/>
      <c r="FC10" s="80"/>
      <c r="FD10" s="24"/>
      <c r="FE10" s="17"/>
      <c r="FF10" s="132"/>
      <c r="FG10" s="67" t="s">
        <v>21</v>
      </c>
      <c r="FH10" s="81"/>
      <c r="FI10" s="19"/>
      <c r="FJ10" s="19"/>
      <c r="FK10" s="19"/>
      <c r="FL10" s="19"/>
      <c r="FM10" s="80"/>
      <c r="FN10" s="24"/>
      <c r="FO10" s="17"/>
      <c r="FP10" s="132" t="s">
        <v>324</v>
      </c>
      <c r="FQ10" s="224" t="s">
        <v>21</v>
      </c>
      <c r="FR10" s="223">
        <v>80.305286527237342</v>
      </c>
      <c r="FS10" s="223"/>
      <c r="FT10" s="223"/>
      <c r="FU10" s="223"/>
      <c r="FV10" s="223"/>
      <c r="FW10" s="80"/>
      <c r="FX10" s="24"/>
      <c r="FY10" s="17"/>
      <c r="FZ10" s="132"/>
      <c r="GA10" s="67" t="s">
        <v>21</v>
      </c>
      <c r="GB10" s="81"/>
      <c r="GC10" s="19"/>
      <c r="GD10" s="19"/>
      <c r="GE10" s="19"/>
      <c r="GF10" s="19"/>
      <c r="GG10" s="80"/>
      <c r="GH10" s="24"/>
      <c r="GI10" s="17"/>
      <c r="GJ10" s="132"/>
      <c r="GK10" s="67" t="s">
        <v>21</v>
      </c>
      <c r="GL10" s="81"/>
      <c r="GM10" s="19"/>
      <c r="GN10" s="19"/>
      <c r="GO10" s="19"/>
      <c r="GP10" s="19"/>
      <c r="GQ10" s="80"/>
      <c r="GR10" s="24"/>
      <c r="GS10" s="17"/>
      <c r="GT10" s="132" t="s">
        <v>324</v>
      </c>
      <c r="GU10" s="224" t="s">
        <v>21</v>
      </c>
      <c r="GV10" s="223">
        <v>94.586918048780475</v>
      </c>
      <c r="GW10" s="223"/>
      <c r="GX10" s="223"/>
      <c r="GY10" s="223"/>
      <c r="GZ10" s="223"/>
      <c r="HA10" s="80"/>
      <c r="HB10" s="24"/>
      <c r="HC10" s="17"/>
      <c r="HD10" s="132" t="s">
        <v>324</v>
      </c>
      <c r="HE10" s="224" t="s">
        <v>21</v>
      </c>
      <c r="HF10" s="223">
        <v>79.822686567164183</v>
      </c>
      <c r="HG10" s="223"/>
      <c r="HH10" s="223"/>
      <c r="HI10" s="223"/>
      <c r="HJ10" s="223"/>
      <c r="HK10" s="80"/>
      <c r="HL10" s="24"/>
      <c r="HM10" s="17"/>
      <c r="HN10" s="132"/>
      <c r="HO10" s="67" t="s">
        <v>21</v>
      </c>
      <c r="HP10" s="81"/>
      <c r="HQ10" s="19"/>
      <c r="HR10" s="19"/>
      <c r="HS10" s="19"/>
      <c r="HT10" s="19"/>
      <c r="HU10" s="80"/>
      <c r="HV10" s="24"/>
      <c r="HW10" s="17"/>
      <c r="HX10" s="132" t="s">
        <v>324</v>
      </c>
      <c r="HY10" s="224" t="s">
        <v>21</v>
      </c>
      <c r="HZ10" s="223">
        <v>94.461303435114502</v>
      </c>
      <c r="IA10" s="223"/>
      <c r="IB10" s="223"/>
      <c r="IC10" s="223"/>
      <c r="ID10" s="223"/>
      <c r="IE10" s="80"/>
      <c r="IF10" s="24"/>
      <c r="IG10" s="17"/>
      <c r="IH10" s="143"/>
      <c r="IR10" s="143"/>
    </row>
    <row xmlns:x14ac="http://schemas.microsoft.com/office/spreadsheetml/2009/9/ac" r="11" s="4" customFormat="true" x14ac:dyDescent="0.25">
      <c r="A11" s="423" t="str">
        <f ca="true">IF(ISBLANK('Data Summary'!A13),"",'Data Summary'!A13)</f>
        <v>BTN_2014_EMIS</v>
      </c>
      <c r="B11" s="132"/>
      <c r="C11" s="67" t="s">
        <v>29</v>
      </c>
      <c r="D11" s="19"/>
      <c r="E11" s="7"/>
      <c r="F11" s="7"/>
      <c r="G11" s="7"/>
      <c r="H11" s="7"/>
      <c r="I11" s="26"/>
      <c r="J11" s="24"/>
      <c r="K11" s="17"/>
      <c r="L11" s="132"/>
      <c r="M11" s="67" t="s">
        <v>29</v>
      </c>
      <c r="N11" s="19"/>
      <c r="O11" s="7"/>
      <c r="P11" s="7"/>
      <c r="Q11" s="7"/>
      <c r="R11" s="7"/>
      <c r="S11" s="26"/>
      <c r="T11" s="24"/>
      <c r="U11" s="17"/>
      <c r="V11" s="132"/>
      <c r="W11" s="67" t="s">
        <v>29</v>
      </c>
      <c r="X11" s="19"/>
      <c r="Y11" s="7"/>
      <c r="Z11" s="7"/>
      <c r="AA11" s="7"/>
      <c r="AB11" s="7"/>
      <c r="AC11" s="26"/>
      <c r="AD11" s="24"/>
      <c r="AE11" s="17"/>
      <c r="AF11" s="132"/>
      <c r="AG11" s="67" t="s">
        <v>29</v>
      </c>
      <c r="AH11" s="19"/>
      <c r="AI11" s="7"/>
      <c r="AJ11" s="7"/>
      <c r="AK11" s="7"/>
      <c r="AL11" s="7"/>
      <c r="AM11" s="26"/>
      <c r="AN11" s="24"/>
      <c r="AO11" s="17"/>
      <c r="AP11" s="132"/>
      <c r="AQ11" s="67" t="s">
        <v>29</v>
      </c>
      <c r="AR11" s="19"/>
      <c r="AS11" s="7"/>
      <c r="AT11" s="7"/>
      <c r="AU11" s="7"/>
      <c r="AV11" s="7"/>
      <c r="AW11" s="26"/>
      <c r="AX11" s="24"/>
      <c r="AY11" s="17"/>
      <c r="AZ11" s="132"/>
      <c r="BA11" s="67" t="s">
        <v>29</v>
      </c>
      <c r="BB11" s="19"/>
      <c r="BC11" s="7"/>
      <c r="BD11" s="7"/>
      <c r="BE11" s="7"/>
      <c r="BF11" s="7"/>
      <c r="BG11" s="26"/>
      <c r="BH11" s="24"/>
      <c r="BI11" s="17"/>
      <c r="BJ11" s="132"/>
      <c r="BK11" s="67" t="s">
        <v>29</v>
      </c>
      <c r="BL11" s="19"/>
      <c r="BM11" s="7"/>
      <c r="BN11" s="7"/>
      <c r="BO11" s="7"/>
      <c r="BP11" s="7"/>
      <c r="BQ11" s="26"/>
      <c r="BR11" s="24"/>
      <c r="BS11" s="17"/>
      <c r="BT11" s="132"/>
      <c r="BU11" s="67" t="s">
        <v>29</v>
      </c>
      <c r="BV11" s="19"/>
      <c r="BW11" s="7"/>
      <c r="BX11" s="7"/>
      <c r="BY11" s="7"/>
      <c r="BZ11" s="7"/>
      <c r="CA11" s="26"/>
      <c r="CB11" s="24"/>
      <c r="CC11" s="17"/>
      <c r="CD11" s="132"/>
      <c r="CE11" s="67" t="s">
        <v>29</v>
      </c>
      <c r="CF11" s="19"/>
      <c r="CG11" s="7"/>
      <c r="CH11" s="7"/>
      <c r="CI11" s="7"/>
      <c r="CJ11" s="7"/>
      <c r="CK11" s="26"/>
      <c r="CL11" s="24"/>
      <c r="CM11" s="17"/>
      <c r="CN11" s="132"/>
      <c r="CO11" s="67" t="s">
        <v>29</v>
      </c>
      <c r="CP11" s="19"/>
      <c r="CQ11" s="7"/>
      <c r="CR11" s="7"/>
      <c r="CS11" s="7"/>
      <c r="CT11" s="7"/>
      <c r="CU11" s="26"/>
      <c r="CV11" s="24"/>
      <c r="CW11" s="17"/>
      <c r="CX11" s="132"/>
      <c r="CY11" s="67" t="s">
        <v>29</v>
      </c>
      <c r="CZ11" s="19"/>
      <c r="DA11" s="7"/>
      <c r="DB11" s="7"/>
      <c r="DC11" s="7"/>
      <c r="DD11" s="7"/>
      <c r="DE11" s="26"/>
      <c r="DF11" s="24"/>
      <c r="DG11" s="17"/>
      <c r="DH11" s="132"/>
      <c r="DI11" s="67" t="s">
        <v>29</v>
      </c>
      <c r="DJ11" s="19"/>
      <c r="DK11" s="7"/>
      <c r="DL11" s="7"/>
      <c r="DM11" s="7"/>
      <c r="DN11" s="7"/>
      <c r="DO11" s="26"/>
      <c r="DP11" s="24"/>
      <c r="DQ11" s="17"/>
      <c r="DR11" s="132"/>
      <c r="DS11" s="224" t="s">
        <v>29</v>
      </c>
      <c r="DT11" s="223"/>
      <c r="DU11" s="225"/>
      <c r="DV11" s="225"/>
      <c r="DW11" s="225"/>
      <c r="DX11" s="225"/>
      <c r="DY11" s="26"/>
      <c r="DZ11" s="24"/>
      <c r="EA11" s="17"/>
      <c r="EB11" s="132"/>
      <c r="EC11" s="224" t="s">
        <v>29</v>
      </c>
      <c r="ED11" s="223"/>
      <c r="EE11" s="225"/>
      <c r="EF11" s="225"/>
      <c r="EG11" s="225"/>
      <c r="EH11" s="225"/>
      <c r="EI11" s="26"/>
      <c r="EJ11" s="24"/>
      <c r="EK11" s="17"/>
      <c r="EL11" s="132"/>
      <c r="EM11" s="67" t="s">
        <v>29</v>
      </c>
      <c r="EN11" s="19"/>
      <c r="EO11" s="7"/>
      <c r="EP11" s="7"/>
      <c r="EQ11" s="7"/>
      <c r="ER11" s="7"/>
      <c r="ES11" s="26"/>
      <c r="ET11" s="24"/>
      <c r="EU11" s="17"/>
      <c r="EV11" s="132"/>
      <c r="EW11" s="224" t="s">
        <v>29</v>
      </c>
      <c r="EX11" s="223"/>
      <c r="EY11" s="225"/>
      <c r="EZ11" s="225"/>
      <c r="FA11" s="225"/>
      <c r="FB11" s="225"/>
      <c r="FC11" s="26"/>
      <c r="FD11" s="24"/>
      <c r="FE11" s="17"/>
      <c r="FF11" s="132"/>
      <c r="FG11" s="67" t="s">
        <v>29</v>
      </c>
      <c r="FH11" s="19"/>
      <c r="FI11" s="7"/>
      <c r="FJ11" s="7"/>
      <c r="FK11" s="7"/>
      <c r="FL11" s="7"/>
      <c r="FM11" s="26"/>
      <c r="FN11" s="24"/>
      <c r="FO11" s="17"/>
      <c r="FP11" s="132"/>
      <c r="FQ11" s="224" t="s">
        <v>29</v>
      </c>
      <c r="FR11" s="223"/>
      <c r="FS11" s="225"/>
      <c r="FT11" s="225"/>
      <c r="FU11" s="225"/>
      <c r="FV11" s="225"/>
      <c r="FW11" s="26"/>
      <c r="FX11" s="24"/>
      <c r="FY11" s="17"/>
      <c r="FZ11" s="132"/>
      <c r="GA11" s="67" t="s">
        <v>29</v>
      </c>
      <c r="GB11" s="19"/>
      <c r="GC11" s="7"/>
      <c r="GD11" s="7"/>
      <c r="GE11" s="7"/>
      <c r="GF11" s="7"/>
      <c r="GG11" s="26"/>
      <c r="GH11" s="24"/>
      <c r="GI11" s="17"/>
      <c r="GJ11" s="132"/>
      <c r="GK11" s="67" t="s">
        <v>29</v>
      </c>
      <c r="GL11" s="19"/>
      <c r="GM11" s="7"/>
      <c r="GN11" s="7"/>
      <c r="GO11" s="7"/>
      <c r="GP11" s="7"/>
      <c r="GQ11" s="26"/>
      <c r="GR11" s="24"/>
      <c r="GS11" s="17"/>
      <c r="GT11" s="132"/>
      <c r="GU11" s="224" t="s">
        <v>29</v>
      </c>
      <c r="GV11" s="223"/>
      <c r="GW11" s="225"/>
      <c r="GX11" s="225"/>
      <c r="GY11" s="225"/>
      <c r="GZ11" s="225"/>
      <c r="HA11" s="26"/>
      <c r="HB11" s="24"/>
      <c r="HC11" s="17"/>
      <c r="HD11" s="132"/>
      <c r="HE11" s="224" t="s">
        <v>29</v>
      </c>
      <c r="HF11" s="223"/>
      <c r="HG11" s="225"/>
      <c r="HH11" s="225"/>
      <c r="HI11" s="225"/>
      <c r="HJ11" s="225"/>
      <c r="HK11" s="26"/>
      <c r="HL11" s="24"/>
      <c r="HM11" s="17"/>
      <c r="HN11" s="132"/>
      <c r="HO11" s="67" t="s">
        <v>29</v>
      </c>
      <c r="HP11" s="19"/>
      <c r="HQ11" s="7"/>
      <c r="HR11" s="7"/>
      <c r="HS11" s="7"/>
      <c r="HT11" s="7"/>
      <c r="HU11" s="26"/>
      <c r="HV11" s="24"/>
      <c r="HW11" s="17"/>
      <c r="HX11" s="132"/>
      <c r="HY11" s="224" t="s">
        <v>29</v>
      </c>
      <c r="HZ11" s="223"/>
      <c r="IA11" s="225"/>
      <c r="IB11" s="225"/>
      <c r="IC11" s="225"/>
      <c r="ID11" s="225"/>
      <c r="IE11" s="26"/>
      <c r="IF11" s="24"/>
      <c r="IG11" s="17"/>
      <c r="IH11" s="143"/>
      <c r="IR11" s="143"/>
    </row>
    <row xmlns:x14ac="http://schemas.microsoft.com/office/spreadsheetml/2009/9/ac" r="12" s="1" customFormat="true" ht="15.75" customHeight="true" x14ac:dyDescent="0.2">
      <c r="A12" s="423" t="str">
        <f ca="true">IF(ISBLANK('Data Summary'!A14),"",'Data Summary'!A14)</f>
        <v>BTN_2014_SUR</v>
      </c>
      <c r="B12" s="132"/>
      <c r="C12" s="67" t="s">
        <v>275</v>
      </c>
      <c r="D12" s="19"/>
      <c r="E12" s="19"/>
      <c r="F12" s="19"/>
      <c r="G12" s="19"/>
      <c r="H12" s="19"/>
      <c r="I12" s="80"/>
      <c r="J12" s="24"/>
      <c r="K12" s="17"/>
      <c r="L12" s="132"/>
      <c r="M12" s="67" t="s">
        <v>275</v>
      </c>
      <c r="N12" s="19"/>
      <c r="O12" s="19"/>
      <c r="P12" s="19"/>
      <c r="Q12" s="19"/>
      <c r="R12" s="19"/>
      <c r="S12" s="80"/>
      <c r="T12" s="24"/>
      <c r="U12" s="17"/>
      <c r="V12" s="132" t="s">
        <v>248</v>
      </c>
      <c r="W12" s="67" t="s">
        <v>275</v>
      </c>
      <c r="X12" s="19">
        <f>0.8*0.927*70</f>
        <v>51.912000000000006</v>
      </c>
      <c r="Y12" s="19"/>
      <c r="Z12" s="19"/>
      <c r="AA12" s="19"/>
      <c r="AB12" s="19"/>
      <c r="AC12" s="80"/>
      <c r="AD12" s="24"/>
      <c r="AE12" s="17"/>
      <c r="AF12" s="132"/>
      <c r="AG12" s="67" t="s">
        <v>275</v>
      </c>
      <c r="AH12" s="19"/>
      <c r="AI12" s="19"/>
      <c r="AJ12" s="19"/>
      <c r="AK12" s="19"/>
      <c r="AL12" s="19"/>
      <c r="AM12" s="80"/>
      <c r="AN12" s="24"/>
      <c r="AO12" s="17"/>
      <c r="AP12" s="132"/>
      <c r="AQ12" s="67" t="s">
        <v>275</v>
      </c>
      <c r="AR12" s="19"/>
      <c r="AS12" s="19"/>
      <c r="AT12" s="19"/>
      <c r="AU12" s="19"/>
      <c r="AV12" s="19"/>
      <c r="AW12" s="80"/>
      <c r="AX12" s="24"/>
      <c r="AY12" s="17"/>
      <c r="AZ12" s="132"/>
      <c r="BA12" s="67" t="s">
        <v>275</v>
      </c>
      <c r="BB12" s="19"/>
      <c r="BC12" s="19"/>
      <c r="BD12" s="19"/>
      <c r="BE12" s="19"/>
      <c r="BF12" s="19"/>
      <c r="BG12" s="80"/>
      <c r="BH12" s="24"/>
      <c r="BI12" s="17"/>
      <c r="BJ12" s="132" t="s">
        <v>230</v>
      </c>
      <c r="BK12" s="67" t="s">
        <v>275</v>
      </c>
      <c r="BL12" s="19">
        <f>0.638*(BL6+BL4)</f>
        <v>57.515699999999995</v>
      </c>
      <c r="BM12" s="19"/>
      <c r="BN12" s="19"/>
      <c r="BO12" s="19"/>
      <c r="BP12" s="19"/>
      <c r="BQ12" s="80"/>
      <c r="BR12" s="24"/>
      <c r="BS12" s="17"/>
      <c r="BT12" s="132" t="s">
        <v>192</v>
      </c>
      <c r="BU12" s="67" t="s">
        <v>275</v>
      </c>
      <c r="BV12" s="19">
        <f>BV10</f>
        <v>63</v>
      </c>
      <c r="BW12" s="19"/>
      <c r="BX12" s="19"/>
      <c r="BY12" s="19"/>
      <c r="BZ12" s="19"/>
      <c r="CA12" s="80"/>
      <c r="CB12" s="24"/>
      <c r="CC12" s="17"/>
      <c r="CD12" s="132" t="s">
        <v>261</v>
      </c>
      <c r="CE12" s="67" t="s">
        <v>275</v>
      </c>
      <c r="CF12" s="19">
        <f>0.692*CF6</f>
        <v>67.429189743589745</v>
      </c>
      <c r="CG12" s="19"/>
      <c r="CH12" s="19"/>
      <c r="CI12" s="19"/>
      <c r="CJ12" s="19"/>
      <c r="CK12" s="80"/>
      <c r="CL12" s="24"/>
      <c r="CM12" s="17"/>
      <c r="CN12" s="132" t="s">
        <v>192</v>
      </c>
      <c r="CO12" s="67" t="s">
        <v>275</v>
      </c>
      <c r="CP12" s="19">
        <f>CP10</f>
        <v>84.165000000000006</v>
      </c>
      <c r="CQ12" s="19"/>
      <c r="CR12" s="19"/>
      <c r="CS12" s="19"/>
      <c r="CT12" s="19"/>
      <c r="CU12" s="80"/>
      <c r="CV12" s="24"/>
      <c r="CW12" s="17"/>
      <c r="CX12" s="132"/>
      <c r="CY12" s="67" t="s">
        <v>275</v>
      </c>
      <c r="CZ12" s="19"/>
      <c r="DA12" s="19"/>
      <c r="DB12" s="19"/>
      <c r="DC12" s="19"/>
      <c r="DD12" s="19"/>
      <c r="DE12" s="80"/>
      <c r="DF12" s="24"/>
      <c r="DG12" s="17"/>
      <c r="DH12" s="132" t="s">
        <v>194</v>
      </c>
      <c r="DI12" s="67" t="s">
        <v>275</v>
      </c>
      <c r="DJ12" s="19">
        <f>534/659*100</f>
        <v>81.031866464339913</v>
      </c>
      <c r="DK12" s="19"/>
      <c r="DL12" s="19"/>
      <c r="DM12" s="19"/>
      <c r="DN12" s="19">
        <f>(57+285)/DN34*100</f>
        <v>75.496688741721854</v>
      </c>
      <c r="DO12" s="80">
        <f>(81+63+48)/DO34*100</f>
        <v>93.203883495145632</v>
      </c>
      <c r="DP12" s="24"/>
      <c r="DQ12" s="17"/>
      <c r="DR12" s="132" t="s">
        <v>324</v>
      </c>
      <c r="DS12" s="224" t="s">
        <v>275</v>
      </c>
      <c r="DT12" s="223">
        <v>80.05</v>
      </c>
      <c r="DU12" s="223"/>
      <c r="DV12" s="223"/>
      <c r="DW12" s="223"/>
      <c r="DX12" s="223"/>
      <c r="DY12" s="80"/>
      <c r="DZ12" s="24"/>
      <c r="EA12" s="17"/>
      <c r="EB12" s="132" t="s">
        <v>324</v>
      </c>
      <c r="EC12" s="224" t="s">
        <v>275</v>
      </c>
      <c r="ED12" s="223">
        <v>79.819999999999993</v>
      </c>
      <c r="EE12" s="223"/>
      <c r="EF12" s="223"/>
      <c r="EG12" s="223"/>
      <c r="EH12" s="223"/>
      <c r="EI12" s="80"/>
      <c r="EJ12" s="24"/>
      <c r="EK12" s="17"/>
      <c r="EL12" s="132"/>
      <c r="EM12" s="67" t="s">
        <v>275</v>
      </c>
      <c r="EN12" s="19"/>
      <c r="EO12" s="19"/>
      <c r="EP12" s="19"/>
      <c r="EQ12" s="19"/>
      <c r="ER12" s="19"/>
      <c r="ES12" s="80"/>
      <c r="ET12" s="24"/>
      <c r="EU12" s="17"/>
      <c r="EV12" s="132" t="s">
        <v>324</v>
      </c>
      <c r="EW12" s="224" t="s">
        <v>275</v>
      </c>
      <c r="EX12" s="223">
        <v>61.096496649006617</v>
      </c>
      <c r="EY12" s="223"/>
      <c r="EZ12" s="223"/>
      <c r="FA12" s="223"/>
      <c r="FB12" s="223"/>
      <c r="FC12" s="80"/>
      <c r="FD12" s="24"/>
      <c r="FE12" s="17"/>
      <c r="FF12" s="132"/>
      <c r="FG12" s="67" t="s">
        <v>275</v>
      </c>
      <c r="FH12" s="19"/>
      <c r="FI12" s="19"/>
      <c r="FJ12" s="19"/>
      <c r="FK12" s="19"/>
      <c r="FL12" s="19"/>
      <c r="FM12" s="80"/>
      <c r="FN12" s="24"/>
      <c r="FO12" s="17"/>
      <c r="FP12" s="132" t="s">
        <v>324</v>
      </c>
      <c r="FQ12" s="224" t="s">
        <v>275</v>
      </c>
      <c r="FR12" s="223">
        <v>80.305286527237342</v>
      </c>
      <c r="FS12" s="223"/>
      <c r="FT12" s="223"/>
      <c r="FU12" s="223"/>
      <c r="FV12" s="223"/>
      <c r="FW12" s="80"/>
      <c r="FX12" s="24"/>
      <c r="FY12" s="17"/>
      <c r="FZ12" s="132"/>
      <c r="GA12" s="67" t="s">
        <v>275</v>
      </c>
      <c r="GB12" s="19"/>
      <c r="GC12" s="19"/>
      <c r="GD12" s="19"/>
      <c r="GE12" s="19"/>
      <c r="GF12" s="19"/>
      <c r="GG12" s="80"/>
      <c r="GH12" s="24"/>
      <c r="GI12" s="17"/>
      <c r="GJ12" s="132"/>
      <c r="GK12" s="67" t="s">
        <v>275</v>
      </c>
      <c r="GL12" s="19"/>
      <c r="GM12" s="19"/>
      <c r="GN12" s="19"/>
      <c r="GO12" s="19"/>
      <c r="GP12" s="19"/>
      <c r="GQ12" s="80"/>
      <c r="GR12" s="24"/>
      <c r="GS12" s="17"/>
      <c r="GT12" s="132" t="s">
        <v>324</v>
      </c>
      <c r="GU12" s="224" t="s">
        <v>275</v>
      </c>
      <c r="GV12" s="223">
        <v>94.586918048780475</v>
      </c>
      <c r="GW12" s="223"/>
      <c r="GX12" s="223"/>
      <c r="GY12" s="223"/>
      <c r="GZ12" s="223"/>
      <c r="HA12" s="80"/>
      <c r="HB12" s="24"/>
      <c r="HC12" s="17"/>
      <c r="HD12" s="132" t="s">
        <v>324</v>
      </c>
      <c r="HE12" s="224" t="s">
        <v>275</v>
      </c>
      <c r="HF12" s="223">
        <v>79.822686567164183</v>
      </c>
      <c r="HG12" s="223"/>
      <c r="HH12" s="223"/>
      <c r="HI12" s="223"/>
      <c r="HJ12" s="223"/>
      <c r="HK12" s="80"/>
      <c r="HL12" s="24"/>
      <c r="HM12" s="17"/>
      <c r="HN12" s="132"/>
      <c r="HO12" s="67" t="s">
        <v>275</v>
      </c>
      <c r="HP12" s="19"/>
      <c r="HQ12" s="19"/>
      <c r="HR12" s="19"/>
      <c r="HS12" s="19"/>
      <c r="HT12" s="19"/>
      <c r="HU12" s="80"/>
      <c r="HV12" s="24"/>
      <c r="HW12" s="17"/>
      <c r="HX12" s="132" t="s">
        <v>324</v>
      </c>
      <c r="HY12" s="224" t="s">
        <v>275</v>
      </c>
      <c r="HZ12" s="604">
        <f>SUM(HZ5:HZ6)*(HZ10/100)</f>
        <v>94.461303435114502</v>
      </c>
      <c r="IA12" s="223"/>
      <c r="IB12" s="223"/>
      <c r="IC12" s="223"/>
      <c r="ID12" s="223"/>
      <c r="IE12" s="80"/>
      <c r="IF12" s="24"/>
      <c r="IG12" s="17"/>
      <c r="IH12" s="144"/>
      <c r="IR12" s="144"/>
    </row>
    <row xmlns:x14ac="http://schemas.microsoft.com/office/spreadsheetml/2009/9/ac" r="13" s="304" customFormat="true" ht="18" customHeight="true" x14ac:dyDescent="0.25">
      <c r="A13" s="423" t="str">
        <f ca="true">IF(ISBLANK('Data Summary'!A15),"",'Data Summary'!A15)</f>
        <v>BTN_2015_EMIS</v>
      </c>
      <c r="B13" s="287" t="s">
        <v>57</v>
      </c>
      <c r="C13" s="294" t="s">
        <v>27</v>
      </c>
      <c r="D13" s="295"/>
      <c r="E13" s="295"/>
      <c r="F13" s="295"/>
      <c r="G13" s="296"/>
      <c r="H13" s="296"/>
      <c r="I13" s="297"/>
      <c r="J13" s="273"/>
      <c r="K13" s="292"/>
      <c r="L13" s="287" t="s">
        <v>57</v>
      </c>
      <c r="M13" s="294" t="s">
        <v>27</v>
      </c>
      <c r="N13" s="295"/>
      <c r="O13" s="295"/>
      <c r="P13" s="295"/>
      <c r="Q13" s="296"/>
      <c r="R13" s="296"/>
      <c r="S13" s="297"/>
      <c r="T13" s="273"/>
      <c r="U13" s="292"/>
      <c r="V13" s="287" t="s">
        <v>57</v>
      </c>
      <c r="W13" s="294" t="s">
        <v>27</v>
      </c>
      <c r="X13" s="295"/>
      <c r="Y13" s="295"/>
      <c r="Z13" s="295"/>
      <c r="AA13" s="296"/>
      <c r="AB13" s="296"/>
      <c r="AC13" s="297"/>
      <c r="AD13" s="273"/>
      <c r="AE13" s="292"/>
      <c r="AF13" s="287" t="s">
        <v>57</v>
      </c>
      <c r="AG13" s="294" t="s">
        <v>27</v>
      </c>
      <c r="AH13" s="295"/>
      <c r="AI13" s="295"/>
      <c r="AJ13" s="295"/>
      <c r="AK13" s="296"/>
      <c r="AL13" s="296"/>
      <c r="AM13" s="297"/>
      <c r="AN13" s="273"/>
      <c r="AO13" s="292"/>
      <c r="AP13" s="287" t="s">
        <v>57</v>
      </c>
      <c r="AQ13" s="294" t="s">
        <v>27</v>
      </c>
      <c r="AR13" s="295"/>
      <c r="AS13" s="295"/>
      <c r="AT13" s="295"/>
      <c r="AU13" s="296"/>
      <c r="AV13" s="296"/>
      <c r="AW13" s="297"/>
      <c r="AX13" s="273"/>
      <c r="AY13" s="292"/>
      <c r="AZ13" s="287" t="s">
        <v>57</v>
      </c>
      <c r="BA13" s="298" t="s">
        <v>27</v>
      </c>
      <c r="BB13" s="299"/>
      <c r="BC13" s="299"/>
      <c r="BD13" s="299"/>
      <c r="BE13" s="300"/>
      <c r="BF13" s="300"/>
      <c r="BG13" s="301"/>
      <c r="BH13" s="273"/>
      <c r="BI13" s="292"/>
      <c r="BJ13" s="287" t="s">
        <v>57</v>
      </c>
      <c r="BK13" s="294" t="s">
        <v>27</v>
      </c>
      <c r="BL13" s="295"/>
      <c r="BM13" s="295"/>
      <c r="BN13" s="295"/>
      <c r="BO13" s="296"/>
      <c r="BP13" s="296"/>
      <c r="BQ13" s="297"/>
      <c r="BR13" s="273"/>
      <c r="BS13" s="292"/>
      <c r="BT13" s="287" t="s">
        <v>57</v>
      </c>
      <c r="BU13" s="294" t="s">
        <v>27</v>
      </c>
      <c r="BV13" s="295"/>
      <c r="BW13" s="295"/>
      <c r="BX13" s="295"/>
      <c r="BY13" s="296"/>
      <c r="BZ13" s="296"/>
      <c r="CA13" s="297"/>
      <c r="CB13" s="273"/>
      <c r="CC13" s="292"/>
      <c r="CD13" s="287" t="s">
        <v>57</v>
      </c>
      <c r="CE13" s="294" t="s">
        <v>27</v>
      </c>
      <c r="CF13" s="295"/>
      <c r="CG13" s="295"/>
      <c r="CH13" s="295"/>
      <c r="CI13" s="296"/>
      <c r="CJ13" s="296"/>
      <c r="CK13" s="297"/>
      <c r="CL13" s="273"/>
      <c r="CM13" s="292"/>
      <c r="CN13" s="287" t="s">
        <v>57</v>
      </c>
      <c r="CO13" s="294" t="s">
        <v>27</v>
      </c>
      <c r="CP13" s="295"/>
      <c r="CQ13" s="295"/>
      <c r="CR13" s="295"/>
      <c r="CS13" s="296"/>
      <c r="CT13" s="296"/>
      <c r="CU13" s="297"/>
      <c r="CV13" s="273"/>
      <c r="CW13" s="292"/>
      <c r="CX13" s="287" t="s">
        <v>57</v>
      </c>
      <c r="CY13" s="294" t="s">
        <v>27</v>
      </c>
      <c r="CZ13" s="295"/>
      <c r="DA13" s="295"/>
      <c r="DB13" s="295"/>
      <c r="DC13" s="296"/>
      <c r="DD13" s="296"/>
      <c r="DE13" s="297"/>
      <c r="DF13" s="273"/>
      <c r="DG13" s="292"/>
      <c r="DH13" s="287" t="s">
        <v>57</v>
      </c>
      <c r="DI13" s="294" t="s">
        <v>27</v>
      </c>
      <c r="DJ13" s="295"/>
      <c r="DK13" s="295"/>
      <c r="DL13" s="295"/>
      <c r="DM13" s="296"/>
      <c r="DN13" s="296"/>
      <c r="DO13" s="297"/>
      <c r="DP13" s="273"/>
      <c r="DQ13" s="292"/>
      <c r="DR13" s="287" t="s">
        <v>57</v>
      </c>
      <c r="DS13" s="294" t="s">
        <v>27</v>
      </c>
      <c r="DT13" s="302"/>
      <c r="DU13" s="302"/>
      <c r="DV13" s="302"/>
      <c r="DW13" s="296"/>
      <c r="DX13" s="296"/>
      <c r="DY13" s="297"/>
      <c r="DZ13" s="273"/>
      <c r="EA13" s="292"/>
      <c r="EB13" s="287" t="s">
        <v>57</v>
      </c>
      <c r="EC13" s="294" t="s">
        <v>27</v>
      </c>
      <c r="ED13" s="302"/>
      <c r="EE13" s="302"/>
      <c r="EF13" s="302"/>
      <c r="EG13" s="296"/>
      <c r="EH13" s="296"/>
      <c r="EI13" s="297"/>
      <c r="EJ13" s="273"/>
      <c r="EK13" s="292"/>
      <c r="EL13" s="287" t="s">
        <v>57</v>
      </c>
      <c r="EM13" s="294" t="s">
        <v>27</v>
      </c>
      <c r="EN13" s="295"/>
      <c r="EO13" s="295"/>
      <c r="EP13" s="295"/>
      <c r="EQ13" s="296"/>
      <c r="ER13" s="296"/>
      <c r="ES13" s="297"/>
      <c r="ET13" s="273"/>
      <c r="EU13" s="292"/>
      <c r="EV13" s="287" t="s">
        <v>57</v>
      </c>
      <c r="EW13" s="294" t="s">
        <v>27</v>
      </c>
      <c r="EX13" s="302"/>
      <c r="EY13" s="302"/>
      <c r="EZ13" s="302"/>
      <c r="FA13" s="296"/>
      <c r="FB13" s="296"/>
      <c r="FC13" s="297"/>
      <c r="FD13" s="273"/>
      <c r="FE13" s="292"/>
      <c r="FF13" s="287" t="s">
        <v>57</v>
      </c>
      <c r="FG13" s="294" t="s">
        <v>27</v>
      </c>
      <c r="FH13" s="295"/>
      <c r="FI13" s="295"/>
      <c r="FJ13" s="295"/>
      <c r="FK13" s="296"/>
      <c r="FL13" s="296"/>
      <c r="FM13" s="297"/>
      <c r="FN13" s="273"/>
      <c r="FO13" s="292"/>
      <c r="FP13" s="287" t="s">
        <v>57</v>
      </c>
      <c r="FQ13" s="294" t="s">
        <v>27</v>
      </c>
      <c r="FR13" s="302"/>
      <c r="FS13" s="302"/>
      <c r="FT13" s="302"/>
      <c r="FU13" s="296"/>
      <c r="FV13" s="296"/>
      <c r="FW13" s="297"/>
      <c r="FX13" s="273"/>
      <c r="FY13" s="292"/>
      <c r="FZ13" s="287" t="s">
        <v>57</v>
      </c>
      <c r="GA13" s="294" t="s">
        <v>27</v>
      </c>
      <c r="GB13" s="295"/>
      <c r="GC13" s="295"/>
      <c r="GD13" s="295"/>
      <c r="GE13" s="296"/>
      <c r="GF13" s="296"/>
      <c r="GG13" s="297"/>
      <c r="GH13" s="273"/>
      <c r="GI13" s="292"/>
      <c r="GJ13" s="287" t="s">
        <v>57</v>
      </c>
      <c r="GK13" s="294" t="s">
        <v>27</v>
      </c>
      <c r="GL13" s="295"/>
      <c r="GM13" s="295"/>
      <c r="GN13" s="295"/>
      <c r="GO13" s="296"/>
      <c r="GP13" s="296"/>
      <c r="GQ13" s="297"/>
      <c r="GR13" s="273"/>
      <c r="GS13" s="292"/>
      <c r="GT13" s="287" t="s">
        <v>57</v>
      </c>
      <c r="GU13" s="294" t="s">
        <v>27</v>
      </c>
      <c r="GV13" s="302"/>
      <c r="GW13" s="302"/>
      <c r="GX13" s="302"/>
      <c r="GY13" s="296"/>
      <c r="GZ13" s="296"/>
      <c r="HA13" s="297"/>
      <c r="HB13" s="273"/>
      <c r="HC13" s="292"/>
      <c r="HD13" s="287" t="s">
        <v>57</v>
      </c>
      <c r="HE13" s="294" t="s">
        <v>27</v>
      </c>
      <c r="HF13" s="302"/>
      <c r="HG13" s="302"/>
      <c r="HH13" s="302"/>
      <c r="HI13" s="296"/>
      <c r="HJ13" s="296"/>
      <c r="HK13" s="297"/>
      <c r="HL13" s="273"/>
      <c r="HM13" s="292"/>
      <c r="HN13" s="287" t="s">
        <v>57</v>
      </c>
      <c r="HO13" s="294" t="s">
        <v>27</v>
      </c>
      <c r="HP13" s="295"/>
      <c r="HQ13" s="295"/>
      <c r="HR13" s="295"/>
      <c r="HS13" s="296"/>
      <c r="HT13" s="296"/>
      <c r="HU13" s="297"/>
      <c r="HV13" s="273"/>
      <c r="HW13" s="292"/>
      <c r="HX13" s="287" t="s">
        <v>57</v>
      </c>
      <c r="HY13" s="294" t="s">
        <v>27</v>
      </c>
      <c r="HZ13" s="302"/>
      <c r="IA13" s="302"/>
      <c r="IB13" s="302"/>
      <c r="IC13" s="296"/>
      <c r="ID13" s="296"/>
      <c r="IE13" s="297"/>
      <c r="IF13" s="273"/>
      <c r="IG13" s="292"/>
      <c r="IH13" s="303"/>
      <c r="IR13" s="303"/>
    </row>
    <row xmlns:x14ac="http://schemas.microsoft.com/office/spreadsheetml/2009/9/ac" r="14" x14ac:dyDescent="0.25">
      <c r="A14" s="423" t="str">
        <f ca="true">IF(ISBLANK('Data Summary'!A16),"",'Data Summary'!A16)</f>
        <v>BTN_2015_UIS</v>
      </c>
      <c r="B14" s="133" t="s">
        <v>30</v>
      </c>
      <c r="C14" s="20">
        <v>0</v>
      </c>
      <c r="D14" s="81"/>
      <c r="E14" s="47"/>
      <c r="F14" s="47"/>
      <c r="G14" s="7"/>
      <c r="H14" s="7"/>
      <c r="I14" s="26"/>
      <c r="J14" s="11"/>
      <c r="K14" s="16"/>
      <c r="L14" s="133" t="s">
        <v>30</v>
      </c>
      <c r="M14" s="20">
        <v>0</v>
      </c>
      <c r="N14" s="81"/>
      <c r="O14" s="47"/>
      <c r="P14" s="47"/>
      <c r="Q14" s="7"/>
      <c r="R14" s="7"/>
      <c r="S14" s="26"/>
      <c r="T14" s="11"/>
      <c r="U14" s="16"/>
      <c r="V14" s="133" t="s">
        <v>30</v>
      </c>
      <c r="W14" s="20">
        <v>0</v>
      </c>
      <c r="X14" s="81">
        <v>3</v>
      </c>
      <c r="Y14" s="47">
        <v>0</v>
      </c>
      <c r="Z14" s="47">
        <f>17/Z34*100</f>
        <v>4.8710601719197708</v>
      </c>
      <c r="AA14" s="7"/>
      <c r="AB14" s="7">
        <f t="shared" ref="AB14" si="24">17/AB34*100</f>
        <v>4.9275362318840585</v>
      </c>
      <c r="AC14" s="26">
        <v>0</v>
      </c>
      <c r="AD14" s="11"/>
      <c r="AE14" s="16"/>
      <c r="AF14" s="133" t="s">
        <v>30</v>
      </c>
      <c r="AG14" s="20">
        <v>0</v>
      </c>
      <c r="AH14" s="81"/>
      <c r="AI14" s="47"/>
      <c r="AJ14" s="47"/>
      <c r="AK14" s="7"/>
      <c r="AL14" s="7"/>
      <c r="AM14" s="26"/>
      <c r="AN14" s="11"/>
      <c r="AO14" s="16"/>
      <c r="AP14" s="133" t="s">
        <v>30</v>
      </c>
      <c r="AQ14" s="20">
        <v>0</v>
      </c>
      <c r="AR14" s="81"/>
      <c r="AS14" s="47"/>
      <c r="AT14" s="47"/>
      <c r="AU14" s="7"/>
      <c r="AV14" s="7"/>
      <c r="AW14" s="26"/>
      <c r="AX14" s="11"/>
      <c r="AY14" s="16"/>
      <c r="AZ14" s="133" t="s">
        <v>30</v>
      </c>
      <c r="BA14" s="20">
        <v>0</v>
      </c>
      <c r="BB14" s="81"/>
      <c r="BC14" s="47"/>
      <c r="BD14" s="47"/>
      <c r="BE14" s="7"/>
      <c r="BF14" s="7"/>
      <c r="BG14" s="26"/>
      <c r="BH14" s="11"/>
      <c r="BI14" s="16"/>
      <c r="BJ14" s="133" t="s">
        <v>30</v>
      </c>
      <c r="BK14" s="20">
        <v>0</v>
      </c>
      <c r="BL14" s="81">
        <v>0.3</v>
      </c>
      <c r="BM14" s="47"/>
      <c r="BN14" s="47"/>
      <c r="BO14" s="7"/>
      <c r="BP14" s="7">
        <f>(0+0)/(55+164)*100</f>
        <v>0</v>
      </c>
      <c r="BQ14" s="26">
        <f>(0+1+0)/(65+33+21)*100</f>
        <v>0.84033613445378152</v>
      </c>
      <c r="BR14" s="11"/>
      <c r="BS14" s="16"/>
      <c r="BT14" s="133" t="s">
        <v>30</v>
      </c>
      <c r="BU14" s="20">
        <v>0</v>
      </c>
      <c r="BV14" s="81">
        <v>0</v>
      </c>
      <c r="BW14" s="47"/>
      <c r="BX14" s="47"/>
      <c r="BY14" s="7"/>
      <c r="BZ14" s="7"/>
      <c r="CA14" s="26"/>
      <c r="CB14" s="11"/>
      <c r="CC14" s="16"/>
      <c r="CD14" s="133" t="s">
        <v>30</v>
      </c>
      <c r="CE14" s="20">
        <v>0</v>
      </c>
      <c r="CF14" s="81">
        <v>0</v>
      </c>
      <c r="CG14" s="47"/>
      <c r="CH14" s="47"/>
      <c r="CI14" s="7"/>
      <c r="CJ14" s="7"/>
      <c r="CK14" s="26"/>
      <c r="CL14" s="11"/>
      <c r="CM14" s="16"/>
      <c r="CN14" s="133" t="s">
        <v>30</v>
      </c>
      <c r="CO14" s="20">
        <v>0</v>
      </c>
      <c r="CP14" s="81">
        <v>0</v>
      </c>
      <c r="CQ14" s="47"/>
      <c r="CR14" s="47"/>
      <c r="CS14" s="7"/>
      <c r="CT14" s="7"/>
      <c r="CU14" s="26"/>
      <c r="CV14" s="11"/>
      <c r="CW14" s="16"/>
      <c r="CX14" s="133" t="s">
        <v>30</v>
      </c>
      <c r="CY14" s="20">
        <v>0</v>
      </c>
      <c r="CZ14" s="47"/>
      <c r="DA14" s="47"/>
      <c r="DB14" s="47"/>
      <c r="DC14" s="7"/>
      <c r="DD14" s="7"/>
      <c r="DE14" s="26"/>
      <c r="DF14" s="11"/>
      <c r="DG14" s="16"/>
      <c r="DH14" s="133" t="s">
        <v>30</v>
      </c>
      <c r="DI14" s="20">
        <v>0</v>
      </c>
      <c r="DJ14" s="81">
        <f>5/659*100</f>
        <v>0.75872534142640369</v>
      </c>
      <c r="DK14" s="47"/>
      <c r="DL14" s="47"/>
      <c r="DM14" s="7"/>
      <c r="DN14" s="7">
        <f>(0+4)/DN34*100</f>
        <v>0.88300220750551872</v>
      </c>
      <c r="DO14" s="26">
        <f>(1+0+0)/DO34*100</f>
        <v>0.48543689320388345</v>
      </c>
      <c r="DP14" s="11"/>
      <c r="DQ14" s="16"/>
      <c r="DR14" s="133" t="s">
        <v>30</v>
      </c>
      <c r="DS14" s="20">
        <v>0</v>
      </c>
      <c r="DT14" s="226">
        <v>1</v>
      </c>
      <c r="DU14" s="47"/>
      <c r="DV14" s="47"/>
      <c r="DW14" s="225"/>
      <c r="DX14" s="225"/>
      <c r="DY14" s="26"/>
      <c r="DZ14" s="11"/>
      <c r="EA14" s="16"/>
      <c r="EB14" s="133" t="s">
        <v>30</v>
      </c>
      <c r="EC14" s="20">
        <v>0</v>
      </c>
      <c r="ED14" s="226">
        <v>0.5</v>
      </c>
      <c r="EE14" s="47"/>
      <c r="EF14" s="47"/>
      <c r="EG14" s="225"/>
      <c r="EH14" s="225"/>
      <c r="EI14" s="26"/>
      <c r="EJ14" s="11"/>
      <c r="EK14" s="16"/>
      <c r="EL14" s="133" t="s">
        <v>30</v>
      </c>
      <c r="EM14" s="20">
        <v>0</v>
      </c>
      <c r="EN14" s="47"/>
      <c r="EO14" s="47"/>
      <c r="EP14" s="47"/>
      <c r="EQ14" s="7"/>
      <c r="ER14" s="7"/>
      <c r="ES14" s="26"/>
      <c r="ET14" s="11"/>
      <c r="EU14" s="16"/>
      <c r="EV14" s="133" t="s">
        <v>30</v>
      </c>
      <c r="EW14" s="20">
        <v>0</v>
      </c>
      <c r="EX14" s="226">
        <v>1.7</v>
      </c>
      <c r="EY14" s="47"/>
      <c r="EZ14" s="47"/>
      <c r="FA14" s="225"/>
      <c r="FB14" s="225"/>
      <c r="FC14" s="26"/>
      <c r="FD14" s="11"/>
      <c r="FE14" s="16"/>
      <c r="FF14" s="133" t="s">
        <v>30</v>
      </c>
      <c r="FG14" s="20">
        <v>0</v>
      </c>
      <c r="FH14" s="47"/>
      <c r="FI14" s="47"/>
      <c r="FJ14" s="47"/>
      <c r="FK14" s="7"/>
      <c r="FL14" s="7"/>
      <c r="FM14" s="26"/>
      <c r="FN14" s="11"/>
      <c r="FO14" s="16"/>
      <c r="FP14" s="133" t="s">
        <v>30</v>
      </c>
      <c r="FQ14" s="20">
        <v>0</v>
      </c>
      <c r="FR14" s="226">
        <v>0</v>
      </c>
      <c r="FS14" s="47"/>
      <c r="FT14" s="47"/>
      <c r="FU14" s="225"/>
      <c r="FV14" s="225"/>
      <c r="FW14" s="26"/>
      <c r="FX14" s="11"/>
      <c r="FY14" s="16"/>
      <c r="FZ14" s="133" t="s">
        <v>30</v>
      </c>
      <c r="GA14" s="20">
        <v>0</v>
      </c>
      <c r="GB14" s="47"/>
      <c r="GC14" s="47"/>
      <c r="GD14" s="47"/>
      <c r="GE14" s="7"/>
      <c r="GF14" s="7"/>
      <c r="GG14" s="26"/>
      <c r="GH14" s="11"/>
      <c r="GI14" s="16"/>
      <c r="GJ14" s="133" t="s">
        <v>30</v>
      </c>
      <c r="GK14" s="20">
        <v>0</v>
      </c>
      <c r="GL14" s="47"/>
      <c r="GM14" s="47"/>
      <c r="GN14" s="47"/>
      <c r="GO14" s="7"/>
      <c r="GP14" s="7"/>
      <c r="GQ14" s="26"/>
      <c r="GR14" s="11"/>
      <c r="GS14" s="16"/>
      <c r="GT14" s="133" t="s">
        <v>30</v>
      </c>
      <c r="GU14" s="20">
        <v>0</v>
      </c>
      <c r="GV14" s="226">
        <v>0</v>
      </c>
      <c r="GW14" s="47"/>
      <c r="GX14" s="47"/>
      <c r="GY14" s="225"/>
      <c r="GZ14" s="225"/>
      <c r="HA14" s="26"/>
      <c r="HB14" s="11"/>
      <c r="HC14" s="16"/>
      <c r="HD14" s="133" t="s">
        <v>30</v>
      </c>
      <c r="HE14" s="20">
        <v>0</v>
      </c>
      <c r="HF14" s="226">
        <v>0</v>
      </c>
      <c r="HG14" s="47"/>
      <c r="HH14" s="47"/>
      <c r="HI14" s="225"/>
      <c r="HJ14" s="225"/>
      <c r="HK14" s="26"/>
      <c r="HL14" s="11"/>
      <c r="HM14" s="16"/>
      <c r="HN14" s="133" t="s">
        <v>30</v>
      </c>
      <c r="HO14" s="20">
        <v>0</v>
      </c>
      <c r="HP14" s="47"/>
      <c r="HQ14" s="47"/>
      <c r="HR14" s="47"/>
      <c r="HS14" s="7"/>
      <c r="HT14" s="7"/>
      <c r="HU14" s="26"/>
      <c r="HV14" s="11"/>
      <c r="HW14" s="16"/>
      <c r="HX14" s="133" t="s">
        <v>30</v>
      </c>
      <c r="HY14" s="20">
        <v>0</v>
      </c>
      <c r="HZ14" s="226">
        <v>0</v>
      </c>
      <c r="IA14" s="47"/>
      <c r="IB14" s="47"/>
      <c r="IC14" s="225"/>
      <c r="ID14" s="225"/>
      <c r="IE14" s="26"/>
      <c r="IF14" s="11"/>
      <c r="IG14" s="16"/>
    </row>
    <row xmlns:x14ac="http://schemas.microsoft.com/office/spreadsheetml/2009/9/ac" r="15" s="2" customFormat="true" x14ac:dyDescent="0.25">
      <c r="A15" s="423" t="str">
        <f ca="true">IF(ISBLANK('Data Summary'!A17),"",'Data Summary'!A17)</f>
        <v>BTN_2016_EMIS</v>
      </c>
      <c r="B15" s="133" t="s">
        <v>105</v>
      </c>
      <c r="C15" s="82">
        <v>0</v>
      </c>
      <c r="D15" s="47"/>
      <c r="E15" s="47"/>
      <c r="F15" s="47"/>
      <c r="G15" s="7"/>
      <c r="H15" s="7"/>
      <c r="I15" s="26"/>
      <c r="J15" s="11"/>
      <c r="K15" s="16"/>
      <c r="L15" s="133" t="s">
        <v>105</v>
      </c>
      <c r="M15" s="82">
        <v>0</v>
      </c>
      <c r="N15" s="47"/>
      <c r="O15" s="47"/>
      <c r="P15" s="47"/>
      <c r="Q15" s="7"/>
      <c r="R15" s="7"/>
      <c r="S15" s="26"/>
      <c r="T15" s="11"/>
      <c r="U15" s="16"/>
      <c r="V15" s="133" t="s">
        <v>105</v>
      </c>
      <c r="W15" s="82">
        <v>0</v>
      </c>
      <c r="X15" s="47"/>
      <c r="Y15" s="47"/>
      <c r="Z15" s="47"/>
      <c r="AA15" s="7"/>
      <c r="AB15" s="7"/>
      <c r="AC15" s="26"/>
      <c r="AD15" s="11"/>
      <c r="AE15" s="16"/>
      <c r="AF15" s="133" t="s">
        <v>105</v>
      </c>
      <c r="AG15" s="82">
        <v>0</v>
      </c>
      <c r="AH15" s="47"/>
      <c r="AI15" s="47"/>
      <c r="AJ15" s="47"/>
      <c r="AK15" s="7"/>
      <c r="AL15" s="7"/>
      <c r="AM15" s="26"/>
      <c r="AN15" s="11"/>
      <c r="AO15" s="16"/>
      <c r="AP15" s="133" t="s">
        <v>105</v>
      </c>
      <c r="AQ15" s="82">
        <v>0</v>
      </c>
      <c r="AR15" s="47"/>
      <c r="AS15" s="47"/>
      <c r="AT15" s="47"/>
      <c r="AU15" s="7"/>
      <c r="AV15" s="7"/>
      <c r="AW15" s="26"/>
      <c r="AX15" s="11"/>
      <c r="AY15" s="16"/>
      <c r="AZ15" s="133" t="s">
        <v>105</v>
      </c>
      <c r="BA15" s="82">
        <v>0</v>
      </c>
      <c r="BB15" s="47"/>
      <c r="BC15" s="47"/>
      <c r="BD15" s="47"/>
      <c r="BE15" s="7"/>
      <c r="BF15" s="7"/>
      <c r="BG15" s="26"/>
      <c r="BH15" s="11"/>
      <c r="BI15" s="16"/>
      <c r="BJ15" s="133" t="s">
        <v>105</v>
      </c>
      <c r="BK15" s="82">
        <v>0</v>
      </c>
      <c r="BL15" s="47"/>
      <c r="BM15" s="47"/>
      <c r="BN15" s="47"/>
      <c r="BO15" s="7"/>
      <c r="BP15" s="7"/>
      <c r="BQ15" s="26"/>
      <c r="BR15" s="11"/>
      <c r="BS15" s="16"/>
      <c r="BT15" s="133" t="s">
        <v>105</v>
      </c>
      <c r="BU15" s="82">
        <v>0</v>
      </c>
      <c r="BV15" s="47">
        <v>0</v>
      </c>
      <c r="BW15" s="47"/>
      <c r="BX15" s="47"/>
      <c r="BY15" s="7"/>
      <c r="BZ15" s="7"/>
      <c r="CA15" s="26"/>
      <c r="CB15" s="11"/>
      <c r="CC15" s="16"/>
      <c r="CD15" s="133" t="s">
        <v>105</v>
      </c>
      <c r="CE15" s="82">
        <v>0</v>
      </c>
      <c r="CF15" s="47"/>
      <c r="CG15" s="47"/>
      <c r="CH15" s="47"/>
      <c r="CI15" s="7"/>
      <c r="CJ15" s="7"/>
      <c r="CK15" s="26"/>
      <c r="CL15" s="11"/>
      <c r="CM15" s="16"/>
      <c r="CN15" s="133" t="s">
        <v>105</v>
      </c>
      <c r="CO15" s="82">
        <v>0</v>
      </c>
      <c r="CP15" s="47">
        <v>0</v>
      </c>
      <c r="CQ15" s="47"/>
      <c r="CR15" s="47"/>
      <c r="CS15" s="7"/>
      <c r="CT15" s="7"/>
      <c r="CU15" s="26"/>
      <c r="CV15" s="11"/>
      <c r="CW15" s="16"/>
      <c r="CX15" s="133" t="s">
        <v>105</v>
      </c>
      <c r="CY15" s="82">
        <v>0</v>
      </c>
      <c r="CZ15" s="47"/>
      <c r="DA15" s="47"/>
      <c r="DB15" s="47"/>
      <c r="DC15" s="7"/>
      <c r="DD15" s="7"/>
      <c r="DE15" s="26"/>
      <c r="DF15" s="11"/>
      <c r="DG15" s="16"/>
      <c r="DH15" s="133" t="s">
        <v>105</v>
      </c>
      <c r="DI15" s="82">
        <v>0</v>
      </c>
      <c r="DJ15" s="47">
        <v>0</v>
      </c>
      <c r="DK15" s="47"/>
      <c r="DL15" s="47"/>
      <c r="DM15" s="7"/>
      <c r="DN15" s="7">
        <v>0</v>
      </c>
      <c r="DO15" s="26">
        <v>0</v>
      </c>
      <c r="DP15" s="11"/>
      <c r="DQ15" s="16"/>
      <c r="DR15" s="133" t="s">
        <v>105</v>
      </c>
      <c r="DS15" s="82">
        <v>0</v>
      </c>
      <c r="DT15" s="47"/>
      <c r="DU15" s="47"/>
      <c r="DV15" s="47"/>
      <c r="DW15" s="225"/>
      <c r="DX15" s="225"/>
      <c r="DY15" s="26"/>
      <c r="DZ15" s="11"/>
      <c r="EA15" s="16"/>
      <c r="EB15" s="133" t="s">
        <v>105</v>
      </c>
      <c r="EC15" s="82">
        <v>0</v>
      </c>
      <c r="ED15" s="47"/>
      <c r="EE15" s="47"/>
      <c r="EF15" s="47"/>
      <c r="EG15" s="225"/>
      <c r="EH15" s="225"/>
      <c r="EI15" s="26"/>
      <c r="EJ15" s="11"/>
      <c r="EK15" s="16"/>
      <c r="EL15" s="133" t="s">
        <v>105</v>
      </c>
      <c r="EM15" s="82">
        <v>0</v>
      </c>
      <c r="EN15" s="47"/>
      <c r="EO15" s="47"/>
      <c r="EP15" s="47"/>
      <c r="EQ15" s="7"/>
      <c r="ER15" s="7"/>
      <c r="ES15" s="26"/>
      <c r="ET15" s="11"/>
      <c r="EU15" s="16"/>
      <c r="EV15" s="133" t="s">
        <v>105</v>
      </c>
      <c r="EW15" s="82">
        <v>0</v>
      </c>
      <c r="EX15" s="47">
        <v>0</v>
      </c>
      <c r="EY15" s="47"/>
      <c r="EZ15" s="47"/>
      <c r="FA15" s="225"/>
      <c r="FB15" s="225"/>
      <c r="FC15" s="26"/>
      <c r="FD15" s="11"/>
      <c r="FE15" s="16"/>
      <c r="FF15" s="133" t="s">
        <v>105</v>
      </c>
      <c r="FG15" s="82">
        <v>0</v>
      </c>
      <c r="FH15" s="47"/>
      <c r="FI15" s="47"/>
      <c r="FJ15" s="47"/>
      <c r="FK15" s="7"/>
      <c r="FL15" s="7"/>
      <c r="FM15" s="26"/>
      <c r="FN15" s="11"/>
      <c r="FO15" s="16"/>
      <c r="FP15" s="133" t="s">
        <v>105</v>
      </c>
      <c r="FQ15" s="82">
        <v>0</v>
      </c>
      <c r="FR15" s="47">
        <v>0</v>
      </c>
      <c r="FS15" s="47"/>
      <c r="FT15" s="47"/>
      <c r="FU15" s="225"/>
      <c r="FV15" s="225"/>
      <c r="FW15" s="26"/>
      <c r="FX15" s="11"/>
      <c r="FY15" s="16"/>
      <c r="FZ15" s="133" t="s">
        <v>105</v>
      </c>
      <c r="GA15" s="82">
        <v>0</v>
      </c>
      <c r="GB15" s="47"/>
      <c r="GC15" s="47"/>
      <c r="GD15" s="47"/>
      <c r="GE15" s="7"/>
      <c r="GF15" s="7"/>
      <c r="GG15" s="26"/>
      <c r="GH15" s="11"/>
      <c r="GI15" s="16"/>
      <c r="GJ15" s="133" t="s">
        <v>105</v>
      </c>
      <c r="GK15" s="82">
        <v>0</v>
      </c>
      <c r="GL15" s="47"/>
      <c r="GM15" s="47"/>
      <c r="GN15" s="47"/>
      <c r="GO15" s="7"/>
      <c r="GP15" s="7"/>
      <c r="GQ15" s="26"/>
      <c r="GR15" s="11"/>
      <c r="GS15" s="16"/>
      <c r="GT15" s="133" t="s">
        <v>105</v>
      </c>
      <c r="GU15" s="82">
        <v>0</v>
      </c>
      <c r="GV15" s="47">
        <v>0</v>
      </c>
      <c r="GW15" s="47"/>
      <c r="GX15" s="47"/>
      <c r="GY15" s="225"/>
      <c r="GZ15" s="225"/>
      <c r="HA15" s="26"/>
      <c r="HB15" s="11"/>
      <c r="HC15" s="16"/>
      <c r="HD15" s="133" t="s">
        <v>105</v>
      </c>
      <c r="HE15" s="82">
        <v>0</v>
      </c>
      <c r="HF15" s="47">
        <v>0</v>
      </c>
      <c r="HG15" s="47"/>
      <c r="HH15" s="47"/>
      <c r="HI15" s="225"/>
      <c r="HJ15" s="225"/>
      <c r="HK15" s="26"/>
      <c r="HL15" s="11"/>
      <c r="HM15" s="16"/>
      <c r="HN15" s="133" t="s">
        <v>105</v>
      </c>
      <c r="HO15" s="82">
        <v>0</v>
      </c>
      <c r="HP15" s="47"/>
      <c r="HQ15" s="47"/>
      <c r="HR15" s="47"/>
      <c r="HS15" s="7"/>
      <c r="HT15" s="7"/>
      <c r="HU15" s="26"/>
      <c r="HV15" s="11"/>
      <c r="HW15" s="16"/>
      <c r="HX15" s="133" t="s">
        <v>105</v>
      </c>
      <c r="HY15" s="82">
        <v>0</v>
      </c>
      <c r="HZ15" s="47">
        <v>0</v>
      </c>
      <c r="IA15" s="47"/>
      <c r="IB15" s="47"/>
      <c r="IC15" s="225"/>
      <c r="ID15" s="225"/>
      <c r="IE15" s="26"/>
      <c r="IF15" s="11"/>
      <c r="IG15" s="16"/>
      <c r="IH15" s="146"/>
      <c r="IR15" s="146"/>
    </row>
    <row xmlns:x14ac="http://schemas.microsoft.com/office/spreadsheetml/2009/9/ac" r="16" s="2" customFormat="true" x14ac:dyDescent="0.25">
      <c r="A16" s="423" t="str">
        <f ca="true">IF(ISBLANK('Data Summary'!A18),"",'Data Summary'!A18)</f>
        <v>BTN_2017_EMIS</v>
      </c>
      <c r="B16" s="134"/>
      <c r="C16" s="21"/>
      <c r="D16" s="81"/>
      <c r="E16" s="47"/>
      <c r="F16" s="7"/>
      <c r="G16" s="7"/>
      <c r="H16" s="7"/>
      <c r="I16" s="26"/>
      <c r="J16" s="11"/>
      <c r="K16" s="16"/>
      <c r="L16" s="134"/>
      <c r="M16" s="21"/>
      <c r="N16" s="81"/>
      <c r="O16" s="47"/>
      <c r="P16" s="47"/>
      <c r="Q16" s="7"/>
      <c r="R16" s="7"/>
      <c r="S16" s="26"/>
      <c r="T16" s="11"/>
      <c r="U16" s="16"/>
      <c r="V16" s="134" t="s">
        <v>242</v>
      </c>
      <c r="W16" s="21">
        <v>0.5</v>
      </c>
      <c r="X16" s="81">
        <v>52</v>
      </c>
      <c r="Y16" s="47"/>
      <c r="Z16" s="7"/>
      <c r="AA16" s="7"/>
      <c r="AB16" s="7"/>
      <c r="AC16" s="26"/>
      <c r="AD16" s="11"/>
      <c r="AE16" s="16"/>
      <c r="AF16" s="134"/>
      <c r="AG16" s="21"/>
      <c r="AH16" s="81"/>
      <c r="AI16" s="47"/>
      <c r="AJ16" s="7"/>
      <c r="AK16" s="7"/>
      <c r="AL16" s="7"/>
      <c r="AM16" s="26"/>
      <c r="AN16" s="11"/>
      <c r="AO16" s="16"/>
      <c r="AP16" s="134"/>
      <c r="AQ16" s="21"/>
      <c r="AR16" s="81"/>
      <c r="AS16" s="47"/>
      <c r="AT16" s="7"/>
      <c r="AU16" s="7"/>
      <c r="AV16" s="7"/>
      <c r="AW16" s="26"/>
      <c r="AX16" s="11"/>
      <c r="AY16" s="16"/>
      <c r="AZ16" s="134"/>
      <c r="BA16" s="21"/>
      <c r="BB16" s="81"/>
      <c r="BC16" s="47"/>
      <c r="BD16" s="7"/>
      <c r="BE16" s="7"/>
      <c r="BF16" s="7"/>
      <c r="BG16" s="26"/>
      <c r="BH16" s="11"/>
      <c r="BI16" s="16"/>
      <c r="BJ16" s="134" t="s">
        <v>224</v>
      </c>
      <c r="BK16" s="21">
        <v>1</v>
      </c>
      <c r="BL16" s="81">
        <v>71</v>
      </c>
      <c r="BM16" s="47"/>
      <c r="BN16" s="7"/>
      <c r="BO16" s="7"/>
      <c r="BP16" s="7">
        <f>(34+117)/(55+164)*100</f>
        <v>68.949771689497723</v>
      </c>
      <c r="BQ16" s="26">
        <f>(45+26+18)/(65+33+21)*100</f>
        <v>74.789915966386559</v>
      </c>
      <c r="BR16" s="11"/>
      <c r="BS16" s="16"/>
      <c r="BT16" s="134" t="s">
        <v>195</v>
      </c>
      <c r="BU16" s="21">
        <v>1</v>
      </c>
      <c r="BV16" s="81">
        <v>17</v>
      </c>
      <c r="BW16" s="47"/>
      <c r="BX16" s="7"/>
      <c r="BY16" s="7"/>
      <c r="BZ16" s="7"/>
      <c r="CA16" s="26"/>
      <c r="CB16" s="11"/>
      <c r="CC16" s="16"/>
      <c r="CD16" s="134" t="s">
        <v>255</v>
      </c>
      <c r="CE16" s="21">
        <v>1</v>
      </c>
      <c r="CF16" s="81">
        <f>9/39*100</f>
        <v>23.076923076923077</v>
      </c>
      <c r="CG16" s="47"/>
      <c r="CH16" s="7"/>
      <c r="CI16" s="7"/>
      <c r="CJ16" s="7"/>
      <c r="CK16" s="26"/>
      <c r="CL16" s="11"/>
      <c r="CM16" s="16"/>
      <c r="CN16" s="134" t="s">
        <v>195</v>
      </c>
      <c r="CO16" s="21">
        <v>1</v>
      </c>
      <c r="CP16" s="81">
        <v>18</v>
      </c>
      <c r="CQ16" s="47"/>
      <c r="CR16" s="7"/>
      <c r="CS16" s="7"/>
      <c r="CT16" s="7"/>
      <c r="CU16" s="26"/>
      <c r="CV16" s="11"/>
      <c r="CW16" s="16"/>
      <c r="CX16" s="134"/>
      <c r="CY16" s="21"/>
      <c r="CZ16" s="81"/>
      <c r="DA16" s="47"/>
      <c r="DB16" s="47"/>
      <c r="DC16" s="7"/>
      <c r="DD16" s="7"/>
      <c r="DE16" s="26"/>
      <c r="DF16" s="11"/>
      <c r="DG16" s="16"/>
      <c r="DH16" s="134" t="s">
        <v>195</v>
      </c>
      <c r="DI16" s="21">
        <v>1</v>
      </c>
      <c r="DJ16" s="81">
        <f>147/DJ34*100</f>
        <v>22.306525037936268</v>
      </c>
      <c r="DK16" s="47"/>
      <c r="DL16" s="7"/>
      <c r="DM16" s="7"/>
      <c r="DN16" s="7">
        <f>(5+56)/DN34*100</f>
        <v>13.46578366445916</v>
      </c>
      <c r="DO16" s="26">
        <f>(38+24+24)/DO34*100</f>
        <v>41.747572815533978</v>
      </c>
      <c r="DP16" s="11"/>
      <c r="DQ16" s="16"/>
      <c r="DR16" s="134" t="s">
        <v>200</v>
      </c>
      <c r="DS16" s="21">
        <v>1</v>
      </c>
      <c r="DT16" s="226">
        <v>1</v>
      </c>
      <c r="DU16" s="47"/>
      <c r="DV16" s="225"/>
      <c r="DW16" s="225"/>
      <c r="DX16" s="225"/>
      <c r="DY16" s="26"/>
      <c r="DZ16" s="11"/>
      <c r="EA16" s="16"/>
      <c r="EB16" s="134" t="s">
        <v>200</v>
      </c>
      <c r="EC16" s="21">
        <v>1</v>
      </c>
      <c r="ED16" s="226">
        <v>0.5</v>
      </c>
      <c r="EE16" s="47"/>
      <c r="EF16" s="225"/>
      <c r="EG16" s="225"/>
      <c r="EH16" s="225"/>
      <c r="EI16" s="26"/>
      <c r="EJ16" s="11"/>
      <c r="EK16" s="16"/>
      <c r="EL16" s="134"/>
      <c r="EM16" s="21"/>
      <c r="EN16" s="81"/>
      <c r="EO16" s="47"/>
      <c r="EP16" s="47"/>
      <c r="EQ16" s="7"/>
      <c r="ER16" s="7"/>
      <c r="ES16" s="26"/>
      <c r="ET16" s="11"/>
      <c r="EU16" s="16"/>
      <c r="EV16" s="134" t="s">
        <v>390</v>
      </c>
      <c r="EW16" s="21">
        <v>1</v>
      </c>
      <c r="EX16" s="226">
        <v>16.600000000000001</v>
      </c>
      <c r="EY16" s="47"/>
      <c r="EZ16" s="225"/>
      <c r="FA16" s="225"/>
      <c r="FB16" s="225"/>
      <c r="FC16" s="26"/>
      <c r="FD16" s="11"/>
      <c r="FE16" s="16"/>
      <c r="FF16" s="134"/>
      <c r="FG16" s="21"/>
      <c r="FH16" s="81"/>
      <c r="FI16" s="47"/>
      <c r="FJ16" s="47"/>
      <c r="FK16" s="7"/>
      <c r="FL16" s="7"/>
      <c r="FM16" s="26"/>
      <c r="FN16" s="11"/>
      <c r="FO16" s="16"/>
      <c r="FP16" s="134" t="s">
        <v>390</v>
      </c>
      <c r="FQ16" s="21">
        <v>1</v>
      </c>
      <c r="FR16" s="226">
        <v>18</v>
      </c>
      <c r="FS16" s="47"/>
      <c r="FT16" s="225"/>
      <c r="FU16" s="225"/>
      <c r="FV16" s="225"/>
      <c r="FW16" s="26"/>
      <c r="FX16" s="11"/>
      <c r="FY16" s="16"/>
      <c r="FZ16" s="134"/>
      <c r="GA16" s="21"/>
      <c r="GB16" s="81"/>
      <c r="GC16" s="47"/>
      <c r="GD16" s="47"/>
      <c r="GE16" s="7"/>
      <c r="GF16" s="7"/>
      <c r="GG16" s="26"/>
      <c r="GH16" s="11"/>
      <c r="GI16" s="16"/>
      <c r="GJ16" s="134"/>
      <c r="GK16" s="21"/>
      <c r="GL16" s="81"/>
      <c r="GM16" s="47"/>
      <c r="GN16" s="47"/>
      <c r="GO16" s="7"/>
      <c r="GP16" s="7"/>
      <c r="GQ16" s="26"/>
      <c r="GR16" s="11"/>
      <c r="GS16" s="16"/>
      <c r="GT16" s="134" t="s">
        <v>390</v>
      </c>
      <c r="GU16" s="21">
        <v>1</v>
      </c>
      <c r="GV16" s="226">
        <v>36.5</v>
      </c>
      <c r="GW16" s="47"/>
      <c r="GX16" s="225"/>
      <c r="GY16" s="225"/>
      <c r="GZ16" s="225"/>
      <c r="HA16" s="26"/>
      <c r="HB16" s="11"/>
      <c r="HC16" s="16"/>
      <c r="HD16" s="134" t="s">
        <v>390</v>
      </c>
      <c r="HE16" s="21">
        <v>1</v>
      </c>
      <c r="HF16" s="226">
        <v>28.4</v>
      </c>
      <c r="HG16" s="47"/>
      <c r="HH16" s="225"/>
      <c r="HI16" s="225"/>
      <c r="HJ16" s="225"/>
      <c r="HK16" s="26"/>
      <c r="HL16" s="11"/>
      <c r="HM16" s="16"/>
      <c r="HN16" s="134"/>
      <c r="HO16" s="21"/>
      <c r="HP16" s="81"/>
      <c r="HQ16" s="47"/>
      <c r="HR16" s="47"/>
      <c r="HS16" s="7"/>
      <c r="HT16" s="7"/>
      <c r="HU16" s="26"/>
      <c r="HV16" s="11"/>
      <c r="HW16" s="16"/>
      <c r="HX16" s="134" t="s">
        <v>390</v>
      </c>
      <c r="HY16" s="21">
        <v>1</v>
      </c>
      <c r="HZ16" s="47">
        <v>38.9</v>
      </c>
      <c r="IA16" s="47"/>
      <c r="IB16" s="225"/>
      <c r="IC16" s="225"/>
      <c r="ID16" s="225"/>
      <c r="IE16" s="26"/>
      <c r="IF16" s="11"/>
      <c r="IG16" s="16"/>
      <c r="IH16" s="146"/>
      <c r="IR16" s="146"/>
    </row>
    <row xmlns:x14ac="http://schemas.microsoft.com/office/spreadsheetml/2009/9/ac" r="17" s="2" customFormat="true" x14ac:dyDescent="0.25">
      <c r="A17" s="423" t="str">
        <f ca="true">IF(ISBLANK('Data Summary'!A19),"",'Data Summary'!A19)</f>
        <v>BTN_2018_EMIS</v>
      </c>
      <c r="B17" s="134"/>
      <c r="C17" s="22"/>
      <c r="D17" s="47"/>
      <c r="E17" s="7"/>
      <c r="F17" s="7"/>
      <c r="G17" s="7"/>
      <c r="H17" s="7"/>
      <c r="I17" s="26"/>
      <c r="J17" s="11"/>
      <c r="K17" s="16"/>
      <c r="L17" s="134"/>
      <c r="M17" s="22"/>
      <c r="N17" s="47"/>
      <c r="O17" s="7"/>
      <c r="P17" s="7"/>
      <c r="Q17" s="7"/>
      <c r="R17" s="7"/>
      <c r="S17" s="26"/>
      <c r="T17" s="11"/>
      <c r="U17" s="16"/>
      <c r="V17" s="134" t="s">
        <v>243</v>
      </c>
      <c r="W17" s="22">
        <v>1</v>
      </c>
      <c r="X17" s="47">
        <v>23</v>
      </c>
      <c r="Y17" s="7"/>
      <c r="Z17" s="7"/>
      <c r="AA17" s="7"/>
      <c r="AB17" s="7"/>
      <c r="AC17" s="26"/>
      <c r="AD17" s="11"/>
      <c r="AE17" s="16"/>
      <c r="AF17" s="134"/>
      <c r="AG17" s="22"/>
      <c r="AH17" s="47"/>
      <c r="AI17" s="7"/>
      <c r="AJ17" s="7"/>
      <c r="AK17" s="7"/>
      <c r="AL17" s="7"/>
      <c r="AM17" s="26"/>
      <c r="AN17" s="11"/>
      <c r="AO17" s="16"/>
      <c r="AP17" s="134"/>
      <c r="AQ17" s="22"/>
      <c r="AR17" s="47"/>
      <c r="AS17" s="7"/>
      <c r="AT17" s="7"/>
      <c r="AU17" s="7"/>
      <c r="AV17" s="7"/>
      <c r="AW17" s="26"/>
      <c r="AX17" s="11"/>
      <c r="AY17" s="16"/>
      <c r="AZ17" s="134"/>
      <c r="BA17" s="22"/>
      <c r="BB17" s="47"/>
      <c r="BC17" s="7"/>
      <c r="BD17" s="7"/>
      <c r="BE17" s="7"/>
      <c r="BF17" s="7"/>
      <c r="BG17" s="26"/>
      <c r="BH17" s="11"/>
      <c r="BI17" s="16"/>
      <c r="BJ17" s="134" t="s">
        <v>198</v>
      </c>
      <c r="BK17" s="22">
        <v>0.5</v>
      </c>
      <c r="BL17" s="47">
        <v>14.2</v>
      </c>
      <c r="BM17" s="7"/>
      <c r="BN17" s="7"/>
      <c r="BO17" s="7"/>
      <c r="BP17" s="7">
        <f>(12+21)/(55+164)*100</f>
        <v>15.068493150684931</v>
      </c>
      <c r="BQ17" s="26">
        <f>(10+3+2)/(65+33+21)*100</f>
        <v>12.605042016806722</v>
      </c>
      <c r="BR17" s="11"/>
      <c r="BS17" s="16"/>
      <c r="BT17" s="134" t="s">
        <v>196</v>
      </c>
      <c r="BU17" s="22">
        <v>1</v>
      </c>
      <c r="BV17" s="47">
        <v>52</v>
      </c>
      <c r="BW17" s="7"/>
      <c r="BX17" s="7"/>
      <c r="BY17" s="7"/>
      <c r="BZ17" s="7"/>
      <c r="CA17" s="26"/>
      <c r="CB17" s="11"/>
      <c r="CC17" s="16"/>
      <c r="CD17" s="134" t="s">
        <v>256</v>
      </c>
      <c r="CE17" s="22">
        <v>1</v>
      </c>
      <c r="CF17" s="47">
        <v>71.8</v>
      </c>
      <c r="CG17" s="7"/>
      <c r="CH17" s="7"/>
      <c r="CI17" s="7"/>
      <c r="CJ17" s="7"/>
      <c r="CK17" s="26"/>
      <c r="CL17" s="11"/>
      <c r="CM17" s="16"/>
      <c r="CN17" s="134" t="s">
        <v>196</v>
      </c>
      <c r="CO17" s="22">
        <v>1</v>
      </c>
      <c r="CP17" s="47">
        <v>57</v>
      </c>
      <c r="CQ17" s="7"/>
      <c r="CR17" s="7"/>
      <c r="CS17" s="7"/>
      <c r="CT17" s="7"/>
      <c r="CU17" s="26"/>
      <c r="CV17" s="11"/>
      <c r="CW17" s="16"/>
      <c r="CX17" s="134"/>
      <c r="CY17" s="22"/>
      <c r="CZ17" s="47"/>
      <c r="DA17" s="7"/>
      <c r="DB17" s="7"/>
      <c r="DC17" s="7"/>
      <c r="DD17" s="7"/>
      <c r="DE17" s="26"/>
      <c r="DF17" s="11"/>
      <c r="DG17" s="16"/>
      <c r="DH17" s="134" t="s">
        <v>197</v>
      </c>
      <c r="DI17" s="22">
        <v>1</v>
      </c>
      <c r="DJ17" s="47">
        <f>384/DJ34*100</f>
        <v>58.270106221547799</v>
      </c>
      <c r="DK17" s="7"/>
      <c r="DL17" s="7"/>
      <c r="DM17" s="7"/>
      <c r="DN17" s="7">
        <f>(55+222)/DN34*100</f>
        <v>61.147902869757175</v>
      </c>
      <c r="DO17" s="26">
        <f>(43+38+26)/DO34*100</f>
        <v>51.94174757281553</v>
      </c>
      <c r="DP17" s="11"/>
      <c r="DQ17" s="16"/>
      <c r="DR17" s="134" t="s">
        <v>316</v>
      </c>
      <c r="DS17" s="227">
        <v>0</v>
      </c>
      <c r="DT17" s="47">
        <v>1</v>
      </c>
      <c r="DU17" s="225"/>
      <c r="DV17" s="225"/>
      <c r="DW17" s="225"/>
      <c r="DX17" s="225"/>
      <c r="DY17" s="26"/>
      <c r="DZ17" s="11"/>
      <c r="EA17" s="16"/>
      <c r="EB17" s="134" t="s">
        <v>198</v>
      </c>
      <c r="EC17" s="227">
        <v>0.5</v>
      </c>
      <c r="ED17" s="47">
        <v>11.5</v>
      </c>
      <c r="EE17" s="225"/>
      <c r="EF17" s="225"/>
      <c r="EG17" s="225"/>
      <c r="EH17" s="225">
        <v>21</v>
      </c>
      <c r="EI17" s="26">
        <v>11.41</v>
      </c>
      <c r="EJ17" s="11"/>
      <c r="EK17" s="16"/>
      <c r="EL17" s="134"/>
      <c r="EM17" s="22"/>
      <c r="EN17" s="47"/>
      <c r="EO17" s="7"/>
      <c r="EP17" s="7"/>
      <c r="EQ17" s="7"/>
      <c r="ER17" s="7"/>
      <c r="ES17" s="26"/>
      <c r="ET17" s="11"/>
      <c r="EU17" s="16"/>
      <c r="EV17" s="134" t="s">
        <v>319</v>
      </c>
      <c r="EW17" s="227">
        <v>1</v>
      </c>
      <c r="EX17" s="47">
        <v>58</v>
      </c>
      <c r="EY17" s="225"/>
      <c r="EZ17" s="225"/>
      <c r="FA17" s="225"/>
      <c r="FB17" s="225"/>
      <c r="FC17" s="26"/>
      <c r="FD17" s="11"/>
      <c r="FE17" s="16"/>
      <c r="FF17" s="134"/>
      <c r="FG17" s="22"/>
      <c r="FH17" s="47"/>
      <c r="FI17" s="7"/>
      <c r="FJ17" s="7"/>
      <c r="FK17" s="7"/>
      <c r="FL17" s="7"/>
      <c r="FM17" s="26"/>
      <c r="FN17" s="11"/>
      <c r="FO17" s="16"/>
      <c r="FP17" s="134" t="s">
        <v>319</v>
      </c>
      <c r="FQ17" s="227">
        <v>1</v>
      </c>
      <c r="FR17" s="47">
        <v>57</v>
      </c>
      <c r="FS17" s="225"/>
      <c r="FT17" s="225"/>
      <c r="FU17" s="225"/>
      <c r="FV17" s="225"/>
      <c r="FW17" s="26"/>
      <c r="FX17" s="11"/>
      <c r="FY17" s="16"/>
      <c r="FZ17" s="134"/>
      <c r="GA17" s="22"/>
      <c r="GB17" s="47"/>
      <c r="GC17" s="7"/>
      <c r="GD17" s="7"/>
      <c r="GE17" s="7"/>
      <c r="GF17" s="7"/>
      <c r="GG17" s="26"/>
      <c r="GH17" s="11"/>
      <c r="GI17" s="16"/>
      <c r="GJ17" s="134"/>
      <c r="GK17" s="22"/>
      <c r="GL17" s="47"/>
      <c r="GM17" s="7"/>
      <c r="GN17" s="7"/>
      <c r="GO17" s="7"/>
      <c r="GP17" s="7"/>
      <c r="GQ17" s="26"/>
      <c r="GR17" s="11"/>
      <c r="GS17" s="16"/>
      <c r="GT17" s="134" t="s">
        <v>319</v>
      </c>
      <c r="GU17" s="227">
        <v>1</v>
      </c>
      <c r="GV17" s="47">
        <v>61.4</v>
      </c>
      <c r="GW17" s="225"/>
      <c r="GX17" s="225"/>
      <c r="GY17" s="225"/>
      <c r="GZ17" s="225"/>
      <c r="HA17" s="26"/>
      <c r="HB17" s="11"/>
      <c r="HC17" s="16"/>
      <c r="HD17" s="134" t="s">
        <v>319</v>
      </c>
      <c r="HE17" s="227">
        <v>1</v>
      </c>
      <c r="HF17" s="47">
        <v>70</v>
      </c>
      <c r="HG17" s="225"/>
      <c r="HH17" s="225"/>
      <c r="HI17" s="225"/>
      <c r="HJ17" s="225"/>
      <c r="HK17" s="26"/>
      <c r="HL17" s="11"/>
      <c r="HM17" s="16"/>
      <c r="HN17" s="134"/>
      <c r="HO17" s="22"/>
      <c r="HP17" s="47"/>
      <c r="HQ17" s="7"/>
      <c r="HR17" s="7"/>
      <c r="HS17" s="7"/>
      <c r="HT17" s="7"/>
      <c r="HU17" s="26"/>
      <c r="HV17" s="11"/>
      <c r="HW17" s="16"/>
      <c r="HX17" s="134" t="s">
        <v>319</v>
      </c>
      <c r="HY17" s="227">
        <v>1</v>
      </c>
      <c r="HZ17" s="47">
        <v>59.1</v>
      </c>
      <c r="IA17" s="225"/>
      <c r="IB17" s="225"/>
      <c r="IC17" s="225"/>
      <c r="ID17" s="225"/>
      <c r="IE17" s="26"/>
      <c r="IF17" s="11"/>
      <c r="IG17" s="16"/>
      <c r="IH17" s="146"/>
      <c r="IR17" s="146"/>
    </row>
    <row xmlns:x14ac="http://schemas.microsoft.com/office/spreadsheetml/2009/9/ac" r="18" s="2" customFormat="true" x14ac:dyDescent="0.25">
      <c r="A18" s="423" t="str">
        <f ca="true">IF(ISBLANK('Data Summary'!A20),"",'Data Summary'!A20)</f>
        <v>BTN_2018_UIS</v>
      </c>
      <c r="B18" s="134"/>
      <c r="C18" s="22"/>
      <c r="D18" s="7"/>
      <c r="E18" s="7"/>
      <c r="F18" s="7"/>
      <c r="G18" s="7"/>
      <c r="H18" s="7"/>
      <c r="I18" s="26"/>
      <c r="J18" s="11"/>
      <c r="K18" s="16"/>
      <c r="L18" s="134"/>
      <c r="M18" s="22"/>
      <c r="N18" s="7"/>
      <c r="O18" s="7"/>
      <c r="P18" s="7"/>
      <c r="Q18" s="7"/>
      <c r="R18" s="7"/>
      <c r="S18" s="26"/>
      <c r="T18" s="11"/>
      <c r="U18" s="16"/>
      <c r="V18" s="134" t="s">
        <v>244</v>
      </c>
      <c r="W18" s="22">
        <v>1</v>
      </c>
      <c r="X18" s="7">
        <v>20</v>
      </c>
      <c r="Y18" s="7"/>
      <c r="Z18" s="7"/>
      <c r="AA18" s="7"/>
      <c r="AB18" s="7"/>
      <c r="AC18" s="26"/>
      <c r="AD18" s="11"/>
      <c r="AE18" s="16"/>
      <c r="AF18" s="134"/>
      <c r="AG18" s="22"/>
      <c r="AH18" s="7"/>
      <c r="AI18" s="7"/>
      <c r="AJ18" s="7"/>
      <c r="AK18" s="7"/>
      <c r="AL18" s="7"/>
      <c r="AM18" s="26"/>
      <c r="AN18" s="11"/>
      <c r="AO18" s="16"/>
      <c r="AP18" s="134"/>
      <c r="AQ18" s="22"/>
      <c r="AR18" s="7"/>
      <c r="AS18" s="7"/>
      <c r="AT18" s="7"/>
      <c r="AU18" s="7"/>
      <c r="AV18" s="7"/>
      <c r="AW18" s="26"/>
      <c r="AX18" s="11"/>
      <c r="AY18" s="16"/>
      <c r="AZ18" s="134"/>
      <c r="BA18" s="22"/>
      <c r="BB18" s="7"/>
      <c r="BC18" s="7"/>
      <c r="BD18" s="7"/>
      <c r="BE18" s="7"/>
      <c r="BF18" s="7"/>
      <c r="BG18" s="26"/>
      <c r="BH18" s="11"/>
      <c r="BI18" s="16"/>
      <c r="BJ18" s="134" t="s">
        <v>225</v>
      </c>
      <c r="BK18" s="22">
        <v>1</v>
      </c>
      <c r="BL18" s="7">
        <v>9.5</v>
      </c>
      <c r="BM18" s="7"/>
      <c r="BN18" s="7"/>
      <c r="BO18" s="7"/>
      <c r="BP18" s="7">
        <f>(8+18)/(55+164)*100</f>
        <v>11.87214611872146</v>
      </c>
      <c r="BQ18" s="26">
        <f>(6+0+0)/(65+33+21)*100</f>
        <v>5.0420168067226889</v>
      </c>
      <c r="BR18" s="11"/>
      <c r="BS18" s="16"/>
      <c r="BT18" s="134" t="s">
        <v>198</v>
      </c>
      <c r="BU18" s="22">
        <v>0.5</v>
      </c>
      <c r="BV18" s="7">
        <v>23</v>
      </c>
      <c r="BW18" s="7"/>
      <c r="BX18" s="7"/>
      <c r="BY18" s="7"/>
      <c r="BZ18" s="7"/>
      <c r="CA18" s="26"/>
      <c r="CB18" s="11"/>
      <c r="CC18" s="16"/>
      <c r="CD18" s="134" t="s">
        <v>257</v>
      </c>
      <c r="CE18" s="22">
        <v>0.5</v>
      </c>
      <c r="CF18" s="7">
        <f>2/39*100</f>
        <v>5.1282051282051277</v>
      </c>
      <c r="CG18" s="7"/>
      <c r="CH18" s="7"/>
      <c r="CI18" s="7"/>
      <c r="CJ18" s="7"/>
      <c r="CK18" s="26"/>
      <c r="CL18" s="11"/>
      <c r="CM18" s="16"/>
      <c r="CN18" s="134" t="s">
        <v>198</v>
      </c>
      <c r="CO18" s="22">
        <v>0.5</v>
      </c>
      <c r="CP18" s="7">
        <v>19</v>
      </c>
      <c r="CQ18" s="7"/>
      <c r="CR18" s="7"/>
      <c r="CS18" s="7"/>
      <c r="CT18" s="7"/>
      <c r="CU18" s="26"/>
      <c r="CV18" s="11"/>
      <c r="CW18" s="16"/>
      <c r="CX18" s="134"/>
      <c r="CY18" s="22"/>
      <c r="CZ18" s="7"/>
      <c r="DA18" s="7"/>
      <c r="DB18" s="7"/>
      <c r="DC18" s="7"/>
      <c r="DD18" s="7"/>
      <c r="DE18" s="26"/>
      <c r="DF18" s="11"/>
      <c r="DG18" s="16"/>
      <c r="DH18" s="134" t="s">
        <v>198</v>
      </c>
      <c r="DI18" s="22">
        <v>0.5</v>
      </c>
      <c r="DJ18" s="7">
        <f>97/DJ34*100</f>
        <v>14.719271623672231</v>
      </c>
      <c r="DK18" s="7"/>
      <c r="DL18" s="7"/>
      <c r="DM18" s="7"/>
      <c r="DN18" s="7">
        <f>(42+45)/DN34*100</f>
        <v>19.205298013245034</v>
      </c>
      <c r="DO18" s="26">
        <f>(4+2+4)/DO34*100</f>
        <v>4.8543689320388346</v>
      </c>
      <c r="DP18" s="11"/>
      <c r="DQ18" s="16"/>
      <c r="DR18" s="134" t="s">
        <v>226</v>
      </c>
      <c r="DS18" s="227">
        <v>1</v>
      </c>
      <c r="DT18" s="225">
        <v>2</v>
      </c>
      <c r="DU18" s="225"/>
      <c r="DV18" s="225"/>
      <c r="DW18" s="225"/>
      <c r="DX18" s="225"/>
      <c r="DY18" s="26"/>
      <c r="DZ18" s="11"/>
      <c r="EA18" s="16"/>
      <c r="EB18" s="134" t="s">
        <v>243</v>
      </c>
      <c r="EC18" s="227">
        <v>1</v>
      </c>
      <c r="ED18" s="225">
        <v>21.2</v>
      </c>
      <c r="EE18" s="225"/>
      <c r="EF18" s="225"/>
      <c r="EG18" s="225"/>
      <c r="EH18" s="225"/>
      <c r="EI18" s="26"/>
      <c r="EJ18" s="11"/>
      <c r="EK18" s="16"/>
      <c r="EL18" s="134"/>
      <c r="EM18" s="22"/>
      <c r="EN18" s="7"/>
      <c r="EO18" s="7"/>
      <c r="EP18" s="7"/>
      <c r="EQ18" s="7"/>
      <c r="ER18" s="7"/>
      <c r="ES18" s="26"/>
      <c r="ET18" s="11"/>
      <c r="EU18" s="16"/>
      <c r="EV18" s="134" t="s">
        <v>391</v>
      </c>
      <c r="EW18" s="227">
        <v>0.5</v>
      </c>
      <c r="EX18" s="225">
        <v>22.2</v>
      </c>
      <c r="EY18" s="225"/>
      <c r="EZ18" s="225"/>
      <c r="FA18" s="225"/>
      <c r="FB18" s="225"/>
      <c r="FC18" s="26"/>
      <c r="FD18" s="11"/>
      <c r="FE18" s="16"/>
      <c r="FF18" s="134"/>
      <c r="FG18" s="22"/>
      <c r="FH18" s="7"/>
      <c r="FI18" s="7"/>
      <c r="FJ18" s="7"/>
      <c r="FK18" s="7"/>
      <c r="FL18" s="7"/>
      <c r="FM18" s="26"/>
      <c r="FN18" s="11"/>
      <c r="FO18" s="16"/>
      <c r="FP18" s="134" t="s">
        <v>391</v>
      </c>
      <c r="FQ18" s="227">
        <v>0.5</v>
      </c>
      <c r="FR18" s="225">
        <v>23.1</v>
      </c>
      <c r="FS18" s="225"/>
      <c r="FT18" s="225"/>
      <c r="FU18" s="225"/>
      <c r="FV18" s="225"/>
      <c r="FW18" s="26"/>
      <c r="FX18" s="11"/>
      <c r="FY18" s="16"/>
      <c r="FZ18" s="134"/>
      <c r="GA18" s="22"/>
      <c r="GB18" s="7"/>
      <c r="GC18" s="7"/>
      <c r="GD18" s="7"/>
      <c r="GE18" s="7"/>
      <c r="GF18" s="7"/>
      <c r="GG18" s="26"/>
      <c r="GH18" s="11"/>
      <c r="GI18" s="16"/>
      <c r="GJ18" s="134"/>
      <c r="GK18" s="22"/>
      <c r="GL18" s="7"/>
      <c r="GM18" s="7"/>
      <c r="GN18" s="7"/>
      <c r="GO18" s="7"/>
      <c r="GP18" s="7"/>
      <c r="GQ18" s="26"/>
      <c r="GR18" s="11"/>
      <c r="GS18" s="16"/>
      <c r="GT18" s="134" t="s">
        <v>391</v>
      </c>
      <c r="GU18" s="227">
        <v>0.5</v>
      </c>
      <c r="GV18" s="225">
        <v>2</v>
      </c>
      <c r="GW18" s="225"/>
      <c r="GX18" s="225"/>
      <c r="GY18" s="225"/>
      <c r="GZ18" s="225"/>
      <c r="HA18" s="26"/>
      <c r="HB18" s="11"/>
      <c r="HC18" s="16"/>
      <c r="HD18" s="134" t="s">
        <v>391</v>
      </c>
      <c r="HE18" s="227">
        <v>0.5</v>
      </c>
      <c r="HF18" s="225">
        <v>1.6</v>
      </c>
      <c r="HG18" s="225"/>
      <c r="HH18" s="225"/>
      <c r="HI18" s="225"/>
      <c r="HJ18" s="225"/>
      <c r="HK18" s="26"/>
      <c r="HL18" s="11"/>
      <c r="HM18" s="16"/>
      <c r="HN18" s="134"/>
      <c r="HO18" s="22"/>
      <c r="HP18" s="7"/>
      <c r="HQ18" s="7"/>
      <c r="HR18" s="7"/>
      <c r="HS18" s="7"/>
      <c r="HT18" s="7"/>
      <c r="HU18" s="26"/>
      <c r="HV18" s="11"/>
      <c r="HW18" s="16"/>
      <c r="HX18" s="134" t="s">
        <v>391</v>
      </c>
      <c r="HY18" s="227">
        <v>0.5</v>
      </c>
      <c r="HZ18" s="605">
        <v>2</v>
      </c>
      <c r="IA18" s="225"/>
      <c r="IB18" s="225"/>
      <c r="IC18" s="225"/>
      <c r="ID18" s="225"/>
      <c r="IE18" s="26"/>
      <c r="IF18" s="11"/>
      <c r="IG18" s="16"/>
      <c r="IH18" s="146"/>
      <c r="IR18" s="146"/>
    </row>
    <row xmlns:x14ac="http://schemas.microsoft.com/office/spreadsheetml/2009/9/ac" r="19" s="2" customFormat="true" x14ac:dyDescent="0.25">
      <c r="A19" s="423" t="str">
        <f ca="true">IF(ISBLANK('Data Summary'!A21),"",'Data Summary'!A21)</f>
        <v>BTN_2019_EMIS</v>
      </c>
      <c r="B19" s="134"/>
      <c r="C19" s="22"/>
      <c r="D19" s="7"/>
      <c r="E19" s="7"/>
      <c r="F19" s="69"/>
      <c r="G19" s="7"/>
      <c r="H19" s="7"/>
      <c r="I19" s="26"/>
      <c r="J19" s="11"/>
      <c r="K19" s="16"/>
      <c r="L19" s="134"/>
      <c r="M19" s="22"/>
      <c r="N19" s="7"/>
      <c r="O19" s="7"/>
      <c r="P19" s="7"/>
      <c r="Q19" s="7"/>
      <c r="R19" s="7"/>
      <c r="S19" s="26"/>
      <c r="T19" s="11"/>
      <c r="U19" s="16"/>
      <c r="V19" s="134" t="s">
        <v>201</v>
      </c>
      <c r="W19" s="22">
        <v>0.5</v>
      </c>
      <c r="X19" s="7">
        <v>2</v>
      </c>
      <c r="Y19" s="7"/>
      <c r="Z19" s="69"/>
      <c r="AA19" s="7"/>
      <c r="AB19" s="7"/>
      <c r="AC19" s="26"/>
      <c r="AD19" s="11"/>
      <c r="AE19" s="16"/>
      <c r="AF19" s="134"/>
      <c r="AG19" s="22"/>
      <c r="AH19" s="7"/>
      <c r="AI19" s="7"/>
      <c r="AJ19" s="69"/>
      <c r="AK19" s="7"/>
      <c r="AL19" s="7"/>
      <c r="AM19" s="26"/>
      <c r="AN19" s="11"/>
      <c r="AO19" s="16"/>
      <c r="AP19" s="134"/>
      <c r="AQ19" s="22"/>
      <c r="AR19" s="7"/>
      <c r="AS19" s="7"/>
      <c r="AT19" s="69"/>
      <c r="AU19" s="7"/>
      <c r="AV19" s="7"/>
      <c r="AW19" s="26"/>
      <c r="AX19" s="11"/>
      <c r="AY19" s="16"/>
      <c r="AZ19" s="134"/>
      <c r="BA19" s="22"/>
      <c r="BB19" s="7"/>
      <c r="BC19" s="7"/>
      <c r="BD19" s="69"/>
      <c r="BE19" s="7"/>
      <c r="BF19" s="7"/>
      <c r="BG19" s="26"/>
      <c r="BH19" s="11"/>
      <c r="BI19" s="16"/>
      <c r="BJ19" s="134" t="s">
        <v>226</v>
      </c>
      <c r="BK19" s="22">
        <v>1</v>
      </c>
      <c r="BL19" s="7">
        <v>1.8</v>
      </c>
      <c r="BM19" s="7"/>
      <c r="BN19" s="69"/>
      <c r="BO19" s="7"/>
      <c r="BP19" s="7">
        <f>(0+5)/(55+164)*100</f>
        <v>2.2831050228310499</v>
      </c>
      <c r="BQ19" s="26">
        <f>(1+0+0)/(65+33+21)*100</f>
        <v>0.84033613445378152</v>
      </c>
      <c r="BR19" s="11"/>
      <c r="BS19" s="16"/>
      <c r="BT19" s="134" t="s">
        <v>199</v>
      </c>
      <c r="BU19" s="22">
        <v>1</v>
      </c>
      <c r="BV19" s="7">
        <v>4</v>
      </c>
      <c r="BW19" s="7"/>
      <c r="BX19" s="69"/>
      <c r="BY19" s="7"/>
      <c r="BZ19" s="7"/>
      <c r="CA19" s="26"/>
      <c r="CB19" s="11"/>
      <c r="CC19" s="16"/>
      <c r="CD19" s="134"/>
      <c r="CE19" s="22"/>
      <c r="CF19" s="7"/>
      <c r="CG19" s="7"/>
      <c r="CH19" s="69"/>
      <c r="CI19" s="7"/>
      <c r="CJ19" s="7"/>
      <c r="CK19" s="26"/>
      <c r="CL19" s="11"/>
      <c r="CM19" s="16"/>
      <c r="CN19" s="134" t="s">
        <v>199</v>
      </c>
      <c r="CO19" s="22">
        <v>1</v>
      </c>
      <c r="CP19" s="7">
        <v>4</v>
      </c>
      <c r="CQ19" s="7"/>
      <c r="CR19" s="69"/>
      <c r="CS19" s="7"/>
      <c r="CT19" s="7"/>
      <c r="CU19" s="26"/>
      <c r="CV19" s="11"/>
      <c r="CW19" s="16"/>
      <c r="CX19" s="134"/>
      <c r="CY19" s="22"/>
      <c r="CZ19" s="7"/>
      <c r="DA19" s="7"/>
      <c r="DB19" s="7"/>
      <c r="DC19" s="7"/>
      <c r="DD19" s="7"/>
      <c r="DE19" s="26"/>
      <c r="DF19" s="11"/>
      <c r="DG19" s="16"/>
      <c r="DH19" s="134" t="s">
        <v>199</v>
      </c>
      <c r="DI19" s="22">
        <v>1</v>
      </c>
      <c r="DJ19" s="7">
        <f>17/DJ34*100</f>
        <v>2.5796661608497722</v>
      </c>
      <c r="DK19" s="7"/>
      <c r="DL19" s="69"/>
      <c r="DM19" s="7"/>
      <c r="DN19" s="7">
        <f>(3+12)/DN34*100</f>
        <v>3.3112582781456954</v>
      </c>
      <c r="DO19" s="26">
        <f>(1+1+0)/DO34*100</f>
        <v>0.97087378640776689</v>
      </c>
      <c r="DP19" s="11"/>
      <c r="DQ19" s="16"/>
      <c r="DR19" s="134" t="s">
        <v>317</v>
      </c>
      <c r="DS19" s="227">
        <v>0.5</v>
      </c>
      <c r="DT19" s="225">
        <v>10</v>
      </c>
      <c r="DU19" s="225"/>
      <c r="DV19" s="69"/>
      <c r="DW19" s="225"/>
      <c r="DX19" s="225"/>
      <c r="DY19" s="26"/>
      <c r="DZ19" s="11"/>
      <c r="EA19" s="16"/>
      <c r="EB19" s="134" t="s">
        <v>319</v>
      </c>
      <c r="EC19" s="227">
        <v>1</v>
      </c>
      <c r="ED19" s="225">
        <v>59.4</v>
      </c>
      <c r="EE19" s="225"/>
      <c r="EF19" s="69"/>
      <c r="EG19" s="225"/>
      <c r="EH19" s="225"/>
      <c r="EI19" s="26"/>
      <c r="EJ19" s="11"/>
      <c r="EK19" s="16"/>
      <c r="EL19" s="134"/>
      <c r="EM19" s="22"/>
      <c r="EN19" s="7"/>
      <c r="EO19" s="7"/>
      <c r="EP19" s="7"/>
      <c r="EQ19" s="7"/>
      <c r="ER19" s="7"/>
      <c r="ES19" s="26"/>
      <c r="ET19" s="11"/>
      <c r="EU19" s="16"/>
      <c r="EV19" s="134" t="s">
        <v>200</v>
      </c>
      <c r="EW19" s="227">
        <v>1</v>
      </c>
      <c r="EX19" s="225">
        <v>1.5</v>
      </c>
      <c r="EY19" s="225"/>
      <c r="EZ19" s="69"/>
      <c r="FA19" s="225"/>
      <c r="FB19" s="225"/>
      <c r="FC19" s="26"/>
      <c r="FD19" s="11"/>
      <c r="FE19" s="16"/>
      <c r="FF19" s="134"/>
      <c r="FG19" s="22"/>
      <c r="FH19" s="7"/>
      <c r="FI19" s="7"/>
      <c r="FJ19" s="7"/>
      <c r="FK19" s="7"/>
      <c r="FL19" s="7"/>
      <c r="FM19" s="26"/>
      <c r="FN19" s="11"/>
      <c r="FO19" s="16"/>
      <c r="FP19" s="134" t="s">
        <v>200</v>
      </c>
      <c r="FQ19" s="227">
        <v>1</v>
      </c>
      <c r="FR19" s="225">
        <v>1.9</v>
      </c>
      <c r="FS19" s="225"/>
      <c r="FT19" s="69"/>
      <c r="FU19" s="225"/>
      <c r="FV19" s="225"/>
      <c r="FW19" s="26"/>
      <c r="FX19" s="11"/>
      <c r="FY19" s="16"/>
      <c r="FZ19" s="134"/>
      <c r="GA19" s="22"/>
      <c r="GB19" s="7"/>
      <c r="GC19" s="7"/>
      <c r="GD19" s="7"/>
      <c r="GE19" s="7"/>
      <c r="GF19" s="7"/>
      <c r="GG19" s="26"/>
      <c r="GH19" s="11"/>
      <c r="GI19" s="16"/>
      <c r="GJ19" s="134"/>
      <c r="GK19" s="22"/>
      <c r="GL19" s="7"/>
      <c r="GM19" s="7"/>
      <c r="GN19" s="7"/>
      <c r="GO19" s="7"/>
      <c r="GP19" s="7"/>
      <c r="GQ19" s="26"/>
      <c r="GR19" s="11"/>
      <c r="GS19" s="16"/>
      <c r="GT19" s="134" t="s">
        <v>200</v>
      </c>
      <c r="GU19" s="227">
        <v>1</v>
      </c>
      <c r="GV19" s="225">
        <v>0.1</v>
      </c>
      <c r="GW19" s="225"/>
      <c r="GX19" s="69"/>
      <c r="GY19" s="225"/>
      <c r="GZ19" s="225"/>
      <c r="HA19" s="26"/>
      <c r="HB19" s="11"/>
      <c r="HC19" s="16"/>
      <c r="HD19" s="134"/>
      <c r="HE19" s="227"/>
      <c r="HF19" s="225"/>
      <c r="HG19" s="225"/>
      <c r="HH19" s="69"/>
      <c r="HI19" s="225"/>
      <c r="HJ19" s="225"/>
      <c r="HK19" s="26"/>
      <c r="HL19" s="11"/>
      <c r="HM19" s="16"/>
      <c r="HN19" s="134"/>
      <c r="HO19" s="22"/>
      <c r="HP19" s="7"/>
      <c r="HQ19" s="7"/>
      <c r="HR19" s="7"/>
      <c r="HS19" s="7"/>
      <c r="HT19" s="7"/>
      <c r="HU19" s="26"/>
      <c r="HV19" s="11"/>
      <c r="HW19" s="16"/>
      <c r="HX19" s="134"/>
      <c r="HY19" s="227"/>
      <c r="HZ19" s="225"/>
      <c r="IA19" s="225"/>
      <c r="IB19" s="69"/>
      <c r="IC19" s="225"/>
      <c r="ID19" s="225"/>
      <c r="IE19" s="26"/>
      <c r="IF19" s="11"/>
      <c r="IG19" s="16"/>
      <c r="IH19" s="146"/>
      <c r="IR19" s="146"/>
    </row>
    <row xmlns:x14ac="http://schemas.microsoft.com/office/spreadsheetml/2009/9/ac" r="20" s="2" customFormat="true" x14ac:dyDescent="0.25">
      <c r="A20" s="423" t="str">
        <f ca="true">IF(ISBLANK('Data Summary'!A22),"",'Data Summary'!A22)</f>
        <v>BTN_2019_UIS</v>
      </c>
      <c r="B20" s="134"/>
      <c r="C20" s="21"/>
      <c r="D20" s="7"/>
      <c r="E20" s="69"/>
      <c r="F20" s="69"/>
      <c r="G20" s="7"/>
      <c r="H20" s="7"/>
      <c r="I20" s="26"/>
      <c r="J20" s="11"/>
      <c r="K20" s="16"/>
      <c r="L20" s="134"/>
      <c r="M20" s="21"/>
      <c r="N20" s="7"/>
      <c r="O20" s="69"/>
      <c r="P20" s="69"/>
      <c r="Q20" s="7"/>
      <c r="R20" s="7"/>
      <c r="S20" s="26"/>
      <c r="T20" s="11"/>
      <c r="U20" s="16"/>
      <c r="V20" s="134"/>
      <c r="W20" s="21"/>
      <c r="X20" s="7"/>
      <c r="Y20" s="69"/>
      <c r="Z20" s="69"/>
      <c r="AA20" s="7"/>
      <c r="AB20" s="7"/>
      <c r="AC20" s="26"/>
      <c r="AD20" s="11"/>
      <c r="AE20" s="16"/>
      <c r="AF20" s="134"/>
      <c r="AG20" s="21"/>
      <c r="AH20" s="7"/>
      <c r="AI20" s="69"/>
      <c r="AJ20" s="69"/>
      <c r="AK20" s="7"/>
      <c r="AL20" s="7"/>
      <c r="AM20" s="26"/>
      <c r="AN20" s="11"/>
      <c r="AO20" s="16"/>
      <c r="AP20" s="134"/>
      <c r="AQ20" s="21"/>
      <c r="AR20" s="7"/>
      <c r="AS20" s="69"/>
      <c r="AT20" s="69"/>
      <c r="AU20" s="7"/>
      <c r="AV20" s="7"/>
      <c r="AW20" s="26"/>
      <c r="AX20" s="11"/>
      <c r="AY20" s="16"/>
      <c r="AZ20" s="134"/>
      <c r="BA20" s="21"/>
      <c r="BB20" s="7"/>
      <c r="BC20" s="69"/>
      <c r="BD20" s="69"/>
      <c r="BE20" s="7"/>
      <c r="BF20" s="7"/>
      <c r="BG20" s="26"/>
      <c r="BH20" s="11"/>
      <c r="BI20" s="16"/>
      <c r="BJ20" s="134" t="s">
        <v>227</v>
      </c>
      <c r="BK20" s="21">
        <v>0</v>
      </c>
      <c r="BL20" s="7">
        <v>0.9</v>
      </c>
      <c r="BM20" s="69"/>
      <c r="BN20" s="69"/>
      <c r="BO20" s="7"/>
      <c r="BP20" s="7">
        <f>(1+1)/(55+164)*100</f>
        <v>0.91324200913242004</v>
      </c>
      <c r="BQ20" s="26">
        <f>(0+1+0)/(65+33+21)*100</f>
        <v>0.84033613445378152</v>
      </c>
      <c r="BR20" s="11"/>
      <c r="BS20" s="16"/>
      <c r="BT20" s="134" t="s">
        <v>200</v>
      </c>
      <c r="BU20" s="21">
        <v>1</v>
      </c>
      <c r="BV20" s="7">
        <v>2</v>
      </c>
      <c r="BW20" s="69"/>
      <c r="BX20" s="69"/>
      <c r="BY20" s="7"/>
      <c r="BZ20" s="7"/>
      <c r="CA20" s="26"/>
      <c r="CB20" s="11"/>
      <c r="CC20" s="16"/>
      <c r="CD20" s="134"/>
      <c r="CE20" s="21"/>
      <c r="CF20" s="7"/>
      <c r="CG20" s="69"/>
      <c r="CH20" s="69"/>
      <c r="CI20" s="7"/>
      <c r="CJ20" s="7"/>
      <c r="CK20" s="26"/>
      <c r="CL20" s="11"/>
      <c r="CM20" s="16"/>
      <c r="CN20" s="134" t="s">
        <v>200</v>
      </c>
      <c r="CO20" s="21">
        <v>1</v>
      </c>
      <c r="CP20" s="7">
        <v>2</v>
      </c>
      <c r="CQ20" s="69"/>
      <c r="CR20" s="69"/>
      <c r="CS20" s="7"/>
      <c r="CT20" s="7"/>
      <c r="CU20" s="26"/>
      <c r="CV20" s="11"/>
      <c r="CW20" s="16"/>
      <c r="CX20" s="134"/>
      <c r="CY20" s="21"/>
      <c r="CZ20" s="7"/>
      <c r="DA20" s="69"/>
      <c r="DB20" s="69"/>
      <c r="DC20" s="7"/>
      <c r="DD20" s="7"/>
      <c r="DE20" s="26"/>
      <c r="DF20" s="11"/>
      <c r="DG20" s="16"/>
      <c r="DH20" s="134" t="s">
        <v>200</v>
      </c>
      <c r="DI20" s="21">
        <v>1</v>
      </c>
      <c r="DJ20" s="7">
        <f>5/DJ34*100</f>
        <v>0.75872534142640369</v>
      </c>
      <c r="DK20" s="69"/>
      <c r="DL20" s="69"/>
      <c r="DM20" s="7"/>
      <c r="DN20" s="7">
        <f>(1+4)/DN34*100</f>
        <v>1.1037527593818985</v>
      </c>
      <c r="DO20" s="26">
        <f>0</f>
        <v>0</v>
      </c>
      <c r="DP20" s="11"/>
      <c r="DQ20" s="16"/>
      <c r="DR20" s="134" t="s">
        <v>318</v>
      </c>
      <c r="DS20" s="21">
        <v>1</v>
      </c>
      <c r="DT20" s="225">
        <v>1</v>
      </c>
      <c r="DU20" s="69"/>
      <c r="DV20" s="69"/>
      <c r="DW20" s="225"/>
      <c r="DX20" s="225"/>
      <c r="DY20" s="26"/>
      <c r="DZ20" s="11"/>
      <c r="EA20" s="16"/>
      <c r="EB20" s="134" t="s">
        <v>320</v>
      </c>
      <c r="EC20" s="21">
        <v>0.5</v>
      </c>
      <c r="ED20" s="225">
        <v>6.9</v>
      </c>
      <c r="EE20" s="69"/>
      <c r="EF20" s="69"/>
      <c r="EG20" s="225"/>
      <c r="EH20" s="225"/>
      <c r="EI20" s="26"/>
      <c r="EJ20" s="11"/>
      <c r="EK20" s="16"/>
      <c r="EL20" s="134"/>
      <c r="EM20" s="21"/>
      <c r="EN20" s="7"/>
      <c r="EO20" s="69"/>
      <c r="EP20" s="69"/>
      <c r="EQ20" s="7"/>
      <c r="ER20" s="7"/>
      <c r="ES20" s="26"/>
      <c r="ET20" s="11"/>
      <c r="EU20" s="16"/>
      <c r="EV20" s="134"/>
      <c r="EW20" s="21"/>
      <c r="EX20" s="225"/>
      <c r="EY20" s="69"/>
      <c r="EZ20" s="69"/>
      <c r="FA20" s="225"/>
      <c r="FB20" s="225"/>
      <c r="FC20" s="26"/>
      <c r="FD20" s="11"/>
      <c r="FE20" s="16"/>
      <c r="FF20" s="134"/>
      <c r="FG20" s="21"/>
      <c r="FH20" s="7"/>
      <c r="FI20" s="69"/>
      <c r="FJ20" s="69"/>
      <c r="FK20" s="7"/>
      <c r="FL20" s="7"/>
      <c r="FM20" s="26"/>
      <c r="FN20" s="11"/>
      <c r="FO20" s="16"/>
      <c r="FP20" s="134"/>
      <c r="FQ20" s="21"/>
      <c r="FR20" s="225"/>
      <c r="FS20" s="69"/>
      <c r="FT20" s="69"/>
      <c r="FU20" s="225"/>
      <c r="FV20" s="225"/>
      <c r="FW20" s="26"/>
      <c r="FX20" s="11"/>
      <c r="FY20" s="16"/>
      <c r="FZ20" s="134"/>
      <c r="GA20" s="21"/>
      <c r="GB20" s="7"/>
      <c r="GC20" s="69"/>
      <c r="GD20" s="69"/>
      <c r="GE20" s="7"/>
      <c r="GF20" s="7"/>
      <c r="GG20" s="26"/>
      <c r="GH20" s="11"/>
      <c r="GI20" s="16"/>
      <c r="GJ20" s="134"/>
      <c r="GK20" s="21"/>
      <c r="GL20" s="7"/>
      <c r="GM20" s="69"/>
      <c r="GN20" s="69"/>
      <c r="GO20" s="7"/>
      <c r="GP20" s="7"/>
      <c r="GQ20" s="26"/>
      <c r="GR20" s="11"/>
      <c r="GS20" s="16"/>
      <c r="GT20" s="134"/>
      <c r="GU20" s="21"/>
      <c r="GV20" s="225"/>
      <c r="GW20" s="69"/>
      <c r="GX20" s="69"/>
      <c r="GY20" s="225"/>
      <c r="GZ20" s="225"/>
      <c r="HA20" s="26"/>
      <c r="HB20" s="11"/>
      <c r="HC20" s="16"/>
      <c r="HD20" s="134"/>
      <c r="HE20" s="21"/>
      <c r="HF20" s="225"/>
      <c r="HG20" s="69"/>
      <c r="HH20" s="69"/>
      <c r="HI20" s="225"/>
      <c r="HJ20" s="225"/>
      <c r="HK20" s="26"/>
      <c r="HL20" s="11"/>
      <c r="HM20" s="16"/>
      <c r="HN20" s="134"/>
      <c r="HO20" s="21"/>
      <c r="HP20" s="7"/>
      <c r="HQ20" s="69"/>
      <c r="HR20" s="69"/>
      <c r="HS20" s="7"/>
      <c r="HT20" s="7"/>
      <c r="HU20" s="26"/>
      <c r="HV20" s="11"/>
      <c r="HW20" s="16"/>
      <c r="HX20" s="134"/>
      <c r="HY20" s="21"/>
      <c r="HZ20" s="225"/>
      <c r="IA20" s="69"/>
      <c r="IB20" s="69"/>
      <c r="IC20" s="225"/>
      <c r="ID20" s="225"/>
      <c r="IE20" s="26"/>
      <c r="IF20" s="11"/>
      <c r="IG20" s="16"/>
      <c r="IH20" s="146"/>
      <c r="IR20" s="146"/>
    </row>
    <row xmlns:x14ac="http://schemas.microsoft.com/office/spreadsheetml/2009/9/ac" r="21" s="2" customFormat="true" x14ac:dyDescent="0.25">
      <c r="A21" s="423" t="str">
        <f ca="true">IF(ISBLANK('Data Summary'!A23),"",'Data Summary'!A23)</f>
        <v>BTN_2020_EMIS</v>
      </c>
      <c r="B21" s="134"/>
      <c r="C21" s="21"/>
      <c r="D21" s="69"/>
      <c r="E21" s="69"/>
      <c r="F21" s="69"/>
      <c r="G21" s="69"/>
      <c r="H21" s="69"/>
      <c r="I21" s="70"/>
      <c r="J21" s="11"/>
      <c r="K21" s="16"/>
      <c r="L21" s="134"/>
      <c r="M21" s="21"/>
      <c r="N21" s="69"/>
      <c r="O21" s="69"/>
      <c r="P21" s="69"/>
      <c r="Q21" s="69"/>
      <c r="R21" s="69"/>
      <c r="S21" s="70"/>
      <c r="T21" s="11"/>
      <c r="U21" s="16"/>
      <c r="V21" s="134"/>
      <c r="W21" s="21"/>
      <c r="X21" s="69"/>
      <c r="Y21" s="69"/>
      <c r="Z21" s="69"/>
      <c r="AA21" s="69"/>
      <c r="AB21" s="69"/>
      <c r="AC21" s="70"/>
      <c r="AD21" s="11"/>
      <c r="AE21" s="16"/>
      <c r="AF21" s="134"/>
      <c r="AG21" s="21"/>
      <c r="AH21" s="69"/>
      <c r="AI21" s="69"/>
      <c r="AJ21" s="69"/>
      <c r="AK21" s="69"/>
      <c r="AL21" s="69"/>
      <c r="AM21" s="70"/>
      <c r="AN21" s="11"/>
      <c r="AO21" s="16"/>
      <c r="AP21" s="134"/>
      <c r="AQ21" s="21"/>
      <c r="AR21" s="69"/>
      <c r="AS21" s="69"/>
      <c r="AT21" s="69"/>
      <c r="AU21" s="69"/>
      <c r="AV21" s="69"/>
      <c r="AW21" s="70"/>
      <c r="AX21" s="11"/>
      <c r="AY21" s="16"/>
      <c r="AZ21" s="134"/>
      <c r="BA21" s="21"/>
      <c r="BB21" s="69"/>
      <c r="BC21" s="69"/>
      <c r="BD21" s="69"/>
      <c r="BE21" s="69"/>
      <c r="BF21" s="69"/>
      <c r="BG21" s="70"/>
      <c r="BH21" s="11"/>
      <c r="BI21" s="16"/>
      <c r="BJ21" s="134" t="s">
        <v>200</v>
      </c>
      <c r="BK21" s="21">
        <v>1</v>
      </c>
      <c r="BL21" s="69">
        <v>0.3</v>
      </c>
      <c r="BM21" s="69"/>
      <c r="BN21" s="69"/>
      <c r="BO21" s="69"/>
      <c r="BP21" s="7">
        <f>(0+0)/(55+164)*100</f>
        <v>0</v>
      </c>
      <c r="BQ21" s="26">
        <f>(0+1+0)/(65+33+21)*100</f>
        <v>0.84033613445378152</v>
      </c>
      <c r="BR21" s="11"/>
      <c r="BS21" s="16"/>
      <c r="BT21" s="134" t="s">
        <v>201</v>
      </c>
      <c r="BU21" s="21">
        <v>0.5</v>
      </c>
      <c r="BV21" s="69">
        <v>2</v>
      </c>
      <c r="BW21" s="69"/>
      <c r="BX21" s="69"/>
      <c r="BY21" s="69"/>
      <c r="BZ21" s="69"/>
      <c r="CA21" s="70"/>
      <c r="CB21" s="11"/>
      <c r="CC21" s="16"/>
      <c r="CD21" s="134"/>
      <c r="CE21" s="21"/>
      <c r="CF21" s="69"/>
      <c r="CG21" s="69"/>
      <c r="CH21" s="69"/>
      <c r="CI21" s="69"/>
      <c r="CJ21" s="69"/>
      <c r="CK21" s="70"/>
      <c r="CL21" s="11"/>
      <c r="CM21" s="16"/>
      <c r="CN21" s="134" t="s">
        <v>201</v>
      </c>
      <c r="CO21" s="21">
        <v>0.5</v>
      </c>
      <c r="CP21" s="69">
        <v>0</v>
      </c>
      <c r="CQ21" s="69"/>
      <c r="CR21" s="69"/>
      <c r="CS21" s="69"/>
      <c r="CT21" s="69"/>
      <c r="CU21" s="70"/>
      <c r="CV21" s="11"/>
      <c r="CW21" s="16"/>
      <c r="CX21" s="134"/>
      <c r="CY21" s="21"/>
      <c r="CZ21" s="69"/>
      <c r="DA21" s="69"/>
      <c r="DB21" s="69"/>
      <c r="DC21" s="69"/>
      <c r="DD21" s="69"/>
      <c r="DE21" s="70"/>
      <c r="DF21" s="11"/>
      <c r="DG21" s="16"/>
      <c r="DH21" s="134" t="s">
        <v>201</v>
      </c>
      <c r="DI21" s="21">
        <v>0.5</v>
      </c>
      <c r="DJ21" s="69">
        <f>4/DJ34*100</f>
        <v>0.60698027314112291</v>
      </c>
      <c r="DK21" s="69"/>
      <c r="DL21" s="69"/>
      <c r="DM21" s="69"/>
      <c r="DN21" s="69">
        <f>(1+3)/DN34*100</f>
        <v>0.88300220750551872</v>
      </c>
      <c r="DO21" s="70">
        <v>0</v>
      </c>
      <c r="DP21" s="11"/>
      <c r="DQ21" s="16"/>
      <c r="DR21" s="134" t="s">
        <v>319</v>
      </c>
      <c r="DS21" s="21">
        <v>1</v>
      </c>
      <c r="DT21" s="69">
        <v>68</v>
      </c>
      <c r="DU21" s="69"/>
      <c r="DV21" s="69"/>
      <c r="DW21" s="69"/>
      <c r="DX21" s="69"/>
      <c r="DY21" s="70"/>
      <c r="DZ21" s="11"/>
      <c r="EA21" s="16"/>
      <c r="EB21" s="134"/>
      <c r="EC21" s="21"/>
      <c r="ED21" s="69"/>
      <c r="EE21" s="69"/>
      <c r="EF21" s="69"/>
      <c r="EG21" s="69"/>
      <c r="EH21" s="69"/>
      <c r="EI21" s="70"/>
      <c r="EJ21" s="11"/>
      <c r="EK21" s="16"/>
      <c r="EL21" s="134"/>
      <c r="EM21" s="21"/>
      <c r="EN21" s="69"/>
      <c r="EO21" s="69"/>
      <c r="EP21" s="69"/>
      <c r="EQ21" s="69"/>
      <c r="ER21" s="69"/>
      <c r="ES21" s="70"/>
      <c r="ET21" s="11"/>
      <c r="EU21" s="16"/>
      <c r="EV21" s="134"/>
      <c r="EW21" s="21"/>
      <c r="EX21" s="69"/>
      <c r="EY21" s="69"/>
      <c r="EZ21" s="69"/>
      <c r="FA21" s="69"/>
      <c r="FB21" s="69"/>
      <c r="FC21" s="70"/>
      <c r="FD21" s="11"/>
      <c r="FE21" s="16"/>
      <c r="FF21" s="134"/>
      <c r="FG21" s="21"/>
      <c r="FH21" s="69"/>
      <c r="FI21" s="69"/>
      <c r="FJ21" s="69"/>
      <c r="FK21" s="69"/>
      <c r="FL21" s="69"/>
      <c r="FM21" s="70"/>
      <c r="FN21" s="11"/>
      <c r="FO21" s="16"/>
      <c r="FP21" s="134"/>
      <c r="FQ21" s="21"/>
      <c r="FR21" s="69"/>
      <c r="FS21" s="69"/>
      <c r="FT21" s="69"/>
      <c r="FU21" s="69"/>
      <c r="FV21" s="69"/>
      <c r="FW21" s="70"/>
      <c r="FX21" s="11"/>
      <c r="FY21" s="16"/>
      <c r="FZ21" s="134"/>
      <c r="GA21" s="21"/>
      <c r="GB21" s="69"/>
      <c r="GC21" s="69"/>
      <c r="GD21" s="69"/>
      <c r="GE21" s="69"/>
      <c r="GF21" s="69"/>
      <c r="GG21" s="70"/>
      <c r="GH21" s="11"/>
      <c r="GI21" s="16"/>
      <c r="GJ21" s="134"/>
      <c r="GK21" s="21"/>
      <c r="GL21" s="69"/>
      <c r="GM21" s="69"/>
      <c r="GN21" s="69"/>
      <c r="GO21" s="69"/>
      <c r="GP21" s="69"/>
      <c r="GQ21" s="70"/>
      <c r="GR21" s="11"/>
      <c r="GS21" s="16"/>
      <c r="GT21" s="134"/>
      <c r="GU21" s="21"/>
      <c r="GV21" s="69"/>
      <c r="GW21" s="69"/>
      <c r="GX21" s="69"/>
      <c r="GY21" s="69"/>
      <c r="GZ21" s="69"/>
      <c r="HA21" s="70"/>
      <c r="HB21" s="11"/>
      <c r="HC21" s="16"/>
      <c r="HD21" s="134"/>
      <c r="HE21" s="21"/>
      <c r="HF21" s="69"/>
      <c r="HG21" s="69"/>
      <c r="HH21" s="69"/>
      <c r="HI21" s="69"/>
      <c r="HJ21" s="69"/>
      <c r="HK21" s="70"/>
      <c r="HL21" s="11"/>
      <c r="HM21" s="16"/>
      <c r="HN21" s="134"/>
      <c r="HO21" s="21"/>
      <c r="HP21" s="69"/>
      <c r="HQ21" s="69"/>
      <c r="HR21" s="69"/>
      <c r="HS21" s="69"/>
      <c r="HT21" s="69"/>
      <c r="HU21" s="70"/>
      <c r="HV21" s="11"/>
      <c r="HW21" s="16"/>
      <c r="HX21" s="134"/>
      <c r="HY21" s="21"/>
      <c r="HZ21" s="69"/>
      <c r="IA21" s="69"/>
      <c r="IB21" s="69"/>
      <c r="IC21" s="69"/>
      <c r="ID21" s="69"/>
      <c r="IE21" s="70"/>
      <c r="IF21" s="11"/>
      <c r="IG21" s="16"/>
      <c r="IH21" s="146"/>
      <c r="IR21" s="146"/>
    </row>
    <row xmlns:x14ac="http://schemas.microsoft.com/office/spreadsheetml/2009/9/ac" r="22" s="2" customFormat="true" x14ac:dyDescent="0.25">
      <c r="A22" s="423" t="str">
        <f ca="true">IF(ISBLANK('Data Summary'!A24),"",'Data Summary'!A24)</f>
        <v>BTN_2020_UIS</v>
      </c>
      <c r="B22" s="134"/>
      <c r="C22" s="21"/>
      <c r="D22" s="69"/>
      <c r="E22" s="69"/>
      <c r="F22" s="69"/>
      <c r="G22" s="69"/>
      <c r="H22" s="69"/>
      <c r="I22" s="70"/>
      <c r="J22" s="11"/>
      <c r="K22" s="16"/>
      <c r="L22" s="134"/>
      <c r="M22" s="21"/>
      <c r="N22" s="69"/>
      <c r="O22" s="69"/>
      <c r="P22" s="69"/>
      <c r="Q22" s="69"/>
      <c r="R22" s="69"/>
      <c r="S22" s="70"/>
      <c r="T22" s="11"/>
      <c r="U22" s="16"/>
      <c r="V22" s="134"/>
      <c r="W22" s="21"/>
      <c r="X22" s="69"/>
      <c r="Y22" s="69"/>
      <c r="Z22" s="69"/>
      <c r="AA22" s="69"/>
      <c r="AB22" s="69"/>
      <c r="AC22" s="70"/>
      <c r="AD22" s="11"/>
      <c r="AE22" s="16"/>
      <c r="AF22" s="134"/>
      <c r="AG22" s="21"/>
      <c r="AH22" s="69"/>
      <c r="AI22" s="69"/>
      <c r="AJ22" s="69"/>
      <c r="AK22" s="69"/>
      <c r="AL22" s="69"/>
      <c r="AM22" s="70"/>
      <c r="AN22" s="11"/>
      <c r="AO22" s="16"/>
      <c r="AP22" s="134"/>
      <c r="AQ22" s="21"/>
      <c r="AR22" s="69"/>
      <c r="AS22" s="69"/>
      <c r="AT22" s="69"/>
      <c r="AU22" s="69"/>
      <c r="AV22" s="69"/>
      <c r="AW22" s="70"/>
      <c r="AX22" s="11"/>
      <c r="AY22" s="16"/>
      <c r="AZ22" s="134"/>
      <c r="BA22" s="21"/>
      <c r="BB22" s="69"/>
      <c r="BC22" s="69"/>
      <c r="BD22" s="69"/>
      <c r="BE22" s="69"/>
      <c r="BF22" s="69"/>
      <c r="BG22" s="70"/>
      <c r="BH22" s="11"/>
      <c r="BI22" s="16"/>
      <c r="BJ22" s="134" t="s">
        <v>228</v>
      </c>
      <c r="BK22" s="21">
        <v>0</v>
      </c>
      <c r="BL22" s="69">
        <v>1.8</v>
      </c>
      <c r="BM22" s="69"/>
      <c r="BN22" s="69"/>
      <c r="BO22" s="69"/>
      <c r="BP22" s="7">
        <f>(0+2)/(55+164)*100</f>
        <v>0.91324200913242004</v>
      </c>
      <c r="BQ22" s="26">
        <f>(2+1+1)/(65+33+21)*100</f>
        <v>3.3613445378151261</v>
      </c>
      <c r="BR22" s="11"/>
      <c r="BS22" s="16"/>
      <c r="BT22" s="134"/>
      <c r="BU22" s="21"/>
      <c r="BV22" s="69"/>
      <c r="BW22" s="69"/>
      <c r="BX22" s="69"/>
      <c r="BY22" s="69"/>
      <c r="BZ22" s="69"/>
      <c r="CA22" s="70"/>
      <c r="CB22" s="11"/>
      <c r="CC22" s="16"/>
      <c r="CD22" s="134"/>
      <c r="CE22" s="21"/>
      <c r="CF22" s="69"/>
      <c r="CG22" s="69"/>
      <c r="CH22" s="69"/>
      <c r="CI22" s="69"/>
      <c r="CJ22" s="69"/>
      <c r="CK22" s="70"/>
      <c r="CL22" s="11"/>
      <c r="CM22" s="16"/>
      <c r="CN22" s="134"/>
      <c r="CO22" s="21"/>
      <c r="CP22" s="69"/>
      <c r="CQ22" s="69"/>
      <c r="CR22" s="69"/>
      <c r="CS22" s="69"/>
      <c r="CT22" s="69"/>
      <c r="CU22" s="70"/>
      <c r="CV22" s="11"/>
      <c r="CW22" s="16"/>
      <c r="CX22" s="134"/>
      <c r="CY22" s="21"/>
      <c r="CZ22" s="69"/>
      <c r="DA22" s="69"/>
      <c r="DB22" s="69"/>
      <c r="DC22" s="69"/>
      <c r="DD22" s="69"/>
      <c r="DE22" s="70"/>
      <c r="DF22" s="11"/>
      <c r="DG22" s="16"/>
      <c r="DH22" s="134"/>
      <c r="DI22" s="21"/>
      <c r="DJ22" s="69"/>
      <c r="DK22" s="69"/>
      <c r="DL22" s="69"/>
      <c r="DM22" s="69"/>
      <c r="DN22" s="69"/>
      <c r="DO22" s="70"/>
      <c r="DP22" s="11"/>
      <c r="DQ22" s="16"/>
      <c r="DR22" s="134" t="s">
        <v>320</v>
      </c>
      <c r="DS22" s="21">
        <v>0.5</v>
      </c>
      <c r="DT22" s="69">
        <v>17</v>
      </c>
      <c r="DU22" s="69"/>
      <c r="DV22" s="69"/>
      <c r="DW22" s="69"/>
      <c r="DX22" s="69"/>
      <c r="DY22" s="70"/>
      <c r="DZ22" s="11"/>
      <c r="EA22" s="16"/>
      <c r="EB22" s="134"/>
      <c r="EC22" s="21"/>
      <c r="ED22" s="69"/>
      <c r="EE22" s="69"/>
      <c r="EF22" s="69"/>
      <c r="EG22" s="69"/>
      <c r="EH22" s="69"/>
      <c r="EI22" s="70"/>
      <c r="EJ22" s="11"/>
      <c r="EK22" s="16"/>
      <c r="EL22" s="134"/>
      <c r="EM22" s="21"/>
      <c r="EN22" s="69"/>
      <c r="EO22" s="69"/>
      <c r="EP22" s="69"/>
      <c r="EQ22" s="69"/>
      <c r="ER22" s="69"/>
      <c r="ES22" s="70"/>
      <c r="ET22" s="11"/>
      <c r="EU22" s="16"/>
      <c r="EV22" s="134"/>
      <c r="EW22" s="21"/>
      <c r="EX22" s="69"/>
      <c r="EY22" s="69"/>
      <c r="EZ22" s="69"/>
      <c r="FA22" s="69"/>
      <c r="FB22" s="69"/>
      <c r="FC22" s="70"/>
      <c r="FD22" s="11"/>
      <c r="FE22" s="16"/>
      <c r="FF22" s="134"/>
      <c r="FG22" s="21"/>
      <c r="FH22" s="69"/>
      <c r="FI22" s="69"/>
      <c r="FJ22" s="69"/>
      <c r="FK22" s="69"/>
      <c r="FL22" s="69"/>
      <c r="FM22" s="70"/>
      <c r="FN22" s="11"/>
      <c r="FO22" s="16"/>
      <c r="FP22" s="134"/>
      <c r="FQ22" s="21"/>
      <c r="FR22" s="69"/>
      <c r="FS22" s="69"/>
      <c r="FT22" s="69"/>
      <c r="FU22" s="69"/>
      <c r="FV22" s="69"/>
      <c r="FW22" s="70"/>
      <c r="FX22" s="11"/>
      <c r="FY22" s="16"/>
      <c r="FZ22" s="134"/>
      <c r="GA22" s="21"/>
      <c r="GB22" s="69"/>
      <c r="GC22" s="69"/>
      <c r="GD22" s="69"/>
      <c r="GE22" s="69"/>
      <c r="GF22" s="69"/>
      <c r="GG22" s="70"/>
      <c r="GH22" s="11"/>
      <c r="GI22" s="16"/>
      <c r="GJ22" s="134"/>
      <c r="GK22" s="21"/>
      <c r="GL22" s="69"/>
      <c r="GM22" s="69"/>
      <c r="GN22" s="69"/>
      <c r="GO22" s="69"/>
      <c r="GP22" s="69"/>
      <c r="GQ22" s="70"/>
      <c r="GR22" s="11"/>
      <c r="GS22" s="16"/>
      <c r="GT22" s="134"/>
      <c r="GU22" s="21"/>
      <c r="GV22" s="69"/>
      <c r="GW22" s="69"/>
      <c r="GX22" s="69"/>
      <c r="GY22" s="69"/>
      <c r="GZ22" s="69"/>
      <c r="HA22" s="70"/>
      <c r="HB22" s="11"/>
      <c r="HC22" s="16"/>
      <c r="HD22" s="134"/>
      <c r="HE22" s="21"/>
      <c r="HF22" s="69"/>
      <c r="HG22" s="69"/>
      <c r="HH22" s="69"/>
      <c r="HI22" s="69"/>
      <c r="HJ22" s="69"/>
      <c r="HK22" s="70"/>
      <c r="HL22" s="11"/>
      <c r="HM22" s="16"/>
      <c r="HN22" s="134"/>
      <c r="HO22" s="21"/>
      <c r="HP22" s="69"/>
      <c r="HQ22" s="69"/>
      <c r="HR22" s="69"/>
      <c r="HS22" s="69"/>
      <c r="HT22" s="69"/>
      <c r="HU22" s="70"/>
      <c r="HV22" s="11"/>
      <c r="HW22" s="16"/>
      <c r="HX22" s="134"/>
      <c r="HY22" s="21"/>
      <c r="HZ22" s="69"/>
      <c r="IA22" s="69"/>
      <c r="IB22" s="69"/>
      <c r="IC22" s="69"/>
      <c r="ID22" s="69"/>
      <c r="IE22" s="70"/>
      <c r="IF22" s="11"/>
      <c r="IG22" s="16"/>
      <c r="IH22" s="146"/>
      <c r="IR22" s="146"/>
    </row>
    <row xmlns:x14ac="http://schemas.microsoft.com/office/spreadsheetml/2009/9/ac" r="23" s="2" customFormat="true" x14ac:dyDescent="0.25">
      <c r="A23" s="423" t="str">
        <f ca="true">IF(ISBLANK('Data Summary'!A25),"",'Data Summary'!A25)</f>
        <v>BTN_2021_UIS</v>
      </c>
      <c r="B23" s="134"/>
      <c r="C23" s="21"/>
      <c r="D23" s="69"/>
      <c r="E23" s="69"/>
      <c r="F23" s="69"/>
      <c r="G23" s="69"/>
      <c r="H23" s="69"/>
      <c r="I23" s="70"/>
      <c r="J23" s="11"/>
      <c r="K23" s="16"/>
      <c r="L23" s="134"/>
      <c r="M23" s="21"/>
      <c r="N23" s="69"/>
      <c r="O23" s="69"/>
      <c r="P23" s="69"/>
      <c r="Q23" s="69"/>
      <c r="R23" s="69"/>
      <c r="S23" s="70"/>
      <c r="T23" s="11"/>
      <c r="U23" s="16"/>
      <c r="V23" s="134"/>
      <c r="W23" s="21"/>
      <c r="X23" s="69"/>
      <c r="Y23" s="69"/>
      <c r="Z23" s="69"/>
      <c r="AA23" s="69"/>
      <c r="AB23" s="69"/>
      <c r="AC23" s="70"/>
      <c r="AD23" s="11"/>
      <c r="AE23" s="16"/>
      <c r="AF23" s="134"/>
      <c r="AG23" s="21"/>
      <c r="AH23" s="69"/>
      <c r="AI23" s="69"/>
      <c r="AJ23" s="69"/>
      <c r="AK23" s="69"/>
      <c r="AL23" s="69"/>
      <c r="AM23" s="70"/>
      <c r="AN23" s="11"/>
      <c r="AO23" s="16"/>
      <c r="AP23" s="134"/>
      <c r="AQ23" s="21"/>
      <c r="AR23" s="69"/>
      <c r="AS23" s="69"/>
      <c r="AT23" s="69"/>
      <c r="AU23" s="69"/>
      <c r="AV23" s="69"/>
      <c r="AW23" s="70"/>
      <c r="AX23" s="11"/>
      <c r="AY23" s="16"/>
      <c r="AZ23" s="134"/>
      <c r="BA23" s="21"/>
      <c r="BB23" s="69"/>
      <c r="BC23" s="69"/>
      <c r="BD23" s="69"/>
      <c r="BE23" s="69"/>
      <c r="BF23" s="69"/>
      <c r="BG23" s="70"/>
      <c r="BH23" s="11"/>
      <c r="BI23" s="16"/>
      <c r="BJ23" s="134" t="s">
        <v>201</v>
      </c>
      <c r="BK23" s="21">
        <v>0.5</v>
      </c>
      <c r="BL23" s="69">
        <v>0.3</v>
      </c>
      <c r="BM23" s="69"/>
      <c r="BN23" s="69"/>
      <c r="BO23" s="69"/>
      <c r="BP23" s="7">
        <f>(0+0)/(55+164)*100</f>
        <v>0</v>
      </c>
      <c r="BQ23" s="26">
        <f>(0+1+0)/(65+33+21)*100</f>
        <v>0.84033613445378152</v>
      </c>
      <c r="BR23" s="11"/>
      <c r="BS23" s="16"/>
      <c r="BT23" s="134"/>
      <c r="BU23" s="21"/>
      <c r="BV23" s="69"/>
      <c r="BW23" s="69"/>
      <c r="BX23" s="69"/>
      <c r="BY23" s="69"/>
      <c r="BZ23" s="69"/>
      <c r="CA23" s="70"/>
      <c r="CB23" s="11"/>
      <c r="CC23" s="16"/>
      <c r="CD23" s="134"/>
      <c r="CE23" s="21"/>
      <c r="CF23" s="69"/>
      <c r="CG23" s="69"/>
      <c r="CH23" s="69"/>
      <c r="CI23" s="69"/>
      <c r="CJ23" s="69"/>
      <c r="CK23" s="70"/>
      <c r="CL23" s="11"/>
      <c r="CM23" s="16"/>
      <c r="CN23" s="134"/>
      <c r="CO23" s="21"/>
      <c r="CP23" s="69"/>
      <c r="CQ23" s="69"/>
      <c r="CR23" s="69"/>
      <c r="CS23" s="69"/>
      <c r="CT23" s="69"/>
      <c r="CU23" s="70"/>
      <c r="CV23" s="11"/>
      <c r="CW23" s="16"/>
      <c r="CX23" s="134"/>
      <c r="CY23" s="21"/>
      <c r="CZ23" s="69"/>
      <c r="DA23" s="69"/>
      <c r="DB23" s="69"/>
      <c r="DC23" s="69"/>
      <c r="DD23" s="69"/>
      <c r="DE23" s="70"/>
      <c r="DF23" s="11"/>
      <c r="DG23" s="16"/>
      <c r="DH23" s="134"/>
      <c r="DI23" s="21"/>
      <c r="DJ23" s="69"/>
      <c r="DK23" s="69"/>
      <c r="DL23" s="69"/>
      <c r="DM23" s="69"/>
      <c r="DN23" s="69"/>
      <c r="DO23" s="70"/>
      <c r="DP23" s="11"/>
      <c r="DQ23" s="16"/>
      <c r="DR23" s="134"/>
      <c r="DS23" s="21"/>
      <c r="DT23" s="69"/>
      <c r="DU23" s="69"/>
      <c r="DV23" s="69"/>
      <c r="DW23" s="69"/>
      <c r="DX23" s="69"/>
      <c r="DY23" s="70"/>
      <c r="DZ23" s="11"/>
      <c r="EA23" s="16"/>
      <c r="EB23" s="134"/>
      <c r="EC23" s="21"/>
      <c r="ED23" s="69"/>
      <c r="EE23" s="69"/>
      <c r="EF23" s="69"/>
      <c r="EG23" s="69"/>
      <c r="EH23" s="69"/>
      <c r="EI23" s="70"/>
      <c r="EJ23" s="11"/>
      <c r="EK23" s="16"/>
      <c r="EL23" s="134"/>
      <c r="EM23" s="21"/>
      <c r="EN23" s="69"/>
      <c r="EO23" s="69"/>
      <c r="EP23" s="69"/>
      <c r="EQ23" s="69"/>
      <c r="ER23" s="69"/>
      <c r="ES23" s="70"/>
      <c r="ET23" s="11"/>
      <c r="EU23" s="16"/>
      <c r="EV23" s="134"/>
      <c r="EW23" s="21"/>
      <c r="EX23" s="69"/>
      <c r="EY23" s="69"/>
      <c r="EZ23" s="69"/>
      <c r="FA23" s="69"/>
      <c r="FB23" s="69"/>
      <c r="FC23" s="70"/>
      <c r="FD23" s="11"/>
      <c r="FE23" s="16"/>
      <c r="FF23" s="134"/>
      <c r="FG23" s="21"/>
      <c r="FH23" s="69"/>
      <c r="FI23" s="69"/>
      <c r="FJ23" s="69"/>
      <c r="FK23" s="69"/>
      <c r="FL23" s="69"/>
      <c r="FM23" s="70"/>
      <c r="FN23" s="11"/>
      <c r="FO23" s="16"/>
      <c r="FP23" s="134"/>
      <c r="FQ23" s="21"/>
      <c r="FR23" s="69"/>
      <c r="FS23" s="69"/>
      <c r="FT23" s="69"/>
      <c r="FU23" s="69"/>
      <c r="FV23" s="69"/>
      <c r="FW23" s="70"/>
      <c r="FX23" s="11"/>
      <c r="FY23" s="16"/>
      <c r="FZ23" s="134"/>
      <c r="GA23" s="21"/>
      <c r="GB23" s="69"/>
      <c r="GC23" s="69"/>
      <c r="GD23" s="69"/>
      <c r="GE23" s="69"/>
      <c r="GF23" s="69"/>
      <c r="GG23" s="70"/>
      <c r="GH23" s="11"/>
      <c r="GI23" s="16"/>
      <c r="GJ23" s="134"/>
      <c r="GK23" s="21"/>
      <c r="GL23" s="69"/>
      <c r="GM23" s="69"/>
      <c r="GN23" s="69"/>
      <c r="GO23" s="69"/>
      <c r="GP23" s="69"/>
      <c r="GQ23" s="70"/>
      <c r="GR23" s="11"/>
      <c r="GS23" s="16"/>
      <c r="GT23" s="134"/>
      <c r="GU23" s="21"/>
      <c r="GV23" s="69"/>
      <c r="GW23" s="69"/>
      <c r="GX23" s="69"/>
      <c r="GY23" s="69"/>
      <c r="GZ23" s="69"/>
      <c r="HA23" s="70"/>
      <c r="HB23" s="11"/>
      <c r="HC23" s="16"/>
      <c r="HD23" s="134"/>
      <c r="HE23" s="21"/>
      <c r="HF23" s="69"/>
      <c r="HG23" s="69"/>
      <c r="HH23" s="69"/>
      <c r="HI23" s="69"/>
      <c r="HJ23" s="69"/>
      <c r="HK23" s="70"/>
      <c r="HL23" s="11"/>
      <c r="HM23" s="16"/>
      <c r="HN23" s="134"/>
      <c r="HO23" s="21"/>
      <c r="HP23" s="69"/>
      <c r="HQ23" s="69"/>
      <c r="HR23" s="69"/>
      <c r="HS23" s="69"/>
      <c r="HT23" s="69"/>
      <c r="HU23" s="70"/>
      <c r="HV23" s="11"/>
      <c r="HW23" s="16"/>
      <c r="HX23" s="134"/>
      <c r="HY23" s="21"/>
      <c r="HZ23" s="69"/>
      <c r="IA23" s="69"/>
      <c r="IB23" s="69"/>
      <c r="IC23" s="69"/>
      <c r="ID23" s="69"/>
      <c r="IE23" s="70"/>
      <c r="IF23" s="11"/>
      <c r="IG23" s="16"/>
      <c r="IH23" s="146"/>
      <c r="IR23" s="146"/>
    </row>
    <row xmlns:x14ac="http://schemas.microsoft.com/office/spreadsheetml/2009/9/ac" r="24" s="2" customFormat="true" x14ac:dyDescent="0.25">
      <c r="A24" s="423" t="str">
        <f ca="true">IF(ISBLANK('Data Summary'!A26),"",'Data Summary'!A26)</f>
        <v>BTN_2021_EMIS</v>
      </c>
      <c r="B24" s="134"/>
      <c r="C24" s="21"/>
      <c r="D24" s="69"/>
      <c r="E24" s="69"/>
      <c r="F24" s="69"/>
      <c r="G24" s="69"/>
      <c r="H24" s="69"/>
      <c r="I24" s="70"/>
      <c r="J24" s="11"/>
      <c r="K24" s="16"/>
      <c r="L24" s="134"/>
      <c r="M24" s="21"/>
      <c r="N24" s="69"/>
      <c r="O24" s="69"/>
      <c r="P24" s="69"/>
      <c r="Q24" s="69"/>
      <c r="R24" s="69"/>
      <c r="S24" s="70"/>
      <c r="T24" s="11"/>
      <c r="U24" s="16"/>
      <c r="V24" s="134"/>
      <c r="W24" s="21"/>
      <c r="X24" s="69"/>
      <c r="Y24" s="69"/>
      <c r="Z24" s="69"/>
      <c r="AA24" s="69"/>
      <c r="AB24" s="69"/>
      <c r="AC24" s="70"/>
      <c r="AD24" s="11"/>
      <c r="AE24" s="16"/>
      <c r="AF24" s="134"/>
      <c r="AG24" s="21"/>
      <c r="AH24" s="69"/>
      <c r="AI24" s="69"/>
      <c r="AJ24" s="69"/>
      <c r="AK24" s="69"/>
      <c r="AL24" s="69"/>
      <c r="AM24" s="70"/>
      <c r="AN24" s="11"/>
      <c r="AO24" s="16"/>
      <c r="AP24" s="134"/>
      <c r="AQ24" s="21"/>
      <c r="AR24" s="69"/>
      <c r="AS24" s="69"/>
      <c r="AT24" s="69"/>
      <c r="AU24" s="69"/>
      <c r="AV24" s="69"/>
      <c r="AW24" s="70"/>
      <c r="AX24" s="11"/>
      <c r="AY24" s="16"/>
      <c r="AZ24" s="134"/>
      <c r="BA24" s="21"/>
      <c r="BB24" s="69"/>
      <c r="BC24" s="69"/>
      <c r="BD24" s="69"/>
      <c r="BE24" s="69"/>
      <c r="BF24" s="69"/>
      <c r="BG24" s="70"/>
      <c r="BH24" s="11"/>
      <c r="BI24" s="16"/>
      <c r="BJ24" s="134"/>
      <c r="BK24" s="21"/>
      <c r="BL24" s="69"/>
      <c r="BM24" s="69"/>
      <c r="BN24" s="69"/>
      <c r="BO24" s="69"/>
      <c r="BP24" s="69"/>
      <c r="BQ24" s="70"/>
      <c r="BR24" s="11"/>
      <c r="BS24" s="16"/>
      <c r="BT24" s="134"/>
      <c r="BU24" s="21"/>
      <c r="BV24" s="69"/>
      <c r="BW24" s="69"/>
      <c r="BX24" s="69"/>
      <c r="BY24" s="69"/>
      <c r="BZ24" s="69"/>
      <c r="CA24" s="70"/>
      <c r="CB24" s="11"/>
      <c r="CC24" s="16"/>
      <c r="CD24" s="134"/>
      <c r="CE24" s="21"/>
      <c r="CF24" s="69"/>
      <c r="CG24" s="69"/>
      <c r="CH24" s="69"/>
      <c r="CI24" s="69"/>
      <c r="CJ24" s="69"/>
      <c r="CK24" s="70"/>
      <c r="CL24" s="11"/>
      <c r="CM24" s="16"/>
      <c r="CN24" s="134"/>
      <c r="CO24" s="21"/>
      <c r="CP24" s="69"/>
      <c r="CQ24" s="69"/>
      <c r="CR24" s="69"/>
      <c r="CS24" s="69"/>
      <c r="CT24" s="69"/>
      <c r="CU24" s="70"/>
      <c r="CV24" s="11"/>
      <c r="CW24" s="16"/>
      <c r="CX24" s="134"/>
      <c r="CY24" s="21"/>
      <c r="CZ24" s="69"/>
      <c r="DA24" s="69"/>
      <c r="DB24" s="69"/>
      <c r="DC24" s="69"/>
      <c r="DD24" s="69"/>
      <c r="DE24" s="70"/>
      <c r="DF24" s="11"/>
      <c r="DG24" s="16"/>
      <c r="DH24" s="134"/>
      <c r="DI24" s="21"/>
      <c r="DJ24" s="69"/>
      <c r="DK24" s="69"/>
      <c r="DL24" s="69"/>
      <c r="DM24" s="69"/>
      <c r="DN24" s="69"/>
      <c r="DO24" s="70"/>
      <c r="DP24" s="11"/>
      <c r="DQ24" s="16"/>
      <c r="DR24" s="134"/>
      <c r="DS24" s="21"/>
      <c r="DT24" s="69"/>
      <c r="DU24" s="69"/>
      <c r="DV24" s="69"/>
      <c r="DW24" s="69"/>
      <c r="DX24" s="69"/>
      <c r="DY24" s="70"/>
      <c r="DZ24" s="11"/>
      <c r="EA24" s="16"/>
      <c r="EB24" s="134"/>
      <c r="EC24" s="21"/>
      <c r="ED24" s="69"/>
      <c r="EE24" s="69"/>
      <c r="EF24" s="69"/>
      <c r="EG24" s="69"/>
      <c r="EH24" s="69"/>
      <c r="EI24" s="70"/>
      <c r="EJ24" s="11"/>
      <c r="EK24" s="16"/>
      <c r="EL24" s="134"/>
      <c r="EM24" s="21"/>
      <c r="EN24" s="69"/>
      <c r="EO24" s="69"/>
      <c r="EP24" s="69"/>
      <c r="EQ24" s="69"/>
      <c r="ER24" s="69"/>
      <c r="ES24" s="70"/>
      <c r="ET24" s="11"/>
      <c r="EU24" s="16"/>
      <c r="EV24" s="134"/>
      <c r="EW24" s="21"/>
      <c r="EX24" s="69"/>
      <c r="EY24" s="69"/>
      <c r="EZ24" s="69"/>
      <c r="FA24" s="69"/>
      <c r="FB24" s="69"/>
      <c r="FC24" s="70"/>
      <c r="FD24" s="11"/>
      <c r="FE24" s="16"/>
      <c r="FF24" s="134"/>
      <c r="FG24" s="21"/>
      <c r="FH24" s="69"/>
      <c r="FI24" s="69"/>
      <c r="FJ24" s="69"/>
      <c r="FK24" s="69"/>
      <c r="FL24" s="69"/>
      <c r="FM24" s="70"/>
      <c r="FN24" s="11"/>
      <c r="FO24" s="16"/>
      <c r="FP24" s="134"/>
      <c r="FQ24" s="21"/>
      <c r="FR24" s="69"/>
      <c r="FS24" s="69"/>
      <c r="FT24" s="69"/>
      <c r="FU24" s="69"/>
      <c r="FV24" s="69"/>
      <c r="FW24" s="70"/>
      <c r="FX24" s="11"/>
      <c r="FY24" s="16"/>
      <c r="FZ24" s="134"/>
      <c r="GA24" s="21"/>
      <c r="GB24" s="69"/>
      <c r="GC24" s="69"/>
      <c r="GD24" s="69"/>
      <c r="GE24" s="69"/>
      <c r="GF24" s="69"/>
      <c r="GG24" s="70"/>
      <c r="GH24" s="11"/>
      <c r="GI24" s="16"/>
      <c r="GJ24" s="134"/>
      <c r="GK24" s="21"/>
      <c r="GL24" s="69"/>
      <c r="GM24" s="69"/>
      <c r="GN24" s="69"/>
      <c r="GO24" s="69"/>
      <c r="GP24" s="69"/>
      <c r="GQ24" s="70"/>
      <c r="GR24" s="11"/>
      <c r="GS24" s="16"/>
      <c r="GT24" s="134"/>
      <c r="GU24" s="21"/>
      <c r="GV24" s="69"/>
      <c r="GW24" s="69"/>
      <c r="GX24" s="69"/>
      <c r="GY24" s="69"/>
      <c r="GZ24" s="69"/>
      <c r="HA24" s="70"/>
      <c r="HB24" s="11"/>
      <c r="HC24" s="16"/>
      <c r="HD24" s="134"/>
      <c r="HE24" s="21"/>
      <c r="HF24" s="69"/>
      <c r="HG24" s="69"/>
      <c r="HH24" s="69"/>
      <c r="HI24" s="69"/>
      <c r="HJ24" s="69"/>
      <c r="HK24" s="70"/>
      <c r="HL24" s="11"/>
      <c r="HM24" s="16"/>
      <c r="HN24" s="134"/>
      <c r="HO24" s="21"/>
      <c r="HP24" s="69"/>
      <c r="HQ24" s="69"/>
      <c r="HR24" s="69"/>
      <c r="HS24" s="69"/>
      <c r="HT24" s="69"/>
      <c r="HU24" s="70"/>
      <c r="HV24" s="11"/>
      <c r="HW24" s="16"/>
      <c r="HX24" s="134"/>
      <c r="HY24" s="21"/>
      <c r="HZ24" s="69"/>
      <c r="IA24" s="69"/>
      <c r="IB24" s="69"/>
      <c r="IC24" s="69"/>
      <c r="ID24" s="69"/>
      <c r="IE24" s="70"/>
      <c r="IF24" s="11"/>
      <c r="IG24" s="16"/>
      <c r="IH24" s="146"/>
      <c r="IR24" s="146"/>
    </row>
    <row xmlns:x14ac="http://schemas.microsoft.com/office/spreadsheetml/2009/9/ac" r="25" s="2" customFormat="true" x14ac:dyDescent="0.25">
      <c r="A25" s="423" t="str">
        <f ca="true">IF(ISBLANK('Data Summary'!A27),"",'Data Summary'!A27)</f>
        <v>BTN_2022_EMIS</v>
      </c>
      <c r="B25" s="134"/>
      <c r="C25" s="21"/>
      <c r="D25" s="69"/>
      <c r="E25" s="69"/>
      <c r="F25" s="69"/>
      <c r="G25" s="69"/>
      <c r="H25" s="69"/>
      <c r="I25" s="70"/>
      <c r="J25" s="11"/>
      <c r="K25" s="16"/>
      <c r="L25" s="134"/>
      <c r="M25" s="21"/>
      <c r="N25" s="69"/>
      <c r="O25" s="69"/>
      <c r="P25" s="69"/>
      <c r="Q25" s="69"/>
      <c r="R25" s="69"/>
      <c r="S25" s="70"/>
      <c r="T25" s="11"/>
      <c r="U25" s="16"/>
      <c r="V25" s="134"/>
      <c r="W25" s="21"/>
      <c r="X25" s="69"/>
      <c r="Y25" s="69"/>
      <c r="Z25" s="69"/>
      <c r="AA25" s="69"/>
      <c r="AB25" s="69"/>
      <c r="AC25" s="70"/>
      <c r="AD25" s="11"/>
      <c r="AE25" s="16"/>
      <c r="AF25" s="134"/>
      <c r="AG25" s="21"/>
      <c r="AH25" s="69"/>
      <c r="AI25" s="69"/>
      <c r="AJ25" s="69"/>
      <c r="AK25" s="69"/>
      <c r="AL25" s="69"/>
      <c r="AM25" s="70"/>
      <c r="AN25" s="11"/>
      <c r="AO25" s="16"/>
      <c r="AP25" s="134"/>
      <c r="AQ25" s="21"/>
      <c r="AR25" s="69"/>
      <c r="AS25" s="69"/>
      <c r="AT25" s="69"/>
      <c r="AU25" s="69"/>
      <c r="AV25" s="69"/>
      <c r="AW25" s="70"/>
      <c r="AX25" s="11"/>
      <c r="AY25" s="16"/>
      <c r="AZ25" s="134"/>
      <c r="BA25" s="21"/>
      <c r="BB25" s="69"/>
      <c r="BC25" s="69"/>
      <c r="BD25" s="69"/>
      <c r="BE25" s="69"/>
      <c r="BF25" s="69"/>
      <c r="BG25" s="70"/>
      <c r="BH25" s="11"/>
      <c r="BI25" s="16"/>
      <c r="BJ25" s="134"/>
      <c r="BK25" s="21"/>
      <c r="BL25" s="69"/>
      <c r="BM25" s="69"/>
      <c r="BN25" s="69"/>
      <c r="BO25" s="69"/>
      <c r="BP25" s="69"/>
      <c r="BQ25" s="70"/>
      <c r="BR25" s="11"/>
      <c r="BS25" s="16"/>
      <c r="BT25" s="134"/>
      <c r="BU25" s="21"/>
      <c r="BV25" s="69"/>
      <c r="BW25" s="69"/>
      <c r="BX25" s="69"/>
      <c r="BY25" s="69"/>
      <c r="BZ25" s="69"/>
      <c r="CA25" s="70"/>
      <c r="CB25" s="11"/>
      <c r="CC25" s="16"/>
      <c r="CD25" s="134"/>
      <c r="CE25" s="21"/>
      <c r="CF25" s="69"/>
      <c r="CG25" s="69"/>
      <c r="CH25" s="69"/>
      <c r="CI25" s="69"/>
      <c r="CJ25" s="69"/>
      <c r="CK25" s="70"/>
      <c r="CL25" s="11"/>
      <c r="CM25" s="16"/>
      <c r="CN25" s="134"/>
      <c r="CO25" s="21"/>
      <c r="CP25" s="69"/>
      <c r="CQ25" s="69"/>
      <c r="CR25" s="69"/>
      <c r="CS25" s="69"/>
      <c r="CT25" s="69"/>
      <c r="CU25" s="70"/>
      <c r="CV25" s="11"/>
      <c r="CW25" s="16"/>
      <c r="CX25" s="134"/>
      <c r="CY25" s="21"/>
      <c r="CZ25" s="69"/>
      <c r="DA25" s="69"/>
      <c r="DB25" s="69"/>
      <c r="DC25" s="69"/>
      <c r="DD25" s="69"/>
      <c r="DE25" s="70"/>
      <c r="DF25" s="11"/>
      <c r="DG25" s="16"/>
      <c r="DH25" s="134"/>
      <c r="DI25" s="21"/>
      <c r="DJ25" s="69"/>
      <c r="DK25" s="69"/>
      <c r="DL25" s="69"/>
      <c r="DM25" s="69"/>
      <c r="DN25" s="69"/>
      <c r="DO25" s="70"/>
      <c r="DP25" s="11"/>
      <c r="DQ25" s="16"/>
      <c r="DR25" s="134"/>
      <c r="DS25" s="21"/>
      <c r="DT25" s="69"/>
      <c r="DU25" s="69"/>
      <c r="DV25" s="69"/>
      <c r="DW25" s="69"/>
      <c r="DX25" s="69"/>
      <c r="DY25" s="70"/>
      <c r="DZ25" s="11"/>
      <c r="EA25" s="16"/>
      <c r="EB25" s="134"/>
      <c r="EC25" s="21"/>
      <c r="ED25" s="69"/>
      <c r="EE25" s="69"/>
      <c r="EF25" s="69"/>
      <c r="EG25" s="69"/>
      <c r="EH25" s="69"/>
      <c r="EI25" s="70"/>
      <c r="EJ25" s="11"/>
      <c r="EK25" s="16"/>
      <c r="EL25" s="134"/>
      <c r="EM25" s="21"/>
      <c r="EN25" s="69"/>
      <c r="EO25" s="69"/>
      <c r="EP25" s="69"/>
      <c r="EQ25" s="69"/>
      <c r="ER25" s="69"/>
      <c r="ES25" s="70"/>
      <c r="ET25" s="11"/>
      <c r="EU25" s="16"/>
      <c r="EV25" s="134"/>
      <c r="EW25" s="21"/>
      <c r="EX25" s="69"/>
      <c r="EY25" s="69"/>
      <c r="EZ25" s="69"/>
      <c r="FA25" s="69"/>
      <c r="FB25" s="69"/>
      <c r="FC25" s="70"/>
      <c r="FD25" s="11"/>
      <c r="FE25" s="16"/>
      <c r="FF25" s="134"/>
      <c r="FG25" s="21"/>
      <c r="FH25" s="69"/>
      <c r="FI25" s="69"/>
      <c r="FJ25" s="69"/>
      <c r="FK25" s="69"/>
      <c r="FL25" s="69"/>
      <c r="FM25" s="70"/>
      <c r="FN25" s="11"/>
      <c r="FO25" s="16"/>
      <c r="FP25" s="134"/>
      <c r="FQ25" s="21"/>
      <c r="FR25" s="69"/>
      <c r="FS25" s="69"/>
      <c r="FT25" s="69"/>
      <c r="FU25" s="69"/>
      <c r="FV25" s="69"/>
      <c r="FW25" s="70"/>
      <c r="FX25" s="11"/>
      <c r="FY25" s="16"/>
      <c r="FZ25" s="134"/>
      <c r="GA25" s="21"/>
      <c r="GB25" s="69"/>
      <c r="GC25" s="69"/>
      <c r="GD25" s="69"/>
      <c r="GE25" s="69"/>
      <c r="GF25" s="69"/>
      <c r="GG25" s="70"/>
      <c r="GH25" s="11"/>
      <c r="GI25" s="16"/>
      <c r="GJ25" s="134"/>
      <c r="GK25" s="21"/>
      <c r="GL25" s="69"/>
      <c r="GM25" s="69"/>
      <c r="GN25" s="69"/>
      <c r="GO25" s="69"/>
      <c r="GP25" s="69"/>
      <c r="GQ25" s="70"/>
      <c r="GR25" s="11"/>
      <c r="GS25" s="16"/>
      <c r="GT25" s="134"/>
      <c r="GU25" s="21"/>
      <c r="GV25" s="69"/>
      <c r="GW25" s="69"/>
      <c r="GX25" s="69"/>
      <c r="GY25" s="69"/>
      <c r="GZ25" s="69"/>
      <c r="HA25" s="70"/>
      <c r="HB25" s="11"/>
      <c r="HC25" s="16"/>
      <c r="HD25" s="134"/>
      <c r="HE25" s="21"/>
      <c r="HF25" s="69"/>
      <c r="HG25" s="69"/>
      <c r="HH25" s="69"/>
      <c r="HI25" s="69"/>
      <c r="HJ25" s="69"/>
      <c r="HK25" s="70"/>
      <c r="HL25" s="11"/>
      <c r="HM25" s="16"/>
      <c r="HN25" s="134"/>
      <c r="HO25" s="21"/>
      <c r="HP25" s="69"/>
      <c r="HQ25" s="69"/>
      <c r="HR25" s="69"/>
      <c r="HS25" s="69"/>
      <c r="HT25" s="69"/>
      <c r="HU25" s="70"/>
      <c r="HV25" s="11"/>
      <c r="HW25" s="16"/>
      <c r="HX25" s="134"/>
      <c r="HY25" s="21"/>
      <c r="HZ25" s="69"/>
      <c r="IA25" s="69"/>
      <c r="IB25" s="69"/>
      <c r="IC25" s="69"/>
      <c r="ID25" s="69"/>
      <c r="IE25" s="70"/>
      <c r="IF25" s="11"/>
      <c r="IG25" s="16"/>
      <c r="IH25" s="146"/>
      <c r="IR25" s="146"/>
    </row>
    <row xmlns:x14ac="http://schemas.microsoft.com/office/spreadsheetml/2009/9/ac" r="26" s="2" customFormat="true" x14ac:dyDescent="0.25">
      <c r="A26" s="423" t="str">
        <f ca="true">IF(ISBLANK('Data Summary'!A28),"",'Data Summary'!A28)</f>
        <v>BTN_2022_UIS</v>
      </c>
      <c r="B26" s="134"/>
      <c r="C26" s="23"/>
      <c r="D26" s="6"/>
      <c r="E26" s="6"/>
      <c r="F26" s="6"/>
      <c r="G26" s="6"/>
      <c r="H26" s="6"/>
      <c r="I26" s="27"/>
      <c r="J26" s="11"/>
      <c r="K26" s="16"/>
      <c r="L26" s="134"/>
      <c r="M26" s="23"/>
      <c r="N26" s="6"/>
      <c r="O26" s="6"/>
      <c r="P26" s="6"/>
      <c r="Q26" s="6"/>
      <c r="R26" s="6"/>
      <c r="S26" s="27"/>
      <c r="T26" s="11"/>
      <c r="U26" s="16"/>
      <c r="V26" s="134"/>
      <c r="W26" s="23"/>
      <c r="X26" s="6"/>
      <c r="Y26" s="6"/>
      <c r="Z26" s="6"/>
      <c r="AA26" s="6"/>
      <c r="AB26" s="6"/>
      <c r="AC26" s="27"/>
      <c r="AD26" s="11"/>
      <c r="AE26" s="16"/>
      <c r="AF26" s="134"/>
      <c r="AG26" s="23"/>
      <c r="AH26" s="6"/>
      <c r="AI26" s="6"/>
      <c r="AJ26" s="6"/>
      <c r="AK26" s="6"/>
      <c r="AL26" s="6"/>
      <c r="AM26" s="27"/>
      <c r="AN26" s="11"/>
      <c r="AO26" s="16"/>
      <c r="AP26" s="134"/>
      <c r="AQ26" s="23"/>
      <c r="AR26" s="6"/>
      <c r="AS26" s="6"/>
      <c r="AT26" s="6"/>
      <c r="AU26" s="6"/>
      <c r="AV26" s="6"/>
      <c r="AW26" s="27"/>
      <c r="AX26" s="11"/>
      <c r="AY26" s="16"/>
      <c r="AZ26" s="134"/>
      <c r="BA26" s="23"/>
      <c r="BB26" s="6"/>
      <c r="BC26" s="6"/>
      <c r="BD26" s="6"/>
      <c r="BE26" s="6"/>
      <c r="BF26" s="6"/>
      <c r="BG26" s="27"/>
      <c r="BH26" s="11"/>
      <c r="BI26" s="16"/>
      <c r="BJ26" s="134"/>
      <c r="BK26" s="23"/>
      <c r="BL26" s="6"/>
      <c r="BM26" s="6"/>
      <c r="BN26" s="6"/>
      <c r="BO26" s="6"/>
      <c r="BP26" s="6"/>
      <c r="BQ26" s="27"/>
      <c r="BR26" s="11"/>
      <c r="BS26" s="16"/>
      <c r="BT26" s="134"/>
      <c r="BU26" s="23"/>
      <c r="BV26" s="6"/>
      <c r="BW26" s="6"/>
      <c r="BX26" s="6"/>
      <c r="BY26" s="6"/>
      <c r="BZ26" s="6"/>
      <c r="CA26" s="27"/>
      <c r="CB26" s="11"/>
      <c r="CC26" s="16"/>
      <c r="CD26" s="134"/>
      <c r="CE26" s="23"/>
      <c r="CF26" s="6"/>
      <c r="CG26" s="6"/>
      <c r="CH26" s="6"/>
      <c r="CI26" s="6"/>
      <c r="CJ26" s="6"/>
      <c r="CK26" s="27"/>
      <c r="CL26" s="11"/>
      <c r="CM26" s="16"/>
      <c r="CN26" s="134"/>
      <c r="CO26" s="23"/>
      <c r="CP26" s="6"/>
      <c r="CQ26" s="6"/>
      <c r="CR26" s="6"/>
      <c r="CS26" s="6"/>
      <c r="CT26" s="6"/>
      <c r="CU26" s="27"/>
      <c r="CV26" s="11"/>
      <c r="CW26" s="16"/>
      <c r="CX26" s="134"/>
      <c r="CY26" s="23"/>
      <c r="CZ26" s="6"/>
      <c r="DA26" s="6"/>
      <c r="DB26" s="6"/>
      <c r="DC26" s="6"/>
      <c r="DD26" s="6"/>
      <c r="DE26" s="27"/>
      <c r="DF26" s="11"/>
      <c r="DG26" s="16"/>
      <c r="DH26" s="134"/>
      <c r="DI26" s="23"/>
      <c r="DJ26" s="6"/>
      <c r="DK26" s="6"/>
      <c r="DL26" s="6"/>
      <c r="DM26" s="6"/>
      <c r="DN26" s="6"/>
      <c r="DO26" s="27"/>
      <c r="DP26" s="11"/>
      <c r="DQ26" s="16"/>
      <c r="DR26" s="134"/>
      <c r="DS26" s="23"/>
      <c r="DT26" s="6"/>
      <c r="DU26" s="6"/>
      <c r="DV26" s="6"/>
      <c r="DW26" s="6"/>
      <c r="DX26" s="6"/>
      <c r="DY26" s="27"/>
      <c r="DZ26" s="11"/>
      <c r="EA26" s="16"/>
      <c r="EB26" s="134"/>
      <c r="EC26" s="23"/>
      <c r="ED26" s="6"/>
      <c r="EE26" s="6"/>
      <c r="EF26" s="6"/>
      <c r="EG26" s="6"/>
      <c r="EH26" s="6"/>
      <c r="EI26" s="27"/>
      <c r="EJ26" s="11"/>
      <c r="EK26" s="16"/>
      <c r="EL26" s="134"/>
      <c r="EM26" s="23"/>
      <c r="EN26" s="6"/>
      <c r="EO26" s="6"/>
      <c r="EP26" s="6"/>
      <c r="EQ26" s="6"/>
      <c r="ER26" s="6"/>
      <c r="ES26" s="27"/>
      <c r="ET26" s="11"/>
      <c r="EU26" s="16"/>
      <c r="EV26" s="134"/>
      <c r="EW26" s="23"/>
      <c r="EX26" s="6"/>
      <c r="EY26" s="6"/>
      <c r="EZ26" s="6"/>
      <c r="FA26" s="6"/>
      <c r="FB26" s="6"/>
      <c r="FC26" s="27"/>
      <c r="FD26" s="11"/>
      <c r="FE26" s="16"/>
      <c r="FF26" s="134"/>
      <c r="FG26" s="23"/>
      <c r="FH26" s="6"/>
      <c r="FI26" s="6"/>
      <c r="FJ26" s="6"/>
      <c r="FK26" s="6"/>
      <c r="FL26" s="6"/>
      <c r="FM26" s="27"/>
      <c r="FN26" s="11"/>
      <c r="FO26" s="16"/>
      <c r="FP26" s="134"/>
      <c r="FQ26" s="23"/>
      <c r="FR26" s="6"/>
      <c r="FS26" s="6"/>
      <c r="FT26" s="6"/>
      <c r="FU26" s="6"/>
      <c r="FV26" s="6"/>
      <c r="FW26" s="27"/>
      <c r="FX26" s="11"/>
      <c r="FY26" s="16"/>
      <c r="FZ26" s="134"/>
      <c r="GA26" s="23"/>
      <c r="GB26" s="6"/>
      <c r="GC26" s="6"/>
      <c r="GD26" s="6"/>
      <c r="GE26" s="6"/>
      <c r="GF26" s="6"/>
      <c r="GG26" s="27"/>
      <c r="GH26" s="11"/>
      <c r="GI26" s="16"/>
      <c r="GJ26" s="134"/>
      <c r="GK26" s="23"/>
      <c r="GL26" s="6"/>
      <c r="GM26" s="6"/>
      <c r="GN26" s="6"/>
      <c r="GO26" s="6"/>
      <c r="GP26" s="6"/>
      <c r="GQ26" s="27"/>
      <c r="GR26" s="11"/>
      <c r="GS26" s="16"/>
      <c r="GT26" s="134"/>
      <c r="GU26" s="23"/>
      <c r="GV26" s="6"/>
      <c r="GW26" s="6"/>
      <c r="GX26" s="6"/>
      <c r="GY26" s="6"/>
      <c r="GZ26" s="6"/>
      <c r="HA26" s="27"/>
      <c r="HB26" s="11"/>
      <c r="HC26" s="16"/>
      <c r="HD26" s="134"/>
      <c r="HE26" s="23"/>
      <c r="HF26" s="6"/>
      <c r="HG26" s="6"/>
      <c r="HH26" s="6"/>
      <c r="HI26" s="6"/>
      <c r="HJ26" s="6"/>
      <c r="HK26" s="27"/>
      <c r="HL26" s="11"/>
      <c r="HM26" s="16"/>
      <c r="HN26" s="134"/>
      <c r="HO26" s="23"/>
      <c r="HP26" s="6"/>
      <c r="HQ26" s="6"/>
      <c r="HR26" s="6"/>
      <c r="HS26" s="6"/>
      <c r="HT26" s="6"/>
      <c r="HU26" s="27"/>
      <c r="HV26" s="11"/>
      <c r="HW26" s="16"/>
      <c r="HX26" s="134"/>
      <c r="HY26" s="23"/>
      <c r="HZ26" s="6"/>
      <c r="IA26" s="6"/>
      <c r="IB26" s="6"/>
      <c r="IC26" s="6"/>
      <c r="ID26" s="6"/>
      <c r="IE26" s="27"/>
      <c r="IF26" s="11"/>
      <c r="IG26" s="16"/>
      <c r="IH26" s="146"/>
      <c r="IR26" s="146"/>
    </row>
    <row xmlns:x14ac="http://schemas.microsoft.com/office/spreadsheetml/2009/9/ac" r="27" s="2" customFormat="true" ht="93" customHeight="true" x14ac:dyDescent="0.25">
      <c r="A27" s="423" t="str">
        <f ca="true">IF(ISBLANK('Data Summary'!A29),"",'Data Summary'!A29)</f>
        <v>BTN_2023_EMIS</v>
      </c>
      <c r="B27" s="135" t="s">
        <v>12</v>
      </c>
      <c r="C27" s="624" t="s">
        <v>202</v>
      </c>
      <c r="D27" s="625"/>
      <c r="E27" s="625"/>
      <c r="F27" s="625"/>
      <c r="G27" s="625"/>
      <c r="H27" s="625"/>
      <c r="I27" s="626"/>
      <c r="J27" s="11"/>
      <c r="K27" s="16"/>
      <c r="L27" s="135" t="s">
        <v>12</v>
      </c>
      <c r="M27" s="624" t="s">
        <v>202</v>
      </c>
      <c r="N27" s="625"/>
      <c r="O27" s="625"/>
      <c r="P27" s="625"/>
      <c r="Q27" s="625"/>
      <c r="R27" s="625"/>
      <c r="S27" s="626"/>
      <c r="T27" s="11"/>
      <c r="U27" s="16"/>
      <c r="V27" s="135" t="s">
        <v>12</v>
      </c>
      <c r="W27" s="622" t="s">
        <v>246</v>
      </c>
      <c r="X27" s="622"/>
      <c r="Y27" s="622"/>
      <c r="Z27" s="622"/>
      <c r="AA27" s="622"/>
      <c r="AB27" s="622"/>
      <c r="AC27" s="623"/>
      <c r="AD27" s="11"/>
      <c r="AE27" s="16"/>
      <c r="AF27" s="135" t="s">
        <v>12</v>
      </c>
      <c r="AG27" s="622" t="s">
        <v>202</v>
      </c>
      <c r="AH27" s="622"/>
      <c r="AI27" s="622"/>
      <c r="AJ27" s="622"/>
      <c r="AK27" s="622"/>
      <c r="AL27" s="622"/>
      <c r="AM27" s="623"/>
      <c r="AN27" s="11"/>
      <c r="AO27" s="16"/>
      <c r="AP27" s="135" t="s">
        <v>12</v>
      </c>
      <c r="AQ27" s="624" t="s">
        <v>202</v>
      </c>
      <c r="AR27" s="625"/>
      <c r="AS27" s="625"/>
      <c r="AT27" s="625"/>
      <c r="AU27" s="625"/>
      <c r="AV27" s="625"/>
      <c r="AW27" s="626"/>
      <c r="AX27" s="11"/>
      <c r="AY27" s="16"/>
      <c r="AZ27" s="135" t="s">
        <v>12</v>
      </c>
      <c r="BA27" s="624" t="s">
        <v>202</v>
      </c>
      <c r="BB27" s="625"/>
      <c r="BC27" s="625"/>
      <c r="BD27" s="625"/>
      <c r="BE27" s="625"/>
      <c r="BF27" s="625"/>
      <c r="BG27" s="626"/>
      <c r="BH27" s="11"/>
      <c r="BI27" s="16"/>
      <c r="BJ27" s="135" t="s">
        <v>12</v>
      </c>
      <c r="BK27" s="624" t="s">
        <v>229</v>
      </c>
      <c r="BL27" s="625"/>
      <c r="BM27" s="625"/>
      <c r="BN27" s="625"/>
      <c r="BO27" s="625"/>
      <c r="BP27" s="625"/>
      <c r="BQ27" s="626"/>
      <c r="BR27" s="11"/>
      <c r="BS27" s="16"/>
      <c r="BT27" s="135" t="s">
        <v>12</v>
      </c>
      <c r="BU27" s="624" t="s">
        <v>203</v>
      </c>
      <c r="BV27" s="625"/>
      <c r="BW27" s="625"/>
      <c r="BX27" s="625"/>
      <c r="BY27" s="625"/>
      <c r="BZ27" s="625"/>
      <c r="CA27" s="626"/>
      <c r="CB27" s="11"/>
      <c r="CC27" s="16"/>
      <c r="CD27" s="135" t="s">
        <v>12</v>
      </c>
      <c r="CE27" s="619" t="s">
        <v>262</v>
      </c>
      <c r="CF27" s="620"/>
      <c r="CG27" s="620"/>
      <c r="CH27" s="620"/>
      <c r="CI27" s="620"/>
      <c r="CJ27" s="620"/>
      <c r="CK27" s="621"/>
      <c r="CL27" s="11"/>
      <c r="CM27" s="16"/>
      <c r="CN27" s="135" t="s">
        <v>12</v>
      </c>
      <c r="CO27" s="619" t="s">
        <v>204</v>
      </c>
      <c r="CP27" s="620"/>
      <c r="CQ27" s="620"/>
      <c r="CR27" s="620"/>
      <c r="CS27" s="620"/>
      <c r="CT27" s="620"/>
      <c r="CU27" s="621"/>
      <c r="CV27" s="11"/>
      <c r="CW27" s="16"/>
      <c r="CX27" s="135" t="s">
        <v>12</v>
      </c>
      <c r="CY27" s="622" t="s">
        <v>284</v>
      </c>
      <c r="CZ27" s="622"/>
      <c r="DA27" s="622"/>
      <c r="DB27" s="622"/>
      <c r="DC27" s="622"/>
      <c r="DD27" s="622"/>
      <c r="DE27" s="623"/>
      <c r="DF27" s="11"/>
      <c r="DG27" s="16"/>
      <c r="DH27" s="135" t="s">
        <v>12</v>
      </c>
      <c r="DI27" s="619" t="s">
        <v>205</v>
      </c>
      <c r="DJ27" s="620"/>
      <c r="DK27" s="620"/>
      <c r="DL27" s="620"/>
      <c r="DM27" s="620"/>
      <c r="DN27" s="620"/>
      <c r="DO27" s="621"/>
      <c r="DP27" s="11"/>
      <c r="DQ27" s="16"/>
      <c r="DR27" s="135" t="s">
        <v>12</v>
      </c>
      <c r="DS27" s="619" t="s">
        <v>325</v>
      </c>
      <c r="DT27" s="620"/>
      <c r="DU27" s="620"/>
      <c r="DV27" s="620"/>
      <c r="DW27" s="620"/>
      <c r="DX27" s="620"/>
      <c r="DY27" s="621"/>
      <c r="DZ27" s="11"/>
      <c r="EA27" s="16"/>
      <c r="EB27" s="135" t="s">
        <v>12</v>
      </c>
      <c r="EC27" s="619" t="s">
        <v>325</v>
      </c>
      <c r="ED27" s="620"/>
      <c r="EE27" s="620"/>
      <c r="EF27" s="620"/>
      <c r="EG27" s="620"/>
      <c r="EH27" s="620"/>
      <c r="EI27" s="621"/>
      <c r="EJ27" s="11"/>
      <c r="EK27" s="16"/>
      <c r="EL27" s="135" t="s">
        <v>12</v>
      </c>
      <c r="EM27" s="622" t="s">
        <v>284</v>
      </c>
      <c r="EN27" s="622"/>
      <c r="EO27" s="622"/>
      <c r="EP27" s="622"/>
      <c r="EQ27" s="622"/>
      <c r="ER27" s="622"/>
      <c r="ES27" s="623"/>
      <c r="ET27" s="11"/>
      <c r="EU27" s="16"/>
      <c r="EV27" s="135" t="s">
        <v>12</v>
      </c>
      <c r="EW27" s="619" t="s">
        <v>392</v>
      </c>
      <c r="EX27" s="620"/>
      <c r="EY27" s="620"/>
      <c r="EZ27" s="620"/>
      <c r="FA27" s="620"/>
      <c r="FB27" s="620"/>
      <c r="FC27" s="621"/>
      <c r="FD27" s="11"/>
      <c r="FE27" s="16"/>
      <c r="FF27" s="135" t="s">
        <v>12</v>
      </c>
      <c r="FG27" s="622" t="s">
        <v>284</v>
      </c>
      <c r="FH27" s="622"/>
      <c r="FI27" s="622"/>
      <c r="FJ27" s="622"/>
      <c r="FK27" s="622"/>
      <c r="FL27" s="622"/>
      <c r="FM27" s="623"/>
      <c r="FN27" s="11"/>
      <c r="FO27" s="16"/>
      <c r="FP27" s="135" t="s">
        <v>12</v>
      </c>
      <c r="FQ27" s="619" t="s">
        <v>392</v>
      </c>
      <c r="FR27" s="620"/>
      <c r="FS27" s="620"/>
      <c r="FT27" s="620"/>
      <c r="FU27" s="620"/>
      <c r="FV27" s="620"/>
      <c r="FW27" s="621"/>
      <c r="FX27" s="11"/>
      <c r="FY27" s="16"/>
      <c r="FZ27" s="135" t="s">
        <v>12</v>
      </c>
      <c r="GA27" s="622" t="s">
        <v>284</v>
      </c>
      <c r="GB27" s="622"/>
      <c r="GC27" s="622"/>
      <c r="GD27" s="622"/>
      <c r="GE27" s="622"/>
      <c r="GF27" s="622"/>
      <c r="GG27" s="623"/>
      <c r="GH27" s="11"/>
      <c r="GI27" s="16"/>
      <c r="GJ27" s="135" t="s">
        <v>12</v>
      </c>
      <c r="GK27" s="622" t="s">
        <v>284</v>
      </c>
      <c r="GL27" s="622"/>
      <c r="GM27" s="622"/>
      <c r="GN27" s="622"/>
      <c r="GO27" s="622"/>
      <c r="GP27" s="622"/>
      <c r="GQ27" s="623"/>
      <c r="GR27" s="11"/>
      <c r="GS27" s="16"/>
      <c r="GT27" s="135" t="s">
        <v>12</v>
      </c>
      <c r="GU27" s="619" t="s">
        <v>392</v>
      </c>
      <c r="GV27" s="620"/>
      <c r="GW27" s="620"/>
      <c r="GX27" s="620"/>
      <c r="GY27" s="620"/>
      <c r="GZ27" s="620"/>
      <c r="HA27" s="621"/>
      <c r="HB27" s="11"/>
      <c r="HC27" s="16"/>
      <c r="HD27" s="135" t="s">
        <v>12</v>
      </c>
      <c r="HE27" s="619" t="s">
        <v>392</v>
      </c>
      <c r="HF27" s="620"/>
      <c r="HG27" s="620"/>
      <c r="HH27" s="620"/>
      <c r="HI27" s="620"/>
      <c r="HJ27" s="620"/>
      <c r="HK27" s="621"/>
      <c r="HL27" s="11"/>
      <c r="HM27" s="16"/>
      <c r="HN27" s="135" t="s">
        <v>12</v>
      </c>
      <c r="HO27" s="622" t="s">
        <v>284</v>
      </c>
      <c r="HP27" s="622"/>
      <c r="HQ27" s="622"/>
      <c r="HR27" s="622"/>
      <c r="HS27" s="622"/>
      <c r="HT27" s="622"/>
      <c r="HU27" s="623"/>
      <c r="HV27" s="11"/>
      <c r="HW27" s="16"/>
      <c r="HX27" s="135" t="s">
        <v>12</v>
      </c>
      <c r="HY27" s="619" t="s">
        <v>392</v>
      </c>
      <c r="HZ27" s="620"/>
      <c r="IA27" s="620"/>
      <c r="IB27" s="620"/>
      <c r="IC27" s="620"/>
      <c r="ID27" s="620"/>
      <c r="IE27" s="621"/>
      <c r="IF27" s="11"/>
      <c r="IG27" s="16"/>
      <c r="IH27" s="146"/>
      <c r="IR27" s="146"/>
    </row>
    <row xmlns:x14ac="http://schemas.microsoft.com/office/spreadsheetml/2009/9/ac" r="28" s="2" customFormat="true" ht="15.75" customHeight="true" x14ac:dyDescent="0.25">
      <c r="A28" s="424" t="str">
        <f ca="true">IF(ISBLANK('Data Summary'!A30),"",'Data Summary'!A30)</f>
        <v/>
      </c>
      <c r="B28" s="135"/>
      <c r="C28" s="66" t="s">
        <v>120</v>
      </c>
      <c r="D28" s="106"/>
      <c r="E28" s="106"/>
      <c r="F28" s="106"/>
      <c r="G28" s="106"/>
      <c r="H28" s="106"/>
      <c r="I28" s="105"/>
      <c r="J28" s="11"/>
      <c r="K28" s="16"/>
      <c r="L28" s="135"/>
      <c r="M28" s="66" t="s">
        <v>120</v>
      </c>
      <c r="N28" s="106"/>
      <c r="O28" s="106"/>
      <c r="P28" s="106"/>
      <c r="Q28" s="106"/>
      <c r="R28" s="106"/>
      <c r="S28" s="105"/>
      <c r="T28" s="11"/>
      <c r="U28" s="16"/>
      <c r="V28" s="135"/>
      <c r="W28" s="66" t="s">
        <v>120</v>
      </c>
      <c r="X28" s="54" t="s">
        <v>187</v>
      </c>
      <c r="Y28" s="54" t="s">
        <v>187</v>
      </c>
      <c r="Z28" s="54" t="s">
        <v>187</v>
      </c>
      <c r="AA28" s="54"/>
      <c r="AB28" s="54" t="s">
        <v>187</v>
      </c>
      <c r="AC28" s="103" t="s">
        <v>187</v>
      </c>
      <c r="AD28" s="11"/>
      <c r="AE28" s="16"/>
      <c r="AF28" s="135"/>
      <c r="AG28" s="66" t="s">
        <v>120</v>
      </c>
      <c r="AH28" s="110"/>
      <c r="AI28" s="110"/>
      <c r="AJ28" s="110"/>
      <c r="AK28" s="110"/>
      <c r="AL28" s="110"/>
      <c r="AM28" s="128"/>
      <c r="AN28" s="11"/>
      <c r="AO28" s="16"/>
      <c r="AP28" s="135"/>
      <c r="AQ28" s="66" t="s">
        <v>120</v>
      </c>
      <c r="AR28" s="110"/>
      <c r="AS28" s="110"/>
      <c r="AT28" s="110"/>
      <c r="AU28" s="110"/>
      <c r="AV28" s="110"/>
      <c r="AW28" s="128"/>
      <c r="AX28" s="11"/>
      <c r="AY28" s="16"/>
      <c r="AZ28" s="135"/>
      <c r="BA28" s="66" t="s">
        <v>120</v>
      </c>
      <c r="BB28" s="54"/>
      <c r="BC28" s="54"/>
      <c r="BD28" s="54"/>
      <c r="BE28" s="54"/>
      <c r="BF28" s="54"/>
      <c r="BG28" s="103"/>
      <c r="BH28" s="11"/>
      <c r="BI28" s="16"/>
      <c r="BJ28" s="135"/>
      <c r="BK28" s="66" t="s">
        <v>120</v>
      </c>
      <c r="BL28" s="54" t="s">
        <v>188</v>
      </c>
      <c r="BM28" s="54"/>
      <c r="BN28" s="54"/>
      <c r="BO28" s="54"/>
      <c r="BP28" s="54" t="s">
        <v>188</v>
      </c>
      <c r="BQ28" s="103" t="s">
        <v>188</v>
      </c>
      <c r="BR28" s="11"/>
      <c r="BS28" s="16"/>
      <c r="BT28" s="135"/>
      <c r="BU28" s="66" t="s">
        <v>120</v>
      </c>
      <c r="BV28" s="54" t="s">
        <v>187</v>
      </c>
      <c r="BW28" s="110"/>
      <c r="BX28" s="110"/>
      <c r="BY28" s="110"/>
      <c r="BZ28" s="110"/>
      <c r="CA28" s="128"/>
      <c r="CB28" s="11"/>
      <c r="CC28" s="16"/>
      <c r="CD28" s="135"/>
      <c r="CE28" s="66" t="s">
        <v>120</v>
      </c>
      <c r="CF28" s="54" t="s">
        <v>188</v>
      </c>
      <c r="CG28" s="110"/>
      <c r="CH28" s="110"/>
      <c r="CI28" s="110"/>
      <c r="CJ28" s="110"/>
      <c r="CK28" s="128"/>
      <c r="CL28" s="11"/>
      <c r="CM28" s="16"/>
      <c r="CN28" s="135"/>
      <c r="CO28" s="66" t="s">
        <v>120</v>
      </c>
      <c r="CP28" s="54" t="s">
        <v>187</v>
      </c>
      <c r="CQ28" s="110"/>
      <c r="CR28" s="110"/>
      <c r="CS28" s="110"/>
      <c r="CT28" s="110"/>
      <c r="CU28" s="128"/>
      <c r="CV28" s="11"/>
      <c r="CW28" s="16"/>
      <c r="CX28" s="135"/>
      <c r="CY28" s="66" t="s">
        <v>120</v>
      </c>
      <c r="CZ28" s="54"/>
      <c r="DA28" s="54"/>
      <c r="DB28" s="54"/>
      <c r="DC28" s="54"/>
      <c r="DD28" s="54"/>
      <c r="DE28" s="103"/>
      <c r="DF28" s="11"/>
      <c r="DG28" s="16"/>
      <c r="DH28" s="135"/>
      <c r="DI28" s="66" t="s">
        <v>120</v>
      </c>
      <c r="DJ28" s="54" t="s">
        <v>187</v>
      </c>
      <c r="DK28" s="54"/>
      <c r="DL28" s="54"/>
      <c r="DM28" s="54"/>
      <c r="DN28" s="54" t="s">
        <v>187</v>
      </c>
      <c r="DO28" s="103" t="s">
        <v>187</v>
      </c>
      <c r="DP28" s="11"/>
      <c r="DQ28" s="16"/>
      <c r="DR28" s="135"/>
      <c r="DS28" s="66" t="s">
        <v>120</v>
      </c>
      <c r="DT28" s="54" t="s">
        <v>187</v>
      </c>
      <c r="DU28" s="54"/>
      <c r="DV28" s="54"/>
      <c r="DW28" s="54"/>
      <c r="DX28" s="54"/>
      <c r="DY28" s="103"/>
      <c r="DZ28" s="11"/>
      <c r="EA28" s="16"/>
      <c r="EB28" s="135"/>
      <c r="EC28" s="66" t="s">
        <v>120</v>
      </c>
      <c r="ED28" s="54" t="s">
        <v>187</v>
      </c>
      <c r="EE28" s="54"/>
      <c r="EF28" s="54"/>
      <c r="EG28" s="54"/>
      <c r="EH28" s="54"/>
      <c r="EI28" s="103"/>
      <c r="EJ28" s="11"/>
      <c r="EK28" s="16"/>
      <c r="EL28" s="135"/>
      <c r="EM28" s="66" t="s">
        <v>120</v>
      </c>
      <c r="EN28" s="54"/>
      <c r="EO28" s="54"/>
      <c r="EP28" s="54"/>
      <c r="EQ28" s="54"/>
      <c r="ER28" s="54"/>
      <c r="ES28" s="103"/>
      <c r="ET28" s="11"/>
      <c r="EU28" s="16"/>
      <c r="EV28" s="135"/>
      <c r="EW28" s="66" t="s">
        <v>120</v>
      </c>
      <c r="EX28" s="54" t="s">
        <v>187</v>
      </c>
      <c r="EY28" s="54"/>
      <c r="EZ28" s="54"/>
      <c r="FA28" s="54"/>
      <c r="FB28" s="54"/>
      <c r="FC28" s="103"/>
      <c r="FD28" s="11"/>
      <c r="FE28" s="16"/>
      <c r="FF28" s="135"/>
      <c r="FG28" s="66" t="s">
        <v>120</v>
      </c>
      <c r="FH28" s="54"/>
      <c r="FI28" s="54"/>
      <c r="FJ28" s="54"/>
      <c r="FK28" s="54"/>
      <c r="FL28" s="54"/>
      <c r="FM28" s="103"/>
      <c r="FN28" s="11"/>
      <c r="FO28" s="16"/>
      <c r="FP28" s="135"/>
      <c r="FQ28" s="66" t="s">
        <v>120</v>
      </c>
      <c r="FR28" s="54" t="s">
        <v>187</v>
      </c>
      <c r="FS28" s="54"/>
      <c r="FT28" s="54"/>
      <c r="FU28" s="54"/>
      <c r="FV28" s="54"/>
      <c r="FW28" s="103"/>
      <c r="FX28" s="11"/>
      <c r="FY28" s="16"/>
      <c r="FZ28" s="135"/>
      <c r="GA28" s="66" t="s">
        <v>120</v>
      </c>
      <c r="GB28" s="54"/>
      <c r="GC28" s="54"/>
      <c r="GD28" s="54"/>
      <c r="GE28" s="54"/>
      <c r="GF28" s="54"/>
      <c r="GG28" s="103"/>
      <c r="GH28" s="11"/>
      <c r="GI28" s="16"/>
      <c r="GJ28" s="135"/>
      <c r="GK28" s="66" t="s">
        <v>120</v>
      </c>
      <c r="GL28" s="54"/>
      <c r="GM28" s="54"/>
      <c r="GN28" s="54"/>
      <c r="GO28" s="54"/>
      <c r="GP28" s="54"/>
      <c r="GQ28" s="103"/>
      <c r="GR28" s="11"/>
      <c r="GS28" s="16"/>
      <c r="GT28" s="135"/>
      <c r="GU28" s="66" t="s">
        <v>120</v>
      </c>
      <c r="GV28" s="54" t="s">
        <v>187</v>
      </c>
      <c r="GW28" s="54"/>
      <c r="GX28" s="54"/>
      <c r="GY28" s="54"/>
      <c r="GZ28" s="54"/>
      <c r="HA28" s="103"/>
      <c r="HB28" s="11"/>
      <c r="HC28" s="16"/>
      <c r="HD28" s="135"/>
      <c r="HE28" s="66" t="s">
        <v>120</v>
      </c>
      <c r="HF28" s="54" t="s">
        <v>187</v>
      </c>
      <c r="HG28" s="54"/>
      <c r="HH28" s="54"/>
      <c r="HI28" s="54"/>
      <c r="HJ28" s="54"/>
      <c r="HK28" s="103"/>
      <c r="HL28" s="11"/>
      <c r="HM28" s="16"/>
      <c r="HN28" s="135"/>
      <c r="HO28" s="66" t="s">
        <v>120</v>
      </c>
      <c r="HP28" s="54"/>
      <c r="HQ28" s="54"/>
      <c r="HR28" s="54"/>
      <c r="HS28" s="54"/>
      <c r="HT28" s="54"/>
      <c r="HU28" s="103"/>
      <c r="HV28" s="11"/>
      <c r="HW28" s="16"/>
      <c r="HX28" s="135"/>
      <c r="HY28" s="66" t="s">
        <v>120</v>
      </c>
      <c r="HZ28" s="54" t="s">
        <v>187</v>
      </c>
      <c r="IA28" s="54"/>
      <c r="IB28" s="54"/>
      <c r="IC28" s="54"/>
      <c r="ID28" s="54"/>
      <c r="IE28" s="103"/>
      <c r="IF28" s="11"/>
      <c r="IG28" s="16"/>
      <c r="IH28" s="146"/>
      <c r="IR28" s="146"/>
    </row>
    <row xmlns:x14ac="http://schemas.microsoft.com/office/spreadsheetml/2009/9/ac" r="29" s="2" customFormat="true" ht="15" customHeight="true" x14ac:dyDescent="0.25">
      <c r="A29" s="424" t="str">
        <f ca="true">IF(ISBLANK('Data Summary'!A31),"",'Data Summary'!A31)</f>
        <v/>
      </c>
      <c r="B29" s="135"/>
      <c r="C29" s="66" t="s">
        <v>102</v>
      </c>
      <c r="D29" s="54"/>
      <c r="E29" s="54"/>
      <c r="F29" s="54"/>
      <c r="G29" s="54"/>
      <c r="H29" s="54"/>
      <c r="I29" s="103"/>
      <c r="J29" s="11"/>
      <c r="K29" s="16"/>
      <c r="L29" s="135"/>
      <c r="M29" s="66" t="s">
        <v>102</v>
      </c>
      <c r="N29" s="54"/>
      <c r="O29" s="54"/>
      <c r="P29" s="54"/>
      <c r="Q29" s="54"/>
      <c r="R29" s="54"/>
      <c r="S29" s="103"/>
      <c r="T29" s="11"/>
      <c r="U29" s="16"/>
      <c r="V29" s="135"/>
      <c r="W29" s="66" t="s">
        <v>102</v>
      </c>
      <c r="X29" s="54" t="s">
        <v>188</v>
      </c>
      <c r="Y29" s="54"/>
      <c r="Z29" s="54"/>
      <c r="AA29" s="54"/>
      <c r="AB29" s="54"/>
      <c r="AC29" s="103"/>
      <c r="AD29" s="11"/>
      <c r="AE29" s="16"/>
      <c r="AF29" s="135"/>
      <c r="AG29" s="66" t="s">
        <v>102</v>
      </c>
      <c r="AH29" s="54"/>
      <c r="AI29" s="54"/>
      <c r="AJ29" s="54"/>
      <c r="AK29" s="54"/>
      <c r="AL29" s="54"/>
      <c r="AM29" s="103"/>
      <c r="AN29" s="11"/>
      <c r="AO29" s="16"/>
      <c r="AP29" s="135"/>
      <c r="AQ29" s="66" t="s">
        <v>102</v>
      </c>
      <c r="AR29" s="54"/>
      <c r="AS29" s="54"/>
      <c r="AT29" s="54"/>
      <c r="AU29" s="54"/>
      <c r="AV29" s="54"/>
      <c r="AW29" s="103"/>
      <c r="AX29" s="11"/>
      <c r="AY29" s="16"/>
      <c r="AZ29" s="135"/>
      <c r="BA29" s="66" t="s">
        <v>102</v>
      </c>
      <c r="BB29" s="54"/>
      <c r="BC29" s="54"/>
      <c r="BD29" s="54"/>
      <c r="BE29" s="54"/>
      <c r="BF29" s="54"/>
      <c r="BG29" s="103"/>
      <c r="BH29" s="11"/>
      <c r="BI29" s="16"/>
      <c r="BJ29" s="135"/>
      <c r="BK29" s="66" t="s">
        <v>102</v>
      </c>
      <c r="BL29" s="54" t="s">
        <v>188</v>
      </c>
      <c r="BM29" s="54"/>
      <c r="BN29" s="54"/>
      <c r="BO29" s="54"/>
      <c r="BP29" s="54" t="s">
        <v>188</v>
      </c>
      <c r="BQ29" s="103" t="s">
        <v>188</v>
      </c>
      <c r="BR29" s="11"/>
      <c r="BS29" s="16"/>
      <c r="BT29" s="135"/>
      <c r="BU29" s="66" t="s">
        <v>102</v>
      </c>
      <c r="BV29" s="54" t="s">
        <v>187</v>
      </c>
      <c r="BW29" s="54"/>
      <c r="BX29" s="54"/>
      <c r="BY29" s="54"/>
      <c r="BZ29" s="54"/>
      <c r="CA29" s="103"/>
      <c r="CB29" s="11"/>
      <c r="CC29" s="16"/>
      <c r="CD29" s="135"/>
      <c r="CE29" s="66" t="s">
        <v>102</v>
      </c>
      <c r="CF29" s="54" t="s">
        <v>188</v>
      </c>
      <c r="CG29" s="54"/>
      <c r="CH29" s="54"/>
      <c r="CI29" s="54"/>
      <c r="CJ29" s="54"/>
      <c r="CK29" s="103"/>
      <c r="CL29" s="11"/>
      <c r="CM29" s="16"/>
      <c r="CN29" s="135"/>
      <c r="CO29" s="66" t="s">
        <v>102</v>
      </c>
      <c r="CP29" s="54" t="s">
        <v>187</v>
      </c>
      <c r="CQ29" s="54"/>
      <c r="CR29" s="54"/>
      <c r="CS29" s="54"/>
      <c r="CT29" s="54"/>
      <c r="CU29" s="103"/>
      <c r="CV29" s="11"/>
      <c r="CW29" s="16"/>
      <c r="CX29" s="135"/>
      <c r="CY29" s="66" t="s">
        <v>102</v>
      </c>
      <c r="CZ29" s="54"/>
      <c r="DA29" s="54"/>
      <c r="DB29" s="54"/>
      <c r="DC29" s="54"/>
      <c r="DD29" s="54"/>
      <c r="DE29" s="103"/>
      <c r="DF29" s="11"/>
      <c r="DG29" s="16"/>
      <c r="DH29" s="135"/>
      <c r="DI29" s="66" t="s">
        <v>102</v>
      </c>
      <c r="DJ29" s="54" t="s">
        <v>187</v>
      </c>
      <c r="DK29" s="54"/>
      <c r="DL29" s="54"/>
      <c r="DM29" s="54"/>
      <c r="DN29" s="54" t="s">
        <v>187</v>
      </c>
      <c r="DO29" s="103" t="s">
        <v>187</v>
      </c>
      <c r="DP29" s="11"/>
      <c r="DQ29" s="16"/>
      <c r="DR29" s="135"/>
      <c r="DS29" s="66" t="s">
        <v>102</v>
      </c>
      <c r="DT29" s="54" t="s">
        <v>187</v>
      </c>
      <c r="DU29" s="54"/>
      <c r="DV29" s="54"/>
      <c r="DW29" s="54"/>
      <c r="DX29" s="54"/>
      <c r="DY29" s="103"/>
      <c r="DZ29" s="11"/>
      <c r="EA29" s="16"/>
      <c r="EB29" s="135"/>
      <c r="EC29" s="66" t="s">
        <v>102</v>
      </c>
      <c r="ED29" s="54" t="s">
        <v>187</v>
      </c>
      <c r="EE29" s="54"/>
      <c r="EF29" s="54"/>
      <c r="EG29" s="54"/>
      <c r="EH29" s="54" t="s">
        <v>188</v>
      </c>
      <c r="EI29" s="103" t="s">
        <v>188</v>
      </c>
      <c r="EJ29" s="11"/>
      <c r="EK29" s="16"/>
      <c r="EL29" s="135"/>
      <c r="EM29" s="66" t="s">
        <v>102</v>
      </c>
      <c r="EN29" s="54"/>
      <c r="EO29" s="54"/>
      <c r="EP29" s="54"/>
      <c r="EQ29" s="54"/>
      <c r="ER29" s="54"/>
      <c r="ES29" s="103"/>
      <c r="ET29" s="11"/>
      <c r="EU29" s="16"/>
      <c r="EV29" s="135"/>
      <c r="EW29" s="66" t="s">
        <v>102</v>
      </c>
      <c r="EX29" s="54" t="s">
        <v>187</v>
      </c>
      <c r="EY29" s="54"/>
      <c r="EZ29" s="54"/>
      <c r="FA29" s="54"/>
      <c r="FB29" s="54"/>
      <c r="FC29" s="103"/>
      <c r="FD29" s="11"/>
      <c r="FE29" s="16"/>
      <c r="FF29" s="135"/>
      <c r="FG29" s="66" t="s">
        <v>102</v>
      </c>
      <c r="FH29" s="54"/>
      <c r="FI29" s="54"/>
      <c r="FJ29" s="54"/>
      <c r="FK29" s="54"/>
      <c r="FL29" s="54"/>
      <c r="FM29" s="103"/>
      <c r="FN29" s="11"/>
      <c r="FO29" s="16"/>
      <c r="FP29" s="135"/>
      <c r="FQ29" s="66" t="s">
        <v>102</v>
      </c>
      <c r="FR29" s="54" t="s">
        <v>187</v>
      </c>
      <c r="FS29" s="54"/>
      <c r="FT29" s="54"/>
      <c r="FU29" s="54"/>
      <c r="FV29" s="54"/>
      <c r="FW29" s="103"/>
      <c r="FX29" s="11"/>
      <c r="FY29" s="16"/>
      <c r="FZ29" s="135"/>
      <c r="GA29" s="66" t="s">
        <v>102</v>
      </c>
      <c r="GB29" s="54"/>
      <c r="GC29" s="54"/>
      <c r="GD29" s="54"/>
      <c r="GE29" s="54"/>
      <c r="GF29" s="54"/>
      <c r="GG29" s="103"/>
      <c r="GH29" s="11"/>
      <c r="GI29" s="16"/>
      <c r="GJ29" s="135"/>
      <c r="GK29" s="66" t="s">
        <v>102</v>
      </c>
      <c r="GL29" s="54"/>
      <c r="GM29" s="54"/>
      <c r="GN29" s="54"/>
      <c r="GO29" s="54"/>
      <c r="GP29" s="54"/>
      <c r="GQ29" s="103"/>
      <c r="GR29" s="11"/>
      <c r="GS29" s="16"/>
      <c r="GT29" s="135"/>
      <c r="GU29" s="66" t="s">
        <v>102</v>
      </c>
      <c r="GV29" s="54" t="s">
        <v>187</v>
      </c>
      <c r="GW29" s="54"/>
      <c r="GX29" s="54"/>
      <c r="GY29" s="54"/>
      <c r="GZ29" s="54"/>
      <c r="HA29" s="103"/>
      <c r="HB29" s="11"/>
      <c r="HC29" s="16"/>
      <c r="HD29" s="135"/>
      <c r="HE29" s="66" t="s">
        <v>102</v>
      </c>
      <c r="HF29" s="54" t="s">
        <v>187</v>
      </c>
      <c r="HG29" s="54"/>
      <c r="HH29" s="54"/>
      <c r="HI29" s="54"/>
      <c r="HJ29" s="54"/>
      <c r="HK29" s="103"/>
      <c r="HL29" s="11"/>
      <c r="HM29" s="16"/>
      <c r="HN29" s="135"/>
      <c r="HO29" s="66" t="s">
        <v>102</v>
      </c>
      <c r="HP29" s="54"/>
      <c r="HQ29" s="54"/>
      <c r="HR29" s="54"/>
      <c r="HS29" s="54"/>
      <c r="HT29" s="54"/>
      <c r="HU29" s="103"/>
      <c r="HV29" s="11"/>
      <c r="HW29" s="16"/>
      <c r="HX29" s="135"/>
      <c r="HY29" s="66" t="s">
        <v>102</v>
      </c>
      <c r="HZ29" s="54" t="s">
        <v>187</v>
      </c>
      <c r="IA29" s="54"/>
      <c r="IB29" s="54"/>
      <c r="IC29" s="54"/>
      <c r="ID29" s="54"/>
      <c r="IE29" s="103"/>
      <c r="IF29" s="11"/>
      <c r="IG29" s="16"/>
      <c r="IH29" s="146"/>
      <c r="IR29" s="146"/>
    </row>
    <row xmlns:x14ac="http://schemas.microsoft.com/office/spreadsheetml/2009/9/ac" r="30" s="2" customFormat="true" ht="15" customHeight="true" x14ac:dyDescent="0.25">
      <c r="A30" s="424" t="str">
        <f ca="true">IF(ISBLANK('Data Summary'!A32),"",'Data Summary'!A32)</f>
        <v/>
      </c>
      <c r="B30" s="135"/>
      <c r="C30" s="66" t="s">
        <v>127</v>
      </c>
      <c r="D30" s="54"/>
      <c r="E30" s="54"/>
      <c r="F30" s="54"/>
      <c r="G30" s="54"/>
      <c r="H30" s="54"/>
      <c r="I30" s="103"/>
      <c r="J30" s="11"/>
      <c r="K30" s="16"/>
      <c r="L30" s="135"/>
      <c r="M30" s="66" t="s">
        <v>127</v>
      </c>
      <c r="N30" s="54"/>
      <c r="O30" s="54"/>
      <c r="P30" s="54"/>
      <c r="Q30" s="54"/>
      <c r="R30" s="54"/>
      <c r="S30" s="103"/>
      <c r="T30" s="11"/>
      <c r="U30" s="16"/>
      <c r="V30" s="135"/>
      <c r="W30" s="66" t="s">
        <v>127</v>
      </c>
      <c r="X30" s="54"/>
      <c r="Y30" s="54"/>
      <c r="Z30" s="54"/>
      <c r="AA30" s="54"/>
      <c r="AB30" s="54"/>
      <c r="AC30" s="103"/>
      <c r="AD30" s="11"/>
      <c r="AE30" s="16"/>
      <c r="AF30" s="135"/>
      <c r="AG30" s="66" t="s">
        <v>127</v>
      </c>
      <c r="AH30" s="54"/>
      <c r="AI30" s="54"/>
      <c r="AJ30" s="54"/>
      <c r="AK30" s="54"/>
      <c r="AL30" s="54"/>
      <c r="AM30" s="103"/>
      <c r="AN30" s="11"/>
      <c r="AO30" s="16"/>
      <c r="AP30" s="135"/>
      <c r="AQ30" s="66" t="s">
        <v>127</v>
      </c>
      <c r="AR30" s="54"/>
      <c r="AS30" s="54"/>
      <c r="AT30" s="54"/>
      <c r="AU30" s="54"/>
      <c r="AV30" s="54"/>
      <c r="AW30" s="103"/>
      <c r="AX30" s="11"/>
      <c r="AY30" s="16"/>
      <c r="AZ30" s="135"/>
      <c r="BA30" s="66" t="s">
        <v>127</v>
      </c>
      <c r="BB30" s="54"/>
      <c r="BC30" s="54"/>
      <c r="BD30" s="54"/>
      <c r="BE30" s="54"/>
      <c r="BF30" s="54"/>
      <c r="BG30" s="103"/>
      <c r="BH30" s="11"/>
      <c r="BI30" s="16"/>
      <c r="BJ30" s="135"/>
      <c r="BK30" s="66" t="s">
        <v>127</v>
      </c>
      <c r="BL30" s="54"/>
      <c r="BM30" s="54"/>
      <c r="BN30" s="54"/>
      <c r="BO30" s="54"/>
      <c r="BP30" s="54"/>
      <c r="BQ30" s="103"/>
      <c r="BR30" s="11"/>
      <c r="BS30" s="16"/>
      <c r="BT30" s="135"/>
      <c r="BU30" s="66" t="s">
        <v>127</v>
      </c>
      <c r="BV30" s="54" t="s">
        <v>187</v>
      </c>
      <c r="BW30" s="54"/>
      <c r="BX30" s="54"/>
      <c r="BY30" s="54"/>
      <c r="BZ30" s="54"/>
      <c r="CA30" s="103"/>
      <c r="CB30" s="11"/>
      <c r="CC30" s="16"/>
      <c r="CD30" s="135"/>
      <c r="CE30" s="66" t="s">
        <v>127</v>
      </c>
      <c r="CF30" s="54"/>
      <c r="CG30" s="54"/>
      <c r="CH30" s="54"/>
      <c r="CI30" s="54"/>
      <c r="CJ30" s="54"/>
      <c r="CK30" s="103"/>
      <c r="CL30" s="11"/>
      <c r="CM30" s="16"/>
      <c r="CN30" s="135"/>
      <c r="CO30" s="66" t="s">
        <v>127</v>
      </c>
      <c r="CP30" s="54" t="s">
        <v>187</v>
      </c>
      <c r="CQ30" s="54"/>
      <c r="CR30" s="54"/>
      <c r="CS30" s="54"/>
      <c r="CT30" s="54"/>
      <c r="CU30" s="103"/>
      <c r="CV30" s="11"/>
      <c r="CW30" s="16"/>
      <c r="CX30" s="135"/>
      <c r="CY30" s="66" t="s">
        <v>127</v>
      </c>
      <c r="CZ30" s="54"/>
      <c r="DA30" s="54"/>
      <c r="DB30" s="54"/>
      <c r="DC30" s="54"/>
      <c r="DD30" s="54"/>
      <c r="DE30" s="103"/>
      <c r="DF30" s="11"/>
      <c r="DG30" s="16"/>
      <c r="DH30" s="135"/>
      <c r="DI30" s="66" t="s">
        <v>127</v>
      </c>
      <c r="DJ30" s="54" t="s">
        <v>187</v>
      </c>
      <c r="DK30" s="54"/>
      <c r="DL30" s="54"/>
      <c r="DM30" s="54"/>
      <c r="DN30" s="54" t="s">
        <v>187</v>
      </c>
      <c r="DO30" s="103" t="s">
        <v>187</v>
      </c>
      <c r="DP30" s="11"/>
      <c r="DQ30" s="16"/>
      <c r="DR30" s="135"/>
      <c r="DS30" s="66" t="s">
        <v>127</v>
      </c>
      <c r="DT30" s="54" t="s">
        <v>187</v>
      </c>
      <c r="DU30" s="54"/>
      <c r="DV30" s="54"/>
      <c r="DW30" s="54"/>
      <c r="DX30" s="54"/>
      <c r="DY30" s="103"/>
      <c r="DZ30" s="11"/>
      <c r="EA30" s="16"/>
      <c r="EB30" s="135"/>
      <c r="EC30" s="66" t="s">
        <v>127</v>
      </c>
      <c r="ED30" s="54" t="s">
        <v>187</v>
      </c>
      <c r="EE30" s="54"/>
      <c r="EF30" s="54"/>
      <c r="EG30" s="54"/>
      <c r="EH30" s="54"/>
      <c r="EI30" s="103"/>
      <c r="EJ30" s="11"/>
      <c r="EK30" s="16"/>
      <c r="EL30" s="135"/>
      <c r="EM30" s="66" t="s">
        <v>127</v>
      </c>
      <c r="EN30" s="54"/>
      <c r="EO30" s="54"/>
      <c r="EP30" s="54"/>
      <c r="EQ30" s="54"/>
      <c r="ER30" s="54"/>
      <c r="ES30" s="103"/>
      <c r="ET30" s="11"/>
      <c r="EU30" s="16"/>
      <c r="EV30" s="135"/>
      <c r="EW30" s="66" t="s">
        <v>127</v>
      </c>
      <c r="EX30" s="54" t="s">
        <v>187</v>
      </c>
      <c r="EY30" s="54"/>
      <c r="EZ30" s="54"/>
      <c r="FA30" s="54"/>
      <c r="FB30" s="54"/>
      <c r="FC30" s="103"/>
      <c r="FD30" s="11"/>
      <c r="FE30" s="16"/>
      <c r="FF30" s="135"/>
      <c r="FG30" s="66" t="s">
        <v>127</v>
      </c>
      <c r="FH30" s="54"/>
      <c r="FI30" s="54"/>
      <c r="FJ30" s="54"/>
      <c r="FK30" s="54"/>
      <c r="FL30" s="54"/>
      <c r="FM30" s="103"/>
      <c r="FN30" s="11"/>
      <c r="FO30" s="16"/>
      <c r="FP30" s="135"/>
      <c r="FQ30" s="66" t="s">
        <v>127</v>
      </c>
      <c r="FR30" s="54" t="s">
        <v>187</v>
      </c>
      <c r="FS30" s="54"/>
      <c r="FT30" s="54"/>
      <c r="FU30" s="54"/>
      <c r="FV30" s="54"/>
      <c r="FW30" s="103"/>
      <c r="FX30" s="11"/>
      <c r="FY30" s="16"/>
      <c r="FZ30" s="135"/>
      <c r="GA30" s="66" t="s">
        <v>127</v>
      </c>
      <c r="GB30" s="54"/>
      <c r="GC30" s="54"/>
      <c r="GD30" s="54"/>
      <c r="GE30" s="54"/>
      <c r="GF30" s="54"/>
      <c r="GG30" s="103"/>
      <c r="GH30" s="11"/>
      <c r="GI30" s="16"/>
      <c r="GJ30" s="135"/>
      <c r="GK30" s="66" t="s">
        <v>127</v>
      </c>
      <c r="GL30" s="54"/>
      <c r="GM30" s="54"/>
      <c r="GN30" s="54"/>
      <c r="GO30" s="54"/>
      <c r="GP30" s="54"/>
      <c r="GQ30" s="103"/>
      <c r="GR30" s="11"/>
      <c r="GS30" s="16"/>
      <c r="GT30" s="135"/>
      <c r="GU30" s="66" t="s">
        <v>127</v>
      </c>
      <c r="GV30" s="54" t="s">
        <v>187</v>
      </c>
      <c r="GW30" s="54"/>
      <c r="GX30" s="54"/>
      <c r="GY30" s="54"/>
      <c r="GZ30" s="54"/>
      <c r="HA30" s="103"/>
      <c r="HB30" s="11"/>
      <c r="HC30" s="16"/>
      <c r="HD30" s="135"/>
      <c r="HE30" s="66" t="s">
        <v>127</v>
      </c>
      <c r="HF30" s="54" t="s">
        <v>187</v>
      </c>
      <c r="HG30" s="54"/>
      <c r="HH30" s="54"/>
      <c r="HI30" s="54"/>
      <c r="HJ30" s="54"/>
      <c r="HK30" s="103"/>
      <c r="HL30" s="11"/>
      <c r="HM30" s="16"/>
      <c r="HN30" s="135"/>
      <c r="HO30" s="66" t="s">
        <v>127</v>
      </c>
      <c r="HP30" s="54"/>
      <c r="HQ30" s="54"/>
      <c r="HR30" s="54"/>
      <c r="HS30" s="54"/>
      <c r="HT30" s="54"/>
      <c r="HU30" s="103"/>
      <c r="HV30" s="11"/>
      <c r="HW30" s="16"/>
      <c r="HX30" s="135"/>
      <c r="HY30" s="66" t="s">
        <v>127</v>
      </c>
      <c r="HZ30" s="54" t="s">
        <v>187</v>
      </c>
      <c r="IA30" s="54"/>
      <c r="IB30" s="54"/>
      <c r="IC30" s="54"/>
      <c r="ID30" s="54"/>
      <c r="IE30" s="103"/>
      <c r="IF30" s="11"/>
      <c r="IG30" s="16"/>
      <c r="IH30" s="146"/>
      <c r="IR30" s="146"/>
    </row>
    <row xmlns:x14ac="http://schemas.microsoft.com/office/spreadsheetml/2009/9/ac" r="31" ht="16.5" customHeight="true" x14ac:dyDescent="0.25">
      <c r="A31" s="424" t="str">
        <f ca="true">IF(ISBLANK('Data Summary'!A33),"",'Data Summary'!A33)</f>
        <v/>
      </c>
      <c r="B31" s="135"/>
      <c r="C31" s="66" t="s">
        <v>128</v>
      </c>
      <c r="D31" s="54"/>
      <c r="E31" s="54"/>
      <c r="F31" s="54"/>
      <c r="G31" s="54"/>
      <c r="H31" s="54"/>
      <c r="I31" s="103"/>
      <c r="J31" s="11"/>
      <c r="K31" s="16"/>
      <c r="L31" s="135"/>
      <c r="M31" s="66" t="s">
        <v>128</v>
      </c>
      <c r="N31" s="54"/>
      <c r="O31" s="54"/>
      <c r="P31" s="54"/>
      <c r="Q31" s="54"/>
      <c r="R31" s="54"/>
      <c r="S31" s="103"/>
      <c r="T31" s="11"/>
      <c r="U31" s="16"/>
      <c r="V31" s="135"/>
      <c r="W31" s="66" t="s">
        <v>128</v>
      </c>
      <c r="X31" s="54"/>
      <c r="Y31" s="54"/>
      <c r="Z31" s="54"/>
      <c r="AA31" s="54"/>
      <c r="AB31" s="54"/>
      <c r="AC31" s="103"/>
      <c r="AD31" s="11"/>
      <c r="AE31" s="16"/>
      <c r="AF31" s="135"/>
      <c r="AG31" s="66" t="s">
        <v>128</v>
      </c>
      <c r="AH31" s="54"/>
      <c r="AI31" s="54"/>
      <c r="AJ31" s="54"/>
      <c r="AK31" s="54"/>
      <c r="AL31" s="54"/>
      <c r="AM31" s="103"/>
      <c r="AN31" s="11"/>
      <c r="AO31" s="16"/>
      <c r="AP31" s="135"/>
      <c r="AQ31" s="66" t="s">
        <v>128</v>
      </c>
      <c r="AR31" s="54"/>
      <c r="AS31" s="54"/>
      <c r="AT31" s="54"/>
      <c r="AU31" s="54"/>
      <c r="AV31" s="54"/>
      <c r="AW31" s="103"/>
      <c r="AX31" s="11"/>
      <c r="AY31" s="16"/>
      <c r="AZ31" s="135"/>
      <c r="BA31" s="66" t="s">
        <v>128</v>
      </c>
      <c r="BB31" s="54"/>
      <c r="BC31" s="54"/>
      <c r="BD31" s="54"/>
      <c r="BE31" s="54"/>
      <c r="BF31" s="54"/>
      <c r="BG31" s="103"/>
      <c r="BH31" s="11"/>
      <c r="BI31" s="16"/>
      <c r="BJ31" s="135"/>
      <c r="BK31" s="66" t="s">
        <v>128</v>
      </c>
      <c r="BL31" s="54"/>
      <c r="BM31" s="54"/>
      <c r="BN31" s="54"/>
      <c r="BO31" s="54"/>
      <c r="BP31" s="54"/>
      <c r="BQ31" s="103"/>
      <c r="BR31" s="11"/>
      <c r="BS31" s="16"/>
      <c r="BT31" s="135"/>
      <c r="BU31" s="66" t="s">
        <v>128</v>
      </c>
      <c r="BV31" s="54"/>
      <c r="BW31" s="54"/>
      <c r="BX31" s="54"/>
      <c r="BY31" s="54"/>
      <c r="BZ31" s="54"/>
      <c r="CA31" s="103"/>
      <c r="CB31" s="11"/>
      <c r="CC31" s="16"/>
      <c r="CD31" s="135"/>
      <c r="CE31" s="66" t="s">
        <v>128</v>
      </c>
      <c r="CF31" s="54"/>
      <c r="CG31" s="54"/>
      <c r="CH31" s="54"/>
      <c r="CI31" s="54"/>
      <c r="CJ31" s="54"/>
      <c r="CK31" s="103"/>
      <c r="CL31" s="11"/>
      <c r="CM31" s="16"/>
      <c r="CN31" s="135"/>
      <c r="CO31" s="66" t="s">
        <v>128</v>
      </c>
      <c r="CP31" s="54"/>
      <c r="CQ31" s="54"/>
      <c r="CR31" s="54"/>
      <c r="CS31" s="54"/>
      <c r="CT31" s="54"/>
      <c r="CU31" s="103"/>
      <c r="CV31" s="11"/>
      <c r="CW31" s="16"/>
      <c r="CX31" s="135"/>
      <c r="CY31" s="66" t="s">
        <v>128</v>
      </c>
      <c r="CZ31" s="54"/>
      <c r="DA31" s="54"/>
      <c r="DB31" s="54"/>
      <c r="DC31" s="54"/>
      <c r="DD31" s="54"/>
      <c r="DE31" s="103"/>
      <c r="DF31" s="11"/>
      <c r="DG31" s="16"/>
      <c r="DH31" s="135"/>
      <c r="DI31" s="66" t="s">
        <v>128</v>
      </c>
      <c r="DJ31" s="54"/>
      <c r="DK31" s="54"/>
      <c r="DL31" s="54"/>
      <c r="DM31" s="54"/>
      <c r="DN31" s="54"/>
      <c r="DO31" s="103"/>
      <c r="DP31" s="11"/>
      <c r="DQ31" s="16"/>
      <c r="DR31" s="135"/>
      <c r="DS31" s="66" t="s">
        <v>128</v>
      </c>
      <c r="DT31" s="54"/>
      <c r="DU31" s="54"/>
      <c r="DV31" s="54"/>
      <c r="DW31" s="54"/>
      <c r="DX31" s="54"/>
      <c r="DY31" s="103"/>
      <c r="DZ31" s="11"/>
      <c r="EA31" s="16"/>
      <c r="EB31" s="135"/>
      <c r="EC31" s="66" t="s">
        <v>128</v>
      </c>
      <c r="ED31" s="54"/>
      <c r="EE31" s="54"/>
      <c r="EF31" s="54"/>
      <c r="EG31" s="54"/>
      <c r="EH31" s="54"/>
      <c r="EI31" s="103"/>
      <c r="EJ31" s="11"/>
      <c r="EK31" s="16"/>
      <c r="EL31" s="135"/>
      <c r="EM31" s="66" t="s">
        <v>128</v>
      </c>
      <c r="EN31" s="54"/>
      <c r="EO31" s="54"/>
      <c r="EP31" s="54"/>
      <c r="EQ31" s="54"/>
      <c r="ER31" s="54"/>
      <c r="ES31" s="103"/>
      <c r="ET31" s="11"/>
      <c r="EU31" s="16"/>
      <c r="EV31" s="135"/>
      <c r="EW31" s="66" t="s">
        <v>128</v>
      </c>
      <c r="EX31" s="54"/>
      <c r="EY31" s="54"/>
      <c r="EZ31" s="54"/>
      <c r="FA31" s="54"/>
      <c r="FB31" s="54"/>
      <c r="FC31" s="103"/>
      <c r="FD31" s="11"/>
      <c r="FE31" s="16"/>
      <c r="FF31" s="135"/>
      <c r="FG31" s="66" t="s">
        <v>128</v>
      </c>
      <c r="FH31" s="54"/>
      <c r="FI31" s="54"/>
      <c r="FJ31" s="54"/>
      <c r="FK31" s="54"/>
      <c r="FL31" s="54"/>
      <c r="FM31" s="103"/>
      <c r="FN31" s="11"/>
      <c r="FO31" s="16"/>
      <c r="FP31" s="135"/>
      <c r="FQ31" s="66" t="s">
        <v>128</v>
      </c>
      <c r="FR31" s="54"/>
      <c r="FS31" s="54"/>
      <c r="FT31" s="54"/>
      <c r="FU31" s="54"/>
      <c r="FV31" s="54"/>
      <c r="FW31" s="103"/>
      <c r="FX31" s="11"/>
      <c r="FY31" s="16"/>
      <c r="FZ31" s="135"/>
      <c r="GA31" s="66" t="s">
        <v>128</v>
      </c>
      <c r="GB31" s="54"/>
      <c r="GC31" s="54"/>
      <c r="GD31" s="54"/>
      <c r="GE31" s="54"/>
      <c r="GF31" s="54"/>
      <c r="GG31" s="103"/>
      <c r="GH31" s="11"/>
      <c r="GI31" s="16"/>
      <c r="GJ31" s="135"/>
      <c r="GK31" s="66" t="s">
        <v>128</v>
      </c>
      <c r="GL31" s="54"/>
      <c r="GM31" s="54"/>
      <c r="GN31" s="54"/>
      <c r="GO31" s="54"/>
      <c r="GP31" s="54"/>
      <c r="GQ31" s="103"/>
      <c r="GR31" s="11"/>
      <c r="GS31" s="16"/>
      <c r="GT31" s="135"/>
      <c r="GU31" s="66" t="s">
        <v>128</v>
      </c>
      <c r="GV31" s="54"/>
      <c r="GW31" s="54"/>
      <c r="GX31" s="54"/>
      <c r="GY31" s="54"/>
      <c r="GZ31" s="54"/>
      <c r="HA31" s="103"/>
      <c r="HB31" s="11"/>
      <c r="HC31" s="16"/>
      <c r="HD31" s="135"/>
      <c r="HE31" s="66" t="s">
        <v>128</v>
      </c>
      <c r="HF31" s="54"/>
      <c r="HG31" s="54"/>
      <c r="HH31" s="54"/>
      <c r="HI31" s="54"/>
      <c r="HJ31" s="54"/>
      <c r="HK31" s="103"/>
      <c r="HL31" s="11"/>
      <c r="HM31" s="16"/>
      <c r="HN31" s="135"/>
      <c r="HO31" s="66" t="s">
        <v>128</v>
      </c>
      <c r="HP31" s="54"/>
      <c r="HQ31" s="54"/>
      <c r="HR31" s="54"/>
      <c r="HS31" s="54"/>
      <c r="HT31" s="54"/>
      <c r="HU31" s="103"/>
      <c r="HV31" s="11"/>
      <c r="HW31" s="16"/>
      <c r="HX31" s="135"/>
      <c r="HY31" s="66" t="s">
        <v>128</v>
      </c>
      <c r="HZ31" s="54"/>
      <c r="IA31" s="54"/>
      <c r="IB31" s="54"/>
      <c r="IC31" s="54"/>
      <c r="ID31" s="54"/>
      <c r="IE31" s="103"/>
      <c r="IF31" s="11"/>
      <c r="IG31" s="16"/>
    </row>
    <row xmlns:x14ac="http://schemas.microsoft.com/office/spreadsheetml/2009/9/ac" r="32" ht="16.5" customHeight="true" x14ac:dyDescent="0.25">
      <c r="A32" s="424" t="str">
        <f ca="true">IF(ISBLANK('Data Summary'!A34),"",'Data Summary'!A34)</f>
        <v/>
      </c>
      <c r="B32" s="135"/>
      <c r="C32" s="66" t="s">
        <v>103</v>
      </c>
      <c r="D32" s="54"/>
      <c r="E32" s="54"/>
      <c r="F32" s="54"/>
      <c r="G32" s="54"/>
      <c r="H32" s="54"/>
      <c r="I32" s="103"/>
      <c r="J32" s="11"/>
      <c r="K32" s="16"/>
      <c r="L32" s="135"/>
      <c r="M32" s="66" t="s">
        <v>103</v>
      </c>
      <c r="N32" s="54"/>
      <c r="O32" s="54"/>
      <c r="P32" s="54"/>
      <c r="Q32" s="54"/>
      <c r="R32" s="54"/>
      <c r="S32" s="103"/>
      <c r="T32" s="11"/>
      <c r="U32" s="16"/>
      <c r="V32" s="135"/>
      <c r="W32" s="66" t="s">
        <v>103</v>
      </c>
      <c r="X32" s="54" t="s">
        <v>188</v>
      </c>
      <c r="Y32" s="54"/>
      <c r="Z32" s="54"/>
      <c r="AA32" s="54"/>
      <c r="AB32" s="54"/>
      <c r="AC32" s="103"/>
      <c r="AD32" s="11"/>
      <c r="AE32" s="16"/>
      <c r="AF32" s="135"/>
      <c r="AG32" s="66" t="s">
        <v>103</v>
      </c>
      <c r="AH32" s="54"/>
      <c r="AI32" s="54"/>
      <c r="AJ32" s="54"/>
      <c r="AK32" s="54"/>
      <c r="AL32" s="54"/>
      <c r="AM32" s="103"/>
      <c r="AN32" s="11"/>
      <c r="AO32" s="16"/>
      <c r="AP32" s="135"/>
      <c r="AQ32" s="66" t="s">
        <v>103</v>
      </c>
      <c r="AR32" s="54"/>
      <c r="AS32" s="54"/>
      <c r="AT32" s="54"/>
      <c r="AU32" s="54"/>
      <c r="AV32" s="54"/>
      <c r="AW32" s="103"/>
      <c r="AX32" s="11"/>
      <c r="AY32" s="16"/>
      <c r="AZ32" s="135"/>
      <c r="BA32" s="66" t="s">
        <v>103</v>
      </c>
      <c r="BB32" s="54"/>
      <c r="BC32" s="54"/>
      <c r="BD32" s="54"/>
      <c r="BE32" s="54"/>
      <c r="BF32" s="54"/>
      <c r="BG32" s="103"/>
      <c r="BH32" s="11"/>
      <c r="BI32" s="16"/>
      <c r="BJ32" s="135"/>
      <c r="BK32" s="66" t="s">
        <v>103</v>
      </c>
      <c r="BL32" s="54" t="s">
        <v>188</v>
      </c>
      <c r="BM32" s="54"/>
      <c r="BN32" s="54"/>
      <c r="BO32" s="54"/>
      <c r="BP32" s="54"/>
      <c r="BQ32" s="103"/>
      <c r="BR32" s="11"/>
      <c r="BS32" s="16"/>
      <c r="BT32" s="135"/>
      <c r="BU32" s="66" t="s">
        <v>103</v>
      </c>
      <c r="BV32" s="54" t="s">
        <v>187</v>
      </c>
      <c r="BW32" s="54"/>
      <c r="BX32" s="54"/>
      <c r="BY32" s="54"/>
      <c r="BZ32" s="54"/>
      <c r="CA32" s="103"/>
      <c r="CB32" s="11"/>
      <c r="CC32" s="16"/>
      <c r="CD32" s="135"/>
      <c r="CE32" s="66" t="s">
        <v>103</v>
      </c>
      <c r="CF32" s="54" t="s">
        <v>188</v>
      </c>
      <c r="CG32" s="54"/>
      <c r="CH32" s="54"/>
      <c r="CI32" s="54"/>
      <c r="CJ32" s="54"/>
      <c r="CK32" s="103"/>
      <c r="CL32" s="11"/>
      <c r="CM32" s="16"/>
      <c r="CN32" s="135"/>
      <c r="CO32" s="66" t="s">
        <v>103</v>
      </c>
      <c r="CP32" s="54" t="s">
        <v>187</v>
      </c>
      <c r="CQ32" s="54"/>
      <c r="CR32" s="54"/>
      <c r="CS32" s="54"/>
      <c r="CT32" s="54"/>
      <c r="CU32" s="103"/>
      <c r="CV32" s="11"/>
      <c r="CW32" s="16"/>
      <c r="CX32" s="135"/>
      <c r="CY32" s="66" t="s">
        <v>103</v>
      </c>
      <c r="CZ32" s="54"/>
      <c r="DA32" s="54"/>
      <c r="DB32" s="54"/>
      <c r="DC32" s="54"/>
      <c r="DD32" s="54"/>
      <c r="DE32" s="103"/>
      <c r="DF32" s="11"/>
      <c r="DG32" s="16"/>
      <c r="DH32" s="135"/>
      <c r="DI32" s="66" t="s">
        <v>103</v>
      </c>
      <c r="DJ32" s="112" t="s">
        <v>187</v>
      </c>
      <c r="DK32" s="54"/>
      <c r="DL32" s="54"/>
      <c r="DM32" s="54"/>
      <c r="DN32" s="112" t="s">
        <v>187</v>
      </c>
      <c r="DO32" s="113" t="s">
        <v>187</v>
      </c>
      <c r="DP32" s="11"/>
      <c r="DQ32" s="16"/>
      <c r="DR32" s="135"/>
      <c r="DS32" s="66" t="s">
        <v>103</v>
      </c>
      <c r="DT32" s="112" t="s">
        <v>187</v>
      </c>
      <c r="DU32" s="54"/>
      <c r="DV32" s="54"/>
      <c r="DW32" s="54"/>
      <c r="DX32" s="112"/>
      <c r="DY32" s="113"/>
      <c r="DZ32" s="11"/>
      <c r="EA32" s="16"/>
      <c r="EB32" s="135"/>
      <c r="EC32" s="66" t="s">
        <v>103</v>
      </c>
      <c r="ED32" s="112" t="s">
        <v>187</v>
      </c>
      <c r="EE32" s="54"/>
      <c r="EF32" s="54"/>
      <c r="EG32" s="54"/>
      <c r="EH32" s="112"/>
      <c r="EI32" s="113"/>
      <c r="EJ32" s="11"/>
      <c r="EK32" s="16"/>
      <c r="EL32" s="135"/>
      <c r="EM32" s="66" t="s">
        <v>103</v>
      </c>
      <c r="EN32" s="54"/>
      <c r="EO32" s="54"/>
      <c r="EP32" s="54"/>
      <c r="EQ32" s="54"/>
      <c r="ER32" s="54"/>
      <c r="ES32" s="103"/>
      <c r="ET32" s="11"/>
      <c r="EU32" s="16"/>
      <c r="EV32" s="135"/>
      <c r="EW32" s="66" t="s">
        <v>103</v>
      </c>
      <c r="EX32" s="112" t="s">
        <v>187</v>
      </c>
      <c r="EY32" s="54"/>
      <c r="EZ32" s="54"/>
      <c r="FA32" s="54"/>
      <c r="FB32" s="112"/>
      <c r="FC32" s="113"/>
      <c r="FD32" s="11"/>
      <c r="FE32" s="16"/>
      <c r="FF32" s="135"/>
      <c r="FG32" s="66" t="s">
        <v>103</v>
      </c>
      <c r="FH32" s="54"/>
      <c r="FI32" s="54"/>
      <c r="FJ32" s="54"/>
      <c r="FK32" s="54"/>
      <c r="FL32" s="54"/>
      <c r="FM32" s="103"/>
      <c r="FN32" s="11"/>
      <c r="FO32" s="16"/>
      <c r="FP32" s="135"/>
      <c r="FQ32" s="66" t="s">
        <v>103</v>
      </c>
      <c r="FR32" s="112" t="s">
        <v>187</v>
      </c>
      <c r="FS32" s="54"/>
      <c r="FT32" s="54"/>
      <c r="FU32" s="54"/>
      <c r="FV32" s="112"/>
      <c r="FW32" s="113"/>
      <c r="FX32" s="11"/>
      <c r="FY32" s="16"/>
      <c r="FZ32" s="135"/>
      <c r="GA32" s="66" t="s">
        <v>103</v>
      </c>
      <c r="GB32" s="54"/>
      <c r="GC32" s="54"/>
      <c r="GD32" s="54"/>
      <c r="GE32" s="54"/>
      <c r="GF32" s="54"/>
      <c r="GG32" s="103"/>
      <c r="GH32" s="11"/>
      <c r="GI32" s="16"/>
      <c r="GJ32" s="135"/>
      <c r="GK32" s="66" t="s">
        <v>103</v>
      </c>
      <c r="GL32" s="54"/>
      <c r="GM32" s="54"/>
      <c r="GN32" s="54"/>
      <c r="GO32" s="54"/>
      <c r="GP32" s="54"/>
      <c r="GQ32" s="103"/>
      <c r="GR32" s="11"/>
      <c r="GS32" s="16"/>
      <c r="GT32" s="135"/>
      <c r="GU32" s="66" t="s">
        <v>103</v>
      </c>
      <c r="GV32" s="112" t="s">
        <v>187</v>
      </c>
      <c r="GW32" s="54"/>
      <c r="GX32" s="54"/>
      <c r="GY32" s="54"/>
      <c r="GZ32" s="112"/>
      <c r="HA32" s="113"/>
      <c r="HB32" s="11"/>
      <c r="HC32" s="16"/>
      <c r="HD32" s="135"/>
      <c r="HE32" s="66" t="s">
        <v>103</v>
      </c>
      <c r="HF32" s="112" t="s">
        <v>187</v>
      </c>
      <c r="HG32" s="54"/>
      <c r="HH32" s="54"/>
      <c r="HI32" s="54"/>
      <c r="HJ32" s="112"/>
      <c r="HK32" s="113"/>
      <c r="HL32" s="11"/>
      <c r="HM32" s="16"/>
      <c r="HN32" s="135"/>
      <c r="HO32" s="66" t="s">
        <v>103</v>
      </c>
      <c r="HP32" s="54"/>
      <c r="HQ32" s="54"/>
      <c r="HR32" s="54"/>
      <c r="HS32" s="54"/>
      <c r="HT32" s="54"/>
      <c r="HU32" s="103"/>
      <c r="HV32" s="11"/>
      <c r="HW32" s="16"/>
      <c r="HX32" s="135"/>
      <c r="HY32" s="66" t="s">
        <v>103</v>
      </c>
      <c r="HZ32" s="112" t="s">
        <v>187</v>
      </c>
      <c r="IA32" s="54"/>
      <c r="IB32" s="54"/>
      <c r="IC32" s="54"/>
      <c r="ID32" s="112"/>
      <c r="IE32" s="113"/>
      <c r="IF32" s="11"/>
      <c r="IG32" s="16"/>
    </row>
    <row xmlns:x14ac="http://schemas.microsoft.com/office/spreadsheetml/2009/9/ac" r="33" ht="16.5" customHeight="true" x14ac:dyDescent="0.25">
      <c r="A33" s="424" t="str">
        <f ca="true">IF(ISBLANK('Data Summary'!A35),"",'Data Summary'!A35)</f>
        <v/>
      </c>
      <c r="B33" s="136"/>
      <c r="C33" s="12" t="s">
        <v>23</v>
      </c>
      <c r="D33" s="73"/>
      <c r="E33" s="10"/>
      <c r="F33" s="10"/>
      <c r="G33" s="74"/>
      <c r="H33" s="75"/>
      <c r="I33" s="76"/>
      <c r="J33" s="11"/>
      <c r="K33" s="16"/>
      <c r="L33" s="136"/>
      <c r="M33" s="12" t="s">
        <v>23</v>
      </c>
      <c r="N33" s="73"/>
      <c r="O33" s="10"/>
      <c r="P33" s="10"/>
      <c r="Q33" s="74"/>
      <c r="R33" s="75"/>
      <c r="S33" s="76"/>
      <c r="T33" s="11"/>
      <c r="U33" s="16"/>
      <c r="V33" s="136"/>
      <c r="W33" s="12" t="s">
        <v>23</v>
      </c>
      <c r="X33" s="73"/>
      <c r="Y33" s="10"/>
      <c r="Z33" s="10"/>
      <c r="AA33" s="74"/>
      <c r="AB33" s="75"/>
      <c r="AC33" s="76"/>
      <c r="AD33" s="11"/>
      <c r="AE33" s="16"/>
      <c r="AF33" s="136"/>
      <c r="AG33" s="12" t="s">
        <v>23</v>
      </c>
      <c r="AH33" s="73"/>
      <c r="AI33" s="10"/>
      <c r="AJ33" s="10"/>
      <c r="AK33" s="74"/>
      <c r="AL33" s="75"/>
      <c r="AM33" s="76"/>
      <c r="AN33" s="11"/>
      <c r="AO33" s="16"/>
      <c r="AP33" s="136"/>
      <c r="AQ33" s="12" t="s">
        <v>23</v>
      </c>
      <c r="AR33" s="10"/>
      <c r="AS33" s="10"/>
      <c r="AT33" s="10"/>
      <c r="AU33" s="74"/>
      <c r="AV33" s="75"/>
      <c r="AW33" s="76"/>
      <c r="AX33" s="11"/>
      <c r="AY33" s="16"/>
      <c r="AZ33" s="136"/>
      <c r="BA33" s="12" t="s">
        <v>23</v>
      </c>
      <c r="BB33" s="10"/>
      <c r="BC33" s="10"/>
      <c r="BD33" s="10"/>
      <c r="BE33" s="74"/>
      <c r="BF33" s="75"/>
      <c r="BG33" s="76"/>
      <c r="BH33" s="11"/>
      <c r="BI33" s="16"/>
      <c r="BJ33" s="136"/>
      <c r="BK33" s="12" t="s">
        <v>23</v>
      </c>
      <c r="BL33" s="73">
        <v>662</v>
      </c>
      <c r="BM33" s="10"/>
      <c r="BN33" s="10"/>
      <c r="BO33" s="74"/>
      <c r="BP33" s="75"/>
      <c r="BQ33" s="76"/>
      <c r="BR33" s="11"/>
      <c r="BS33" s="16"/>
      <c r="BT33" s="136"/>
      <c r="BU33" s="12" t="s">
        <v>23</v>
      </c>
      <c r="BV33" s="10"/>
      <c r="BW33" s="10"/>
      <c r="BX33" s="10"/>
      <c r="BY33" s="74"/>
      <c r="BZ33" s="75"/>
      <c r="CA33" s="76"/>
      <c r="CB33" s="11"/>
      <c r="CC33" s="16"/>
      <c r="CD33" s="136"/>
      <c r="CE33" s="12" t="s">
        <v>23</v>
      </c>
      <c r="CF33" s="73">
        <v>137</v>
      </c>
      <c r="CG33" s="73"/>
      <c r="CH33" s="73"/>
      <c r="CI33" s="74"/>
      <c r="CJ33" s="75"/>
      <c r="CK33" s="76"/>
      <c r="CL33" s="11"/>
      <c r="CM33" s="16"/>
      <c r="CN33" s="136"/>
      <c r="CO33" s="12" t="s">
        <v>23</v>
      </c>
      <c r="CP33" s="10">
        <v>637</v>
      </c>
      <c r="CQ33" s="10"/>
      <c r="CR33" s="10"/>
      <c r="CS33" s="74"/>
      <c r="CT33" s="75"/>
      <c r="CU33" s="76"/>
      <c r="CV33" s="11"/>
      <c r="CW33" s="16"/>
      <c r="CX33" s="136"/>
      <c r="CY33" s="12" t="s">
        <v>23</v>
      </c>
      <c r="CZ33" s="73"/>
      <c r="DA33" s="10"/>
      <c r="DB33" s="10"/>
      <c r="DC33" s="74"/>
      <c r="DD33" s="75"/>
      <c r="DE33" s="76"/>
      <c r="DF33" s="11"/>
      <c r="DG33" s="16"/>
      <c r="DH33" s="136"/>
      <c r="DI33" s="12" t="s">
        <v>23</v>
      </c>
      <c r="DJ33" s="10"/>
      <c r="DK33" s="10"/>
      <c r="DL33" s="10"/>
      <c r="DM33" s="74"/>
      <c r="DN33" s="75"/>
      <c r="DO33" s="76"/>
      <c r="DP33" s="11"/>
      <c r="DQ33" s="16"/>
      <c r="DR33" s="136"/>
      <c r="DS33" s="12" t="s">
        <v>23</v>
      </c>
      <c r="DT33" s="228"/>
      <c r="DU33" s="228"/>
      <c r="DV33" s="228"/>
      <c r="DW33" s="228">
        <f>'Water Data'!DW30</f>
        <v>307</v>
      </c>
      <c r="DX33" s="228">
        <f>'Water Data'!DX30</f>
        <v>310</v>
      </c>
      <c r="DY33" s="229">
        <f>'Water Data'!DY30</f>
        <v>205</v>
      </c>
      <c r="DZ33" s="11"/>
      <c r="EA33" s="16"/>
      <c r="EB33" s="136"/>
      <c r="EC33" s="12" t="s">
        <v>23</v>
      </c>
      <c r="ED33" s="228"/>
      <c r="EE33" s="228"/>
      <c r="EF33" s="228"/>
      <c r="EG33" s="228">
        <f>'Water Data'!EG30</f>
        <v>340</v>
      </c>
      <c r="EH33" s="228">
        <f>'Water Data'!EH30</f>
        <v>308</v>
      </c>
      <c r="EI33" s="229">
        <f>'Water Data'!EI30</f>
        <v>204</v>
      </c>
      <c r="EJ33" s="11"/>
      <c r="EK33" s="16"/>
      <c r="EL33" s="136"/>
      <c r="EM33" s="12" t="s">
        <v>23</v>
      </c>
      <c r="EN33" s="73"/>
      <c r="EO33" s="10"/>
      <c r="EP33" s="10"/>
      <c r="EQ33" s="74"/>
      <c r="ER33" s="75"/>
      <c r="ES33" s="76"/>
      <c r="ET33" s="11"/>
      <c r="EU33" s="16"/>
      <c r="EV33" s="136"/>
      <c r="EW33" s="12" t="s">
        <v>23</v>
      </c>
      <c r="EX33" s="228">
        <v>529</v>
      </c>
      <c r="EY33" s="228" t="s">
        <v>381</v>
      </c>
      <c r="EZ33" s="228" t="s">
        <v>381</v>
      </c>
      <c r="FA33" s="228">
        <v>379</v>
      </c>
      <c r="FB33" s="228">
        <v>317</v>
      </c>
      <c r="FC33" s="229">
        <v>212</v>
      </c>
      <c r="FD33" s="11"/>
      <c r="FE33" s="16"/>
      <c r="FF33" s="136"/>
      <c r="FG33" s="12" t="s">
        <v>23</v>
      </c>
      <c r="FH33" s="73"/>
      <c r="FI33" s="10"/>
      <c r="FJ33" s="10"/>
      <c r="FK33" s="74"/>
      <c r="FL33" s="75"/>
      <c r="FM33" s="76"/>
      <c r="FN33" s="11"/>
      <c r="FO33" s="16"/>
      <c r="FP33" s="136"/>
      <c r="FQ33" s="12" t="s">
        <v>23</v>
      </c>
      <c r="FR33" s="228">
        <v>535</v>
      </c>
      <c r="FS33" s="228" t="s">
        <v>381</v>
      </c>
      <c r="FT33" s="228" t="s">
        <v>381</v>
      </c>
      <c r="FU33" s="228">
        <v>495</v>
      </c>
      <c r="FV33" s="228">
        <v>319</v>
      </c>
      <c r="FW33" s="229">
        <v>216</v>
      </c>
      <c r="FX33" s="11"/>
      <c r="FY33" s="16"/>
      <c r="FZ33" s="136"/>
      <c r="GA33" s="12" t="s">
        <v>23</v>
      </c>
      <c r="GB33" s="73"/>
      <c r="GC33" s="10"/>
      <c r="GD33" s="10"/>
      <c r="GE33" s="74"/>
      <c r="GF33" s="75"/>
      <c r="GG33" s="76"/>
      <c r="GH33" s="11"/>
      <c r="GI33" s="16"/>
      <c r="GJ33" s="136"/>
      <c r="GK33" s="12" t="s">
        <v>23</v>
      </c>
      <c r="GL33" s="73"/>
      <c r="GM33" s="10"/>
      <c r="GN33" s="10"/>
      <c r="GO33" s="74"/>
      <c r="GP33" s="75"/>
      <c r="GQ33" s="76"/>
      <c r="GR33" s="11"/>
      <c r="GS33" s="16"/>
      <c r="GT33" s="136"/>
      <c r="GU33" s="12" t="s">
        <v>23</v>
      </c>
      <c r="GV33" s="228">
        <v>1027</v>
      </c>
      <c r="GW33" s="228" t="s">
        <v>381</v>
      </c>
      <c r="GX33" s="228" t="s">
        <v>381</v>
      </c>
      <c r="GY33" s="228">
        <v>492</v>
      </c>
      <c r="GZ33" s="228">
        <v>320</v>
      </c>
      <c r="HA33" s="229">
        <v>215</v>
      </c>
      <c r="HB33" s="11"/>
      <c r="HC33" s="16"/>
      <c r="HD33" s="136"/>
      <c r="HE33" s="12" t="s">
        <v>23</v>
      </c>
      <c r="HF33" s="228">
        <v>1029</v>
      </c>
      <c r="HG33" s="228" t="s">
        <v>381</v>
      </c>
      <c r="HH33" s="228" t="s">
        <v>381</v>
      </c>
      <c r="HI33" s="228">
        <v>491</v>
      </c>
      <c r="HJ33" s="228">
        <v>320</v>
      </c>
      <c r="HK33" s="229">
        <v>218</v>
      </c>
      <c r="HL33" s="11"/>
      <c r="HM33" s="16"/>
      <c r="HN33" s="136"/>
      <c r="HO33" s="12" t="s">
        <v>23</v>
      </c>
      <c r="HP33" s="73"/>
      <c r="HQ33" s="10"/>
      <c r="HR33" s="10"/>
      <c r="HS33" s="74"/>
      <c r="HT33" s="75"/>
      <c r="HU33" s="76"/>
      <c r="HV33" s="11"/>
      <c r="HW33" s="16"/>
      <c r="HX33" s="136"/>
      <c r="HY33" s="12" t="s">
        <v>23</v>
      </c>
      <c r="HZ33" s="228">
        <v>1051</v>
      </c>
      <c r="IA33" s="228" t="s">
        <v>381</v>
      </c>
      <c r="IB33" s="228" t="s">
        <v>381</v>
      </c>
      <c r="IC33" s="228">
        <v>525</v>
      </c>
      <c r="ID33" s="228">
        <v>333</v>
      </c>
      <c r="IE33" s="229">
        <v>193</v>
      </c>
      <c r="IF33" s="11"/>
      <c r="IG33" s="16"/>
    </row>
    <row xmlns:x14ac="http://schemas.microsoft.com/office/spreadsheetml/2009/9/ac" r="34" s="3" customFormat="true" ht="16.5" customHeight="true" thickBot="true" x14ac:dyDescent="0.3">
      <c r="A34" s="424" t="str">
        <f ca="true">IF(ISBLANK('Data Summary'!A36),"",'Data Summary'!A36)</f>
        <v/>
      </c>
      <c r="B34" s="137"/>
      <c r="C34" s="28" t="s">
        <v>20</v>
      </c>
      <c r="D34" s="78"/>
      <c r="E34" s="78"/>
      <c r="F34" s="78"/>
      <c r="G34" s="84"/>
      <c r="H34" s="83"/>
      <c r="I34" s="85"/>
      <c r="J34" s="25"/>
      <c r="K34" s="18"/>
      <c r="L34" s="137"/>
      <c r="M34" s="28" t="s">
        <v>20</v>
      </c>
      <c r="N34" s="78"/>
      <c r="O34" s="83"/>
      <c r="P34" s="83"/>
      <c r="Q34" s="84"/>
      <c r="R34" s="83"/>
      <c r="S34" s="85"/>
      <c r="T34" s="25"/>
      <c r="U34" s="18"/>
      <c r="V34" s="137"/>
      <c r="W34" s="28" t="s">
        <v>20</v>
      </c>
      <c r="X34" s="78">
        <v>507</v>
      </c>
      <c r="Y34" s="78">
        <v>158</v>
      </c>
      <c r="Z34" s="78">
        <v>349</v>
      </c>
      <c r="AA34" s="78"/>
      <c r="AB34" s="78">
        <f>263+82</f>
        <v>345</v>
      </c>
      <c r="AC34" s="79">
        <f>91+46+25</f>
        <v>162</v>
      </c>
      <c r="AD34" s="25"/>
      <c r="AE34" s="18"/>
      <c r="AF34" s="137"/>
      <c r="AG34" s="28" t="s">
        <v>20</v>
      </c>
      <c r="AH34" s="78"/>
      <c r="AI34" s="83"/>
      <c r="AJ34" s="83"/>
      <c r="AK34" s="84"/>
      <c r="AL34" s="83"/>
      <c r="AM34" s="85"/>
      <c r="AN34" s="25"/>
      <c r="AO34" s="18"/>
      <c r="AP34" s="137"/>
      <c r="AQ34" s="28" t="s">
        <v>20</v>
      </c>
      <c r="AR34" s="83"/>
      <c r="AS34" s="83"/>
      <c r="AT34" s="83"/>
      <c r="AU34" s="84"/>
      <c r="AV34" s="83"/>
      <c r="AW34" s="85"/>
      <c r="AX34" s="25"/>
      <c r="AY34" s="18"/>
      <c r="AZ34" s="137"/>
      <c r="BA34" s="28" t="s">
        <v>20</v>
      </c>
      <c r="BB34" s="83"/>
      <c r="BC34" s="83"/>
      <c r="BD34" s="83"/>
      <c r="BE34" s="84"/>
      <c r="BF34" s="83"/>
      <c r="BG34" s="85"/>
      <c r="BH34" s="25"/>
      <c r="BI34" s="18"/>
      <c r="BJ34" s="137"/>
      <c r="BK34" s="28" t="s">
        <v>20</v>
      </c>
      <c r="BL34" s="78">
        <v>133</v>
      </c>
      <c r="BM34" s="83"/>
      <c r="BN34" s="83"/>
      <c r="BO34" s="84"/>
      <c r="BP34" s="83"/>
      <c r="BQ34" s="85"/>
      <c r="BR34" s="25"/>
      <c r="BS34" s="18"/>
      <c r="BT34" s="137"/>
      <c r="BU34" s="28" t="s">
        <v>20</v>
      </c>
      <c r="BV34" s="83">
        <v>659</v>
      </c>
      <c r="BW34" s="83"/>
      <c r="BX34" s="83"/>
      <c r="BY34" s="84">
        <v>210</v>
      </c>
      <c r="BZ34" s="83">
        <v>451</v>
      </c>
      <c r="CA34" s="85">
        <v>207</v>
      </c>
      <c r="CB34" s="25"/>
      <c r="CC34" s="18"/>
      <c r="CD34" s="137"/>
      <c r="CE34" s="28" t="s">
        <v>20</v>
      </c>
      <c r="CF34" s="78">
        <v>39</v>
      </c>
      <c r="CG34" s="78">
        <f>0.49*CF34</f>
        <v>19.11</v>
      </c>
      <c r="CH34" s="78">
        <f>0.51*CF34</f>
        <v>19.89</v>
      </c>
      <c r="CI34" s="84"/>
      <c r="CJ34" s="83"/>
      <c r="CK34" s="85"/>
      <c r="CL34" s="25"/>
      <c r="CM34" s="18"/>
      <c r="CN34" s="137"/>
      <c r="CO34" s="28" t="s">
        <v>20</v>
      </c>
      <c r="CP34" s="83">
        <v>637</v>
      </c>
      <c r="CQ34" s="83"/>
      <c r="CR34" s="83"/>
      <c r="CS34" s="84"/>
      <c r="CT34" s="83"/>
      <c r="CU34" s="85"/>
      <c r="CV34" s="25"/>
      <c r="CW34" s="18"/>
      <c r="CX34" s="137"/>
      <c r="CY34" s="28" t="s">
        <v>20</v>
      </c>
      <c r="CZ34" s="78"/>
      <c r="DA34" s="83"/>
      <c r="DB34" s="83"/>
      <c r="DC34" s="78"/>
      <c r="DD34" s="78"/>
      <c r="DE34" s="79"/>
      <c r="DF34" s="25"/>
      <c r="DG34" s="18"/>
      <c r="DH34" s="137"/>
      <c r="DI34" s="28" t="s">
        <v>20</v>
      </c>
      <c r="DJ34" s="83">
        <v>659</v>
      </c>
      <c r="DK34" s="83"/>
      <c r="DL34" s="83"/>
      <c r="DM34" s="84"/>
      <c r="DN34" s="83">
        <f>107+346</f>
        <v>453</v>
      </c>
      <c r="DO34" s="85">
        <f>87+65+54</f>
        <v>206</v>
      </c>
      <c r="DP34" s="25"/>
      <c r="DQ34" s="18"/>
      <c r="DR34" s="137"/>
      <c r="DS34" s="28" t="s">
        <v>20</v>
      </c>
      <c r="DT34" s="29">
        <f>'Water Data'!DT31</f>
        <v>515</v>
      </c>
      <c r="DU34" s="29"/>
      <c r="DV34" s="29"/>
      <c r="DW34" s="29">
        <f>'Water Data'!DW31</f>
        <v>307</v>
      </c>
      <c r="DX34" s="29">
        <f>'Water Data'!DX31</f>
        <v>310</v>
      </c>
      <c r="DY34" s="30">
        <f>'Water Data'!DY31</f>
        <v>205</v>
      </c>
      <c r="DZ34" s="25"/>
      <c r="EA34" s="18"/>
      <c r="EB34" s="137"/>
      <c r="EC34" s="28" t="s">
        <v>20</v>
      </c>
      <c r="ED34" s="29">
        <f>'Water Data'!ED31</f>
        <v>512</v>
      </c>
      <c r="EE34" s="29"/>
      <c r="EF34" s="29"/>
      <c r="EG34" s="29">
        <f>'Water Data'!EG31</f>
        <v>340</v>
      </c>
      <c r="EH34" s="29">
        <f>'Water Data'!EH31</f>
        <v>308</v>
      </c>
      <c r="EI34" s="30">
        <f>'Water Data'!EI31</f>
        <v>204</v>
      </c>
      <c r="EJ34" s="25"/>
      <c r="EK34" s="18"/>
      <c r="EL34" s="137"/>
      <c r="EM34" s="28" t="s">
        <v>20</v>
      </c>
      <c r="EN34" s="78"/>
      <c r="EO34" s="83"/>
      <c r="EP34" s="83"/>
      <c r="EQ34" s="78"/>
      <c r="ER34" s="78"/>
      <c r="ES34" s="79"/>
      <c r="ET34" s="25"/>
      <c r="EU34" s="18"/>
      <c r="EV34" s="137"/>
      <c r="EW34" s="28" t="s">
        <v>20</v>
      </c>
      <c r="EX34" s="29" t="s">
        <v>381</v>
      </c>
      <c r="EY34" s="29" t="s">
        <v>381</v>
      </c>
      <c r="EZ34" s="29" t="s">
        <v>381</v>
      </c>
      <c r="FA34" s="29" t="s">
        <v>381</v>
      </c>
      <c r="FB34" s="29" t="s">
        <v>381</v>
      </c>
      <c r="FC34" s="30" t="s">
        <v>381</v>
      </c>
      <c r="FD34" s="25"/>
      <c r="FE34" s="18"/>
      <c r="FF34" s="137"/>
      <c r="FG34" s="28" t="s">
        <v>20</v>
      </c>
      <c r="FH34" s="78"/>
      <c r="FI34" s="83"/>
      <c r="FJ34" s="83"/>
      <c r="FK34" s="78"/>
      <c r="FL34" s="78"/>
      <c r="FM34" s="79"/>
      <c r="FN34" s="25"/>
      <c r="FO34" s="18"/>
      <c r="FP34" s="137"/>
      <c r="FQ34" s="28" t="s">
        <v>20</v>
      </c>
      <c r="FR34" s="29" t="s">
        <v>381</v>
      </c>
      <c r="FS34" s="29" t="s">
        <v>381</v>
      </c>
      <c r="FT34" s="29" t="s">
        <v>381</v>
      </c>
      <c r="FU34" s="29" t="s">
        <v>381</v>
      </c>
      <c r="FV34" s="29" t="s">
        <v>381</v>
      </c>
      <c r="FW34" s="30" t="s">
        <v>381</v>
      </c>
      <c r="FX34" s="25"/>
      <c r="FY34" s="18"/>
      <c r="FZ34" s="137"/>
      <c r="GA34" s="28" t="s">
        <v>20</v>
      </c>
      <c r="GB34" s="78"/>
      <c r="GC34" s="83"/>
      <c r="GD34" s="83"/>
      <c r="GE34" s="78"/>
      <c r="GF34" s="78"/>
      <c r="GG34" s="79"/>
      <c r="GH34" s="25"/>
      <c r="GI34" s="18"/>
      <c r="GJ34" s="137"/>
      <c r="GK34" s="28" t="s">
        <v>20</v>
      </c>
      <c r="GL34" s="78"/>
      <c r="GM34" s="83"/>
      <c r="GN34" s="83"/>
      <c r="GO34" s="78"/>
      <c r="GP34" s="78"/>
      <c r="GQ34" s="79"/>
      <c r="GR34" s="25"/>
      <c r="GS34" s="18"/>
      <c r="GT34" s="137"/>
      <c r="GU34" s="28" t="s">
        <v>20</v>
      </c>
      <c r="GV34" s="29" t="s">
        <v>381</v>
      </c>
      <c r="GW34" s="29" t="s">
        <v>381</v>
      </c>
      <c r="GX34" s="29" t="s">
        <v>381</v>
      </c>
      <c r="GY34" s="29" t="s">
        <v>381</v>
      </c>
      <c r="GZ34" s="29" t="s">
        <v>381</v>
      </c>
      <c r="HA34" s="30" t="s">
        <v>381</v>
      </c>
      <c r="HB34" s="25"/>
      <c r="HC34" s="18"/>
      <c r="HD34" s="137"/>
      <c r="HE34" s="28" t="s">
        <v>20</v>
      </c>
      <c r="HF34" s="29" t="s">
        <v>381</v>
      </c>
      <c r="HG34" s="29" t="s">
        <v>381</v>
      </c>
      <c r="HH34" s="29" t="s">
        <v>381</v>
      </c>
      <c r="HI34" s="29" t="s">
        <v>381</v>
      </c>
      <c r="HJ34" s="29" t="s">
        <v>381</v>
      </c>
      <c r="HK34" s="30" t="s">
        <v>381</v>
      </c>
      <c r="HL34" s="25"/>
      <c r="HM34" s="18"/>
      <c r="HN34" s="137"/>
      <c r="HO34" s="28" t="s">
        <v>20</v>
      </c>
      <c r="HP34" s="78"/>
      <c r="HQ34" s="83"/>
      <c r="HR34" s="83"/>
      <c r="HS34" s="78"/>
      <c r="HT34" s="78"/>
      <c r="HU34" s="79"/>
      <c r="HV34" s="25"/>
      <c r="HW34" s="18"/>
      <c r="HX34" s="137"/>
      <c r="HY34" s="28" t="s">
        <v>20</v>
      </c>
      <c r="HZ34" s="29" t="s">
        <v>381</v>
      </c>
      <c r="IA34" s="29" t="s">
        <v>381</v>
      </c>
      <c r="IB34" s="29" t="s">
        <v>381</v>
      </c>
      <c r="IC34" s="29" t="s">
        <v>381</v>
      </c>
      <c r="ID34" s="29" t="s">
        <v>381</v>
      </c>
      <c r="IE34" s="30" t="s">
        <v>381</v>
      </c>
      <c r="IF34" s="25"/>
      <c r="IG34" s="18"/>
      <c r="IH34" s="138"/>
      <c r="IR34" s="138"/>
    </row>
    <row xmlns:x14ac="http://schemas.microsoft.com/office/spreadsheetml/2009/9/ac" r="35" s="3" customFormat="true" x14ac:dyDescent="0.25">
      <c r="A35" s="424" t="str">
        <f ca="true">IF(ISBLANK('Data Summary'!A37),"",'Data Summary'!A37)</f>
        <v/>
      </c>
      <c r="B35" s="138"/>
      <c r="L35" s="138"/>
      <c r="V35" s="138"/>
      <c r="AF35" s="138"/>
      <c r="AP35" s="138"/>
      <c r="AZ35" s="138"/>
      <c r="BA35" s="138"/>
      <c r="BB35" s="138"/>
      <c r="BC35" s="138"/>
      <c r="BD35" s="138"/>
      <c r="BE35" s="138"/>
      <c r="BF35" s="138"/>
      <c r="BG35" s="138"/>
      <c r="BJ35" s="138"/>
      <c r="BT35" s="138"/>
      <c r="CD35" s="138"/>
      <c r="CN35" s="138"/>
      <c r="CX35" s="138"/>
      <c r="DH35" s="138"/>
      <c r="DR35" s="138"/>
      <c r="EB35" s="138"/>
      <c r="EL35" s="138"/>
      <c r="EV35" s="138"/>
      <c r="FF35" s="138"/>
      <c r="FP35" s="138"/>
      <c r="FZ35" s="138"/>
      <c r="GJ35" s="138"/>
      <c r="GT35" s="138"/>
      <c r="HD35" s="138"/>
      <c r="HN35" s="138"/>
      <c r="HX35" s="138"/>
      <c r="IH35" s="138"/>
      <c r="IR35" s="138"/>
    </row>
    <row xmlns:x14ac="http://schemas.microsoft.com/office/spreadsheetml/2009/9/ac" r="36" s="3" customFormat="true" x14ac:dyDescent="0.25">
      <c r="A36" s="424" t="str">
        <f ca="true">IF(ISBLANK('Data Summary'!A38),"",'Data Summary'!A38)</f>
        <v/>
      </c>
      <c r="B36" s="138"/>
      <c r="L36" s="138"/>
      <c r="V36" s="138"/>
      <c r="AF36" s="138"/>
      <c r="AP36" s="138"/>
      <c r="AZ36" s="138"/>
      <c r="BA36" s="138"/>
      <c r="BB36" s="138"/>
      <c r="BC36" s="138"/>
      <c r="BD36" s="138"/>
      <c r="BE36" s="138"/>
      <c r="BF36" s="138"/>
      <c r="BG36" s="138"/>
      <c r="BJ36" s="138"/>
      <c r="BT36" s="138"/>
      <c r="CD36" s="138"/>
      <c r="CN36" s="138"/>
      <c r="CX36" s="138"/>
      <c r="DH36" s="138"/>
      <c r="DR36" s="138"/>
      <c r="EB36" s="138"/>
      <c r="EL36" s="138"/>
      <c r="EV36" s="138"/>
      <c r="FF36" s="138"/>
      <c r="FP36" s="138"/>
      <c r="FZ36" s="138"/>
      <c r="GJ36" s="138"/>
      <c r="GT36" s="138"/>
      <c r="HD36" s="138"/>
      <c r="HN36" s="138"/>
      <c r="HX36" s="138"/>
      <c r="IH36" s="138"/>
      <c r="IR36" s="138"/>
    </row>
    <row xmlns:x14ac="http://schemas.microsoft.com/office/spreadsheetml/2009/9/ac" r="37" s="3" customFormat="true" x14ac:dyDescent="0.25">
      <c r="A37" s="424" t="str">
        <f ca="true">IF(ISBLANK('Data Summary'!A39),"",'Data Summary'!A39)</f>
        <v/>
      </c>
      <c r="B37" s="138"/>
      <c r="L37" s="138"/>
      <c r="V37" s="138"/>
      <c r="AF37" s="138"/>
      <c r="AP37" s="138"/>
      <c r="AZ37" s="138"/>
      <c r="BA37" s="138"/>
      <c r="BB37" s="138"/>
      <c r="BC37" s="138"/>
      <c r="BD37" s="138"/>
      <c r="BE37" s="138"/>
      <c r="BF37" s="138"/>
      <c r="BG37" s="138"/>
      <c r="BJ37" s="138"/>
      <c r="BT37" s="138"/>
      <c r="CD37" s="138"/>
      <c r="CN37" s="138"/>
      <c r="CX37" s="138"/>
      <c r="DH37" s="138"/>
      <c r="DR37" s="138"/>
      <c r="EB37" s="138"/>
      <c r="EL37" s="138"/>
      <c r="EV37" s="138"/>
      <c r="FF37" s="138"/>
      <c r="FP37" s="138"/>
      <c r="FZ37" s="138"/>
      <c r="GJ37" s="138"/>
      <c r="GT37" s="138"/>
      <c r="HD37" s="138"/>
      <c r="HN37" s="138"/>
      <c r="HX37" s="138"/>
      <c r="IH37" s="138"/>
      <c r="IR37" s="138"/>
    </row>
    <row xmlns:x14ac="http://schemas.microsoft.com/office/spreadsheetml/2009/9/ac" r="38" s="3" customFormat="true" x14ac:dyDescent="0.25">
      <c r="A38" s="424" t="str">
        <f ca="true">IF(ISBLANK('Data Summary'!A40),"",'Data Summary'!A40)</f>
        <v/>
      </c>
      <c r="B38" s="138"/>
      <c r="L38" s="138"/>
      <c r="V38" s="138"/>
      <c r="AF38" s="138"/>
      <c r="AP38" s="138"/>
      <c r="AZ38" s="138"/>
      <c r="BA38" s="138"/>
      <c r="BB38" s="138"/>
      <c r="BC38" s="138"/>
      <c r="BD38" s="138"/>
      <c r="BE38" s="138"/>
      <c r="BF38" s="138"/>
      <c r="BG38" s="138"/>
      <c r="BJ38" s="138"/>
      <c r="BT38" s="138"/>
      <c r="CD38" s="138"/>
      <c r="CN38" s="138"/>
      <c r="CX38" s="138"/>
      <c r="DH38" s="138"/>
      <c r="DR38" s="138"/>
      <c r="EB38" s="138"/>
      <c r="EL38" s="138"/>
      <c r="EV38" s="138"/>
      <c r="FF38" s="138"/>
      <c r="FP38" s="138"/>
      <c r="FZ38" s="138"/>
      <c r="GJ38" s="138"/>
      <c r="GT38" s="138"/>
      <c r="HD38" s="138"/>
      <c r="HN38" s="138"/>
      <c r="HX38" s="138"/>
      <c r="IH38" s="138"/>
      <c r="IR38" s="138"/>
    </row>
    <row xmlns:x14ac="http://schemas.microsoft.com/office/spreadsheetml/2009/9/ac" r="39" s="3" customFormat="true" x14ac:dyDescent="0.25">
      <c r="A39" s="424" t="str">
        <f ca="true">IF(ISBLANK('Data Summary'!A41),"",'Data Summary'!A41)</f>
        <v/>
      </c>
      <c r="B39" s="138"/>
      <c r="L39" s="138"/>
      <c r="V39" s="138"/>
      <c r="AF39" s="138"/>
      <c r="AP39" s="138"/>
      <c r="AZ39" s="138"/>
      <c r="BA39" s="138"/>
      <c r="BB39" s="138"/>
      <c r="BC39" s="138"/>
      <c r="BD39" s="138"/>
      <c r="BE39" s="138"/>
      <c r="BF39" s="138"/>
      <c r="BG39" s="138"/>
      <c r="BJ39" s="138"/>
      <c r="BT39" s="138"/>
      <c r="CD39" s="138"/>
      <c r="CN39" s="138"/>
      <c r="CX39" s="138"/>
      <c r="DH39" s="138"/>
      <c r="DR39" s="138"/>
      <c r="EB39" s="138"/>
      <c r="EL39" s="138"/>
      <c r="EV39" s="138"/>
      <c r="FF39" s="138"/>
      <c r="FP39" s="138"/>
      <c r="FZ39" s="138"/>
      <c r="GJ39" s="138"/>
      <c r="GT39" s="138"/>
      <c r="HD39" s="138"/>
      <c r="HN39" s="138"/>
      <c r="HX39" s="138"/>
      <c r="IH39" s="138"/>
      <c r="IR39" s="138"/>
    </row>
    <row xmlns:x14ac="http://schemas.microsoft.com/office/spreadsheetml/2009/9/ac" r="40" s="3" customFormat="true" x14ac:dyDescent="0.25">
      <c r="A40" s="424" t="str">
        <f ca="true">IF(ISBLANK('Data Summary'!A42),"",'Data Summary'!A42)</f>
        <v/>
      </c>
      <c r="B40" s="138"/>
      <c r="L40" s="138"/>
      <c r="V40" s="138"/>
      <c r="AF40" s="138"/>
      <c r="AP40" s="138"/>
      <c r="AZ40" s="138"/>
      <c r="BA40" s="138"/>
      <c r="BB40" s="138"/>
      <c r="BC40" s="138"/>
      <c r="BD40" s="138"/>
      <c r="BE40" s="138"/>
      <c r="BF40" s="138"/>
      <c r="BG40" s="138"/>
      <c r="BJ40" s="138"/>
      <c r="BT40" s="138"/>
      <c r="CD40" s="138"/>
      <c r="CN40" s="138"/>
      <c r="CX40" s="138"/>
      <c r="DH40" s="138"/>
      <c r="DR40" s="138"/>
      <c r="EB40" s="138"/>
      <c r="EL40" s="138"/>
      <c r="EV40" s="138"/>
      <c r="FF40" s="138"/>
      <c r="FP40" s="138"/>
      <c r="FZ40" s="138"/>
      <c r="GJ40" s="138"/>
      <c r="GT40" s="138"/>
      <c r="HD40" s="138"/>
      <c r="HN40" s="138"/>
      <c r="HX40" s="138"/>
      <c r="IH40" s="138"/>
      <c r="IR40" s="138"/>
    </row>
    <row xmlns:x14ac="http://schemas.microsoft.com/office/spreadsheetml/2009/9/ac" r="41" s="3" customFormat="true" x14ac:dyDescent="0.25">
      <c r="A41" s="424" t="str">
        <f ca="true">IF(ISBLANK('Data Summary'!A43),"",'Data Summary'!A43)</f>
        <v/>
      </c>
      <c r="B41" s="138"/>
      <c r="L41" s="138"/>
      <c r="V41" s="138"/>
      <c r="AF41" s="138"/>
      <c r="AP41" s="138"/>
      <c r="AZ41" s="138"/>
      <c r="BA41" s="138"/>
      <c r="BB41" s="138"/>
      <c r="BC41" s="138"/>
      <c r="BD41" s="138"/>
      <c r="BE41" s="138"/>
      <c r="BF41" s="138"/>
      <c r="BG41" s="138"/>
      <c r="BJ41" s="138"/>
      <c r="BT41" s="138"/>
      <c r="CD41" s="138"/>
      <c r="CN41" s="138"/>
      <c r="CX41" s="138"/>
      <c r="DH41" s="138"/>
      <c r="DR41" s="138"/>
      <c r="EB41" s="138"/>
      <c r="EL41" s="138"/>
      <c r="EV41" s="138"/>
      <c r="FF41" s="138"/>
      <c r="FP41" s="138"/>
      <c r="FZ41" s="138"/>
      <c r="GJ41" s="138"/>
      <c r="GT41" s="138"/>
      <c r="HD41" s="138"/>
      <c r="HN41" s="138"/>
      <c r="HX41" s="138"/>
      <c r="IH41" s="138"/>
      <c r="IR41" s="138"/>
    </row>
    <row xmlns:x14ac="http://schemas.microsoft.com/office/spreadsheetml/2009/9/ac" r="42" s="3" customFormat="true" x14ac:dyDescent="0.25">
      <c r="A42" s="424" t="str">
        <f ca="true">IF(ISBLANK('Data Summary'!A44),"",'Data Summary'!A44)</f>
        <v/>
      </c>
      <c r="B42" s="138"/>
      <c r="L42" s="138"/>
      <c r="V42" s="138"/>
      <c r="AF42" s="138"/>
      <c r="AP42" s="138"/>
      <c r="AZ42" s="138"/>
      <c r="BA42" s="138"/>
      <c r="BB42" s="138"/>
      <c r="BC42" s="138"/>
      <c r="BD42" s="138"/>
      <c r="BE42" s="138"/>
      <c r="BF42" s="138"/>
      <c r="BG42" s="138"/>
      <c r="BJ42" s="138"/>
      <c r="BT42" s="138"/>
      <c r="CD42" s="138"/>
      <c r="CN42" s="138"/>
      <c r="CX42" s="138"/>
      <c r="DH42" s="138"/>
      <c r="DR42" s="138"/>
      <c r="EB42" s="138"/>
      <c r="EL42" s="138"/>
      <c r="EV42" s="138"/>
      <c r="FF42" s="138"/>
      <c r="FP42" s="138"/>
      <c r="FZ42" s="138"/>
      <c r="GJ42" s="138"/>
      <c r="GT42" s="138"/>
      <c r="HD42" s="138"/>
      <c r="HN42" s="138"/>
      <c r="HX42" s="138"/>
      <c r="IH42" s="138"/>
      <c r="IR42" s="138"/>
    </row>
    <row xmlns:x14ac="http://schemas.microsoft.com/office/spreadsheetml/2009/9/ac" r="43" s="3" customFormat="true" x14ac:dyDescent="0.25">
      <c r="A43" s="424" t="str">
        <f ca="true">IF(ISBLANK('Data Summary'!A45),"",'Data Summary'!A45)</f>
        <v/>
      </c>
      <c r="B43" s="138"/>
      <c r="L43" s="138"/>
      <c r="V43" s="138"/>
      <c r="AF43" s="138"/>
      <c r="AP43" s="138"/>
      <c r="AZ43" s="138"/>
      <c r="BA43" s="138"/>
      <c r="BB43" s="138"/>
      <c r="BC43" s="138"/>
      <c r="BD43" s="138"/>
      <c r="BE43" s="138"/>
      <c r="BF43" s="138"/>
      <c r="BG43" s="138"/>
      <c r="BJ43" s="138"/>
      <c r="BT43" s="138"/>
      <c r="CD43" s="138"/>
      <c r="CN43" s="138"/>
      <c r="CX43" s="138"/>
      <c r="DH43" s="138"/>
      <c r="DR43" s="138"/>
      <c r="EB43" s="138"/>
      <c r="EL43" s="138"/>
      <c r="EV43" s="138"/>
      <c r="FF43" s="138"/>
      <c r="FP43" s="138"/>
      <c r="FZ43" s="138"/>
      <c r="GJ43" s="138"/>
      <c r="GT43" s="138"/>
      <c r="HD43" s="138"/>
      <c r="HN43" s="138"/>
      <c r="HX43" s="138"/>
      <c r="IH43" s="138"/>
      <c r="IR43" s="138"/>
    </row>
    <row xmlns:x14ac="http://schemas.microsoft.com/office/spreadsheetml/2009/9/ac" r="44" s="3" customFormat="true" x14ac:dyDescent="0.25">
      <c r="A44" s="424" t="str">
        <f ca="true">IF(ISBLANK('Data Summary'!A46),"",'Data Summary'!A46)</f>
        <v/>
      </c>
      <c r="B44" s="138"/>
      <c r="L44" s="138"/>
      <c r="V44" s="138"/>
      <c r="AF44" s="138"/>
      <c r="AP44" s="138"/>
      <c r="AZ44" s="138"/>
      <c r="BA44" s="138"/>
      <c r="BB44" s="138"/>
      <c r="BC44" s="138"/>
      <c r="BD44" s="138"/>
      <c r="BE44" s="138"/>
      <c r="BF44" s="138"/>
      <c r="BG44" s="138"/>
      <c r="BJ44" s="138"/>
      <c r="BT44" s="138"/>
      <c r="CD44" s="138"/>
      <c r="CN44" s="138"/>
      <c r="CX44" s="138"/>
      <c r="DH44" s="138"/>
      <c r="DR44" s="138"/>
      <c r="EB44" s="138"/>
      <c r="EL44" s="138"/>
      <c r="EV44" s="138"/>
      <c r="FF44" s="138"/>
      <c r="FP44" s="138"/>
      <c r="FZ44" s="138"/>
      <c r="GJ44" s="138"/>
      <c r="GT44" s="138"/>
      <c r="HD44" s="138"/>
      <c r="HN44" s="138"/>
      <c r="HX44" s="138"/>
      <c r="IH44" s="138"/>
      <c r="IR44" s="138"/>
    </row>
    <row xmlns:x14ac="http://schemas.microsoft.com/office/spreadsheetml/2009/9/ac" r="45" s="3" customFormat="true" x14ac:dyDescent="0.25">
      <c r="A45" s="424" t="str">
        <f ca="true">IF(ISBLANK('Data Summary'!A47),"",'Data Summary'!A47)</f>
        <v/>
      </c>
      <c r="B45" s="138"/>
      <c r="L45" s="138"/>
      <c r="V45" s="138"/>
      <c r="AF45" s="138"/>
      <c r="AP45" s="138"/>
      <c r="AZ45" s="138"/>
      <c r="BA45" s="138"/>
      <c r="BB45" s="138"/>
      <c r="BC45" s="138"/>
      <c r="BD45" s="138"/>
      <c r="BE45" s="138"/>
      <c r="BF45" s="138"/>
      <c r="BG45" s="138"/>
      <c r="BJ45" s="138"/>
      <c r="BT45" s="138"/>
      <c r="CD45" s="138"/>
      <c r="CN45" s="138"/>
      <c r="CX45" s="138"/>
      <c r="DH45" s="138"/>
      <c r="DR45" s="138"/>
      <c r="EB45" s="138"/>
      <c r="EL45" s="138"/>
      <c r="EV45" s="138"/>
      <c r="FF45" s="138"/>
      <c r="FP45" s="138"/>
      <c r="FZ45" s="138"/>
      <c r="GJ45" s="138"/>
      <c r="GT45" s="138"/>
      <c r="HD45" s="138"/>
      <c r="HN45" s="138"/>
      <c r="HX45" s="138"/>
      <c r="IH45" s="138"/>
      <c r="IR45" s="138"/>
    </row>
    <row xmlns:x14ac="http://schemas.microsoft.com/office/spreadsheetml/2009/9/ac" r="46" s="3" customFormat="true" x14ac:dyDescent="0.25">
      <c r="A46" s="424" t="str">
        <f ca="true">IF(ISBLANK('Data Summary'!A48),"",'Data Summary'!A48)</f>
        <v/>
      </c>
      <c r="B46" s="138"/>
      <c r="L46" s="138"/>
      <c r="V46" s="138"/>
      <c r="AF46" s="138"/>
      <c r="AP46" s="138"/>
      <c r="AZ46" s="138"/>
      <c r="BA46" s="138"/>
      <c r="BB46" s="138"/>
      <c r="BC46" s="138"/>
      <c r="BD46" s="138"/>
      <c r="BE46" s="138"/>
      <c r="BF46" s="138"/>
      <c r="BG46" s="138"/>
      <c r="BJ46" s="138"/>
      <c r="BT46" s="138"/>
      <c r="CD46" s="138"/>
      <c r="CN46" s="138"/>
      <c r="CX46" s="138"/>
      <c r="DH46" s="138"/>
      <c r="DR46" s="138"/>
      <c r="EB46" s="138"/>
      <c r="EL46" s="138"/>
      <c r="EV46" s="138"/>
      <c r="FF46" s="138"/>
      <c r="FP46" s="138"/>
      <c r="FZ46" s="138"/>
      <c r="GJ46" s="138"/>
      <c r="GT46" s="138"/>
      <c r="HD46" s="138"/>
      <c r="HN46" s="138"/>
      <c r="HX46" s="138"/>
      <c r="IH46" s="138"/>
      <c r="IR46" s="138"/>
    </row>
    <row xmlns:x14ac="http://schemas.microsoft.com/office/spreadsheetml/2009/9/ac" r="47" s="3" customFormat="true" x14ac:dyDescent="0.25">
      <c r="A47" s="424" t="str">
        <f ca="true">IF(ISBLANK('Data Summary'!A49),"",'Data Summary'!A49)</f>
        <v/>
      </c>
      <c r="B47" s="138"/>
      <c r="L47" s="138"/>
      <c r="V47" s="138"/>
      <c r="AF47" s="138"/>
      <c r="AP47" s="138"/>
      <c r="AZ47" s="138"/>
      <c r="BA47" s="138"/>
      <c r="BB47" s="138"/>
      <c r="BC47" s="138"/>
      <c r="BD47" s="138"/>
      <c r="BE47" s="138"/>
      <c r="BF47" s="138"/>
      <c r="BG47" s="138"/>
      <c r="BJ47" s="138"/>
      <c r="BT47" s="138"/>
      <c r="CD47" s="138"/>
      <c r="CN47" s="138"/>
      <c r="CX47" s="138"/>
      <c r="DH47" s="138"/>
      <c r="DR47" s="138"/>
      <c r="EB47" s="138"/>
      <c r="EL47" s="138"/>
      <c r="EV47" s="138"/>
      <c r="FF47" s="138"/>
      <c r="FP47" s="138"/>
      <c r="FZ47" s="138"/>
      <c r="GJ47" s="138"/>
      <c r="GT47" s="138"/>
      <c r="HD47" s="138"/>
      <c r="HN47" s="138"/>
      <c r="HX47" s="138"/>
      <c r="IH47" s="138"/>
      <c r="IR47" s="138"/>
    </row>
    <row xmlns:x14ac="http://schemas.microsoft.com/office/spreadsheetml/2009/9/ac" r="48" s="3" customFormat="true" x14ac:dyDescent="0.25">
      <c r="A48" s="424" t="str">
        <f ca="true">IF(ISBLANK('Data Summary'!A50),"",'Data Summary'!A50)</f>
        <v/>
      </c>
      <c r="B48" s="138"/>
      <c r="L48" s="138"/>
      <c r="V48" s="138"/>
      <c r="AF48" s="138"/>
      <c r="AP48" s="138"/>
      <c r="AZ48" s="138"/>
      <c r="BA48" s="138"/>
      <c r="BB48" s="138"/>
      <c r="BC48" s="138"/>
      <c r="BD48" s="138"/>
      <c r="BE48" s="138"/>
      <c r="BF48" s="138"/>
      <c r="BG48" s="138"/>
      <c r="BJ48" s="138"/>
      <c r="BT48" s="138"/>
      <c r="CD48" s="138"/>
      <c r="CN48" s="138"/>
      <c r="CX48" s="138"/>
      <c r="DH48" s="138"/>
      <c r="DR48" s="138"/>
      <c r="EB48" s="138"/>
      <c r="EL48" s="138"/>
      <c r="EV48" s="138"/>
      <c r="FF48" s="138"/>
      <c r="FP48" s="138"/>
      <c r="FZ48" s="138"/>
      <c r="GJ48" s="138"/>
      <c r="GT48" s="138"/>
      <c r="HD48" s="138"/>
      <c r="HN48" s="138"/>
      <c r="HX48" s="138"/>
      <c r="IH48" s="138"/>
      <c r="IR48" s="138"/>
    </row>
    <row xmlns:x14ac="http://schemas.microsoft.com/office/spreadsheetml/2009/9/ac" r="49" s="3" customFormat="true" x14ac:dyDescent="0.25">
      <c r="A49" s="424" t="str">
        <f ca="true">IF(ISBLANK('Data Summary'!A51),"",'Data Summary'!A51)</f>
        <v/>
      </c>
      <c r="B49" s="138"/>
      <c r="L49" s="138"/>
      <c r="V49" s="138"/>
      <c r="AF49" s="138"/>
      <c r="AP49" s="138"/>
      <c r="AZ49" s="138"/>
      <c r="BA49" s="138"/>
      <c r="BB49" s="138"/>
      <c r="BC49" s="138"/>
      <c r="BD49" s="138"/>
      <c r="BE49" s="138"/>
      <c r="BF49" s="138"/>
      <c r="BG49" s="138"/>
      <c r="BJ49" s="138"/>
      <c r="BT49" s="138"/>
      <c r="CD49" s="138"/>
      <c r="CN49" s="138"/>
      <c r="CX49" s="138"/>
      <c r="DH49" s="138"/>
      <c r="DR49" s="138"/>
      <c r="EB49" s="138"/>
      <c r="EL49" s="138"/>
      <c r="EV49" s="138"/>
      <c r="FF49" s="138"/>
      <c r="FP49" s="138"/>
      <c r="FZ49" s="138"/>
      <c r="GJ49" s="138"/>
      <c r="GT49" s="138"/>
      <c r="HD49" s="138"/>
      <c r="HN49" s="138"/>
      <c r="HX49" s="138"/>
      <c r="IH49" s="138"/>
      <c r="IR49" s="138"/>
    </row>
    <row xmlns:x14ac="http://schemas.microsoft.com/office/spreadsheetml/2009/9/ac" r="50" s="3" customFormat="true" x14ac:dyDescent="0.25">
      <c r="A50" s="424" t="str">
        <f ca="true">IF(ISBLANK('Data Summary'!A52),"",'Data Summary'!A52)</f>
        <v/>
      </c>
      <c r="B50" s="138"/>
      <c r="L50" s="138"/>
      <c r="V50" s="138"/>
      <c r="AF50" s="138"/>
      <c r="AP50" s="138"/>
      <c r="AZ50" s="138"/>
      <c r="BA50" s="138"/>
      <c r="BB50" s="138"/>
      <c r="BC50" s="138"/>
      <c r="BD50" s="138"/>
      <c r="BE50" s="138"/>
      <c r="BF50" s="138"/>
      <c r="BG50" s="138"/>
      <c r="BJ50" s="138"/>
      <c r="BT50" s="138"/>
      <c r="CD50" s="138"/>
      <c r="CN50" s="138"/>
      <c r="CX50" s="138"/>
      <c r="DH50" s="138"/>
      <c r="DR50" s="138"/>
      <c r="EB50" s="138"/>
      <c r="EL50" s="138"/>
      <c r="EV50" s="138"/>
      <c r="FF50" s="138"/>
      <c r="FP50" s="138"/>
      <c r="FZ50" s="138"/>
      <c r="GJ50" s="138"/>
      <c r="GT50" s="138"/>
      <c r="HD50" s="138"/>
      <c r="HN50" s="138"/>
      <c r="HX50" s="138"/>
      <c r="IH50" s="138"/>
      <c r="IR50" s="138"/>
    </row>
    <row xmlns:x14ac="http://schemas.microsoft.com/office/spreadsheetml/2009/9/ac" r="51" s="3" customFormat="true" x14ac:dyDescent="0.25">
      <c r="A51" s="424" t="str">
        <f ca="true">IF(ISBLANK('Data Summary'!A53),"",'Data Summary'!A53)</f>
        <v/>
      </c>
      <c r="B51" s="138"/>
      <c r="L51" s="138"/>
      <c r="V51" s="138"/>
      <c r="AF51" s="138"/>
      <c r="AP51" s="138"/>
      <c r="AZ51" s="138"/>
      <c r="BA51" s="138"/>
      <c r="BB51" s="138"/>
      <c r="BC51" s="138"/>
      <c r="BD51" s="138"/>
      <c r="BE51" s="138"/>
      <c r="BF51" s="138"/>
      <c r="BG51" s="138"/>
      <c r="BJ51" s="138"/>
      <c r="BT51" s="138"/>
      <c r="CD51" s="138"/>
      <c r="CN51" s="138"/>
      <c r="CX51" s="138"/>
      <c r="DH51" s="138"/>
      <c r="DR51" s="138"/>
      <c r="EB51" s="138"/>
      <c r="EL51" s="138"/>
      <c r="EV51" s="138"/>
      <c r="FF51" s="138"/>
      <c r="FP51" s="138"/>
      <c r="FZ51" s="138"/>
      <c r="GJ51" s="138"/>
      <c r="GT51" s="138"/>
      <c r="HD51" s="138"/>
      <c r="HN51" s="138"/>
      <c r="HX51" s="138"/>
      <c r="IH51" s="138"/>
      <c r="IR51" s="138"/>
    </row>
    <row xmlns:x14ac="http://schemas.microsoft.com/office/spreadsheetml/2009/9/ac" r="52" s="3" customFormat="true" x14ac:dyDescent="0.25">
      <c r="A52" s="424" t="str">
        <f ca="true">IF(ISBLANK('Data Summary'!A54),"",'Data Summary'!A54)</f>
        <v/>
      </c>
      <c r="B52" s="138"/>
      <c r="L52" s="138"/>
      <c r="V52" s="138"/>
      <c r="AF52" s="138"/>
      <c r="AP52" s="138"/>
      <c r="AZ52" s="138"/>
      <c r="BA52" s="138"/>
      <c r="BB52" s="138"/>
      <c r="BC52" s="138"/>
      <c r="BD52" s="138"/>
      <c r="BE52" s="138"/>
      <c r="BF52" s="138"/>
      <c r="BG52" s="138"/>
      <c r="BJ52" s="138"/>
      <c r="BT52" s="138"/>
      <c r="CD52" s="138"/>
      <c r="CN52" s="138"/>
      <c r="CX52" s="138"/>
      <c r="DH52" s="138"/>
      <c r="DR52" s="138"/>
      <c r="EB52" s="138"/>
      <c r="EL52" s="138"/>
      <c r="EV52" s="138"/>
      <c r="FF52" s="138"/>
      <c r="FP52" s="138"/>
      <c r="FZ52" s="138"/>
      <c r="GJ52" s="138"/>
      <c r="GT52" s="138"/>
      <c r="HD52" s="138"/>
      <c r="HN52" s="138"/>
      <c r="HX52" s="138"/>
      <c r="IH52" s="138"/>
      <c r="IR52" s="138"/>
    </row>
    <row xmlns:x14ac="http://schemas.microsoft.com/office/spreadsheetml/2009/9/ac" r="53" s="3" customFormat="true" x14ac:dyDescent="0.25">
      <c r="A53" s="424" t="str">
        <f ca="true">IF(ISBLANK('Data Summary'!A55),"",'Data Summary'!A55)</f>
        <v/>
      </c>
      <c r="B53" s="138"/>
      <c r="L53" s="138"/>
      <c r="V53" s="138"/>
      <c r="AF53" s="138"/>
      <c r="AP53" s="138"/>
      <c r="AZ53" s="138"/>
      <c r="BA53" s="138"/>
      <c r="BB53" s="138"/>
      <c r="BC53" s="138"/>
      <c r="BD53" s="138"/>
      <c r="BE53" s="138"/>
      <c r="BF53" s="138"/>
      <c r="BG53" s="138"/>
      <c r="BJ53" s="138"/>
      <c r="BT53" s="138"/>
      <c r="CD53" s="138"/>
      <c r="CN53" s="138"/>
      <c r="CX53" s="138"/>
      <c r="DH53" s="138"/>
      <c r="DR53" s="138"/>
      <c r="EB53" s="138"/>
      <c r="EL53" s="138"/>
      <c r="EV53" s="138"/>
      <c r="FF53" s="138"/>
      <c r="FP53" s="138"/>
      <c r="FZ53" s="138"/>
      <c r="GJ53" s="138"/>
      <c r="GT53" s="138"/>
      <c r="HD53" s="138"/>
      <c r="HN53" s="138"/>
      <c r="HX53" s="138"/>
      <c r="IH53" s="138"/>
      <c r="IR53" s="138"/>
    </row>
    <row xmlns:x14ac="http://schemas.microsoft.com/office/spreadsheetml/2009/9/ac" r="54" s="3" customFormat="true" x14ac:dyDescent="0.25">
      <c r="A54" s="424" t="str">
        <f ca="true">IF(ISBLANK('Data Summary'!A56),"",'Data Summary'!A56)</f>
        <v/>
      </c>
      <c r="B54" s="138"/>
      <c r="L54" s="138"/>
      <c r="V54" s="138"/>
      <c r="AF54" s="138"/>
      <c r="AP54" s="138"/>
      <c r="AZ54" s="138"/>
      <c r="BA54" s="138"/>
      <c r="BB54" s="138"/>
      <c r="BC54" s="138"/>
      <c r="BD54" s="138"/>
      <c r="BE54" s="138"/>
      <c r="BF54" s="138"/>
      <c r="BG54" s="138"/>
      <c r="BJ54" s="138"/>
      <c r="BT54" s="138"/>
      <c r="CD54" s="138"/>
      <c r="CN54" s="138"/>
      <c r="CX54" s="138"/>
      <c r="DH54" s="138"/>
      <c r="DR54" s="138"/>
      <c r="EB54" s="138"/>
      <c r="EL54" s="138"/>
      <c r="EV54" s="138"/>
      <c r="FF54" s="138"/>
      <c r="FP54" s="138"/>
      <c r="FZ54" s="138"/>
      <c r="GJ54" s="138"/>
      <c r="GT54" s="138"/>
      <c r="HD54" s="138"/>
      <c r="HN54" s="138"/>
      <c r="HX54" s="138"/>
      <c r="IH54" s="138"/>
      <c r="IR54" s="138"/>
    </row>
    <row xmlns:x14ac="http://schemas.microsoft.com/office/spreadsheetml/2009/9/ac" r="55" s="3" customFormat="true" x14ac:dyDescent="0.25">
      <c r="A55" s="424" t="str">
        <f ca="true">IF(ISBLANK('Data Summary'!A57),"",'Data Summary'!A57)</f>
        <v/>
      </c>
      <c r="B55" s="138"/>
      <c r="L55" s="138"/>
      <c r="V55" s="138"/>
      <c r="AF55" s="138"/>
      <c r="AP55" s="138"/>
      <c r="AZ55" s="138"/>
      <c r="BA55" s="138"/>
      <c r="BB55" s="138"/>
      <c r="BC55" s="138"/>
      <c r="BD55" s="138"/>
      <c r="BE55" s="138"/>
      <c r="BF55" s="138"/>
      <c r="BG55" s="138"/>
      <c r="BJ55" s="138"/>
      <c r="BT55" s="138"/>
      <c r="CD55" s="138"/>
      <c r="CN55" s="138"/>
      <c r="CX55" s="138"/>
      <c r="DH55" s="138"/>
      <c r="DR55" s="138"/>
      <c r="EB55" s="138"/>
      <c r="EL55" s="138"/>
      <c r="EV55" s="138"/>
      <c r="FF55" s="138"/>
      <c r="FP55" s="138"/>
      <c r="FZ55" s="138"/>
      <c r="GJ55" s="138"/>
      <c r="GT55" s="138"/>
      <c r="HD55" s="138"/>
      <c r="HN55" s="138"/>
      <c r="HX55" s="138"/>
      <c r="IH55" s="138"/>
      <c r="IR55" s="138"/>
    </row>
    <row xmlns:x14ac="http://schemas.microsoft.com/office/spreadsheetml/2009/9/ac" r="56" s="3" customFormat="true" x14ac:dyDescent="0.25">
      <c r="A56" s="424" t="str">
        <f ca="true">IF(ISBLANK('Data Summary'!A58),"",'Data Summary'!A58)</f>
        <v/>
      </c>
      <c r="B56" s="138"/>
      <c r="L56" s="138"/>
      <c r="V56" s="138"/>
      <c r="AF56" s="138"/>
      <c r="AP56" s="138"/>
      <c r="AZ56" s="138"/>
      <c r="BA56" s="138"/>
      <c r="BB56" s="138"/>
      <c r="BC56" s="138"/>
      <c r="BD56" s="138"/>
      <c r="BE56" s="138"/>
      <c r="BF56" s="138"/>
      <c r="BG56" s="138"/>
      <c r="BJ56" s="138"/>
      <c r="BT56" s="138"/>
      <c r="CD56" s="138"/>
      <c r="CN56" s="138"/>
      <c r="CX56" s="138"/>
      <c r="DH56" s="138"/>
      <c r="DR56" s="138"/>
      <c r="EB56" s="138"/>
      <c r="EL56" s="138"/>
      <c r="EV56" s="138"/>
      <c r="FF56" s="138"/>
      <c r="FP56" s="138"/>
      <c r="FZ56" s="138"/>
      <c r="GJ56" s="138"/>
      <c r="GT56" s="138"/>
      <c r="HD56" s="138"/>
      <c r="HN56" s="138"/>
      <c r="HX56" s="138"/>
      <c r="IH56" s="138"/>
      <c r="IR56" s="138"/>
    </row>
    <row xmlns:x14ac="http://schemas.microsoft.com/office/spreadsheetml/2009/9/ac" r="57" s="3" customFormat="true" x14ac:dyDescent="0.25">
      <c r="A57" s="424" t="str">
        <f ca="true">IF(ISBLANK('Data Summary'!A59),"",'Data Summary'!A59)</f>
        <v/>
      </c>
      <c r="B57" s="138"/>
      <c r="L57" s="138"/>
      <c r="V57" s="138"/>
      <c r="AF57" s="138"/>
      <c r="AP57" s="138"/>
      <c r="AZ57" s="138"/>
      <c r="BA57" s="138"/>
      <c r="BB57" s="138"/>
      <c r="BC57" s="138"/>
      <c r="BD57" s="138"/>
      <c r="BE57" s="138"/>
      <c r="BF57" s="138"/>
      <c r="BG57" s="138"/>
      <c r="BJ57" s="138"/>
      <c r="BT57" s="138"/>
      <c r="CD57" s="138"/>
      <c r="CN57" s="138"/>
      <c r="CX57" s="138"/>
      <c r="DH57" s="138"/>
      <c r="DR57" s="138"/>
      <c r="EB57" s="138"/>
      <c r="EL57" s="138"/>
      <c r="EV57" s="138"/>
      <c r="FF57" s="138"/>
      <c r="FP57" s="138"/>
      <c r="FZ57" s="138"/>
      <c r="GJ57" s="138"/>
      <c r="GT57" s="138"/>
      <c r="HD57" s="138"/>
      <c r="HN57" s="138"/>
      <c r="HX57" s="138"/>
      <c r="IH57" s="138"/>
      <c r="IR57" s="138"/>
    </row>
    <row xmlns:x14ac="http://schemas.microsoft.com/office/spreadsheetml/2009/9/ac" r="58" s="3" customFormat="true" x14ac:dyDescent="0.25">
      <c r="A58" s="424" t="str">
        <f ca="true">IF(ISBLANK('Data Summary'!A60),"",'Data Summary'!A60)</f>
        <v/>
      </c>
      <c r="B58" s="138"/>
      <c r="L58" s="138"/>
      <c r="V58" s="138"/>
      <c r="AF58" s="138"/>
      <c r="AP58" s="138"/>
      <c r="AZ58" s="138"/>
      <c r="BA58" s="138"/>
      <c r="BB58" s="138"/>
      <c r="BC58" s="138"/>
      <c r="BD58" s="138"/>
      <c r="BE58" s="138"/>
      <c r="BF58" s="138"/>
      <c r="BG58" s="138"/>
      <c r="BJ58" s="138"/>
      <c r="BT58" s="138"/>
      <c r="CD58" s="138"/>
      <c r="CN58" s="138"/>
      <c r="CX58" s="138"/>
      <c r="DH58" s="138"/>
      <c r="DR58" s="138"/>
      <c r="EB58" s="138"/>
      <c r="EL58" s="138"/>
      <c r="EV58" s="138"/>
      <c r="FF58" s="138"/>
      <c r="FP58" s="138"/>
      <c r="FZ58" s="138"/>
      <c r="GJ58" s="138"/>
      <c r="GT58" s="138"/>
      <c r="HD58" s="138"/>
      <c r="HN58" s="138"/>
      <c r="HX58" s="138"/>
      <c r="IH58" s="138"/>
      <c r="IR58" s="138"/>
    </row>
    <row xmlns:x14ac="http://schemas.microsoft.com/office/spreadsheetml/2009/9/ac" r="59" s="3" customFormat="true" x14ac:dyDescent="0.25">
      <c r="A59" s="424" t="str">
        <f ca="true">IF(ISBLANK('Data Summary'!A61),"",'Data Summary'!A61)</f>
        <v/>
      </c>
      <c r="B59" s="138"/>
      <c r="L59" s="138"/>
      <c r="V59" s="138"/>
      <c r="AF59" s="138"/>
      <c r="AP59" s="138"/>
      <c r="AZ59" s="138"/>
      <c r="BA59" s="138"/>
      <c r="BB59" s="138"/>
      <c r="BC59" s="138"/>
      <c r="BD59" s="138"/>
      <c r="BE59" s="138"/>
      <c r="BF59" s="138"/>
      <c r="BG59" s="138"/>
      <c r="BJ59" s="138"/>
      <c r="BT59" s="138"/>
      <c r="CD59" s="138"/>
      <c r="CN59" s="138"/>
      <c r="CX59" s="138"/>
      <c r="DH59" s="138"/>
      <c r="DR59" s="138"/>
      <c r="EB59" s="138"/>
      <c r="EL59" s="138"/>
      <c r="EV59" s="138"/>
      <c r="FF59" s="138"/>
      <c r="FP59" s="138"/>
      <c r="FZ59" s="138"/>
      <c r="GJ59" s="138"/>
      <c r="GT59" s="138"/>
      <c r="HD59" s="138"/>
      <c r="HN59" s="138"/>
      <c r="HX59" s="138"/>
      <c r="IH59" s="138"/>
      <c r="IR59" s="138"/>
    </row>
    <row xmlns:x14ac="http://schemas.microsoft.com/office/spreadsheetml/2009/9/ac" r="60" s="3" customFormat="true" x14ac:dyDescent="0.25">
      <c r="A60" s="424" t="str">
        <f ca="true">IF(ISBLANK('Data Summary'!A62),"",'Data Summary'!A62)</f>
        <v/>
      </c>
      <c r="B60" s="138"/>
      <c r="L60" s="138"/>
      <c r="V60" s="138"/>
      <c r="AF60" s="138"/>
      <c r="AP60" s="138"/>
      <c r="AZ60" s="138"/>
      <c r="BA60" s="138"/>
      <c r="BB60" s="138"/>
      <c r="BC60" s="138"/>
      <c r="BD60" s="138"/>
      <c r="BE60" s="138"/>
      <c r="BF60" s="138"/>
      <c r="BG60" s="138"/>
      <c r="BJ60" s="138"/>
      <c r="BT60" s="138"/>
      <c r="CD60" s="138"/>
      <c r="CN60" s="138"/>
      <c r="CX60" s="138"/>
      <c r="DH60" s="138"/>
      <c r="DR60" s="138"/>
      <c r="EB60" s="138"/>
      <c r="EL60" s="138"/>
      <c r="EV60" s="138"/>
      <c r="FF60" s="138"/>
      <c r="FP60" s="138"/>
      <c r="FZ60" s="138"/>
      <c r="GJ60" s="138"/>
      <c r="GT60" s="138"/>
      <c r="HD60" s="138"/>
      <c r="HN60" s="138"/>
      <c r="HX60" s="138"/>
      <c r="IH60" s="138"/>
      <c r="IR60" s="138"/>
    </row>
    <row xmlns:x14ac="http://schemas.microsoft.com/office/spreadsheetml/2009/9/ac" r="61" s="3" customFormat="true" x14ac:dyDescent="0.25">
      <c r="A61" s="424" t="str">
        <f ca="true">IF(ISBLANK('Data Summary'!A63),"",'Data Summary'!A63)</f>
        <v/>
      </c>
      <c r="B61" s="138"/>
      <c r="L61" s="138"/>
      <c r="V61" s="138"/>
      <c r="AF61" s="138"/>
      <c r="AP61" s="138"/>
      <c r="AZ61" s="138"/>
      <c r="BA61" s="138"/>
      <c r="BB61" s="138"/>
      <c r="BC61" s="138"/>
      <c r="BD61" s="138"/>
      <c r="BE61" s="138"/>
      <c r="BF61" s="138"/>
      <c r="BG61" s="138"/>
      <c r="BJ61" s="138"/>
      <c r="BT61" s="138"/>
      <c r="CD61" s="138"/>
      <c r="CN61" s="138"/>
      <c r="CX61" s="138"/>
      <c r="DH61" s="138"/>
      <c r="DR61" s="138"/>
      <c r="EB61" s="138"/>
      <c r="EL61" s="138"/>
      <c r="EV61" s="138"/>
      <c r="FF61" s="138"/>
      <c r="FP61" s="138"/>
      <c r="FZ61" s="138"/>
      <c r="GJ61" s="138"/>
      <c r="GT61" s="138"/>
      <c r="HD61" s="138"/>
      <c r="HN61" s="138"/>
      <c r="HX61" s="138"/>
      <c r="IH61" s="138"/>
      <c r="IR61" s="138"/>
    </row>
    <row xmlns:x14ac="http://schemas.microsoft.com/office/spreadsheetml/2009/9/ac" r="62" s="3" customFormat="true" x14ac:dyDescent="0.25">
      <c r="A62" s="424" t="str">
        <f ca="true">IF(ISBLANK('Data Summary'!A64),"",'Data Summary'!A64)</f>
        <v/>
      </c>
      <c r="B62" s="138"/>
      <c r="L62" s="138"/>
      <c r="V62" s="138"/>
      <c r="AF62" s="138"/>
      <c r="AP62" s="138"/>
      <c r="AZ62" s="138"/>
      <c r="BA62" s="138"/>
      <c r="BB62" s="138"/>
      <c r="BC62" s="138"/>
      <c r="BD62" s="138"/>
      <c r="BE62" s="138"/>
      <c r="BF62" s="138"/>
      <c r="BG62" s="138"/>
      <c r="BJ62" s="138"/>
      <c r="BT62" s="138"/>
      <c r="CD62" s="138"/>
      <c r="CN62" s="138"/>
      <c r="CX62" s="138"/>
      <c r="DH62" s="138"/>
      <c r="DR62" s="138"/>
      <c r="EB62" s="138"/>
      <c r="EL62" s="138"/>
      <c r="EV62" s="138"/>
      <c r="FF62" s="138"/>
      <c r="FP62" s="138"/>
      <c r="FZ62" s="138"/>
      <c r="GJ62" s="138"/>
      <c r="GT62" s="138"/>
      <c r="HD62" s="138"/>
      <c r="HN62" s="138"/>
      <c r="HX62" s="138"/>
      <c r="IH62" s="138"/>
      <c r="IR62" s="138"/>
    </row>
    <row xmlns:x14ac="http://schemas.microsoft.com/office/spreadsheetml/2009/9/ac" r="63" s="3" customFormat="true" x14ac:dyDescent="0.25">
      <c r="A63" s="424" t="str">
        <f ca="true">IF(ISBLANK('Data Summary'!A65),"",'Data Summary'!A65)</f>
        <v/>
      </c>
      <c r="B63" s="138"/>
      <c r="L63" s="138"/>
      <c r="V63" s="138"/>
      <c r="AF63" s="138"/>
      <c r="AP63" s="138"/>
      <c r="AZ63" s="138"/>
      <c r="BA63" s="138"/>
      <c r="BB63" s="138"/>
      <c r="BC63" s="138"/>
      <c r="BD63" s="138"/>
      <c r="BE63" s="138"/>
      <c r="BF63" s="138"/>
      <c r="BG63" s="138"/>
      <c r="BJ63" s="138"/>
      <c r="BT63" s="138"/>
      <c r="CD63" s="138"/>
      <c r="CN63" s="138"/>
      <c r="CX63" s="138"/>
      <c r="DH63" s="138"/>
      <c r="DR63" s="138"/>
      <c r="EB63" s="138"/>
      <c r="EL63" s="138"/>
      <c r="EV63" s="138"/>
      <c r="FF63" s="138"/>
      <c r="FP63" s="138"/>
      <c r="FZ63" s="138"/>
      <c r="GJ63" s="138"/>
      <c r="GT63" s="138"/>
      <c r="HD63" s="138"/>
      <c r="HN63" s="138"/>
      <c r="HX63" s="138"/>
      <c r="IH63" s="138"/>
      <c r="IR63" s="138"/>
    </row>
    <row xmlns:x14ac="http://schemas.microsoft.com/office/spreadsheetml/2009/9/ac" r="64" s="3" customFormat="true" x14ac:dyDescent="0.25">
      <c r="A64" s="424" t="str">
        <f ca="true">IF(ISBLANK('Data Summary'!A66),"",'Data Summary'!A66)</f>
        <v/>
      </c>
      <c r="B64" s="138"/>
      <c r="L64" s="138"/>
      <c r="V64" s="138"/>
      <c r="AF64" s="138"/>
      <c r="AP64" s="138"/>
      <c r="AZ64" s="138"/>
      <c r="BA64" s="138"/>
      <c r="BB64" s="138"/>
      <c r="BC64" s="138"/>
      <c r="BD64" s="138"/>
      <c r="BE64" s="138"/>
      <c r="BF64" s="138"/>
      <c r="BG64" s="138"/>
      <c r="BJ64" s="138"/>
      <c r="BT64" s="138"/>
      <c r="CD64" s="138"/>
      <c r="CN64" s="138"/>
      <c r="CX64" s="138"/>
      <c r="DH64" s="138"/>
      <c r="DR64" s="138"/>
      <c r="EB64" s="138"/>
      <c r="EL64" s="138"/>
      <c r="EV64" s="138"/>
      <c r="FF64" s="138"/>
      <c r="FP64" s="138"/>
      <c r="FZ64" s="138"/>
      <c r="GJ64" s="138"/>
      <c r="GT64" s="138"/>
      <c r="HD64" s="138"/>
      <c r="HN64" s="138"/>
      <c r="HX64" s="138"/>
      <c r="IH64" s="138"/>
      <c r="IR64" s="138"/>
    </row>
    <row xmlns:x14ac="http://schemas.microsoft.com/office/spreadsheetml/2009/9/ac" r="65" s="3" customFormat="true" x14ac:dyDescent="0.25">
      <c r="A65" s="424" t="str">
        <f ca="true">IF(ISBLANK('Data Summary'!A67),"",'Data Summary'!A67)</f>
        <v/>
      </c>
      <c r="B65" s="138"/>
      <c r="L65" s="138"/>
      <c r="V65" s="138"/>
      <c r="AF65" s="138"/>
      <c r="AP65" s="138"/>
      <c r="AZ65" s="138"/>
      <c r="BA65" s="138"/>
      <c r="BB65" s="138"/>
      <c r="BC65" s="138"/>
      <c r="BD65" s="138"/>
      <c r="BE65" s="138"/>
      <c r="BF65" s="138"/>
      <c r="BG65" s="138"/>
      <c r="BJ65" s="138"/>
      <c r="BT65" s="138"/>
      <c r="CD65" s="138"/>
      <c r="CN65" s="138"/>
      <c r="CX65" s="138"/>
      <c r="DH65" s="138"/>
      <c r="DR65" s="138"/>
      <c r="EB65" s="138"/>
      <c r="EL65" s="138"/>
      <c r="EV65" s="138"/>
      <c r="FF65" s="138"/>
      <c r="FP65" s="138"/>
      <c r="FZ65" s="138"/>
      <c r="GJ65" s="138"/>
      <c r="GT65" s="138"/>
      <c r="HD65" s="138"/>
      <c r="HN65" s="138"/>
      <c r="HX65" s="138"/>
      <c r="IH65" s="138"/>
      <c r="IR65" s="138"/>
    </row>
    <row xmlns:x14ac="http://schemas.microsoft.com/office/spreadsheetml/2009/9/ac" r="66" s="3" customFormat="true" x14ac:dyDescent="0.25">
      <c r="A66" s="424" t="str">
        <f ca="true">IF(ISBLANK('Data Summary'!A68),"",'Data Summary'!A68)</f>
        <v/>
      </c>
      <c r="B66" s="138"/>
      <c r="L66" s="138"/>
      <c r="V66" s="138"/>
      <c r="AF66" s="138"/>
      <c r="AP66" s="138"/>
      <c r="AZ66" s="138"/>
      <c r="BA66" s="138"/>
      <c r="BB66" s="138"/>
      <c r="BC66" s="138"/>
      <c r="BD66" s="138"/>
      <c r="BE66" s="138"/>
      <c r="BF66" s="138"/>
      <c r="BG66" s="138"/>
      <c r="BJ66" s="138"/>
      <c r="BT66" s="138"/>
      <c r="CD66" s="138"/>
      <c r="CN66" s="138"/>
      <c r="CX66" s="138"/>
      <c r="DH66" s="138"/>
      <c r="DR66" s="138"/>
      <c r="EB66" s="138"/>
      <c r="EL66" s="138"/>
      <c r="EV66" s="138"/>
      <c r="FF66" s="138"/>
      <c r="FP66" s="138"/>
      <c r="FZ66" s="138"/>
      <c r="GJ66" s="138"/>
      <c r="GT66" s="138"/>
      <c r="HD66" s="138"/>
      <c r="HN66" s="138"/>
      <c r="HX66" s="138"/>
      <c r="IH66" s="138"/>
      <c r="IR66" s="138"/>
    </row>
    <row xmlns:x14ac="http://schemas.microsoft.com/office/spreadsheetml/2009/9/ac" r="67" s="3" customFormat="true" x14ac:dyDescent="0.25">
      <c r="A67" s="424" t="str">
        <f ca="true">IF(ISBLANK('Data Summary'!A69),"",'Data Summary'!A69)</f>
        <v/>
      </c>
      <c r="B67" s="138"/>
      <c r="L67" s="138"/>
      <c r="V67" s="138"/>
      <c r="AF67" s="138"/>
      <c r="AP67" s="138"/>
      <c r="AZ67" s="138"/>
      <c r="BA67" s="138"/>
      <c r="BB67" s="138"/>
      <c r="BC67" s="138"/>
      <c r="BD67" s="138"/>
      <c r="BE67" s="138"/>
      <c r="BF67" s="138"/>
      <c r="BG67" s="138"/>
      <c r="BJ67" s="138"/>
      <c r="BT67" s="138"/>
      <c r="CD67" s="138"/>
      <c r="CN67" s="138"/>
      <c r="CX67" s="138"/>
      <c r="DH67" s="138"/>
      <c r="DR67" s="138"/>
      <c r="EB67" s="138"/>
      <c r="EL67" s="138"/>
      <c r="EV67" s="138"/>
      <c r="FF67" s="138"/>
      <c r="FP67" s="138"/>
      <c r="FZ67" s="138"/>
      <c r="GJ67" s="138"/>
      <c r="GT67" s="138"/>
      <c r="HD67" s="138"/>
      <c r="HN67" s="138"/>
      <c r="HX67" s="138"/>
      <c r="IH67" s="138"/>
      <c r="IR67" s="138"/>
    </row>
    <row xmlns:x14ac="http://schemas.microsoft.com/office/spreadsheetml/2009/9/ac" r="68" s="3" customFormat="true" x14ac:dyDescent="0.25">
      <c r="A68" s="424" t="str">
        <f ca="true">IF(ISBLANK('Data Summary'!A70),"",'Data Summary'!A70)</f>
        <v/>
      </c>
      <c r="B68" s="138"/>
      <c r="L68" s="138"/>
      <c r="V68" s="138"/>
      <c r="AF68" s="138"/>
      <c r="AP68" s="138"/>
      <c r="AZ68" s="138"/>
      <c r="BA68" s="138"/>
      <c r="BB68" s="138"/>
      <c r="BC68" s="138"/>
      <c r="BD68" s="138"/>
      <c r="BE68" s="138"/>
      <c r="BF68" s="138"/>
      <c r="BG68" s="138"/>
      <c r="BJ68" s="138"/>
      <c r="BT68" s="138"/>
      <c r="CD68" s="138"/>
      <c r="CN68" s="138"/>
      <c r="CX68" s="138"/>
      <c r="DH68" s="138"/>
      <c r="DR68" s="138"/>
      <c r="EB68" s="138"/>
      <c r="EL68" s="138"/>
      <c r="EV68" s="138"/>
      <c r="FF68" s="138"/>
      <c r="FP68" s="138"/>
      <c r="FZ68" s="138"/>
      <c r="GJ68" s="138"/>
      <c r="GT68" s="138"/>
      <c r="HD68" s="138"/>
      <c r="HN68" s="138"/>
      <c r="HX68" s="138"/>
      <c r="IH68" s="138"/>
      <c r="IR68" s="138"/>
    </row>
    <row xmlns:x14ac="http://schemas.microsoft.com/office/spreadsheetml/2009/9/ac" r="69" s="3" customFormat="true" x14ac:dyDescent="0.25">
      <c r="A69" s="424" t="str">
        <f ca="true">IF(ISBLANK('Data Summary'!A71),"",'Data Summary'!A71)</f>
        <v/>
      </c>
      <c r="B69" s="138"/>
      <c r="L69" s="138"/>
      <c r="V69" s="138"/>
      <c r="AF69" s="138"/>
      <c r="AP69" s="138"/>
      <c r="AZ69" s="138"/>
      <c r="BA69" s="138"/>
      <c r="BB69" s="138"/>
      <c r="BC69" s="138"/>
      <c r="BD69" s="138"/>
      <c r="BE69" s="138"/>
      <c r="BF69" s="138"/>
      <c r="BG69" s="138"/>
      <c r="BJ69" s="138"/>
      <c r="BT69" s="138"/>
      <c r="CD69" s="138"/>
      <c r="CN69" s="138"/>
      <c r="CX69" s="138"/>
      <c r="DH69" s="138"/>
      <c r="DR69" s="138"/>
      <c r="EB69" s="138"/>
      <c r="EL69" s="138"/>
      <c r="EV69" s="138"/>
      <c r="FF69" s="138"/>
      <c r="FP69" s="138"/>
      <c r="FZ69" s="138"/>
      <c r="GJ69" s="138"/>
      <c r="GT69" s="138"/>
      <c r="HD69" s="138"/>
      <c r="HN69" s="138"/>
      <c r="HX69" s="138"/>
      <c r="IH69" s="138"/>
      <c r="IR69" s="138"/>
    </row>
    <row xmlns:x14ac="http://schemas.microsoft.com/office/spreadsheetml/2009/9/ac" r="70" s="3" customFormat="true" x14ac:dyDescent="0.25">
      <c r="A70" s="424" t="str">
        <f ca="true">IF(ISBLANK('Data Summary'!A72),"",'Data Summary'!A72)</f>
        <v/>
      </c>
      <c r="B70" s="138"/>
      <c r="L70" s="138"/>
      <c r="V70" s="138"/>
      <c r="AF70" s="138"/>
      <c r="AP70" s="138"/>
      <c r="AZ70" s="138"/>
      <c r="BA70" s="138"/>
      <c r="BB70" s="138"/>
      <c r="BC70" s="138"/>
      <c r="BD70" s="138"/>
      <c r="BE70" s="138"/>
      <c r="BF70" s="138"/>
      <c r="BG70" s="138"/>
      <c r="BJ70" s="138"/>
      <c r="BT70" s="138"/>
      <c r="CD70" s="138"/>
      <c r="CN70" s="138"/>
      <c r="CX70" s="138"/>
      <c r="DH70" s="138"/>
      <c r="DR70" s="138"/>
      <c r="EB70" s="138"/>
      <c r="EL70" s="138"/>
      <c r="EV70" s="138"/>
      <c r="FF70" s="138"/>
      <c r="FP70" s="138"/>
      <c r="FZ70" s="138"/>
      <c r="GJ70" s="138"/>
      <c r="GT70" s="138"/>
      <c r="HD70" s="138"/>
      <c r="HN70" s="138"/>
      <c r="HX70" s="138"/>
      <c r="IH70" s="138"/>
      <c r="IR70" s="138"/>
    </row>
    <row xmlns:x14ac="http://schemas.microsoft.com/office/spreadsheetml/2009/9/ac" r="71" s="3" customFormat="true" x14ac:dyDescent="0.25">
      <c r="A71" s="424" t="str">
        <f ca="true">IF(ISBLANK('Data Summary'!A73),"",'Data Summary'!A73)</f>
        <v/>
      </c>
      <c r="B71" s="138"/>
      <c r="L71" s="138"/>
      <c r="V71" s="138"/>
      <c r="AF71" s="138"/>
      <c r="AP71" s="138"/>
      <c r="AZ71" s="138"/>
      <c r="BA71" s="138"/>
      <c r="BB71" s="138"/>
      <c r="BC71" s="138"/>
      <c r="BD71" s="138"/>
      <c r="BE71" s="138"/>
      <c r="BF71" s="138"/>
      <c r="BG71" s="138"/>
      <c r="BJ71" s="138"/>
      <c r="BT71" s="138"/>
      <c r="CD71" s="138"/>
      <c r="CN71" s="138"/>
      <c r="CX71" s="138"/>
      <c r="DH71" s="138"/>
      <c r="DR71" s="138"/>
      <c r="EB71" s="138"/>
      <c r="EL71" s="138"/>
      <c r="EV71" s="138"/>
      <c r="FF71" s="138"/>
      <c r="FP71" s="138"/>
      <c r="FZ71" s="138"/>
      <c r="GJ71" s="138"/>
      <c r="GT71" s="138"/>
      <c r="HD71" s="138"/>
      <c r="HN71" s="138"/>
      <c r="HX71" s="138"/>
      <c r="IH71" s="138"/>
      <c r="IR71" s="138"/>
    </row>
    <row xmlns:x14ac="http://schemas.microsoft.com/office/spreadsheetml/2009/9/ac" r="72" s="3" customFormat="true" x14ac:dyDescent="0.25">
      <c r="A72" s="424" t="str">
        <f ca="true">IF(ISBLANK('Data Summary'!A74),"",'Data Summary'!A74)</f>
        <v/>
      </c>
      <c r="B72" s="138"/>
      <c r="L72" s="138"/>
      <c r="V72" s="138"/>
      <c r="AF72" s="138"/>
      <c r="AP72" s="138"/>
      <c r="AZ72" s="138"/>
      <c r="BA72" s="138"/>
      <c r="BB72" s="138"/>
      <c r="BC72" s="138"/>
      <c r="BD72" s="138"/>
      <c r="BE72" s="138"/>
      <c r="BF72" s="138"/>
      <c r="BG72" s="138"/>
      <c r="BJ72" s="138"/>
      <c r="BT72" s="138"/>
      <c r="CD72" s="138"/>
      <c r="CN72" s="138"/>
      <c r="CX72" s="138"/>
      <c r="DH72" s="138"/>
      <c r="DR72" s="138"/>
      <c r="EB72" s="138"/>
      <c r="EL72" s="138"/>
      <c r="EV72" s="138"/>
      <c r="FF72" s="138"/>
      <c r="FP72" s="138"/>
      <c r="FZ72" s="138"/>
      <c r="GJ72" s="138"/>
      <c r="GT72" s="138"/>
      <c r="HD72" s="138"/>
      <c r="HN72" s="138"/>
      <c r="HX72" s="138"/>
      <c r="IH72" s="138"/>
      <c r="IR72" s="138"/>
    </row>
    <row xmlns:x14ac="http://schemas.microsoft.com/office/spreadsheetml/2009/9/ac" r="73" s="3" customFormat="true" x14ac:dyDescent="0.25">
      <c r="A73" s="424" t="str">
        <f ca="true">IF(ISBLANK('Data Summary'!A75),"",'Data Summary'!A75)</f>
        <v/>
      </c>
      <c r="B73" s="138"/>
      <c r="L73" s="138"/>
      <c r="V73" s="138"/>
      <c r="AF73" s="138"/>
      <c r="AP73" s="138"/>
      <c r="AZ73" s="138"/>
      <c r="BA73" s="138"/>
      <c r="BB73" s="138"/>
      <c r="BC73" s="138"/>
      <c r="BD73" s="138"/>
      <c r="BE73" s="138"/>
      <c r="BF73" s="138"/>
      <c r="BG73" s="138"/>
      <c r="BJ73" s="138"/>
      <c r="BT73" s="138"/>
      <c r="CD73" s="138"/>
      <c r="CN73" s="138"/>
      <c r="CX73" s="138"/>
      <c r="DH73" s="138"/>
      <c r="DR73" s="138"/>
      <c r="EB73" s="138"/>
      <c r="EL73" s="138"/>
      <c r="EV73" s="138"/>
      <c r="FF73" s="138"/>
      <c r="FP73" s="138"/>
      <c r="FZ73" s="138"/>
      <c r="GJ73" s="138"/>
      <c r="GT73" s="138"/>
      <c r="HD73" s="138"/>
      <c r="HN73" s="138"/>
      <c r="HX73" s="138"/>
      <c r="IH73" s="138"/>
      <c r="IR73" s="138"/>
    </row>
    <row xmlns:x14ac="http://schemas.microsoft.com/office/spreadsheetml/2009/9/ac" r="74" s="3" customFormat="true" x14ac:dyDescent="0.25">
      <c r="A74" s="424" t="str">
        <f ca="true">IF(ISBLANK('Data Summary'!A76),"",'Data Summary'!A76)</f>
        <v/>
      </c>
      <c r="B74" s="138"/>
      <c r="L74" s="138"/>
      <c r="V74" s="138"/>
      <c r="AF74" s="138"/>
      <c r="AP74" s="138"/>
      <c r="AZ74" s="138"/>
      <c r="BA74" s="138"/>
      <c r="BB74" s="138"/>
      <c r="BC74" s="138"/>
      <c r="BD74" s="138"/>
      <c r="BE74" s="138"/>
      <c r="BF74" s="138"/>
      <c r="BG74" s="138"/>
      <c r="BJ74" s="138"/>
      <c r="BT74" s="138"/>
      <c r="CD74" s="138"/>
      <c r="CN74" s="138"/>
      <c r="CX74" s="138"/>
      <c r="DH74" s="138"/>
      <c r="DR74" s="138"/>
      <c r="EB74" s="138"/>
      <c r="EL74" s="138"/>
      <c r="EV74" s="138"/>
      <c r="FF74" s="138"/>
      <c r="FP74" s="138"/>
      <c r="FZ74" s="138"/>
      <c r="GJ74" s="138"/>
      <c r="GT74" s="138"/>
      <c r="HD74" s="138"/>
      <c r="HN74" s="138"/>
      <c r="HX74" s="138"/>
      <c r="IH74" s="138"/>
      <c r="IR74" s="138"/>
    </row>
    <row xmlns:x14ac="http://schemas.microsoft.com/office/spreadsheetml/2009/9/ac" r="75" s="3" customFormat="true" x14ac:dyDescent="0.25">
      <c r="A75" s="424" t="str">
        <f ca="true">IF(ISBLANK('Data Summary'!A77),"",'Data Summary'!A77)</f>
        <v/>
      </c>
      <c r="B75" s="138"/>
      <c r="L75" s="138"/>
      <c r="V75" s="138"/>
      <c r="AF75" s="138"/>
      <c r="AP75" s="138"/>
      <c r="AZ75" s="138"/>
      <c r="BA75" s="138"/>
      <c r="BB75" s="138"/>
      <c r="BC75" s="138"/>
      <c r="BD75" s="138"/>
      <c r="BE75" s="138"/>
      <c r="BF75" s="138"/>
      <c r="BG75" s="138"/>
      <c r="BJ75" s="138"/>
      <c r="BT75" s="138"/>
      <c r="CD75" s="138"/>
      <c r="CN75" s="138"/>
      <c r="CX75" s="138"/>
      <c r="DH75" s="138"/>
      <c r="DR75" s="138"/>
      <c r="EB75" s="138"/>
      <c r="EL75" s="138"/>
      <c r="EV75" s="138"/>
      <c r="FF75" s="138"/>
      <c r="FP75" s="138"/>
      <c r="FZ75" s="138"/>
      <c r="GJ75" s="138"/>
      <c r="GT75" s="138"/>
      <c r="HD75" s="138"/>
      <c r="HN75" s="138"/>
      <c r="HX75" s="138"/>
      <c r="IH75" s="138"/>
      <c r="IR75" s="138"/>
    </row>
    <row xmlns:x14ac="http://schemas.microsoft.com/office/spreadsheetml/2009/9/ac" r="76" s="3" customFormat="true" x14ac:dyDescent="0.25">
      <c r="A76" s="424" t="str">
        <f ca="true">IF(ISBLANK('Data Summary'!A78),"",'Data Summary'!A78)</f>
        <v/>
      </c>
      <c r="B76" s="138"/>
      <c r="L76" s="138"/>
      <c r="V76" s="138"/>
      <c r="AF76" s="138"/>
      <c r="AP76" s="138"/>
      <c r="AZ76" s="138"/>
      <c r="BA76" s="138"/>
      <c r="BB76" s="138"/>
      <c r="BC76" s="138"/>
      <c r="BD76" s="138"/>
      <c r="BE76" s="138"/>
      <c r="BF76" s="138"/>
      <c r="BG76" s="138"/>
      <c r="BJ76" s="138"/>
      <c r="BT76" s="138"/>
      <c r="CD76" s="138"/>
      <c r="CN76" s="138"/>
      <c r="CX76" s="138"/>
      <c r="DH76" s="138"/>
      <c r="DR76" s="138"/>
      <c r="EB76" s="138"/>
      <c r="EL76" s="138"/>
      <c r="EV76" s="138"/>
      <c r="FF76" s="138"/>
      <c r="FP76" s="138"/>
      <c r="FZ76" s="138"/>
      <c r="GJ76" s="138"/>
      <c r="GT76" s="138"/>
      <c r="HD76" s="138"/>
      <c r="HN76" s="138"/>
      <c r="HX76" s="138"/>
      <c r="IH76" s="138"/>
      <c r="IR76" s="138"/>
    </row>
    <row xmlns:x14ac="http://schemas.microsoft.com/office/spreadsheetml/2009/9/ac" r="77" s="3" customFormat="true" x14ac:dyDescent="0.25">
      <c r="A77" s="424" t="str">
        <f ca="true">IF(ISBLANK('Data Summary'!A79),"",'Data Summary'!A79)</f>
        <v/>
      </c>
      <c r="B77" s="138"/>
      <c r="L77" s="138"/>
      <c r="V77" s="138"/>
      <c r="AF77" s="138"/>
      <c r="AP77" s="138"/>
      <c r="AZ77" s="138"/>
      <c r="BA77" s="138"/>
      <c r="BB77" s="138"/>
      <c r="BC77" s="138"/>
      <c r="BD77" s="138"/>
      <c r="BE77" s="138"/>
      <c r="BF77" s="138"/>
      <c r="BG77" s="138"/>
      <c r="BJ77" s="138"/>
      <c r="BT77" s="138"/>
      <c r="CD77" s="138"/>
      <c r="CN77" s="138"/>
      <c r="CX77" s="138"/>
      <c r="DH77" s="138"/>
      <c r="DR77" s="138"/>
      <c r="EB77" s="138"/>
      <c r="EL77" s="138"/>
      <c r="EV77" s="138"/>
      <c r="FF77" s="138"/>
      <c r="FP77" s="138"/>
      <c r="FZ77" s="138"/>
      <c r="GJ77" s="138"/>
      <c r="GT77" s="138"/>
      <c r="HD77" s="138"/>
      <c r="HN77" s="138"/>
      <c r="HX77" s="138"/>
      <c r="IH77" s="138"/>
      <c r="IR77" s="138"/>
    </row>
    <row xmlns:x14ac="http://schemas.microsoft.com/office/spreadsheetml/2009/9/ac" r="78" s="3" customFormat="true" x14ac:dyDescent="0.25">
      <c r="A78" s="424" t="str">
        <f ca="true">IF(ISBLANK('Data Summary'!A80),"",'Data Summary'!A80)</f>
        <v/>
      </c>
      <c r="B78" s="138"/>
      <c r="L78" s="138"/>
      <c r="V78" s="138"/>
      <c r="AF78" s="138"/>
      <c r="AP78" s="138"/>
      <c r="AZ78" s="138"/>
      <c r="BA78" s="138"/>
      <c r="BB78" s="138"/>
      <c r="BC78" s="138"/>
      <c r="BD78" s="138"/>
      <c r="BE78" s="138"/>
      <c r="BF78" s="138"/>
      <c r="BG78" s="138"/>
      <c r="BJ78" s="138"/>
      <c r="BT78" s="138"/>
      <c r="CD78" s="138"/>
      <c r="CN78" s="138"/>
      <c r="CX78" s="138"/>
      <c r="DH78" s="138"/>
      <c r="DR78" s="138"/>
      <c r="EB78" s="138"/>
      <c r="EL78" s="138"/>
      <c r="EV78" s="138"/>
      <c r="FF78" s="138"/>
      <c r="FP78" s="138"/>
      <c r="FZ78" s="138"/>
      <c r="GJ78" s="138"/>
      <c r="GT78" s="138"/>
      <c r="HD78" s="138"/>
      <c r="HN78" s="138"/>
      <c r="HX78" s="138"/>
      <c r="IH78" s="138"/>
      <c r="IR78" s="138"/>
    </row>
    <row xmlns:x14ac="http://schemas.microsoft.com/office/spreadsheetml/2009/9/ac" r="79" s="3" customFormat="true" x14ac:dyDescent="0.25">
      <c r="A79" s="424" t="str">
        <f ca="true">IF(ISBLANK('Data Summary'!A81),"",'Data Summary'!A81)</f>
        <v/>
      </c>
      <c r="B79" s="138"/>
      <c r="L79" s="138"/>
      <c r="V79" s="138"/>
      <c r="AF79" s="138"/>
      <c r="AP79" s="138"/>
      <c r="AZ79" s="138"/>
      <c r="BA79" s="138"/>
      <c r="BB79" s="138"/>
      <c r="BC79" s="138"/>
      <c r="BD79" s="138"/>
      <c r="BE79" s="138"/>
      <c r="BF79" s="138"/>
      <c r="BG79" s="138"/>
      <c r="BJ79" s="138"/>
      <c r="BT79" s="138"/>
      <c r="CD79" s="138"/>
      <c r="CN79" s="138"/>
      <c r="CX79" s="138"/>
      <c r="DH79" s="138"/>
      <c r="DR79" s="138"/>
      <c r="EB79" s="138"/>
      <c r="EL79" s="138"/>
      <c r="EV79" s="138"/>
      <c r="FF79" s="138"/>
      <c r="FP79" s="138"/>
      <c r="FZ79" s="138"/>
      <c r="GJ79" s="138"/>
      <c r="GT79" s="138"/>
      <c r="HD79" s="138"/>
      <c r="HN79" s="138"/>
      <c r="HX79" s="138"/>
      <c r="IH79" s="138"/>
      <c r="IR79" s="138"/>
    </row>
    <row xmlns:x14ac="http://schemas.microsoft.com/office/spreadsheetml/2009/9/ac" r="80" s="3" customFormat="true" x14ac:dyDescent="0.25">
      <c r="A80" s="424" t="str">
        <f ca="true">IF(ISBLANK('Data Summary'!A82),"",'Data Summary'!A82)</f>
        <v/>
      </c>
      <c r="B80" s="138"/>
      <c r="L80" s="138"/>
      <c r="V80" s="138"/>
      <c r="AF80" s="138"/>
      <c r="AP80" s="138"/>
      <c r="AZ80" s="138"/>
      <c r="BA80" s="138"/>
      <c r="BB80" s="138"/>
      <c r="BC80" s="138"/>
      <c r="BD80" s="138"/>
      <c r="BE80" s="138"/>
      <c r="BF80" s="138"/>
      <c r="BG80" s="138"/>
      <c r="BJ80" s="138"/>
      <c r="BT80" s="138"/>
      <c r="CD80" s="138"/>
      <c r="CN80" s="138"/>
      <c r="CX80" s="138"/>
      <c r="DH80" s="138"/>
      <c r="DR80" s="138"/>
      <c r="EB80" s="138"/>
      <c r="EL80" s="138"/>
      <c r="EV80" s="138"/>
      <c r="FF80" s="138"/>
      <c r="FP80" s="138"/>
      <c r="FZ80" s="138"/>
      <c r="GJ80" s="138"/>
      <c r="GT80" s="138"/>
      <c r="HD80" s="138"/>
      <c r="HN80" s="138"/>
      <c r="HX80" s="138"/>
      <c r="IH80" s="138"/>
      <c r="IR80" s="138"/>
    </row>
    <row xmlns:x14ac="http://schemas.microsoft.com/office/spreadsheetml/2009/9/ac" r="81" s="3" customFormat="true" x14ac:dyDescent="0.25">
      <c r="A81" s="424" t="str">
        <f ca="true">IF(ISBLANK('Data Summary'!A83),"",'Data Summary'!A83)</f>
        <v/>
      </c>
      <c r="B81" s="138"/>
      <c r="L81" s="138"/>
      <c r="V81" s="138"/>
      <c r="AF81" s="138"/>
      <c r="AP81" s="138"/>
      <c r="AZ81" s="138"/>
      <c r="BA81" s="138"/>
      <c r="BB81" s="138"/>
      <c r="BC81" s="138"/>
      <c r="BD81" s="138"/>
      <c r="BE81" s="138"/>
      <c r="BF81" s="138"/>
      <c r="BG81" s="138"/>
      <c r="BJ81" s="138"/>
      <c r="BT81" s="138"/>
      <c r="CD81" s="138"/>
      <c r="CN81" s="138"/>
      <c r="CX81" s="138"/>
      <c r="DH81" s="138"/>
      <c r="DR81" s="138"/>
      <c r="EB81" s="138"/>
      <c r="EL81" s="138"/>
      <c r="EV81" s="138"/>
      <c r="FF81" s="138"/>
      <c r="FP81" s="138"/>
      <c r="FZ81" s="138"/>
      <c r="GJ81" s="138"/>
      <c r="GT81" s="138"/>
      <c r="HD81" s="138"/>
      <c r="HN81" s="138"/>
      <c r="HX81" s="138"/>
      <c r="IH81" s="138"/>
      <c r="IR81" s="138"/>
    </row>
    <row xmlns:x14ac="http://schemas.microsoft.com/office/spreadsheetml/2009/9/ac" r="82" s="3" customFormat="true" x14ac:dyDescent="0.25">
      <c r="A82" s="424" t="str">
        <f ca="true">IF(ISBLANK('Data Summary'!A84),"",'Data Summary'!A84)</f>
        <v/>
      </c>
      <c r="B82" s="138"/>
      <c r="L82" s="138"/>
      <c r="V82" s="138"/>
      <c r="AF82" s="138"/>
      <c r="AP82" s="138"/>
      <c r="AZ82" s="138"/>
      <c r="BA82" s="138"/>
      <c r="BB82" s="138"/>
      <c r="BC82" s="138"/>
      <c r="BD82" s="138"/>
      <c r="BE82" s="138"/>
      <c r="BF82" s="138"/>
      <c r="BG82" s="138"/>
      <c r="BJ82" s="138"/>
      <c r="BT82" s="138"/>
      <c r="CD82" s="138"/>
      <c r="CN82" s="138"/>
      <c r="CX82" s="138"/>
      <c r="DH82" s="138"/>
      <c r="DR82" s="138"/>
      <c r="EB82" s="138"/>
      <c r="EL82" s="138"/>
      <c r="EV82" s="138"/>
      <c r="FF82" s="138"/>
      <c r="FP82" s="138"/>
      <c r="FZ82" s="138"/>
      <c r="GJ82" s="138"/>
      <c r="GT82" s="138"/>
      <c r="HD82" s="138"/>
      <c r="HN82" s="138"/>
      <c r="HX82" s="138"/>
      <c r="IH82" s="138"/>
      <c r="IR82" s="138"/>
    </row>
    <row xmlns:x14ac="http://schemas.microsoft.com/office/spreadsheetml/2009/9/ac" r="83" s="3" customFormat="true" x14ac:dyDescent="0.25">
      <c r="A83" s="424" t="str">
        <f ca="true">IF(ISBLANK('Data Summary'!A85),"",'Data Summary'!A85)</f>
        <v/>
      </c>
      <c r="B83" s="138"/>
      <c r="L83" s="138"/>
      <c r="V83" s="138"/>
      <c r="AF83" s="138"/>
      <c r="AP83" s="138"/>
      <c r="AZ83" s="138"/>
      <c r="BA83" s="138"/>
      <c r="BB83" s="138"/>
      <c r="BC83" s="138"/>
      <c r="BD83" s="138"/>
      <c r="BE83" s="138"/>
      <c r="BF83" s="138"/>
      <c r="BG83" s="138"/>
      <c r="BJ83" s="138"/>
      <c r="BT83" s="138"/>
      <c r="CD83" s="138"/>
      <c r="CN83" s="138"/>
      <c r="CX83" s="138"/>
      <c r="DH83" s="138"/>
      <c r="DR83" s="138"/>
      <c r="EB83" s="138"/>
      <c r="EL83" s="138"/>
      <c r="EV83" s="138"/>
      <c r="FF83" s="138"/>
      <c r="FP83" s="138"/>
      <c r="FZ83" s="138"/>
      <c r="GJ83" s="138"/>
      <c r="GT83" s="138"/>
      <c r="HD83" s="138"/>
      <c r="HN83" s="138"/>
      <c r="HX83" s="138"/>
      <c r="IH83" s="138"/>
      <c r="IR83" s="138"/>
    </row>
    <row xmlns:x14ac="http://schemas.microsoft.com/office/spreadsheetml/2009/9/ac" r="84" s="3" customFormat="true" x14ac:dyDescent="0.25">
      <c r="A84" s="424" t="str">
        <f ca="true">IF(ISBLANK('Data Summary'!A86),"",'Data Summary'!A86)</f>
        <v/>
      </c>
      <c r="B84" s="138"/>
      <c r="L84" s="138"/>
      <c r="V84" s="138"/>
      <c r="AF84" s="138"/>
      <c r="AP84" s="138"/>
      <c r="AZ84" s="138"/>
      <c r="BA84" s="138"/>
      <c r="BB84" s="138"/>
      <c r="BC84" s="138"/>
      <c r="BD84" s="138"/>
      <c r="BE84" s="138"/>
      <c r="BF84" s="138"/>
      <c r="BG84" s="138"/>
      <c r="BJ84" s="138"/>
      <c r="BT84" s="138"/>
      <c r="CD84" s="138"/>
      <c r="CN84" s="138"/>
      <c r="CX84" s="138"/>
      <c r="DH84" s="138"/>
      <c r="DR84" s="138"/>
      <c r="EB84" s="138"/>
      <c r="EL84" s="138"/>
      <c r="EV84" s="138"/>
      <c r="FF84" s="138"/>
      <c r="FP84" s="138"/>
      <c r="FZ84" s="138"/>
      <c r="GJ84" s="138"/>
      <c r="GT84" s="138"/>
      <c r="HD84" s="138"/>
      <c r="HN84" s="138"/>
      <c r="HX84" s="138"/>
      <c r="IH84" s="138"/>
      <c r="IR84" s="138"/>
    </row>
    <row xmlns:x14ac="http://schemas.microsoft.com/office/spreadsheetml/2009/9/ac" r="85" s="3" customFormat="true" x14ac:dyDescent="0.25">
      <c r="A85" s="424" t="str">
        <f ca="true">IF(ISBLANK('Data Summary'!A87),"",'Data Summary'!A87)</f>
        <v/>
      </c>
      <c r="B85" s="138"/>
      <c r="L85" s="138"/>
      <c r="V85" s="138"/>
      <c r="AF85" s="138"/>
      <c r="AP85" s="138"/>
      <c r="AZ85" s="138"/>
      <c r="BA85" s="138"/>
      <c r="BB85" s="138"/>
      <c r="BC85" s="138"/>
      <c r="BD85" s="138"/>
      <c r="BE85" s="138"/>
      <c r="BF85" s="138"/>
      <c r="BG85" s="138"/>
      <c r="BJ85" s="138"/>
      <c r="BT85" s="138"/>
      <c r="CD85" s="138"/>
      <c r="CN85" s="138"/>
      <c r="CX85" s="138"/>
      <c r="DH85" s="138"/>
      <c r="DR85" s="138"/>
      <c r="EB85" s="138"/>
      <c r="EL85" s="138"/>
      <c r="EV85" s="138"/>
      <c r="FF85" s="138"/>
      <c r="FP85" s="138"/>
      <c r="FZ85" s="138"/>
      <c r="GJ85" s="138"/>
      <c r="GT85" s="138"/>
      <c r="HD85" s="138"/>
      <c r="HN85" s="138"/>
      <c r="HX85" s="138"/>
      <c r="IH85" s="138"/>
      <c r="IR85" s="138"/>
    </row>
    <row xmlns:x14ac="http://schemas.microsoft.com/office/spreadsheetml/2009/9/ac" r="86" s="3" customFormat="true" x14ac:dyDescent="0.25">
      <c r="A86" s="424" t="str">
        <f ca="true">IF(ISBLANK('Data Summary'!A88),"",'Data Summary'!A88)</f>
        <v/>
      </c>
      <c r="B86" s="138"/>
      <c r="L86" s="138"/>
      <c r="V86" s="138"/>
      <c r="AF86" s="138"/>
      <c r="AP86" s="138"/>
      <c r="AZ86" s="138"/>
      <c r="BA86" s="138"/>
      <c r="BB86" s="138"/>
      <c r="BC86" s="138"/>
      <c r="BD86" s="138"/>
      <c r="BE86" s="138"/>
      <c r="BF86" s="138"/>
      <c r="BG86" s="138"/>
      <c r="BJ86" s="138"/>
      <c r="BT86" s="138"/>
      <c r="CD86" s="138"/>
      <c r="CN86" s="138"/>
      <c r="CX86" s="138"/>
      <c r="DH86" s="138"/>
      <c r="DR86" s="138"/>
      <c r="EB86" s="138"/>
      <c r="EL86" s="138"/>
      <c r="EV86" s="138"/>
      <c r="FF86" s="138"/>
      <c r="FP86" s="138"/>
      <c r="FZ86" s="138"/>
      <c r="GJ86" s="138"/>
      <c r="GT86" s="138"/>
      <c r="HD86" s="138"/>
      <c r="HN86" s="138"/>
      <c r="HX86" s="138"/>
      <c r="IH86" s="138"/>
      <c r="IR86" s="138"/>
    </row>
    <row xmlns:x14ac="http://schemas.microsoft.com/office/spreadsheetml/2009/9/ac" r="87" s="3" customFormat="true" x14ac:dyDescent="0.25">
      <c r="A87" s="424" t="str">
        <f ca="true">IF(ISBLANK('Data Summary'!A89),"",'Data Summary'!A89)</f>
        <v/>
      </c>
      <c r="B87" s="138"/>
      <c r="L87" s="138"/>
      <c r="V87" s="138"/>
      <c r="AF87" s="138"/>
      <c r="AP87" s="138"/>
      <c r="AZ87" s="138"/>
      <c r="BA87" s="138"/>
      <c r="BB87" s="138"/>
      <c r="BC87" s="138"/>
      <c r="BD87" s="138"/>
      <c r="BE87" s="138"/>
      <c r="BF87" s="138"/>
      <c r="BG87" s="138"/>
      <c r="BJ87" s="138"/>
      <c r="BT87" s="138"/>
      <c r="CD87" s="138"/>
      <c r="CN87" s="138"/>
      <c r="CX87" s="138"/>
      <c r="DH87" s="138"/>
      <c r="DR87" s="138"/>
      <c r="EB87" s="138"/>
      <c r="EL87" s="138"/>
      <c r="EV87" s="138"/>
      <c r="FF87" s="138"/>
      <c r="FP87" s="138"/>
      <c r="FZ87" s="138"/>
      <c r="GJ87" s="138"/>
      <c r="GT87" s="138"/>
      <c r="HD87" s="138"/>
      <c r="HN87" s="138"/>
      <c r="HX87" s="138"/>
      <c r="IH87" s="138"/>
      <c r="IR87" s="138"/>
    </row>
    <row xmlns:x14ac="http://schemas.microsoft.com/office/spreadsheetml/2009/9/ac" r="88" s="3" customFormat="true" x14ac:dyDescent="0.25">
      <c r="A88" s="424" t="str">
        <f ca="true">IF(ISBLANK('Data Summary'!A90),"",'Data Summary'!A90)</f>
        <v/>
      </c>
      <c r="B88" s="138"/>
      <c r="L88" s="138"/>
      <c r="V88" s="138"/>
      <c r="AF88" s="138"/>
      <c r="AP88" s="138"/>
      <c r="AZ88" s="138"/>
      <c r="BA88" s="138"/>
      <c r="BB88" s="138"/>
      <c r="BC88" s="138"/>
      <c r="BD88" s="138"/>
      <c r="BE88" s="138"/>
      <c r="BF88" s="138"/>
      <c r="BG88" s="138"/>
      <c r="BJ88" s="138"/>
      <c r="BT88" s="138"/>
      <c r="CD88" s="138"/>
      <c r="CN88" s="138"/>
      <c r="CX88" s="138"/>
      <c r="DH88" s="138"/>
      <c r="DR88" s="138"/>
      <c r="EB88" s="138"/>
      <c r="EL88" s="138"/>
      <c r="EV88" s="138"/>
      <c r="FF88" s="138"/>
      <c r="FP88" s="138"/>
      <c r="FZ88" s="138"/>
      <c r="GJ88" s="138"/>
      <c r="GT88" s="138"/>
      <c r="HD88" s="138"/>
      <c r="HN88" s="138"/>
      <c r="HX88" s="138"/>
      <c r="IH88" s="138"/>
      <c r="IR88" s="138"/>
    </row>
    <row xmlns:x14ac="http://schemas.microsoft.com/office/spreadsheetml/2009/9/ac" r="89" s="3" customFormat="true" x14ac:dyDescent="0.25">
      <c r="A89" s="424" t="str">
        <f ca="true">IF(ISBLANK('Data Summary'!A91),"",'Data Summary'!A91)</f>
        <v/>
      </c>
      <c r="B89" s="138"/>
      <c r="L89" s="138"/>
      <c r="V89" s="138"/>
      <c r="AF89" s="138"/>
      <c r="AP89" s="138"/>
      <c r="AZ89" s="138"/>
      <c r="BA89" s="138"/>
      <c r="BB89" s="138"/>
      <c r="BC89" s="138"/>
      <c r="BD89" s="138"/>
      <c r="BE89" s="138"/>
      <c r="BF89" s="138"/>
      <c r="BG89" s="138"/>
      <c r="BJ89" s="138"/>
      <c r="BT89" s="138"/>
      <c r="CD89" s="138"/>
      <c r="CN89" s="138"/>
      <c r="CX89" s="138"/>
      <c r="DH89" s="138"/>
      <c r="DR89" s="138"/>
      <c r="EB89" s="138"/>
      <c r="EL89" s="138"/>
      <c r="EV89" s="138"/>
      <c r="FF89" s="138"/>
      <c r="FP89" s="138"/>
      <c r="FZ89" s="138"/>
      <c r="GJ89" s="138"/>
      <c r="GT89" s="138"/>
      <c r="HD89" s="138"/>
      <c r="HN89" s="138"/>
      <c r="HX89" s="138"/>
      <c r="IH89" s="138"/>
      <c r="IR89" s="138"/>
    </row>
    <row xmlns:x14ac="http://schemas.microsoft.com/office/spreadsheetml/2009/9/ac" r="90" s="3" customFormat="true" x14ac:dyDescent="0.25">
      <c r="A90" s="424" t="str">
        <f ca="true">IF(ISBLANK('Data Summary'!A92),"",'Data Summary'!A92)</f>
        <v/>
      </c>
      <c r="B90" s="138"/>
      <c r="L90" s="138"/>
      <c r="V90" s="138"/>
      <c r="AF90" s="138"/>
      <c r="AP90" s="138"/>
      <c r="AZ90" s="138"/>
      <c r="BA90" s="138"/>
      <c r="BB90" s="138"/>
      <c r="BC90" s="138"/>
      <c r="BD90" s="138"/>
      <c r="BE90" s="138"/>
      <c r="BF90" s="138"/>
      <c r="BG90" s="138"/>
      <c r="BJ90" s="138"/>
      <c r="BT90" s="138"/>
      <c r="CD90" s="138"/>
      <c r="CN90" s="138"/>
      <c r="CX90" s="138"/>
      <c r="DH90" s="138"/>
      <c r="DR90" s="138"/>
      <c r="EB90" s="138"/>
      <c r="EL90" s="138"/>
      <c r="EV90" s="138"/>
      <c r="FF90" s="138"/>
      <c r="FP90" s="138"/>
      <c r="FZ90" s="138"/>
      <c r="GJ90" s="138"/>
      <c r="GT90" s="138"/>
      <c r="HD90" s="138"/>
      <c r="HN90" s="138"/>
      <c r="HX90" s="138"/>
      <c r="IH90" s="138"/>
      <c r="IR90" s="138"/>
    </row>
    <row xmlns:x14ac="http://schemas.microsoft.com/office/spreadsheetml/2009/9/ac" r="91" s="3" customFormat="true" x14ac:dyDescent="0.25">
      <c r="A91" s="424" t="str">
        <f ca="true">IF(ISBLANK('Data Summary'!A93),"",'Data Summary'!A93)</f>
        <v/>
      </c>
      <c r="B91" s="138"/>
      <c r="L91" s="138"/>
      <c r="V91" s="138"/>
      <c r="AF91" s="138"/>
      <c r="AP91" s="138"/>
      <c r="AZ91" s="138"/>
      <c r="BA91" s="138"/>
      <c r="BB91" s="138"/>
      <c r="BC91" s="138"/>
      <c r="BD91" s="138"/>
      <c r="BE91" s="138"/>
      <c r="BF91" s="138"/>
      <c r="BG91" s="138"/>
      <c r="BJ91" s="138"/>
      <c r="BT91" s="138"/>
      <c r="CD91" s="138"/>
      <c r="CN91" s="138"/>
      <c r="CX91" s="138"/>
      <c r="DH91" s="138"/>
      <c r="DR91" s="138"/>
      <c r="EB91" s="138"/>
      <c r="EL91" s="138"/>
      <c r="EV91" s="138"/>
      <c r="FF91" s="138"/>
      <c r="FP91" s="138"/>
      <c r="FZ91" s="138"/>
      <c r="GJ91" s="138"/>
      <c r="GT91" s="138"/>
      <c r="HD91" s="138"/>
      <c r="HN91" s="138"/>
      <c r="HX91" s="138"/>
      <c r="IH91" s="138"/>
      <c r="IR91" s="138"/>
    </row>
    <row xmlns:x14ac="http://schemas.microsoft.com/office/spreadsheetml/2009/9/ac" r="92" s="3" customFormat="true" x14ac:dyDescent="0.25">
      <c r="A92" s="424" t="str">
        <f ca="true">IF(ISBLANK('Data Summary'!A94),"",'Data Summary'!A94)</f>
        <v/>
      </c>
      <c r="B92" s="138"/>
      <c r="L92" s="138"/>
      <c r="V92" s="138"/>
      <c r="AF92" s="138"/>
      <c r="AP92" s="138"/>
      <c r="AZ92" s="138"/>
      <c r="BA92" s="138"/>
      <c r="BB92" s="138"/>
      <c r="BC92" s="138"/>
      <c r="BD92" s="138"/>
      <c r="BE92" s="138"/>
      <c r="BF92" s="138"/>
      <c r="BG92" s="138"/>
      <c r="BJ92" s="138"/>
      <c r="BT92" s="138"/>
      <c r="CD92" s="138"/>
      <c r="CN92" s="138"/>
      <c r="CX92" s="138"/>
      <c r="DH92" s="138"/>
      <c r="DR92" s="138"/>
      <c r="EB92" s="138"/>
      <c r="EL92" s="138"/>
      <c r="EV92" s="138"/>
      <c r="FF92" s="138"/>
      <c r="FP92" s="138"/>
      <c r="FZ92" s="138"/>
      <c r="GJ92" s="138"/>
      <c r="GT92" s="138"/>
      <c r="HD92" s="138"/>
      <c r="HN92" s="138"/>
      <c r="HX92" s="138"/>
      <c r="IH92" s="138"/>
      <c r="IR92" s="138"/>
    </row>
    <row xmlns:x14ac="http://schemas.microsoft.com/office/spreadsheetml/2009/9/ac" r="93" s="3" customFormat="true" x14ac:dyDescent="0.25">
      <c r="A93" s="424" t="str">
        <f ca="true">IF(ISBLANK('Data Summary'!A95),"",'Data Summary'!A95)</f>
        <v/>
      </c>
      <c r="B93" s="138"/>
      <c r="L93" s="138"/>
      <c r="V93" s="138"/>
      <c r="AF93" s="138"/>
      <c r="AP93" s="138"/>
      <c r="AZ93" s="138"/>
      <c r="BA93" s="138"/>
      <c r="BB93" s="138"/>
      <c r="BC93" s="138"/>
      <c r="BD93" s="138"/>
      <c r="BE93" s="138"/>
      <c r="BF93" s="138"/>
      <c r="BG93" s="138"/>
      <c r="BJ93" s="138"/>
      <c r="BT93" s="138"/>
      <c r="CD93" s="138"/>
      <c r="CN93" s="138"/>
      <c r="CX93" s="138"/>
      <c r="DH93" s="138"/>
      <c r="DR93" s="138"/>
      <c r="EB93" s="138"/>
      <c r="EL93" s="138"/>
      <c r="EV93" s="138"/>
      <c r="FF93" s="138"/>
      <c r="FP93" s="138"/>
      <c r="FZ93" s="138"/>
      <c r="GJ93" s="138"/>
      <c r="GT93" s="138"/>
      <c r="HD93" s="138"/>
      <c r="HN93" s="138"/>
      <c r="HX93" s="138"/>
      <c r="IH93" s="138"/>
      <c r="IR93" s="138"/>
    </row>
    <row xmlns:x14ac="http://schemas.microsoft.com/office/spreadsheetml/2009/9/ac" r="94" s="3" customFormat="true" x14ac:dyDescent="0.25">
      <c r="A94" s="424" t="str">
        <f ca="true">IF(ISBLANK('Data Summary'!A96),"",'Data Summary'!A96)</f>
        <v/>
      </c>
      <c r="B94" s="138"/>
      <c r="L94" s="138"/>
      <c r="V94" s="138"/>
      <c r="AF94" s="138"/>
      <c r="AP94" s="138"/>
      <c r="AZ94" s="138"/>
      <c r="BA94" s="138"/>
      <c r="BB94" s="138"/>
      <c r="BC94" s="138"/>
      <c r="BD94" s="138"/>
      <c r="BE94" s="138"/>
      <c r="BF94" s="138"/>
      <c r="BG94" s="138"/>
      <c r="BJ94" s="138"/>
      <c r="BT94" s="138"/>
      <c r="CD94" s="138"/>
      <c r="CN94" s="138"/>
      <c r="CX94" s="138"/>
      <c r="DH94" s="138"/>
      <c r="DR94" s="138"/>
      <c r="EB94" s="138"/>
      <c r="EL94" s="138"/>
      <c r="EV94" s="138"/>
      <c r="FF94" s="138"/>
      <c r="FP94" s="138"/>
      <c r="FZ94" s="138"/>
      <c r="GJ94" s="138"/>
      <c r="GT94" s="138"/>
      <c r="HD94" s="138"/>
      <c r="HN94" s="138"/>
      <c r="HX94" s="138"/>
      <c r="IH94" s="138"/>
      <c r="IR94" s="138"/>
    </row>
    <row xmlns:x14ac="http://schemas.microsoft.com/office/spreadsheetml/2009/9/ac" r="95" s="3" customFormat="true" x14ac:dyDescent="0.25">
      <c r="A95" s="424" t="str">
        <f ca="true">IF(ISBLANK('Data Summary'!A97),"",'Data Summary'!A97)</f>
        <v/>
      </c>
      <c r="B95" s="138"/>
      <c r="L95" s="138"/>
      <c r="V95" s="138"/>
      <c r="AF95" s="138"/>
      <c r="AP95" s="138"/>
      <c r="AZ95" s="138"/>
      <c r="BA95" s="138"/>
      <c r="BB95" s="138"/>
      <c r="BC95" s="138"/>
      <c r="BD95" s="138"/>
      <c r="BE95" s="138"/>
      <c r="BF95" s="138"/>
      <c r="BG95" s="138"/>
      <c r="BJ95" s="138"/>
      <c r="BT95" s="138"/>
      <c r="CD95" s="138"/>
      <c r="CN95" s="138"/>
      <c r="CX95" s="138"/>
      <c r="DH95" s="138"/>
      <c r="DR95" s="138"/>
      <c r="EB95" s="138"/>
      <c r="EL95" s="138"/>
      <c r="EV95" s="138"/>
      <c r="FF95" s="138"/>
      <c r="FP95" s="138"/>
      <c r="FZ95" s="138"/>
      <c r="GJ95" s="138"/>
      <c r="GT95" s="138"/>
      <c r="HD95" s="138"/>
      <c r="HN95" s="138"/>
      <c r="HX95" s="138"/>
      <c r="IH95" s="138"/>
      <c r="IR95" s="138"/>
    </row>
    <row xmlns:x14ac="http://schemas.microsoft.com/office/spreadsheetml/2009/9/ac" r="96" s="3" customFormat="true" x14ac:dyDescent="0.25">
      <c r="A96" s="424" t="str">
        <f ca="true">IF(ISBLANK('Data Summary'!A98),"",'Data Summary'!A98)</f>
        <v/>
      </c>
      <c r="B96" s="138"/>
      <c r="L96" s="138"/>
      <c r="V96" s="138"/>
      <c r="AF96" s="138"/>
      <c r="AP96" s="138"/>
      <c r="AZ96" s="138"/>
      <c r="BA96" s="138"/>
      <c r="BB96" s="138"/>
      <c r="BC96" s="138"/>
      <c r="BD96" s="138"/>
      <c r="BE96" s="138"/>
      <c r="BF96" s="138"/>
      <c r="BG96" s="138"/>
      <c r="BJ96" s="138"/>
      <c r="BT96" s="138"/>
      <c r="CD96" s="138"/>
      <c r="CN96" s="138"/>
      <c r="CX96" s="138"/>
      <c r="DH96" s="138"/>
      <c r="DR96" s="138"/>
      <c r="EB96" s="138"/>
      <c r="EL96" s="138"/>
      <c r="EV96" s="138"/>
      <c r="FF96" s="138"/>
      <c r="FP96" s="138"/>
      <c r="FZ96" s="138"/>
      <c r="GJ96" s="138"/>
      <c r="GT96" s="138"/>
      <c r="HD96" s="138"/>
      <c r="HN96" s="138"/>
      <c r="HX96" s="138"/>
      <c r="IH96" s="138"/>
      <c r="IR96" s="138"/>
    </row>
    <row xmlns:x14ac="http://schemas.microsoft.com/office/spreadsheetml/2009/9/ac" r="97" s="3" customFormat="true" x14ac:dyDescent="0.25">
      <c r="A97" s="424" t="str">
        <f ca="true">IF(ISBLANK('Data Summary'!A99),"",'Data Summary'!A99)</f>
        <v/>
      </c>
      <c r="B97" s="138"/>
      <c r="L97" s="138"/>
      <c r="V97" s="138"/>
      <c r="AF97" s="138"/>
      <c r="AP97" s="138"/>
      <c r="AZ97" s="138"/>
      <c r="BA97" s="138"/>
      <c r="BB97" s="138"/>
      <c r="BC97" s="138"/>
      <c r="BD97" s="138"/>
      <c r="BE97" s="138"/>
      <c r="BF97" s="138"/>
      <c r="BG97" s="138"/>
      <c r="BJ97" s="138"/>
      <c r="BT97" s="138"/>
      <c r="CD97" s="138"/>
      <c r="CN97" s="138"/>
      <c r="CX97" s="138"/>
      <c r="DH97" s="138"/>
      <c r="DR97" s="138"/>
      <c r="EB97" s="138"/>
      <c r="EL97" s="138"/>
      <c r="EV97" s="138"/>
      <c r="FF97" s="138"/>
      <c r="FP97" s="138"/>
      <c r="FZ97" s="138"/>
      <c r="GJ97" s="138"/>
      <c r="GT97" s="138"/>
      <c r="HD97" s="138"/>
      <c r="HN97" s="138"/>
      <c r="HX97" s="138"/>
      <c r="IH97" s="138"/>
      <c r="IR97" s="138"/>
    </row>
    <row xmlns:x14ac="http://schemas.microsoft.com/office/spreadsheetml/2009/9/ac" r="98" s="3" customFormat="true" x14ac:dyDescent="0.25">
      <c r="A98" s="424" t="str">
        <f ca="true">IF(ISBLANK('Data Summary'!A100),"",'Data Summary'!A100)</f>
        <v/>
      </c>
      <c r="B98" s="138"/>
      <c r="L98" s="138"/>
      <c r="V98" s="138"/>
      <c r="AF98" s="138"/>
      <c r="AP98" s="138"/>
      <c r="AZ98" s="138"/>
      <c r="BA98" s="138"/>
      <c r="BB98" s="138"/>
      <c r="BC98" s="138"/>
      <c r="BD98" s="138"/>
      <c r="BE98" s="138"/>
      <c r="BF98" s="138"/>
      <c r="BG98" s="138"/>
      <c r="BJ98" s="138"/>
      <c r="BT98" s="138"/>
      <c r="CD98" s="138"/>
      <c r="CN98" s="138"/>
      <c r="CX98" s="138"/>
      <c r="DH98" s="138"/>
      <c r="DR98" s="138"/>
      <c r="EB98" s="138"/>
      <c r="EL98" s="138"/>
      <c r="EV98" s="138"/>
      <c r="FF98" s="138"/>
      <c r="FP98" s="138"/>
      <c r="FZ98" s="138"/>
      <c r="GJ98" s="138"/>
      <c r="GT98" s="138"/>
      <c r="HD98" s="138"/>
      <c r="HN98" s="138"/>
      <c r="HX98" s="138"/>
      <c r="IH98" s="138"/>
      <c r="IR98" s="138"/>
    </row>
    <row xmlns:x14ac="http://schemas.microsoft.com/office/spreadsheetml/2009/9/ac" r="99" s="3" customFormat="true" x14ac:dyDescent="0.25">
      <c r="A99" s="424" t="str">
        <f ca="true">IF(ISBLANK('Data Summary'!A101),"",'Data Summary'!A101)</f>
        <v/>
      </c>
      <c r="B99" s="138"/>
      <c r="L99" s="138"/>
      <c r="V99" s="138"/>
      <c r="AF99" s="138"/>
      <c r="AP99" s="138"/>
      <c r="AZ99" s="138"/>
      <c r="BA99" s="138"/>
      <c r="BB99" s="138"/>
      <c r="BC99" s="138"/>
      <c r="BD99" s="138"/>
      <c r="BE99" s="138"/>
      <c r="BF99" s="138"/>
      <c r="BG99" s="138"/>
      <c r="BJ99" s="138"/>
      <c r="BT99" s="138"/>
      <c r="CD99" s="138"/>
      <c r="CN99" s="138"/>
      <c r="CX99" s="138"/>
      <c r="DH99" s="138"/>
      <c r="DR99" s="138"/>
      <c r="EB99" s="138"/>
      <c r="EL99" s="138"/>
      <c r="EV99" s="138"/>
      <c r="FF99" s="138"/>
      <c r="FP99" s="138"/>
      <c r="FZ99" s="138"/>
      <c r="GJ99" s="138"/>
      <c r="GT99" s="138"/>
      <c r="HD99" s="138"/>
      <c r="HN99" s="138"/>
      <c r="HX99" s="138"/>
      <c r="IH99" s="138"/>
      <c r="IR99" s="138"/>
    </row>
    <row xmlns:x14ac="http://schemas.microsoft.com/office/spreadsheetml/2009/9/ac" r="100" s="3" customFormat="true" x14ac:dyDescent="0.25">
      <c r="A100" s="424" t="str">
        <f ca="true">IF(ISBLANK('Data Summary'!A102),"",'Data Summary'!A102)</f>
        <v/>
      </c>
      <c r="B100" s="138"/>
      <c r="L100" s="138"/>
      <c r="V100" s="138"/>
      <c r="AF100" s="138"/>
      <c r="AP100" s="138"/>
      <c r="AZ100" s="138"/>
      <c r="BA100" s="138"/>
      <c r="BB100" s="138"/>
      <c r="BC100" s="138"/>
      <c r="BD100" s="138"/>
      <c r="BE100" s="138"/>
      <c r="BF100" s="138"/>
      <c r="BG100" s="138"/>
      <c r="BJ100" s="138"/>
      <c r="BT100" s="138"/>
      <c r="CD100" s="138"/>
      <c r="CN100" s="138"/>
      <c r="CX100" s="138"/>
      <c r="DH100" s="138"/>
      <c r="DR100" s="138"/>
      <c r="EB100" s="138"/>
      <c r="EL100" s="138"/>
      <c r="EV100" s="138"/>
      <c r="FF100" s="138"/>
      <c r="FP100" s="138"/>
      <c r="FZ100" s="138"/>
      <c r="GJ100" s="138"/>
      <c r="GT100" s="138"/>
      <c r="HD100" s="138"/>
      <c r="HN100" s="138"/>
      <c r="HX100" s="138"/>
      <c r="IH100" s="138"/>
      <c r="IR100" s="138"/>
    </row>
    <row xmlns:x14ac="http://schemas.microsoft.com/office/spreadsheetml/2009/9/ac" r="101" s="3" customFormat="true" x14ac:dyDescent="0.25">
      <c r="A101" s="424" t="str">
        <f ca="true">IF(ISBLANK('Data Summary'!A103),"",'Data Summary'!A103)</f>
        <v/>
      </c>
      <c r="B101" s="138"/>
      <c r="L101" s="138"/>
      <c r="V101" s="138"/>
      <c r="AF101" s="138"/>
      <c r="AP101" s="138"/>
      <c r="AZ101" s="138"/>
      <c r="BA101" s="138"/>
      <c r="BB101" s="138"/>
      <c r="BC101" s="138"/>
      <c r="BD101" s="138"/>
      <c r="BE101" s="138"/>
      <c r="BF101" s="138"/>
      <c r="BG101" s="138"/>
      <c r="BJ101" s="138"/>
      <c r="BT101" s="138"/>
      <c r="CD101" s="138"/>
      <c r="CN101" s="138"/>
      <c r="CX101" s="138"/>
      <c r="DH101" s="138"/>
      <c r="DR101" s="138"/>
      <c r="EB101" s="138"/>
      <c r="EL101" s="138"/>
      <c r="EV101" s="138"/>
      <c r="FF101" s="138"/>
      <c r="FP101" s="138"/>
      <c r="FZ101" s="138"/>
      <c r="GJ101" s="138"/>
      <c r="GT101" s="138"/>
      <c r="HD101" s="138"/>
      <c r="HN101" s="138"/>
      <c r="HX101" s="138"/>
      <c r="IH101" s="138"/>
      <c r="IR101" s="138"/>
    </row>
    <row xmlns:x14ac="http://schemas.microsoft.com/office/spreadsheetml/2009/9/ac" r="102" s="3" customFormat="true" x14ac:dyDescent="0.25">
      <c r="A102" s="424" t="str">
        <f ca="true">IF(ISBLANK('Data Summary'!A104),"",'Data Summary'!A104)</f>
        <v/>
      </c>
      <c r="B102" s="138"/>
      <c r="L102" s="138"/>
      <c r="V102" s="138"/>
      <c r="AF102" s="138"/>
      <c r="AP102" s="138"/>
      <c r="AZ102" s="138"/>
      <c r="BA102" s="138"/>
      <c r="BB102" s="138"/>
      <c r="BC102" s="138"/>
      <c r="BD102" s="138"/>
      <c r="BE102" s="138"/>
      <c r="BF102" s="138"/>
      <c r="BG102" s="138"/>
      <c r="BJ102" s="138"/>
      <c r="BT102" s="138"/>
      <c r="CD102" s="138"/>
      <c r="CN102" s="138"/>
      <c r="CX102" s="138"/>
      <c r="DH102" s="138"/>
      <c r="DR102" s="138"/>
      <c r="EB102" s="138"/>
      <c r="EL102" s="138"/>
      <c r="EV102" s="138"/>
      <c r="FF102" s="138"/>
      <c r="FP102" s="138"/>
      <c r="FZ102" s="138"/>
      <c r="GJ102" s="138"/>
      <c r="GT102" s="138"/>
      <c r="HD102" s="138"/>
      <c r="HN102" s="138"/>
      <c r="HX102" s="138"/>
      <c r="IH102" s="138"/>
      <c r="IR102" s="138"/>
    </row>
    <row xmlns:x14ac="http://schemas.microsoft.com/office/spreadsheetml/2009/9/ac" r="103" s="3" customFormat="true" x14ac:dyDescent="0.25">
      <c r="A103" s="424" t="str">
        <f ca="true">IF(ISBLANK('Data Summary'!A105),"",'Data Summary'!A105)</f>
        <v/>
      </c>
      <c r="B103" s="138"/>
      <c r="L103" s="138"/>
      <c r="V103" s="138"/>
      <c r="AF103" s="138"/>
      <c r="AP103" s="138"/>
      <c r="AZ103" s="138"/>
      <c r="BA103" s="138"/>
      <c r="BB103" s="138"/>
      <c r="BC103" s="138"/>
      <c r="BD103" s="138"/>
      <c r="BE103" s="138"/>
      <c r="BF103" s="138"/>
      <c r="BG103" s="138"/>
      <c r="BJ103" s="138"/>
      <c r="BT103" s="138"/>
      <c r="CD103" s="138"/>
      <c r="CN103" s="138"/>
      <c r="CX103" s="138"/>
      <c r="DH103" s="138"/>
      <c r="DR103" s="138"/>
      <c r="EB103" s="138"/>
      <c r="EL103" s="138"/>
      <c r="EV103" s="138"/>
      <c r="FF103" s="138"/>
      <c r="FP103" s="138"/>
      <c r="FZ103" s="138"/>
      <c r="GJ103" s="138"/>
      <c r="GT103" s="138"/>
      <c r="HD103" s="138"/>
      <c r="HN103" s="138"/>
      <c r="HX103" s="138"/>
      <c r="IH103" s="138"/>
      <c r="IR103" s="138"/>
    </row>
    <row xmlns:x14ac="http://schemas.microsoft.com/office/spreadsheetml/2009/9/ac" r="104" s="3" customFormat="true" x14ac:dyDescent="0.25">
      <c r="A104" s="424" t="str">
        <f ca="true">IF(ISBLANK('Data Summary'!A106),"",'Data Summary'!A106)</f>
        <v/>
      </c>
      <c r="B104" s="138"/>
      <c r="L104" s="138"/>
      <c r="V104" s="138"/>
      <c r="AF104" s="138"/>
      <c r="AP104" s="138"/>
      <c r="AZ104" s="138"/>
      <c r="BA104" s="138"/>
      <c r="BB104" s="138"/>
      <c r="BC104" s="138"/>
      <c r="BD104" s="138"/>
      <c r="BE104" s="138"/>
      <c r="BF104" s="138"/>
      <c r="BG104" s="138"/>
      <c r="BJ104" s="138"/>
      <c r="BT104" s="138"/>
      <c r="CD104" s="138"/>
      <c r="CN104" s="138"/>
      <c r="CX104" s="138"/>
      <c r="DH104" s="138"/>
      <c r="DR104" s="138"/>
      <c r="EB104" s="138"/>
      <c r="EL104" s="138"/>
      <c r="EV104" s="138"/>
      <c r="FF104" s="138"/>
      <c r="FP104" s="138"/>
      <c r="FZ104" s="138"/>
      <c r="GJ104" s="138"/>
      <c r="GT104" s="138"/>
      <c r="HD104" s="138"/>
      <c r="HN104" s="138"/>
      <c r="HX104" s="138"/>
      <c r="IH104" s="138"/>
      <c r="IR104" s="138"/>
    </row>
    <row xmlns:x14ac="http://schemas.microsoft.com/office/spreadsheetml/2009/9/ac" r="105" s="3" customFormat="true" x14ac:dyDescent="0.25">
      <c r="A105" s="424" t="str">
        <f ca="true">IF(ISBLANK('Data Summary'!A107),"",'Data Summary'!A107)</f>
        <v/>
      </c>
      <c r="B105" s="138"/>
      <c r="L105" s="138"/>
      <c r="V105" s="138"/>
      <c r="AF105" s="138"/>
      <c r="AP105" s="138"/>
      <c r="AZ105" s="138"/>
      <c r="BA105" s="138"/>
      <c r="BB105" s="138"/>
      <c r="BC105" s="138"/>
      <c r="BD105" s="138"/>
      <c r="BE105" s="138"/>
      <c r="BF105" s="138"/>
      <c r="BG105" s="138"/>
      <c r="BJ105" s="138"/>
      <c r="BT105" s="138"/>
      <c r="CD105" s="138"/>
      <c r="CN105" s="138"/>
      <c r="CX105" s="138"/>
      <c r="DH105" s="138"/>
      <c r="DR105" s="138"/>
      <c r="EB105" s="138"/>
      <c r="EL105" s="138"/>
      <c r="EV105" s="138"/>
      <c r="FF105" s="138"/>
      <c r="FP105" s="138"/>
      <c r="FZ105" s="138"/>
      <c r="GJ105" s="138"/>
      <c r="GT105" s="138"/>
      <c r="HD105" s="138"/>
      <c r="HN105" s="138"/>
      <c r="HX105" s="138"/>
      <c r="IH105" s="138"/>
      <c r="IR105" s="138"/>
    </row>
    <row xmlns:x14ac="http://schemas.microsoft.com/office/spreadsheetml/2009/9/ac" r="106" s="3" customFormat="true" x14ac:dyDescent="0.25">
      <c r="A106" s="424" t="str">
        <f ca="true">IF(ISBLANK('Data Summary'!A108),"",'Data Summary'!A108)</f>
        <v/>
      </c>
      <c r="B106" s="138"/>
      <c r="L106" s="138"/>
      <c r="V106" s="138"/>
      <c r="AF106" s="138"/>
      <c r="AP106" s="138"/>
      <c r="AZ106" s="138"/>
      <c r="BA106" s="138"/>
      <c r="BB106" s="138"/>
      <c r="BC106" s="138"/>
      <c r="BD106" s="138"/>
      <c r="BE106" s="138"/>
      <c r="BF106" s="138"/>
      <c r="BG106" s="138"/>
      <c r="BJ106" s="138"/>
      <c r="BT106" s="138"/>
      <c r="CD106" s="138"/>
      <c r="CN106" s="138"/>
      <c r="CX106" s="138"/>
      <c r="DH106" s="138"/>
      <c r="DR106" s="138"/>
      <c r="EB106" s="138"/>
      <c r="EL106" s="138"/>
      <c r="EV106" s="138"/>
      <c r="FF106" s="138"/>
      <c r="FP106" s="138"/>
      <c r="FZ106" s="138"/>
      <c r="GJ106" s="138"/>
      <c r="GT106" s="138"/>
      <c r="HD106" s="138"/>
      <c r="HN106" s="138"/>
      <c r="HX106" s="138"/>
      <c r="IH106" s="138"/>
      <c r="IR106" s="138"/>
    </row>
    <row xmlns:x14ac="http://schemas.microsoft.com/office/spreadsheetml/2009/9/ac" r="107" s="3" customFormat="true" x14ac:dyDescent="0.25">
      <c r="A107" s="424" t="str">
        <f ca="true">IF(ISBLANK('Data Summary'!A109),"",'Data Summary'!A109)</f>
        <v/>
      </c>
      <c r="B107" s="138"/>
      <c r="L107" s="138"/>
      <c r="V107" s="138"/>
      <c r="AF107" s="138"/>
      <c r="AP107" s="138"/>
      <c r="AZ107" s="138"/>
      <c r="BA107" s="138"/>
      <c r="BB107" s="138"/>
      <c r="BC107" s="138"/>
      <c r="BD107" s="138"/>
      <c r="BE107" s="138"/>
      <c r="BF107" s="138"/>
      <c r="BG107" s="138"/>
      <c r="BJ107" s="138"/>
      <c r="BT107" s="138"/>
      <c r="CD107" s="138"/>
      <c r="CN107" s="138"/>
      <c r="CX107" s="138"/>
      <c r="DH107" s="138"/>
      <c r="DR107" s="138"/>
      <c r="EB107" s="138"/>
      <c r="EL107" s="138"/>
      <c r="EV107" s="138"/>
      <c r="FF107" s="138"/>
      <c r="FP107" s="138"/>
      <c r="FZ107" s="138"/>
      <c r="GJ107" s="138"/>
      <c r="GT107" s="138"/>
      <c r="HD107" s="138"/>
      <c r="HN107" s="138"/>
      <c r="HX107" s="138"/>
      <c r="IH107" s="138"/>
      <c r="IR107" s="138"/>
    </row>
    <row xmlns:x14ac="http://schemas.microsoft.com/office/spreadsheetml/2009/9/ac" r="108" s="3" customFormat="true" x14ac:dyDescent="0.25">
      <c r="A108" s="424" t="str">
        <f ca="true">IF(ISBLANK('Data Summary'!A110),"",'Data Summary'!A110)</f>
        <v/>
      </c>
      <c r="B108" s="138"/>
      <c r="L108" s="138"/>
      <c r="V108" s="138"/>
      <c r="AF108" s="138"/>
      <c r="AP108" s="138"/>
      <c r="AZ108" s="138"/>
      <c r="BA108" s="138"/>
      <c r="BB108" s="138"/>
      <c r="BC108" s="138"/>
      <c r="BD108" s="138"/>
      <c r="BE108" s="138"/>
      <c r="BF108" s="138"/>
      <c r="BG108" s="138"/>
      <c r="BJ108" s="138"/>
      <c r="BT108" s="138"/>
      <c r="CD108" s="138"/>
      <c r="CN108" s="138"/>
      <c r="CX108" s="138"/>
      <c r="DH108" s="138"/>
      <c r="DR108" s="138"/>
      <c r="EB108" s="138"/>
      <c r="EL108" s="138"/>
      <c r="EV108" s="138"/>
      <c r="FF108" s="138"/>
      <c r="FP108" s="138"/>
      <c r="FZ108" s="138"/>
      <c r="GJ108" s="138"/>
      <c r="GT108" s="138"/>
      <c r="HD108" s="138"/>
      <c r="HN108" s="138"/>
      <c r="HX108" s="138"/>
      <c r="IH108" s="138"/>
      <c r="IR108" s="138"/>
    </row>
    <row xmlns:x14ac="http://schemas.microsoft.com/office/spreadsheetml/2009/9/ac" r="109" s="3" customFormat="true" x14ac:dyDescent="0.25">
      <c r="A109" s="424" t="str">
        <f ca="true">IF(ISBLANK('Data Summary'!A111),"",'Data Summary'!A111)</f>
        <v/>
      </c>
      <c r="B109" s="138"/>
      <c r="L109" s="138"/>
      <c r="V109" s="138"/>
      <c r="AF109" s="138"/>
      <c r="AP109" s="138"/>
      <c r="AZ109" s="138"/>
      <c r="BA109" s="138"/>
      <c r="BB109" s="138"/>
      <c r="BC109" s="138"/>
      <c r="BD109" s="138"/>
      <c r="BE109" s="138"/>
      <c r="BF109" s="138"/>
      <c r="BG109" s="138"/>
      <c r="BJ109" s="138"/>
      <c r="BT109" s="138"/>
      <c r="CD109" s="138"/>
      <c r="CN109" s="138"/>
      <c r="CX109" s="138"/>
      <c r="DH109" s="138"/>
      <c r="DR109" s="138"/>
      <c r="EB109" s="138"/>
      <c r="EL109" s="138"/>
      <c r="EV109" s="138"/>
      <c r="FF109" s="138"/>
      <c r="FP109" s="138"/>
      <c r="FZ109" s="138"/>
      <c r="GJ109" s="138"/>
      <c r="GT109" s="138"/>
      <c r="HD109" s="138"/>
      <c r="HN109" s="138"/>
      <c r="HX109" s="138"/>
      <c r="IH109" s="138"/>
      <c r="IR109" s="138"/>
    </row>
    <row xmlns:x14ac="http://schemas.microsoft.com/office/spreadsheetml/2009/9/ac" r="110" s="3" customFormat="true" x14ac:dyDescent="0.25">
      <c r="A110" s="424" t="str">
        <f ca="true">IF(ISBLANK('Data Summary'!A112),"",'Data Summary'!A112)</f>
        <v/>
      </c>
      <c r="B110" s="138"/>
      <c r="L110" s="138"/>
      <c r="V110" s="138"/>
      <c r="AF110" s="138"/>
      <c r="AP110" s="138"/>
      <c r="AZ110" s="138"/>
      <c r="BA110" s="138"/>
      <c r="BB110" s="138"/>
      <c r="BC110" s="138"/>
      <c r="BD110" s="138"/>
      <c r="BE110" s="138"/>
      <c r="BF110" s="138"/>
      <c r="BG110" s="138"/>
      <c r="BJ110" s="138"/>
      <c r="BT110" s="138"/>
      <c r="CD110" s="138"/>
      <c r="CN110" s="138"/>
      <c r="CX110" s="138"/>
      <c r="DH110" s="138"/>
      <c r="DR110" s="138"/>
      <c r="EB110" s="138"/>
      <c r="EL110" s="138"/>
      <c r="EV110" s="138"/>
      <c r="FF110" s="138"/>
      <c r="FP110" s="138"/>
      <c r="FZ110" s="138"/>
      <c r="GJ110" s="138"/>
      <c r="GT110" s="138"/>
      <c r="HD110" s="138"/>
      <c r="HN110" s="138"/>
      <c r="HX110" s="138"/>
      <c r="IH110" s="138"/>
      <c r="IR110" s="138"/>
    </row>
    <row xmlns:x14ac="http://schemas.microsoft.com/office/spreadsheetml/2009/9/ac" r="111" s="3" customFormat="true" x14ac:dyDescent="0.25">
      <c r="A111" s="424" t="str">
        <f ca="true">IF(ISBLANK('Data Summary'!A113),"",'Data Summary'!A113)</f>
        <v/>
      </c>
      <c r="B111" s="138"/>
      <c r="L111" s="138"/>
      <c r="V111" s="138"/>
      <c r="AF111" s="138"/>
      <c r="AP111" s="138"/>
      <c r="AZ111" s="138"/>
      <c r="BA111" s="138"/>
      <c r="BB111" s="138"/>
      <c r="BC111" s="138"/>
      <c r="BD111" s="138"/>
      <c r="BE111" s="138"/>
      <c r="BF111" s="138"/>
      <c r="BG111" s="138"/>
      <c r="BJ111" s="138"/>
      <c r="BT111" s="138"/>
      <c r="CD111" s="138"/>
      <c r="CN111" s="138"/>
      <c r="CX111" s="138"/>
      <c r="DH111" s="138"/>
      <c r="DR111" s="138"/>
      <c r="EB111" s="138"/>
      <c r="EL111" s="138"/>
      <c r="EV111" s="138"/>
      <c r="FF111" s="138"/>
      <c r="FP111" s="138"/>
      <c r="FZ111" s="138"/>
      <c r="GJ111" s="138"/>
      <c r="GT111" s="138"/>
      <c r="HD111" s="138"/>
      <c r="HN111" s="138"/>
      <c r="HX111" s="138"/>
      <c r="IH111" s="138"/>
      <c r="IR111" s="138"/>
    </row>
    <row xmlns:x14ac="http://schemas.microsoft.com/office/spreadsheetml/2009/9/ac" r="112" s="3" customFormat="true" x14ac:dyDescent="0.25">
      <c r="A112" s="424" t="str">
        <f ca="true">IF(ISBLANK('Data Summary'!A114),"",'Data Summary'!A114)</f>
        <v/>
      </c>
      <c r="B112" s="138"/>
      <c r="L112" s="138"/>
      <c r="V112" s="138"/>
      <c r="AF112" s="138"/>
      <c r="AP112" s="138"/>
      <c r="AZ112" s="138"/>
      <c r="BA112" s="138"/>
      <c r="BB112" s="138"/>
      <c r="BC112" s="138"/>
      <c r="BD112" s="138"/>
      <c r="BE112" s="138"/>
      <c r="BF112" s="138"/>
      <c r="BG112" s="138"/>
      <c r="BJ112" s="138"/>
      <c r="BT112" s="138"/>
      <c r="CD112" s="138"/>
      <c r="CN112" s="138"/>
      <c r="CX112" s="138"/>
      <c r="DH112" s="138"/>
      <c r="DR112" s="138"/>
      <c r="EB112" s="138"/>
      <c r="EL112" s="138"/>
      <c r="EV112" s="138"/>
      <c r="FF112" s="138"/>
      <c r="FP112" s="138"/>
      <c r="FZ112" s="138"/>
      <c r="GJ112" s="138"/>
      <c r="GT112" s="138"/>
      <c r="HD112" s="138"/>
      <c r="HN112" s="138"/>
      <c r="HX112" s="138"/>
      <c r="IH112" s="138"/>
      <c r="IR112" s="138"/>
    </row>
    <row xmlns:x14ac="http://schemas.microsoft.com/office/spreadsheetml/2009/9/ac" r="113" s="3" customFormat="true" x14ac:dyDescent="0.25">
      <c r="A113" s="424" t="str">
        <f ca="true">IF(ISBLANK('Data Summary'!A115),"",'Data Summary'!A115)</f>
        <v/>
      </c>
      <c r="B113" s="138"/>
      <c r="L113" s="138"/>
      <c r="V113" s="138"/>
      <c r="AF113" s="138"/>
      <c r="AP113" s="138"/>
      <c r="AZ113" s="138"/>
      <c r="BA113" s="138"/>
      <c r="BB113" s="138"/>
      <c r="BC113" s="138"/>
      <c r="BD113" s="138"/>
      <c r="BE113" s="138"/>
      <c r="BF113" s="138"/>
      <c r="BG113" s="138"/>
      <c r="BJ113" s="138"/>
      <c r="BT113" s="138"/>
      <c r="CD113" s="138"/>
      <c r="CN113" s="138"/>
      <c r="CX113" s="138"/>
      <c r="DH113" s="138"/>
      <c r="DR113" s="138"/>
      <c r="EB113" s="138"/>
      <c r="EL113" s="138"/>
      <c r="EV113" s="138"/>
      <c r="FF113" s="138"/>
      <c r="FP113" s="138"/>
      <c r="FZ113" s="138"/>
      <c r="GJ113" s="138"/>
      <c r="GT113" s="138"/>
      <c r="HD113" s="138"/>
      <c r="HN113" s="138"/>
      <c r="HX113" s="138"/>
      <c r="IH113" s="138"/>
      <c r="IR113" s="138"/>
    </row>
    <row xmlns:x14ac="http://schemas.microsoft.com/office/spreadsheetml/2009/9/ac" r="114" s="3" customFormat="true" x14ac:dyDescent="0.25">
      <c r="A114" s="424" t="str">
        <f ca="true">IF(ISBLANK('Data Summary'!A116),"",'Data Summary'!A116)</f>
        <v/>
      </c>
      <c r="B114" s="138"/>
      <c r="L114" s="138"/>
      <c r="V114" s="138"/>
      <c r="AF114" s="138"/>
      <c r="AP114" s="138"/>
      <c r="AZ114" s="138"/>
      <c r="BA114" s="138"/>
      <c r="BB114" s="138"/>
      <c r="BC114" s="138"/>
      <c r="BD114" s="138"/>
      <c r="BE114" s="138"/>
      <c r="BF114" s="138"/>
      <c r="BG114" s="138"/>
      <c r="BJ114" s="138"/>
      <c r="BT114" s="138"/>
      <c r="CD114" s="138"/>
      <c r="CN114" s="138"/>
      <c r="CX114" s="138"/>
      <c r="DH114" s="138"/>
      <c r="DR114" s="138"/>
      <c r="EB114" s="138"/>
      <c r="EL114" s="138"/>
      <c r="EV114" s="138"/>
      <c r="FF114" s="138"/>
      <c r="FP114" s="138"/>
      <c r="FZ114" s="138"/>
      <c r="GJ114" s="138"/>
      <c r="GT114" s="138"/>
      <c r="HD114" s="138"/>
      <c r="HN114" s="138"/>
      <c r="HX114" s="138"/>
      <c r="IH114" s="138"/>
      <c r="IR114" s="138"/>
    </row>
    <row xmlns:x14ac="http://schemas.microsoft.com/office/spreadsheetml/2009/9/ac" r="115" s="3" customFormat="true" x14ac:dyDescent="0.25">
      <c r="A115" s="424" t="str">
        <f ca="true">IF(ISBLANK('Data Summary'!A117),"",'Data Summary'!A117)</f>
        <v/>
      </c>
      <c r="B115" s="138"/>
      <c r="L115" s="138"/>
      <c r="V115" s="138"/>
      <c r="AF115" s="138"/>
      <c r="AP115" s="138"/>
      <c r="AZ115" s="138"/>
      <c r="BA115" s="138"/>
      <c r="BB115" s="138"/>
      <c r="BC115" s="138"/>
      <c r="BD115" s="138"/>
      <c r="BE115" s="138"/>
      <c r="BF115" s="138"/>
      <c r="BG115" s="138"/>
      <c r="BJ115" s="138"/>
      <c r="BT115" s="138"/>
      <c r="CD115" s="138"/>
      <c r="CN115" s="138"/>
      <c r="CX115" s="138"/>
      <c r="DH115" s="138"/>
      <c r="DR115" s="138"/>
      <c r="EB115" s="138"/>
      <c r="EL115" s="138"/>
      <c r="EV115" s="138"/>
      <c r="FF115" s="138"/>
      <c r="FP115" s="138"/>
      <c r="FZ115" s="138"/>
      <c r="GJ115" s="138"/>
      <c r="GT115" s="138"/>
      <c r="HD115" s="138"/>
      <c r="HN115" s="138"/>
      <c r="HX115" s="138"/>
      <c r="IH115" s="138"/>
      <c r="IR115" s="138"/>
    </row>
    <row xmlns:x14ac="http://schemas.microsoft.com/office/spreadsheetml/2009/9/ac" r="116" s="3" customFormat="true" x14ac:dyDescent="0.25">
      <c r="A116" s="424" t="str">
        <f ca="true">IF(ISBLANK('Data Summary'!A118),"",'Data Summary'!A118)</f>
        <v/>
      </c>
      <c r="B116" s="138"/>
      <c r="L116" s="138"/>
      <c r="V116" s="138"/>
      <c r="AF116" s="138"/>
      <c r="AP116" s="138"/>
      <c r="AZ116" s="138"/>
      <c r="BA116" s="138"/>
      <c r="BB116" s="138"/>
      <c r="BC116" s="138"/>
      <c r="BD116" s="138"/>
      <c r="BE116" s="138"/>
      <c r="BF116" s="138"/>
      <c r="BG116" s="138"/>
      <c r="BJ116" s="138"/>
      <c r="BT116" s="138"/>
      <c r="CD116" s="138"/>
      <c r="CN116" s="138"/>
      <c r="CX116" s="138"/>
      <c r="DH116" s="138"/>
      <c r="DR116" s="138"/>
      <c r="EB116" s="138"/>
      <c r="EL116" s="138"/>
      <c r="EV116" s="138"/>
      <c r="FF116" s="138"/>
      <c r="FP116" s="138"/>
      <c r="FZ116" s="138"/>
      <c r="GJ116" s="138"/>
      <c r="GT116" s="138"/>
      <c r="HD116" s="138"/>
      <c r="HN116" s="138"/>
      <c r="HX116" s="138"/>
      <c r="IH116" s="138"/>
      <c r="IR116" s="138"/>
    </row>
    <row xmlns:x14ac="http://schemas.microsoft.com/office/spreadsheetml/2009/9/ac" r="117" s="3" customFormat="true" x14ac:dyDescent="0.25">
      <c r="A117" s="424" t="str">
        <f ca="true">IF(ISBLANK('Data Summary'!A119),"",'Data Summary'!A119)</f>
        <v/>
      </c>
      <c r="B117" s="138"/>
      <c r="L117" s="138"/>
      <c r="V117" s="138"/>
      <c r="AF117" s="138"/>
      <c r="AP117" s="138"/>
      <c r="AZ117" s="138"/>
      <c r="BA117" s="138"/>
      <c r="BB117" s="138"/>
      <c r="BC117" s="138"/>
      <c r="BD117" s="138"/>
      <c r="BE117" s="138"/>
      <c r="BF117" s="138"/>
      <c r="BG117" s="138"/>
      <c r="BJ117" s="138"/>
      <c r="BT117" s="138"/>
      <c r="CD117" s="138"/>
      <c r="CN117" s="138"/>
      <c r="CX117" s="138"/>
      <c r="DH117" s="138"/>
      <c r="DR117" s="138"/>
      <c r="EB117" s="138"/>
      <c r="EL117" s="138"/>
      <c r="EV117" s="138"/>
      <c r="FF117" s="138"/>
      <c r="FP117" s="138"/>
      <c r="FZ117" s="138"/>
      <c r="GJ117" s="138"/>
      <c r="GT117" s="138"/>
      <c r="HD117" s="138"/>
      <c r="HN117" s="138"/>
      <c r="HX117" s="138"/>
      <c r="IH117" s="138"/>
      <c r="IR117" s="138"/>
    </row>
    <row xmlns:x14ac="http://schemas.microsoft.com/office/spreadsheetml/2009/9/ac" r="118" s="3" customFormat="true" x14ac:dyDescent="0.25">
      <c r="A118" s="424" t="str">
        <f ca="true">IF(ISBLANK('Data Summary'!A120),"",'Data Summary'!A120)</f>
        <v/>
      </c>
      <c r="B118" s="138"/>
      <c r="L118" s="138"/>
      <c r="V118" s="138"/>
      <c r="AF118" s="138"/>
      <c r="AP118" s="138"/>
      <c r="AZ118" s="138"/>
      <c r="BA118" s="138"/>
      <c r="BB118" s="138"/>
      <c r="BC118" s="138"/>
      <c r="BD118" s="138"/>
      <c r="BE118" s="138"/>
      <c r="BF118" s="138"/>
      <c r="BG118" s="138"/>
      <c r="BJ118" s="138"/>
      <c r="BT118" s="138"/>
      <c r="CD118" s="138"/>
      <c r="CN118" s="138"/>
      <c r="CX118" s="138"/>
      <c r="DH118" s="138"/>
      <c r="DR118" s="138"/>
      <c r="EB118" s="138"/>
      <c r="EL118" s="138"/>
      <c r="EV118" s="138"/>
      <c r="FF118" s="138"/>
      <c r="FP118" s="138"/>
      <c r="FZ118" s="138"/>
      <c r="GJ118" s="138"/>
      <c r="GT118" s="138"/>
      <c r="HD118" s="138"/>
      <c r="HN118" s="138"/>
      <c r="HX118" s="138"/>
      <c r="IH118" s="138"/>
      <c r="IR118" s="138"/>
    </row>
    <row xmlns:x14ac="http://schemas.microsoft.com/office/spreadsheetml/2009/9/ac" r="119" s="3" customFormat="true" x14ac:dyDescent="0.25">
      <c r="A119" s="424" t="str">
        <f ca="true">IF(ISBLANK('Data Summary'!A121),"",'Data Summary'!A121)</f>
        <v/>
      </c>
      <c r="B119" s="138"/>
      <c r="L119" s="138"/>
      <c r="V119" s="138"/>
      <c r="AF119" s="138"/>
      <c r="AP119" s="138"/>
      <c r="AZ119" s="138"/>
      <c r="BA119" s="138"/>
      <c r="BB119" s="138"/>
      <c r="BC119" s="138"/>
      <c r="BD119" s="138"/>
      <c r="BE119" s="138"/>
      <c r="BF119" s="138"/>
      <c r="BG119" s="138"/>
      <c r="BJ119" s="138"/>
      <c r="BT119" s="138"/>
      <c r="CD119" s="138"/>
      <c r="CN119" s="138"/>
      <c r="CX119" s="138"/>
      <c r="DH119" s="138"/>
      <c r="DR119" s="138"/>
      <c r="EB119" s="138"/>
      <c r="EL119" s="138"/>
      <c r="EV119" s="138"/>
      <c r="FF119" s="138"/>
      <c r="FP119" s="138"/>
      <c r="FZ119" s="138"/>
      <c r="GJ119" s="138"/>
      <c r="GT119" s="138"/>
      <c r="HD119" s="138"/>
      <c r="HN119" s="138"/>
      <c r="HX119" s="138"/>
      <c r="IH119" s="138"/>
      <c r="IR119" s="138"/>
    </row>
    <row xmlns:x14ac="http://schemas.microsoft.com/office/spreadsheetml/2009/9/ac" r="120" s="3" customFormat="true" x14ac:dyDescent="0.25">
      <c r="A120" s="424" t="str">
        <f ca="true">IF(ISBLANK('Data Summary'!A122),"",'Data Summary'!A122)</f>
        <v/>
      </c>
      <c r="B120" s="138"/>
      <c r="L120" s="138"/>
      <c r="V120" s="138"/>
      <c r="AF120" s="138"/>
      <c r="AP120" s="138"/>
      <c r="AZ120" s="138"/>
      <c r="BA120" s="138"/>
      <c r="BB120" s="138"/>
      <c r="BC120" s="138"/>
      <c r="BD120" s="138"/>
      <c r="BE120" s="138"/>
      <c r="BF120" s="138"/>
      <c r="BG120" s="138"/>
      <c r="BJ120" s="138"/>
      <c r="BT120" s="138"/>
      <c r="CD120" s="138"/>
      <c r="CN120" s="138"/>
      <c r="CX120" s="138"/>
      <c r="DH120" s="138"/>
      <c r="DR120" s="138"/>
      <c r="EB120" s="138"/>
      <c r="EL120" s="138"/>
      <c r="EV120" s="138"/>
      <c r="FF120" s="138"/>
      <c r="FP120" s="138"/>
      <c r="FZ120" s="138"/>
      <c r="GJ120" s="138"/>
      <c r="GT120" s="138"/>
      <c r="HD120" s="138"/>
      <c r="HN120" s="138"/>
      <c r="HX120" s="138"/>
      <c r="IH120" s="138"/>
      <c r="IR120" s="138"/>
    </row>
    <row xmlns:x14ac="http://schemas.microsoft.com/office/spreadsheetml/2009/9/ac" r="121" s="3" customFormat="true" x14ac:dyDescent="0.25">
      <c r="A121" s="424" t="str">
        <f ca="true">IF(ISBLANK('Data Summary'!A123),"",'Data Summary'!A123)</f>
        <v/>
      </c>
      <c r="B121" s="138"/>
      <c r="L121" s="138"/>
      <c r="V121" s="138"/>
      <c r="AF121" s="138"/>
      <c r="AP121" s="138"/>
      <c r="AZ121" s="138"/>
      <c r="BA121" s="138"/>
      <c r="BB121" s="138"/>
      <c r="BC121" s="138"/>
      <c r="BD121" s="138"/>
      <c r="BE121" s="138"/>
      <c r="BF121" s="138"/>
      <c r="BG121" s="138"/>
      <c r="BJ121" s="138"/>
      <c r="BT121" s="138"/>
      <c r="CD121" s="138"/>
      <c r="CN121" s="138"/>
      <c r="CX121" s="138"/>
      <c r="DH121" s="138"/>
      <c r="DR121" s="138"/>
      <c r="EB121" s="138"/>
      <c r="EL121" s="138"/>
      <c r="EV121" s="138"/>
      <c r="FF121" s="138"/>
      <c r="FP121" s="138"/>
      <c r="FZ121" s="138"/>
      <c r="GJ121" s="138"/>
      <c r="GT121" s="138"/>
      <c r="HD121" s="138"/>
      <c r="HN121" s="138"/>
      <c r="HX121" s="138"/>
      <c r="IH121" s="138"/>
      <c r="IR121" s="138"/>
    </row>
    <row xmlns:x14ac="http://schemas.microsoft.com/office/spreadsheetml/2009/9/ac" r="122" s="3" customFormat="true" x14ac:dyDescent="0.25">
      <c r="A122" s="424" t="str">
        <f ca="true">IF(ISBLANK('Data Summary'!A124),"",'Data Summary'!A124)</f>
        <v/>
      </c>
      <c r="B122" s="138"/>
      <c r="L122" s="138"/>
      <c r="V122" s="138"/>
      <c r="AF122" s="138"/>
      <c r="AP122" s="138"/>
      <c r="AZ122" s="138"/>
      <c r="BA122" s="138"/>
      <c r="BB122" s="138"/>
      <c r="BC122" s="138"/>
      <c r="BD122" s="138"/>
      <c r="BE122" s="138"/>
      <c r="BF122" s="138"/>
      <c r="BG122" s="138"/>
      <c r="BJ122" s="138"/>
      <c r="BT122" s="138"/>
      <c r="CD122" s="138"/>
      <c r="CN122" s="138"/>
      <c r="CX122" s="138"/>
      <c r="DH122" s="138"/>
      <c r="DR122" s="138"/>
      <c r="EB122" s="138"/>
      <c r="EL122" s="138"/>
      <c r="EV122" s="138"/>
      <c r="FF122" s="138"/>
      <c r="FP122" s="138"/>
      <c r="FZ122" s="138"/>
      <c r="GJ122" s="138"/>
      <c r="GT122" s="138"/>
      <c r="HD122" s="138"/>
      <c r="HN122" s="138"/>
      <c r="HX122" s="138"/>
      <c r="IH122" s="138"/>
      <c r="IR122" s="138"/>
    </row>
    <row xmlns:x14ac="http://schemas.microsoft.com/office/spreadsheetml/2009/9/ac" r="123" s="3" customFormat="true" x14ac:dyDescent="0.25">
      <c r="A123" s="424" t="str">
        <f ca="true">IF(ISBLANK('Data Summary'!A125),"",'Data Summary'!A125)</f>
        <v/>
      </c>
      <c r="B123" s="138"/>
      <c r="L123" s="138"/>
      <c r="V123" s="138"/>
      <c r="AF123" s="138"/>
      <c r="AP123" s="138"/>
      <c r="AZ123" s="138"/>
      <c r="BA123" s="138"/>
      <c r="BB123" s="138"/>
      <c r="BC123" s="138"/>
      <c r="BD123" s="138"/>
      <c r="BE123" s="138"/>
      <c r="BF123" s="138"/>
      <c r="BG123" s="138"/>
      <c r="BJ123" s="138"/>
      <c r="BT123" s="138"/>
      <c r="CD123" s="138"/>
      <c r="CN123" s="138"/>
      <c r="CX123" s="138"/>
      <c r="DH123" s="138"/>
      <c r="DR123" s="138"/>
      <c r="EB123" s="138"/>
      <c r="EL123" s="138"/>
      <c r="EV123" s="138"/>
      <c r="FF123" s="138"/>
      <c r="FP123" s="138"/>
      <c r="FZ123" s="138"/>
      <c r="GJ123" s="138"/>
      <c r="GT123" s="138"/>
      <c r="HD123" s="138"/>
      <c r="HN123" s="138"/>
      <c r="HX123" s="138"/>
      <c r="IH123" s="138"/>
      <c r="IR123" s="138"/>
    </row>
    <row xmlns:x14ac="http://schemas.microsoft.com/office/spreadsheetml/2009/9/ac" r="124" s="3" customFormat="true" x14ac:dyDescent="0.25">
      <c r="A124" s="424" t="str">
        <f ca="true">IF(ISBLANK('Data Summary'!A126),"",'Data Summary'!A126)</f>
        <v/>
      </c>
      <c r="B124" s="138"/>
      <c r="L124" s="138"/>
      <c r="V124" s="138"/>
      <c r="AF124" s="138"/>
      <c r="AP124" s="138"/>
      <c r="AZ124" s="138"/>
      <c r="BA124" s="138"/>
      <c r="BB124" s="138"/>
      <c r="BC124" s="138"/>
      <c r="BD124" s="138"/>
      <c r="BE124" s="138"/>
      <c r="BF124" s="138"/>
      <c r="BG124" s="138"/>
      <c r="BJ124" s="138"/>
      <c r="BT124" s="138"/>
      <c r="CD124" s="138"/>
      <c r="CN124" s="138"/>
      <c r="CX124" s="138"/>
      <c r="DH124" s="138"/>
      <c r="DR124" s="138"/>
      <c r="EB124" s="138"/>
      <c r="EL124" s="138"/>
      <c r="EV124" s="138"/>
      <c r="FF124" s="138"/>
      <c r="FP124" s="138"/>
      <c r="FZ124" s="138"/>
      <c r="GJ124" s="138"/>
      <c r="GT124" s="138"/>
      <c r="HD124" s="138"/>
      <c r="HN124" s="138"/>
      <c r="HX124" s="138"/>
      <c r="IH124" s="138"/>
      <c r="IR124" s="138"/>
    </row>
    <row xmlns:x14ac="http://schemas.microsoft.com/office/spreadsheetml/2009/9/ac" r="125" s="3" customFormat="true" x14ac:dyDescent="0.25">
      <c r="A125" s="424" t="str">
        <f ca="true">IF(ISBLANK('Data Summary'!A127),"",'Data Summary'!A127)</f>
        <v/>
      </c>
      <c r="B125" s="138"/>
      <c r="L125" s="138"/>
      <c r="V125" s="138"/>
      <c r="AF125" s="138"/>
      <c r="AP125" s="138"/>
      <c r="AZ125" s="138"/>
      <c r="BA125" s="138"/>
      <c r="BB125" s="138"/>
      <c r="BC125" s="138"/>
      <c r="BD125" s="138"/>
      <c r="BE125" s="138"/>
      <c r="BF125" s="138"/>
      <c r="BG125" s="138"/>
      <c r="BJ125" s="138"/>
      <c r="BT125" s="138"/>
      <c r="CD125" s="138"/>
      <c r="CN125" s="138"/>
      <c r="CX125" s="138"/>
      <c r="DH125" s="138"/>
      <c r="DR125" s="138"/>
      <c r="EB125" s="138"/>
      <c r="EL125" s="138"/>
      <c r="EV125" s="138"/>
      <c r="FF125" s="138"/>
      <c r="FP125" s="138"/>
      <c r="FZ125" s="138"/>
      <c r="GJ125" s="138"/>
      <c r="GT125" s="138"/>
      <c r="HD125" s="138"/>
      <c r="HN125" s="138"/>
      <c r="HX125" s="138"/>
      <c r="IH125" s="138"/>
      <c r="IR125" s="138"/>
    </row>
    <row xmlns:x14ac="http://schemas.microsoft.com/office/spreadsheetml/2009/9/ac" r="126" s="3" customFormat="true" x14ac:dyDescent="0.25">
      <c r="A126" s="424" t="str">
        <f ca="true">IF(ISBLANK('Data Summary'!A128),"",'Data Summary'!A128)</f>
        <v/>
      </c>
      <c r="B126" s="138"/>
      <c r="L126" s="138"/>
      <c r="V126" s="138"/>
      <c r="AF126" s="138"/>
      <c r="AP126" s="138"/>
      <c r="AZ126" s="138"/>
      <c r="BA126" s="138"/>
      <c r="BB126" s="138"/>
      <c r="BC126" s="138"/>
      <c r="BD126" s="138"/>
      <c r="BE126" s="138"/>
      <c r="BF126" s="138"/>
      <c r="BG126" s="138"/>
      <c r="BJ126" s="138"/>
      <c r="BT126" s="138"/>
      <c r="CD126" s="138"/>
      <c r="CN126" s="138"/>
      <c r="CX126" s="138"/>
      <c r="DH126" s="138"/>
      <c r="DR126" s="138"/>
      <c r="EB126" s="138"/>
      <c r="EL126" s="138"/>
      <c r="EV126" s="138"/>
      <c r="FF126" s="138"/>
      <c r="FP126" s="138"/>
      <c r="FZ126" s="138"/>
      <c r="GJ126" s="138"/>
      <c r="GT126" s="138"/>
      <c r="HD126" s="138"/>
      <c r="HN126" s="138"/>
      <c r="HX126" s="138"/>
      <c r="IH126" s="138"/>
      <c r="IR126" s="138"/>
    </row>
    <row xmlns:x14ac="http://schemas.microsoft.com/office/spreadsheetml/2009/9/ac" r="127" s="3" customFormat="true" x14ac:dyDescent="0.25">
      <c r="A127" s="424" t="str">
        <f ca="true">IF(ISBLANK('Data Summary'!A129),"",'Data Summary'!A129)</f>
        <v/>
      </c>
      <c r="B127" s="138"/>
      <c r="L127" s="138"/>
      <c r="V127" s="138"/>
      <c r="AF127" s="138"/>
      <c r="AP127" s="138"/>
      <c r="AZ127" s="138"/>
      <c r="BA127" s="138"/>
      <c r="BB127" s="138"/>
      <c r="BC127" s="138"/>
      <c r="BD127" s="138"/>
      <c r="BE127" s="138"/>
      <c r="BF127" s="138"/>
      <c r="BG127" s="138"/>
      <c r="BJ127" s="138"/>
      <c r="BT127" s="138"/>
      <c r="CD127" s="138"/>
      <c r="CN127" s="138"/>
      <c r="CX127" s="138"/>
      <c r="DH127" s="138"/>
      <c r="DR127" s="138"/>
      <c r="EB127" s="138"/>
      <c r="EL127" s="138"/>
      <c r="EV127" s="138"/>
      <c r="FF127" s="138"/>
      <c r="FP127" s="138"/>
      <c r="FZ127" s="138"/>
      <c r="GJ127" s="138"/>
      <c r="GT127" s="138"/>
      <c r="HD127" s="138"/>
      <c r="HN127" s="138"/>
      <c r="HX127" s="138"/>
      <c r="IH127" s="138"/>
      <c r="IR127" s="138"/>
    </row>
    <row xmlns:x14ac="http://schemas.microsoft.com/office/spreadsheetml/2009/9/ac" r="128" s="3" customFormat="true" x14ac:dyDescent="0.25">
      <c r="A128" s="424" t="str">
        <f ca="true">IF(ISBLANK('Data Summary'!A130),"",'Data Summary'!A130)</f>
        <v/>
      </c>
      <c r="B128" s="138"/>
      <c r="L128" s="138"/>
      <c r="V128" s="138"/>
      <c r="AF128" s="138"/>
      <c r="AP128" s="138"/>
      <c r="AZ128" s="138"/>
      <c r="BA128" s="138"/>
      <c r="BB128" s="138"/>
      <c r="BC128" s="138"/>
      <c r="BD128" s="138"/>
      <c r="BE128" s="138"/>
      <c r="BF128" s="138"/>
      <c r="BG128" s="138"/>
      <c r="BJ128" s="138"/>
      <c r="BT128" s="138"/>
      <c r="CD128" s="138"/>
      <c r="CN128" s="138"/>
      <c r="CX128" s="138"/>
      <c r="DH128" s="138"/>
      <c r="DR128" s="138"/>
      <c r="EB128" s="138"/>
      <c r="EL128" s="138"/>
      <c r="EV128" s="138"/>
      <c r="FF128" s="138"/>
      <c r="FP128" s="138"/>
      <c r="FZ128" s="138"/>
      <c r="GJ128" s="138"/>
      <c r="GT128" s="138"/>
      <c r="HD128" s="138"/>
      <c r="HN128" s="138"/>
      <c r="HX128" s="138"/>
      <c r="IH128" s="138"/>
      <c r="IR128" s="138"/>
    </row>
    <row xmlns:x14ac="http://schemas.microsoft.com/office/spreadsheetml/2009/9/ac" r="129" s="3" customFormat="true" x14ac:dyDescent="0.25">
      <c r="A129" s="424" t="str">
        <f ca="true">IF(ISBLANK('Data Summary'!A131),"",'Data Summary'!A131)</f>
        <v/>
      </c>
      <c r="B129" s="138"/>
      <c r="L129" s="138"/>
      <c r="V129" s="138"/>
      <c r="AF129" s="138"/>
      <c r="AP129" s="138"/>
      <c r="AZ129" s="138"/>
      <c r="BA129" s="138"/>
      <c r="BB129" s="138"/>
      <c r="BC129" s="138"/>
      <c r="BD129" s="138"/>
      <c r="BE129" s="138"/>
      <c r="BF129" s="138"/>
      <c r="BG129" s="138"/>
      <c r="BJ129" s="138"/>
      <c r="BT129" s="138"/>
      <c r="CD129" s="138"/>
      <c r="CN129" s="138"/>
      <c r="CX129" s="138"/>
      <c r="DH129" s="138"/>
      <c r="DR129" s="138"/>
      <c r="EB129" s="138"/>
      <c r="EL129" s="138"/>
      <c r="EV129" s="138"/>
      <c r="FF129" s="138"/>
      <c r="FP129" s="138"/>
      <c r="FZ129" s="138"/>
      <c r="GJ129" s="138"/>
      <c r="GT129" s="138"/>
      <c r="HD129" s="138"/>
      <c r="HN129" s="138"/>
      <c r="HX129" s="138"/>
      <c r="IH129" s="138"/>
      <c r="IR129" s="138"/>
    </row>
    <row xmlns:x14ac="http://schemas.microsoft.com/office/spreadsheetml/2009/9/ac" r="130" s="3" customFormat="true" x14ac:dyDescent="0.25">
      <c r="A130" s="424" t="str">
        <f ca="true">IF(ISBLANK('Data Summary'!A132),"",'Data Summary'!A132)</f>
        <v/>
      </c>
      <c r="B130" s="138"/>
      <c r="L130" s="138"/>
      <c r="V130" s="138"/>
      <c r="AF130" s="138"/>
      <c r="AP130" s="138"/>
      <c r="AZ130" s="138"/>
      <c r="BA130" s="138"/>
      <c r="BB130" s="138"/>
      <c r="BC130" s="138"/>
      <c r="BD130" s="138"/>
      <c r="BE130" s="138"/>
      <c r="BF130" s="138"/>
      <c r="BG130" s="138"/>
      <c r="BJ130" s="138"/>
      <c r="BT130" s="138"/>
      <c r="CD130" s="138"/>
      <c r="CN130" s="138"/>
      <c r="CX130" s="138"/>
      <c r="DH130" s="138"/>
      <c r="DR130" s="138"/>
      <c r="EB130" s="138"/>
      <c r="EL130" s="138"/>
      <c r="EV130" s="138"/>
      <c r="FF130" s="138"/>
      <c r="FP130" s="138"/>
      <c r="FZ130" s="138"/>
      <c r="GJ130" s="138"/>
      <c r="GT130" s="138"/>
      <c r="HD130" s="138"/>
      <c r="HN130" s="138"/>
      <c r="HX130" s="138"/>
      <c r="IH130" s="138"/>
      <c r="IR130" s="138"/>
    </row>
    <row xmlns:x14ac="http://schemas.microsoft.com/office/spreadsheetml/2009/9/ac" r="131" s="3" customFormat="true" x14ac:dyDescent="0.25">
      <c r="A131" s="424" t="str">
        <f ca="true">IF(ISBLANK('Data Summary'!A133),"",'Data Summary'!A133)</f>
        <v/>
      </c>
      <c r="B131" s="138"/>
      <c r="L131" s="138"/>
      <c r="V131" s="138"/>
      <c r="AF131" s="138"/>
      <c r="AP131" s="138"/>
      <c r="AZ131" s="138"/>
      <c r="BA131" s="138"/>
      <c r="BB131" s="138"/>
      <c r="BC131" s="138"/>
      <c r="BD131" s="138"/>
      <c r="BE131" s="138"/>
      <c r="BF131" s="138"/>
      <c r="BG131" s="138"/>
      <c r="BJ131" s="138"/>
      <c r="BT131" s="138"/>
      <c r="CD131" s="138"/>
      <c r="CN131" s="138"/>
      <c r="CX131" s="138"/>
      <c r="DH131" s="138"/>
      <c r="DR131" s="138"/>
      <c r="EB131" s="138"/>
      <c r="EL131" s="138"/>
      <c r="EV131" s="138"/>
      <c r="FF131" s="138"/>
      <c r="FP131" s="138"/>
      <c r="FZ131" s="138"/>
      <c r="GJ131" s="138"/>
      <c r="GT131" s="138"/>
      <c r="HD131" s="138"/>
      <c r="HN131" s="138"/>
      <c r="HX131" s="138"/>
      <c r="IH131" s="138"/>
      <c r="IR131" s="138"/>
    </row>
    <row xmlns:x14ac="http://schemas.microsoft.com/office/spreadsheetml/2009/9/ac" r="132" s="3" customFormat="true" x14ac:dyDescent="0.25">
      <c r="A132" s="424" t="str">
        <f ca="true">IF(ISBLANK('Data Summary'!A134),"",'Data Summary'!A134)</f>
        <v/>
      </c>
      <c r="B132" s="138"/>
      <c r="L132" s="138"/>
      <c r="V132" s="138"/>
      <c r="AF132" s="138"/>
      <c r="AP132" s="138"/>
      <c r="AZ132" s="138"/>
      <c r="BA132" s="138"/>
      <c r="BB132" s="138"/>
      <c r="BC132" s="138"/>
      <c r="BD132" s="138"/>
      <c r="BE132" s="138"/>
      <c r="BF132" s="138"/>
      <c r="BG132" s="138"/>
      <c r="BJ132" s="138"/>
      <c r="BT132" s="138"/>
      <c r="CD132" s="138"/>
      <c r="CN132" s="138"/>
      <c r="CX132" s="138"/>
      <c r="DH132" s="138"/>
      <c r="DR132" s="138"/>
      <c r="EB132" s="138"/>
      <c r="EL132" s="138"/>
      <c r="EV132" s="138"/>
      <c r="FF132" s="138"/>
      <c r="FP132" s="138"/>
      <c r="FZ132" s="138"/>
      <c r="GJ132" s="138"/>
      <c r="GT132" s="138"/>
      <c r="HD132" s="138"/>
      <c r="HN132" s="138"/>
      <c r="HX132" s="138"/>
      <c r="IH132" s="138"/>
      <c r="IR132" s="138"/>
    </row>
    <row xmlns:x14ac="http://schemas.microsoft.com/office/spreadsheetml/2009/9/ac" r="133" s="3" customFormat="true" x14ac:dyDescent="0.25">
      <c r="A133" s="424" t="str">
        <f ca="true">IF(ISBLANK('Data Summary'!A135),"",'Data Summary'!A135)</f>
        <v/>
      </c>
      <c r="B133" s="138"/>
      <c r="L133" s="138"/>
      <c r="V133" s="138"/>
      <c r="AF133" s="138"/>
      <c r="AP133" s="138"/>
      <c r="AZ133" s="138"/>
      <c r="BA133" s="138"/>
      <c r="BB133" s="138"/>
      <c r="BC133" s="138"/>
      <c r="BD133" s="138"/>
      <c r="BE133" s="138"/>
      <c r="BF133" s="138"/>
      <c r="BG133" s="138"/>
      <c r="BJ133" s="138"/>
      <c r="BT133" s="138"/>
      <c r="CD133" s="138"/>
      <c r="CN133" s="138"/>
      <c r="CX133" s="138"/>
      <c r="DH133" s="138"/>
      <c r="DR133" s="138"/>
      <c r="EB133" s="138"/>
      <c r="EL133" s="138"/>
      <c r="EV133" s="138"/>
      <c r="FF133" s="138"/>
      <c r="FP133" s="138"/>
      <c r="FZ133" s="138"/>
      <c r="GJ133" s="138"/>
      <c r="GT133" s="138"/>
      <c r="HD133" s="138"/>
      <c r="HN133" s="138"/>
      <c r="HX133" s="138"/>
      <c r="IH133" s="138"/>
      <c r="IR133" s="138"/>
    </row>
    <row xmlns:x14ac="http://schemas.microsoft.com/office/spreadsheetml/2009/9/ac" r="134" s="3" customFormat="true" x14ac:dyDescent="0.25">
      <c r="A134" s="424" t="str">
        <f ca="true">IF(ISBLANK('Data Summary'!A136),"",'Data Summary'!A136)</f>
        <v/>
      </c>
      <c r="B134" s="138"/>
      <c r="L134" s="138"/>
      <c r="V134" s="138"/>
      <c r="AF134" s="138"/>
      <c r="AP134" s="138"/>
      <c r="AZ134" s="138"/>
      <c r="BA134" s="138"/>
      <c r="BB134" s="138"/>
      <c r="BC134" s="138"/>
      <c r="BD134" s="138"/>
      <c r="BE134" s="138"/>
      <c r="BF134" s="138"/>
      <c r="BG134" s="138"/>
      <c r="BJ134" s="138"/>
      <c r="BT134" s="138"/>
      <c r="CD134" s="138"/>
      <c r="CN134" s="138"/>
      <c r="CX134" s="138"/>
      <c r="DH134" s="138"/>
      <c r="DR134" s="138"/>
      <c r="EB134" s="138"/>
      <c r="EL134" s="138"/>
      <c r="EV134" s="138"/>
      <c r="FF134" s="138"/>
      <c r="FP134" s="138"/>
      <c r="FZ134" s="138"/>
      <c r="GJ134" s="138"/>
      <c r="GT134" s="138"/>
      <c r="HD134" s="138"/>
      <c r="HN134" s="138"/>
      <c r="HX134" s="138"/>
      <c r="IH134" s="138"/>
      <c r="IR134" s="138"/>
    </row>
    <row xmlns:x14ac="http://schemas.microsoft.com/office/spreadsheetml/2009/9/ac" r="135" s="3" customFormat="true" x14ac:dyDescent="0.25">
      <c r="A135" s="424" t="str">
        <f ca="true">IF(ISBLANK('Data Summary'!A137),"",'Data Summary'!A137)</f>
        <v/>
      </c>
      <c r="B135" s="138"/>
      <c r="L135" s="138"/>
      <c r="V135" s="138"/>
      <c r="AF135" s="138"/>
      <c r="AP135" s="138"/>
      <c r="AZ135" s="138"/>
      <c r="BA135" s="138"/>
      <c r="BB135" s="138"/>
      <c r="BC135" s="138"/>
      <c r="BD135" s="138"/>
      <c r="BE135" s="138"/>
      <c r="BF135" s="138"/>
      <c r="BG135" s="138"/>
      <c r="BJ135" s="138"/>
      <c r="BT135" s="138"/>
      <c r="CD135" s="138"/>
      <c r="CN135" s="138"/>
      <c r="CX135" s="138"/>
      <c r="DH135" s="138"/>
      <c r="DR135" s="138"/>
      <c r="EB135" s="138"/>
      <c r="EL135" s="138"/>
      <c r="EV135" s="138"/>
      <c r="FF135" s="138"/>
      <c r="FP135" s="138"/>
      <c r="FZ135" s="138"/>
      <c r="GJ135" s="138"/>
      <c r="GT135" s="138"/>
      <c r="HD135" s="138"/>
      <c r="HN135" s="138"/>
      <c r="HX135" s="138"/>
      <c r="IH135" s="138"/>
      <c r="IR135" s="138"/>
    </row>
    <row xmlns:x14ac="http://schemas.microsoft.com/office/spreadsheetml/2009/9/ac" r="136" s="3" customFormat="true" x14ac:dyDescent="0.25">
      <c r="A136" s="424" t="str">
        <f ca="true">IF(ISBLANK('Data Summary'!A138),"",'Data Summary'!A138)</f>
        <v/>
      </c>
      <c r="B136" s="138"/>
      <c r="L136" s="138"/>
      <c r="V136" s="138"/>
      <c r="AF136" s="138"/>
      <c r="AP136" s="138"/>
      <c r="AZ136" s="138"/>
      <c r="BA136" s="138"/>
      <c r="BB136" s="138"/>
      <c r="BC136" s="138"/>
      <c r="BD136" s="138"/>
      <c r="BE136" s="138"/>
      <c r="BF136" s="138"/>
      <c r="BG136" s="138"/>
      <c r="BJ136" s="138"/>
      <c r="BT136" s="138"/>
      <c r="CD136" s="138"/>
      <c r="CN136" s="138"/>
      <c r="CX136" s="138"/>
      <c r="DH136" s="138"/>
      <c r="DR136" s="138"/>
      <c r="EB136" s="138"/>
      <c r="EL136" s="138"/>
      <c r="EV136" s="138"/>
      <c r="FF136" s="138"/>
      <c r="FP136" s="138"/>
      <c r="FZ136" s="138"/>
      <c r="GJ136" s="138"/>
      <c r="GT136" s="138"/>
      <c r="HD136" s="138"/>
      <c r="HN136" s="138"/>
      <c r="HX136" s="138"/>
      <c r="IH136" s="138"/>
      <c r="IR136" s="138"/>
    </row>
    <row xmlns:x14ac="http://schemas.microsoft.com/office/spreadsheetml/2009/9/ac" r="137" s="3" customFormat="true" x14ac:dyDescent="0.25">
      <c r="A137" s="424" t="str">
        <f ca="true">IF(ISBLANK('Data Summary'!A139),"",'Data Summary'!A139)</f>
        <v/>
      </c>
      <c r="B137" s="138"/>
      <c r="L137" s="138"/>
      <c r="V137" s="138"/>
      <c r="AF137" s="138"/>
      <c r="AP137" s="138"/>
      <c r="AZ137" s="138"/>
      <c r="BA137" s="138"/>
      <c r="BB137" s="138"/>
      <c r="BC137" s="138"/>
      <c r="BD137" s="138"/>
      <c r="BE137" s="138"/>
      <c r="BF137" s="138"/>
      <c r="BG137" s="138"/>
      <c r="BJ137" s="138"/>
      <c r="BT137" s="138"/>
      <c r="CD137" s="138"/>
      <c r="CN137" s="138"/>
      <c r="CX137" s="138"/>
      <c r="DH137" s="138"/>
      <c r="DR137" s="138"/>
      <c r="EB137" s="138"/>
      <c r="EL137" s="138"/>
      <c r="EV137" s="138"/>
      <c r="FF137" s="138"/>
      <c r="FP137" s="138"/>
      <c r="FZ137" s="138"/>
      <c r="GJ137" s="138"/>
      <c r="GT137" s="138"/>
      <c r="HD137" s="138"/>
      <c r="HN137" s="138"/>
      <c r="HX137" s="138"/>
      <c r="IH137" s="138"/>
      <c r="IR137" s="138"/>
    </row>
    <row xmlns:x14ac="http://schemas.microsoft.com/office/spreadsheetml/2009/9/ac" r="138" s="3" customFormat="true" x14ac:dyDescent="0.25">
      <c r="A138" s="424" t="str">
        <f ca="true">IF(ISBLANK('Data Summary'!A140),"",'Data Summary'!A140)</f>
        <v/>
      </c>
      <c r="B138" s="138"/>
      <c r="L138" s="138"/>
      <c r="V138" s="138"/>
      <c r="AF138" s="138"/>
      <c r="AP138" s="138"/>
      <c r="AZ138" s="138"/>
      <c r="BA138" s="138"/>
      <c r="BB138" s="138"/>
      <c r="BC138" s="138"/>
      <c r="BD138" s="138"/>
      <c r="BE138" s="138"/>
      <c r="BF138" s="138"/>
      <c r="BG138" s="138"/>
      <c r="BJ138" s="138"/>
      <c r="BT138" s="138"/>
      <c r="CD138" s="138"/>
      <c r="CN138" s="138"/>
      <c r="CX138" s="138"/>
      <c r="DH138" s="138"/>
      <c r="DR138" s="138"/>
      <c r="EB138" s="138"/>
      <c r="EL138" s="138"/>
      <c r="EV138" s="138"/>
      <c r="FF138" s="138"/>
      <c r="FP138" s="138"/>
      <c r="FZ138" s="138"/>
      <c r="GJ138" s="138"/>
      <c r="GT138" s="138"/>
      <c r="HD138" s="138"/>
      <c r="HN138" s="138"/>
      <c r="HX138" s="138"/>
      <c r="IH138" s="138"/>
      <c r="IR138" s="138"/>
    </row>
    <row xmlns:x14ac="http://schemas.microsoft.com/office/spreadsheetml/2009/9/ac" r="139" s="3" customFormat="true" x14ac:dyDescent="0.25">
      <c r="A139" s="424" t="str">
        <f ca="true">IF(ISBLANK('Data Summary'!A141),"",'Data Summary'!A141)</f>
        <v/>
      </c>
      <c r="B139" s="138"/>
      <c r="L139" s="138"/>
      <c r="V139" s="138"/>
      <c r="AF139" s="138"/>
      <c r="AP139" s="138"/>
      <c r="AZ139" s="138"/>
      <c r="BA139" s="138"/>
      <c r="BB139" s="138"/>
      <c r="BC139" s="138"/>
      <c r="BD139" s="138"/>
      <c r="BE139" s="138"/>
      <c r="BF139" s="138"/>
      <c r="BG139" s="138"/>
      <c r="BJ139" s="138"/>
      <c r="BT139" s="138"/>
      <c r="CD139" s="138"/>
      <c r="CN139" s="138"/>
      <c r="CX139" s="138"/>
      <c r="DH139" s="138"/>
      <c r="DR139" s="138"/>
      <c r="EB139" s="138"/>
      <c r="EL139" s="138"/>
      <c r="EV139" s="138"/>
      <c r="FF139" s="138"/>
      <c r="FP139" s="138"/>
      <c r="FZ139" s="138"/>
      <c r="GJ139" s="138"/>
      <c r="GT139" s="138"/>
      <c r="HD139" s="138"/>
      <c r="HN139" s="138"/>
      <c r="HX139" s="138"/>
      <c r="IH139" s="138"/>
      <c r="IR139" s="138"/>
    </row>
    <row xmlns:x14ac="http://schemas.microsoft.com/office/spreadsheetml/2009/9/ac" r="140" s="3" customFormat="true" x14ac:dyDescent="0.25">
      <c r="A140" s="424" t="str">
        <f ca="true">IF(ISBLANK('Data Summary'!A142),"",'Data Summary'!A142)</f>
        <v/>
      </c>
      <c r="B140" s="138"/>
      <c r="L140" s="138"/>
      <c r="V140" s="138"/>
      <c r="AF140" s="138"/>
      <c r="AP140" s="138"/>
      <c r="AZ140" s="138"/>
      <c r="BA140" s="138"/>
      <c r="BB140" s="138"/>
      <c r="BC140" s="138"/>
      <c r="BD140" s="138"/>
      <c r="BE140" s="138"/>
      <c r="BF140" s="138"/>
      <c r="BG140" s="138"/>
      <c r="BJ140" s="138"/>
      <c r="BT140" s="138"/>
      <c r="CD140" s="138"/>
      <c r="CN140" s="138"/>
      <c r="CX140" s="138"/>
      <c r="DH140" s="138"/>
      <c r="DR140" s="138"/>
      <c r="EB140" s="138"/>
      <c r="EL140" s="138"/>
      <c r="EV140" s="138"/>
      <c r="FF140" s="138"/>
      <c r="FP140" s="138"/>
      <c r="FZ140" s="138"/>
      <c r="GJ140" s="138"/>
      <c r="GT140" s="138"/>
      <c r="HD140" s="138"/>
      <c r="HN140" s="138"/>
      <c r="HX140" s="138"/>
      <c r="IH140" s="138"/>
      <c r="IR140" s="138"/>
    </row>
    <row xmlns:x14ac="http://schemas.microsoft.com/office/spreadsheetml/2009/9/ac" r="141" s="3" customFormat="true" x14ac:dyDescent="0.25">
      <c r="A141" s="424" t="str">
        <f ca="true">IF(ISBLANK('Data Summary'!A143),"",'Data Summary'!A143)</f>
        <v/>
      </c>
      <c r="B141" s="138"/>
      <c r="L141" s="138"/>
      <c r="V141" s="138"/>
      <c r="AF141" s="138"/>
      <c r="AP141" s="138"/>
      <c r="AZ141" s="138"/>
      <c r="BA141" s="138"/>
      <c r="BB141" s="138"/>
      <c r="BC141" s="138"/>
      <c r="BD141" s="138"/>
      <c r="BE141" s="138"/>
      <c r="BF141" s="138"/>
      <c r="BG141" s="138"/>
      <c r="BJ141" s="138"/>
      <c r="BT141" s="138"/>
      <c r="CD141" s="138"/>
      <c r="CN141" s="138"/>
      <c r="CX141" s="138"/>
      <c r="DH141" s="138"/>
      <c r="DR141" s="138"/>
      <c r="EB141" s="138"/>
      <c r="EL141" s="138"/>
      <c r="EV141" s="138"/>
      <c r="FF141" s="138"/>
      <c r="FP141" s="138"/>
      <c r="FZ141" s="138"/>
      <c r="GJ141" s="138"/>
      <c r="GT141" s="138"/>
      <c r="HD141" s="138"/>
      <c r="HN141" s="138"/>
      <c r="HX141" s="138"/>
      <c r="IH141" s="138"/>
      <c r="IR141" s="138"/>
    </row>
    <row xmlns:x14ac="http://schemas.microsoft.com/office/spreadsheetml/2009/9/ac" r="142" s="3" customFormat="true" x14ac:dyDescent="0.25">
      <c r="A142" s="424" t="str">
        <f ca="true">IF(ISBLANK('Data Summary'!A144),"",'Data Summary'!A144)</f>
        <v/>
      </c>
      <c r="B142" s="138"/>
      <c r="L142" s="138"/>
      <c r="V142" s="138"/>
      <c r="AF142" s="138"/>
      <c r="AP142" s="138"/>
      <c r="AZ142" s="138"/>
      <c r="BA142" s="138"/>
      <c r="BB142" s="138"/>
      <c r="BC142" s="138"/>
      <c r="BD142" s="138"/>
      <c r="BE142" s="138"/>
      <c r="BF142" s="138"/>
      <c r="BG142" s="138"/>
      <c r="BJ142" s="138"/>
      <c r="BT142" s="138"/>
      <c r="CD142" s="138"/>
      <c r="CN142" s="138"/>
      <c r="CX142" s="138"/>
      <c r="DH142" s="138"/>
      <c r="DR142" s="138"/>
      <c r="EB142" s="138"/>
      <c r="EL142" s="138"/>
      <c r="EV142" s="138"/>
      <c r="FF142" s="138"/>
      <c r="FP142" s="138"/>
      <c r="FZ142" s="138"/>
      <c r="GJ142" s="138"/>
      <c r="GT142" s="138"/>
      <c r="HD142" s="138"/>
      <c r="HN142" s="138"/>
      <c r="HX142" s="138"/>
      <c r="IH142" s="138"/>
      <c r="IR142" s="138"/>
    </row>
    <row xmlns:x14ac="http://schemas.microsoft.com/office/spreadsheetml/2009/9/ac" r="143" s="3" customFormat="true" x14ac:dyDescent="0.25">
      <c r="A143" s="424" t="str">
        <f ca="true">IF(ISBLANK('Data Summary'!A145),"",'Data Summary'!A145)</f>
        <v/>
      </c>
      <c r="B143" s="138"/>
      <c r="L143" s="138"/>
      <c r="V143" s="138"/>
      <c r="AF143" s="138"/>
      <c r="AP143" s="138"/>
      <c r="AZ143" s="138"/>
      <c r="BA143" s="138"/>
      <c r="BB143" s="138"/>
      <c r="BC143" s="138"/>
      <c r="BD143" s="138"/>
      <c r="BE143" s="138"/>
      <c r="BF143" s="138"/>
      <c r="BG143" s="138"/>
      <c r="BJ143" s="138"/>
      <c r="BT143" s="138"/>
      <c r="CD143" s="138"/>
      <c r="CN143" s="138"/>
      <c r="CX143" s="138"/>
      <c r="DH143" s="138"/>
      <c r="DR143" s="138"/>
      <c r="EB143" s="138"/>
      <c r="EL143" s="138"/>
      <c r="EV143" s="138"/>
      <c r="FF143" s="138"/>
      <c r="FP143" s="138"/>
      <c r="FZ143" s="138"/>
      <c r="GJ143" s="138"/>
      <c r="GT143" s="138"/>
      <c r="HD143" s="138"/>
      <c r="HN143" s="138"/>
      <c r="HX143" s="138"/>
      <c r="IH143" s="138"/>
      <c r="IR143" s="138"/>
    </row>
    <row xmlns:x14ac="http://schemas.microsoft.com/office/spreadsheetml/2009/9/ac" r="144" s="3" customFormat="true" x14ac:dyDescent="0.25">
      <c r="A144" s="424" t="str">
        <f ca="true">IF(ISBLANK('Data Summary'!A146),"",'Data Summary'!A146)</f>
        <v/>
      </c>
      <c r="B144" s="138"/>
      <c r="L144" s="138"/>
      <c r="V144" s="138"/>
      <c r="AF144" s="138"/>
      <c r="AP144" s="138"/>
      <c r="AZ144" s="138"/>
      <c r="BA144" s="138"/>
      <c r="BB144" s="138"/>
      <c r="BC144" s="138"/>
      <c r="BD144" s="138"/>
      <c r="BE144" s="138"/>
      <c r="BF144" s="138"/>
      <c r="BG144" s="138"/>
      <c r="BJ144" s="138"/>
      <c r="BT144" s="138"/>
      <c r="CD144" s="138"/>
      <c r="CN144" s="138"/>
      <c r="CX144" s="138"/>
      <c r="DH144" s="138"/>
      <c r="DR144" s="138"/>
      <c r="EB144" s="138"/>
      <c r="EL144" s="138"/>
      <c r="EV144" s="138"/>
      <c r="FF144" s="138"/>
      <c r="FP144" s="138"/>
      <c r="FZ144" s="138"/>
      <c r="GJ144" s="138"/>
      <c r="GT144" s="138"/>
      <c r="HD144" s="138"/>
      <c r="HN144" s="138"/>
      <c r="HX144" s="138"/>
      <c r="IH144" s="138"/>
      <c r="IR144" s="138"/>
    </row>
    <row xmlns:x14ac="http://schemas.microsoft.com/office/spreadsheetml/2009/9/ac" r="145" s="3" customFormat="true" x14ac:dyDescent="0.25">
      <c r="A145" s="424" t="str">
        <f ca="true">IF(ISBLANK('Data Summary'!A147),"",'Data Summary'!A147)</f>
        <v/>
      </c>
      <c r="B145" s="138"/>
      <c r="L145" s="138"/>
      <c r="V145" s="138"/>
      <c r="AF145" s="138"/>
      <c r="AP145" s="138"/>
      <c r="AZ145" s="138"/>
      <c r="BA145" s="138"/>
      <c r="BB145" s="138"/>
      <c r="BC145" s="138"/>
      <c r="BD145" s="138"/>
      <c r="BE145" s="138"/>
      <c r="BF145" s="138"/>
      <c r="BG145" s="138"/>
      <c r="BJ145" s="138"/>
      <c r="BT145" s="138"/>
      <c r="CD145" s="138"/>
      <c r="CN145" s="138"/>
      <c r="CX145" s="138"/>
      <c r="DH145" s="138"/>
      <c r="DR145" s="138"/>
      <c r="EB145" s="138"/>
      <c r="EL145" s="138"/>
      <c r="EV145" s="138"/>
      <c r="FF145" s="138"/>
      <c r="FP145" s="138"/>
      <c r="FZ145" s="138"/>
      <c r="GJ145" s="138"/>
      <c r="GT145" s="138"/>
      <c r="HD145" s="138"/>
      <c r="HN145" s="138"/>
      <c r="HX145" s="138"/>
      <c r="IH145" s="138"/>
      <c r="IR145" s="138"/>
    </row>
    <row xmlns:x14ac="http://schemas.microsoft.com/office/spreadsheetml/2009/9/ac" r="146" s="3" customFormat="true" x14ac:dyDescent="0.25">
      <c r="A146" s="424" t="str">
        <f ca="true">IF(ISBLANK('Data Summary'!A148),"",'Data Summary'!A148)</f>
        <v/>
      </c>
      <c r="B146" s="138"/>
      <c r="L146" s="138"/>
      <c r="V146" s="138"/>
      <c r="AF146" s="138"/>
      <c r="AP146" s="138"/>
      <c r="AZ146" s="138"/>
      <c r="BA146" s="138"/>
      <c r="BB146" s="138"/>
      <c r="BC146" s="138"/>
      <c r="BD146" s="138"/>
      <c r="BE146" s="138"/>
      <c r="BF146" s="138"/>
      <c r="BG146" s="138"/>
      <c r="BJ146" s="138"/>
      <c r="BT146" s="138"/>
      <c r="CD146" s="138"/>
      <c r="CN146" s="138"/>
      <c r="CX146" s="138"/>
      <c r="DH146" s="138"/>
      <c r="DR146" s="138"/>
      <c r="EB146" s="138"/>
      <c r="EL146" s="138"/>
      <c r="EV146" s="138"/>
      <c r="FF146" s="138"/>
      <c r="FP146" s="138"/>
      <c r="FZ146" s="138"/>
      <c r="GJ146" s="138"/>
      <c r="GT146" s="138"/>
      <c r="HD146" s="138"/>
      <c r="HN146" s="138"/>
      <c r="HX146" s="138"/>
      <c r="IH146" s="138"/>
      <c r="IR146" s="138"/>
    </row>
    <row xmlns:x14ac="http://schemas.microsoft.com/office/spreadsheetml/2009/9/ac" r="147" s="3" customFormat="true" x14ac:dyDescent="0.25">
      <c r="A147" s="424" t="str">
        <f ca="true">IF(ISBLANK('Data Summary'!A149),"",'Data Summary'!A149)</f>
        <v/>
      </c>
      <c r="B147" s="138"/>
      <c r="L147" s="138"/>
      <c r="V147" s="138"/>
      <c r="AF147" s="138"/>
      <c r="AP147" s="138"/>
      <c r="AZ147" s="138"/>
      <c r="BA147" s="138"/>
      <c r="BB147" s="138"/>
      <c r="BC147" s="138"/>
      <c r="BD147" s="138"/>
      <c r="BE147" s="138"/>
      <c r="BF147" s="138"/>
      <c r="BG147" s="138"/>
      <c r="BJ147" s="138"/>
      <c r="BT147" s="138"/>
      <c r="CD147" s="138"/>
      <c r="CN147" s="138"/>
      <c r="CX147" s="138"/>
      <c r="DH147" s="138"/>
      <c r="DR147" s="138"/>
      <c r="EB147" s="138"/>
      <c r="EL147" s="138"/>
      <c r="EV147" s="138"/>
      <c r="FF147" s="138"/>
      <c r="FP147" s="138"/>
      <c r="FZ147" s="138"/>
      <c r="GJ147" s="138"/>
      <c r="GT147" s="138"/>
      <c r="HD147" s="138"/>
      <c r="HN147" s="138"/>
      <c r="HX147" s="138"/>
      <c r="IH147" s="138"/>
      <c r="IR147" s="138"/>
    </row>
    <row xmlns:x14ac="http://schemas.microsoft.com/office/spreadsheetml/2009/9/ac" r="148" s="3" customFormat="true" x14ac:dyDescent="0.25">
      <c r="A148" s="424" t="str">
        <f ca="true">IF(ISBLANK('Data Summary'!A150),"",'Data Summary'!A150)</f>
        <v/>
      </c>
      <c r="B148" s="138"/>
      <c r="L148" s="138"/>
      <c r="V148" s="138"/>
      <c r="AF148" s="138"/>
      <c r="AP148" s="138"/>
      <c r="AZ148" s="138"/>
      <c r="BA148" s="138"/>
      <c r="BB148" s="138"/>
      <c r="BC148" s="138"/>
      <c r="BD148" s="138"/>
      <c r="BE148" s="138"/>
      <c r="BF148" s="138"/>
      <c r="BG148" s="138"/>
      <c r="BJ148" s="138"/>
      <c r="BT148" s="138"/>
      <c r="CD148" s="138"/>
      <c r="CN148" s="138"/>
      <c r="CX148" s="138"/>
      <c r="DH148" s="138"/>
      <c r="DR148" s="138"/>
      <c r="EB148" s="138"/>
      <c r="EL148" s="138"/>
      <c r="EV148" s="138"/>
      <c r="FF148" s="138"/>
      <c r="FP148" s="138"/>
      <c r="FZ148" s="138"/>
      <c r="GJ148" s="138"/>
      <c r="GT148" s="138"/>
      <c r="HD148" s="138"/>
      <c r="HN148" s="138"/>
      <c r="HX148" s="138"/>
      <c r="IH148" s="138"/>
      <c r="IR148" s="138"/>
    </row>
    <row xmlns:x14ac="http://schemas.microsoft.com/office/spreadsheetml/2009/9/ac" r="149" s="3" customFormat="true" x14ac:dyDescent="0.25">
      <c r="A149" s="424" t="str">
        <f ca="true">IF(ISBLANK('Data Summary'!A151),"",'Data Summary'!A151)</f>
        <v/>
      </c>
      <c r="B149" s="138"/>
      <c r="L149" s="138"/>
      <c r="V149" s="138"/>
      <c r="AF149" s="138"/>
      <c r="AP149" s="138"/>
      <c r="AZ149" s="138"/>
      <c r="BA149" s="138"/>
      <c r="BB149" s="138"/>
      <c r="BC149" s="138"/>
      <c r="BD149" s="138"/>
      <c r="BE149" s="138"/>
      <c r="BF149" s="138"/>
      <c r="BG149" s="138"/>
      <c r="BJ149" s="138"/>
      <c r="BT149" s="138"/>
      <c r="CD149" s="138"/>
      <c r="CN149" s="138"/>
      <c r="CX149" s="138"/>
      <c r="DH149" s="138"/>
      <c r="DR149" s="138"/>
      <c r="EB149" s="138"/>
      <c r="EL149" s="138"/>
      <c r="EV149" s="138"/>
      <c r="FF149" s="138"/>
      <c r="FP149" s="138"/>
      <c r="FZ149" s="138"/>
      <c r="GJ149" s="138"/>
      <c r="GT149" s="138"/>
      <c r="HD149" s="138"/>
      <c r="HN149" s="138"/>
      <c r="HX149" s="138"/>
      <c r="IH149" s="138"/>
      <c r="IR149" s="138"/>
    </row>
    <row xmlns:x14ac="http://schemas.microsoft.com/office/spreadsheetml/2009/9/ac" r="150" s="3" customFormat="true" x14ac:dyDescent="0.25">
      <c r="A150" s="424" t="str">
        <f ca="true">IF(ISBLANK('Data Summary'!A152),"",'Data Summary'!A152)</f>
        <v/>
      </c>
      <c r="B150" s="138"/>
      <c r="L150" s="138"/>
      <c r="V150" s="138"/>
      <c r="AF150" s="138"/>
      <c r="AP150" s="138"/>
      <c r="AZ150" s="138"/>
      <c r="BA150" s="138"/>
      <c r="BB150" s="138"/>
      <c r="BC150" s="138"/>
      <c r="BD150" s="138"/>
      <c r="BE150" s="138"/>
      <c r="BF150" s="138"/>
      <c r="BG150" s="138"/>
      <c r="BJ150" s="138"/>
      <c r="BT150" s="138"/>
      <c r="CD150" s="138"/>
      <c r="CN150" s="138"/>
      <c r="CX150" s="138"/>
      <c r="DH150" s="138"/>
      <c r="DR150" s="138"/>
      <c r="EB150" s="138"/>
      <c r="EL150" s="138"/>
      <c r="EV150" s="138"/>
      <c r="FF150" s="138"/>
      <c r="FP150" s="138"/>
      <c r="FZ150" s="138"/>
      <c r="GJ150" s="138"/>
      <c r="GT150" s="138"/>
      <c r="HD150" s="138"/>
      <c r="HN150" s="138"/>
      <c r="HX150" s="138"/>
      <c r="IH150" s="138"/>
      <c r="IR150" s="138"/>
    </row>
    <row xmlns:x14ac="http://schemas.microsoft.com/office/spreadsheetml/2009/9/ac" r="151" s="3" customFormat="true" x14ac:dyDescent="0.25">
      <c r="A151" s="424" t="str">
        <f ca="true">IF(ISBLANK('Data Summary'!A153),"",'Data Summary'!A153)</f>
        <v/>
      </c>
      <c r="B151" s="138"/>
      <c r="L151" s="138"/>
      <c r="V151" s="138"/>
      <c r="AF151" s="138"/>
      <c r="AP151" s="138"/>
      <c r="AZ151" s="138"/>
      <c r="BA151" s="138"/>
      <c r="BB151" s="138"/>
      <c r="BC151" s="138"/>
      <c r="BD151" s="138"/>
      <c r="BE151" s="138"/>
      <c r="BF151" s="138"/>
      <c r="BG151" s="138"/>
      <c r="BJ151" s="138"/>
      <c r="BT151" s="138"/>
      <c r="CD151" s="138"/>
      <c r="CN151" s="138"/>
      <c r="CX151" s="138"/>
      <c r="DH151" s="138"/>
      <c r="DR151" s="138"/>
      <c r="EB151" s="138"/>
      <c r="EL151" s="138"/>
      <c r="EV151" s="138"/>
      <c r="FF151" s="138"/>
      <c r="FP151" s="138"/>
      <c r="FZ151" s="138"/>
      <c r="GJ151" s="138"/>
      <c r="GT151" s="138"/>
      <c r="HD151" s="138"/>
      <c r="HN151" s="138"/>
      <c r="HX151" s="138"/>
      <c r="IH151" s="138"/>
      <c r="IR151" s="138"/>
    </row>
    <row xmlns:x14ac="http://schemas.microsoft.com/office/spreadsheetml/2009/9/ac" r="152" s="3" customFormat="true" x14ac:dyDescent="0.25">
      <c r="A152" s="420"/>
      <c r="B152" s="138"/>
      <c r="L152" s="138"/>
      <c r="V152" s="138"/>
      <c r="AF152" s="138"/>
      <c r="AP152" s="138"/>
      <c r="AZ152" s="138"/>
      <c r="BA152" s="138"/>
      <c r="BB152" s="138"/>
      <c r="BC152" s="138"/>
      <c r="BD152" s="138"/>
      <c r="BE152" s="138"/>
      <c r="BF152" s="138"/>
      <c r="BG152" s="138"/>
      <c r="BJ152" s="138"/>
      <c r="BT152" s="138"/>
      <c r="CD152" s="138"/>
      <c r="CN152" s="138"/>
      <c r="CX152" s="138"/>
      <c r="DH152" s="138"/>
      <c r="DR152" s="138"/>
      <c r="EB152" s="138"/>
      <c r="EL152" s="138"/>
      <c r="EV152" s="138"/>
      <c r="FF152" s="138"/>
      <c r="FP152" s="138"/>
      <c r="FZ152" s="138"/>
      <c r="GJ152" s="138"/>
      <c r="GT152" s="138"/>
      <c r="HD152" s="138"/>
      <c r="HN152" s="138"/>
      <c r="HX152" s="138"/>
      <c r="IH152" s="138"/>
      <c r="IR152" s="138"/>
    </row>
    <row xmlns:x14ac="http://schemas.microsoft.com/office/spreadsheetml/2009/9/ac" r="153" s="3" customFormat="true" x14ac:dyDescent="0.25">
      <c r="A153" s="420"/>
      <c r="B153" s="138"/>
      <c r="L153" s="138"/>
      <c r="V153" s="138"/>
      <c r="AF153" s="138"/>
      <c r="AP153" s="138"/>
      <c r="AZ153" s="138"/>
      <c r="BA153" s="138"/>
      <c r="BB153" s="138"/>
      <c r="BC153" s="138"/>
      <c r="BD153" s="138"/>
      <c r="BE153" s="138"/>
      <c r="BF153" s="138"/>
      <c r="BG153" s="138"/>
      <c r="BJ153" s="138"/>
      <c r="BT153" s="138"/>
      <c r="CD153" s="138"/>
      <c r="CN153" s="138"/>
      <c r="CX153" s="138"/>
      <c r="DH153" s="138"/>
      <c r="DR153" s="138"/>
      <c r="EB153" s="138"/>
      <c r="EL153" s="138"/>
      <c r="EV153" s="138"/>
      <c r="FF153" s="138"/>
      <c r="FP153" s="138"/>
      <c r="FZ153" s="138"/>
      <c r="GJ153" s="138"/>
      <c r="GT153" s="138"/>
      <c r="HD153" s="138"/>
      <c r="HN153" s="138"/>
      <c r="HX153" s="138"/>
      <c r="IH153" s="138"/>
      <c r="IR153" s="138"/>
    </row>
    <row xmlns:x14ac="http://schemas.microsoft.com/office/spreadsheetml/2009/9/ac" r="154" s="3" customFormat="true" x14ac:dyDescent="0.25">
      <c r="A154" s="420"/>
      <c r="B154" s="138"/>
      <c r="L154" s="138"/>
      <c r="V154" s="138"/>
      <c r="AF154" s="138"/>
      <c r="AP154" s="138"/>
      <c r="AZ154" s="138"/>
      <c r="BA154" s="138"/>
      <c r="BB154" s="138"/>
      <c r="BC154" s="138"/>
      <c r="BD154" s="138"/>
      <c r="BE154" s="138"/>
      <c r="BF154" s="138"/>
      <c r="BG154" s="138"/>
      <c r="BJ154" s="138"/>
      <c r="BT154" s="138"/>
      <c r="CD154" s="138"/>
      <c r="CN154" s="138"/>
      <c r="CX154" s="138"/>
      <c r="DH154" s="138"/>
      <c r="DR154" s="138"/>
      <c r="EB154" s="138"/>
      <c r="EL154" s="138"/>
      <c r="EV154" s="138"/>
      <c r="FF154" s="138"/>
      <c r="FP154" s="138"/>
      <c r="FZ154" s="138"/>
      <c r="GJ154" s="138"/>
      <c r="GT154" s="138"/>
      <c r="HD154" s="138"/>
      <c r="HN154" s="138"/>
      <c r="HX154" s="138"/>
      <c r="IH154" s="138"/>
      <c r="IR154" s="138"/>
    </row>
    <row xmlns:x14ac="http://schemas.microsoft.com/office/spreadsheetml/2009/9/ac" r="155" s="3" customFormat="true" x14ac:dyDescent="0.25">
      <c r="A155" s="420"/>
      <c r="B155" s="138"/>
      <c r="L155" s="138"/>
      <c r="V155" s="138"/>
      <c r="AF155" s="138"/>
      <c r="AP155" s="138"/>
      <c r="AZ155" s="138"/>
      <c r="BA155" s="138"/>
      <c r="BB155" s="138"/>
      <c r="BC155" s="138"/>
      <c r="BD155" s="138"/>
      <c r="BE155" s="138"/>
      <c r="BF155" s="138"/>
      <c r="BG155" s="138"/>
      <c r="BJ155" s="138"/>
      <c r="BT155" s="138"/>
      <c r="CD155" s="138"/>
      <c r="CN155" s="138"/>
      <c r="CX155" s="138"/>
      <c r="DH155" s="138"/>
      <c r="DR155" s="138"/>
      <c r="EB155" s="138"/>
      <c r="EL155" s="138"/>
      <c r="EV155" s="138"/>
      <c r="FF155" s="138"/>
      <c r="FP155" s="138"/>
      <c r="FZ155" s="138"/>
      <c r="GJ155" s="138"/>
      <c r="GT155" s="138"/>
      <c r="HD155" s="138"/>
      <c r="HN155" s="138"/>
      <c r="HX155" s="138"/>
      <c r="IH155" s="138"/>
      <c r="IR155" s="138"/>
    </row>
    <row xmlns:x14ac="http://schemas.microsoft.com/office/spreadsheetml/2009/9/ac" r="156" s="3" customFormat="true" x14ac:dyDescent="0.25">
      <c r="A156" s="420"/>
      <c r="B156" s="138"/>
      <c r="L156" s="138"/>
      <c r="V156" s="138"/>
      <c r="AF156" s="138"/>
      <c r="AP156" s="138"/>
      <c r="AZ156" s="138"/>
      <c r="BA156" s="138"/>
      <c r="BB156" s="138"/>
      <c r="BC156" s="138"/>
      <c r="BD156" s="138"/>
      <c r="BE156" s="138"/>
      <c r="BF156" s="138"/>
      <c r="BG156" s="138"/>
      <c r="BJ156" s="138"/>
      <c r="BT156" s="138"/>
      <c r="CD156" s="138"/>
      <c r="CN156" s="138"/>
      <c r="CX156" s="138"/>
      <c r="DH156" s="138"/>
      <c r="DR156" s="138"/>
      <c r="EB156" s="138"/>
      <c r="EL156" s="138"/>
      <c r="EV156" s="138"/>
      <c r="FF156" s="138"/>
      <c r="FP156" s="138"/>
      <c r="FZ156" s="138"/>
      <c r="GJ156" s="138"/>
      <c r="GT156" s="138"/>
      <c r="HD156" s="138"/>
      <c r="HN156" s="138"/>
      <c r="HX156" s="138"/>
      <c r="IH156" s="138"/>
      <c r="IR156" s="138"/>
    </row>
    <row xmlns:x14ac="http://schemas.microsoft.com/office/spreadsheetml/2009/9/ac" r="157" s="3" customFormat="true" x14ac:dyDescent="0.25">
      <c r="A157" s="420"/>
      <c r="B157" s="138"/>
      <c r="L157" s="138"/>
      <c r="V157" s="138"/>
      <c r="AF157" s="138"/>
      <c r="AP157" s="138"/>
      <c r="AZ157" s="138"/>
      <c r="BA157" s="138"/>
      <c r="BB157" s="138"/>
      <c r="BC157" s="138"/>
      <c r="BD157" s="138"/>
      <c r="BE157" s="138"/>
      <c r="BF157" s="138"/>
      <c r="BG157" s="138"/>
      <c r="BJ157" s="138"/>
      <c r="BT157" s="138"/>
      <c r="CD157" s="138"/>
      <c r="CN157" s="138"/>
      <c r="CX157" s="138"/>
      <c r="DH157" s="138"/>
      <c r="DR157" s="138"/>
      <c r="EB157" s="138"/>
      <c r="EL157" s="138"/>
      <c r="EV157" s="138"/>
      <c r="FF157" s="138"/>
      <c r="FP157" s="138"/>
      <c r="FZ157" s="138"/>
      <c r="GJ157" s="138"/>
      <c r="GT157" s="138"/>
      <c r="HD157" s="138"/>
      <c r="HN157" s="138"/>
      <c r="HX157" s="138"/>
      <c r="IH157" s="138"/>
      <c r="IR157" s="138"/>
    </row>
    <row xmlns:x14ac="http://schemas.microsoft.com/office/spreadsheetml/2009/9/ac" r="158" s="3" customFormat="true" x14ac:dyDescent="0.25">
      <c r="A158" s="420"/>
      <c r="B158" s="138"/>
      <c r="L158" s="138"/>
      <c r="V158" s="138"/>
      <c r="AF158" s="138"/>
      <c r="AP158" s="138"/>
      <c r="AZ158" s="138"/>
      <c r="BA158" s="138"/>
      <c r="BB158" s="138"/>
      <c r="BC158" s="138"/>
      <c r="BD158" s="138"/>
      <c r="BE158" s="138"/>
      <c r="BF158" s="138"/>
      <c r="BG158" s="138"/>
      <c r="BJ158" s="138"/>
      <c r="BT158" s="138"/>
      <c r="CD158" s="138"/>
      <c r="CN158" s="138"/>
      <c r="CX158" s="138"/>
      <c r="DH158" s="138"/>
      <c r="DR158" s="138"/>
      <c r="EB158" s="138"/>
      <c r="EL158" s="138"/>
      <c r="EV158" s="138"/>
      <c r="FF158" s="138"/>
      <c r="FP158" s="138"/>
      <c r="FZ158" s="138"/>
      <c r="GJ158" s="138"/>
      <c r="GT158" s="138"/>
      <c r="HD158" s="138"/>
      <c r="HN158" s="138"/>
      <c r="HX158" s="138"/>
      <c r="IH158" s="138"/>
      <c r="IR158" s="138"/>
    </row>
    <row xmlns:x14ac="http://schemas.microsoft.com/office/spreadsheetml/2009/9/ac" r="159" s="3" customFormat="true" x14ac:dyDescent="0.25">
      <c r="A159" s="420"/>
      <c r="B159" s="138"/>
      <c r="L159" s="138"/>
      <c r="V159" s="138"/>
      <c r="AF159" s="138"/>
      <c r="AP159" s="138"/>
      <c r="AZ159" s="138"/>
      <c r="BA159" s="138"/>
      <c r="BB159" s="138"/>
      <c r="BC159" s="138"/>
      <c r="BD159" s="138"/>
      <c r="BE159" s="138"/>
      <c r="BF159" s="138"/>
      <c r="BG159" s="138"/>
      <c r="BJ159" s="138"/>
      <c r="BT159" s="138"/>
      <c r="CD159" s="138"/>
      <c r="CN159" s="138"/>
      <c r="CX159" s="138"/>
      <c r="DH159" s="138"/>
      <c r="DR159" s="138"/>
      <c r="EB159" s="138"/>
      <c r="EL159" s="138"/>
      <c r="EV159" s="138"/>
      <c r="FF159" s="138"/>
      <c r="FP159" s="138"/>
      <c r="FZ159" s="138"/>
      <c r="GJ159" s="138"/>
      <c r="GT159" s="138"/>
      <c r="HD159" s="138"/>
      <c r="HN159" s="138"/>
      <c r="HX159" s="138"/>
      <c r="IH159" s="138"/>
      <c r="IR159" s="138"/>
    </row>
    <row xmlns:x14ac="http://schemas.microsoft.com/office/spreadsheetml/2009/9/ac" r="160" s="3" customFormat="true" x14ac:dyDescent="0.25">
      <c r="A160" s="420"/>
      <c r="B160" s="138"/>
      <c r="L160" s="138"/>
      <c r="V160" s="138"/>
      <c r="AF160" s="138"/>
      <c r="AP160" s="138"/>
      <c r="AZ160" s="138"/>
      <c r="BA160" s="138"/>
      <c r="BB160" s="138"/>
      <c r="BC160" s="138"/>
      <c r="BD160" s="138"/>
      <c r="BE160" s="138"/>
      <c r="BF160" s="138"/>
      <c r="BG160" s="138"/>
      <c r="BJ160" s="138"/>
      <c r="BT160" s="138"/>
      <c r="CD160" s="138"/>
      <c r="CN160" s="138"/>
      <c r="CX160" s="138"/>
      <c r="DH160" s="138"/>
      <c r="DR160" s="138"/>
      <c r="EB160" s="138"/>
      <c r="EL160" s="138"/>
      <c r="EV160" s="138"/>
      <c r="FF160" s="138"/>
      <c r="FP160" s="138"/>
      <c r="FZ160" s="138"/>
      <c r="GJ160" s="138"/>
      <c r="GT160" s="138"/>
      <c r="HD160" s="138"/>
      <c r="HN160" s="138"/>
      <c r="HX160" s="138"/>
      <c r="IH160" s="138"/>
      <c r="IR160" s="138"/>
    </row>
    <row xmlns:x14ac="http://schemas.microsoft.com/office/spreadsheetml/2009/9/ac" r="161" s="3" customFormat="true" x14ac:dyDescent="0.25">
      <c r="A161" s="420"/>
      <c r="B161" s="138"/>
      <c r="L161" s="138"/>
      <c r="V161" s="138"/>
      <c r="AF161" s="138"/>
      <c r="AP161" s="138"/>
      <c r="AZ161" s="138"/>
      <c r="BA161" s="138"/>
      <c r="BB161" s="138"/>
      <c r="BC161" s="138"/>
      <c r="BD161" s="138"/>
      <c r="BE161" s="138"/>
      <c r="BF161" s="138"/>
      <c r="BG161" s="138"/>
      <c r="BJ161" s="138"/>
      <c r="BT161" s="138"/>
      <c r="CD161" s="138"/>
      <c r="CN161" s="138"/>
      <c r="CX161" s="138"/>
      <c r="DH161" s="138"/>
      <c r="DR161" s="138"/>
      <c r="EB161" s="138"/>
      <c r="EL161" s="138"/>
      <c r="EV161" s="138"/>
      <c r="FF161" s="138"/>
      <c r="FP161" s="138"/>
      <c r="FZ161" s="138"/>
      <c r="GJ161" s="138"/>
      <c r="GT161" s="138"/>
      <c r="HD161" s="138"/>
      <c r="HN161" s="138"/>
      <c r="HX161" s="138"/>
      <c r="IH161" s="138"/>
      <c r="IR161" s="138"/>
    </row>
    <row xmlns:x14ac="http://schemas.microsoft.com/office/spreadsheetml/2009/9/ac" r="162" s="3" customFormat="true" x14ac:dyDescent="0.25">
      <c r="A162" s="420"/>
      <c r="B162" s="138"/>
      <c r="L162" s="138"/>
      <c r="V162" s="138"/>
      <c r="AF162" s="138"/>
      <c r="AP162" s="138"/>
      <c r="AZ162" s="138"/>
      <c r="BA162" s="138"/>
      <c r="BB162" s="138"/>
      <c r="BC162" s="138"/>
      <c r="BD162" s="138"/>
      <c r="BE162" s="138"/>
      <c r="BF162" s="138"/>
      <c r="BG162" s="138"/>
      <c r="BJ162" s="138"/>
      <c r="BT162" s="138"/>
      <c r="CD162" s="138"/>
      <c r="CN162" s="138"/>
      <c r="CX162" s="138"/>
      <c r="DH162" s="138"/>
      <c r="DR162" s="138"/>
      <c r="EB162" s="138"/>
      <c r="EL162" s="138"/>
      <c r="EV162" s="138"/>
      <c r="FF162" s="138"/>
      <c r="FP162" s="138"/>
      <c r="FZ162" s="138"/>
      <c r="GJ162" s="138"/>
      <c r="GT162" s="138"/>
      <c r="HD162" s="138"/>
      <c r="HN162" s="138"/>
      <c r="HX162" s="138"/>
      <c r="IH162" s="138"/>
      <c r="IR162" s="138"/>
    </row>
    <row xmlns:x14ac="http://schemas.microsoft.com/office/spreadsheetml/2009/9/ac" r="163" s="3" customFormat="true" x14ac:dyDescent="0.25">
      <c r="A163" s="420"/>
      <c r="B163" s="138"/>
      <c r="L163" s="138"/>
      <c r="V163" s="138"/>
      <c r="AF163" s="138"/>
      <c r="AP163" s="138"/>
      <c r="AZ163" s="138"/>
      <c r="BA163" s="138"/>
      <c r="BB163" s="138"/>
      <c r="BC163" s="138"/>
      <c r="BD163" s="138"/>
      <c r="BE163" s="138"/>
      <c r="BF163" s="138"/>
      <c r="BG163" s="138"/>
      <c r="BJ163" s="138"/>
      <c r="BT163" s="138"/>
      <c r="CD163" s="138"/>
      <c r="CN163" s="138"/>
      <c r="CX163" s="138"/>
      <c r="DH163" s="138"/>
      <c r="DR163" s="138"/>
      <c r="EB163" s="138"/>
      <c r="EL163" s="138"/>
      <c r="EV163" s="138"/>
      <c r="FF163" s="138"/>
      <c r="FP163" s="138"/>
      <c r="FZ163" s="138"/>
      <c r="GJ163" s="138"/>
      <c r="GT163" s="138"/>
      <c r="HD163" s="138"/>
      <c r="HN163" s="138"/>
      <c r="HX163" s="138"/>
      <c r="IH163" s="138"/>
      <c r="IR163" s="138"/>
    </row>
    <row xmlns:x14ac="http://schemas.microsoft.com/office/spreadsheetml/2009/9/ac" r="164" s="3" customFormat="true" x14ac:dyDescent="0.25">
      <c r="A164" s="420"/>
      <c r="B164" s="138"/>
      <c r="L164" s="138"/>
      <c r="V164" s="138"/>
      <c r="AF164" s="138"/>
      <c r="AP164" s="138"/>
      <c r="AZ164" s="138"/>
      <c r="BA164" s="138"/>
      <c r="BB164" s="138"/>
      <c r="BC164" s="138"/>
      <c r="BD164" s="138"/>
      <c r="BE164" s="138"/>
      <c r="BF164" s="138"/>
      <c r="BG164" s="138"/>
      <c r="BJ164" s="138"/>
      <c r="BT164" s="138"/>
      <c r="CD164" s="138"/>
      <c r="CN164" s="138"/>
      <c r="CX164" s="138"/>
      <c r="DH164" s="138"/>
      <c r="DR164" s="138"/>
      <c r="EB164" s="138"/>
      <c r="EL164" s="138"/>
      <c r="EV164" s="138"/>
      <c r="FF164" s="138"/>
      <c r="FP164" s="138"/>
      <c r="FZ164" s="138"/>
      <c r="GJ164" s="138"/>
      <c r="GT164" s="138"/>
      <c r="HD164" s="138"/>
      <c r="HN164" s="138"/>
      <c r="HX164" s="138"/>
      <c r="IH164" s="138"/>
      <c r="IR164" s="138"/>
    </row>
    <row xmlns:x14ac="http://schemas.microsoft.com/office/spreadsheetml/2009/9/ac" r="165" s="3" customFormat="true" x14ac:dyDescent="0.25">
      <c r="A165" s="420"/>
      <c r="B165" s="138"/>
      <c r="L165" s="138"/>
      <c r="V165" s="138"/>
      <c r="AF165" s="138"/>
      <c r="AP165" s="138"/>
      <c r="AZ165" s="138"/>
      <c r="BA165" s="138"/>
      <c r="BB165" s="138"/>
      <c r="BC165" s="138"/>
      <c r="BD165" s="138"/>
      <c r="BE165" s="138"/>
      <c r="BF165" s="138"/>
      <c r="BG165" s="138"/>
      <c r="BJ165" s="138"/>
      <c r="BT165" s="138"/>
      <c r="CD165" s="138"/>
      <c r="CN165" s="138"/>
      <c r="CX165" s="138"/>
      <c r="DH165" s="138"/>
      <c r="DR165" s="138"/>
      <c r="EB165" s="138"/>
      <c r="EL165" s="138"/>
      <c r="EV165" s="138"/>
      <c r="FF165" s="138"/>
      <c r="FP165" s="138"/>
      <c r="FZ165" s="138"/>
      <c r="GJ165" s="138"/>
      <c r="GT165" s="138"/>
      <c r="HD165" s="138"/>
      <c r="HN165" s="138"/>
      <c r="HX165" s="138"/>
      <c r="IH165" s="138"/>
      <c r="IR165" s="138"/>
    </row>
    <row xmlns:x14ac="http://schemas.microsoft.com/office/spreadsheetml/2009/9/ac" r="166" s="3" customFormat="true" x14ac:dyDescent="0.25">
      <c r="A166" s="420"/>
      <c r="B166" s="138"/>
      <c r="L166" s="138"/>
      <c r="V166" s="138"/>
      <c r="AF166" s="138"/>
      <c r="AP166" s="138"/>
      <c r="AZ166" s="138"/>
      <c r="BA166" s="138"/>
      <c r="BB166" s="138"/>
      <c r="BC166" s="138"/>
      <c r="BD166" s="138"/>
      <c r="BE166" s="138"/>
      <c r="BF166" s="138"/>
      <c r="BG166" s="138"/>
      <c r="BJ166" s="138"/>
      <c r="BT166" s="138"/>
      <c r="CD166" s="138"/>
      <c r="CN166" s="138"/>
      <c r="CX166" s="138"/>
      <c r="DH166" s="138"/>
      <c r="DR166" s="138"/>
      <c r="EB166" s="138"/>
      <c r="EL166" s="138"/>
      <c r="EV166" s="138"/>
      <c r="FF166" s="138"/>
      <c r="FP166" s="138"/>
      <c r="FZ166" s="138"/>
      <c r="GJ166" s="138"/>
      <c r="GT166" s="138"/>
      <c r="HD166" s="138"/>
      <c r="HN166" s="138"/>
      <c r="HX166" s="138"/>
      <c r="IH166" s="138"/>
      <c r="IR166" s="138"/>
    </row>
    <row xmlns:x14ac="http://schemas.microsoft.com/office/spreadsheetml/2009/9/ac" r="167" s="3" customFormat="true" x14ac:dyDescent="0.25">
      <c r="A167" s="420"/>
      <c r="B167" s="138"/>
      <c r="L167" s="138"/>
      <c r="V167" s="138"/>
      <c r="AF167" s="138"/>
      <c r="AP167" s="138"/>
      <c r="AZ167" s="138"/>
      <c r="BA167" s="138"/>
      <c r="BB167" s="138"/>
      <c r="BC167" s="138"/>
      <c r="BD167" s="138"/>
      <c r="BE167" s="138"/>
      <c r="BF167" s="138"/>
      <c r="BG167" s="138"/>
      <c r="BJ167" s="138"/>
      <c r="BT167" s="138"/>
      <c r="CD167" s="138"/>
      <c r="CN167" s="138"/>
      <c r="CX167" s="138"/>
      <c r="DH167" s="138"/>
      <c r="DR167" s="138"/>
      <c r="EB167" s="138"/>
      <c r="EL167" s="138"/>
      <c r="EV167" s="138"/>
      <c r="FF167" s="138"/>
      <c r="FP167" s="138"/>
      <c r="FZ167" s="138"/>
      <c r="GJ167" s="138"/>
      <c r="GT167" s="138"/>
      <c r="HD167" s="138"/>
      <c r="HN167" s="138"/>
      <c r="HX167" s="138"/>
      <c r="IH167" s="138"/>
      <c r="IR167" s="138"/>
    </row>
    <row xmlns:x14ac="http://schemas.microsoft.com/office/spreadsheetml/2009/9/ac" r="168" s="3" customFormat="true" x14ac:dyDescent="0.25">
      <c r="A168" s="420"/>
      <c r="B168" s="138"/>
      <c r="L168" s="138"/>
      <c r="V168" s="138"/>
      <c r="AF168" s="138"/>
      <c r="AP168" s="138"/>
      <c r="AZ168" s="138"/>
      <c r="BA168" s="138"/>
      <c r="BB168" s="138"/>
      <c r="BC168" s="138"/>
      <c r="BD168" s="138"/>
      <c r="BE168" s="138"/>
      <c r="BF168" s="138"/>
      <c r="BG168" s="138"/>
      <c r="BJ168" s="138"/>
      <c r="BT168" s="138"/>
      <c r="CD168" s="138"/>
      <c r="CN168" s="138"/>
      <c r="CX168" s="138"/>
      <c r="DH168" s="138"/>
      <c r="DR168" s="138"/>
      <c r="EB168" s="138"/>
      <c r="EL168" s="138"/>
      <c r="EV168" s="138"/>
      <c r="FF168" s="138"/>
      <c r="FP168" s="138"/>
      <c r="FZ168" s="138"/>
      <c r="GJ168" s="138"/>
      <c r="GT168" s="138"/>
      <c r="HD168" s="138"/>
      <c r="HN168" s="138"/>
      <c r="HX168" s="138"/>
      <c r="IH168" s="138"/>
      <c r="IR168" s="138"/>
    </row>
    <row xmlns:x14ac="http://schemas.microsoft.com/office/spreadsheetml/2009/9/ac" r="169" s="3" customFormat="true" x14ac:dyDescent="0.25">
      <c r="A169" s="420"/>
      <c r="B169" s="138"/>
      <c r="L169" s="138"/>
      <c r="V169" s="138"/>
      <c r="AF169" s="138"/>
      <c r="AP169" s="138"/>
      <c r="AZ169" s="138"/>
      <c r="BA169" s="138"/>
      <c r="BB169" s="138"/>
      <c r="BC169" s="138"/>
      <c r="BD169" s="138"/>
      <c r="BE169" s="138"/>
      <c r="BF169" s="138"/>
      <c r="BG169" s="138"/>
      <c r="BJ169" s="138"/>
      <c r="BT169" s="138"/>
      <c r="CD169" s="138"/>
      <c r="CN169" s="138"/>
      <c r="CX169" s="138"/>
      <c r="DH169" s="138"/>
      <c r="DR169" s="138"/>
      <c r="EB169" s="138"/>
      <c r="EL169" s="138"/>
      <c r="EV169" s="138"/>
      <c r="FF169" s="138"/>
      <c r="FP169" s="138"/>
      <c r="FZ169" s="138"/>
      <c r="GJ169" s="138"/>
      <c r="GT169" s="138"/>
      <c r="HD169" s="138"/>
      <c r="HN169" s="138"/>
      <c r="HX169" s="138"/>
      <c r="IH169" s="138"/>
      <c r="IR169" s="138"/>
    </row>
    <row xmlns:x14ac="http://schemas.microsoft.com/office/spreadsheetml/2009/9/ac" r="170" s="3" customFormat="true" x14ac:dyDescent="0.25">
      <c r="A170" s="420"/>
      <c r="B170" s="138"/>
      <c r="L170" s="138"/>
      <c r="V170" s="138"/>
      <c r="AF170" s="138"/>
      <c r="AP170" s="138"/>
      <c r="AZ170" s="138"/>
      <c r="BA170" s="138"/>
      <c r="BB170" s="138"/>
      <c r="BC170" s="138"/>
      <c r="BD170" s="138"/>
      <c r="BE170" s="138"/>
      <c r="BF170" s="138"/>
      <c r="BG170" s="138"/>
      <c r="BJ170" s="138"/>
      <c r="BT170" s="138"/>
      <c r="CD170" s="138"/>
      <c r="CN170" s="138"/>
      <c r="CX170" s="138"/>
      <c r="DH170" s="138"/>
      <c r="DR170" s="138"/>
      <c r="EB170" s="138"/>
      <c r="EL170" s="138"/>
      <c r="EV170" s="138"/>
      <c r="FF170" s="138"/>
      <c r="FP170" s="138"/>
      <c r="FZ170" s="138"/>
      <c r="GJ170" s="138"/>
      <c r="GT170" s="138"/>
      <c r="HD170" s="138"/>
      <c r="HN170" s="138"/>
      <c r="HX170" s="138"/>
      <c r="IH170" s="138"/>
      <c r="IR170" s="138"/>
    </row>
    <row xmlns:x14ac="http://schemas.microsoft.com/office/spreadsheetml/2009/9/ac" r="171" s="3" customFormat="true" x14ac:dyDescent="0.25">
      <c r="A171" s="420"/>
      <c r="B171" s="138"/>
      <c r="L171" s="138"/>
      <c r="V171" s="138"/>
      <c r="AF171" s="138"/>
      <c r="AP171" s="138"/>
      <c r="AZ171" s="138"/>
      <c r="BA171" s="138"/>
      <c r="BB171" s="138"/>
      <c r="BC171" s="138"/>
      <c r="BD171" s="138"/>
      <c r="BE171" s="138"/>
      <c r="BF171" s="138"/>
      <c r="BG171" s="138"/>
      <c r="BJ171" s="138"/>
      <c r="BT171" s="138"/>
      <c r="CD171" s="138"/>
      <c r="CN171" s="138"/>
      <c r="CX171" s="138"/>
      <c r="DH171" s="138"/>
      <c r="DR171" s="138"/>
      <c r="EB171" s="138"/>
      <c r="EL171" s="138"/>
      <c r="EV171" s="138"/>
      <c r="FF171" s="138"/>
      <c r="FP171" s="138"/>
      <c r="FZ171" s="138"/>
      <c r="GJ171" s="138"/>
      <c r="GT171" s="138"/>
      <c r="HD171" s="138"/>
      <c r="HN171" s="138"/>
      <c r="HX171" s="138"/>
      <c r="IH171" s="138"/>
      <c r="IR171" s="138"/>
    </row>
    <row xmlns:x14ac="http://schemas.microsoft.com/office/spreadsheetml/2009/9/ac" r="172" s="3" customFormat="true" x14ac:dyDescent="0.25">
      <c r="A172" s="420"/>
      <c r="B172" s="138"/>
      <c r="L172" s="138"/>
      <c r="V172" s="138"/>
      <c r="AF172" s="138"/>
      <c r="AP172" s="138"/>
      <c r="AZ172" s="138"/>
      <c r="BA172" s="138"/>
      <c r="BB172" s="138"/>
      <c r="BC172" s="138"/>
      <c r="BD172" s="138"/>
      <c r="BE172" s="138"/>
      <c r="BF172" s="138"/>
      <c r="BG172" s="138"/>
      <c r="BJ172" s="138"/>
      <c r="BT172" s="138"/>
      <c r="CD172" s="138"/>
      <c r="CN172" s="138"/>
      <c r="CX172" s="138"/>
      <c r="DH172" s="138"/>
      <c r="DR172" s="138"/>
      <c r="EB172" s="138"/>
      <c r="EL172" s="138"/>
      <c r="EV172" s="138"/>
      <c r="FF172" s="138"/>
      <c r="FP172" s="138"/>
      <c r="FZ172" s="138"/>
      <c r="GJ172" s="138"/>
      <c r="GT172" s="138"/>
      <c r="HD172" s="138"/>
      <c r="HN172" s="138"/>
      <c r="HX172" s="138"/>
      <c r="IH172" s="138"/>
      <c r="IR172" s="138"/>
    </row>
    <row xmlns:x14ac="http://schemas.microsoft.com/office/spreadsheetml/2009/9/ac" r="173" s="3" customFormat="true" x14ac:dyDescent="0.25">
      <c r="A173" s="420"/>
      <c r="B173" s="138"/>
      <c r="L173" s="138"/>
      <c r="V173" s="138"/>
      <c r="AF173" s="138"/>
      <c r="AP173" s="138"/>
      <c r="AZ173" s="138"/>
      <c r="BA173" s="138"/>
      <c r="BB173" s="138"/>
      <c r="BC173" s="138"/>
      <c r="BD173" s="138"/>
      <c r="BE173" s="138"/>
      <c r="BF173" s="138"/>
      <c r="BG173" s="138"/>
      <c r="BJ173" s="138"/>
      <c r="BT173" s="138"/>
      <c r="CD173" s="138"/>
      <c r="CN173" s="138"/>
      <c r="CX173" s="138"/>
      <c r="DH173" s="138"/>
      <c r="DR173" s="138"/>
      <c r="EB173" s="138"/>
      <c r="EL173" s="138"/>
      <c r="EV173" s="138"/>
      <c r="FF173" s="138"/>
      <c r="FP173" s="138"/>
      <c r="FZ173" s="138"/>
      <c r="GJ173" s="138"/>
      <c r="GT173" s="138"/>
      <c r="HD173" s="138"/>
      <c r="HN173" s="138"/>
      <c r="HX173" s="138"/>
      <c r="IH173" s="138"/>
      <c r="IR173" s="138"/>
    </row>
    <row xmlns:x14ac="http://schemas.microsoft.com/office/spreadsheetml/2009/9/ac" r="174" s="3" customFormat="true" x14ac:dyDescent="0.25">
      <c r="A174" s="420"/>
      <c r="B174" s="138"/>
      <c r="L174" s="138"/>
      <c r="V174" s="138"/>
      <c r="AF174" s="138"/>
      <c r="AP174" s="138"/>
      <c r="AZ174" s="138"/>
      <c r="BA174" s="138"/>
      <c r="BB174" s="138"/>
      <c r="BC174" s="138"/>
      <c r="BD174" s="138"/>
      <c r="BE174" s="138"/>
      <c r="BF174" s="138"/>
      <c r="BG174" s="138"/>
      <c r="BJ174" s="138"/>
      <c r="BT174" s="138"/>
      <c r="CD174" s="138"/>
      <c r="CN174" s="138"/>
      <c r="CX174" s="138"/>
      <c r="DH174" s="138"/>
      <c r="DR174" s="138"/>
      <c r="EB174" s="138"/>
      <c r="EL174" s="138"/>
      <c r="EV174" s="138"/>
      <c r="FF174" s="138"/>
      <c r="FP174" s="138"/>
      <c r="FZ174" s="138"/>
      <c r="GJ174" s="138"/>
      <c r="GT174" s="138"/>
      <c r="HD174" s="138"/>
      <c r="HN174" s="138"/>
      <c r="HX174" s="138"/>
      <c r="IH174" s="138"/>
      <c r="IR174" s="138"/>
    </row>
    <row xmlns:x14ac="http://schemas.microsoft.com/office/spreadsheetml/2009/9/ac" r="175" s="3" customFormat="true" x14ac:dyDescent="0.25">
      <c r="A175" s="420"/>
      <c r="B175" s="138"/>
      <c r="L175" s="138"/>
      <c r="V175" s="138"/>
      <c r="AF175" s="138"/>
      <c r="AP175" s="138"/>
      <c r="AZ175" s="138"/>
      <c r="BA175" s="138"/>
      <c r="BB175" s="138"/>
      <c r="BC175" s="138"/>
      <c r="BD175" s="138"/>
      <c r="BE175" s="138"/>
      <c r="BF175" s="138"/>
      <c r="BG175" s="138"/>
      <c r="BJ175" s="138"/>
      <c r="BT175" s="138"/>
      <c r="CD175" s="138"/>
      <c r="CN175" s="138"/>
      <c r="CX175" s="138"/>
      <c r="DH175" s="138"/>
      <c r="DR175" s="138"/>
      <c r="EB175" s="138"/>
      <c r="EL175" s="138"/>
      <c r="EV175" s="138"/>
      <c r="FF175" s="138"/>
      <c r="FP175" s="138"/>
      <c r="FZ175" s="138"/>
      <c r="GJ175" s="138"/>
      <c r="GT175" s="138"/>
      <c r="HD175" s="138"/>
      <c r="HN175" s="138"/>
      <c r="HX175" s="138"/>
      <c r="IH175" s="138"/>
      <c r="IR175" s="138"/>
    </row>
    <row xmlns:x14ac="http://schemas.microsoft.com/office/spreadsheetml/2009/9/ac" r="176" s="3" customFormat="true" x14ac:dyDescent="0.25">
      <c r="A176" s="420"/>
      <c r="B176" s="138"/>
      <c r="L176" s="138"/>
      <c r="V176" s="138"/>
      <c r="AF176" s="138"/>
      <c r="AP176" s="138"/>
      <c r="AZ176" s="138"/>
      <c r="BA176" s="138"/>
      <c r="BB176" s="138"/>
      <c r="BC176" s="138"/>
      <c r="BD176" s="138"/>
      <c r="BE176" s="138"/>
      <c r="BF176" s="138"/>
      <c r="BG176" s="138"/>
      <c r="BJ176" s="138"/>
      <c r="BT176" s="138"/>
      <c r="CD176" s="138"/>
      <c r="CN176" s="138"/>
      <c r="CX176" s="138"/>
      <c r="DH176" s="138"/>
      <c r="DR176" s="138"/>
      <c r="EB176" s="138"/>
      <c r="EL176" s="138"/>
      <c r="EV176" s="138"/>
      <c r="FF176" s="138"/>
      <c r="FP176" s="138"/>
      <c r="FZ176" s="138"/>
      <c r="GJ176" s="138"/>
      <c r="GT176" s="138"/>
      <c r="HD176" s="138"/>
      <c r="HN176" s="138"/>
      <c r="HX176" s="138"/>
      <c r="IH176" s="138"/>
      <c r="IR176" s="138"/>
    </row>
    <row xmlns:x14ac="http://schemas.microsoft.com/office/spreadsheetml/2009/9/ac" r="177" s="3" customFormat="true" x14ac:dyDescent="0.25">
      <c r="A177" s="420"/>
      <c r="B177" s="138"/>
      <c r="L177" s="138"/>
      <c r="V177" s="138"/>
      <c r="AF177" s="138"/>
      <c r="AP177" s="138"/>
      <c r="AZ177" s="138"/>
      <c r="BA177" s="138"/>
      <c r="BB177" s="138"/>
      <c r="BC177" s="138"/>
      <c r="BD177" s="138"/>
      <c r="BE177" s="138"/>
      <c r="BF177" s="138"/>
      <c r="BG177" s="138"/>
      <c r="BJ177" s="138"/>
      <c r="BT177" s="138"/>
      <c r="CD177" s="138"/>
      <c r="CN177" s="138"/>
      <c r="CX177" s="138"/>
      <c r="DH177" s="138"/>
      <c r="DR177" s="138"/>
      <c r="EB177" s="138"/>
      <c r="EL177" s="138"/>
      <c r="EV177" s="138"/>
      <c r="FF177" s="138"/>
      <c r="FP177" s="138"/>
      <c r="FZ177" s="138"/>
      <c r="GJ177" s="138"/>
      <c r="GT177" s="138"/>
      <c r="HD177" s="138"/>
      <c r="HN177" s="138"/>
      <c r="HX177" s="138"/>
      <c r="IH177" s="138"/>
      <c r="IR177" s="138"/>
    </row>
    <row xmlns:x14ac="http://schemas.microsoft.com/office/spreadsheetml/2009/9/ac" r="178" s="3" customFormat="true" x14ac:dyDescent="0.25">
      <c r="A178" s="420"/>
      <c r="B178" s="138"/>
      <c r="L178" s="138"/>
      <c r="V178" s="138"/>
      <c r="AF178" s="138"/>
      <c r="AP178" s="138"/>
      <c r="AZ178" s="138"/>
      <c r="BA178" s="138"/>
      <c r="BB178" s="138"/>
      <c r="BC178" s="138"/>
      <c r="BD178" s="138"/>
      <c r="BE178" s="138"/>
      <c r="BF178" s="138"/>
      <c r="BG178" s="138"/>
      <c r="BJ178" s="138"/>
      <c r="BT178" s="138"/>
      <c r="CD178" s="138"/>
      <c r="CN178" s="138"/>
      <c r="CX178" s="138"/>
      <c r="DH178" s="138"/>
      <c r="DR178" s="138"/>
      <c r="EB178" s="138"/>
      <c r="EL178" s="138"/>
      <c r="EV178" s="138"/>
      <c r="FF178" s="138"/>
      <c r="FP178" s="138"/>
      <c r="FZ178" s="138"/>
      <c r="GJ178" s="138"/>
      <c r="GT178" s="138"/>
      <c r="HD178" s="138"/>
      <c r="HN178" s="138"/>
      <c r="HX178" s="138"/>
      <c r="IH178" s="138"/>
      <c r="IR178" s="138"/>
    </row>
    <row xmlns:x14ac="http://schemas.microsoft.com/office/spreadsheetml/2009/9/ac" r="179" s="3" customFormat="true" x14ac:dyDescent="0.25">
      <c r="A179" s="420"/>
      <c r="B179" s="138"/>
      <c r="L179" s="138"/>
      <c r="V179" s="138"/>
      <c r="AF179" s="138"/>
      <c r="AP179" s="138"/>
      <c r="AZ179" s="138"/>
      <c r="BA179" s="138"/>
      <c r="BB179" s="138"/>
      <c r="BC179" s="138"/>
      <c r="BD179" s="138"/>
      <c r="BE179" s="138"/>
      <c r="BF179" s="138"/>
      <c r="BG179" s="138"/>
      <c r="BJ179" s="138"/>
      <c r="BT179" s="138"/>
      <c r="CD179" s="138"/>
      <c r="CN179" s="138"/>
      <c r="CX179" s="138"/>
      <c r="DH179" s="138"/>
      <c r="DR179" s="138"/>
      <c r="EB179" s="138"/>
      <c r="EL179" s="138"/>
      <c r="EV179" s="138"/>
      <c r="FF179" s="138"/>
      <c r="FP179" s="138"/>
      <c r="FZ179" s="138"/>
      <c r="GJ179" s="138"/>
      <c r="GT179" s="138"/>
      <c r="HD179" s="138"/>
      <c r="HN179" s="138"/>
      <c r="HX179" s="138"/>
      <c r="IH179" s="138"/>
      <c r="IR179" s="138"/>
    </row>
    <row xmlns:x14ac="http://schemas.microsoft.com/office/spreadsheetml/2009/9/ac" r="180" s="3" customFormat="true" x14ac:dyDescent="0.25">
      <c r="A180" s="420"/>
      <c r="B180" s="138"/>
      <c r="L180" s="138"/>
      <c r="V180" s="138"/>
      <c r="AF180" s="138"/>
      <c r="AP180" s="138"/>
      <c r="AZ180" s="138"/>
      <c r="BA180" s="138"/>
      <c r="BB180" s="138"/>
      <c r="BC180" s="138"/>
      <c r="BD180" s="138"/>
      <c r="BE180" s="138"/>
      <c r="BF180" s="138"/>
      <c r="BG180" s="138"/>
      <c r="BJ180" s="138"/>
      <c r="BT180" s="138"/>
      <c r="CD180" s="138"/>
      <c r="CN180" s="138"/>
      <c r="CX180" s="138"/>
      <c r="DH180" s="138"/>
      <c r="DR180" s="138"/>
      <c r="EB180" s="138"/>
      <c r="EL180" s="138"/>
      <c r="EV180" s="138"/>
      <c r="FF180" s="138"/>
      <c r="FP180" s="138"/>
      <c r="FZ180" s="138"/>
      <c r="GJ180" s="138"/>
      <c r="GT180" s="138"/>
      <c r="HD180" s="138"/>
      <c r="HN180" s="138"/>
      <c r="HX180" s="138"/>
      <c r="IH180" s="138"/>
      <c r="IR180" s="138"/>
    </row>
    <row xmlns:x14ac="http://schemas.microsoft.com/office/spreadsheetml/2009/9/ac" r="181" s="3" customFormat="true" x14ac:dyDescent="0.25">
      <c r="A181" s="420"/>
      <c r="B181" s="138"/>
      <c r="L181" s="138"/>
      <c r="V181" s="138"/>
      <c r="AF181" s="138"/>
      <c r="AP181" s="138"/>
      <c r="AZ181" s="138"/>
      <c r="BA181" s="138"/>
      <c r="BB181" s="138"/>
      <c r="BC181" s="138"/>
      <c r="BD181" s="138"/>
      <c r="BE181" s="138"/>
      <c r="BF181" s="138"/>
      <c r="BG181" s="138"/>
      <c r="BJ181" s="138"/>
      <c r="BT181" s="138"/>
      <c r="CD181" s="138"/>
      <c r="CN181" s="138"/>
      <c r="CX181" s="138"/>
      <c r="DH181" s="138"/>
      <c r="DR181" s="138"/>
      <c r="EB181" s="138"/>
      <c r="EL181" s="138"/>
      <c r="EV181" s="138"/>
      <c r="FF181" s="138"/>
      <c r="FP181" s="138"/>
      <c r="FZ181" s="138"/>
      <c r="GJ181" s="138"/>
      <c r="GT181" s="138"/>
      <c r="HD181" s="138"/>
      <c r="HN181" s="138"/>
      <c r="HX181" s="138"/>
      <c r="IH181" s="138"/>
      <c r="IR181" s="138"/>
    </row>
    <row xmlns:x14ac="http://schemas.microsoft.com/office/spreadsheetml/2009/9/ac" r="182" s="3" customFormat="true" x14ac:dyDescent="0.25">
      <c r="A182" s="420"/>
      <c r="B182" s="138"/>
      <c r="L182" s="138"/>
      <c r="V182" s="138"/>
      <c r="AF182" s="138"/>
      <c r="AP182" s="138"/>
      <c r="AZ182" s="138"/>
      <c r="BA182" s="138"/>
      <c r="BB182" s="138"/>
      <c r="BC182" s="138"/>
      <c r="BD182" s="138"/>
      <c r="BE182" s="138"/>
      <c r="BF182" s="138"/>
      <c r="BG182" s="138"/>
      <c r="BJ182" s="138"/>
      <c r="BT182" s="138"/>
      <c r="CD182" s="138"/>
      <c r="CN182" s="138"/>
      <c r="CX182" s="138"/>
      <c r="DH182" s="138"/>
      <c r="DR182" s="138"/>
      <c r="EB182" s="138"/>
      <c r="EL182" s="138"/>
      <c r="EV182" s="138"/>
      <c r="FF182" s="138"/>
      <c r="FP182" s="138"/>
      <c r="FZ182" s="138"/>
      <c r="GJ182" s="138"/>
      <c r="GT182" s="138"/>
      <c r="HD182" s="138"/>
      <c r="HN182" s="138"/>
      <c r="HX182" s="138"/>
      <c r="IH182" s="138"/>
      <c r="IR182" s="138"/>
    </row>
    <row xmlns:x14ac="http://schemas.microsoft.com/office/spreadsheetml/2009/9/ac" r="183" s="3" customFormat="true" x14ac:dyDescent="0.25">
      <c r="A183" s="420"/>
      <c r="B183" s="138"/>
      <c r="L183" s="138"/>
      <c r="V183" s="138"/>
      <c r="AF183" s="138"/>
      <c r="AP183" s="138"/>
      <c r="AZ183" s="138"/>
      <c r="BA183" s="138"/>
      <c r="BB183" s="138"/>
      <c r="BC183" s="138"/>
      <c r="BD183" s="138"/>
      <c r="BE183" s="138"/>
      <c r="BF183" s="138"/>
      <c r="BG183" s="138"/>
      <c r="BJ183" s="138"/>
      <c r="BT183" s="138"/>
      <c r="CD183" s="138"/>
      <c r="CN183" s="138"/>
      <c r="CX183" s="138"/>
      <c r="DH183" s="138"/>
      <c r="DR183" s="138"/>
      <c r="EB183" s="138"/>
      <c r="EL183" s="138"/>
      <c r="EV183" s="138"/>
      <c r="FF183" s="138"/>
      <c r="FP183" s="138"/>
      <c r="FZ183" s="138"/>
      <c r="GJ183" s="138"/>
      <c r="GT183" s="138"/>
      <c r="HD183" s="138"/>
      <c r="HN183" s="138"/>
      <c r="HX183" s="138"/>
      <c r="IH183" s="138"/>
      <c r="IR183" s="138"/>
    </row>
    <row xmlns:x14ac="http://schemas.microsoft.com/office/spreadsheetml/2009/9/ac" r="184" s="3" customFormat="true" x14ac:dyDescent="0.25">
      <c r="A184" s="420"/>
      <c r="B184" s="138"/>
      <c r="L184" s="138"/>
      <c r="V184" s="138"/>
      <c r="AF184" s="138"/>
      <c r="AP184" s="138"/>
      <c r="AZ184" s="138"/>
      <c r="BA184" s="138"/>
      <c r="BB184" s="138"/>
      <c r="BC184" s="138"/>
      <c r="BD184" s="138"/>
      <c r="BE184" s="138"/>
      <c r="BF184" s="138"/>
      <c r="BG184" s="138"/>
      <c r="BJ184" s="138"/>
      <c r="BT184" s="138"/>
      <c r="CD184" s="138"/>
      <c r="CN184" s="138"/>
      <c r="CX184" s="138"/>
      <c r="DH184" s="138"/>
      <c r="DR184" s="138"/>
      <c r="EB184" s="138"/>
      <c r="EL184" s="138"/>
      <c r="EV184" s="138"/>
      <c r="FF184" s="138"/>
      <c r="FP184" s="138"/>
      <c r="FZ184" s="138"/>
      <c r="GJ184" s="138"/>
      <c r="GT184" s="138"/>
      <c r="HD184" s="138"/>
      <c r="HN184" s="138"/>
      <c r="HX184" s="138"/>
      <c r="IH184" s="138"/>
      <c r="IR184" s="138"/>
    </row>
    <row xmlns:x14ac="http://schemas.microsoft.com/office/spreadsheetml/2009/9/ac" r="185" s="3" customFormat="true" x14ac:dyDescent="0.25">
      <c r="A185" s="420"/>
      <c r="B185" s="138"/>
      <c r="L185" s="138"/>
      <c r="V185" s="138"/>
      <c r="AF185" s="138"/>
      <c r="AP185" s="138"/>
      <c r="AZ185" s="138"/>
      <c r="BA185" s="138"/>
      <c r="BB185" s="138"/>
      <c r="BC185" s="138"/>
      <c r="BD185" s="138"/>
      <c r="BE185" s="138"/>
      <c r="BF185" s="138"/>
      <c r="BG185" s="138"/>
      <c r="BJ185" s="138"/>
      <c r="BT185" s="138"/>
      <c r="CD185" s="138"/>
      <c r="CN185" s="138"/>
      <c r="CX185" s="138"/>
      <c r="DH185" s="138"/>
      <c r="DR185" s="138"/>
      <c r="EB185" s="138"/>
      <c r="EL185" s="138"/>
      <c r="EV185" s="138"/>
      <c r="FF185" s="138"/>
      <c r="FP185" s="138"/>
      <c r="FZ185" s="138"/>
      <c r="GJ185" s="138"/>
      <c r="GT185" s="138"/>
      <c r="HD185" s="138"/>
      <c r="HN185" s="138"/>
      <c r="HX185" s="138"/>
      <c r="IH185" s="138"/>
      <c r="IR185" s="138"/>
    </row>
    <row xmlns:x14ac="http://schemas.microsoft.com/office/spreadsheetml/2009/9/ac" r="186" s="3" customFormat="true" x14ac:dyDescent="0.25">
      <c r="A186" s="420"/>
      <c r="B186" s="138"/>
      <c r="L186" s="138"/>
      <c r="V186" s="138"/>
      <c r="AF186" s="138"/>
      <c r="AP186" s="138"/>
      <c r="AZ186" s="138"/>
      <c r="BA186" s="138"/>
      <c r="BB186" s="138"/>
      <c r="BC186" s="138"/>
      <c r="BD186" s="138"/>
      <c r="BE186" s="138"/>
      <c r="BF186" s="138"/>
      <c r="BG186" s="138"/>
      <c r="BJ186" s="138"/>
      <c r="BT186" s="138"/>
      <c r="CD186" s="138"/>
      <c r="CN186" s="138"/>
      <c r="CX186" s="138"/>
      <c r="DH186" s="138"/>
      <c r="DR186" s="138"/>
      <c r="EB186" s="138"/>
      <c r="EL186" s="138"/>
      <c r="EV186" s="138"/>
      <c r="FF186" s="138"/>
      <c r="FP186" s="138"/>
      <c r="FZ186" s="138"/>
      <c r="GJ186" s="138"/>
      <c r="GT186" s="138"/>
      <c r="HD186" s="138"/>
      <c r="HN186" s="138"/>
      <c r="HX186" s="138"/>
      <c r="IH186" s="138"/>
      <c r="IR186" s="138"/>
    </row>
    <row xmlns:x14ac="http://schemas.microsoft.com/office/spreadsheetml/2009/9/ac" r="187" s="3" customFormat="true" x14ac:dyDescent="0.25">
      <c r="A187" s="420"/>
      <c r="B187" s="138"/>
      <c r="L187" s="138"/>
      <c r="V187" s="138"/>
      <c r="AF187" s="138"/>
      <c r="AP187" s="138"/>
      <c r="AZ187" s="138"/>
      <c r="BA187" s="138"/>
      <c r="BB187" s="138"/>
      <c r="BC187" s="138"/>
      <c r="BD187" s="138"/>
      <c r="BE187" s="138"/>
      <c r="BF187" s="138"/>
      <c r="BG187" s="138"/>
      <c r="BJ187" s="138"/>
      <c r="BT187" s="138"/>
      <c r="CD187" s="138"/>
      <c r="CN187" s="138"/>
      <c r="CX187" s="138"/>
      <c r="DH187" s="138"/>
      <c r="DR187" s="138"/>
      <c r="EB187" s="138"/>
      <c r="EL187" s="138"/>
      <c r="EV187" s="138"/>
      <c r="FF187" s="138"/>
      <c r="FP187" s="138"/>
      <c r="FZ187" s="138"/>
      <c r="GJ187" s="138"/>
      <c r="GT187" s="138"/>
      <c r="HD187" s="138"/>
      <c r="HN187" s="138"/>
      <c r="HX187" s="138"/>
      <c r="IH187" s="138"/>
      <c r="IR187" s="138"/>
    </row>
    <row xmlns:x14ac="http://schemas.microsoft.com/office/spreadsheetml/2009/9/ac" r="188" s="3" customFormat="true" x14ac:dyDescent="0.25">
      <c r="A188" s="420"/>
      <c r="B188" s="138"/>
      <c r="L188" s="138"/>
      <c r="V188" s="138"/>
      <c r="AF188" s="138"/>
      <c r="AP188" s="138"/>
      <c r="AZ188" s="138"/>
      <c r="BA188" s="138"/>
      <c r="BB188" s="138"/>
      <c r="BC188" s="138"/>
      <c r="BD188" s="138"/>
      <c r="BE188" s="138"/>
      <c r="BF188" s="138"/>
      <c r="BG188" s="138"/>
      <c r="BJ188" s="138"/>
      <c r="BT188" s="138"/>
      <c r="CD188" s="138"/>
      <c r="CN188" s="138"/>
      <c r="CX188" s="138"/>
      <c r="DH188" s="138"/>
      <c r="DR188" s="138"/>
      <c r="EB188" s="138"/>
      <c r="EL188" s="138"/>
      <c r="EV188" s="138"/>
      <c r="FF188" s="138"/>
      <c r="FP188" s="138"/>
      <c r="FZ188" s="138"/>
      <c r="GJ188" s="138"/>
      <c r="GT188" s="138"/>
      <c r="HD188" s="138"/>
      <c r="HN188" s="138"/>
      <c r="HX188" s="138"/>
      <c r="IH188" s="138"/>
      <c r="IR188" s="138"/>
    </row>
    <row xmlns:x14ac="http://schemas.microsoft.com/office/spreadsheetml/2009/9/ac" r="189" s="3" customFormat="true" x14ac:dyDescent="0.25">
      <c r="A189" s="420"/>
      <c r="B189" s="138"/>
      <c r="L189" s="138"/>
      <c r="V189" s="138"/>
      <c r="AF189" s="138"/>
      <c r="AP189" s="138"/>
      <c r="AZ189" s="138"/>
      <c r="BA189" s="138"/>
      <c r="BB189" s="138"/>
      <c r="BC189" s="138"/>
      <c r="BD189" s="138"/>
      <c r="BE189" s="138"/>
      <c r="BF189" s="138"/>
      <c r="BG189" s="138"/>
      <c r="BJ189" s="138"/>
      <c r="BT189" s="138"/>
      <c r="CD189" s="138"/>
      <c r="CN189" s="138"/>
      <c r="CX189" s="138"/>
      <c r="DH189" s="138"/>
      <c r="DR189" s="138"/>
      <c r="EB189" s="138"/>
      <c r="EL189" s="138"/>
      <c r="EV189" s="138"/>
      <c r="FF189" s="138"/>
      <c r="FP189" s="138"/>
      <c r="FZ189" s="138"/>
      <c r="GJ189" s="138"/>
      <c r="GT189" s="138"/>
      <c r="HD189" s="138"/>
      <c r="HN189" s="138"/>
      <c r="HX189" s="138"/>
      <c r="IH189" s="138"/>
      <c r="IR189" s="138"/>
    </row>
    <row xmlns:x14ac="http://schemas.microsoft.com/office/spreadsheetml/2009/9/ac" r="190" s="3" customFormat="true" x14ac:dyDescent="0.25">
      <c r="A190" s="420"/>
      <c r="B190" s="138"/>
      <c r="L190" s="138"/>
      <c r="V190" s="138"/>
      <c r="AF190" s="138"/>
      <c r="AP190" s="138"/>
      <c r="AZ190" s="138"/>
      <c r="BA190" s="138"/>
      <c r="BB190" s="138"/>
      <c r="BC190" s="138"/>
      <c r="BD190" s="138"/>
      <c r="BE190" s="138"/>
      <c r="BF190" s="138"/>
      <c r="BG190" s="138"/>
      <c r="BJ190" s="138"/>
      <c r="BT190" s="138"/>
      <c r="CD190" s="138"/>
      <c r="CN190" s="138"/>
      <c r="CX190" s="138"/>
      <c r="DH190" s="138"/>
      <c r="DR190" s="138"/>
      <c r="EB190" s="138"/>
      <c r="EL190" s="138"/>
      <c r="EV190" s="138"/>
      <c r="FF190" s="138"/>
      <c r="FP190" s="138"/>
      <c r="FZ190" s="138"/>
      <c r="GJ190" s="138"/>
      <c r="GT190" s="138"/>
      <c r="HD190" s="138"/>
      <c r="HN190" s="138"/>
      <c r="HX190" s="138"/>
      <c r="IH190" s="138"/>
      <c r="IR190" s="138"/>
    </row>
    <row xmlns:x14ac="http://schemas.microsoft.com/office/spreadsheetml/2009/9/ac" r="191" s="3" customFormat="true" x14ac:dyDescent="0.25">
      <c r="A191" s="420"/>
      <c r="B191" s="138"/>
      <c r="L191" s="138"/>
      <c r="V191" s="138"/>
      <c r="AF191" s="138"/>
      <c r="AP191" s="138"/>
      <c r="AZ191" s="138"/>
      <c r="BA191" s="138"/>
      <c r="BB191" s="138"/>
      <c r="BC191" s="138"/>
      <c r="BD191" s="138"/>
      <c r="BE191" s="138"/>
      <c r="BF191" s="138"/>
      <c r="BG191" s="138"/>
      <c r="BJ191" s="138"/>
      <c r="BT191" s="138"/>
      <c r="CD191" s="138"/>
      <c r="CN191" s="138"/>
      <c r="CX191" s="138"/>
      <c r="DH191" s="138"/>
      <c r="DR191" s="138"/>
      <c r="EB191" s="138"/>
      <c r="EL191" s="138"/>
      <c r="EV191" s="138"/>
      <c r="FF191" s="138"/>
      <c r="FP191" s="138"/>
      <c r="FZ191" s="138"/>
      <c r="GJ191" s="138"/>
      <c r="GT191" s="138"/>
      <c r="HD191" s="138"/>
      <c r="HN191" s="138"/>
      <c r="HX191" s="138"/>
      <c r="IH191" s="138"/>
      <c r="IR191" s="138"/>
    </row>
    <row xmlns:x14ac="http://schemas.microsoft.com/office/spreadsheetml/2009/9/ac" r="192" s="3" customFormat="true" x14ac:dyDescent="0.25">
      <c r="A192" s="420"/>
      <c r="B192" s="138"/>
      <c r="L192" s="138"/>
      <c r="V192" s="138"/>
      <c r="AF192" s="138"/>
      <c r="AP192" s="138"/>
      <c r="AZ192" s="138"/>
      <c r="BA192" s="138"/>
      <c r="BB192" s="138"/>
      <c r="BC192" s="138"/>
      <c r="BD192" s="138"/>
      <c r="BE192" s="138"/>
      <c r="BF192" s="138"/>
      <c r="BG192" s="138"/>
      <c r="BJ192" s="138"/>
      <c r="BT192" s="138"/>
      <c r="CD192" s="138"/>
      <c r="CN192" s="138"/>
      <c r="CX192" s="138"/>
      <c r="DH192" s="138"/>
      <c r="DR192" s="138"/>
      <c r="EB192" s="138"/>
      <c r="EL192" s="138"/>
      <c r="EV192" s="138"/>
      <c r="FF192" s="138"/>
      <c r="FP192" s="138"/>
      <c r="FZ192" s="138"/>
      <c r="GJ192" s="138"/>
      <c r="GT192" s="138"/>
      <c r="HD192" s="138"/>
      <c r="HN192" s="138"/>
      <c r="HX192" s="138"/>
      <c r="IH192" s="138"/>
      <c r="IR192" s="138"/>
    </row>
    <row xmlns:x14ac="http://schemas.microsoft.com/office/spreadsheetml/2009/9/ac" r="193" s="3" customFormat="true" x14ac:dyDescent="0.25">
      <c r="A193" s="420"/>
      <c r="B193" s="138"/>
      <c r="L193" s="138"/>
      <c r="V193" s="138"/>
      <c r="AF193" s="138"/>
      <c r="AP193" s="138"/>
      <c r="AZ193" s="138"/>
      <c r="BA193" s="138"/>
      <c r="BB193" s="138"/>
      <c r="BC193" s="138"/>
      <c r="BD193" s="138"/>
      <c r="BE193" s="138"/>
      <c r="BF193" s="138"/>
      <c r="BG193" s="138"/>
      <c r="BJ193" s="138"/>
      <c r="BT193" s="138"/>
      <c r="CD193" s="138"/>
      <c r="CN193" s="138"/>
      <c r="CX193" s="138"/>
      <c r="DH193" s="138"/>
      <c r="DR193" s="138"/>
      <c r="EB193" s="138"/>
      <c r="EL193" s="138"/>
      <c r="EV193" s="138"/>
      <c r="FF193" s="138"/>
      <c r="FP193" s="138"/>
      <c r="FZ193" s="138"/>
      <c r="GJ193" s="138"/>
      <c r="GT193" s="138"/>
      <c r="HD193" s="138"/>
      <c r="HN193" s="138"/>
      <c r="HX193" s="138"/>
      <c r="IH193" s="138"/>
      <c r="IR193" s="138"/>
    </row>
    <row xmlns:x14ac="http://schemas.microsoft.com/office/spreadsheetml/2009/9/ac" r="194" s="3" customFormat="true" x14ac:dyDescent="0.25">
      <c r="A194" s="420"/>
      <c r="B194" s="138"/>
      <c r="L194" s="138"/>
      <c r="V194" s="138"/>
      <c r="AF194" s="138"/>
      <c r="AP194" s="138"/>
      <c r="AZ194" s="138"/>
      <c r="BA194" s="138"/>
      <c r="BB194" s="138"/>
      <c r="BC194" s="138"/>
      <c r="BD194" s="138"/>
      <c r="BE194" s="138"/>
      <c r="BF194" s="138"/>
      <c r="BG194" s="138"/>
      <c r="BJ194" s="138"/>
      <c r="BT194" s="138"/>
      <c r="CD194" s="138"/>
      <c r="CN194" s="138"/>
      <c r="CX194" s="138"/>
      <c r="DH194" s="138"/>
      <c r="DR194" s="138"/>
      <c r="EB194" s="138"/>
      <c r="EL194" s="138"/>
      <c r="EV194" s="138"/>
      <c r="FF194" s="138"/>
      <c r="FP194" s="138"/>
      <c r="FZ194" s="138"/>
      <c r="GJ194" s="138"/>
      <c r="GT194" s="138"/>
      <c r="HD194" s="138"/>
      <c r="HN194" s="138"/>
      <c r="HX194" s="138"/>
      <c r="IH194" s="138"/>
      <c r="IR194" s="138"/>
    </row>
    <row xmlns:x14ac="http://schemas.microsoft.com/office/spreadsheetml/2009/9/ac" r="195" s="3" customFormat="true" x14ac:dyDescent="0.25">
      <c r="A195" s="420"/>
      <c r="B195" s="138"/>
      <c r="L195" s="138"/>
      <c r="V195" s="138"/>
      <c r="AF195" s="138"/>
      <c r="AP195" s="138"/>
      <c r="AZ195" s="138"/>
      <c r="BA195" s="138"/>
      <c r="BB195" s="138"/>
      <c r="BC195" s="138"/>
      <c r="BD195" s="138"/>
      <c r="BE195" s="138"/>
      <c r="BF195" s="138"/>
      <c r="BG195" s="138"/>
      <c r="BJ195" s="138"/>
      <c r="BT195" s="138"/>
      <c r="CD195" s="138"/>
      <c r="CN195" s="138"/>
      <c r="CX195" s="138"/>
      <c r="DH195" s="138"/>
      <c r="DR195" s="138"/>
      <c r="EB195" s="138"/>
      <c r="EL195" s="138"/>
      <c r="EV195" s="138"/>
      <c r="FF195" s="138"/>
      <c r="FP195" s="138"/>
      <c r="FZ195" s="138"/>
      <c r="GJ195" s="138"/>
      <c r="GT195" s="138"/>
      <c r="HD195" s="138"/>
      <c r="HN195" s="138"/>
      <c r="HX195" s="138"/>
      <c r="IH195" s="138"/>
      <c r="IR195" s="138"/>
    </row>
    <row xmlns:x14ac="http://schemas.microsoft.com/office/spreadsheetml/2009/9/ac" r="196" s="3" customFormat="true" x14ac:dyDescent="0.25">
      <c r="A196" s="420"/>
      <c r="B196" s="138"/>
      <c r="L196" s="138"/>
      <c r="V196" s="138"/>
      <c r="AF196" s="138"/>
      <c r="AP196" s="138"/>
      <c r="AZ196" s="138"/>
      <c r="BA196" s="138"/>
      <c r="BB196" s="138"/>
      <c r="BC196" s="138"/>
      <c r="BD196" s="138"/>
      <c r="BE196" s="138"/>
      <c r="BF196" s="138"/>
      <c r="BG196" s="138"/>
      <c r="BJ196" s="138"/>
      <c r="BT196" s="138"/>
      <c r="CD196" s="138"/>
      <c r="CN196" s="138"/>
      <c r="CX196" s="138"/>
      <c r="DH196" s="138"/>
      <c r="DR196" s="138"/>
      <c r="EB196" s="138"/>
      <c r="EL196" s="138"/>
      <c r="EV196" s="138"/>
      <c r="FF196" s="138"/>
      <c r="FP196" s="138"/>
      <c r="FZ196" s="138"/>
      <c r="GJ196" s="138"/>
      <c r="GT196" s="138"/>
      <c r="HD196" s="138"/>
      <c r="HN196" s="138"/>
      <c r="HX196" s="138"/>
      <c r="IH196" s="138"/>
      <c r="IR196" s="138"/>
    </row>
    <row xmlns:x14ac="http://schemas.microsoft.com/office/spreadsheetml/2009/9/ac" r="197" s="3" customFormat="true" x14ac:dyDescent="0.25">
      <c r="A197" s="420"/>
      <c r="B197" s="138"/>
      <c r="L197" s="138"/>
      <c r="V197" s="138"/>
      <c r="AF197" s="138"/>
      <c r="AP197" s="138"/>
      <c r="AZ197" s="138"/>
      <c r="BA197" s="138"/>
      <c r="BB197" s="138"/>
      <c r="BC197" s="138"/>
      <c r="BD197" s="138"/>
      <c r="BE197" s="138"/>
      <c r="BF197" s="138"/>
      <c r="BG197" s="138"/>
      <c r="BJ197" s="138"/>
      <c r="BT197" s="138"/>
      <c r="CD197" s="138"/>
      <c r="CN197" s="138"/>
      <c r="CX197" s="138"/>
      <c r="DH197" s="138"/>
      <c r="DR197" s="138"/>
      <c r="EB197" s="138"/>
      <c r="EL197" s="138"/>
      <c r="EV197" s="138"/>
      <c r="FF197" s="138"/>
      <c r="FP197" s="138"/>
      <c r="FZ197" s="138"/>
      <c r="GJ197" s="138"/>
      <c r="GT197" s="138"/>
      <c r="HD197" s="138"/>
      <c r="HN197" s="138"/>
      <c r="HX197" s="138"/>
      <c r="IH197" s="138"/>
      <c r="IR197" s="138"/>
    </row>
    <row xmlns:x14ac="http://schemas.microsoft.com/office/spreadsheetml/2009/9/ac" r="198" s="3" customFormat="true" x14ac:dyDescent="0.25">
      <c r="A198" s="420"/>
      <c r="B198" s="138"/>
      <c r="L198" s="138"/>
      <c r="V198" s="138"/>
      <c r="AF198" s="138"/>
      <c r="AP198" s="138"/>
      <c r="AZ198" s="138"/>
      <c r="BA198" s="138"/>
      <c r="BB198" s="138"/>
      <c r="BC198" s="138"/>
      <c r="BD198" s="138"/>
      <c r="BE198" s="138"/>
      <c r="BF198" s="138"/>
      <c r="BG198" s="138"/>
      <c r="BJ198" s="138"/>
      <c r="BT198" s="138"/>
      <c r="CD198" s="138"/>
      <c r="CN198" s="138"/>
      <c r="CX198" s="138"/>
      <c r="DH198" s="138"/>
      <c r="DR198" s="138"/>
      <c r="EB198" s="138"/>
      <c r="EL198" s="138"/>
      <c r="EV198" s="138"/>
      <c r="FF198" s="138"/>
      <c r="FP198" s="138"/>
      <c r="FZ198" s="138"/>
      <c r="GJ198" s="138"/>
      <c r="GT198" s="138"/>
      <c r="HD198" s="138"/>
      <c r="HN198" s="138"/>
      <c r="HX198" s="138"/>
      <c r="IH198" s="138"/>
      <c r="IR198" s="138"/>
    </row>
    <row xmlns:x14ac="http://schemas.microsoft.com/office/spreadsheetml/2009/9/ac" r="199" s="3" customFormat="true" x14ac:dyDescent="0.25">
      <c r="A199" s="420"/>
      <c r="B199" s="138"/>
      <c r="L199" s="138"/>
      <c r="V199" s="138"/>
      <c r="AF199" s="138"/>
      <c r="AP199" s="138"/>
      <c r="AZ199" s="138"/>
      <c r="BA199" s="138"/>
      <c r="BB199" s="138"/>
      <c r="BC199" s="138"/>
      <c r="BD199" s="138"/>
      <c r="BE199" s="138"/>
      <c r="BF199" s="138"/>
      <c r="BG199" s="138"/>
      <c r="BJ199" s="138"/>
      <c r="BT199" s="138"/>
      <c r="CD199" s="138"/>
      <c r="CN199" s="138"/>
      <c r="CX199" s="138"/>
      <c r="DH199" s="138"/>
      <c r="DR199" s="138"/>
      <c r="EB199" s="138"/>
      <c r="EL199" s="138"/>
      <c r="EV199" s="138"/>
      <c r="FF199" s="138"/>
      <c r="FP199" s="138"/>
      <c r="FZ199" s="138"/>
      <c r="GJ199" s="138"/>
      <c r="GT199" s="138"/>
      <c r="HD199" s="138"/>
      <c r="HN199" s="138"/>
      <c r="HX199" s="138"/>
      <c r="IH199" s="138"/>
      <c r="IR199" s="138"/>
    </row>
    <row xmlns:x14ac="http://schemas.microsoft.com/office/spreadsheetml/2009/9/ac" r="200" s="3" customFormat="true" x14ac:dyDescent="0.25">
      <c r="A200" s="420"/>
      <c r="B200" s="138"/>
      <c r="L200" s="138"/>
      <c r="V200" s="138"/>
      <c r="AF200" s="138"/>
      <c r="AP200" s="138"/>
      <c r="AZ200" s="138"/>
      <c r="BA200" s="138"/>
      <c r="BB200" s="138"/>
      <c r="BC200" s="138"/>
      <c r="BD200" s="138"/>
      <c r="BE200" s="138"/>
      <c r="BF200" s="138"/>
      <c r="BG200" s="138"/>
      <c r="BJ200" s="138"/>
      <c r="BT200" s="138"/>
      <c r="CD200" s="138"/>
      <c r="CN200" s="138"/>
      <c r="CX200" s="138"/>
      <c r="DH200" s="138"/>
      <c r="DR200" s="138"/>
      <c r="EB200" s="138"/>
      <c r="EL200" s="138"/>
      <c r="EV200" s="138"/>
      <c r="FF200" s="138"/>
      <c r="FP200" s="138"/>
      <c r="FZ200" s="138"/>
      <c r="GJ200" s="138"/>
      <c r="GT200" s="138"/>
      <c r="HD200" s="138"/>
      <c r="HN200" s="138"/>
      <c r="HX200" s="138"/>
      <c r="IH200" s="138"/>
      <c r="IR200" s="138"/>
    </row>
    <row xmlns:x14ac="http://schemas.microsoft.com/office/spreadsheetml/2009/9/ac" r="201" s="3" customFormat="true" x14ac:dyDescent="0.25">
      <c r="A201" s="420"/>
      <c r="B201" s="138"/>
      <c r="L201" s="138"/>
      <c r="V201" s="138"/>
      <c r="AF201" s="138"/>
      <c r="AP201" s="138"/>
      <c r="AZ201" s="138"/>
      <c r="BA201" s="138"/>
      <c r="BB201" s="138"/>
      <c r="BC201" s="138"/>
      <c r="BD201" s="138"/>
      <c r="BE201" s="138"/>
      <c r="BF201" s="138"/>
      <c r="BG201" s="138"/>
      <c r="BJ201" s="138"/>
      <c r="BT201" s="138"/>
      <c r="CD201" s="138"/>
      <c r="CN201" s="138"/>
      <c r="CX201" s="138"/>
      <c r="DH201" s="138"/>
      <c r="DR201" s="138"/>
      <c r="EB201" s="138"/>
      <c r="EL201" s="138"/>
      <c r="EV201" s="138"/>
      <c r="FF201" s="138"/>
      <c r="FP201" s="138"/>
      <c r="FZ201" s="138"/>
      <c r="GJ201" s="138"/>
      <c r="GT201" s="138"/>
      <c r="HD201" s="138"/>
      <c r="HN201" s="138"/>
      <c r="HX201" s="138"/>
      <c r="IH201" s="138"/>
      <c r="IR201" s="138"/>
    </row>
    <row xmlns:x14ac="http://schemas.microsoft.com/office/spreadsheetml/2009/9/ac" r="202" s="3" customFormat="true" x14ac:dyDescent="0.25">
      <c r="A202" s="420"/>
      <c r="B202" s="138"/>
      <c r="L202" s="138"/>
      <c r="V202" s="138"/>
      <c r="AF202" s="138"/>
      <c r="AP202" s="138"/>
      <c r="AZ202" s="138"/>
      <c r="BA202" s="138"/>
      <c r="BB202" s="138"/>
      <c r="BC202" s="138"/>
      <c r="BD202" s="138"/>
      <c r="BE202" s="138"/>
      <c r="BF202" s="138"/>
      <c r="BG202" s="138"/>
      <c r="BJ202" s="138"/>
      <c r="BT202" s="138"/>
      <c r="CD202" s="138"/>
      <c r="CN202" s="138"/>
      <c r="CX202" s="138"/>
      <c r="DH202" s="138"/>
      <c r="DR202" s="138"/>
      <c r="EB202" s="138"/>
      <c r="EL202" s="138"/>
      <c r="EV202" s="138"/>
      <c r="FF202" s="138"/>
      <c r="FP202" s="138"/>
      <c r="FZ202" s="138"/>
      <c r="GJ202" s="138"/>
      <c r="GT202" s="138"/>
      <c r="HD202" s="138"/>
      <c r="HN202" s="138"/>
      <c r="HX202" s="138"/>
      <c r="IH202" s="138"/>
      <c r="IR202" s="138"/>
    </row>
    <row xmlns:x14ac="http://schemas.microsoft.com/office/spreadsheetml/2009/9/ac" r="203" s="3" customFormat="true" x14ac:dyDescent="0.25">
      <c r="A203" s="420"/>
      <c r="B203" s="138"/>
      <c r="L203" s="138"/>
      <c r="V203" s="138"/>
      <c r="AF203" s="138"/>
      <c r="AP203" s="138"/>
      <c r="AZ203" s="138"/>
      <c r="BA203" s="138"/>
      <c r="BB203" s="138"/>
      <c r="BC203" s="138"/>
      <c r="BD203" s="138"/>
      <c r="BE203" s="138"/>
      <c r="BF203" s="138"/>
      <c r="BG203" s="138"/>
      <c r="BJ203" s="138"/>
      <c r="BT203" s="138"/>
      <c r="CD203" s="138"/>
      <c r="CN203" s="138"/>
      <c r="CX203" s="138"/>
      <c r="DH203" s="138"/>
      <c r="DR203" s="138"/>
      <c r="EB203" s="138"/>
      <c r="EL203" s="138"/>
      <c r="EV203" s="138"/>
      <c r="FF203" s="138"/>
      <c r="FP203" s="138"/>
      <c r="FZ203" s="138"/>
      <c r="GJ203" s="138"/>
      <c r="GT203" s="138"/>
      <c r="HD203" s="138"/>
      <c r="HN203" s="138"/>
      <c r="HX203" s="138"/>
      <c r="IH203" s="138"/>
      <c r="IR203" s="138"/>
    </row>
    <row xmlns:x14ac="http://schemas.microsoft.com/office/spreadsheetml/2009/9/ac" r="204" s="3" customFormat="true" x14ac:dyDescent="0.25">
      <c r="A204" s="420"/>
      <c r="B204" s="138"/>
      <c r="L204" s="138"/>
      <c r="V204" s="138"/>
      <c r="AF204" s="138"/>
      <c r="AP204" s="138"/>
      <c r="AZ204" s="138"/>
      <c r="BA204" s="138"/>
      <c r="BB204" s="138"/>
      <c r="BC204" s="138"/>
      <c r="BD204" s="138"/>
      <c r="BE204" s="138"/>
      <c r="BF204" s="138"/>
      <c r="BG204" s="138"/>
      <c r="BJ204" s="138"/>
      <c r="BT204" s="138"/>
      <c r="CD204" s="138"/>
      <c r="CN204" s="138"/>
      <c r="CX204" s="138"/>
      <c r="DH204" s="138"/>
      <c r="DR204" s="138"/>
      <c r="EB204" s="138"/>
      <c r="EL204" s="138"/>
      <c r="EV204" s="138"/>
      <c r="FF204" s="138"/>
      <c r="FP204" s="138"/>
      <c r="FZ204" s="138"/>
      <c r="GJ204" s="138"/>
      <c r="GT204" s="138"/>
      <c r="HD204" s="138"/>
      <c r="HN204" s="138"/>
      <c r="HX204" s="138"/>
      <c r="IH204" s="138"/>
      <c r="IR204" s="138"/>
    </row>
    <row xmlns:x14ac="http://schemas.microsoft.com/office/spreadsheetml/2009/9/ac" r="205" s="3" customFormat="true" x14ac:dyDescent="0.25">
      <c r="A205" s="420"/>
      <c r="B205" s="138"/>
      <c r="L205" s="138"/>
      <c r="V205" s="138"/>
      <c r="AF205" s="138"/>
      <c r="AP205" s="138"/>
      <c r="AZ205" s="138"/>
      <c r="BA205" s="138"/>
      <c r="BB205" s="138"/>
      <c r="BC205" s="138"/>
      <c r="BD205" s="138"/>
      <c r="BE205" s="138"/>
      <c r="BF205" s="138"/>
      <c r="BG205" s="138"/>
      <c r="BJ205" s="138"/>
      <c r="BT205" s="138"/>
      <c r="CD205" s="138"/>
      <c r="CN205" s="138"/>
      <c r="CX205" s="138"/>
      <c r="DH205" s="138"/>
      <c r="DR205" s="138"/>
      <c r="EB205" s="138"/>
      <c r="EL205" s="138"/>
      <c r="EV205" s="138"/>
      <c r="FF205" s="138"/>
      <c r="FP205" s="138"/>
      <c r="FZ205" s="138"/>
      <c r="GJ205" s="138"/>
      <c r="GT205" s="138"/>
      <c r="HD205" s="138"/>
      <c r="HN205" s="138"/>
      <c r="HX205" s="138"/>
      <c r="IH205" s="138"/>
      <c r="IR205" s="138"/>
    </row>
    <row xmlns:x14ac="http://schemas.microsoft.com/office/spreadsheetml/2009/9/ac" r="206" s="3" customFormat="true" x14ac:dyDescent="0.25">
      <c r="A206" s="420"/>
      <c r="B206" s="138"/>
      <c r="L206" s="138"/>
      <c r="V206" s="138"/>
      <c r="AF206" s="138"/>
      <c r="AP206" s="138"/>
      <c r="AZ206" s="138"/>
      <c r="BA206" s="138"/>
      <c r="BB206" s="138"/>
      <c r="BC206" s="138"/>
      <c r="BD206" s="138"/>
      <c r="BE206" s="138"/>
      <c r="BF206" s="138"/>
      <c r="BG206" s="138"/>
      <c r="BJ206" s="138"/>
      <c r="BT206" s="138"/>
      <c r="CD206" s="138"/>
      <c r="CN206" s="138"/>
      <c r="CX206" s="138"/>
      <c r="DH206" s="138"/>
      <c r="DR206" s="138"/>
      <c r="EB206" s="138"/>
      <c r="EL206" s="138"/>
      <c r="EV206" s="138"/>
      <c r="FF206" s="138"/>
      <c r="FP206" s="138"/>
      <c r="FZ206" s="138"/>
      <c r="GJ206" s="138"/>
      <c r="GT206" s="138"/>
      <c r="HD206" s="138"/>
      <c r="HN206" s="138"/>
      <c r="HX206" s="138"/>
      <c r="IH206" s="138"/>
      <c r="IR206" s="138"/>
    </row>
    <row xmlns:x14ac="http://schemas.microsoft.com/office/spreadsheetml/2009/9/ac" r="207" s="3" customFormat="true" x14ac:dyDescent="0.25">
      <c r="A207" s="420"/>
      <c r="B207" s="138"/>
      <c r="L207" s="138"/>
      <c r="V207" s="138"/>
      <c r="AF207" s="138"/>
      <c r="AP207" s="138"/>
      <c r="AZ207" s="138"/>
      <c r="BA207" s="138"/>
      <c r="BB207" s="138"/>
      <c r="BC207" s="138"/>
      <c r="BD207" s="138"/>
      <c r="BE207" s="138"/>
      <c r="BF207" s="138"/>
      <c r="BG207" s="138"/>
      <c r="BJ207" s="138"/>
      <c r="BT207" s="138"/>
      <c r="CD207" s="138"/>
      <c r="CN207" s="138"/>
      <c r="CX207" s="138"/>
      <c r="DH207" s="138"/>
      <c r="DR207" s="138"/>
      <c r="EB207" s="138"/>
      <c r="EL207" s="138"/>
      <c r="EV207" s="138"/>
      <c r="FF207" s="138"/>
      <c r="FP207" s="138"/>
      <c r="FZ207" s="138"/>
      <c r="GJ207" s="138"/>
      <c r="GT207" s="138"/>
      <c r="HD207" s="138"/>
      <c r="HN207" s="138"/>
      <c r="HX207" s="138"/>
      <c r="IH207" s="138"/>
      <c r="IR207" s="138"/>
    </row>
    <row xmlns:x14ac="http://schemas.microsoft.com/office/spreadsheetml/2009/9/ac" r="208" s="3" customFormat="true" x14ac:dyDescent="0.25">
      <c r="A208" s="420"/>
      <c r="B208" s="138"/>
      <c r="L208" s="138"/>
      <c r="V208" s="138"/>
      <c r="AF208" s="138"/>
      <c r="AP208" s="138"/>
      <c r="AZ208" s="138"/>
      <c r="BA208" s="138"/>
      <c r="BB208" s="138"/>
      <c r="BC208" s="138"/>
      <c r="BD208" s="138"/>
      <c r="BE208" s="138"/>
      <c r="BF208" s="138"/>
      <c r="BG208" s="138"/>
      <c r="BJ208" s="138"/>
      <c r="BT208" s="138"/>
      <c r="CD208" s="138"/>
      <c r="CN208" s="138"/>
      <c r="CX208" s="138"/>
      <c r="DH208" s="138"/>
      <c r="DR208" s="138"/>
      <c r="EB208" s="138"/>
      <c r="EL208" s="138"/>
      <c r="EV208" s="138"/>
      <c r="FF208" s="138"/>
      <c r="FP208" s="138"/>
      <c r="FZ208" s="138"/>
      <c r="GJ208" s="138"/>
      <c r="GT208" s="138"/>
      <c r="HD208" s="138"/>
      <c r="HN208" s="138"/>
      <c r="HX208" s="138"/>
      <c r="IH208" s="138"/>
      <c r="IR208" s="138"/>
    </row>
    <row xmlns:x14ac="http://schemas.microsoft.com/office/spreadsheetml/2009/9/ac" r="209" s="3" customFormat="true" x14ac:dyDescent="0.25">
      <c r="A209" s="420"/>
      <c r="B209" s="138"/>
      <c r="L209" s="138"/>
      <c r="V209" s="138"/>
      <c r="AF209" s="138"/>
      <c r="AP209" s="138"/>
      <c r="AZ209" s="138"/>
      <c r="BA209" s="138"/>
      <c r="BB209" s="138"/>
      <c r="BC209" s="138"/>
      <c r="BD209" s="138"/>
      <c r="BE209" s="138"/>
      <c r="BF209" s="138"/>
      <c r="BG209" s="138"/>
      <c r="BJ209" s="138"/>
      <c r="BT209" s="138"/>
      <c r="CD209" s="138"/>
      <c r="CN209" s="138"/>
      <c r="CX209" s="138"/>
      <c r="DH209" s="138"/>
      <c r="DR209" s="138"/>
      <c r="EB209" s="138"/>
      <c r="EL209" s="138"/>
      <c r="EV209" s="138"/>
      <c r="FF209" s="138"/>
      <c r="FP209" s="138"/>
      <c r="FZ209" s="138"/>
      <c r="GJ209" s="138"/>
      <c r="GT209" s="138"/>
      <c r="HD209" s="138"/>
      <c r="HN209" s="138"/>
      <c r="HX209" s="138"/>
      <c r="IH209" s="138"/>
      <c r="IR209" s="138"/>
    </row>
    <row xmlns:x14ac="http://schemas.microsoft.com/office/spreadsheetml/2009/9/ac" r="210" s="3" customFormat="true" x14ac:dyDescent="0.25">
      <c r="A210" s="420"/>
      <c r="B210" s="138"/>
      <c r="L210" s="138"/>
      <c r="V210" s="138"/>
      <c r="AF210" s="138"/>
      <c r="AP210" s="138"/>
      <c r="AZ210" s="138"/>
      <c r="BA210" s="138"/>
      <c r="BB210" s="138"/>
      <c r="BC210" s="138"/>
      <c r="BD210" s="138"/>
      <c r="BE210" s="138"/>
      <c r="BF210" s="138"/>
      <c r="BG210" s="138"/>
      <c r="BJ210" s="138"/>
      <c r="BT210" s="138"/>
      <c r="CD210" s="138"/>
      <c r="CN210" s="138"/>
      <c r="CX210" s="138"/>
      <c r="DH210" s="138"/>
      <c r="DR210" s="138"/>
      <c r="EB210" s="138"/>
      <c r="EL210" s="138"/>
      <c r="EV210" s="138"/>
      <c r="FF210" s="138"/>
      <c r="FP210" s="138"/>
      <c r="FZ210" s="138"/>
      <c r="GJ210" s="138"/>
      <c r="GT210" s="138"/>
      <c r="HD210" s="138"/>
      <c r="HN210" s="138"/>
      <c r="HX210" s="138"/>
      <c r="IH210" s="138"/>
      <c r="IR210" s="138"/>
    </row>
    <row xmlns:x14ac="http://schemas.microsoft.com/office/spreadsheetml/2009/9/ac" r="211" s="3" customFormat="true" x14ac:dyDescent="0.25">
      <c r="A211" s="420"/>
      <c r="B211" s="138"/>
      <c r="L211" s="138"/>
      <c r="V211" s="138"/>
      <c r="AF211" s="138"/>
      <c r="AP211" s="138"/>
      <c r="AZ211" s="138"/>
      <c r="BA211" s="138"/>
      <c r="BB211" s="138"/>
      <c r="BC211" s="138"/>
      <c r="BD211" s="138"/>
      <c r="BE211" s="138"/>
      <c r="BF211" s="138"/>
      <c r="BG211" s="138"/>
      <c r="BJ211" s="138"/>
      <c r="BT211" s="138"/>
      <c r="CD211" s="138"/>
      <c r="CN211" s="138"/>
      <c r="CX211" s="138"/>
      <c r="DH211" s="138"/>
      <c r="DR211" s="138"/>
      <c r="EB211" s="138"/>
      <c r="EL211" s="138"/>
      <c r="EV211" s="138"/>
      <c r="FF211" s="138"/>
      <c r="FP211" s="138"/>
      <c r="FZ211" s="138"/>
      <c r="GJ211" s="138"/>
      <c r="GT211" s="138"/>
      <c r="HD211" s="138"/>
      <c r="HN211" s="138"/>
      <c r="HX211" s="138"/>
      <c r="IH211" s="138"/>
      <c r="IR211" s="138"/>
    </row>
    <row xmlns:x14ac="http://schemas.microsoft.com/office/spreadsheetml/2009/9/ac" r="212" s="3" customFormat="true" x14ac:dyDescent="0.25">
      <c r="A212" s="420"/>
      <c r="B212" s="138"/>
      <c r="L212" s="138"/>
      <c r="V212" s="138"/>
      <c r="AF212" s="138"/>
      <c r="AP212" s="138"/>
      <c r="AZ212" s="138"/>
      <c r="BA212" s="138"/>
      <c r="BB212" s="138"/>
      <c r="BC212" s="138"/>
      <c r="BD212" s="138"/>
      <c r="BE212" s="138"/>
      <c r="BF212" s="138"/>
      <c r="BG212" s="138"/>
      <c r="BJ212" s="138"/>
      <c r="BT212" s="138"/>
      <c r="CD212" s="138"/>
      <c r="CN212" s="138"/>
      <c r="CX212" s="138"/>
      <c r="DH212" s="138"/>
      <c r="DR212" s="138"/>
      <c r="EB212" s="138"/>
      <c r="EL212" s="138"/>
      <c r="EV212" s="138"/>
      <c r="FF212" s="138"/>
      <c r="FP212" s="138"/>
      <c r="FZ212" s="138"/>
      <c r="GJ212" s="138"/>
      <c r="GT212" s="138"/>
      <c r="HD212" s="138"/>
      <c r="HN212" s="138"/>
      <c r="HX212" s="138"/>
      <c r="IH212" s="138"/>
      <c r="IR212" s="138"/>
    </row>
    <row xmlns:x14ac="http://schemas.microsoft.com/office/spreadsheetml/2009/9/ac" r="213" s="3" customFormat="true" x14ac:dyDescent="0.25">
      <c r="A213" s="420"/>
      <c r="B213" s="138"/>
      <c r="L213" s="138"/>
      <c r="V213" s="138"/>
      <c r="AF213" s="138"/>
      <c r="AP213" s="138"/>
      <c r="AZ213" s="138"/>
      <c r="BA213" s="138"/>
      <c r="BB213" s="138"/>
      <c r="BC213" s="138"/>
      <c r="BD213" s="138"/>
      <c r="BE213" s="138"/>
      <c r="BF213" s="138"/>
      <c r="BG213" s="138"/>
      <c r="BJ213" s="138"/>
      <c r="BT213" s="138"/>
      <c r="CD213" s="138"/>
      <c r="CN213" s="138"/>
      <c r="CX213" s="138"/>
      <c r="DH213" s="138"/>
      <c r="DR213" s="138"/>
      <c r="EB213" s="138"/>
      <c r="EL213" s="138"/>
      <c r="EV213" s="138"/>
      <c r="FF213" s="138"/>
      <c r="FP213" s="138"/>
      <c r="FZ213" s="138"/>
      <c r="GJ213" s="138"/>
      <c r="GT213" s="138"/>
      <c r="HD213" s="138"/>
      <c r="HN213" s="138"/>
      <c r="HX213" s="138"/>
      <c r="IH213" s="138"/>
      <c r="IR213" s="138"/>
    </row>
    <row xmlns:x14ac="http://schemas.microsoft.com/office/spreadsheetml/2009/9/ac" r="214" s="3" customFormat="true" x14ac:dyDescent="0.25">
      <c r="A214" s="420"/>
      <c r="B214" s="138"/>
      <c r="L214" s="138"/>
      <c r="V214" s="138"/>
      <c r="AF214" s="138"/>
      <c r="AP214" s="138"/>
      <c r="AZ214" s="138"/>
      <c r="BA214" s="138"/>
      <c r="BB214" s="138"/>
      <c r="BC214" s="138"/>
      <c r="BD214" s="138"/>
      <c r="BE214" s="138"/>
      <c r="BF214" s="138"/>
      <c r="BG214" s="138"/>
      <c r="BJ214" s="138"/>
      <c r="BT214" s="138"/>
      <c r="CD214" s="138"/>
      <c r="CN214" s="138"/>
      <c r="CX214" s="138"/>
      <c r="DH214" s="138"/>
      <c r="DR214" s="138"/>
      <c r="EB214" s="138"/>
      <c r="EL214" s="138"/>
      <c r="EV214" s="138"/>
      <c r="FF214" s="138"/>
      <c r="FP214" s="138"/>
      <c r="FZ214" s="138"/>
      <c r="GJ214" s="138"/>
      <c r="GT214" s="138"/>
      <c r="HD214" s="138"/>
      <c r="HN214" s="138"/>
      <c r="HX214" s="138"/>
      <c r="IH214" s="138"/>
      <c r="IR214" s="138"/>
    </row>
    <row xmlns:x14ac="http://schemas.microsoft.com/office/spreadsheetml/2009/9/ac" r="215" s="3" customFormat="true" x14ac:dyDescent="0.25">
      <c r="A215" s="420"/>
      <c r="B215" s="138"/>
      <c r="L215" s="138"/>
      <c r="V215" s="138"/>
      <c r="AF215" s="138"/>
      <c r="AP215" s="138"/>
      <c r="AZ215" s="138"/>
      <c r="BA215" s="138"/>
      <c r="BB215" s="138"/>
      <c r="BC215" s="138"/>
      <c r="BD215" s="138"/>
      <c r="BE215" s="138"/>
      <c r="BF215" s="138"/>
      <c r="BG215" s="138"/>
      <c r="BJ215" s="138"/>
      <c r="BT215" s="138"/>
      <c r="CD215" s="138"/>
      <c r="CN215" s="138"/>
      <c r="CX215" s="138"/>
      <c r="DH215" s="138"/>
      <c r="DR215" s="138"/>
      <c r="EB215" s="138"/>
      <c r="EL215" s="138"/>
      <c r="EV215" s="138"/>
      <c r="FF215" s="138"/>
      <c r="FP215" s="138"/>
      <c r="FZ215" s="138"/>
      <c r="GJ215" s="138"/>
      <c r="GT215" s="138"/>
      <c r="HD215" s="138"/>
      <c r="HN215" s="138"/>
      <c r="HX215" s="138"/>
      <c r="IH215" s="138"/>
      <c r="IR215" s="138"/>
    </row>
    <row xmlns:x14ac="http://schemas.microsoft.com/office/spreadsheetml/2009/9/ac" r="216" s="3" customFormat="true" x14ac:dyDescent="0.25">
      <c r="A216" s="420"/>
      <c r="B216" s="138"/>
      <c r="L216" s="138"/>
      <c r="V216" s="138"/>
      <c r="AF216" s="138"/>
      <c r="AP216" s="138"/>
      <c r="AZ216" s="138"/>
      <c r="BA216" s="138"/>
      <c r="BB216" s="138"/>
      <c r="BC216" s="138"/>
      <c r="BD216" s="138"/>
      <c r="BE216" s="138"/>
      <c r="BF216" s="138"/>
      <c r="BG216" s="138"/>
      <c r="BJ216" s="138"/>
      <c r="BT216" s="138"/>
      <c r="CD216" s="138"/>
      <c r="CN216" s="138"/>
      <c r="CX216" s="138"/>
      <c r="DH216" s="138"/>
      <c r="DR216" s="138"/>
      <c r="EB216" s="138"/>
      <c r="EL216" s="138"/>
      <c r="EV216" s="138"/>
      <c r="FF216" s="138"/>
      <c r="FP216" s="138"/>
      <c r="FZ216" s="138"/>
      <c r="GJ216" s="138"/>
      <c r="GT216" s="138"/>
      <c r="HD216" s="138"/>
      <c r="HN216" s="138"/>
      <c r="HX216" s="138"/>
      <c r="IH216" s="138"/>
      <c r="IR216" s="138"/>
    </row>
    <row xmlns:x14ac="http://schemas.microsoft.com/office/spreadsheetml/2009/9/ac" r="217" s="3" customFormat="true" x14ac:dyDescent="0.25">
      <c r="A217" s="420"/>
      <c r="B217" s="138"/>
      <c r="L217" s="138"/>
      <c r="V217" s="138"/>
      <c r="AF217" s="138"/>
      <c r="AP217" s="138"/>
      <c r="AZ217" s="138"/>
      <c r="BA217" s="138"/>
      <c r="BB217" s="138"/>
      <c r="BC217" s="138"/>
      <c r="BD217" s="138"/>
      <c r="BE217" s="138"/>
      <c r="BF217" s="138"/>
      <c r="BG217" s="138"/>
      <c r="BJ217" s="138"/>
      <c r="BT217" s="138"/>
      <c r="CD217" s="138"/>
      <c r="CN217" s="138"/>
      <c r="CX217" s="138"/>
      <c r="DH217" s="138"/>
      <c r="DR217" s="138"/>
      <c r="EB217" s="138"/>
      <c r="EL217" s="138"/>
      <c r="EV217" s="138"/>
      <c r="FF217" s="138"/>
      <c r="FP217" s="138"/>
      <c r="FZ217" s="138"/>
      <c r="GJ217" s="138"/>
      <c r="GT217" s="138"/>
      <c r="HD217" s="138"/>
      <c r="HN217" s="138"/>
      <c r="HX217" s="138"/>
      <c r="IH217" s="138"/>
      <c r="IR217" s="138"/>
    </row>
    <row xmlns:x14ac="http://schemas.microsoft.com/office/spreadsheetml/2009/9/ac" r="218" s="3" customFormat="true" x14ac:dyDescent="0.25">
      <c r="A218" s="420"/>
      <c r="B218" s="138"/>
      <c r="L218" s="138"/>
      <c r="V218" s="138"/>
      <c r="AF218" s="138"/>
      <c r="AP218" s="138"/>
      <c r="AZ218" s="138"/>
      <c r="BA218" s="138"/>
      <c r="BB218" s="138"/>
      <c r="BC218" s="138"/>
      <c r="BD218" s="138"/>
      <c r="BE218" s="138"/>
      <c r="BF218" s="138"/>
      <c r="BG218" s="138"/>
      <c r="BJ218" s="138"/>
      <c r="BT218" s="138"/>
      <c r="CD218" s="138"/>
      <c r="CN218" s="138"/>
      <c r="CX218" s="138"/>
      <c r="DH218" s="138"/>
      <c r="DR218" s="138"/>
      <c r="EB218" s="138"/>
      <c r="EL218" s="138"/>
      <c r="EV218" s="138"/>
      <c r="FF218" s="138"/>
      <c r="FP218" s="138"/>
      <c r="FZ218" s="138"/>
      <c r="GJ218" s="138"/>
      <c r="GT218" s="138"/>
      <c r="HD218" s="138"/>
      <c r="HN218" s="138"/>
      <c r="HX218" s="138"/>
      <c r="IH218" s="138"/>
      <c r="IR218" s="138"/>
    </row>
    <row xmlns:x14ac="http://schemas.microsoft.com/office/spreadsheetml/2009/9/ac" r="219" s="3" customFormat="true" x14ac:dyDescent="0.25">
      <c r="A219" s="420"/>
      <c r="B219" s="138"/>
      <c r="L219" s="138"/>
      <c r="V219" s="138"/>
      <c r="AF219" s="138"/>
      <c r="AP219" s="138"/>
      <c r="AZ219" s="138"/>
      <c r="BA219" s="138"/>
      <c r="BB219" s="138"/>
      <c r="BC219" s="138"/>
      <c r="BD219" s="138"/>
      <c r="BE219" s="138"/>
      <c r="BF219" s="138"/>
      <c r="BG219" s="138"/>
      <c r="BJ219" s="138"/>
      <c r="BT219" s="138"/>
      <c r="CD219" s="138"/>
      <c r="CN219" s="138"/>
      <c r="CX219" s="138"/>
      <c r="DH219" s="138"/>
      <c r="DR219" s="138"/>
      <c r="EB219" s="138"/>
      <c r="EL219" s="138"/>
      <c r="EV219" s="138"/>
      <c r="FF219" s="138"/>
      <c r="FP219" s="138"/>
      <c r="FZ219" s="138"/>
      <c r="GJ219" s="138"/>
      <c r="GT219" s="138"/>
      <c r="HD219" s="138"/>
      <c r="HN219" s="138"/>
      <c r="HX219" s="138"/>
      <c r="IH219" s="138"/>
      <c r="IR219" s="138"/>
    </row>
    <row xmlns:x14ac="http://schemas.microsoft.com/office/spreadsheetml/2009/9/ac" r="220" s="3" customFormat="true" x14ac:dyDescent="0.25">
      <c r="A220" s="420"/>
      <c r="B220" s="138"/>
      <c r="L220" s="138"/>
      <c r="V220" s="138"/>
      <c r="AF220" s="138"/>
      <c r="AP220" s="138"/>
      <c r="AZ220" s="138"/>
      <c r="BA220" s="138"/>
      <c r="BB220" s="138"/>
      <c r="BC220" s="138"/>
      <c r="BD220" s="138"/>
      <c r="BE220" s="138"/>
      <c r="BF220" s="138"/>
      <c r="BG220" s="138"/>
      <c r="BJ220" s="138"/>
      <c r="BT220" s="138"/>
      <c r="CD220" s="138"/>
      <c r="CN220" s="138"/>
      <c r="CX220" s="138"/>
      <c r="DH220" s="138"/>
      <c r="DR220" s="138"/>
      <c r="EB220" s="138"/>
      <c r="EL220" s="138"/>
      <c r="EV220" s="138"/>
      <c r="FF220" s="138"/>
      <c r="FP220" s="138"/>
      <c r="FZ220" s="138"/>
      <c r="GJ220" s="138"/>
      <c r="GT220" s="138"/>
      <c r="HD220" s="138"/>
      <c r="HN220" s="138"/>
      <c r="HX220" s="138"/>
      <c r="IH220" s="138"/>
      <c r="IR220" s="138"/>
    </row>
    <row xmlns:x14ac="http://schemas.microsoft.com/office/spreadsheetml/2009/9/ac" r="221" s="3" customFormat="true" x14ac:dyDescent="0.25">
      <c r="A221" s="420"/>
      <c r="B221" s="138"/>
      <c r="L221" s="138"/>
      <c r="V221" s="138"/>
      <c r="AF221" s="138"/>
      <c r="AP221" s="138"/>
      <c r="AZ221" s="138"/>
      <c r="BA221" s="138"/>
      <c r="BB221" s="138"/>
      <c r="BC221" s="138"/>
      <c r="BD221" s="138"/>
      <c r="BE221" s="138"/>
      <c r="BF221" s="138"/>
      <c r="BG221" s="138"/>
      <c r="BJ221" s="138"/>
      <c r="BT221" s="138"/>
      <c r="CD221" s="138"/>
      <c r="CN221" s="138"/>
      <c r="CX221" s="138"/>
      <c r="DH221" s="138"/>
      <c r="DR221" s="138"/>
      <c r="EB221" s="138"/>
      <c r="EL221" s="138"/>
      <c r="EV221" s="138"/>
      <c r="FF221" s="138"/>
      <c r="FP221" s="138"/>
      <c r="FZ221" s="138"/>
      <c r="GJ221" s="138"/>
      <c r="GT221" s="138"/>
      <c r="HD221" s="138"/>
      <c r="HN221" s="138"/>
      <c r="HX221" s="138"/>
      <c r="IH221" s="138"/>
      <c r="IR221" s="138"/>
    </row>
    <row xmlns:x14ac="http://schemas.microsoft.com/office/spreadsheetml/2009/9/ac" r="222" s="3" customFormat="true" x14ac:dyDescent="0.25">
      <c r="A222" s="420"/>
      <c r="B222" s="138"/>
      <c r="L222" s="138"/>
      <c r="V222" s="138"/>
      <c r="AF222" s="138"/>
      <c r="AP222" s="138"/>
      <c r="AZ222" s="138"/>
      <c r="BA222" s="138"/>
      <c r="BB222" s="138"/>
      <c r="BC222" s="138"/>
      <c r="BD222" s="138"/>
      <c r="BE222" s="138"/>
      <c r="BF222" s="138"/>
      <c r="BG222" s="138"/>
      <c r="BJ222" s="138"/>
      <c r="BT222" s="138"/>
      <c r="CD222" s="138"/>
      <c r="CN222" s="138"/>
      <c r="CX222" s="138"/>
      <c r="DH222" s="138"/>
      <c r="DR222" s="138"/>
      <c r="EB222" s="138"/>
      <c r="EL222" s="138"/>
      <c r="EV222" s="138"/>
      <c r="FF222" s="138"/>
      <c r="FP222" s="138"/>
      <c r="FZ222" s="138"/>
      <c r="GJ222" s="138"/>
      <c r="GT222" s="138"/>
      <c r="HD222" s="138"/>
      <c r="HN222" s="138"/>
      <c r="HX222" s="138"/>
      <c r="IH222" s="138"/>
      <c r="IR222" s="138"/>
    </row>
    <row xmlns:x14ac="http://schemas.microsoft.com/office/spreadsheetml/2009/9/ac" r="223" s="3" customFormat="true" x14ac:dyDescent="0.25">
      <c r="A223" s="420"/>
      <c r="B223" s="138"/>
      <c r="L223" s="138"/>
      <c r="V223" s="138"/>
      <c r="AF223" s="138"/>
      <c r="AP223" s="138"/>
      <c r="AZ223" s="138"/>
      <c r="BA223" s="138"/>
      <c r="BB223" s="138"/>
      <c r="BC223" s="138"/>
      <c r="BD223" s="138"/>
      <c r="BE223" s="138"/>
      <c r="BF223" s="138"/>
      <c r="BG223" s="138"/>
      <c r="BJ223" s="138"/>
      <c r="BT223" s="138"/>
      <c r="CD223" s="138"/>
      <c r="CN223" s="138"/>
      <c r="CX223" s="138"/>
      <c r="DH223" s="138"/>
      <c r="DR223" s="138"/>
      <c r="EB223" s="138"/>
      <c r="EL223" s="138"/>
      <c r="EV223" s="138"/>
      <c r="FF223" s="138"/>
      <c r="FP223" s="138"/>
      <c r="FZ223" s="138"/>
      <c r="GJ223" s="138"/>
      <c r="GT223" s="138"/>
      <c r="HD223" s="138"/>
      <c r="HN223" s="138"/>
      <c r="HX223" s="138"/>
      <c r="IH223" s="138"/>
      <c r="IR223" s="138"/>
    </row>
    <row xmlns:x14ac="http://schemas.microsoft.com/office/spreadsheetml/2009/9/ac" r="224" s="3" customFormat="true" x14ac:dyDescent="0.25">
      <c r="A224" s="420"/>
      <c r="B224" s="138"/>
      <c r="L224" s="138"/>
      <c r="V224" s="138"/>
      <c r="AF224" s="138"/>
      <c r="AP224" s="138"/>
      <c r="AZ224" s="138"/>
      <c r="BA224" s="138"/>
      <c r="BB224" s="138"/>
      <c r="BC224" s="138"/>
      <c r="BD224" s="138"/>
      <c r="BE224" s="138"/>
      <c r="BF224" s="138"/>
      <c r="BG224" s="138"/>
      <c r="BJ224" s="138"/>
      <c r="BT224" s="138"/>
      <c r="CD224" s="138"/>
      <c r="CN224" s="138"/>
      <c r="CX224" s="138"/>
      <c r="DH224" s="138"/>
      <c r="DR224" s="138"/>
      <c r="EB224" s="138"/>
      <c r="EL224" s="138"/>
      <c r="EV224" s="138"/>
      <c r="FF224" s="138"/>
      <c r="FP224" s="138"/>
      <c r="FZ224" s="138"/>
      <c r="GJ224" s="138"/>
      <c r="GT224" s="138"/>
      <c r="HD224" s="138"/>
      <c r="HN224" s="138"/>
      <c r="HX224" s="138"/>
      <c r="IH224" s="138"/>
      <c r="IR224" s="138"/>
    </row>
    <row xmlns:x14ac="http://schemas.microsoft.com/office/spreadsheetml/2009/9/ac" r="225" s="3" customFormat="true" x14ac:dyDescent="0.25">
      <c r="A225" s="420"/>
      <c r="B225" s="138"/>
      <c r="L225" s="138"/>
      <c r="V225" s="138"/>
      <c r="AF225" s="138"/>
      <c r="AP225" s="138"/>
      <c r="AZ225" s="138"/>
      <c r="BA225" s="138"/>
      <c r="BB225" s="138"/>
      <c r="BC225" s="138"/>
      <c r="BD225" s="138"/>
      <c r="BE225" s="138"/>
      <c r="BF225" s="138"/>
      <c r="BG225" s="138"/>
      <c r="BJ225" s="138"/>
      <c r="BT225" s="138"/>
      <c r="CD225" s="138"/>
      <c r="CN225" s="138"/>
      <c r="CX225" s="138"/>
      <c r="DH225" s="138"/>
      <c r="DR225" s="138"/>
      <c r="EB225" s="138"/>
      <c r="EL225" s="138"/>
      <c r="EV225" s="138"/>
      <c r="FF225" s="138"/>
      <c r="FP225" s="138"/>
      <c r="FZ225" s="138"/>
      <c r="GJ225" s="138"/>
      <c r="GT225" s="138"/>
      <c r="HD225" s="138"/>
      <c r="HN225" s="138"/>
      <c r="HX225" s="138"/>
      <c r="IH225" s="138"/>
      <c r="IR225" s="138"/>
    </row>
    <row xmlns:x14ac="http://schemas.microsoft.com/office/spreadsheetml/2009/9/ac" r="226" s="3" customFormat="true" x14ac:dyDescent="0.25">
      <c r="A226" s="420"/>
      <c r="B226" s="138"/>
      <c r="L226" s="138"/>
      <c r="V226" s="138"/>
      <c r="AF226" s="138"/>
      <c r="AP226" s="138"/>
      <c r="AZ226" s="138"/>
      <c r="BA226" s="138"/>
      <c r="BB226" s="138"/>
      <c r="BC226" s="138"/>
      <c r="BD226" s="138"/>
      <c r="BE226" s="138"/>
      <c r="BF226" s="138"/>
      <c r="BG226" s="138"/>
      <c r="BJ226" s="138"/>
      <c r="BT226" s="138"/>
      <c r="CD226" s="138"/>
      <c r="CN226" s="138"/>
      <c r="CX226" s="138"/>
      <c r="DH226" s="138"/>
      <c r="DR226" s="138"/>
      <c r="EB226" s="138"/>
      <c r="EL226" s="138"/>
      <c r="EV226" s="138"/>
      <c r="FF226" s="138"/>
      <c r="FP226" s="138"/>
      <c r="FZ226" s="138"/>
      <c r="GJ226" s="138"/>
      <c r="GT226" s="138"/>
      <c r="HD226" s="138"/>
      <c r="HN226" s="138"/>
      <c r="HX226" s="138"/>
      <c r="IH226" s="138"/>
      <c r="IR226" s="138"/>
    </row>
    <row xmlns:x14ac="http://schemas.microsoft.com/office/spreadsheetml/2009/9/ac" r="227" s="3" customFormat="true" x14ac:dyDescent="0.25">
      <c r="A227" s="420"/>
      <c r="B227" s="138"/>
      <c r="L227" s="138"/>
      <c r="V227" s="138"/>
      <c r="AF227" s="138"/>
      <c r="AP227" s="138"/>
      <c r="AZ227" s="138"/>
      <c r="BA227" s="138"/>
      <c r="BB227" s="138"/>
      <c r="BC227" s="138"/>
      <c r="BD227" s="138"/>
      <c r="BE227" s="138"/>
      <c r="BF227" s="138"/>
      <c r="BG227" s="138"/>
      <c r="BJ227" s="138"/>
      <c r="BT227" s="138"/>
      <c r="CD227" s="138"/>
      <c r="CN227" s="138"/>
      <c r="CX227" s="138"/>
      <c r="DH227" s="138"/>
      <c r="DR227" s="138"/>
      <c r="EB227" s="138"/>
      <c r="EL227" s="138"/>
      <c r="EV227" s="138"/>
      <c r="FF227" s="138"/>
      <c r="FP227" s="138"/>
      <c r="FZ227" s="138"/>
      <c r="GJ227" s="138"/>
      <c r="GT227" s="138"/>
      <c r="HD227" s="138"/>
      <c r="HN227" s="138"/>
      <c r="HX227" s="138"/>
      <c r="IH227" s="138"/>
      <c r="IR227" s="138"/>
    </row>
    <row xmlns:x14ac="http://schemas.microsoft.com/office/spreadsheetml/2009/9/ac" r="228" s="3" customFormat="true" x14ac:dyDescent="0.25">
      <c r="A228" s="420"/>
      <c r="B228" s="138"/>
      <c r="L228" s="138"/>
      <c r="V228" s="138"/>
      <c r="AF228" s="138"/>
      <c r="AP228" s="138"/>
      <c r="AZ228" s="138"/>
      <c r="BA228" s="138"/>
      <c r="BB228" s="138"/>
      <c r="BC228" s="138"/>
      <c r="BD228" s="138"/>
      <c r="BE228" s="138"/>
      <c r="BF228" s="138"/>
      <c r="BG228" s="138"/>
      <c r="BJ228" s="138"/>
      <c r="BT228" s="138"/>
      <c r="CD228" s="138"/>
      <c r="CN228" s="138"/>
      <c r="CX228" s="138"/>
      <c r="DH228" s="138"/>
      <c r="DR228" s="138"/>
      <c r="EB228" s="138"/>
      <c r="EL228" s="138"/>
      <c r="EV228" s="138"/>
      <c r="FF228" s="138"/>
      <c r="FP228" s="138"/>
      <c r="FZ228" s="138"/>
      <c r="GJ228" s="138"/>
      <c r="GT228" s="138"/>
      <c r="HD228" s="138"/>
      <c r="HN228" s="138"/>
      <c r="HX228" s="138"/>
      <c r="IH228" s="138"/>
      <c r="IR228" s="138"/>
    </row>
    <row xmlns:x14ac="http://schemas.microsoft.com/office/spreadsheetml/2009/9/ac" r="229" s="3" customFormat="true" x14ac:dyDescent="0.25">
      <c r="A229" s="420"/>
      <c r="B229" s="138"/>
      <c r="L229" s="138"/>
      <c r="V229" s="138"/>
      <c r="AF229" s="138"/>
      <c r="AP229" s="138"/>
      <c r="AZ229" s="138"/>
      <c r="BA229" s="138"/>
      <c r="BB229" s="138"/>
      <c r="BC229" s="138"/>
      <c r="BD229" s="138"/>
      <c r="BE229" s="138"/>
      <c r="BF229" s="138"/>
      <c r="BG229" s="138"/>
      <c r="BJ229" s="138"/>
      <c r="BT229" s="138"/>
      <c r="CD229" s="138"/>
      <c r="CN229" s="138"/>
      <c r="CX229" s="138"/>
      <c r="DH229" s="138"/>
      <c r="DR229" s="138"/>
      <c r="EB229" s="138"/>
      <c r="EL229" s="138"/>
      <c r="EV229" s="138"/>
      <c r="FF229" s="138"/>
      <c r="FP229" s="138"/>
      <c r="FZ229" s="138"/>
      <c r="GJ229" s="138"/>
      <c r="GT229" s="138"/>
      <c r="HD229" s="138"/>
      <c r="HN229" s="138"/>
      <c r="HX229" s="138"/>
      <c r="IH229" s="138"/>
      <c r="IR229" s="138"/>
    </row>
    <row xmlns:x14ac="http://schemas.microsoft.com/office/spreadsheetml/2009/9/ac" r="230" s="3" customFormat="true" x14ac:dyDescent="0.25">
      <c r="A230" s="420"/>
      <c r="B230" s="138"/>
      <c r="L230" s="138"/>
      <c r="V230" s="138"/>
      <c r="AF230" s="138"/>
      <c r="AP230" s="138"/>
      <c r="AZ230" s="138"/>
      <c r="BA230" s="138"/>
      <c r="BB230" s="138"/>
      <c r="BC230" s="138"/>
      <c r="BD230" s="138"/>
      <c r="BE230" s="138"/>
      <c r="BF230" s="138"/>
      <c r="BG230" s="138"/>
      <c r="BJ230" s="138"/>
      <c r="BT230" s="138"/>
      <c r="CD230" s="138"/>
      <c r="CN230" s="138"/>
      <c r="CX230" s="138"/>
      <c r="DH230" s="138"/>
      <c r="DR230" s="138"/>
      <c r="EB230" s="138"/>
      <c r="EL230" s="138"/>
      <c r="EV230" s="138"/>
      <c r="FF230" s="138"/>
      <c r="FP230" s="138"/>
      <c r="FZ230" s="138"/>
      <c r="GJ230" s="138"/>
      <c r="GT230" s="138"/>
      <c r="HD230" s="138"/>
      <c r="HN230" s="138"/>
      <c r="HX230" s="138"/>
      <c r="IH230" s="138"/>
      <c r="IR230" s="138"/>
    </row>
    <row xmlns:x14ac="http://schemas.microsoft.com/office/spreadsheetml/2009/9/ac" r="231" s="3" customFormat="true" x14ac:dyDescent="0.25">
      <c r="A231" s="420"/>
      <c r="B231" s="138"/>
      <c r="L231" s="138"/>
      <c r="V231" s="138"/>
      <c r="AF231" s="138"/>
      <c r="AP231" s="138"/>
      <c r="AZ231" s="138"/>
      <c r="BA231" s="138"/>
      <c r="BB231" s="138"/>
      <c r="BC231" s="138"/>
      <c r="BD231" s="138"/>
      <c r="BE231" s="138"/>
      <c r="BF231" s="138"/>
      <c r="BG231" s="138"/>
      <c r="BJ231" s="138"/>
      <c r="BT231" s="138"/>
      <c r="CD231" s="138"/>
      <c r="CN231" s="138"/>
      <c r="CX231" s="138"/>
      <c r="DH231" s="138"/>
      <c r="DR231" s="138"/>
      <c r="EB231" s="138"/>
      <c r="EL231" s="138"/>
      <c r="EV231" s="138"/>
      <c r="FF231" s="138"/>
      <c r="FP231" s="138"/>
      <c r="FZ231" s="138"/>
      <c r="GJ231" s="138"/>
      <c r="GT231" s="138"/>
      <c r="HD231" s="138"/>
      <c r="HN231" s="138"/>
      <c r="HX231" s="138"/>
      <c r="IH231" s="138"/>
      <c r="IR231" s="138"/>
    </row>
    <row xmlns:x14ac="http://schemas.microsoft.com/office/spreadsheetml/2009/9/ac" r="232" s="3" customFormat="true" x14ac:dyDescent="0.25">
      <c r="A232" s="420"/>
      <c r="B232" s="138"/>
      <c r="L232" s="138"/>
      <c r="V232" s="138"/>
      <c r="AF232" s="138"/>
      <c r="AP232" s="138"/>
      <c r="AZ232" s="138"/>
      <c r="BA232" s="138"/>
      <c r="BB232" s="138"/>
      <c r="BC232" s="138"/>
      <c r="BD232" s="138"/>
      <c r="BE232" s="138"/>
      <c r="BF232" s="138"/>
      <c r="BG232" s="138"/>
      <c r="BJ232" s="138"/>
      <c r="BT232" s="138"/>
      <c r="CD232" s="138"/>
      <c r="CN232" s="138"/>
      <c r="CX232" s="138"/>
      <c r="DH232" s="138"/>
      <c r="DR232" s="138"/>
      <c r="EB232" s="138"/>
      <c r="EL232" s="138"/>
      <c r="EV232" s="138"/>
      <c r="FF232" s="138"/>
      <c r="FP232" s="138"/>
      <c r="FZ232" s="138"/>
      <c r="GJ232" s="138"/>
      <c r="GT232" s="138"/>
      <c r="HD232" s="138"/>
      <c r="HN232" s="138"/>
      <c r="HX232" s="138"/>
      <c r="IH232" s="138"/>
      <c r="IR232" s="138"/>
    </row>
    <row xmlns:x14ac="http://schemas.microsoft.com/office/spreadsheetml/2009/9/ac" r="233" s="3" customFormat="true" x14ac:dyDescent="0.25">
      <c r="A233" s="420"/>
      <c r="B233" s="138"/>
      <c r="L233" s="138"/>
      <c r="V233" s="138"/>
      <c r="AF233" s="138"/>
      <c r="AP233" s="138"/>
      <c r="AZ233" s="138"/>
      <c r="BA233" s="138"/>
      <c r="BB233" s="138"/>
      <c r="BC233" s="138"/>
      <c r="BD233" s="138"/>
      <c r="BE233" s="138"/>
      <c r="BF233" s="138"/>
      <c r="BG233" s="138"/>
      <c r="BJ233" s="138"/>
      <c r="BT233" s="138"/>
      <c r="CD233" s="138"/>
      <c r="CN233" s="138"/>
      <c r="CX233" s="138"/>
      <c r="DH233" s="138"/>
      <c r="DR233" s="138"/>
      <c r="EB233" s="138"/>
      <c r="EL233" s="138"/>
      <c r="EV233" s="138"/>
      <c r="FF233" s="138"/>
      <c r="FP233" s="138"/>
      <c r="FZ233" s="138"/>
      <c r="GJ233" s="138"/>
      <c r="GT233" s="138"/>
      <c r="HD233" s="138"/>
      <c r="HN233" s="138"/>
      <c r="HX233" s="138"/>
      <c r="IH233" s="138"/>
      <c r="IR233" s="138"/>
    </row>
    <row xmlns:x14ac="http://schemas.microsoft.com/office/spreadsheetml/2009/9/ac" r="234" s="3" customFormat="true" x14ac:dyDescent="0.25">
      <c r="A234" s="420"/>
      <c r="B234" s="138"/>
      <c r="L234" s="138"/>
      <c r="V234" s="138"/>
      <c r="AF234" s="138"/>
      <c r="AP234" s="138"/>
      <c r="AZ234" s="138"/>
      <c r="BA234" s="138"/>
      <c r="BB234" s="138"/>
      <c r="BC234" s="138"/>
      <c r="BD234" s="138"/>
      <c r="BE234" s="138"/>
      <c r="BF234" s="138"/>
      <c r="BG234" s="138"/>
      <c r="BJ234" s="138"/>
      <c r="BT234" s="138"/>
      <c r="CD234" s="138"/>
      <c r="CN234" s="138"/>
      <c r="CX234" s="138"/>
      <c r="DH234" s="138"/>
      <c r="DR234" s="138"/>
      <c r="EB234" s="138"/>
      <c r="EL234" s="138"/>
      <c r="EV234" s="138"/>
      <c r="FF234" s="138"/>
      <c r="FP234" s="138"/>
      <c r="FZ234" s="138"/>
      <c r="GJ234" s="138"/>
      <c r="GT234" s="138"/>
      <c r="HD234" s="138"/>
      <c r="HN234" s="138"/>
      <c r="HX234" s="138"/>
      <c r="IH234" s="138"/>
      <c r="IR234" s="138"/>
    </row>
    <row xmlns:x14ac="http://schemas.microsoft.com/office/spreadsheetml/2009/9/ac" r="235" s="3" customFormat="true" x14ac:dyDescent="0.25">
      <c r="A235" s="420"/>
      <c r="B235" s="138"/>
      <c r="L235" s="138"/>
      <c r="V235" s="138"/>
      <c r="AF235" s="138"/>
      <c r="AP235" s="138"/>
      <c r="AZ235" s="138"/>
      <c r="BA235" s="138"/>
      <c r="BB235" s="138"/>
      <c r="BC235" s="138"/>
      <c r="BD235" s="138"/>
      <c r="BE235" s="138"/>
      <c r="BF235" s="138"/>
      <c r="BG235" s="138"/>
      <c r="BJ235" s="138"/>
      <c r="BT235" s="138"/>
      <c r="CD235" s="138"/>
      <c r="CN235" s="138"/>
      <c r="CX235" s="138"/>
      <c r="DH235" s="138"/>
      <c r="DR235" s="138"/>
      <c r="EB235" s="138"/>
      <c r="EL235" s="138"/>
      <c r="EV235" s="138"/>
      <c r="FF235" s="138"/>
      <c r="FP235" s="138"/>
      <c r="FZ235" s="138"/>
      <c r="GJ235" s="138"/>
      <c r="GT235" s="138"/>
      <c r="HD235" s="138"/>
      <c r="HN235" s="138"/>
      <c r="HX235" s="138"/>
      <c r="IH235" s="138"/>
      <c r="IR235" s="138"/>
    </row>
    <row xmlns:x14ac="http://schemas.microsoft.com/office/spreadsheetml/2009/9/ac" r="236" s="3" customFormat="true" x14ac:dyDescent="0.25">
      <c r="A236" s="420"/>
      <c r="B236" s="138"/>
      <c r="L236" s="138"/>
      <c r="V236" s="138"/>
      <c r="AF236" s="138"/>
      <c r="AP236" s="138"/>
      <c r="AZ236" s="138"/>
      <c r="BA236" s="138"/>
      <c r="BB236" s="138"/>
      <c r="BC236" s="138"/>
      <c r="BD236" s="138"/>
      <c r="BE236" s="138"/>
      <c r="BF236" s="138"/>
      <c r="BG236" s="138"/>
      <c r="BJ236" s="138"/>
      <c r="BT236" s="138"/>
      <c r="CD236" s="138"/>
      <c r="CN236" s="138"/>
      <c r="CX236" s="138"/>
      <c r="DH236" s="138"/>
      <c r="DR236" s="138"/>
      <c r="EB236" s="138"/>
      <c r="EL236" s="138"/>
      <c r="EV236" s="138"/>
      <c r="FF236" s="138"/>
      <c r="FP236" s="138"/>
      <c r="FZ236" s="138"/>
      <c r="GJ236" s="138"/>
      <c r="GT236" s="138"/>
      <c r="HD236" s="138"/>
      <c r="HN236" s="138"/>
      <c r="HX236" s="138"/>
      <c r="IH236" s="138"/>
      <c r="IR236" s="138"/>
    </row>
    <row xmlns:x14ac="http://schemas.microsoft.com/office/spreadsheetml/2009/9/ac" r="237" s="3" customFormat="true" x14ac:dyDescent="0.25">
      <c r="A237" s="420"/>
      <c r="B237" s="138"/>
      <c r="L237" s="138"/>
      <c r="V237" s="138"/>
      <c r="AF237" s="138"/>
      <c r="AP237" s="138"/>
      <c r="AZ237" s="138"/>
      <c r="BA237" s="138"/>
      <c r="BB237" s="138"/>
      <c r="BC237" s="138"/>
      <c r="BD237" s="138"/>
      <c r="BE237" s="138"/>
      <c r="BF237" s="138"/>
      <c r="BG237" s="138"/>
      <c r="BJ237" s="138"/>
      <c r="BT237" s="138"/>
      <c r="CD237" s="138"/>
      <c r="CN237" s="138"/>
      <c r="CX237" s="138"/>
      <c r="DH237" s="138"/>
      <c r="DR237" s="138"/>
      <c r="EB237" s="138"/>
      <c r="EL237" s="138"/>
      <c r="EV237" s="138"/>
      <c r="FF237" s="138"/>
      <c r="FP237" s="138"/>
      <c r="FZ237" s="138"/>
      <c r="GJ237" s="138"/>
      <c r="GT237" s="138"/>
      <c r="HD237" s="138"/>
      <c r="HN237" s="138"/>
      <c r="HX237" s="138"/>
      <c r="IH237" s="138"/>
      <c r="IR237" s="138"/>
    </row>
    <row xmlns:x14ac="http://schemas.microsoft.com/office/spreadsheetml/2009/9/ac" r="238" s="3" customFormat="true" x14ac:dyDescent="0.25">
      <c r="A238" s="420"/>
      <c r="B238" s="138"/>
      <c r="L238" s="138"/>
      <c r="V238" s="138"/>
      <c r="AF238" s="138"/>
      <c r="AP238" s="138"/>
      <c r="AZ238" s="138"/>
      <c r="BA238" s="138"/>
      <c r="BB238" s="138"/>
      <c r="BC238" s="138"/>
      <c r="BD238" s="138"/>
      <c r="BE238" s="138"/>
      <c r="BF238" s="138"/>
      <c r="BG238" s="138"/>
      <c r="BJ238" s="138"/>
      <c r="BT238" s="138"/>
      <c r="CD238" s="138"/>
      <c r="CN238" s="138"/>
      <c r="CX238" s="138"/>
      <c r="DH238" s="138"/>
      <c r="DR238" s="138"/>
      <c r="EB238" s="138"/>
      <c r="EL238" s="138"/>
      <c r="EV238" s="138"/>
      <c r="FF238" s="138"/>
      <c r="FP238" s="138"/>
      <c r="FZ238" s="138"/>
      <c r="GJ238" s="138"/>
      <c r="GT238" s="138"/>
      <c r="HD238" s="138"/>
      <c r="HN238" s="138"/>
      <c r="HX238" s="138"/>
      <c r="IH238" s="138"/>
      <c r="IR238" s="138"/>
    </row>
    <row xmlns:x14ac="http://schemas.microsoft.com/office/spreadsheetml/2009/9/ac" r="239" s="3" customFormat="true" x14ac:dyDescent="0.25">
      <c r="A239" s="420"/>
      <c r="B239" s="138"/>
      <c r="L239" s="138"/>
      <c r="V239" s="138"/>
      <c r="AF239" s="138"/>
      <c r="AP239" s="138"/>
      <c r="AZ239" s="138"/>
      <c r="BA239" s="138"/>
      <c r="BB239" s="138"/>
      <c r="BC239" s="138"/>
      <c r="BD239" s="138"/>
      <c r="BE239" s="138"/>
      <c r="BF239" s="138"/>
      <c r="BG239" s="138"/>
      <c r="BJ239" s="138"/>
      <c r="BT239" s="138"/>
      <c r="CD239" s="138"/>
      <c r="CN239" s="138"/>
      <c r="CX239" s="138"/>
      <c r="DH239" s="138"/>
      <c r="DR239" s="138"/>
      <c r="EB239" s="138"/>
      <c r="EL239" s="138"/>
      <c r="EV239" s="138"/>
      <c r="FF239" s="138"/>
      <c r="FP239" s="138"/>
      <c r="FZ239" s="138"/>
      <c r="GJ239" s="138"/>
      <c r="GT239" s="138"/>
      <c r="HD239" s="138"/>
      <c r="HN239" s="138"/>
      <c r="HX239" s="138"/>
      <c r="IH239" s="138"/>
      <c r="IR239" s="138"/>
    </row>
    <row xmlns:x14ac="http://schemas.microsoft.com/office/spreadsheetml/2009/9/ac" r="240" s="3" customFormat="true" x14ac:dyDescent="0.25">
      <c r="A240" s="420"/>
      <c r="B240" s="138"/>
      <c r="L240" s="138"/>
      <c r="V240" s="138"/>
      <c r="AF240" s="138"/>
      <c r="AP240" s="138"/>
      <c r="AZ240" s="138"/>
      <c r="BA240" s="138"/>
      <c r="BB240" s="138"/>
      <c r="BC240" s="138"/>
      <c r="BD240" s="138"/>
      <c r="BE240" s="138"/>
      <c r="BF240" s="138"/>
      <c r="BG240" s="138"/>
      <c r="BJ240" s="138"/>
      <c r="BT240" s="138"/>
      <c r="CD240" s="138"/>
      <c r="CN240" s="138"/>
      <c r="CX240" s="138"/>
      <c r="DH240" s="138"/>
      <c r="DR240" s="138"/>
      <c r="EB240" s="138"/>
      <c r="EL240" s="138"/>
      <c r="EV240" s="138"/>
      <c r="FF240" s="138"/>
      <c r="FP240" s="138"/>
      <c r="FZ240" s="138"/>
      <c r="GJ240" s="138"/>
      <c r="GT240" s="138"/>
      <c r="HD240" s="138"/>
      <c r="HN240" s="138"/>
      <c r="HX240" s="138"/>
      <c r="IH240" s="138"/>
      <c r="IR240" s="138"/>
    </row>
    <row xmlns:x14ac="http://schemas.microsoft.com/office/spreadsheetml/2009/9/ac" r="241" s="3" customFormat="true" x14ac:dyDescent="0.25">
      <c r="A241" s="420"/>
      <c r="B241" s="138"/>
      <c r="L241" s="138"/>
      <c r="V241" s="138"/>
      <c r="AF241" s="138"/>
      <c r="AP241" s="138"/>
      <c r="AZ241" s="138"/>
      <c r="BA241" s="138"/>
      <c r="BB241" s="138"/>
      <c r="BC241" s="138"/>
      <c r="BD241" s="138"/>
      <c r="BE241" s="138"/>
      <c r="BF241" s="138"/>
      <c r="BG241" s="138"/>
      <c r="BJ241" s="138"/>
      <c r="BT241" s="138"/>
      <c r="CD241" s="138"/>
      <c r="CN241" s="138"/>
      <c r="CX241" s="138"/>
      <c r="DH241" s="138"/>
      <c r="DR241" s="138"/>
      <c r="EB241" s="138"/>
      <c r="EL241" s="138"/>
      <c r="EV241" s="138"/>
      <c r="FF241" s="138"/>
      <c r="FP241" s="138"/>
      <c r="FZ241" s="138"/>
      <c r="GJ241" s="138"/>
      <c r="GT241" s="138"/>
      <c r="HD241" s="138"/>
      <c r="HN241" s="138"/>
      <c r="HX241" s="138"/>
      <c r="IH241" s="138"/>
      <c r="IR241" s="138"/>
    </row>
    <row xmlns:x14ac="http://schemas.microsoft.com/office/spreadsheetml/2009/9/ac" r="242" s="3" customFormat="true" x14ac:dyDescent="0.25">
      <c r="A242" s="420"/>
      <c r="B242" s="138"/>
      <c r="L242" s="138"/>
      <c r="V242" s="138"/>
      <c r="AF242" s="138"/>
      <c r="AP242" s="138"/>
      <c r="AZ242" s="138"/>
      <c r="BA242" s="138"/>
      <c r="BB242" s="138"/>
      <c r="BC242" s="138"/>
      <c r="BD242" s="138"/>
      <c r="BE242" s="138"/>
      <c r="BF242" s="138"/>
      <c r="BG242" s="138"/>
      <c r="BJ242" s="138"/>
      <c r="BT242" s="138"/>
      <c r="CD242" s="138"/>
      <c r="CN242" s="138"/>
      <c r="CX242" s="138"/>
      <c r="DH242" s="138"/>
      <c r="DR242" s="138"/>
      <c r="EB242" s="138"/>
      <c r="EL242" s="138"/>
      <c r="EV242" s="138"/>
      <c r="FF242" s="138"/>
      <c r="FP242" s="138"/>
      <c r="FZ242" s="138"/>
      <c r="GJ242" s="138"/>
      <c r="GT242" s="138"/>
      <c r="HD242" s="138"/>
      <c r="HN242" s="138"/>
      <c r="HX242" s="138"/>
      <c r="IH242" s="138"/>
      <c r="IR242" s="138"/>
    </row>
    <row xmlns:x14ac="http://schemas.microsoft.com/office/spreadsheetml/2009/9/ac" r="243" s="3" customFormat="true" x14ac:dyDescent="0.25">
      <c r="A243" s="420"/>
      <c r="B243" s="138"/>
      <c r="L243" s="138"/>
      <c r="V243" s="138"/>
      <c r="AF243" s="138"/>
      <c r="AP243" s="138"/>
      <c r="AZ243" s="138"/>
      <c r="BA243" s="138"/>
      <c r="BB243" s="138"/>
      <c r="BC243" s="138"/>
      <c r="BD243" s="138"/>
      <c r="BE243" s="138"/>
      <c r="BF243" s="138"/>
      <c r="BG243" s="138"/>
      <c r="BJ243" s="138"/>
      <c r="BT243" s="138"/>
      <c r="CD243" s="138"/>
      <c r="CN243" s="138"/>
      <c r="CX243" s="138"/>
      <c r="DH243" s="138"/>
      <c r="DR243" s="138"/>
      <c r="EB243" s="138"/>
      <c r="EL243" s="138"/>
      <c r="EV243" s="138"/>
      <c r="FF243" s="138"/>
      <c r="FP243" s="138"/>
      <c r="FZ243" s="138"/>
      <c r="GJ243" s="138"/>
      <c r="GT243" s="138"/>
      <c r="HD243" s="138"/>
      <c r="HN243" s="138"/>
      <c r="HX243" s="138"/>
      <c r="IH243" s="138"/>
      <c r="IR243" s="138"/>
    </row>
    <row xmlns:x14ac="http://schemas.microsoft.com/office/spreadsheetml/2009/9/ac" r="244" s="3" customFormat="true" x14ac:dyDescent="0.25">
      <c r="A244" s="420"/>
      <c r="B244" s="138"/>
      <c r="L244" s="138"/>
      <c r="V244" s="138"/>
      <c r="AF244" s="138"/>
      <c r="AP244" s="138"/>
      <c r="AZ244" s="138"/>
      <c r="BA244" s="138"/>
      <c r="BB244" s="138"/>
      <c r="BC244" s="138"/>
      <c r="BD244" s="138"/>
      <c r="BE244" s="138"/>
      <c r="BF244" s="138"/>
      <c r="BG244" s="138"/>
      <c r="BJ244" s="138"/>
      <c r="BT244" s="138"/>
      <c r="CD244" s="138"/>
      <c r="CN244" s="138"/>
      <c r="CX244" s="138"/>
      <c r="DH244" s="138"/>
      <c r="DR244" s="138"/>
      <c r="EB244" s="138"/>
      <c r="EL244" s="138"/>
      <c r="EV244" s="138"/>
      <c r="FF244" s="138"/>
      <c r="FP244" s="138"/>
      <c r="FZ244" s="138"/>
      <c r="GJ244" s="138"/>
      <c r="GT244" s="138"/>
      <c r="HD244" s="138"/>
      <c r="HN244" s="138"/>
      <c r="HX244" s="138"/>
      <c r="IH244" s="138"/>
      <c r="IR244" s="138"/>
    </row>
    <row xmlns:x14ac="http://schemas.microsoft.com/office/spreadsheetml/2009/9/ac" r="245" s="3" customFormat="true" x14ac:dyDescent="0.25">
      <c r="A245" s="420"/>
      <c r="B245" s="138"/>
      <c r="L245" s="138"/>
      <c r="V245" s="138"/>
      <c r="AF245" s="138"/>
      <c r="AP245" s="138"/>
      <c r="AZ245" s="138"/>
      <c r="BA245" s="138"/>
      <c r="BB245" s="138"/>
      <c r="BC245" s="138"/>
      <c r="BD245" s="138"/>
      <c r="BE245" s="138"/>
      <c r="BF245" s="138"/>
      <c r="BG245" s="138"/>
      <c r="BJ245" s="138"/>
      <c r="BT245" s="138"/>
      <c r="CD245" s="138"/>
      <c r="CN245" s="138"/>
      <c r="CX245" s="138"/>
      <c r="DH245" s="138"/>
      <c r="DR245" s="138"/>
      <c r="EB245" s="138"/>
      <c r="EL245" s="138"/>
      <c r="EV245" s="138"/>
      <c r="FF245" s="138"/>
      <c r="FP245" s="138"/>
      <c r="FZ245" s="138"/>
      <c r="GJ245" s="138"/>
      <c r="GT245" s="138"/>
      <c r="HD245" s="138"/>
      <c r="HN245" s="138"/>
      <c r="HX245" s="138"/>
      <c r="IH245" s="138"/>
      <c r="IR245" s="138"/>
    </row>
    <row xmlns:x14ac="http://schemas.microsoft.com/office/spreadsheetml/2009/9/ac" r="246" s="3" customFormat="true" x14ac:dyDescent="0.25">
      <c r="A246" s="420"/>
      <c r="B246" s="138"/>
      <c r="L246" s="138"/>
      <c r="V246" s="138"/>
      <c r="AF246" s="138"/>
      <c r="AP246" s="138"/>
      <c r="AZ246" s="138"/>
      <c r="BA246" s="138"/>
      <c r="BB246" s="138"/>
      <c r="BC246" s="138"/>
      <c r="BD246" s="138"/>
      <c r="BE246" s="138"/>
      <c r="BF246" s="138"/>
      <c r="BG246" s="138"/>
      <c r="BJ246" s="138"/>
      <c r="BT246" s="138"/>
      <c r="CD246" s="138"/>
      <c r="CN246" s="138"/>
      <c r="CX246" s="138"/>
      <c r="DH246" s="138"/>
      <c r="DR246" s="138"/>
      <c r="EB246" s="138"/>
      <c r="EL246" s="138"/>
      <c r="EV246" s="138"/>
      <c r="FF246" s="138"/>
      <c r="FP246" s="138"/>
      <c r="FZ246" s="138"/>
      <c r="GJ246" s="138"/>
      <c r="GT246" s="138"/>
      <c r="HD246" s="138"/>
      <c r="HN246" s="138"/>
      <c r="HX246" s="138"/>
      <c r="IH246" s="138"/>
      <c r="IR246" s="138"/>
    </row>
    <row xmlns:x14ac="http://schemas.microsoft.com/office/spreadsheetml/2009/9/ac" r="247" s="3" customFormat="true" x14ac:dyDescent="0.25">
      <c r="A247" s="420"/>
      <c r="B247" s="138"/>
      <c r="L247" s="138"/>
      <c r="V247" s="138"/>
      <c r="AF247" s="138"/>
      <c r="AP247" s="138"/>
      <c r="AZ247" s="138"/>
      <c r="BA247" s="138"/>
      <c r="BB247" s="138"/>
      <c r="BC247" s="138"/>
      <c r="BD247" s="138"/>
      <c r="BE247" s="138"/>
      <c r="BF247" s="138"/>
      <c r="BG247" s="138"/>
      <c r="BJ247" s="138"/>
      <c r="BT247" s="138"/>
      <c r="CD247" s="138"/>
      <c r="CN247" s="138"/>
      <c r="CX247" s="138"/>
      <c r="DH247" s="138"/>
      <c r="DR247" s="138"/>
      <c r="EB247" s="138"/>
      <c r="EL247" s="138"/>
      <c r="EV247" s="138"/>
      <c r="FF247" s="138"/>
      <c r="FP247" s="138"/>
      <c r="FZ247" s="138"/>
      <c r="GJ247" s="138"/>
      <c r="GT247" s="138"/>
      <c r="HD247" s="138"/>
      <c r="HN247" s="138"/>
      <c r="HX247" s="138"/>
      <c r="IH247" s="138"/>
      <c r="IR247" s="138"/>
    </row>
    <row xmlns:x14ac="http://schemas.microsoft.com/office/spreadsheetml/2009/9/ac" r="248" s="3" customFormat="true" x14ac:dyDescent="0.25">
      <c r="A248" s="420"/>
      <c r="B248" s="138"/>
      <c r="L248" s="138"/>
      <c r="V248" s="138"/>
      <c r="AF248" s="138"/>
      <c r="AP248" s="138"/>
      <c r="AZ248" s="138"/>
      <c r="BA248" s="138"/>
      <c r="BB248" s="138"/>
      <c r="BC248" s="138"/>
      <c r="BD248" s="138"/>
      <c r="BE248" s="138"/>
      <c r="BF248" s="138"/>
      <c r="BG248" s="138"/>
      <c r="BJ248" s="138"/>
      <c r="BT248" s="138"/>
      <c r="CD248" s="138"/>
      <c r="CN248" s="138"/>
      <c r="CX248" s="138"/>
      <c r="DH248" s="138"/>
      <c r="DR248" s="138"/>
      <c r="EB248" s="138"/>
      <c r="EL248" s="138"/>
      <c r="EV248" s="138"/>
      <c r="FF248" s="138"/>
      <c r="FP248" s="138"/>
      <c r="FZ248" s="138"/>
      <c r="GJ248" s="138"/>
      <c r="GT248" s="138"/>
      <c r="HD248" s="138"/>
      <c r="HN248" s="138"/>
      <c r="HX248" s="138"/>
      <c r="IH248" s="138"/>
      <c r="IR248" s="138"/>
    </row>
    <row xmlns:x14ac="http://schemas.microsoft.com/office/spreadsheetml/2009/9/ac" r="249" s="3" customFormat="true" x14ac:dyDescent="0.25">
      <c r="A249" s="420"/>
      <c r="B249" s="138"/>
      <c r="L249" s="138"/>
      <c r="V249" s="138"/>
      <c r="AF249" s="138"/>
      <c r="AP249" s="138"/>
      <c r="AZ249" s="138"/>
      <c r="BA249" s="138"/>
      <c r="BB249" s="138"/>
      <c r="BC249" s="138"/>
      <c r="BD249" s="138"/>
      <c r="BE249" s="138"/>
      <c r="BF249" s="138"/>
      <c r="BG249" s="138"/>
      <c r="BJ249" s="138"/>
      <c r="BT249" s="138"/>
      <c r="CD249" s="138"/>
      <c r="CN249" s="138"/>
      <c r="CX249" s="138"/>
      <c r="DH249" s="138"/>
      <c r="DR249" s="138"/>
      <c r="EB249" s="138"/>
      <c r="EL249" s="138"/>
      <c r="EV249" s="138"/>
      <c r="FF249" s="138"/>
      <c r="FP249" s="138"/>
      <c r="FZ249" s="138"/>
      <c r="GJ249" s="138"/>
      <c r="GT249" s="138"/>
      <c r="HD249" s="138"/>
      <c r="HN249" s="138"/>
      <c r="HX249" s="138"/>
      <c r="IH249" s="138"/>
      <c r="IR249" s="138"/>
    </row>
    <row xmlns:x14ac="http://schemas.microsoft.com/office/spreadsheetml/2009/9/ac" r="250" s="3" customFormat="true" x14ac:dyDescent="0.25">
      <c r="A250" s="420"/>
      <c r="B250" s="138"/>
      <c r="L250" s="138"/>
      <c r="V250" s="138"/>
      <c r="AF250" s="138"/>
      <c r="AP250" s="138"/>
      <c r="AZ250" s="138"/>
      <c r="BA250" s="138"/>
      <c r="BB250" s="138"/>
      <c r="BC250" s="138"/>
      <c r="BD250" s="138"/>
      <c r="BE250" s="138"/>
      <c r="BF250" s="138"/>
      <c r="BG250" s="138"/>
      <c r="BJ250" s="138"/>
      <c r="BT250" s="138"/>
      <c r="CD250" s="138"/>
      <c r="CN250" s="138"/>
      <c r="CX250" s="138"/>
      <c r="DH250" s="138"/>
      <c r="DR250" s="138"/>
      <c r="EB250" s="138"/>
      <c r="EL250" s="138"/>
      <c r="EV250" s="138"/>
      <c r="FF250" s="138"/>
      <c r="FP250" s="138"/>
      <c r="FZ250" s="138"/>
      <c r="GJ250" s="138"/>
      <c r="GT250" s="138"/>
      <c r="HD250" s="138"/>
      <c r="HN250" s="138"/>
      <c r="HX250" s="138"/>
      <c r="IH250" s="138"/>
      <c r="IR250" s="138"/>
    </row>
    <row xmlns:x14ac="http://schemas.microsoft.com/office/spreadsheetml/2009/9/ac" r="251" s="3" customFormat="true" x14ac:dyDescent="0.25">
      <c r="A251" s="420"/>
      <c r="B251" s="138"/>
      <c r="L251" s="138"/>
      <c r="V251" s="138"/>
      <c r="AF251" s="138"/>
      <c r="AP251" s="138"/>
      <c r="AZ251" s="138"/>
      <c r="BA251" s="138"/>
      <c r="BB251" s="138"/>
      <c r="BC251" s="138"/>
      <c r="BD251" s="138"/>
      <c r="BE251" s="138"/>
      <c r="BF251" s="138"/>
      <c r="BG251" s="138"/>
      <c r="BJ251" s="138"/>
      <c r="BT251" s="138"/>
      <c r="CD251" s="138"/>
      <c r="CN251" s="138"/>
      <c r="CX251" s="138"/>
      <c r="DH251" s="138"/>
      <c r="DR251" s="138"/>
      <c r="EB251" s="138"/>
      <c r="EL251" s="138"/>
      <c r="EV251" s="138"/>
      <c r="FF251" s="138"/>
      <c r="FP251" s="138"/>
      <c r="FZ251" s="138"/>
      <c r="GJ251" s="138"/>
      <c r="GT251" s="138"/>
      <c r="HD251" s="138"/>
      <c r="HN251" s="138"/>
      <c r="HX251" s="138"/>
      <c r="IH251" s="138"/>
      <c r="IR251" s="138"/>
    </row>
    <row xmlns:x14ac="http://schemas.microsoft.com/office/spreadsheetml/2009/9/ac" r="252" s="3" customFormat="true" x14ac:dyDescent="0.25">
      <c r="A252" s="420"/>
      <c r="B252" s="138"/>
      <c r="L252" s="138"/>
      <c r="V252" s="138"/>
      <c r="AF252" s="138"/>
      <c r="AP252" s="138"/>
      <c r="AZ252" s="138"/>
      <c r="BA252" s="138"/>
      <c r="BB252" s="138"/>
      <c r="BC252" s="138"/>
      <c r="BD252" s="138"/>
      <c r="BE252" s="138"/>
      <c r="BF252" s="138"/>
      <c r="BG252" s="138"/>
      <c r="BJ252" s="138"/>
      <c r="BT252" s="138"/>
      <c r="CD252" s="138"/>
      <c r="CN252" s="138"/>
      <c r="CX252" s="138"/>
      <c r="DH252" s="138"/>
      <c r="DR252" s="138"/>
      <c r="EB252" s="138"/>
      <c r="EL252" s="138"/>
      <c r="EV252" s="138"/>
      <c r="FF252" s="138"/>
      <c r="FP252" s="138"/>
      <c r="FZ252" s="138"/>
      <c r="GJ252" s="138"/>
      <c r="GT252" s="138"/>
      <c r="HD252" s="138"/>
      <c r="HN252" s="138"/>
      <c r="HX252" s="138"/>
      <c r="IH252" s="138"/>
      <c r="IR252" s="138"/>
    </row>
    <row xmlns:x14ac="http://schemas.microsoft.com/office/spreadsheetml/2009/9/ac" r="253" s="3" customFormat="true" x14ac:dyDescent="0.25">
      <c r="A253" s="420"/>
      <c r="B253" s="138"/>
      <c r="L253" s="138"/>
      <c r="V253" s="138"/>
      <c r="AF253" s="138"/>
      <c r="AP253" s="138"/>
      <c r="AZ253" s="138"/>
      <c r="BA253" s="138"/>
      <c r="BB253" s="138"/>
      <c r="BC253" s="138"/>
      <c r="BD253" s="138"/>
      <c r="BE253" s="138"/>
      <c r="BF253" s="138"/>
      <c r="BG253" s="138"/>
      <c r="BJ253" s="138"/>
      <c r="BT253" s="138"/>
      <c r="CD253" s="138"/>
      <c r="CN253" s="138"/>
      <c r="CX253" s="138"/>
      <c r="DH253" s="138"/>
      <c r="DR253" s="138"/>
      <c r="EB253" s="138"/>
      <c r="EL253" s="138"/>
      <c r="EV253" s="138"/>
      <c r="FF253" s="138"/>
      <c r="FP253" s="138"/>
      <c r="FZ253" s="138"/>
      <c r="GJ253" s="138"/>
      <c r="GT253" s="138"/>
      <c r="HD253" s="138"/>
      <c r="HN253" s="138"/>
      <c r="HX253" s="138"/>
      <c r="IH253" s="138"/>
      <c r="IR253" s="138"/>
    </row>
    <row xmlns:x14ac="http://schemas.microsoft.com/office/spreadsheetml/2009/9/ac" r="254" s="3" customFormat="true" x14ac:dyDescent="0.25">
      <c r="A254" s="420"/>
      <c r="B254" s="138"/>
      <c r="L254" s="138"/>
      <c r="V254" s="138"/>
      <c r="AF254" s="138"/>
      <c r="AP254" s="138"/>
      <c r="AZ254" s="138"/>
      <c r="BA254" s="138"/>
      <c r="BB254" s="138"/>
      <c r="BC254" s="138"/>
      <c r="BD254" s="138"/>
      <c r="BE254" s="138"/>
      <c r="BF254" s="138"/>
      <c r="BG254" s="138"/>
      <c r="BJ254" s="138"/>
      <c r="BT254" s="138"/>
      <c r="CD254" s="138"/>
      <c r="CN254" s="138"/>
      <c r="CX254" s="138"/>
      <c r="DH254" s="138"/>
      <c r="DR254" s="138"/>
      <c r="EB254" s="138"/>
      <c r="EL254" s="138"/>
      <c r="EV254" s="138"/>
      <c r="FF254" s="138"/>
      <c r="FP254" s="138"/>
      <c r="FZ254" s="138"/>
      <c r="GJ254" s="138"/>
      <c r="GT254" s="138"/>
      <c r="HD254" s="138"/>
      <c r="HN254" s="138"/>
      <c r="HX254" s="138"/>
      <c r="IH254" s="138"/>
      <c r="IR254" s="138"/>
    </row>
    <row xmlns:x14ac="http://schemas.microsoft.com/office/spreadsheetml/2009/9/ac" r="255" s="3" customFormat="true" x14ac:dyDescent="0.25">
      <c r="A255" s="420"/>
      <c r="B255" s="138"/>
      <c r="L255" s="138"/>
      <c r="V255" s="138"/>
      <c r="AF255" s="138"/>
      <c r="AP255" s="138"/>
      <c r="AZ255" s="138"/>
      <c r="BA255" s="138"/>
      <c r="BB255" s="138"/>
      <c r="BC255" s="138"/>
      <c r="BD255" s="138"/>
      <c r="BE255" s="138"/>
      <c r="BF255" s="138"/>
      <c r="BG255" s="138"/>
      <c r="BJ255" s="138"/>
      <c r="BT255" s="138"/>
      <c r="CD255" s="138"/>
      <c r="CN255" s="138"/>
      <c r="CX255" s="138"/>
      <c r="DH255" s="138"/>
      <c r="DR255" s="138"/>
      <c r="EB255" s="138"/>
      <c r="EL255" s="138"/>
      <c r="EV255" s="138"/>
      <c r="FF255" s="138"/>
      <c r="FP255" s="138"/>
      <c r="FZ255" s="138"/>
      <c r="GJ255" s="138"/>
      <c r="GT255" s="138"/>
      <c r="HD255" s="138"/>
      <c r="HN255" s="138"/>
      <c r="HX255" s="138"/>
      <c r="IH255" s="138"/>
      <c r="IR255" s="138"/>
    </row>
    <row xmlns:x14ac="http://schemas.microsoft.com/office/spreadsheetml/2009/9/ac" r="256" s="3" customFormat="true" x14ac:dyDescent="0.25">
      <c r="A256" s="420"/>
      <c r="B256" s="138"/>
      <c r="L256" s="138"/>
      <c r="V256" s="138"/>
      <c r="AF256" s="138"/>
      <c r="AP256" s="138"/>
      <c r="AZ256" s="138"/>
      <c r="BA256" s="138"/>
      <c r="BB256" s="138"/>
      <c r="BC256" s="138"/>
      <c r="BD256" s="138"/>
      <c r="BE256" s="138"/>
      <c r="BF256" s="138"/>
      <c r="BG256" s="138"/>
      <c r="BJ256" s="138"/>
      <c r="BT256" s="138"/>
      <c r="CD256" s="138"/>
      <c r="CN256" s="138"/>
      <c r="CX256" s="138"/>
      <c r="DH256" s="138"/>
      <c r="DR256" s="138"/>
      <c r="EB256" s="138"/>
      <c r="EL256" s="138"/>
      <c r="EV256" s="138"/>
      <c r="FF256" s="138"/>
      <c r="FP256" s="138"/>
      <c r="FZ256" s="138"/>
      <c r="GJ256" s="138"/>
      <c r="GT256" s="138"/>
      <c r="HD256" s="138"/>
      <c r="HN256" s="138"/>
      <c r="HX256" s="138"/>
      <c r="IH256" s="138"/>
      <c r="IR256" s="138"/>
    </row>
    <row xmlns:x14ac="http://schemas.microsoft.com/office/spreadsheetml/2009/9/ac" r="257" s="3" customFormat="true" x14ac:dyDescent="0.25">
      <c r="A257" s="420"/>
      <c r="B257" s="138"/>
      <c r="L257" s="138"/>
      <c r="V257" s="138"/>
      <c r="AF257" s="138"/>
      <c r="AP257" s="138"/>
      <c r="AZ257" s="138"/>
      <c r="BA257" s="138"/>
      <c r="BB257" s="138"/>
      <c r="BC257" s="138"/>
      <c r="BD257" s="138"/>
      <c r="BE257" s="138"/>
      <c r="BF257" s="138"/>
      <c r="BG257" s="138"/>
      <c r="BJ257" s="138"/>
      <c r="BT257" s="138"/>
      <c r="CD257" s="138"/>
      <c r="CN257" s="138"/>
      <c r="CX257" s="138"/>
      <c r="DH257" s="138"/>
      <c r="DR257" s="138"/>
      <c r="EB257" s="138"/>
      <c r="EL257" s="138"/>
      <c r="EV257" s="138"/>
      <c r="FF257" s="138"/>
      <c r="FP257" s="138"/>
      <c r="FZ257" s="138"/>
      <c r="GJ257" s="138"/>
      <c r="GT257" s="138"/>
      <c r="HD257" s="138"/>
      <c r="HN257" s="138"/>
      <c r="HX257" s="138"/>
      <c r="IH257" s="138"/>
      <c r="IR257" s="138"/>
    </row>
    <row xmlns:x14ac="http://schemas.microsoft.com/office/spreadsheetml/2009/9/ac" r="258" s="3" customFormat="true" x14ac:dyDescent="0.25">
      <c r="A258" s="420"/>
      <c r="B258" s="138"/>
      <c r="L258" s="138"/>
      <c r="V258" s="138"/>
      <c r="AF258" s="138"/>
      <c r="AP258" s="138"/>
      <c r="AZ258" s="138"/>
      <c r="BA258" s="138"/>
      <c r="BB258" s="138"/>
      <c r="BC258" s="138"/>
      <c r="BD258" s="138"/>
      <c r="BE258" s="138"/>
      <c r="BF258" s="138"/>
      <c r="BG258" s="138"/>
      <c r="BJ258" s="138"/>
      <c r="BT258" s="138"/>
      <c r="CD258" s="138"/>
      <c r="CN258" s="138"/>
      <c r="CX258" s="138"/>
      <c r="DH258" s="138"/>
      <c r="DR258" s="138"/>
      <c r="EB258" s="138"/>
      <c r="EL258" s="138"/>
      <c r="EV258" s="138"/>
      <c r="FF258" s="138"/>
      <c r="FP258" s="138"/>
      <c r="FZ258" s="138"/>
      <c r="GJ258" s="138"/>
      <c r="GT258" s="138"/>
      <c r="HD258" s="138"/>
      <c r="HN258" s="138"/>
      <c r="HX258" s="138"/>
      <c r="IH258" s="138"/>
      <c r="IR258" s="138"/>
    </row>
    <row xmlns:x14ac="http://schemas.microsoft.com/office/spreadsheetml/2009/9/ac" r="259" s="3" customFormat="true" x14ac:dyDescent="0.25">
      <c r="A259" s="420"/>
      <c r="B259" s="138"/>
      <c r="L259" s="138"/>
      <c r="V259" s="138"/>
      <c r="AF259" s="138"/>
      <c r="AP259" s="138"/>
      <c r="AZ259" s="138"/>
      <c r="BA259" s="138"/>
      <c r="BB259" s="138"/>
      <c r="BC259" s="138"/>
      <c r="BD259" s="138"/>
      <c r="BE259" s="138"/>
      <c r="BF259" s="138"/>
      <c r="BG259" s="138"/>
      <c r="BJ259" s="138"/>
      <c r="BT259" s="138"/>
      <c r="CD259" s="138"/>
      <c r="CN259" s="138"/>
      <c r="CX259" s="138"/>
      <c r="DH259" s="138"/>
      <c r="DR259" s="138"/>
      <c r="EB259" s="138"/>
      <c r="EL259" s="138"/>
      <c r="EV259" s="138"/>
      <c r="FF259" s="138"/>
      <c r="FP259" s="138"/>
      <c r="FZ259" s="138"/>
      <c r="GJ259" s="138"/>
      <c r="GT259" s="138"/>
      <c r="HD259" s="138"/>
      <c r="HN259" s="138"/>
      <c r="HX259" s="138"/>
      <c r="IH259" s="138"/>
      <c r="IR259" s="138"/>
    </row>
    <row xmlns:x14ac="http://schemas.microsoft.com/office/spreadsheetml/2009/9/ac" r="260" s="3" customFormat="true" x14ac:dyDescent="0.25">
      <c r="A260" s="420"/>
      <c r="B260" s="138"/>
      <c r="L260" s="138"/>
      <c r="V260" s="138"/>
      <c r="AF260" s="138"/>
      <c r="AP260" s="138"/>
      <c r="AZ260" s="138"/>
      <c r="BA260" s="138"/>
      <c r="BB260" s="138"/>
      <c r="BC260" s="138"/>
      <c r="BD260" s="138"/>
      <c r="BE260" s="138"/>
      <c r="BF260" s="138"/>
      <c r="BG260" s="138"/>
      <c r="BJ260" s="138"/>
      <c r="BT260" s="138"/>
      <c r="CD260" s="138"/>
      <c r="CN260" s="138"/>
      <c r="CX260" s="138"/>
      <c r="DH260" s="138"/>
      <c r="DR260" s="138"/>
      <c r="EB260" s="138"/>
      <c r="EL260" s="138"/>
      <c r="EV260" s="138"/>
      <c r="FF260" s="138"/>
      <c r="FP260" s="138"/>
      <c r="FZ260" s="138"/>
      <c r="GJ260" s="138"/>
      <c r="GT260" s="138"/>
      <c r="HD260" s="138"/>
      <c r="HN260" s="138"/>
      <c r="HX260" s="138"/>
      <c r="IH260" s="138"/>
      <c r="IR260" s="138"/>
    </row>
    <row xmlns:x14ac="http://schemas.microsoft.com/office/spreadsheetml/2009/9/ac" r="261" s="3" customFormat="true" x14ac:dyDescent="0.25">
      <c r="A261" s="420"/>
      <c r="B261" s="138"/>
      <c r="L261" s="138"/>
      <c r="V261" s="138"/>
      <c r="AF261" s="138"/>
      <c r="AP261" s="138"/>
      <c r="AZ261" s="138"/>
      <c r="BA261" s="138"/>
      <c r="BB261" s="138"/>
      <c r="BC261" s="138"/>
      <c r="BD261" s="138"/>
      <c r="BE261" s="138"/>
      <c r="BF261" s="138"/>
      <c r="BG261" s="138"/>
      <c r="BJ261" s="138"/>
      <c r="BT261" s="138"/>
      <c r="CD261" s="138"/>
      <c r="CN261" s="138"/>
      <c r="CX261" s="138"/>
      <c r="DH261" s="138"/>
      <c r="DR261" s="138"/>
      <c r="EB261" s="138"/>
      <c r="EL261" s="138"/>
      <c r="EV261" s="138"/>
      <c r="FF261" s="138"/>
      <c r="FP261" s="138"/>
      <c r="FZ261" s="138"/>
      <c r="GJ261" s="138"/>
      <c r="GT261" s="138"/>
      <c r="HD261" s="138"/>
      <c r="HN261" s="138"/>
      <c r="HX261" s="138"/>
      <c r="IH261" s="138"/>
      <c r="IR261" s="138"/>
    </row>
    <row xmlns:x14ac="http://schemas.microsoft.com/office/spreadsheetml/2009/9/ac" r="262" s="3" customFormat="true" x14ac:dyDescent="0.25">
      <c r="A262" s="420"/>
      <c r="B262" s="138"/>
      <c r="L262" s="138"/>
      <c r="V262" s="138"/>
      <c r="AF262" s="138"/>
      <c r="AP262" s="138"/>
      <c r="AZ262" s="138"/>
      <c r="BA262" s="138"/>
      <c r="BB262" s="138"/>
      <c r="BC262" s="138"/>
      <c r="BD262" s="138"/>
      <c r="BE262" s="138"/>
      <c r="BF262" s="138"/>
      <c r="BG262" s="138"/>
      <c r="BJ262" s="138"/>
      <c r="BT262" s="138"/>
      <c r="CD262" s="138"/>
      <c r="CN262" s="138"/>
      <c r="CX262" s="138"/>
      <c r="DH262" s="138"/>
      <c r="DR262" s="138"/>
      <c r="EB262" s="138"/>
      <c r="EL262" s="138"/>
      <c r="EV262" s="138"/>
      <c r="FF262" s="138"/>
      <c r="FP262" s="138"/>
      <c r="FZ262" s="138"/>
      <c r="GJ262" s="138"/>
      <c r="GT262" s="138"/>
      <c r="HD262" s="138"/>
      <c r="HN262" s="138"/>
      <c r="HX262" s="138"/>
      <c r="IH262" s="138"/>
      <c r="IR262" s="138"/>
    </row>
    <row xmlns:x14ac="http://schemas.microsoft.com/office/spreadsheetml/2009/9/ac" r="263" s="3" customFormat="true" x14ac:dyDescent="0.25">
      <c r="A263" s="420"/>
      <c r="B263" s="138"/>
      <c r="L263" s="138"/>
      <c r="V263" s="138"/>
      <c r="AF263" s="138"/>
      <c r="AP263" s="138"/>
      <c r="AZ263" s="138"/>
      <c r="BA263" s="138"/>
      <c r="BB263" s="138"/>
      <c r="BC263" s="138"/>
      <c r="BD263" s="138"/>
      <c r="BE263" s="138"/>
      <c r="BF263" s="138"/>
      <c r="BG263" s="138"/>
      <c r="BJ263" s="138"/>
      <c r="BT263" s="138"/>
      <c r="CD263" s="138"/>
      <c r="CN263" s="138"/>
      <c r="CX263" s="138"/>
      <c r="DH263" s="138"/>
      <c r="DR263" s="138"/>
      <c r="EB263" s="138"/>
      <c r="EL263" s="138"/>
      <c r="EV263" s="138"/>
      <c r="FF263" s="138"/>
      <c r="FP263" s="138"/>
      <c r="FZ263" s="138"/>
      <c r="GJ263" s="138"/>
      <c r="GT263" s="138"/>
      <c r="HD263" s="138"/>
      <c r="HN263" s="138"/>
      <c r="HX263" s="138"/>
      <c r="IH263" s="138"/>
      <c r="IR263" s="138"/>
    </row>
    <row xmlns:x14ac="http://schemas.microsoft.com/office/spreadsheetml/2009/9/ac" r="264" s="3" customFormat="true" x14ac:dyDescent="0.25">
      <c r="A264" s="420"/>
      <c r="B264" s="138"/>
      <c r="L264" s="138"/>
      <c r="V264" s="138"/>
      <c r="AF264" s="138"/>
      <c r="AP264" s="138"/>
      <c r="AZ264" s="138"/>
      <c r="BA264" s="138"/>
      <c r="BB264" s="138"/>
      <c r="BC264" s="138"/>
      <c r="BD264" s="138"/>
      <c r="BE264" s="138"/>
      <c r="BF264" s="138"/>
      <c r="BG264" s="138"/>
      <c r="BJ264" s="138"/>
      <c r="BT264" s="138"/>
      <c r="CD264" s="138"/>
      <c r="CN264" s="138"/>
      <c r="CX264" s="138"/>
      <c r="DH264" s="138"/>
      <c r="DR264" s="138"/>
      <c r="EB264" s="138"/>
      <c r="EL264" s="138"/>
      <c r="EV264" s="138"/>
      <c r="FF264" s="138"/>
      <c r="FP264" s="138"/>
      <c r="FZ264" s="138"/>
      <c r="GJ264" s="138"/>
      <c r="GT264" s="138"/>
      <c r="HD264" s="138"/>
      <c r="HN264" s="138"/>
      <c r="HX264" s="138"/>
      <c r="IH264" s="138"/>
      <c r="IR264" s="138"/>
    </row>
    <row xmlns:x14ac="http://schemas.microsoft.com/office/spreadsheetml/2009/9/ac" r="265" s="3" customFormat="true" x14ac:dyDescent="0.25">
      <c r="A265" s="420"/>
      <c r="B265" s="138"/>
      <c r="L265" s="138"/>
      <c r="V265" s="138"/>
      <c r="AF265" s="138"/>
      <c r="AP265" s="138"/>
      <c r="AZ265" s="138"/>
      <c r="BA265" s="138"/>
      <c r="BB265" s="138"/>
      <c r="BC265" s="138"/>
      <c r="BD265" s="138"/>
      <c r="BE265" s="138"/>
      <c r="BF265" s="138"/>
      <c r="BG265" s="138"/>
      <c r="BJ265" s="138"/>
      <c r="BT265" s="138"/>
      <c r="CD265" s="138"/>
      <c r="CN265" s="138"/>
      <c r="CX265" s="138"/>
      <c r="DH265" s="138"/>
      <c r="DR265" s="138"/>
      <c r="EB265" s="138"/>
      <c r="EL265" s="138"/>
      <c r="EV265" s="138"/>
      <c r="FF265" s="138"/>
      <c r="FP265" s="138"/>
      <c r="FZ265" s="138"/>
      <c r="GJ265" s="138"/>
      <c r="GT265" s="138"/>
      <c r="HD265" s="138"/>
      <c r="HN265" s="138"/>
      <c r="HX265" s="138"/>
      <c r="IH265" s="138"/>
      <c r="IR265" s="138"/>
    </row>
    <row xmlns:x14ac="http://schemas.microsoft.com/office/spreadsheetml/2009/9/ac" r="266" s="3" customFormat="true" x14ac:dyDescent="0.25">
      <c r="A266" s="420"/>
      <c r="B266" s="138"/>
      <c r="L266" s="138"/>
      <c r="V266" s="138"/>
      <c r="AF266" s="138"/>
      <c r="AP266" s="138"/>
      <c r="AZ266" s="138"/>
      <c r="BA266" s="138"/>
      <c r="BB266" s="138"/>
      <c r="BC266" s="138"/>
      <c r="BD266" s="138"/>
      <c r="BE266" s="138"/>
      <c r="BF266" s="138"/>
      <c r="BG266" s="138"/>
      <c r="BJ266" s="138"/>
      <c r="BT266" s="138"/>
      <c r="CD266" s="138"/>
      <c r="CN266" s="138"/>
      <c r="CX266" s="138"/>
      <c r="DH266" s="138"/>
      <c r="DR266" s="138"/>
      <c r="EB266" s="138"/>
      <c r="EL266" s="138"/>
      <c r="EV266" s="138"/>
      <c r="FF266" s="138"/>
      <c r="FP266" s="138"/>
      <c r="FZ266" s="138"/>
      <c r="GJ266" s="138"/>
      <c r="GT266" s="138"/>
      <c r="HD266" s="138"/>
      <c r="HN266" s="138"/>
      <c r="HX266" s="138"/>
      <c r="IH266" s="138"/>
      <c r="IR266" s="138"/>
    </row>
    <row xmlns:x14ac="http://schemas.microsoft.com/office/spreadsheetml/2009/9/ac" r="267" s="3" customFormat="true" x14ac:dyDescent="0.25">
      <c r="A267" s="420"/>
      <c r="B267" s="138"/>
      <c r="L267" s="138"/>
      <c r="V267" s="138"/>
      <c r="AF267" s="138"/>
      <c r="AP267" s="138"/>
      <c r="AZ267" s="138"/>
      <c r="BA267" s="138"/>
      <c r="BB267" s="138"/>
      <c r="BC267" s="138"/>
      <c r="BD267" s="138"/>
      <c r="BE267" s="138"/>
      <c r="BF267" s="138"/>
      <c r="BG267" s="138"/>
      <c r="BJ267" s="138"/>
      <c r="BT267" s="138"/>
      <c r="CD267" s="138"/>
      <c r="CN267" s="138"/>
      <c r="CX267" s="138"/>
      <c r="DH267" s="138"/>
      <c r="DR267" s="138"/>
      <c r="EB267" s="138"/>
      <c r="EL267" s="138"/>
      <c r="EV267" s="138"/>
      <c r="FF267" s="138"/>
      <c r="FP267" s="138"/>
      <c r="FZ267" s="138"/>
      <c r="GJ267" s="138"/>
      <c r="GT267" s="138"/>
      <c r="HD267" s="138"/>
      <c r="HN267" s="138"/>
      <c r="HX267" s="138"/>
      <c r="IH267" s="138"/>
      <c r="IR267" s="138"/>
    </row>
    <row xmlns:x14ac="http://schemas.microsoft.com/office/spreadsheetml/2009/9/ac" r="268" s="3" customFormat="true" x14ac:dyDescent="0.25">
      <c r="A268" s="420"/>
      <c r="B268" s="138"/>
      <c r="L268" s="138"/>
      <c r="V268" s="138"/>
      <c r="AF268" s="138"/>
      <c r="AP268" s="138"/>
      <c r="AZ268" s="138"/>
      <c r="BA268" s="138"/>
      <c r="BB268" s="138"/>
      <c r="BC268" s="138"/>
      <c r="BD268" s="138"/>
      <c r="BE268" s="138"/>
      <c r="BF268" s="138"/>
      <c r="BG268" s="138"/>
      <c r="BJ268" s="138"/>
      <c r="BT268" s="138"/>
      <c r="CD268" s="138"/>
      <c r="CN268" s="138"/>
      <c r="CX268" s="138"/>
      <c r="DH268" s="138"/>
      <c r="DR268" s="138"/>
      <c r="EB268" s="138"/>
      <c r="EL268" s="138"/>
      <c r="EV268" s="138"/>
      <c r="FF268" s="138"/>
      <c r="FP268" s="138"/>
      <c r="FZ268" s="138"/>
      <c r="GJ268" s="138"/>
      <c r="GT268" s="138"/>
      <c r="HD268" s="138"/>
      <c r="HN268" s="138"/>
      <c r="HX268" s="138"/>
      <c r="IH268" s="138"/>
      <c r="IR268" s="138"/>
    </row>
    <row xmlns:x14ac="http://schemas.microsoft.com/office/spreadsheetml/2009/9/ac" r="269" s="3" customFormat="true" x14ac:dyDescent="0.25">
      <c r="A269" s="420"/>
      <c r="B269" s="138"/>
      <c r="L269" s="138"/>
      <c r="V269" s="138"/>
      <c r="AF269" s="138"/>
      <c r="AP269" s="138"/>
      <c r="AZ269" s="138"/>
      <c r="BA269" s="138"/>
      <c r="BB269" s="138"/>
      <c r="BC269" s="138"/>
      <c r="BD269" s="138"/>
      <c r="BE269" s="138"/>
      <c r="BF269" s="138"/>
      <c r="BG269" s="138"/>
      <c r="BJ269" s="138"/>
      <c r="BT269" s="138"/>
      <c r="CD269" s="138"/>
      <c r="CN269" s="138"/>
      <c r="CX269" s="138"/>
      <c r="DH269" s="138"/>
      <c r="DR269" s="138"/>
      <c r="EB269" s="138"/>
      <c r="EL269" s="138"/>
      <c r="EV269" s="138"/>
      <c r="FF269" s="138"/>
      <c r="FP269" s="138"/>
      <c r="FZ269" s="138"/>
      <c r="GJ269" s="138"/>
      <c r="GT269" s="138"/>
      <c r="HD269" s="138"/>
      <c r="HN269" s="138"/>
      <c r="HX269" s="138"/>
      <c r="IH269" s="138"/>
      <c r="IR269" s="138"/>
    </row>
    <row xmlns:x14ac="http://schemas.microsoft.com/office/spreadsheetml/2009/9/ac" r="270" s="3" customFormat="true" x14ac:dyDescent="0.25">
      <c r="A270" s="420"/>
      <c r="B270" s="138"/>
      <c r="L270" s="138"/>
      <c r="V270" s="138"/>
      <c r="AF270" s="138"/>
      <c r="AP270" s="138"/>
      <c r="AZ270" s="138"/>
      <c r="BA270" s="138"/>
      <c r="BB270" s="138"/>
      <c r="BC270" s="138"/>
      <c r="BD270" s="138"/>
      <c r="BE270" s="138"/>
      <c r="BF270" s="138"/>
      <c r="BG270" s="138"/>
      <c r="BJ270" s="138"/>
      <c r="BT270" s="138"/>
      <c r="CD270" s="138"/>
      <c r="CN270" s="138"/>
      <c r="CX270" s="138"/>
      <c r="DH270" s="138"/>
      <c r="DR270" s="138"/>
      <c r="EB270" s="138"/>
      <c r="EL270" s="138"/>
      <c r="EV270" s="138"/>
      <c r="FF270" s="138"/>
      <c r="FP270" s="138"/>
      <c r="FZ270" s="138"/>
      <c r="GJ270" s="138"/>
      <c r="GT270" s="138"/>
      <c r="HD270" s="138"/>
      <c r="HN270" s="138"/>
      <c r="HX270" s="138"/>
      <c r="IH270" s="138"/>
      <c r="IR270" s="138"/>
    </row>
    <row xmlns:x14ac="http://schemas.microsoft.com/office/spreadsheetml/2009/9/ac" r="271" s="3" customFormat="true" x14ac:dyDescent="0.25">
      <c r="A271" s="420"/>
      <c r="B271" s="138"/>
      <c r="L271" s="138"/>
      <c r="V271" s="138"/>
      <c r="AF271" s="138"/>
      <c r="AP271" s="138"/>
      <c r="AZ271" s="138"/>
      <c r="BA271" s="138"/>
      <c r="BB271" s="138"/>
      <c r="BC271" s="138"/>
      <c r="BD271" s="138"/>
      <c r="BE271" s="138"/>
      <c r="BF271" s="138"/>
      <c r="BG271" s="138"/>
      <c r="BJ271" s="138"/>
      <c r="BT271" s="138"/>
      <c r="CD271" s="138"/>
      <c r="CN271" s="138"/>
      <c r="CX271" s="138"/>
      <c r="DH271" s="138"/>
      <c r="DR271" s="138"/>
      <c r="EB271" s="138"/>
      <c r="EL271" s="138"/>
      <c r="EV271" s="138"/>
      <c r="FF271" s="138"/>
      <c r="FP271" s="138"/>
      <c r="FZ271" s="138"/>
      <c r="GJ271" s="138"/>
      <c r="GT271" s="138"/>
      <c r="HD271" s="138"/>
      <c r="HN271" s="138"/>
      <c r="HX271" s="138"/>
      <c r="IH271" s="138"/>
      <c r="IR271" s="138"/>
    </row>
    <row xmlns:x14ac="http://schemas.microsoft.com/office/spreadsheetml/2009/9/ac" r="272" s="3" customFormat="true" x14ac:dyDescent="0.25">
      <c r="A272" s="420"/>
      <c r="B272" s="138"/>
      <c r="L272" s="138"/>
      <c r="V272" s="138"/>
      <c r="AF272" s="138"/>
      <c r="AP272" s="138"/>
      <c r="AZ272" s="138"/>
      <c r="BA272" s="138"/>
      <c r="BB272" s="138"/>
      <c r="BC272" s="138"/>
      <c r="BD272" s="138"/>
      <c r="BE272" s="138"/>
      <c r="BF272" s="138"/>
      <c r="BG272" s="138"/>
      <c r="BJ272" s="138"/>
      <c r="BT272" s="138"/>
      <c r="CD272" s="138"/>
      <c r="CN272" s="138"/>
      <c r="CX272" s="138"/>
      <c r="DH272" s="138"/>
      <c r="DR272" s="138"/>
      <c r="EB272" s="138"/>
      <c r="EL272" s="138"/>
      <c r="EV272" s="138"/>
      <c r="FF272" s="138"/>
      <c r="FP272" s="138"/>
      <c r="FZ272" s="138"/>
      <c r="GJ272" s="138"/>
      <c r="GT272" s="138"/>
      <c r="HD272" s="138"/>
      <c r="HN272" s="138"/>
      <c r="HX272" s="138"/>
      <c r="IH272" s="138"/>
      <c r="IR272" s="138"/>
    </row>
    <row xmlns:x14ac="http://schemas.microsoft.com/office/spreadsheetml/2009/9/ac" r="273" s="3" customFormat="true" x14ac:dyDescent="0.25">
      <c r="A273" s="420"/>
      <c r="B273" s="138"/>
      <c r="L273" s="138"/>
      <c r="V273" s="138"/>
      <c r="AF273" s="138"/>
      <c r="AP273" s="138"/>
      <c r="AZ273" s="138"/>
      <c r="BA273" s="138"/>
      <c r="BB273" s="138"/>
      <c r="BC273" s="138"/>
      <c r="BD273" s="138"/>
      <c r="BE273" s="138"/>
      <c r="BF273" s="138"/>
      <c r="BG273" s="138"/>
      <c r="BJ273" s="138"/>
      <c r="BT273" s="138"/>
      <c r="CD273" s="138"/>
      <c r="CN273" s="138"/>
      <c r="CX273" s="138"/>
      <c r="DH273" s="138"/>
      <c r="DR273" s="138"/>
      <c r="EB273" s="138"/>
      <c r="EL273" s="138"/>
      <c r="EV273" s="138"/>
      <c r="FF273" s="138"/>
      <c r="FP273" s="138"/>
      <c r="FZ273" s="138"/>
      <c r="GJ273" s="138"/>
      <c r="GT273" s="138"/>
      <c r="HD273" s="138"/>
      <c r="HN273" s="138"/>
      <c r="HX273" s="138"/>
      <c r="IH273" s="138"/>
      <c r="IR273" s="138"/>
    </row>
    <row xmlns:x14ac="http://schemas.microsoft.com/office/spreadsheetml/2009/9/ac" r="274" s="3" customFormat="true" x14ac:dyDescent="0.25">
      <c r="A274" s="420"/>
      <c r="B274" s="138"/>
      <c r="L274" s="138"/>
      <c r="V274" s="138"/>
      <c r="AF274" s="138"/>
      <c r="AP274" s="138"/>
      <c r="AZ274" s="138"/>
      <c r="BA274" s="138"/>
      <c r="BB274" s="138"/>
      <c r="BC274" s="138"/>
      <c r="BD274" s="138"/>
      <c r="BE274" s="138"/>
      <c r="BF274" s="138"/>
      <c r="BG274" s="138"/>
      <c r="BJ274" s="138"/>
      <c r="BT274" s="138"/>
      <c r="CD274" s="138"/>
      <c r="CN274" s="138"/>
      <c r="CX274" s="138"/>
      <c r="DH274" s="138"/>
      <c r="DR274" s="138"/>
      <c r="EB274" s="138"/>
      <c r="EL274" s="138"/>
      <c r="EV274" s="138"/>
      <c r="FF274" s="138"/>
      <c r="FP274" s="138"/>
      <c r="FZ274" s="138"/>
      <c r="GJ274" s="138"/>
      <c r="GT274" s="138"/>
      <c r="HD274" s="138"/>
      <c r="HN274" s="138"/>
      <c r="HX274" s="138"/>
      <c r="IH274" s="138"/>
      <c r="IR274" s="138"/>
    </row>
    <row xmlns:x14ac="http://schemas.microsoft.com/office/spreadsheetml/2009/9/ac" r="275" s="3" customFormat="true" x14ac:dyDescent="0.25">
      <c r="A275" s="420"/>
      <c r="B275" s="138"/>
      <c r="L275" s="138"/>
      <c r="V275" s="138"/>
      <c r="AF275" s="138"/>
      <c r="AP275" s="138"/>
      <c r="AZ275" s="138"/>
      <c r="BA275" s="138"/>
      <c r="BB275" s="138"/>
      <c r="BC275" s="138"/>
      <c r="BD275" s="138"/>
      <c r="BE275" s="138"/>
      <c r="BF275" s="138"/>
      <c r="BG275" s="138"/>
      <c r="BJ275" s="138"/>
      <c r="BT275" s="138"/>
      <c r="CD275" s="138"/>
      <c r="CN275" s="138"/>
      <c r="CX275" s="138"/>
      <c r="DH275" s="138"/>
      <c r="DR275" s="138"/>
      <c r="EB275" s="138"/>
      <c r="EL275" s="138"/>
      <c r="EV275" s="138"/>
      <c r="FF275" s="138"/>
      <c r="FP275" s="138"/>
      <c r="FZ275" s="138"/>
      <c r="GJ275" s="138"/>
      <c r="GT275" s="138"/>
      <c r="HD275" s="138"/>
      <c r="HN275" s="138"/>
      <c r="HX275" s="138"/>
      <c r="IH275" s="138"/>
      <c r="IR275" s="138"/>
    </row>
    <row xmlns:x14ac="http://schemas.microsoft.com/office/spreadsheetml/2009/9/ac" r="276" s="3" customFormat="true" x14ac:dyDescent="0.25">
      <c r="A276" s="420"/>
      <c r="B276" s="138"/>
      <c r="L276" s="138"/>
      <c r="V276" s="138"/>
      <c r="AF276" s="138"/>
      <c r="AP276" s="138"/>
      <c r="AZ276" s="138"/>
      <c r="BA276" s="138"/>
      <c r="BB276" s="138"/>
      <c r="BC276" s="138"/>
      <c r="BD276" s="138"/>
      <c r="BE276" s="138"/>
      <c r="BF276" s="138"/>
      <c r="BG276" s="138"/>
      <c r="BJ276" s="138"/>
      <c r="BT276" s="138"/>
      <c r="CD276" s="138"/>
      <c r="CN276" s="138"/>
      <c r="CX276" s="138"/>
      <c r="DH276" s="138"/>
      <c r="DR276" s="138"/>
      <c r="EB276" s="138"/>
      <c r="EL276" s="138"/>
      <c r="EV276" s="138"/>
      <c r="FF276" s="138"/>
      <c r="FP276" s="138"/>
      <c r="FZ276" s="138"/>
      <c r="GJ276" s="138"/>
      <c r="GT276" s="138"/>
      <c r="HD276" s="138"/>
      <c r="HN276" s="138"/>
      <c r="HX276" s="138"/>
      <c r="IH276" s="138"/>
      <c r="IR276" s="138"/>
    </row>
    <row xmlns:x14ac="http://schemas.microsoft.com/office/spreadsheetml/2009/9/ac" r="277" s="3" customFormat="true" x14ac:dyDescent="0.25">
      <c r="A277" s="420"/>
      <c r="B277" s="138"/>
      <c r="L277" s="138"/>
      <c r="V277" s="138"/>
      <c r="AF277" s="138"/>
      <c r="AP277" s="138"/>
      <c r="AZ277" s="138"/>
      <c r="BA277" s="138"/>
      <c r="BB277" s="138"/>
      <c r="BC277" s="138"/>
      <c r="BD277" s="138"/>
      <c r="BE277" s="138"/>
      <c r="BF277" s="138"/>
      <c r="BG277" s="138"/>
      <c r="BJ277" s="138"/>
      <c r="BT277" s="138"/>
      <c r="CD277" s="138"/>
      <c r="CN277" s="138"/>
      <c r="CX277" s="138"/>
      <c r="DH277" s="138"/>
      <c r="DR277" s="138"/>
      <c r="EB277" s="138"/>
      <c r="EL277" s="138"/>
      <c r="EV277" s="138"/>
      <c r="FF277" s="138"/>
      <c r="FP277" s="138"/>
      <c r="FZ277" s="138"/>
      <c r="GJ277" s="138"/>
      <c r="GT277" s="138"/>
      <c r="HD277" s="138"/>
      <c r="HN277" s="138"/>
      <c r="HX277" s="138"/>
      <c r="IH277" s="138"/>
      <c r="IR277" s="138"/>
    </row>
    <row xmlns:x14ac="http://schemas.microsoft.com/office/spreadsheetml/2009/9/ac" r="278" s="3" customFormat="true" x14ac:dyDescent="0.25">
      <c r="A278" s="420"/>
      <c r="B278" s="138"/>
      <c r="L278" s="138"/>
      <c r="V278" s="138"/>
      <c r="AF278" s="138"/>
      <c r="AP278" s="138"/>
      <c r="AZ278" s="138"/>
      <c r="BA278" s="138"/>
      <c r="BB278" s="138"/>
      <c r="BC278" s="138"/>
      <c r="BD278" s="138"/>
      <c r="BE278" s="138"/>
      <c r="BF278" s="138"/>
      <c r="BG278" s="138"/>
      <c r="BJ278" s="138"/>
      <c r="BT278" s="138"/>
      <c r="CD278" s="138"/>
      <c r="CN278" s="138"/>
      <c r="CX278" s="138"/>
      <c r="DH278" s="138"/>
      <c r="DR278" s="138"/>
      <c r="EB278" s="138"/>
      <c r="EL278" s="138"/>
      <c r="EV278" s="138"/>
      <c r="FF278" s="138"/>
      <c r="FP278" s="138"/>
      <c r="FZ278" s="138"/>
      <c r="GJ278" s="138"/>
      <c r="GT278" s="138"/>
      <c r="HD278" s="138"/>
      <c r="HN278" s="138"/>
      <c r="HX278" s="138"/>
      <c r="IH278" s="138"/>
      <c r="IR278" s="138"/>
    </row>
    <row xmlns:x14ac="http://schemas.microsoft.com/office/spreadsheetml/2009/9/ac" r="279" s="3" customFormat="true" x14ac:dyDescent="0.25">
      <c r="A279" s="420"/>
      <c r="B279" s="138"/>
      <c r="L279" s="138"/>
      <c r="V279" s="138"/>
      <c r="AF279" s="138"/>
      <c r="AP279" s="138"/>
      <c r="AZ279" s="138"/>
      <c r="BA279" s="138"/>
      <c r="BB279" s="138"/>
      <c r="BC279" s="138"/>
      <c r="BD279" s="138"/>
      <c r="BE279" s="138"/>
      <c r="BF279" s="138"/>
      <c r="BG279" s="138"/>
      <c r="BJ279" s="138"/>
      <c r="BT279" s="138"/>
      <c r="CD279" s="138"/>
      <c r="CN279" s="138"/>
      <c r="CX279" s="138"/>
      <c r="DH279" s="138"/>
      <c r="DR279" s="138"/>
      <c r="EB279" s="138"/>
      <c r="EL279" s="138"/>
      <c r="EV279" s="138"/>
      <c r="FF279" s="138"/>
      <c r="FP279" s="138"/>
      <c r="FZ279" s="138"/>
      <c r="GJ279" s="138"/>
      <c r="GT279" s="138"/>
      <c r="HD279" s="138"/>
      <c r="HN279" s="138"/>
      <c r="HX279" s="138"/>
      <c r="IH279" s="138"/>
      <c r="IR279" s="138"/>
    </row>
    <row xmlns:x14ac="http://schemas.microsoft.com/office/spreadsheetml/2009/9/ac" r="280" s="3" customFormat="true" x14ac:dyDescent="0.25">
      <c r="A280" s="420"/>
      <c r="B280" s="138"/>
      <c r="L280" s="138"/>
      <c r="V280" s="138"/>
      <c r="AF280" s="138"/>
      <c r="AP280" s="138"/>
      <c r="AZ280" s="138"/>
      <c r="BA280" s="138"/>
      <c r="BB280" s="138"/>
      <c r="BC280" s="138"/>
      <c r="BD280" s="138"/>
      <c r="BE280" s="138"/>
      <c r="BF280" s="138"/>
      <c r="BG280" s="138"/>
      <c r="BJ280" s="138"/>
      <c r="BT280" s="138"/>
      <c r="CD280" s="138"/>
      <c r="CN280" s="138"/>
      <c r="CX280" s="138"/>
      <c r="DH280" s="138"/>
      <c r="DR280" s="138"/>
      <c r="EB280" s="138"/>
      <c r="EL280" s="138"/>
      <c r="EV280" s="138"/>
      <c r="FF280" s="138"/>
      <c r="FP280" s="138"/>
      <c r="FZ280" s="138"/>
      <c r="GJ280" s="138"/>
      <c r="GT280" s="138"/>
      <c r="HD280" s="138"/>
      <c r="HN280" s="138"/>
      <c r="HX280" s="138"/>
      <c r="IH280" s="138"/>
      <c r="IR280" s="138"/>
    </row>
    <row xmlns:x14ac="http://schemas.microsoft.com/office/spreadsheetml/2009/9/ac" r="281" s="3" customFormat="true" x14ac:dyDescent="0.25">
      <c r="A281" s="420"/>
      <c r="B281" s="138"/>
      <c r="L281" s="138"/>
      <c r="V281" s="138"/>
      <c r="AF281" s="138"/>
      <c r="AP281" s="138"/>
      <c r="AZ281" s="138"/>
      <c r="BA281" s="138"/>
      <c r="BB281" s="138"/>
      <c r="BC281" s="138"/>
      <c r="BD281" s="138"/>
      <c r="BE281" s="138"/>
      <c r="BF281" s="138"/>
      <c r="BG281" s="138"/>
      <c r="BJ281" s="138"/>
      <c r="BT281" s="138"/>
      <c r="CD281" s="138"/>
      <c r="CN281" s="138"/>
      <c r="CX281" s="138"/>
      <c r="DH281" s="138"/>
      <c r="DR281" s="138"/>
      <c r="EB281" s="138"/>
      <c r="EL281" s="138"/>
      <c r="EV281" s="138"/>
      <c r="FF281" s="138"/>
      <c r="FP281" s="138"/>
      <c r="FZ281" s="138"/>
      <c r="GJ281" s="138"/>
      <c r="GT281" s="138"/>
      <c r="HD281" s="138"/>
      <c r="HN281" s="138"/>
      <c r="HX281" s="138"/>
      <c r="IH281" s="138"/>
      <c r="IR281" s="138"/>
    </row>
    <row xmlns:x14ac="http://schemas.microsoft.com/office/spreadsheetml/2009/9/ac" r="282" s="3" customFormat="true" x14ac:dyDescent="0.25">
      <c r="A282" s="420"/>
      <c r="B282" s="138"/>
      <c r="L282" s="138"/>
      <c r="V282" s="138"/>
      <c r="AF282" s="138"/>
      <c r="AP282" s="138"/>
      <c r="AZ282" s="138"/>
      <c r="BA282" s="138"/>
      <c r="BB282" s="138"/>
      <c r="BC282" s="138"/>
      <c r="BD282" s="138"/>
      <c r="BE282" s="138"/>
      <c r="BF282" s="138"/>
      <c r="BG282" s="138"/>
      <c r="BJ282" s="138"/>
      <c r="BT282" s="138"/>
      <c r="CD282" s="138"/>
      <c r="CN282" s="138"/>
      <c r="CX282" s="138"/>
      <c r="DH282" s="138"/>
      <c r="DR282" s="138"/>
      <c r="EB282" s="138"/>
      <c r="EL282" s="138"/>
      <c r="EV282" s="138"/>
      <c r="FF282" s="138"/>
      <c r="FP282" s="138"/>
      <c r="FZ282" s="138"/>
      <c r="GJ282" s="138"/>
      <c r="GT282" s="138"/>
      <c r="HD282" s="138"/>
      <c r="HN282" s="138"/>
      <c r="HX282" s="138"/>
      <c r="IH282" s="138"/>
      <c r="IR282" s="138"/>
    </row>
    <row xmlns:x14ac="http://schemas.microsoft.com/office/spreadsheetml/2009/9/ac" r="283" s="3" customFormat="true" x14ac:dyDescent="0.25">
      <c r="A283" s="420"/>
      <c r="B283" s="138"/>
      <c r="L283" s="138"/>
      <c r="V283" s="138"/>
      <c r="AF283" s="138"/>
      <c r="AP283" s="138"/>
      <c r="AZ283" s="138"/>
      <c r="BA283" s="138"/>
      <c r="BB283" s="138"/>
      <c r="BC283" s="138"/>
      <c r="BD283" s="138"/>
      <c r="BE283" s="138"/>
      <c r="BF283" s="138"/>
      <c r="BG283" s="138"/>
      <c r="BJ283" s="138"/>
      <c r="BT283" s="138"/>
      <c r="CD283" s="138"/>
      <c r="CN283" s="138"/>
      <c r="CX283" s="138"/>
      <c r="DH283" s="138"/>
      <c r="DR283" s="138"/>
      <c r="EB283" s="138"/>
      <c r="EL283" s="138"/>
      <c r="EV283" s="138"/>
      <c r="FF283" s="138"/>
      <c r="FP283" s="138"/>
      <c r="FZ283" s="138"/>
      <c r="GJ283" s="138"/>
      <c r="GT283" s="138"/>
      <c r="HD283" s="138"/>
      <c r="HN283" s="138"/>
      <c r="HX283" s="138"/>
      <c r="IH283" s="138"/>
      <c r="IR283" s="138"/>
    </row>
    <row xmlns:x14ac="http://schemas.microsoft.com/office/spreadsheetml/2009/9/ac" r="284" s="3" customFormat="true" x14ac:dyDescent="0.25">
      <c r="A284" s="420"/>
      <c r="B284" s="138"/>
      <c r="L284" s="138"/>
      <c r="V284" s="138"/>
      <c r="AF284" s="138"/>
      <c r="AP284" s="138"/>
      <c r="AZ284" s="138"/>
      <c r="BA284" s="138"/>
      <c r="BB284" s="138"/>
      <c r="BC284" s="138"/>
      <c r="BD284" s="138"/>
      <c r="BE284" s="138"/>
      <c r="BF284" s="138"/>
      <c r="BG284" s="138"/>
      <c r="BJ284" s="138"/>
      <c r="BT284" s="138"/>
      <c r="CD284" s="138"/>
      <c r="CN284" s="138"/>
      <c r="CX284" s="138"/>
      <c r="DH284" s="138"/>
      <c r="DR284" s="138"/>
      <c r="EB284" s="138"/>
      <c r="EL284" s="138"/>
      <c r="EV284" s="138"/>
      <c r="FF284" s="138"/>
      <c r="FP284" s="138"/>
      <c r="FZ284" s="138"/>
      <c r="GJ284" s="138"/>
      <c r="GT284" s="138"/>
      <c r="HD284" s="138"/>
      <c r="HN284" s="138"/>
      <c r="HX284" s="138"/>
      <c r="IH284" s="138"/>
      <c r="IR284" s="138"/>
    </row>
    <row xmlns:x14ac="http://schemas.microsoft.com/office/spreadsheetml/2009/9/ac" r="285" s="3" customFormat="true" x14ac:dyDescent="0.25">
      <c r="A285" s="420"/>
      <c r="B285" s="138"/>
      <c r="L285" s="138"/>
      <c r="V285" s="138"/>
      <c r="AF285" s="138"/>
      <c r="AP285" s="138"/>
      <c r="AZ285" s="138"/>
      <c r="BA285" s="138"/>
      <c r="BB285" s="138"/>
      <c r="BC285" s="138"/>
      <c r="BD285" s="138"/>
      <c r="BE285" s="138"/>
      <c r="BF285" s="138"/>
      <c r="BG285" s="138"/>
      <c r="BJ285" s="138"/>
      <c r="BT285" s="138"/>
      <c r="CD285" s="138"/>
      <c r="CN285" s="138"/>
      <c r="CX285" s="138"/>
      <c r="DH285" s="138"/>
      <c r="DR285" s="138"/>
      <c r="EB285" s="138"/>
      <c r="EL285" s="138"/>
      <c r="EV285" s="138"/>
      <c r="FF285" s="138"/>
      <c r="FP285" s="138"/>
      <c r="FZ285" s="138"/>
      <c r="GJ285" s="138"/>
      <c r="GT285" s="138"/>
      <c r="HD285" s="138"/>
      <c r="HN285" s="138"/>
      <c r="HX285" s="138"/>
      <c r="IH285" s="138"/>
      <c r="IR285" s="138"/>
    </row>
    <row xmlns:x14ac="http://schemas.microsoft.com/office/spreadsheetml/2009/9/ac" r="286" s="3" customFormat="true" x14ac:dyDescent="0.25">
      <c r="A286" s="420"/>
      <c r="B286" s="138"/>
      <c r="L286" s="138"/>
      <c r="V286" s="138"/>
      <c r="AF286" s="138"/>
      <c r="AP286" s="138"/>
      <c r="AZ286" s="138"/>
      <c r="BA286" s="138"/>
      <c r="BB286" s="138"/>
      <c r="BC286" s="138"/>
      <c r="BD286" s="138"/>
      <c r="BE286" s="138"/>
      <c r="BF286" s="138"/>
      <c r="BG286" s="138"/>
      <c r="BJ286" s="138"/>
      <c r="BT286" s="138"/>
      <c r="CD286" s="138"/>
      <c r="CN286" s="138"/>
      <c r="CX286" s="138"/>
      <c r="DH286" s="138"/>
      <c r="DR286" s="138"/>
      <c r="EB286" s="138"/>
      <c r="EL286" s="138"/>
      <c r="EV286" s="138"/>
      <c r="FF286" s="138"/>
      <c r="FP286" s="138"/>
      <c r="FZ286" s="138"/>
      <c r="GJ286" s="138"/>
      <c r="GT286" s="138"/>
      <c r="HD286" s="138"/>
      <c r="HN286" s="138"/>
      <c r="HX286" s="138"/>
      <c r="IH286" s="138"/>
      <c r="IR286" s="138"/>
    </row>
    <row xmlns:x14ac="http://schemas.microsoft.com/office/spreadsheetml/2009/9/ac" r="287" s="3" customFormat="true" x14ac:dyDescent="0.25">
      <c r="A287" s="420"/>
      <c r="B287" s="138"/>
      <c r="L287" s="138"/>
      <c r="V287" s="138"/>
      <c r="AF287" s="138"/>
      <c r="AP287" s="138"/>
      <c r="AZ287" s="138"/>
      <c r="BA287" s="138"/>
      <c r="BB287" s="138"/>
      <c r="BC287" s="138"/>
      <c r="BD287" s="138"/>
      <c r="BE287" s="138"/>
      <c r="BF287" s="138"/>
      <c r="BG287" s="138"/>
      <c r="BJ287" s="138"/>
      <c r="BT287" s="138"/>
      <c r="CD287" s="138"/>
      <c r="CN287" s="138"/>
      <c r="CX287" s="138"/>
      <c r="DH287" s="138"/>
      <c r="DR287" s="138"/>
      <c r="EB287" s="138"/>
      <c r="EL287" s="138"/>
      <c r="EV287" s="138"/>
      <c r="FF287" s="138"/>
      <c r="FP287" s="138"/>
      <c r="FZ287" s="138"/>
      <c r="GJ287" s="138"/>
      <c r="GT287" s="138"/>
      <c r="HD287" s="138"/>
      <c r="HN287" s="138"/>
      <c r="HX287" s="138"/>
      <c r="IH287" s="138"/>
      <c r="IR287" s="138"/>
    </row>
    <row xmlns:x14ac="http://schemas.microsoft.com/office/spreadsheetml/2009/9/ac" r="288" s="3" customFormat="true" x14ac:dyDescent="0.25">
      <c r="A288" s="420"/>
      <c r="B288" s="138"/>
      <c r="L288" s="138"/>
      <c r="V288" s="138"/>
      <c r="AF288" s="138"/>
      <c r="AP288" s="138"/>
      <c r="AZ288" s="138"/>
      <c r="BA288" s="138"/>
      <c r="BB288" s="138"/>
      <c r="BC288" s="138"/>
      <c r="BD288" s="138"/>
      <c r="BE288" s="138"/>
      <c r="BF288" s="138"/>
      <c r="BG288" s="138"/>
      <c r="BJ288" s="138"/>
      <c r="BT288" s="138"/>
      <c r="CD288" s="138"/>
      <c r="CN288" s="138"/>
      <c r="CX288" s="138"/>
      <c r="DH288" s="138"/>
      <c r="DR288" s="138"/>
      <c r="EB288" s="138"/>
      <c r="EL288" s="138"/>
      <c r="EV288" s="138"/>
      <c r="FF288" s="138"/>
      <c r="FP288" s="138"/>
      <c r="FZ288" s="138"/>
      <c r="GJ288" s="138"/>
      <c r="GT288" s="138"/>
      <c r="HD288" s="138"/>
      <c r="HN288" s="138"/>
      <c r="HX288" s="138"/>
      <c r="IH288" s="138"/>
      <c r="IR288" s="138"/>
    </row>
    <row xmlns:x14ac="http://schemas.microsoft.com/office/spreadsheetml/2009/9/ac" r="289" s="3" customFormat="true" x14ac:dyDescent="0.25">
      <c r="A289" s="420"/>
      <c r="B289" s="138"/>
      <c r="L289" s="138"/>
      <c r="V289" s="138"/>
      <c r="AF289" s="138"/>
      <c r="AP289" s="138"/>
      <c r="AZ289" s="138"/>
      <c r="BA289" s="138"/>
      <c r="BB289" s="138"/>
      <c r="BC289" s="138"/>
      <c r="BD289" s="138"/>
      <c r="BE289" s="138"/>
      <c r="BF289" s="138"/>
      <c r="BG289" s="138"/>
      <c r="BJ289" s="138"/>
      <c r="BT289" s="138"/>
      <c r="CD289" s="138"/>
      <c r="CN289" s="138"/>
      <c r="CX289" s="138"/>
      <c r="DH289" s="138"/>
      <c r="DR289" s="138"/>
      <c r="EB289" s="138"/>
      <c r="EL289" s="138"/>
      <c r="EV289" s="138"/>
      <c r="FF289" s="138"/>
      <c r="FP289" s="138"/>
      <c r="FZ289" s="138"/>
      <c r="GJ289" s="138"/>
      <c r="GT289" s="138"/>
      <c r="HD289" s="138"/>
      <c r="HN289" s="138"/>
      <c r="HX289" s="138"/>
      <c r="IH289" s="138"/>
      <c r="IR289" s="138"/>
    </row>
    <row xmlns:x14ac="http://schemas.microsoft.com/office/spreadsheetml/2009/9/ac" r="290" s="3" customFormat="true" x14ac:dyDescent="0.25">
      <c r="A290" s="420"/>
      <c r="B290" s="138"/>
      <c r="L290" s="138"/>
      <c r="V290" s="138"/>
      <c r="AF290" s="138"/>
      <c r="AP290" s="138"/>
      <c r="AZ290" s="138"/>
      <c r="BA290" s="138"/>
      <c r="BB290" s="138"/>
      <c r="BC290" s="138"/>
      <c r="BD290" s="138"/>
      <c r="BE290" s="138"/>
      <c r="BF290" s="138"/>
      <c r="BG290" s="138"/>
      <c r="BJ290" s="138"/>
      <c r="BT290" s="138"/>
      <c r="CD290" s="138"/>
      <c r="CN290" s="138"/>
      <c r="CX290" s="138"/>
      <c r="DH290" s="138"/>
      <c r="DR290" s="138"/>
      <c r="EB290" s="138"/>
      <c r="EL290" s="138"/>
      <c r="EV290" s="138"/>
      <c r="FF290" s="138"/>
      <c r="FP290" s="138"/>
      <c r="FZ290" s="138"/>
      <c r="GJ290" s="138"/>
      <c r="GT290" s="138"/>
      <c r="HD290" s="138"/>
      <c r="HN290" s="138"/>
      <c r="HX290" s="138"/>
      <c r="IH290" s="138"/>
      <c r="IR290" s="138"/>
    </row>
    <row xmlns:x14ac="http://schemas.microsoft.com/office/spreadsheetml/2009/9/ac" r="291" s="3" customFormat="true" x14ac:dyDescent="0.25">
      <c r="A291" s="420"/>
      <c r="B291" s="138"/>
      <c r="L291" s="138"/>
      <c r="V291" s="138"/>
      <c r="AF291" s="138"/>
      <c r="AP291" s="138"/>
      <c r="AZ291" s="138"/>
      <c r="BA291" s="138"/>
      <c r="BB291" s="138"/>
      <c r="BC291" s="138"/>
      <c r="BD291" s="138"/>
      <c r="BE291" s="138"/>
      <c r="BF291" s="138"/>
      <c r="BG291" s="138"/>
      <c r="BJ291" s="138"/>
      <c r="BT291" s="138"/>
      <c r="CD291" s="138"/>
      <c r="CN291" s="138"/>
      <c r="CX291" s="138"/>
      <c r="DH291" s="138"/>
      <c r="DR291" s="138"/>
      <c r="EB291" s="138"/>
      <c r="EL291" s="138"/>
      <c r="EV291" s="138"/>
      <c r="FF291" s="138"/>
      <c r="FP291" s="138"/>
      <c r="FZ291" s="138"/>
      <c r="GJ291" s="138"/>
      <c r="GT291" s="138"/>
      <c r="HD291" s="138"/>
      <c r="HN291" s="138"/>
      <c r="HX291" s="138"/>
      <c r="IH291" s="138"/>
      <c r="IR291" s="138"/>
    </row>
    <row xmlns:x14ac="http://schemas.microsoft.com/office/spreadsheetml/2009/9/ac" r="292" s="3" customFormat="true" x14ac:dyDescent="0.25">
      <c r="A292" s="420"/>
      <c r="B292" s="138"/>
      <c r="L292" s="138"/>
      <c r="V292" s="138"/>
      <c r="AF292" s="138"/>
      <c r="AP292" s="138"/>
      <c r="AZ292" s="138"/>
      <c r="BA292" s="138"/>
      <c r="BB292" s="138"/>
      <c r="BC292" s="138"/>
      <c r="BD292" s="138"/>
      <c r="BE292" s="138"/>
      <c r="BF292" s="138"/>
      <c r="BG292" s="138"/>
      <c r="BJ292" s="138"/>
      <c r="BT292" s="138"/>
      <c r="CD292" s="138"/>
      <c r="CN292" s="138"/>
      <c r="CX292" s="138"/>
      <c r="DH292" s="138"/>
      <c r="DR292" s="138"/>
      <c r="EB292" s="138"/>
      <c r="EL292" s="138"/>
      <c r="EV292" s="138"/>
      <c r="FF292" s="138"/>
      <c r="FP292" s="138"/>
      <c r="FZ292" s="138"/>
      <c r="GJ292" s="138"/>
      <c r="GT292" s="138"/>
      <c r="HD292" s="138"/>
      <c r="HN292" s="138"/>
      <c r="HX292" s="138"/>
      <c r="IH292" s="138"/>
      <c r="IR292" s="138"/>
    </row>
    <row xmlns:x14ac="http://schemas.microsoft.com/office/spreadsheetml/2009/9/ac" r="293" s="3" customFormat="true" x14ac:dyDescent="0.25">
      <c r="A293" s="420"/>
      <c r="B293" s="138"/>
      <c r="L293" s="138"/>
      <c r="V293" s="138"/>
      <c r="AF293" s="138"/>
      <c r="AP293" s="138"/>
      <c r="AZ293" s="138"/>
      <c r="BA293" s="138"/>
      <c r="BB293" s="138"/>
      <c r="BC293" s="138"/>
      <c r="BD293" s="138"/>
      <c r="BE293" s="138"/>
      <c r="BF293" s="138"/>
      <c r="BG293" s="138"/>
      <c r="BJ293" s="138"/>
      <c r="BT293" s="138"/>
      <c r="CD293" s="138"/>
      <c r="CN293" s="138"/>
      <c r="CX293" s="138"/>
      <c r="DH293" s="138"/>
      <c r="DR293" s="138"/>
      <c r="EB293" s="138"/>
      <c r="EL293" s="138"/>
      <c r="EV293" s="138"/>
      <c r="FF293" s="138"/>
      <c r="FP293" s="138"/>
      <c r="FZ293" s="138"/>
      <c r="GJ293" s="138"/>
      <c r="GT293" s="138"/>
      <c r="HD293" s="138"/>
      <c r="HN293" s="138"/>
      <c r="HX293" s="138"/>
      <c r="IH293" s="138"/>
      <c r="IR293" s="138"/>
    </row>
    <row xmlns:x14ac="http://schemas.microsoft.com/office/spreadsheetml/2009/9/ac" r="294" s="3" customFormat="true" x14ac:dyDescent="0.25">
      <c r="A294" s="420"/>
      <c r="B294" s="138"/>
      <c r="L294" s="138"/>
      <c r="V294" s="138"/>
      <c r="AF294" s="138"/>
      <c r="AP294" s="138"/>
      <c r="AZ294" s="138"/>
      <c r="BA294" s="138"/>
      <c r="BB294" s="138"/>
      <c r="BC294" s="138"/>
      <c r="BD294" s="138"/>
      <c r="BE294" s="138"/>
      <c r="BF294" s="138"/>
      <c r="BG294" s="138"/>
      <c r="BJ294" s="138"/>
      <c r="BT294" s="138"/>
      <c r="CD294" s="138"/>
      <c r="CN294" s="138"/>
      <c r="CX294" s="138"/>
      <c r="DH294" s="138"/>
      <c r="DR294" s="138"/>
      <c r="EB294" s="138"/>
      <c r="EL294" s="138"/>
      <c r="EV294" s="138"/>
      <c r="FF294" s="138"/>
      <c r="FP294" s="138"/>
      <c r="FZ294" s="138"/>
      <c r="GJ294" s="138"/>
      <c r="GT294" s="138"/>
      <c r="HD294" s="138"/>
      <c r="HN294" s="138"/>
      <c r="HX294" s="138"/>
      <c r="IH294" s="138"/>
      <c r="IR294" s="138"/>
    </row>
    <row xmlns:x14ac="http://schemas.microsoft.com/office/spreadsheetml/2009/9/ac" r="295" s="3" customFormat="true" x14ac:dyDescent="0.25">
      <c r="A295" s="420"/>
      <c r="B295" s="138"/>
      <c r="L295" s="138"/>
      <c r="V295" s="138"/>
      <c r="AF295" s="138"/>
      <c r="AP295" s="138"/>
      <c r="AZ295" s="138"/>
      <c r="BA295" s="138"/>
      <c r="BB295" s="138"/>
      <c r="BC295" s="138"/>
      <c r="BD295" s="138"/>
      <c r="BE295" s="138"/>
      <c r="BF295" s="138"/>
      <c r="BG295" s="138"/>
      <c r="BJ295" s="138"/>
      <c r="BT295" s="138"/>
      <c r="CD295" s="138"/>
      <c r="CN295" s="138"/>
      <c r="CX295" s="138"/>
      <c r="DH295" s="138"/>
      <c r="DR295" s="138"/>
      <c r="EB295" s="138"/>
      <c r="EL295" s="138"/>
      <c r="EV295" s="138"/>
      <c r="FF295" s="138"/>
      <c r="FP295" s="138"/>
      <c r="FZ295" s="138"/>
      <c r="GJ295" s="138"/>
      <c r="GT295" s="138"/>
      <c r="HD295" s="138"/>
      <c r="HN295" s="138"/>
      <c r="HX295" s="138"/>
      <c r="IH295" s="138"/>
      <c r="IR295" s="138"/>
    </row>
    <row xmlns:x14ac="http://schemas.microsoft.com/office/spreadsheetml/2009/9/ac" r="296" s="3" customFormat="true" x14ac:dyDescent="0.25">
      <c r="A296" s="420"/>
      <c r="B296" s="138"/>
      <c r="L296" s="138"/>
      <c r="V296" s="138"/>
      <c r="AF296" s="138"/>
      <c r="AP296" s="138"/>
      <c r="AZ296" s="138"/>
      <c r="BA296" s="138"/>
      <c r="BB296" s="138"/>
      <c r="BC296" s="138"/>
      <c r="BD296" s="138"/>
      <c r="BE296" s="138"/>
      <c r="BF296" s="138"/>
      <c r="BG296" s="138"/>
      <c r="BJ296" s="138"/>
      <c r="BT296" s="138"/>
      <c r="CD296" s="138"/>
      <c r="CN296" s="138"/>
      <c r="CX296" s="138"/>
      <c r="DH296" s="138"/>
      <c r="DR296" s="138"/>
      <c r="EB296" s="138"/>
      <c r="EL296" s="138"/>
      <c r="EV296" s="138"/>
      <c r="FF296" s="138"/>
      <c r="FP296" s="138"/>
      <c r="FZ296" s="138"/>
      <c r="GJ296" s="138"/>
      <c r="GT296" s="138"/>
      <c r="HD296" s="138"/>
      <c r="HN296" s="138"/>
      <c r="HX296" s="138"/>
      <c r="IH296" s="138"/>
      <c r="IR296" s="138"/>
    </row>
    <row xmlns:x14ac="http://schemas.microsoft.com/office/spreadsheetml/2009/9/ac" r="297" s="3" customFormat="true" x14ac:dyDescent="0.25">
      <c r="A297" s="420"/>
      <c r="B297" s="138"/>
      <c r="L297" s="138"/>
      <c r="V297" s="138"/>
      <c r="AF297" s="138"/>
      <c r="AP297" s="138"/>
      <c r="AZ297" s="138"/>
      <c r="BA297" s="138"/>
      <c r="BB297" s="138"/>
      <c r="BC297" s="138"/>
      <c r="BD297" s="138"/>
      <c r="BE297" s="138"/>
      <c r="BF297" s="138"/>
      <c r="BG297" s="138"/>
      <c r="BJ297" s="138"/>
      <c r="BT297" s="138"/>
      <c r="CD297" s="138"/>
      <c r="CN297" s="138"/>
      <c r="CX297" s="138"/>
      <c r="DH297" s="138"/>
      <c r="DR297" s="138"/>
      <c r="EB297" s="138"/>
      <c r="EL297" s="138"/>
      <c r="EV297" s="138"/>
      <c r="FF297" s="138"/>
      <c r="FP297" s="138"/>
      <c r="FZ297" s="138"/>
      <c r="GJ297" s="138"/>
      <c r="GT297" s="138"/>
      <c r="HD297" s="138"/>
      <c r="HN297" s="138"/>
      <c r="HX297" s="138"/>
      <c r="IH297" s="138"/>
      <c r="IR297" s="138"/>
    </row>
    <row xmlns:x14ac="http://schemas.microsoft.com/office/spreadsheetml/2009/9/ac" r="298" s="3" customFormat="true" x14ac:dyDescent="0.25">
      <c r="A298" s="420"/>
      <c r="B298" s="138"/>
      <c r="L298" s="138"/>
      <c r="V298" s="138"/>
      <c r="AF298" s="138"/>
      <c r="AP298" s="138"/>
      <c r="AZ298" s="138"/>
      <c r="BA298" s="138"/>
      <c r="BB298" s="138"/>
      <c r="BC298" s="138"/>
      <c r="BD298" s="138"/>
      <c r="BE298" s="138"/>
      <c r="BF298" s="138"/>
      <c r="BG298" s="138"/>
      <c r="BJ298" s="138"/>
      <c r="BT298" s="138"/>
      <c r="CD298" s="138"/>
      <c r="CN298" s="138"/>
      <c r="CX298" s="138"/>
      <c r="DH298" s="138"/>
      <c r="DR298" s="138"/>
      <c r="EB298" s="138"/>
      <c r="EL298" s="138"/>
      <c r="EV298" s="138"/>
      <c r="FF298" s="138"/>
      <c r="FP298" s="138"/>
      <c r="FZ298" s="138"/>
      <c r="GJ298" s="138"/>
      <c r="GT298" s="138"/>
      <c r="HD298" s="138"/>
      <c r="HN298" s="138"/>
      <c r="HX298" s="138"/>
      <c r="IH298" s="138"/>
      <c r="IR298" s="138"/>
    </row>
    <row xmlns:x14ac="http://schemas.microsoft.com/office/spreadsheetml/2009/9/ac" r="299" s="3" customFormat="true" x14ac:dyDescent="0.25">
      <c r="A299" s="420"/>
      <c r="B299" s="138"/>
      <c r="L299" s="138"/>
      <c r="V299" s="138"/>
      <c r="AF299" s="138"/>
      <c r="AP299" s="138"/>
      <c r="AZ299" s="138"/>
      <c r="BA299" s="138"/>
      <c r="BB299" s="138"/>
      <c r="BC299" s="138"/>
      <c r="BD299" s="138"/>
      <c r="BE299" s="138"/>
      <c r="BF299" s="138"/>
      <c r="BG299" s="138"/>
      <c r="BJ299" s="138"/>
      <c r="BT299" s="138"/>
      <c r="CD299" s="138"/>
      <c r="CN299" s="138"/>
      <c r="CX299" s="138"/>
      <c r="DH299" s="138"/>
      <c r="DR299" s="138"/>
      <c r="EB299" s="138"/>
      <c r="EL299" s="138"/>
      <c r="EV299" s="138"/>
      <c r="FF299" s="138"/>
      <c r="FP299" s="138"/>
      <c r="FZ299" s="138"/>
      <c r="GJ299" s="138"/>
      <c r="GT299" s="138"/>
      <c r="HD299" s="138"/>
      <c r="HN299" s="138"/>
      <c r="HX299" s="138"/>
      <c r="IH299" s="138"/>
      <c r="IR299" s="138"/>
    </row>
    <row xmlns:x14ac="http://schemas.microsoft.com/office/spreadsheetml/2009/9/ac" r="300" s="3" customFormat="true" x14ac:dyDescent="0.25">
      <c r="A300" s="420"/>
      <c r="B300" s="138"/>
      <c r="L300" s="138"/>
      <c r="V300" s="138"/>
      <c r="AF300" s="138"/>
      <c r="AP300" s="138"/>
      <c r="AZ300" s="138"/>
      <c r="BA300" s="138"/>
      <c r="BB300" s="138"/>
      <c r="BC300" s="138"/>
      <c r="BD300" s="138"/>
      <c r="BE300" s="138"/>
      <c r="BF300" s="138"/>
      <c r="BG300" s="138"/>
      <c r="BJ300" s="138"/>
      <c r="BT300" s="138"/>
      <c r="CD300" s="138"/>
      <c r="CN300" s="138"/>
      <c r="CX300" s="138"/>
      <c r="DH300" s="138"/>
      <c r="DR300" s="138"/>
      <c r="EB300" s="138"/>
      <c r="EL300" s="138"/>
      <c r="EV300" s="138"/>
      <c r="FF300" s="138"/>
      <c r="FP300" s="138"/>
      <c r="FZ300" s="138"/>
      <c r="GJ300" s="138"/>
      <c r="GT300" s="138"/>
      <c r="HD300" s="138"/>
      <c r="HN300" s="138"/>
      <c r="HX300" s="138"/>
      <c r="IH300" s="138"/>
      <c r="IR300" s="138"/>
    </row>
    <row xmlns:x14ac="http://schemas.microsoft.com/office/spreadsheetml/2009/9/ac" r="301" s="3" customFormat="true" x14ac:dyDescent="0.25">
      <c r="A301" s="420"/>
      <c r="B301" s="138"/>
      <c r="L301" s="138"/>
      <c r="V301" s="138"/>
      <c r="AF301" s="138"/>
      <c r="AP301" s="138"/>
      <c r="AZ301" s="138"/>
      <c r="BA301" s="138"/>
      <c r="BB301" s="138"/>
      <c r="BC301" s="138"/>
      <c r="BD301" s="138"/>
      <c r="BE301" s="138"/>
      <c r="BF301" s="138"/>
      <c r="BG301" s="138"/>
      <c r="BJ301" s="138"/>
      <c r="BT301" s="138"/>
      <c r="CD301" s="138"/>
      <c r="CN301" s="138"/>
      <c r="CX301" s="138"/>
      <c r="DH301" s="138"/>
      <c r="DR301" s="138"/>
      <c r="EB301" s="138"/>
      <c r="EL301" s="138"/>
      <c r="EV301" s="138"/>
      <c r="FF301" s="138"/>
      <c r="FP301" s="138"/>
      <c r="FZ301" s="138"/>
      <c r="GJ301" s="138"/>
      <c r="GT301" s="138"/>
      <c r="HD301" s="138"/>
      <c r="HN301" s="138"/>
      <c r="HX301" s="138"/>
      <c r="IH301" s="138"/>
      <c r="IR301" s="138"/>
    </row>
    <row xmlns:x14ac="http://schemas.microsoft.com/office/spreadsheetml/2009/9/ac" r="302" s="3" customFormat="true" x14ac:dyDescent="0.25">
      <c r="A302" s="420"/>
      <c r="B302" s="138"/>
      <c r="L302" s="138"/>
      <c r="V302" s="138"/>
      <c r="AF302" s="138"/>
      <c r="AP302" s="138"/>
      <c r="AZ302" s="138"/>
      <c r="BA302" s="138"/>
      <c r="BB302" s="138"/>
      <c r="BC302" s="138"/>
      <c r="BD302" s="138"/>
      <c r="BE302" s="138"/>
      <c r="BF302" s="138"/>
      <c r="BG302" s="138"/>
      <c r="BJ302" s="138"/>
      <c r="BT302" s="138"/>
      <c r="CD302" s="138"/>
      <c r="CN302" s="138"/>
      <c r="CX302" s="138"/>
      <c r="DH302" s="138"/>
      <c r="DR302" s="138"/>
      <c r="EB302" s="138"/>
      <c r="EL302" s="138"/>
      <c r="EV302" s="138"/>
      <c r="FF302" s="138"/>
      <c r="FP302" s="138"/>
      <c r="FZ302" s="138"/>
      <c r="GJ302" s="138"/>
      <c r="GT302" s="138"/>
      <c r="HD302" s="138"/>
      <c r="HN302" s="138"/>
      <c r="HX302" s="138"/>
      <c r="IH302" s="138"/>
      <c r="IR302" s="138"/>
    </row>
    <row xmlns:x14ac="http://schemas.microsoft.com/office/spreadsheetml/2009/9/ac" r="303" s="3" customFormat="true" x14ac:dyDescent="0.25">
      <c r="A303" s="420"/>
      <c r="B303" s="138"/>
      <c r="L303" s="138"/>
      <c r="V303" s="138"/>
      <c r="AF303" s="138"/>
      <c r="AP303" s="138"/>
      <c r="AZ303" s="138"/>
      <c r="BA303" s="138"/>
      <c r="BB303" s="138"/>
      <c r="BC303" s="138"/>
      <c r="BD303" s="138"/>
      <c r="BE303" s="138"/>
      <c r="BF303" s="138"/>
      <c r="BG303" s="138"/>
      <c r="BJ303" s="138"/>
      <c r="BT303" s="138"/>
      <c r="CD303" s="138"/>
      <c r="CN303" s="138"/>
      <c r="CX303" s="138"/>
      <c r="DH303" s="138"/>
      <c r="DR303" s="138"/>
      <c r="EB303" s="138"/>
      <c r="EL303" s="138"/>
      <c r="EV303" s="138"/>
      <c r="FF303" s="138"/>
      <c r="FP303" s="138"/>
      <c r="FZ303" s="138"/>
      <c r="GJ303" s="138"/>
      <c r="GT303" s="138"/>
      <c r="HD303" s="138"/>
      <c r="HN303" s="138"/>
      <c r="HX303" s="138"/>
      <c r="IH303" s="138"/>
      <c r="IR303" s="138"/>
    </row>
    <row xmlns:x14ac="http://schemas.microsoft.com/office/spreadsheetml/2009/9/ac" r="304" s="3" customFormat="true" x14ac:dyDescent="0.25">
      <c r="A304" s="420"/>
      <c r="B304" s="138"/>
      <c r="L304" s="138"/>
      <c r="V304" s="138"/>
      <c r="AF304" s="138"/>
      <c r="AP304" s="138"/>
      <c r="AZ304" s="138"/>
      <c r="BA304" s="138"/>
      <c r="BB304" s="138"/>
      <c r="BC304" s="138"/>
      <c r="BD304" s="138"/>
      <c r="BE304" s="138"/>
      <c r="BF304" s="138"/>
      <c r="BG304" s="138"/>
      <c r="BJ304" s="138"/>
      <c r="BT304" s="138"/>
      <c r="CD304" s="138"/>
      <c r="CN304" s="138"/>
      <c r="CX304" s="138"/>
      <c r="DH304" s="138"/>
      <c r="DR304" s="138"/>
      <c r="EB304" s="138"/>
      <c r="EL304" s="138"/>
      <c r="EV304" s="138"/>
      <c r="FF304" s="138"/>
      <c r="FP304" s="138"/>
      <c r="FZ304" s="138"/>
      <c r="GJ304" s="138"/>
      <c r="GT304" s="138"/>
      <c r="HD304" s="138"/>
      <c r="HN304" s="138"/>
      <c r="HX304" s="138"/>
      <c r="IH304" s="138"/>
      <c r="IR304" s="138"/>
    </row>
    <row xmlns:x14ac="http://schemas.microsoft.com/office/spreadsheetml/2009/9/ac" r="305" s="3" customFormat="true" x14ac:dyDescent="0.25">
      <c r="A305" s="420"/>
      <c r="B305" s="138"/>
      <c r="L305" s="138"/>
      <c r="V305" s="138"/>
      <c r="AF305" s="138"/>
      <c r="AP305" s="138"/>
      <c r="AZ305" s="138"/>
      <c r="BA305" s="138"/>
      <c r="BB305" s="138"/>
      <c r="BC305" s="138"/>
      <c r="BD305" s="138"/>
      <c r="BE305" s="138"/>
      <c r="BF305" s="138"/>
      <c r="BG305" s="138"/>
      <c r="BJ305" s="138"/>
      <c r="BT305" s="138"/>
      <c r="CD305" s="138"/>
      <c r="CN305" s="138"/>
      <c r="CX305" s="138"/>
      <c r="DH305" s="138"/>
      <c r="DR305" s="138"/>
      <c r="EB305" s="138"/>
      <c r="EL305" s="138"/>
      <c r="EV305" s="138"/>
      <c r="FF305" s="138"/>
      <c r="FP305" s="138"/>
      <c r="FZ305" s="138"/>
      <c r="GJ305" s="138"/>
      <c r="GT305" s="138"/>
      <c r="HD305" s="138"/>
      <c r="HN305" s="138"/>
      <c r="HX305" s="138"/>
      <c r="IH305" s="138"/>
      <c r="IR305" s="138"/>
    </row>
    <row xmlns:x14ac="http://schemas.microsoft.com/office/spreadsheetml/2009/9/ac" r="306" s="3" customFormat="true" x14ac:dyDescent="0.25">
      <c r="A306" s="420"/>
      <c r="B306" s="138"/>
      <c r="L306" s="138"/>
      <c r="V306" s="138"/>
      <c r="AF306" s="138"/>
      <c r="AP306" s="138"/>
      <c r="AZ306" s="138"/>
      <c r="BA306" s="138"/>
      <c r="BB306" s="138"/>
      <c r="BC306" s="138"/>
      <c r="BD306" s="138"/>
      <c r="BE306" s="138"/>
      <c r="BF306" s="138"/>
      <c r="BG306" s="138"/>
      <c r="BJ306" s="138"/>
      <c r="BT306" s="138"/>
      <c r="CD306" s="138"/>
      <c r="CN306" s="138"/>
      <c r="CX306" s="138"/>
      <c r="DH306" s="138"/>
      <c r="DR306" s="138"/>
      <c r="EB306" s="138"/>
      <c r="EL306" s="138"/>
      <c r="EV306" s="138"/>
      <c r="FF306" s="138"/>
      <c r="FP306" s="138"/>
      <c r="FZ306" s="138"/>
      <c r="GJ306" s="138"/>
      <c r="GT306" s="138"/>
      <c r="HD306" s="138"/>
      <c r="HN306" s="138"/>
      <c r="HX306" s="138"/>
      <c r="IH306" s="138"/>
      <c r="IR306" s="138"/>
    </row>
    <row xmlns:x14ac="http://schemas.microsoft.com/office/spreadsheetml/2009/9/ac" r="307" s="3" customFormat="true" x14ac:dyDescent="0.25">
      <c r="A307" s="420"/>
      <c r="B307" s="138"/>
      <c r="L307" s="138"/>
      <c r="V307" s="138"/>
      <c r="AF307" s="138"/>
      <c r="AP307" s="138"/>
      <c r="AZ307" s="138"/>
      <c r="BA307" s="138"/>
      <c r="BB307" s="138"/>
      <c r="BC307" s="138"/>
      <c r="BD307" s="138"/>
      <c r="BE307" s="138"/>
      <c r="BF307" s="138"/>
      <c r="BG307" s="138"/>
      <c r="BJ307" s="138"/>
      <c r="BT307" s="138"/>
      <c r="CD307" s="138"/>
      <c r="CN307" s="138"/>
      <c r="CX307" s="138"/>
      <c r="DH307" s="138"/>
      <c r="DR307" s="138"/>
      <c r="EB307" s="138"/>
      <c r="EL307" s="138"/>
      <c r="EV307" s="138"/>
      <c r="FF307" s="138"/>
      <c r="FP307" s="138"/>
      <c r="FZ307" s="138"/>
      <c r="GJ307" s="138"/>
      <c r="GT307" s="138"/>
      <c r="HD307" s="138"/>
      <c r="HN307" s="138"/>
      <c r="HX307" s="138"/>
      <c r="IH307" s="138"/>
      <c r="IR307" s="138"/>
    </row>
    <row xmlns:x14ac="http://schemas.microsoft.com/office/spreadsheetml/2009/9/ac" r="308" s="3" customFormat="true" x14ac:dyDescent="0.25">
      <c r="A308" s="420"/>
      <c r="B308" s="138"/>
      <c r="L308" s="138"/>
      <c r="V308" s="138"/>
      <c r="AF308" s="138"/>
      <c r="AP308" s="138"/>
      <c r="AZ308" s="138"/>
      <c r="BA308" s="138"/>
      <c r="BB308" s="138"/>
      <c r="BC308" s="138"/>
      <c r="BD308" s="138"/>
      <c r="BE308" s="138"/>
      <c r="BF308" s="138"/>
      <c r="BG308" s="138"/>
      <c r="BJ308" s="138"/>
      <c r="BT308" s="138"/>
      <c r="CD308" s="138"/>
      <c r="CN308" s="138"/>
      <c r="CX308" s="138"/>
      <c r="DH308" s="138"/>
      <c r="DR308" s="138"/>
      <c r="EB308" s="138"/>
      <c r="EL308" s="138"/>
      <c r="EV308" s="138"/>
      <c r="FF308" s="138"/>
      <c r="FP308" s="138"/>
      <c r="FZ308" s="138"/>
      <c r="GJ308" s="138"/>
      <c r="GT308" s="138"/>
      <c r="HD308" s="138"/>
      <c r="HN308" s="138"/>
      <c r="HX308" s="138"/>
      <c r="IH308" s="138"/>
      <c r="IR308" s="138"/>
    </row>
    <row xmlns:x14ac="http://schemas.microsoft.com/office/spreadsheetml/2009/9/ac" r="309" s="3" customFormat="true" x14ac:dyDescent="0.25">
      <c r="A309" s="420"/>
      <c r="B309" s="138"/>
      <c r="L309" s="138"/>
      <c r="V309" s="138"/>
      <c r="AF309" s="138"/>
      <c r="AP309" s="138"/>
      <c r="AZ309" s="138"/>
      <c r="BA309" s="138"/>
      <c r="BB309" s="138"/>
      <c r="BC309" s="138"/>
      <c r="BD309" s="138"/>
      <c r="BE309" s="138"/>
      <c r="BF309" s="138"/>
      <c r="BG309" s="138"/>
      <c r="BJ309" s="138"/>
      <c r="BT309" s="138"/>
      <c r="CD309" s="138"/>
      <c r="CN309" s="138"/>
      <c r="CX309" s="138"/>
      <c r="DH309" s="138"/>
      <c r="DR309" s="138"/>
      <c r="EB309" s="138"/>
      <c r="EL309" s="138"/>
      <c r="EV309" s="138"/>
      <c r="FF309" s="138"/>
      <c r="FP309" s="138"/>
      <c r="FZ309" s="138"/>
      <c r="GJ309" s="138"/>
      <c r="GT309" s="138"/>
      <c r="HD309" s="138"/>
      <c r="HN309" s="138"/>
      <c r="HX309" s="138"/>
      <c r="IH309" s="138"/>
      <c r="IR309" s="138"/>
    </row>
    <row xmlns:x14ac="http://schemas.microsoft.com/office/spreadsheetml/2009/9/ac" r="310" s="3" customFormat="true" x14ac:dyDescent="0.25">
      <c r="A310" s="420"/>
      <c r="B310" s="138"/>
      <c r="L310" s="138"/>
      <c r="V310" s="138"/>
      <c r="AF310" s="138"/>
      <c r="AP310" s="138"/>
      <c r="AZ310" s="138"/>
      <c r="BA310" s="138"/>
      <c r="BB310" s="138"/>
      <c r="BC310" s="138"/>
      <c r="BD310" s="138"/>
      <c r="BE310" s="138"/>
      <c r="BF310" s="138"/>
      <c r="BG310" s="138"/>
      <c r="BJ310" s="138"/>
      <c r="BT310" s="138"/>
      <c r="CD310" s="138"/>
      <c r="CN310" s="138"/>
      <c r="CX310" s="138"/>
      <c r="DH310" s="138"/>
      <c r="DR310" s="138"/>
      <c r="EB310" s="138"/>
      <c r="EL310" s="138"/>
      <c r="EV310" s="138"/>
      <c r="FF310" s="138"/>
      <c r="FP310" s="138"/>
      <c r="FZ310" s="138"/>
      <c r="GJ310" s="138"/>
      <c r="GT310" s="138"/>
      <c r="HD310" s="138"/>
      <c r="HN310" s="138"/>
      <c r="HX310" s="138"/>
      <c r="IH310" s="138"/>
      <c r="IR310" s="138"/>
    </row>
    <row xmlns:x14ac="http://schemas.microsoft.com/office/spreadsheetml/2009/9/ac" r="311" s="3" customFormat="true" x14ac:dyDescent="0.25">
      <c r="A311" s="420"/>
      <c r="B311" s="138"/>
      <c r="L311" s="138"/>
      <c r="V311" s="138"/>
      <c r="AF311" s="138"/>
      <c r="AP311" s="138"/>
      <c r="AZ311" s="138"/>
      <c r="BA311" s="138"/>
      <c r="BB311" s="138"/>
      <c r="BC311" s="138"/>
      <c r="BD311" s="138"/>
      <c r="BE311" s="138"/>
      <c r="BF311" s="138"/>
      <c r="BG311" s="138"/>
      <c r="BJ311" s="138"/>
      <c r="BT311" s="138"/>
      <c r="CD311" s="138"/>
      <c r="CN311" s="138"/>
      <c r="CX311" s="138"/>
      <c r="DH311" s="138"/>
      <c r="DR311" s="138"/>
      <c r="EB311" s="138"/>
      <c r="EL311" s="138"/>
      <c r="EV311" s="138"/>
      <c r="FF311" s="138"/>
      <c r="FP311" s="138"/>
      <c r="FZ311" s="138"/>
      <c r="GJ311" s="138"/>
      <c r="GT311" s="138"/>
      <c r="HD311" s="138"/>
      <c r="HN311" s="138"/>
      <c r="HX311" s="138"/>
      <c r="IH311" s="138"/>
      <c r="IR311" s="138"/>
    </row>
    <row xmlns:x14ac="http://schemas.microsoft.com/office/spreadsheetml/2009/9/ac" r="312" s="3" customFormat="true" x14ac:dyDescent="0.25">
      <c r="A312" s="420"/>
      <c r="B312" s="138"/>
      <c r="L312" s="138"/>
      <c r="V312" s="138"/>
      <c r="AF312" s="138"/>
      <c r="AP312" s="138"/>
      <c r="AZ312" s="138"/>
      <c r="BA312" s="138"/>
      <c r="BB312" s="138"/>
      <c r="BC312" s="138"/>
      <c r="BD312" s="138"/>
      <c r="BE312" s="138"/>
      <c r="BF312" s="138"/>
      <c r="BG312" s="138"/>
      <c r="BJ312" s="138"/>
      <c r="BT312" s="138"/>
      <c r="CD312" s="138"/>
      <c r="CN312" s="138"/>
      <c r="CX312" s="138"/>
      <c r="DH312" s="138"/>
      <c r="DR312" s="138"/>
      <c r="EB312" s="138"/>
      <c r="EL312" s="138"/>
      <c r="EV312" s="138"/>
      <c r="FF312" s="138"/>
      <c r="FP312" s="138"/>
      <c r="FZ312" s="138"/>
      <c r="GJ312" s="138"/>
      <c r="GT312" s="138"/>
      <c r="HD312" s="138"/>
      <c r="HN312" s="138"/>
      <c r="HX312" s="138"/>
      <c r="IH312" s="138"/>
      <c r="IR312" s="138"/>
    </row>
    <row xmlns:x14ac="http://schemas.microsoft.com/office/spreadsheetml/2009/9/ac" r="313" s="3" customFormat="true" x14ac:dyDescent="0.25">
      <c r="A313" s="420"/>
      <c r="B313" s="138"/>
      <c r="L313" s="138"/>
      <c r="V313" s="138"/>
      <c r="AF313" s="138"/>
      <c r="AP313" s="138"/>
      <c r="AZ313" s="138"/>
      <c r="BA313" s="138"/>
      <c r="BB313" s="138"/>
      <c r="BC313" s="138"/>
      <c r="BD313" s="138"/>
      <c r="BE313" s="138"/>
      <c r="BF313" s="138"/>
      <c r="BG313" s="138"/>
      <c r="BJ313" s="138"/>
      <c r="BT313" s="138"/>
      <c r="CD313" s="138"/>
      <c r="CN313" s="138"/>
      <c r="CX313" s="138"/>
      <c r="DH313" s="138"/>
      <c r="DR313" s="138"/>
      <c r="EB313" s="138"/>
      <c r="EL313" s="138"/>
      <c r="EV313" s="138"/>
      <c r="FF313" s="138"/>
      <c r="FP313" s="138"/>
      <c r="FZ313" s="138"/>
      <c r="GJ313" s="138"/>
      <c r="GT313" s="138"/>
      <c r="HD313" s="138"/>
      <c r="HN313" s="138"/>
      <c r="HX313" s="138"/>
      <c r="IH313" s="138"/>
      <c r="IR313" s="138"/>
    </row>
    <row xmlns:x14ac="http://schemas.microsoft.com/office/spreadsheetml/2009/9/ac" r="314" s="3" customFormat="true" x14ac:dyDescent="0.25">
      <c r="A314" s="420"/>
      <c r="B314" s="138"/>
      <c r="L314" s="138"/>
      <c r="V314" s="138"/>
      <c r="AF314" s="138"/>
      <c r="AP314" s="138"/>
      <c r="AZ314" s="138"/>
      <c r="BA314" s="138"/>
      <c r="BB314" s="138"/>
      <c r="BC314" s="138"/>
      <c r="BD314" s="138"/>
      <c r="BE314" s="138"/>
      <c r="BF314" s="138"/>
      <c r="BG314" s="138"/>
      <c r="BJ314" s="138"/>
      <c r="BT314" s="138"/>
      <c r="CD314" s="138"/>
      <c r="CN314" s="138"/>
      <c r="CX314" s="138"/>
      <c r="DH314" s="138"/>
      <c r="DR314" s="138"/>
      <c r="EB314" s="138"/>
      <c r="EL314" s="138"/>
      <c r="EV314" s="138"/>
      <c r="FF314" s="138"/>
      <c r="FP314" s="138"/>
      <c r="FZ314" s="138"/>
      <c r="GJ314" s="138"/>
      <c r="GT314" s="138"/>
      <c r="HD314" s="138"/>
      <c r="HN314" s="138"/>
      <c r="HX314" s="138"/>
      <c r="IH314" s="138"/>
      <c r="IR314" s="138"/>
    </row>
    <row xmlns:x14ac="http://schemas.microsoft.com/office/spreadsheetml/2009/9/ac" r="315" s="3" customFormat="true" x14ac:dyDescent="0.25">
      <c r="A315" s="420"/>
      <c r="B315" s="138"/>
      <c r="L315" s="138"/>
      <c r="V315" s="138"/>
      <c r="AF315" s="138"/>
      <c r="AP315" s="138"/>
      <c r="AZ315" s="138"/>
      <c r="BA315" s="138"/>
      <c r="BB315" s="138"/>
      <c r="BC315" s="138"/>
      <c r="BD315" s="138"/>
      <c r="BE315" s="138"/>
      <c r="BF315" s="138"/>
      <c r="BG315" s="138"/>
      <c r="BJ315" s="138"/>
      <c r="BT315" s="138"/>
      <c r="CD315" s="138"/>
      <c r="CN315" s="138"/>
      <c r="CX315" s="138"/>
      <c r="DH315" s="138"/>
      <c r="DR315" s="138"/>
      <c r="EB315" s="138"/>
      <c r="EL315" s="138"/>
      <c r="EV315" s="138"/>
      <c r="FF315" s="138"/>
      <c r="FP315" s="138"/>
      <c r="FZ315" s="138"/>
      <c r="GJ315" s="138"/>
      <c r="GT315" s="138"/>
      <c r="HD315" s="138"/>
      <c r="HN315" s="138"/>
      <c r="HX315" s="138"/>
      <c r="IH315" s="138"/>
      <c r="IR315" s="138"/>
    </row>
    <row xmlns:x14ac="http://schemas.microsoft.com/office/spreadsheetml/2009/9/ac" r="316" s="3" customFormat="true" x14ac:dyDescent="0.25">
      <c r="A316" s="420"/>
      <c r="B316" s="138"/>
      <c r="L316" s="138"/>
      <c r="V316" s="138"/>
      <c r="AF316" s="138"/>
      <c r="AP316" s="138"/>
      <c r="AZ316" s="138"/>
      <c r="BA316" s="138"/>
      <c r="BB316" s="138"/>
      <c r="BC316" s="138"/>
      <c r="BD316" s="138"/>
      <c r="BE316" s="138"/>
      <c r="BF316" s="138"/>
      <c r="BG316" s="138"/>
      <c r="BJ316" s="138"/>
      <c r="BT316" s="138"/>
      <c r="CD316" s="138"/>
      <c r="CN316" s="138"/>
      <c r="CX316" s="138"/>
      <c r="DH316" s="138"/>
      <c r="DR316" s="138"/>
      <c r="EB316" s="138"/>
      <c r="EL316" s="138"/>
      <c r="EV316" s="138"/>
      <c r="FF316" s="138"/>
      <c r="FP316" s="138"/>
      <c r="FZ316" s="138"/>
      <c r="GJ316" s="138"/>
      <c r="GT316" s="138"/>
      <c r="HD316" s="138"/>
      <c r="HN316" s="138"/>
      <c r="HX316" s="138"/>
      <c r="IH316" s="138"/>
      <c r="IR316" s="138"/>
    </row>
    <row xmlns:x14ac="http://schemas.microsoft.com/office/spreadsheetml/2009/9/ac" r="317" s="3" customFormat="true" x14ac:dyDescent="0.25">
      <c r="A317" s="420"/>
      <c r="B317" s="138"/>
      <c r="L317" s="138"/>
      <c r="V317" s="138"/>
      <c r="AF317" s="138"/>
      <c r="AP317" s="138"/>
      <c r="AZ317" s="138"/>
      <c r="BA317" s="138"/>
      <c r="BB317" s="138"/>
      <c r="BC317" s="138"/>
      <c r="BD317" s="138"/>
      <c r="BE317" s="138"/>
      <c r="BF317" s="138"/>
      <c r="BG317" s="138"/>
      <c r="BJ317" s="138"/>
      <c r="BT317" s="138"/>
      <c r="CD317" s="138"/>
      <c r="CN317" s="138"/>
      <c r="CX317" s="138"/>
      <c r="DH317" s="138"/>
      <c r="DR317" s="138"/>
      <c r="EB317" s="138"/>
      <c r="EL317" s="138"/>
      <c r="EV317" s="138"/>
      <c r="FF317" s="138"/>
      <c r="FP317" s="138"/>
      <c r="FZ317" s="138"/>
      <c r="GJ317" s="138"/>
      <c r="GT317" s="138"/>
      <c r="HD317" s="138"/>
      <c r="HN317" s="138"/>
      <c r="HX317" s="138"/>
      <c r="IH317" s="138"/>
      <c r="IR317" s="138"/>
    </row>
    <row xmlns:x14ac="http://schemas.microsoft.com/office/spreadsheetml/2009/9/ac" r="318" s="3" customFormat="true" x14ac:dyDescent="0.25">
      <c r="A318" s="420"/>
      <c r="B318" s="138"/>
      <c r="L318" s="138"/>
      <c r="V318" s="138"/>
      <c r="AF318" s="138"/>
      <c r="AP318" s="138"/>
      <c r="AZ318" s="138"/>
      <c r="BA318" s="138"/>
      <c r="BB318" s="138"/>
      <c r="BC318" s="138"/>
      <c r="BD318" s="138"/>
      <c r="BE318" s="138"/>
      <c r="BF318" s="138"/>
      <c r="BG318" s="138"/>
      <c r="BJ318" s="138"/>
      <c r="BT318" s="138"/>
      <c r="CD318" s="138"/>
      <c r="CN318" s="138"/>
      <c r="CX318" s="138"/>
      <c r="DH318" s="138"/>
      <c r="DR318" s="138"/>
      <c r="EB318" s="138"/>
      <c r="EL318" s="138"/>
      <c r="EV318" s="138"/>
      <c r="FF318" s="138"/>
      <c r="FP318" s="138"/>
      <c r="FZ318" s="138"/>
      <c r="GJ318" s="138"/>
      <c r="GT318" s="138"/>
      <c r="HD318" s="138"/>
      <c r="HN318" s="138"/>
      <c r="HX318" s="138"/>
      <c r="IH318" s="138"/>
      <c r="IR318" s="138"/>
    </row>
    <row xmlns:x14ac="http://schemas.microsoft.com/office/spreadsheetml/2009/9/ac" r="319" s="3" customFormat="true" x14ac:dyDescent="0.25">
      <c r="A319" s="420"/>
      <c r="B319" s="138"/>
      <c r="L319" s="138"/>
      <c r="V319" s="138"/>
      <c r="AF319" s="138"/>
      <c r="AP319" s="138"/>
      <c r="AZ319" s="138"/>
      <c r="BA319" s="138"/>
      <c r="BB319" s="138"/>
      <c r="BC319" s="138"/>
      <c r="BD319" s="138"/>
      <c r="BE319" s="138"/>
      <c r="BF319" s="138"/>
      <c r="BG319" s="138"/>
      <c r="BJ319" s="138"/>
      <c r="BT319" s="138"/>
      <c r="CD319" s="138"/>
      <c r="CN319" s="138"/>
      <c r="CX319" s="138"/>
      <c r="DH319" s="138"/>
      <c r="DR319" s="138"/>
      <c r="EB319" s="138"/>
      <c r="EL319" s="138"/>
      <c r="EV319" s="138"/>
      <c r="FF319" s="138"/>
      <c r="FP319" s="138"/>
      <c r="FZ319" s="138"/>
      <c r="GJ319" s="138"/>
      <c r="GT319" s="138"/>
      <c r="HD319" s="138"/>
      <c r="HN319" s="138"/>
      <c r="HX319" s="138"/>
      <c r="IH319" s="138"/>
      <c r="IR319" s="138"/>
    </row>
    <row xmlns:x14ac="http://schemas.microsoft.com/office/spreadsheetml/2009/9/ac" r="320" s="3" customFormat="true" x14ac:dyDescent="0.25">
      <c r="A320" s="420"/>
      <c r="B320" s="138"/>
      <c r="L320" s="138"/>
      <c r="V320" s="138"/>
      <c r="AF320" s="138"/>
      <c r="AP320" s="138"/>
      <c r="AZ320" s="138"/>
      <c r="BA320" s="138"/>
      <c r="BB320" s="138"/>
      <c r="BC320" s="138"/>
      <c r="BD320" s="138"/>
      <c r="BE320" s="138"/>
      <c r="BF320" s="138"/>
      <c r="BG320" s="138"/>
      <c r="BJ320" s="138"/>
      <c r="BT320" s="138"/>
      <c r="CD320" s="138"/>
      <c r="CN320" s="138"/>
      <c r="CX320" s="138"/>
      <c r="DH320" s="138"/>
      <c r="DR320" s="138"/>
      <c r="EB320" s="138"/>
      <c r="EL320" s="138"/>
      <c r="EV320" s="138"/>
      <c r="FF320" s="138"/>
      <c r="FP320" s="138"/>
      <c r="FZ320" s="138"/>
      <c r="GJ320" s="138"/>
      <c r="GT320" s="138"/>
      <c r="HD320" s="138"/>
      <c r="HN320" s="138"/>
      <c r="HX320" s="138"/>
      <c r="IH320" s="138"/>
      <c r="IR320" s="138"/>
    </row>
    <row xmlns:x14ac="http://schemas.microsoft.com/office/spreadsheetml/2009/9/ac" r="321" s="3" customFormat="true" x14ac:dyDescent="0.25">
      <c r="A321" s="420"/>
      <c r="B321" s="138"/>
      <c r="L321" s="138"/>
      <c r="V321" s="138"/>
      <c r="AF321" s="138"/>
      <c r="AP321" s="138"/>
      <c r="AZ321" s="138"/>
      <c r="BA321" s="138"/>
      <c r="BB321" s="138"/>
      <c r="BC321" s="138"/>
      <c r="BD321" s="138"/>
      <c r="BE321" s="138"/>
      <c r="BF321" s="138"/>
      <c r="BG321" s="138"/>
      <c r="BJ321" s="138"/>
      <c r="BT321" s="138"/>
      <c r="CD321" s="138"/>
      <c r="CN321" s="138"/>
      <c r="CX321" s="138"/>
      <c r="DH321" s="138"/>
      <c r="DR321" s="138"/>
      <c r="EB321" s="138"/>
      <c r="EL321" s="138"/>
      <c r="EV321" s="138"/>
      <c r="FF321" s="138"/>
      <c r="FP321" s="138"/>
      <c r="FZ321" s="138"/>
      <c r="GJ321" s="138"/>
      <c r="GT321" s="138"/>
      <c r="HD321" s="138"/>
      <c r="HN321" s="138"/>
      <c r="HX321" s="138"/>
      <c r="IH321" s="138"/>
      <c r="IR321" s="138"/>
    </row>
    <row xmlns:x14ac="http://schemas.microsoft.com/office/spreadsheetml/2009/9/ac" r="322" s="3" customFormat="true" x14ac:dyDescent="0.25">
      <c r="A322" s="420"/>
      <c r="B322" s="138"/>
      <c r="L322" s="138"/>
      <c r="V322" s="138"/>
      <c r="AF322" s="138"/>
      <c r="AP322" s="138"/>
      <c r="AZ322" s="138"/>
      <c r="BA322" s="138"/>
      <c r="BB322" s="138"/>
      <c r="BC322" s="138"/>
      <c r="BD322" s="138"/>
      <c r="BE322" s="138"/>
      <c r="BF322" s="138"/>
      <c r="BG322" s="138"/>
      <c r="BJ322" s="138"/>
      <c r="BT322" s="138"/>
      <c r="CD322" s="138"/>
      <c r="CN322" s="138"/>
      <c r="CX322" s="138"/>
      <c r="DH322" s="138"/>
      <c r="DR322" s="138"/>
      <c r="EB322" s="138"/>
      <c r="EL322" s="138"/>
      <c r="EV322" s="138"/>
      <c r="FF322" s="138"/>
      <c r="FP322" s="138"/>
      <c r="FZ322" s="138"/>
      <c r="GJ322" s="138"/>
      <c r="GT322" s="138"/>
      <c r="HD322" s="138"/>
      <c r="HN322" s="138"/>
      <c r="HX322" s="138"/>
      <c r="IH322" s="138"/>
      <c r="IR322" s="138"/>
    </row>
    <row xmlns:x14ac="http://schemas.microsoft.com/office/spreadsheetml/2009/9/ac" r="323" s="3" customFormat="true" x14ac:dyDescent="0.25">
      <c r="A323" s="420"/>
      <c r="B323" s="138"/>
      <c r="L323" s="138"/>
      <c r="V323" s="138"/>
      <c r="AF323" s="138"/>
      <c r="AP323" s="138"/>
      <c r="AZ323" s="138"/>
      <c r="BA323" s="138"/>
      <c r="BB323" s="138"/>
      <c r="BC323" s="138"/>
      <c r="BD323" s="138"/>
      <c r="BE323" s="138"/>
      <c r="BF323" s="138"/>
      <c r="BG323" s="138"/>
      <c r="BJ323" s="138"/>
      <c r="BT323" s="138"/>
      <c r="CD323" s="138"/>
      <c r="CN323" s="138"/>
      <c r="CX323" s="138"/>
      <c r="DH323" s="138"/>
      <c r="DR323" s="138"/>
      <c r="EB323" s="138"/>
      <c r="EL323" s="138"/>
      <c r="EV323" s="138"/>
      <c r="FF323" s="138"/>
      <c r="FP323" s="138"/>
      <c r="FZ323" s="138"/>
      <c r="GJ323" s="138"/>
      <c r="GT323" s="138"/>
      <c r="HD323" s="138"/>
      <c r="HN323" s="138"/>
      <c r="HX323" s="138"/>
      <c r="IH323" s="138"/>
      <c r="IR323" s="138"/>
    </row>
    <row xmlns:x14ac="http://schemas.microsoft.com/office/spreadsheetml/2009/9/ac" r="324" s="3" customFormat="true" x14ac:dyDescent="0.25">
      <c r="A324" s="420"/>
      <c r="B324" s="138"/>
      <c r="L324" s="138"/>
      <c r="V324" s="138"/>
      <c r="AF324" s="138"/>
      <c r="AP324" s="138"/>
      <c r="AZ324" s="138"/>
      <c r="BA324" s="138"/>
      <c r="BB324" s="138"/>
      <c r="BC324" s="138"/>
      <c r="BD324" s="138"/>
      <c r="BE324" s="138"/>
      <c r="BF324" s="138"/>
      <c r="BG324" s="138"/>
      <c r="BJ324" s="138"/>
      <c r="BT324" s="138"/>
      <c r="CD324" s="138"/>
      <c r="CN324" s="138"/>
      <c r="CX324" s="138"/>
      <c r="DH324" s="138"/>
      <c r="DR324" s="138"/>
      <c r="EB324" s="138"/>
      <c r="EL324" s="138"/>
      <c r="EV324" s="138"/>
      <c r="FF324" s="138"/>
      <c r="FP324" s="138"/>
      <c r="FZ324" s="138"/>
      <c r="GJ324" s="138"/>
      <c r="GT324" s="138"/>
      <c r="HD324" s="138"/>
      <c r="HN324" s="138"/>
      <c r="HX324" s="138"/>
      <c r="IH324" s="138"/>
      <c r="IR324" s="138"/>
    </row>
    <row xmlns:x14ac="http://schemas.microsoft.com/office/spreadsheetml/2009/9/ac" r="325" s="3" customFormat="true" x14ac:dyDescent="0.25">
      <c r="A325" s="420"/>
      <c r="B325" s="138"/>
      <c r="L325" s="138"/>
      <c r="V325" s="138"/>
      <c r="AF325" s="138"/>
      <c r="AP325" s="138"/>
      <c r="AZ325" s="138"/>
      <c r="BA325" s="138"/>
      <c r="BB325" s="138"/>
      <c r="BC325" s="138"/>
      <c r="BD325" s="138"/>
      <c r="BE325" s="138"/>
      <c r="BF325" s="138"/>
      <c r="BG325" s="138"/>
      <c r="BJ325" s="138"/>
      <c r="BT325" s="138"/>
      <c r="CD325" s="138"/>
      <c r="CN325" s="138"/>
      <c r="CX325" s="138"/>
      <c r="DH325" s="138"/>
      <c r="DR325" s="138"/>
      <c r="EB325" s="138"/>
      <c r="EL325" s="138"/>
      <c r="EV325" s="138"/>
      <c r="FF325" s="138"/>
      <c r="FP325" s="138"/>
      <c r="FZ325" s="138"/>
      <c r="GJ325" s="138"/>
      <c r="GT325" s="138"/>
      <c r="HD325" s="138"/>
      <c r="HN325" s="138"/>
      <c r="HX325" s="138"/>
      <c r="IH325" s="138"/>
      <c r="IR325" s="138"/>
    </row>
    <row xmlns:x14ac="http://schemas.microsoft.com/office/spreadsheetml/2009/9/ac" r="326" s="3" customFormat="true" x14ac:dyDescent="0.25">
      <c r="A326" s="420"/>
      <c r="B326" s="138"/>
      <c r="L326" s="138"/>
      <c r="V326" s="138"/>
      <c r="AF326" s="138"/>
      <c r="AP326" s="138"/>
      <c r="AZ326" s="138"/>
      <c r="BA326" s="138"/>
      <c r="BB326" s="138"/>
      <c r="BC326" s="138"/>
      <c r="BD326" s="138"/>
      <c r="BE326" s="138"/>
      <c r="BF326" s="138"/>
      <c r="BG326" s="138"/>
      <c r="BJ326" s="138"/>
      <c r="BT326" s="138"/>
      <c r="CD326" s="138"/>
      <c r="CN326" s="138"/>
      <c r="CX326" s="138"/>
      <c r="DH326" s="138"/>
      <c r="DR326" s="138"/>
      <c r="EB326" s="138"/>
      <c r="EL326" s="138"/>
      <c r="EV326" s="138"/>
      <c r="FF326" s="138"/>
      <c r="FP326" s="138"/>
      <c r="FZ326" s="138"/>
      <c r="GJ326" s="138"/>
      <c r="GT326" s="138"/>
      <c r="HD326" s="138"/>
      <c r="HN326" s="138"/>
      <c r="HX326" s="138"/>
      <c r="IH326" s="138"/>
      <c r="IR326" s="138"/>
    </row>
    <row xmlns:x14ac="http://schemas.microsoft.com/office/spreadsheetml/2009/9/ac" r="327" s="3" customFormat="true" x14ac:dyDescent="0.25">
      <c r="A327" s="420"/>
      <c r="B327" s="138"/>
      <c r="L327" s="138"/>
      <c r="V327" s="138"/>
      <c r="AF327" s="138"/>
      <c r="AP327" s="138"/>
      <c r="AZ327" s="138"/>
      <c r="BA327" s="138"/>
      <c r="BB327" s="138"/>
      <c r="BC327" s="138"/>
      <c r="BD327" s="138"/>
      <c r="BE327" s="138"/>
      <c r="BF327" s="138"/>
      <c r="BG327" s="138"/>
      <c r="BJ327" s="138"/>
      <c r="BT327" s="138"/>
      <c r="CD327" s="138"/>
      <c r="CN327" s="138"/>
      <c r="CX327" s="138"/>
      <c r="DH327" s="138"/>
      <c r="DR327" s="138"/>
      <c r="EB327" s="138"/>
      <c r="EL327" s="138"/>
      <c r="EV327" s="138"/>
      <c r="FF327" s="138"/>
      <c r="FP327" s="138"/>
      <c r="FZ327" s="138"/>
      <c r="GJ327" s="138"/>
      <c r="GT327" s="138"/>
      <c r="HD327" s="138"/>
      <c r="HN327" s="138"/>
      <c r="HX327" s="138"/>
      <c r="IH327" s="138"/>
      <c r="IR327" s="138"/>
    </row>
    <row xmlns:x14ac="http://schemas.microsoft.com/office/spreadsheetml/2009/9/ac" r="328" s="3" customFormat="true" x14ac:dyDescent="0.25">
      <c r="A328" s="420"/>
      <c r="B328" s="138"/>
      <c r="L328" s="138"/>
      <c r="V328" s="138"/>
      <c r="AF328" s="138"/>
      <c r="AP328" s="138"/>
      <c r="AZ328" s="138"/>
      <c r="BA328" s="138"/>
      <c r="BB328" s="138"/>
      <c r="BC328" s="138"/>
      <c r="BD328" s="138"/>
      <c r="BE328" s="138"/>
      <c r="BF328" s="138"/>
      <c r="BG328" s="138"/>
      <c r="BJ328" s="138"/>
      <c r="BT328" s="138"/>
      <c r="CD328" s="138"/>
      <c r="CN328" s="138"/>
      <c r="CX328" s="138"/>
      <c r="DH328" s="138"/>
      <c r="DR328" s="138"/>
      <c r="EB328" s="138"/>
      <c r="EL328" s="138"/>
      <c r="EV328" s="138"/>
      <c r="FF328" s="138"/>
      <c r="FP328" s="138"/>
      <c r="FZ328" s="138"/>
      <c r="GJ328" s="138"/>
      <c r="GT328" s="138"/>
      <c r="HD328" s="138"/>
      <c r="HN328" s="138"/>
      <c r="HX328" s="138"/>
      <c r="IH328" s="138"/>
      <c r="IR328" s="138"/>
    </row>
    <row xmlns:x14ac="http://schemas.microsoft.com/office/spreadsheetml/2009/9/ac" r="329" s="3" customFormat="true" x14ac:dyDescent="0.25">
      <c r="A329" s="420"/>
      <c r="B329" s="138"/>
      <c r="L329" s="138"/>
      <c r="V329" s="138"/>
      <c r="AF329" s="138"/>
      <c r="AP329" s="138"/>
      <c r="AZ329" s="138"/>
      <c r="BA329" s="138"/>
      <c r="BB329" s="138"/>
      <c r="BC329" s="138"/>
      <c r="BD329" s="138"/>
      <c r="BE329" s="138"/>
      <c r="BF329" s="138"/>
      <c r="BG329" s="138"/>
      <c r="BJ329" s="138"/>
      <c r="BT329" s="138"/>
      <c r="CD329" s="138"/>
      <c r="CN329" s="138"/>
      <c r="CX329" s="138"/>
      <c r="DH329" s="138"/>
      <c r="DR329" s="138"/>
      <c r="EB329" s="138"/>
      <c r="EL329" s="138"/>
      <c r="EV329" s="138"/>
      <c r="FF329" s="138"/>
      <c r="FP329" s="138"/>
      <c r="FZ329" s="138"/>
      <c r="GJ329" s="138"/>
      <c r="GT329" s="138"/>
      <c r="HD329" s="138"/>
      <c r="HN329" s="138"/>
      <c r="HX329" s="138"/>
      <c r="IH329" s="138"/>
      <c r="IR329" s="138"/>
    </row>
    <row xmlns:x14ac="http://schemas.microsoft.com/office/spreadsheetml/2009/9/ac" r="330" s="3" customFormat="true" x14ac:dyDescent="0.25">
      <c r="A330" s="420"/>
      <c r="B330" s="138"/>
      <c r="L330" s="138"/>
      <c r="V330" s="138"/>
      <c r="AF330" s="138"/>
      <c r="AP330" s="138"/>
      <c r="AZ330" s="138"/>
      <c r="BA330" s="138"/>
      <c r="BB330" s="138"/>
      <c r="BC330" s="138"/>
      <c r="BD330" s="138"/>
      <c r="BE330" s="138"/>
      <c r="BF330" s="138"/>
      <c r="BG330" s="138"/>
      <c r="BJ330" s="138"/>
      <c r="BT330" s="138"/>
      <c r="CD330" s="138"/>
      <c r="CN330" s="138"/>
      <c r="CX330" s="138"/>
      <c r="DH330" s="138"/>
      <c r="DR330" s="138"/>
      <c r="EB330" s="138"/>
      <c r="EL330" s="138"/>
      <c r="EV330" s="138"/>
      <c r="FF330" s="138"/>
      <c r="FP330" s="138"/>
      <c r="FZ330" s="138"/>
      <c r="GJ330" s="138"/>
      <c r="GT330" s="138"/>
      <c r="HD330" s="138"/>
      <c r="HN330" s="138"/>
      <c r="HX330" s="138"/>
      <c r="IH330" s="138"/>
      <c r="IR330" s="138"/>
    </row>
    <row xmlns:x14ac="http://schemas.microsoft.com/office/spreadsheetml/2009/9/ac" r="331" s="3" customFormat="true" x14ac:dyDescent="0.25">
      <c r="A331" s="420"/>
      <c r="B331" s="138"/>
      <c r="L331" s="138"/>
      <c r="V331" s="138"/>
      <c r="AF331" s="138"/>
      <c r="AP331" s="138"/>
      <c r="AZ331" s="138"/>
      <c r="BA331" s="138"/>
      <c r="BB331" s="138"/>
      <c r="BC331" s="138"/>
      <c r="BD331" s="138"/>
      <c r="BE331" s="138"/>
      <c r="BF331" s="138"/>
      <c r="BG331" s="138"/>
      <c r="BJ331" s="138"/>
      <c r="BT331" s="138"/>
      <c r="CD331" s="138"/>
      <c r="CN331" s="138"/>
      <c r="CX331" s="138"/>
      <c r="DH331" s="138"/>
      <c r="DR331" s="138"/>
      <c r="EB331" s="138"/>
      <c r="EL331" s="138"/>
      <c r="EV331" s="138"/>
      <c r="FF331" s="138"/>
      <c r="FP331" s="138"/>
      <c r="FZ331" s="138"/>
      <c r="GJ331" s="138"/>
      <c r="GT331" s="138"/>
      <c r="HD331" s="138"/>
      <c r="HN331" s="138"/>
      <c r="HX331" s="138"/>
      <c r="IH331" s="138"/>
      <c r="IR331" s="138"/>
    </row>
    <row xmlns:x14ac="http://schemas.microsoft.com/office/spreadsheetml/2009/9/ac" r="332" s="3" customFormat="true" x14ac:dyDescent="0.25">
      <c r="A332" s="420"/>
      <c r="B332" s="138"/>
      <c r="L332" s="138"/>
      <c r="V332" s="138"/>
      <c r="AF332" s="138"/>
      <c r="AP332" s="138"/>
      <c r="AZ332" s="138"/>
      <c r="BA332" s="138"/>
      <c r="BB332" s="138"/>
      <c r="BC332" s="138"/>
      <c r="BD332" s="138"/>
      <c r="BE332" s="138"/>
      <c r="BF332" s="138"/>
      <c r="BG332" s="138"/>
      <c r="BJ332" s="138"/>
      <c r="BT332" s="138"/>
      <c r="CD332" s="138"/>
      <c r="CN332" s="138"/>
      <c r="CX332" s="138"/>
      <c r="DH332" s="138"/>
      <c r="DR332" s="138"/>
      <c r="EB332" s="138"/>
      <c r="EL332" s="138"/>
      <c r="EV332" s="138"/>
      <c r="FF332" s="138"/>
      <c r="FP332" s="138"/>
      <c r="FZ332" s="138"/>
      <c r="GJ332" s="138"/>
      <c r="GT332" s="138"/>
      <c r="HD332" s="138"/>
      <c r="HN332" s="138"/>
      <c r="HX332" s="138"/>
      <c r="IH332" s="138"/>
      <c r="IR332" s="138"/>
    </row>
    <row xmlns:x14ac="http://schemas.microsoft.com/office/spreadsheetml/2009/9/ac" r="333" s="3" customFormat="true" x14ac:dyDescent="0.25">
      <c r="A333" s="420"/>
      <c r="B333" s="138"/>
      <c r="L333" s="138"/>
      <c r="V333" s="138"/>
      <c r="AF333" s="138"/>
      <c r="AP333" s="138"/>
      <c r="AZ333" s="138"/>
      <c r="BA333" s="138"/>
      <c r="BB333" s="138"/>
      <c r="BC333" s="138"/>
      <c r="BD333" s="138"/>
      <c r="BE333" s="138"/>
      <c r="BF333" s="138"/>
      <c r="BG333" s="138"/>
      <c r="BJ333" s="138"/>
      <c r="BT333" s="138"/>
      <c r="CD333" s="138"/>
      <c r="CN333" s="138"/>
      <c r="CX333" s="138"/>
      <c r="DH333" s="138"/>
      <c r="DR333" s="138"/>
      <c r="EB333" s="138"/>
      <c r="EL333" s="138"/>
      <c r="EV333" s="138"/>
      <c r="FF333" s="138"/>
      <c r="FP333" s="138"/>
      <c r="FZ333" s="138"/>
      <c r="GJ333" s="138"/>
      <c r="GT333" s="138"/>
      <c r="HD333" s="138"/>
      <c r="HN333" s="138"/>
      <c r="HX333" s="138"/>
      <c r="IH333" s="138"/>
      <c r="IR333" s="138"/>
    </row>
    <row xmlns:x14ac="http://schemas.microsoft.com/office/spreadsheetml/2009/9/ac" r="334" s="3" customFormat="true" x14ac:dyDescent="0.25">
      <c r="A334" s="420"/>
      <c r="B334" s="138"/>
      <c r="L334" s="138"/>
      <c r="V334" s="138"/>
      <c r="AF334" s="138"/>
      <c r="AP334" s="138"/>
      <c r="AZ334" s="138"/>
      <c r="BA334" s="138"/>
      <c r="BB334" s="138"/>
      <c r="BC334" s="138"/>
      <c r="BD334" s="138"/>
      <c r="BE334" s="138"/>
      <c r="BF334" s="138"/>
      <c r="BG334" s="138"/>
      <c r="BJ334" s="138"/>
      <c r="BT334" s="138"/>
      <c r="CD334" s="138"/>
      <c r="CN334" s="138"/>
      <c r="CX334" s="138"/>
      <c r="DH334" s="138"/>
      <c r="DR334" s="138"/>
      <c r="EB334" s="138"/>
      <c r="EL334" s="138"/>
      <c r="EV334" s="138"/>
      <c r="FF334" s="138"/>
      <c r="FP334" s="138"/>
      <c r="FZ334" s="138"/>
      <c r="GJ334" s="138"/>
      <c r="GT334" s="138"/>
      <c r="HD334" s="138"/>
      <c r="HN334" s="138"/>
      <c r="HX334" s="138"/>
      <c r="IH334" s="138"/>
      <c r="IR334" s="138"/>
    </row>
    <row xmlns:x14ac="http://schemas.microsoft.com/office/spreadsheetml/2009/9/ac" r="335" s="3" customFormat="true" x14ac:dyDescent="0.25">
      <c r="A335" s="420"/>
      <c r="B335" s="138"/>
      <c r="L335" s="138"/>
      <c r="V335" s="138"/>
      <c r="AF335" s="138"/>
      <c r="AP335" s="138"/>
      <c r="AZ335" s="138"/>
      <c r="BA335" s="138"/>
      <c r="BB335" s="138"/>
      <c r="BC335" s="138"/>
      <c r="BD335" s="138"/>
      <c r="BE335" s="138"/>
      <c r="BF335" s="138"/>
      <c r="BG335" s="138"/>
      <c r="BJ335" s="138"/>
      <c r="BT335" s="138"/>
      <c r="CD335" s="138"/>
      <c r="CN335" s="138"/>
      <c r="CX335" s="138"/>
      <c r="DH335" s="138"/>
      <c r="DR335" s="138"/>
      <c r="EB335" s="138"/>
      <c r="EL335" s="138"/>
      <c r="EV335" s="138"/>
      <c r="FF335" s="138"/>
      <c r="FP335" s="138"/>
      <c r="FZ335" s="138"/>
      <c r="GJ335" s="138"/>
      <c r="GT335" s="138"/>
      <c r="HD335" s="138"/>
      <c r="HN335" s="138"/>
      <c r="HX335" s="138"/>
      <c r="IH335" s="138"/>
      <c r="IR335" s="138"/>
    </row>
    <row xmlns:x14ac="http://schemas.microsoft.com/office/spreadsheetml/2009/9/ac" r="336" s="3" customFormat="true" x14ac:dyDescent="0.25">
      <c r="A336" s="420"/>
      <c r="B336" s="138"/>
      <c r="L336" s="138"/>
      <c r="V336" s="138"/>
      <c r="AF336" s="138"/>
      <c r="AP336" s="138"/>
      <c r="AZ336" s="138"/>
      <c r="BA336" s="138"/>
      <c r="BB336" s="138"/>
      <c r="BC336" s="138"/>
      <c r="BD336" s="138"/>
      <c r="BE336" s="138"/>
      <c r="BF336" s="138"/>
      <c r="BG336" s="138"/>
      <c r="BJ336" s="138"/>
      <c r="BT336" s="138"/>
      <c r="CD336" s="138"/>
      <c r="CN336" s="138"/>
      <c r="CX336" s="138"/>
      <c r="DH336" s="138"/>
      <c r="DR336" s="138"/>
      <c r="EB336" s="138"/>
      <c r="EL336" s="138"/>
      <c r="EV336" s="138"/>
      <c r="FF336" s="138"/>
      <c r="FP336" s="138"/>
      <c r="FZ336" s="138"/>
      <c r="GJ336" s="138"/>
      <c r="GT336" s="138"/>
      <c r="HD336" s="138"/>
      <c r="HN336" s="138"/>
      <c r="HX336" s="138"/>
      <c r="IH336" s="138"/>
      <c r="IR336" s="138"/>
    </row>
    <row xmlns:x14ac="http://schemas.microsoft.com/office/spreadsheetml/2009/9/ac" r="337" s="3" customFormat="true" x14ac:dyDescent="0.25">
      <c r="A337" s="420"/>
      <c r="B337" s="138"/>
      <c r="L337" s="138"/>
      <c r="V337" s="138"/>
      <c r="AF337" s="138"/>
      <c r="AP337" s="138"/>
      <c r="AZ337" s="138"/>
      <c r="BA337" s="138"/>
      <c r="BB337" s="138"/>
      <c r="BC337" s="138"/>
      <c r="BD337" s="138"/>
      <c r="BE337" s="138"/>
      <c r="BF337" s="138"/>
      <c r="BG337" s="138"/>
      <c r="BJ337" s="138"/>
      <c r="BT337" s="138"/>
      <c r="CD337" s="138"/>
      <c r="CN337" s="138"/>
      <c r="CX337" s="138"/>
      <c r="DH337" s="138"/>
      <c r="DR337" s="138"/>
      <c r="EB337" s="138"/>
      <c r="EL337" s="138"/>
      <c r="EV337" s="138"/>
      <c r="FF337" s="138"/>
      <c r="FP337" s="138"/>
      <c r="FZ337" s="138"/>
      <c r="GJ337" s="138"/>
      <c r="GT337" s="138"/>
      <c r="HD337" s="138"/>
      <c r="HN337" s="138"/>
      <c r="HX337" s="138"/>
      <c r="IH337" s="138"/>
      <c r="IR337" s="138"/>
    </row>
    <row xmlns:x14ac="http://schemas.microsoft.com/office/spreadsheetml/2009/9/ac" r="338" s="3" customFormat="true" x14ac:dyDescent="0.25">
      <c r="A338" s="420"/>
      <c r="B338" s="138"/>
      <c r="L338" s="138"/>
      <c r="V338" s="138"/>
      <c r="AF338" s="138"/>
      <c r="AP338" s="138"/>
      <c r="AZ338" s="138"/>
      <c r="BA338" s="138"/>
      <c r="BB338" s="138"/>
      <c r="BC338" s="138"/>
      <c r="BD338" s="138"/>
      <c r="BE338" s="138"/>
      <c r="BF338" s="138"/>
      <c r="BG338" s="138"/>
      <c r="BJ338" s="138"/>
      <c r="BT338" s="138"/>
      <c r="CD338" s="138"/>
      <c r="CN338" s="138"/>
      <c r="CX338" s="138"/>
      <c r="DH338" s="138"/>
      <c r="DR338" s="138"/>
      <c r="EB338" s="138"/>
      <c r="EL338" s="138"/>
      <c r="EV338" s="138"/>
      <c r="FF338" s="138"/>
      <c r="FP338" s="138"/>
      <c r="FZ338" s="138"/>
      <c r="GJ338" s="138"/>
      <c r="GT338" s="138"/>
      <c r="HD338" s="138"/>
      <c r="HN338" s="138"/>
      <c r="HX338" s="138"/>
      <c r="IH338" s="138"/>
      <c r="IR338" s="138"/>
    </row>
    <row xmlns:x14ac="http://schemas.microsoft.com/office/spreadsheetml/2009/9/ac" r="339" s="3" customFormat="true" x14ac:dyDescent="0.25">
      <c r="A339" s="420"/>
      <c r="B339" s="138"/>
      <c r="L339" s="138"/>
      <c r="V339" s="138"/>
      <c r="AF339" s="138"/>
      <c r="AP339" s="138"/>
      <c r="AZ339" s="138"/>
      <c r="BA339" s="138"/>
      <c r="BB339" s="138"/>
      <c r="BC339" s="138"/>
      <c r="BD339" s="138"/>
      <c r="BE339" s="138"/>
      <c r="BF339" s="138"/>
      <c r="BG339" s="138"/>
      <c r="BJ339" s="138"/>
      <c r="BT339" s="138"/>
      <c r="CD339" s="138"/>
      <c r="CN339" s="138"/>
      <c r="CX339" s="138"/>
      <c r="DH339" s="138"/>
      <c r="DR339" s="138"/>
      <c r="EB339" s="138"/>
      <c r="EL339" s="138"/>
      <c r="EV339" s="138"/>
      <c r="FF339" s="138"/>
      <c r="FP339" s="138"/>
      <c r="FZ339" s="138"/>
      <c r="GJ339" s="138"/>
      <c r="GT339" s="138"/>
      <c r="HD339" s="138"/>
      <c r="HN339" s="138"/>
      <c r="HX339" s="138"/>
      <c r="IH339" s="138"/>
      <c r="IR339" s="138"/>
    </row>
    <row xmlns:x14ac="http://schemas.microsoft.com/office/spreadsheetml/2009/9/ac" r="340" s="3" customFormat="true" x14ac:dyDescent="0.25">
      <c r="A340" s="420"/>
      <c r="B340" s="138"/>
      <c r="L340" s="138"/>
      <c r="V340" s="138"/>
      <c r="AF340" s="138"/>
      <c r="AP340" s="138"/>
      <c r="AZ340" s="138"/>
      <c r="BA340" s="138"/>
      <c r="BB340" s="138"/>
      <c r="BC340" s="138"/>
      <c r="BD340" s="138"/>
      <c r="BE340" s="138"/>
      <c r="BF340" s="138"/>
      <c r="BG340" s="138"/>
      <c r="BJ340" s="138"/>
      <c r="BT340" s="138"/>
      <c r="CD340" s="138"/>
      <c r="CN340" s="138"/>
      <c r="CX340" s="138"/>
      <c r="DH340" s="138"/>
      <c r="DR340" s="138"/>
      <c r="EB340" s="138"/>
      <c r="EL340" s="138"/>
      <c r="EV340" s="138"/>
      <c r="FF340" s="138"/>
      <c r="FP340" s="138"/>
      <c r="FZ340" s="138"/>
      <c r="GJ340" s="138"/>
      <c r="GT340" s="138"/>
      <c r="HD340" s="138"/>
      <c r="HN340" s="138"/>
      <c r="HX340" s="138"/>
      <c r="IH340" s="138"/>
      <c r="IR340" s="138"/>
    </row>
    <row xmlns:x14ac="http://schemas.microsoft.com/office/spreadsheetml/2009/9/ac" r="341" s="3" customFormat="true" x14ac:dyDescent="0.25">
      <c r="A341" s="420"/>
      <c r="B341" s="138"/>
      <c r="L341" s="138"/>
      <c r="V341" s="138"/>
      <c r="AF341" s="138"/>
      <c r="AP341" s="138"/>
      <c r="AZ341" s="138"/>
      <c r="BA341" s="138"/>
      <c r="BB341" s="138"/>
      <c r="BC341" s="138"/>
      <c r="BD341" s="138"/>
      <c r="BE341" s="138"/>
      <c r="BF341" s="138"/>
      <c r="BG341" s="138"/>
      <c r="BJ341" s="138"/>
      <c r="BT341" s="138"/>
      <c r="CD341" s="138"/>
      <c r="CN341" s="138"/>
      <c r="CX341" s="138"/>
      <c r="DH341" s="138"/>
      <c r="DR341" s="138"/>
      <c r="EB341" s="138"/>
      <c r="EL341" s="138"/>
      <c r="EV341" s="138"/>
      <c r="FF341" s="138"/>
      <c r="FP341" s="138"/>
      <c r="FZ341" s="138"/>
      <c r="GJ341" s="138"/>
      <c r="GT341" s="138"/>
      <c r="HD341" s="138"/>
      <c r="HN341" s="138"/>
      <c r="HX341" s="138"/>
      <c r="IH341" s="138"/>
      <c r="IR341" s="138"/>
    </row>
    <row xmlns:x14ac="http://schemas.microsoft.com/office/spreadsheetml/2009/9/ac" r="342" s="3" customFormat="true" x14ac:dyDescent="0.25">
      <c r="A342" s="420"/>
      <c r="B342" s="138"/>
      <c r="L342" s="138"/>
      <c r="V342" s="138"/>
      <c r="AF342" s="138"/>
      <c r="AP342" s="138"/>
      <c r="AZ342" s="138"/>
      <c r="BA342" s="138"/>
      <c r="BB342" s="138"/>
      <c r="BC342" s="138"/>
      <c r="BD342" s="138"/>
      <c r="BE342" s="138"/>
      <c r="BF342" s="138"/>
      <c r="BG342" s="138"/>
      <c r="BJ342" s="138"/>
      <c r="BT342" s="138"/>
      <c r="CD342" s="138"/>
      <c r="CN342" s="138"/>
      <c r="CX342" s="138"/>
      <c r="DH342" s="138"/>
      <c r="DR342" s="138"/>
      <c r="EB342" s="138"/>
      <c r="EL342" s="138"/>
      <c r="EV342" s="138"/>
      <c r="FF342" s="138"/>
      <c r="FP342" s="138"/>
      <c r="FZ342" s="138"/>
      <c r="GJ342" s="138"/>
      <c r="GT342" s="138"/>
      <c r="HD342" s="138"/>
      <c r="HN342" s="138"/>
      <c r="HX342" s="138"/>
      <c r="IH342" s="138"/>
      <c r="IR342" s="138"/>
    </row>
    <row xmlns:x14ac="http://schemas.microsoft.com/office/spreadsheetml/2009/9/ac" r="343" s="3" customFormat="true" x14ac:dyDescent="0.25">
      <c r="A343" s="420"/>
      <c r="B343" s="138"/>
      <c r="L343" s="138"/>
      <c r="V343" s="138"/>
      <c r="AF343" s="138"/>
      <c r="AP343" s="138"/>
      <c r="AZ343" s="138"/>
      <c r="BA343" s="138"/>
      <c r="BB343" s="138"/>
      <c r="BC343" s="138"/>
      <c r="BD343" s="138"/>
      <c r="BE343" s="138"/>
      <c r="BF343" s="138"/>
      <c r="BG343" s="138"/>
      <c r="BJ343" s="138"/>
      <c r="BT343" s="138"/>
      <c r="CD343" s="138"/>
      <c r="CN343" s="138"/>
      <c r="CX343" s="138"/>
      <c r="DH343" s="138"/>
      <c r="DR343" s="138"/>
      <c r="EB343" s="138"/>
      <c r="EL343" s="138"/>
      <c r="EV343" s="138"/>
      <c r="FF343" s="138"/>
      <c r="FP343" s="138"/>
      <c r="FZ343" s="138"/>
      <c r="GJ343" s="138"/>
      <c r="GT343" s="138"/>
      <c r="HD343" s="138"/>
      <c r="HN343" s="138"/>
      <c r="HX343" s="138"/>
      <c r="IH343" s="138"/>
      <c r="IR343" s="138"/>
    </row>
    <row xmlns:x14ac="http://schemas.microsoft.com/office/spreadsheetml/2009/9/ac" r="344" s="3" customFormat="true" x14ac:dyDescent="0.25">
      <c r="A344" s="420"/>
      <c r="B344" s="138"/>
      <c r="L344" s="138"/>
      <c r="V344" s="138"/>
      <c r="AF344" s="138"/>
      <c r="AP344" s="138"/>
      <c r="AZ344" s="138"/>
      <c r="BA344" s="138"/>
      <c r="BB344" s="138"/>
      <c r="BC344" s="138"/>
      <c r="BD344" s="138"/>
      <c r="BE344" s="138"/>
      <c r="BF344" s="138"/>
      <c r="BG344" s="138"/>
      <c r="BJ344" s="138"/>
      <c r="BT344" s="138"/>
      <c r="CD344" s="138"/>
      <c r="CN344" s="138"/>
      <c r="CX344" s="138"/>
      <c r="DH344" s="138"/>
      <c r="DR344" s="138"/>
      <c r="EB344" s="138"/>
      <c r="EL344" s="138"/>
      <c r="EV344" s="138"/>
      <c r="FF344" s="138"/>
      <c r="FP344" s="138"/>
      <c r="FZ344" s="138"/>
      <c r="GJ344" s="138"/>
      <c r="GT344" s="138"/>
      <c r="HD344" s="138"/>
      <c r="HN344" s="138"/>
      <c r="HX344" s="138"/>
      <c r="IH344" s="138"/>
      <c r="IR344" s="138"/>
    </row>
    <row xmlns:x14ac="http://schemas.microsoft.com/office/spreadsheetml/2009/9/ac" r="345" s="3" customFormat="true" x14ac:dyDescent="0.25">
      <c r="A345" s="420"/>
      <c r="B345" s="138"/>
      <c r="L345" s="138"/>
      <c r="V345" s="138"/>
      <c r="AF345" s="138"/>
      <c r="AP345" s="138"/>
      <c r="AZ345" s="138"/>
      <c r="BA345" s="138"/>
      <c r="BB345" s="138"/>
      <c r="BC345" s="138"/>
      <c r="BD345" s="138"/>
      <c r="BE345" s="138"/>
      <c r="BF345" s="138"/>
      <c r="BG345" s="138"/>
      <c r="BJ345" s="138"/>
      <c r="BT345" s="138"/>
      <c r="CD345" s="138"/>
      <c r="CN345" s="138"/>
      <c r="CX345" s="138"/>
      <c r="DH345" s="138"/>
      <c r="DR345" s="138"/>
      <c r="EB345" s="138"/>
      <c r="EL345" s="138"/>
      <c r="EV345" s="138"/>
      <c r="FF345" s="138"/>
      <c r="FP345" s="138"/>
      <c r="FZ345" s="138"/>
      <c r="GJ345" s="138"/>
      <c r="GT345" s="138"/>
      <c r="HD345" s="138"/>
      <c r="HN345" s="138"/>
      <c r="HX345" s="138"/>
      <c r="IH345" s="138"/>
      <c r="IR345" s="138"/>
    </row>
    <row xmlns:x14ac="http://schemas.microsoft.com/office/spreadsheetml/2009/9/ac" r="346" s="3" customFormat="true" x14ac:dyDescent="0.25">
      <c r="A346" s="420"/>
      <c r="B346" s="138"/>
      <c r="L346" s="138"/>
      <c r="V346" s="138"/>
      <c r="AF346" s="138"/>
      <c r="AP346" s="138"/>
      <c r="AZ346" s="138"/>
      <c r="BA346" s="138"/>
      <c r="BB346" s="138"/>
      <c r="BC346" s="138"/>
      <c r="BD346" s="138"/>
      <c r="BE346" s="138"/>
      <c r="BF346" s="138"/>
      <c r="BG346" s="138"/>
      <c r="BJ346" s="138"/>
      <c r="BT346" s="138"/>
      <c r="CD346" s="138"/>
      <c r="CN346" s="138"/>
      <c r="CX346" s="138"/>
      <c r="DH346" s="138"/>
      <c r="DR346" s="138"/>
      <c r="EB346" s="138"/>
      <c r="EL346" s="138"/>
      <c r="EV346" s="138"/>
      <c r="FF346" s="138"/>
      <c r="FP346" s="138"/>
      <c r="FZ346" s="138"/>
      <c r="GJ346" s="138"/>
      <c r="GT346" s="138"/>
      <c r="HD346" s="138"/>
      <c r="HN346" s="138"/>
      <c r="HX346" s="138"/>
      <c r="IH346" s="138"/>
      <c r="IR346" s="138"/>
    </row>
    <row xmlns:x14ac="http://schemas.microsoft.com/office/spreadsheetml/2009/9/ac" r="347" s="3" customFormat="true" x14ac:dyDescent="0.25">
      <c r="A347" s="420"/>
      <c r="B347" s="138"/>
      <c r="L347" s="138"/>
      <c r="V347" s="138"/>
      <c r="AF347" s="138"/>
      <c r="AP347" s="138"/>
      <c r="AZ347" s="138"/>
      <c r="BA347" s="138"/>
      <c r="BB347" s="138"/>
      <c r="BC347" s="138"/>
      <c r="BD347" s="138"/>
      <c r="BE347" s="138"/>
      <c r="BF347" s="138"/>
      <c r="BG347" s="138"/>
      <c r="BJ347" s="138"/>
      <c r="BT347" s="138"/>
      <c r="CD347" s="138"/>
      <c r="CN347" s="138"/>
      <c r="CX347" s="138"/>
      <c r="DH347" s="138"/>
      <c r="DR347" s="138"/>
      <c r="EB347" s="138"/>
      <c r="EL347" s="138"/>
      <c r="EV347" s="138"/>
      <c r="FF347" s="138"/>
      <c r="FP347" s="138"/>
      <c r="FZ347" s="138"/>
      <c r="GJ347" s="138"/>
      <c r="GT347" s="138"/>
      <c r="HD347" s="138"/>
      <c r="HN347" s="138"/>
      <c r="HX347" s="138"/>
      <c r="IH347" s="138"/>
      <c r="IR347" s="138"/>
    </row>
    <row xmlns:x14ac="http://schemas.microsoft.com/office/spreadsheetml/2009/9/ac" r="348" s="3" customFormat="true" x14ac:dyDescent="0.25">
      <c r="A348" s="420"/>
      <c r="B348" s="138"/>
      <c r="L348" s="138"/>
      <c r="V348" s="138"/>
      <c r="AF348" s="138"/>
      <c r="AP348" s="138"/>
      <c r="AZ348" s="138"/>
      <c r="BA348" s="138"/>
      <c r="BB348" s="138"/>
      <c r="BC348" s="138"/>
      <c r="BD348" s="138"/>
      <c r="BE348" s="138"/>
      <c r="BF348" s="138"/>
      <c r="BG348" s="138"/>
      <c r="BJ348" s="138"/>
      <c r="BT348" s="138"/>
      <c r="CD348" s="138"/>
      <c r="CN348" s="138"/>
      <c r="CX348" s="138"/>
      <c r="DH348" s="138"/>
      <c r="DR348" s="138"/>
      <c r="EB348" s="138"/>
      <c r="EL348" s="138"/>
      <c r="EV348" s="138"/>
      <c r="FF348" s="138"/>
      <c r="FP348" s="138"/>
      <c r="FZ348" s="138"/>
      <c r="GJ348" s="138"/>
      <c r="GT348" s="138"/>
      <c r="HD348" s="138"/>
      <c r="HN348" s="138"/>
      <c r="HX348" s="138"/>
      <c r="IH348" s="138"/>
      <c r="IR348" s="138"/>
    </row>
    <row xmlns:x14ac="http://schemas.microsoft.com/office/spreadsheetml/2009/9/ac" r="349" s="3" customFormat="true" x14ac:dyDescent="0.25">
      <c r="A349" s="420"/>
      <c r="B349" s="138"/>
      <c r="L349" s="138"/>
      <c r="V349" s="138"/>
      <c r="AF349" s="138"/>
      <c r="AP349" s="138"/>
      <c r="AZ349" s="138"/>
      <c r="BA349" s="138"/>
      <c r="BB349" s="138"/>
      <c r="BC349" s="138"/>
      <c r="BD349" s="138"/>
      <c r="BE349" s="138"/>
      <c r="BF349" s="138"/>
      <c r="BG349" s="138"/>
      <c r="BJ349" s="138"/>
      <c r="BT349" s="138"/>
      <c r="CD349" s="138"/>
      <c r="CN349" s="138"/>
      <c r="CX349" s="138"/>
      <c r="DH349" s="138"/>
      <c r="DR349" s="138"/>
      <c r="EB349" s="138"/>
      <c r="EL349" s="138"/>
      <c r="EV349" s="138"/>
      <c r="FF349" s="138"/>
      <c r="FP349" s="138"/>
      <c r="FZ349" s="138"/>
      <c r="GJ349" s="138"/>
      <c r="GT349" s="138"/>
      <c r="HD349" s="138"/>
      <c r="HN349" s="138"/>
      <c r="HX349" s="138"/>
      <c r="IH349" s="138"/>
      <c r="IR349" s="138"/>
    </row>
    <row xmlns:x14ac="http://schemas.microsoft.com/office/spreadsheetml/2009/9/ac" r="350" s="3" customFormat="true" x14ac:dyDescent="0.25">
      <c r="A350" s="420"/>
      <c r="B350" s="138"/>
      <c r="L350" s="138"/>
      <c r="V350" s="138"/>
      <c r="AF350" s="138"/>
      <c r="AP350" s="138"/>
      <c r="AZ350" s="138"/>
      <c r="BA350" s="138"/>
      <c r="BB350" s="138"/>
      <c r="BC350" s="138"/>
      <c r="BD350" s="138"/>
      <c r="BE350" s="138"/>
      <c r="BF350" s="138"/>
      <c r="BG350" s="138"/>
      <c r="BJ350" s="138"/>
      <c r="BT350" s="138"/>
      <c r="CD350" s="138"/>
      <c r="CN350" s="138"/>
      <c r="CX350" s="138"/>
      <c r="DH350" s="138"/>
      <c r="DR350" s="138"/>
      <c r="EB350" s="138"/>
      <c r="EL350" s="138"/>
      <c r="EV350" s="138"/>
      <c r="FF350" s="138"/>
      <c r="FP350" s="138"/>
      <c r="FZ350" s="138"/>
      <c r="GJ350" s="138"/>
      <c r="GT350" s="138"/>
      <c r="HD350" s="138"/>
      <c r="HN350" s="138"/>
      <c r="HX350" s="138"/>
      <c r="IH350" s="138"/>
      <c r="IR350" s="138"/>
    </row>
    <row xmlns:x14ac="http://schemas.microsoft.com/office/spreadsheetml/2009/9/ac" r="351" s="3" customFormat="true" x14ac:dyDescent="0.25">
      <c r="A351" s="420"/>
      <c r="B351" s="138"/>
      <c r="L351" s="138"/>
      <c r="V351" s="138"/>
      <c r="AF351" s="138"/>
      <c r="AP351" s="138"/>
      <c r="AZ351" s="138"/>
      <c r="BA351" s="138"/>
      <c r="BB351" s="138"/>
      <c r="BC351" s="138"/>
      <c r="BD351" s="138"/>
      <c r="BE351" s="138"/>
      <c r="BF351" s="138"/>
      <c r="BG351" s="138"/>
      <c r="BJ351" s="138"/>
      <c r="BT351" s="138"/>
      <c r="CD351" s="138"/>
      <c r="CN351" s="138"/>
      <c r="CX351" s="138"/>
      <c r="DH351" s="138"/>
      <c r="DR351" s="138"/>
      <c r="EB351" s="138"/>
      <c r="EL351" s="138"/>
      <c r="EV351" s="138"/>
      <c r="FF351" s="138"/>
      <c r="FP351" s="138"/>
      <c r="FZ351" s="138"/>
      <c r="GJ351" s="138"/>
      <c r="GT351" s="138"/>
      <c r="HD351" s="138"/>
      <c r="HN351" s="138"/>
      <c r="HX351" s="138"/>
      <c r="IH351" s="138"/>
      <c r="IR351" s="138"/>
    </row>
    <row xmlns:x14ac="http://schemas.microsoft.com/office/spreadsheetml/2009/9/ac" r="352" s="3" customFormat="true" x14ac:dyDescent="0.25">
      <c r="A352" s="420"/>
      <c r="B352" s="138"/>
      <c r="L352" s="138"/>
      <c r="V352" s="138"/>
      <c r="AF352" s="138"/>
      <c r="AP352" s="138"/>
      <c r="AZ352" s="138"/>
      <c r="BA352" s="138"/>
      <c r="BB352" s="138"/>
      <c r="BC352" s="138"/>
      <c r="BD352" s="138"/>
      <c r="BE352" s="138"/>
      <c r="BF352" s="138"/>
      <c r="BG352" s="138"/>
      <c r="BJ352" s="138"/>
      <c r="BT352" s="138"/>
      <c r="CD352" s="138"/>
      <c r="CN352" s="138"/>
      <c r="CX352" s="138"/>
      <c r="DH352" s="138"/>
      <c r="DR352" s="138"/>
      <c r="EB352" s="138"/>
      <c r="EL352" s="138"/>
      <c r="EV352" s="138"/>
      <c r="FF352" s="138"/>
      <c r="FP352" s="138"/>
      <c r="FZ352" s="138"/>
      <c r="GJ352" s="138"/>
      <c r="GT352" s="138"/>
      <c r="HD352" s="138"/>
      <c r="HN352" s="138"/>
      <c r="HX352" s="138"/>
      <c r="IH352" s="138"/>
      <c r="IR352" s="138"/>
    </row>
    <row xmlns:x14ac="http://schemas.microsoft.com/office/spreadsheetml/2009/9/ac" r="353" s="3" customFormat="true" x14ac:dyDescent="0.25">
      <c r="A353" s="420"/>
      <c r="B353" s="138"/>
      <c r="L353" s="138"/>
      <c r="V353" s="138"/>
      <c r="AF353" s="138"/>
      <c r="AP353" s="138"/>
      <c r="AZ353" s="138"/>
      <c r="BA353" s="138"/>
      <c r="BB353" s="138"/>
      <c r="BC353" s="138"/>
      <c r="BD353" s="138"/>
      <c r="BE353" s="138"/>
      <c r="BF353" s="138"/>
      <c r="BG353" s="138"/>
      <c r="BJ353" s="138"/>
      <c r="BT353" s="138"/>
      <c r="CD353" s="138"/>
      <c r="CN353" s="138"/>
      <c r="CX353" s="138"/>
      <c r="DH353" s="138"/>
      <c r="DR353" s="138"/>
      <c r="EB353" s="138"/>
      <c r="EL353" s="138"/>
      <c r="EV353" s="138"/>
      <c r="FF353" s="138"/>
      <c r="FP353" s="138"/>
      <c r="FZ353" s="138"/>
      <c r="GJ353" s="138"/>
      <c r="GT353" s="138"/>
      <c r="HD353" s="138"/>
      <c r="HN353" s="138"/>
      <c r="HX353" s="138"/>
      <c r="IH353" s="138"/>
      <c r="IR353" s="138"/>
    </row>
    <row xmlns:x14ac="http://schemas.microsoft.com/office/spreadsheetml/2009/9/ac" r="354" s="3" customFormat="true" x14ac:dyDescent="0.25">
      <c r="A354" s="420"/>
      <c r="B354" s="138"/>
      <c r="L354" s="138"/>
      <c r="V354" s="138"/>
      <c r="AF354" s="138"/>
      <c r="AP354" s="138"/>
      <c r="AZ354" s="138"/>
      <c r="BA354" s="138"/>
      <c r="BB354" s="138"/>
      <c r="BC354" s="138"/>
      <c r="BD354" s="138"/>
      <c r="BE354" s="138"/>
      <c r="BF354" s="138"/>
      <c r="BG354" s="138"/>
      <c r="BJ354" s="138"/>
      <c r="BT354" s="138"/>
      <c r="CD354" s="138"/>
      <c r="CN354" s="138"/>
      <c r="CX354" s="138"/>
      <c r="DH354" s="138"/>
      <c r="DR354" s="138"/>
      <c r="EB354" s="138"/>
      <c r="EL354" s="138"/>
      <c r="EV354" s="138"/>
      <c r="FF354" s="138"/>
      <c r="FP354" s="138"/>
      <c r="FZ354" s="138"/>
      <c r="GJ354" s="138"/>
      <c r="GT354" s="138"/>
      <c r="HD354" s="138"/>
      <c r="HN354" s="138"/>
      <c r="HX354" s="138"/>
      <c r="IH354" s="138"/>
      <c r="IR354" s="138"/>
    </row>
    <row xmlns:x14ac="http://schemas.microsoft.com/office/spreadsheetml/2009/9/ac" r="355" s="3" customFormat="true" x14ac:dyDescent="0.25">
      <c r="A355" s="420"/>
      <c r="B355" s="138"/>
      <c r="L355" s="138"/>
      <c r="V355" s="138"/>
      <c r="AF355" s="138"/>
      <c r="AP355" s="138"/>
      <c r="AZ355" s="138"/>
      <c r="BA355" s="138"/>
      <c r="BB355" s="138"/>
      <c r="BC355" s="138"/>
      <c r="BD355" s="138"/>
      <c r="BE355" s="138"/>
      <c r="BF355" s="138"/>
      <c r="BG355" s="138"/>
      <c r="BJ355" s="138"/>
      <c r="BT355" s="138"/>
      <c r="CD355" s="138"/>
      <c r="CN355" s="138"/>
      <c r="CX355" s="138"/>
      <c r="DH355" s="138"/>
      <c r="DR355" s="138"/>
      <c r="EB355" s="138"/>
      <c r="EL355" s="138"/>
      <c r="EV355" s="138"/>
      <c r="FF355" s="138"/>
      <c r="FP355" s="138"/>
      <c r="FZ355" s="138"/>
      <c r="GJ355" s="138"/>
      <c r="GT355" s="138"/>
      <c r="HD355" s="138"/>
      <c r="HN355" s="138"/>
      <c r="HX355" s="138"/>
      <c r="IH355" s="138"/>
      <c r="IR355" s="138"/>
    </row>
    <row xmlns:x14ac="http://schemas.microsoft.com/office/spreadsheetml/2009/9/ac" r="356" s="3" customFormat="true" x14ac:dyDescent="0.25">
      <c r="A356" s="420"/>
      <c r="B356" s="138"/>
      <c r="L356" s="138"/>
      <c r="V356" s="138"/>
      <c r="AF356" s="138"/>
      <c r="AP356" s="138"/>
      <c r="AZ356" s="138"/>
      <c r="BA356" s="138"/>
      <c r="BB356" s="138"/>
      <c r="BC356" s="138"/>
      <c r="BD356" s="138"/>
      <c r="BE356" s="138"/>
      <c r="BF356" s="138"/>
      <c r="BG356" s="138"/>
      <c r="BJ356" s="138"/>
      <c r="BT356" s="138"/>
      <c r="CD356" s="138"/>
      <c r="CN356" s="138"/>
      <c r="CX356" s="138"/>
      <c r="DH356" s="138"/>
      <c r="DR356" s="138"/>
      <c r="EB356" s="138"/>
      <c r="EL356" s="138"/>
      <c r="EV356" s="138"/>
      <c r="FF356" s="138"/>
      <c r="FP356" s="138"/>
      <c r="FZ356" s="138"/>
      <c r="GJ356" s="138"/>
      <c r="GT356" s="138"/>
      <c r="HD356" s="138"/>
      <c r="HN356" s="138"/>
      <c r="HX356" s="138"/>
      <c r="IH356" s="138"/>
      <c r="IR356" s="138"/>
    </row>
    <row xmlns:x14ac="http://schemas.microsoft.com/office/spreadsheetml/2009/9/ac" r="357" s="3" customFormat="true" x14ac:dyDescent="0.25">
      <c r="A357" s="420"/>
      <c r="B357" s="138"/>
      <c r="L357" s="138"/>
      <c r="V357" s="138"/>
      <c r="AF357" s="138"/>
      <c r="AP357" s="138"/>
      <c r="AZ357" s="138"/>
      <c r="BA357" s="138"/>
      <c r="BB357" s="138"/>
      <c r="BC357" s="138"/>
      <c r="BD357" s="138"/>
      <c r="BE357" s="138"/>
      <c r="BF357" s="138"/>
      <c r="BG357" s="138"/>
      <c r="BJ357" s="138"/>
      <c r="BT357" s="138"/>
      <c r="CD357" s="138"/>
      <c r="CN357" s="138"/>
      <c r="CX357" s="138"/>
      <c r="DH357" s="138"/>
      <c r="DR357" s="138"/>
      <c r="EB357" s="138"/>
      <c r="EL357" s="138"/>
      <c r="EV357" s="138"/>
      <c r="FF357" s="138"/>
      <c r="FP357" s="138"/>
      <c r="FZ357" s="138"/>
      <c r="GJ357" s="138"/>
      <c r="GT357" s="138"/>
      <c r="HD357" s="138"/>
      <c r="HN357" s="138"/>
      <c r="HX357" s="138"/>
      <c r="IH357" s="138"/>
      <c r="IR357" s="138"/>
    </row>
    <row xmlns:x14ac="http://schemas.microsoft.com/office/spreadsheetml/2009/9/ac" r="358" s="3" customFormat="true" x14ac:dyDescent="0.25">
      <c r="A358" s="420"/>
      <c r="B358" s="138"/>
      <c r="L358" s="138"/>
      <c r="V358" s="138"/>
      <c r="AF358" s="138"/>
      <c r="AP358" s="138"/>
      <c r="AZ358" s="138"/>
      <c r="BA358" s="138"/>
      <c r="BB358" s="138"/>
      <c r="BC358" s="138"/>
      <c r="BD358" s="138"/>
      <c r="BE358" s="138"/>
      <c r="BF358" s="138"/>
      <c r="BG358" s="138"/>
      <c r="BJ358" s="138"/>
      <c r="BT358" s="138"/>
      <c r="CD358" s="138"/>
      <c r="CN358" s="138"/>
      <c r="CX358" s="138"/>
      <c r="DH358" s="138"/>
      <c r="DR358" s="138"/>
      <c r="EB358" s="138"/>
      <c r="EL358" s="138"/>
      <c r="EV358" s="138"/>
      <c r="FF358" s="138"/>
      <c r="FP358" s="138"/>
      <c r="FZ358" s="138"/>
      <c r="GJ358" s="138"/>
      <c r="GT358" s="138"/>
      <c r="HD358" s="138"/>
      <c r="HN358" s="138"/>
      <c r="HX358" s="138"/>
      <c r="IH358" s="138"/>
      <c r="IR358" s="138"/>
    </row>
    <row xmlns:x14ac="http://schemas.microsoft.com/office/spreadsheetml/2009/9/ac" r="359" s="3" customFormat="true" x14ac:dyDescent="0.25">
      <c r="A359" s="420"/>
      <c r="B359" s="138"/>
      <c r="L359" s="138"/>
      <c r="V359" s="138"/>
      <c r="AF359" s="138"/>
      <c r="AP359" s="138"/>
      <c r="AZ359" s="138"/>
      <c r="BA359" s="138"/>
      <c r="BB359" s="138"/>
      <c r="BC359" s="138"/>
      <c r="BD359" s="138"/>
      <c r="BE359" s="138"/>
      <c r="BF359" s="138"/>
      <c r="BG359" s="138"/>
      <c r="BJ359" s="138"/>
      <c r="BT359" s="138"/>
      <c r="CD359" s="138"/>
      <c r="CN359" s="138"/>
      <c r="CX359" s="138"/>
      <c r="DH359" s="138"/>
      <c r="DR359" s="138"/>
      <c r="EB359" s="138"/>
      <c r="EL359" s="138"/>
      <c r="EV359" s="138"/>
      <c r="FF359" s="138"/>
      <c r="FP359" s="138"/>
      <c r="FZ359" s="138"/>
      <c r="GJ359" s="138"/>
      <c r="GT359" s="138"/>
      <c r="HD359" s="138"/>
      <c r="HN359" s="138"/>
      <c r="HX359" s="138"/>
      <c r="IH359" s="138"/>
      <c r="IR359" s="138"/>
    </row>
    <row xmlns:x14ac="http://schemas.microsoft.com/office/spreadsheetml/2009/9/ac" r="360" s="3" customFormat="true" x14ac:dyDescent="0.25">
      <c r="A360" s="420"/>
      <c r="B360" s="138"/>
      <c r="L360" s="138"/>
      <c r="V360" s="138"/>
      <c r="AF360" s="138"/>
      <c r="AP360" s="138"/>
      <c r="AZ360" s="138"/>
      <c r="BA360" s="138"/>
      <c r="BB360" s="138"/>
      <c r="BC360" s="138"/>
      <c r="BD360" s="138"/>
      <c r="BE360" s="138"/>
      <c r="BF360" s="138"/>
      <c r="BG360" s="138"/>
      <c r="BJ360" s="138"/>
      <c r="BT360" s="138"/>
      <c r="CD360" s="138"/>
      <c r="CN360" s="138"/>
      <c r="CX360" s="138"/>
      <c r="DH360" s="138"/>
      <c r="DR360" s="138"/>
      <c r="EB360" s="138"/>
      <c r="EL360" s="138"/>
      <c r="EV360" s="138"/>
      <c r="FF360" s="138"/>
      <c r="FP360" s="138"/>
      <c r="FZ360" s="138"/>
      <c r="GJ360" s="138"/>
      <c r="GT360" s="138"/>
      <c r="HD360" s="138"/>
      <c r="HN360" s="138"/>
      <c r="HX360" s="138"/>
      <c r="IH360" s="138"/>
      <c r="IR360" s="138"/>
    </row>
    <row xmlns:x14ac="http://schemas.microsoft.com/office/spreadsheetml/2009/9/ac" r="361" s="3" customFormat="true" x14ac:dyDescent="0.25">
      <c r="A361" s="420"/>
      <c r="B361" s="138"/>
      <c r="L361" s="138"/>
      <c r="V361" s="138"/>
      <c r="AF361" s="138"/>
      <c r="AP361" s="138"/>
      <c r="AZ361" s="138"/>
      <c r="BA361" s="138"/>
      <c r="BB361" s="138"/>
      <c r="BC361" s="138"/>
      <c r="BD361" s="138"/>
      <c r="BE361" s="138"/>
      <c r="BF361" s="138"/>
      <c r="BG361" s="138"/>
      <c r="BJ361" s="138"/>
      <c r="BT361" s="138"/>
      <c r="CD361" s="138"/>
      <c r="CN361" s="138"/>
      <c r="CX361" s="138"/>
      <c r="DH361" s="138"/>
      <c r="DR361" s="138"/>
      <c r="EB361" s="138"/>
      <c r="EL361" s="138"/>
      <c r="EV361" s="138"/>
      <c r="FF361" s="138"/>
      <c r="FP361" s="138"/>
      <c r="FZ361" s="138"/>
      <c r="GJ361" s="138"/>
      <c r="GT361" s="138"/>
      <c r="HD361" s="138"/>
      <c r="HN361" s="138"/>
      <c r="HX361" s="138"/>
      <c r="IH361" s="138"/>
      <c r="IR361" s="138"/>
    </row>
    <row xmlns:x14ac="http://schemas.microsoft.com/office/spreadsheetml/2009/9/ac" r="362" s="3" customFormat="true" x14ac:dyDescent="0.25">
      <c r="A362" s="420"/>
      <c r="B362" s="138"/>
      <c r="L362" s="138"/>
      <c r="V362" s="138"/>
      <c r="AF362" s="138"/>
      <c r="AP362" s="138"/>
      <c r="AZ362" s="138"/>
      <c r="BA362" s="138"/>
      <c r="BB362" s="138"/>
      <c r="BC362" s="138"/>
      <c r="BD362" s="138"/>
      <c r="BE362" s="138"/>
      <c r="BF362" s="138"/>
      <c r="BG362" s="138"/>
      <c r="BJ362" s="138"/>
      <c r="BT362" s="138"/>
      <c r="CD362" s="138"/>
      <c r="CN362" s="138"/>
      <c r="CX362" s="138"/>
      <c r="DH362" s="138"/>
      <c r="DR362" s="138"/>
      <c r="EB362" s="138"/>
      <c r="EL362" s="138"/>
      <c r="EV362" s="138"/>
      <c r="FF362" s="138"/>
      <c r="FP362" s="138"/>
      <c r="FZ362" s="138"/>
      <c r="GJ362" s="138"/>
      <c r="GT362" s="138"/>
      <c r="HD362" s="138"/>
      <c r="HN362" s="138"/>
      <c r="HX362" s="138"/>
      <c r="IH362" s="138"/>
      <c r="IR362" s="138"/>
    </row>
    <row xmlns:x14ac="http://schemas.microsoft.com/office/spreadsheetml/2009/9/ac" r="363" s="3" customFormat="true" x14ac:dyDescent="0.25">
      <c r="A363" s="420"/>
      <c r="B363" s="138"/>
      <c r="L363" s="138"/>
      <c r="V363" s="138"/>
      <c r="AF363" s="138"/>
      <c r="AP363" s="138"/>
      <c r="AZ363" s="138"/>
      <c r="BA363" s="138"/>
      <c r="BB363" s="138"/>
      <c r="BC363" s="138"/>
      <c r="BD363" s="138"/>
      <c r="BE363" s="138"/>
      <c r="BF363" s="138"/>
      <c r="BG363" s="138"/>
      <c r="BJ363" s="138"/>
      <c r="BT363" s="138"/>
      <c r="CD363" s="138"/>
      <c r="CN363" s="138"/>
      <c r="CX363" s="138"/>
      <c r="DH363" s="138"/>
      <c r="DR363" s="138"/>
      <c r="EB363" s="138"/>
      <c r="EL363" s="138"/>
      <c r="EV363" s="138"/>
      <c r="FF363" s="138"/>
      <c r="FP363" s="138"/>
      <c r="FZ363" s="138"/>
      <c r="GJ363" s="138"/>
      <c r="GT363" s="138"/>
      <c r="HD363" s="138"/>
      <c r="HN363" s="138"/>
      <c r="HX363" s="138"/>
      <c r="IH363" s="138"/>
      <c r="IR363" s="138"/>
    </row>
    <row xmlns:x14ac="http://schemas.microsoft.com/office/spreadsheetml/2009/9/ac" r="364" s="3" customFormat="true" x14ac:dyDescent="0.25">
      <c r="A364" s="420"/>
      <c r="B364" s="138"/>
      <c r="L364" s="138"/>
      <c r="V364" s="138"/>
      <c r="AF364" s="138"/>
      <c r="AP364" s="138"/>
      <c r="AZ364" s="138"/>
      <c r="BA364" s="138"/>
      <c r="BB364" s="138"/>
      <c r="BC364" s="138"/>
      <c r="BD364" s="138"/>
      <c r="BE364" s="138"/>
      <c r="BF364" s="138"/>
      <c r="BG364" s="138"/>
      <c r="BJ364" s="138"/>
      <c r="BT364" s="138"/>
      <c r="CD364" s="138"/>
      <c r="CN364" s="138"/>
      <c r="CX364" s="138"/>
      <c r="DH364" s="138"/>
      <c r="DR364" s="138"/>
      <c r="EB364" s="138"/>
      <c r="EL364" s="138"/>
      <c r="EV364" s="138"/>
      <c r="FF364" s="138"/>
      <c r="FP364" s="138"/>
      <c r="FZ364" s="138"/>
      <c r="GJ364" s="138"/>
      <c r="GT364" s="138"/>
      <c r="HD364" s="138"/>
      <c r="HN364" s="138"/>
      <c r="HX364" s="138"/>
      <c r="IH364" s="138"/>
      <c r="IR364" s="138"/>
    </row>
    <row xmlns:x14ac="http://schemas.microsoft.com/office/spreadsheetml/2009/9/ac" r="365" s="3" customFormat="true" x14ac:dyDescent="0.25">
      <c r="A365" s="420"/>
      <c r="B365" s="138"/>
      <c r="L365" s="138"/>
      <c r="V365" s="138"/>
      <c r="AF365" s="138"/>
      <c r="AP365" s="138"/>
      <c r="AZ365" s="138"/>
      <c r="BA365" s="138"/>
      <c r="BB365" s="138"/>
      <c r="BC365" s="138"/>
      <c r="BD365" s="138"/>
      <c r="BE365" s="138"/>
      <c r="BF365" s="138"/>
      <c r="BG365" s="138"/>
      <c r="BJ365" s="138"/>
      <c r="BT365" s="138"/>
      <c r="CD365" s="138"/>
      <c r="CN365" s="138"/>
      <c r="CX365" s="138"/>
      <c r="DH365" s="138"/>
      <c r="DR365" s="138"/>
      <c r="EB365" s="138"/>
      <c r="EL365" s="138"/>
      <c r="EV365" s="138"/>
      <c r="FF365" s="138"/>
      <c r="FP365" s="138"/>
      <c r="FZ365" s="138"/>
      <c r="GJ365" s="138"/>
      <c r="GT365" s="138"/>
      <c r="HD365" s="138"/>
      <c r="HN365" s="138"/>
      <c r="HX365" s="138"/>
      <c r="IH365" s="138"/>
      <c r="IR365" s="138"/>
    </row>
    <row xmlns:x14ac="http://schemas.microsoft.com/office/spreadsheetml/2009/9/ac" r="366" s="3" customFormat="true" x14ac:dyDescent="0.25">
      <c r="A366" s="420"/>
      <c r="B366" s="138"/>
      <c r="L366" s="138"/>
      <c r="V366" s="138"/>
      <c r="AF366" s="138"/>
      <c r="AP366" s="138"/>
      <c r="AZ366" s="138"/>
      <c r="BA366" s="138"/>
      <c r="BB366" s="138"/>
      <c r="BC366" s="138"/>
      <c r="BD366" s="138"/>
      <c r="BE366" s="138"/>
      <c r="BF366" s="138"/>
      <c r="BG366" s="138"/>
      <c r="BJ366" s="138"/>
      <c r="BT366" s="138"/>
      <c r="CD366" s="138"/>
      <c r="CN366" s="138"/>
      <c r="CX366" s="138"/>
      <c r="DH366" s="138"/>
      <c r="DR366" s="138"/>
      <c r="EB366" s="138"/>
      <c r="EL366" s="138"/>
      <c r="EV366" s="138"/>
      <c r="FF366" s="138"/>
      <c r="FP366" s="138"/>
      <c r="FZ366" s="138"/>
      <c r="GJ366" s="138"/>
      <c r="GT366" s="138"/>
      <c r="HD366" s="138"/>
      <c r="HN366" s="138"/>
      <c r="HX366" s="138"/>
      <c r="IH366" s="138"/>
      <c r="IR366" s="138"/>
    </row>
    <row xmlns:x14ac="http://schemas.microsoft.com/office/spreadsheetml/2009/9/ac" r="367" s="3" customFormat="true" x14ac:dyDescent="0.25">
      <c r="A367" s="420"/>
      <c r="B367" s="138"/>
      <c r="L367" s="138"/>
      <c r="V367" s="138"/>
      <c r="AF367" s="138"/>
      <c r="AP367" s="138"/>
      <c r="AZ367" s="138"/>
      <c r="BA367" s="138"/>
      <c r="BB367" s="138"/>
      <c r="BC367" s="138"/>
      <c r="BD367" s="138"/>
      <c r="BE367" s="138"/>
      <c r="BF367" s="138"/>
      <c r="BG367" s="138"/>
      <c r="BJ367" s="138"/>
      <c r="BT367" s="138"/>
      <c r="CD367" s="138"/>
      <c r="CN367" s="138"/>
      <c r="CX367" s="138"/>
      <c r="DH367" s="138"/>
      <c r="DR367" s="138"/>
      <c r="EB367" s="138"/>
      <c r="EL367" s="138"/>
      <c r="EV367" s="138"/>
      <c r="FF367" s="138"/>
      <c r="FP367" s="138"/>
      <c r="FZ367" s="138"/>
      <c r="GJ367" s="138"/>
      <c r="GT367" s="138"/>
      <c r="HD367" s="138"/>
      <c r="HN367" s="138"/>
      <c r="HX367" s="138"/>
      <c r="IH367" s="138"/>
      <c r="IR367" s="138"/>
    </row>
    <row xmlns:x14ac="http://schemas.microsoft.com/office/spreadsheetml/2009/9/ac" r="368" s="3" customFormat="true" x14ac:dyDescent="0.25">
      <c r="A368" s="420"/>
      <c r="B368" s="138"/>
      <c r="L368" s="138"/>
      <c r="V368" s="138"/>
      <c r="AF368" s="138"/>
      <c r="AP368" s="138"/>
      <c r="AZ368" s="138"/>
      <c r="BA368" s="138"/>
      <c r="BB368" s="138"/>
      <c r="BC368" s="138"/>
      <c r="BD368" s="138"/>
      <c r="BE368" s="138"/>
      <c r="BF368" s="138"/>
      <c r="BG368" s="138"/>
      <c r="BJ368" s="138"/>
      <c r="BT368" s="138"/>
      <c r="CD368" s="138"/>
      <c r="CN368" s="138"/>
      <c r="CX368" s="138"/>
      <c r="DH368" s="138"/>
      <c r="DR368" s="138"/>
      <c r="EB368" s="138"/>
      <c r="EL368" s="138"/>
      <c r="EV368" s="138"/>
      <c r="FF368" s="138"/>
      <c r="FP368" s="138"/>
      <c r="FZ368" s="138"/>
      <c r="GJ368" s="138"/>
      <c r="GT368" s="138"/>
      <c r="HD368" s="138"/>
      <c r="HN368" s="138"/>
      <c r="HX368" s="138"/>
      <c r="IH368" s="138"/>
      <c r="IR368" s="138"/>
    </row>
    <row xmlns:x14ac="http://schemas.microsoft.com/office/spreadsheetml/2009/9/ac" r="369" s="3" customFormat="true" x14ac:dyDescent="0.25">
      <c r="A369" s="420"/>
      <c r="B369" s="138"/>
      <c r="L369" s="138"/>
      <c r="V369" s="138"/>
      <c r="AF369" s="138"/>
      <c r="AP369" s="138"/>
      <c r="AZ369" s="138"/>
      <c r="BA369" s="138"/>
      <c r="BB369" s="138"/>
      <c r="BC369" s="138"/>
      <c r="BD369" s="138"/>
      <c r="BE369" s="138"/>
      <c r="BF369" s="138"/>
      <c r="BG369" s="138"/>
      <c r="BJ369" s="138"/>
      <c r="BT369" s="138"/>
      <c r="CD369" s="138"/>
      <c r="CN369" s="138"/>
      <c r="CX369" s="138"/>
      <c r="DH369" s="138"/>
      <c r="DR369" s="138"/>
      <c r="EB369" s="138"/>
      <c r="EL369" s="138"/>
      <c r="EV369" s="138"/>
      <c r="FF369" s="138"/>
      <c r="FP369" s="138"/>
      <c r="FZ369" s="138"/>
      <c r="GJ369" s="138"/>
      <c r="GT369" s="138"/>
      <c r="HD369" s="138"/>
      <c r="HN369" s="138"/>
      <c r="HX369" s="138"/>
      <c r="IH369" s="138"/>
      <c r="IR369" s="138"/>
    </row>
    <row xmlns:x14ac="http://schemas.microsoft.com/office/spreadsheetml/2009/9/ac" r="370" s="3" customFormat="true" x14ac:dyDescent="0.25">
      <c r="A370" s="420"/>
      <c r="B370" s="138"/>
      <c r="L370" s="138"/>
      <c r="V370" s="138"/>
      <c r="AF370" s="138"/>
      <c r="AP370" s="138"/>
      <c r="AZ370" s="138"/>
      <c r="BA370" s="138"/>
      <c r="BB370" s="138"/>
      <c r="BC370" s="138"/>
      <c r="BD370" s="138"/>
      <c r="BE370" s="138"/>
      <c r="BF370" s="138"/>
      <c r="BG370" s="138"/>
      <c r="BJ370" s="138"/>
      <c r="BT370" s="138"/>
      <c r="CD370" s="138"/>
      <c r="CN370" s="138"/>
      <c r="CX370" s="138"/>
      <c r="DH370" s="138"/>
      <c r="DR370" s="138"/>
      <c r="EB370" s="138"/>
      <c r="EL370" s="138"/>
      <c r="EV370" s="138"/>
      <c r="FF370" s="138"/>
      <c r="FP370" s="138"/>
      <c r="FZ370" s="138"/>
      <c r="GJ370" s="138"/>
      <c r="GT370" s="138"/>
      <c r="HD370" s="138"/>
      <c r="HN370" s="138"/>
      <c r="HX370" s="138"/>
      <c r="IH370" s="138"/>
      <c r="IR370" s="138"/>
    </row>
    <row xmlns:x14ac="http://schemas.microsoft.com/office/spreadsheetml/2009/9/ac" r="371" s="3" customFormat="true" x14ac:dyDescent="0.25">
      <c r="A371" s="420"/>
      <c r="B371" s="138"/>
      <c r="L371" s="138"/>
      <c r="V371" s="138"/>
      <c r="AF371" s="138"/>
      <c r="AP371" s="138"/>
      <c r="AZ371" s="138"/>
      <c r="BA371" s="138"/>
      <c r="BB371" s="138"/>
      <c r="BC371" s="138"/>
      <c r="BD371" s="138"/>
      <c r="BE371" s="138"/>
      <c r="BF371" s="138"/>
      <c r="BG371" s="138"/>
      <c r="BJ371" s="138"/>
      <c r="BT371" s="138"/>
      <c r="CD371" s="138"/>
      <c r="CN371" s="138"/>
      <c r="CX371" s="138"/>
      <c r="DH371" s="138"/>
      <c r="DR371" s="138"/>
      <c r="EB371" s="138"/>
      <c r="EL371" s="138"/>
      <c r="EV371" s="138"/>
      <c r="FF371" s="138"/>
      <c r="FP371" s="138"/>
      <c r="FZ371" s="138"/>
      <c r="GJ371" s="138"/>
      <c r="GT371" s="138"/>
      <c r="HD371" s="138"/>
      <c r="HN371" s="138"/>
      <c r="HX371" s="138"/>
      <c r="IH371" s="138"/>
      <c r="IR371" s="138"/>
    </row>
    <row xmlns:x14ac="http://schemas.microsoft.com/office/spreadsheetml/2009/9/ac" r="372" s="3" customFormat="true" x14ac:dyDescent="0.25">
      <c r="A372" s="420"/>
      <c r="B372" s="138"/>
      <c r="L372" s="138"/>
      <c r="V372" s="138"/>
      <c r="AF372" s="138"/>
      <c r="AP372" s="138"/>
      <c r="AZ372" s="138"/>
      <c r="BA372" s="138"/>
      <c r="BB372" s="138"/>
      <c r="BC372" s="138"/>
      <c r="BD372" s="138"/>
      <c r="BE372" s="138"/>
      <c r="BF372" s="138"/>
      <c r="BG372" s="138"/>
      <c r="BJ372" s="138"/>
      <c r="BT372" s="138"/>
      <c r="CD372" s="138"/>
      <c r="CN372" s="138"/>
      <c r="CX372" s="138"/>
      <c r="DH372" s="138"/>
      <c r="DR372" s="138"/>
      <c r="EB372" s="138"/>
      <c r="EL372" s="138"/>
      <c r="EV372" s="138"/>
      <c r="FF372" s="138"/>
      <c r="FP372" s="138"/>
      <c r="FZ372" s="138"/>
      <c r="GJ372" s="138"/>
      <c r="GT372" s="138"/>
      <c r="HD372" s="138"/>
      <c r="HN372" s="138"/>
      <c r="HX372" s="138"/>
      <c r="IH372" s="138"/>
      <c r="IR372" s="138"/>
    </row>
    <row xmlns:x14ac="http://schemas.microsoft.com/office/spreadsheetml/2009/9/ac" r="373" s="3" customFormat="true" x14ac:dyDescent="0.25">
      <c r="A373" s="420"/>
      <c r="B373" s="138"/>
      <c r="L373" s="138"/>
      <c r="V373" s="138"/>
      <c r="AF373" s="138"/>
      <c r="AP373" s="138"/>
      <c r="AZ373" s="138"/>
      <c r="BA373" s="138"/>
      <c r="BB373" s="138"/>
      <c r="BC373" s="138"/>
      <c r="BD373" s="138"/>
      <c r="BE373" s="138"/>
      <c r="BF373" s="138"/>
      <c r="BG373" s="138"/>
      <c r="BJ373" s="138"/>
      <c r="BT373" s="138"/>
      <c r="CD373" s="138"/>
      <c r="CN373" s="138"/>
      <c r="CX373" s="138"/>
      <c r="DH373" s="138"/>
      <c r="DR373" s="138"/>
      <c r="EB373" s="138"/>
      <c r="EL373" s="138"/>
      <c r="EV373" s="138"/>
      <c r="FF373" s="138"/>
      <c r="FP373" s="138"/>
      <c r="FZ373" s="138"/>
      <c r="GJ373" s="138"/>
      <c r="GT373" s="138"/>
      <c r="HD373" s="138"/>
      <c r="HN373" s="138"/>
      <c r="HX373" s="138"/>
      <c r="IH373" s="138"/>
      <c r="IR373" s="138"/>
    </row>
    <row xmlns:x14ac="http://schemas.microsoft.com/office/spreadsheetml/2009/9/ac" r="374" s="3" customFormat="true" x14ac:dyDescent="0.25">
      <c r="A374" s="420"/>
      <c r="B374" s="138"/>
      <c r="L374" s="138"/>
      <c r="V374" s="138"/>
      <c r="AF374" s="138"/>
      <c r="AP374" s="138"/>
      <c r="AZ374" s="138"/>
      <c r="BA374" s="138"/>
      <c r="BB374" s="138"/>
      <c r="BC374" s="138"/>
      <c r="BD374" s="138"/>
      <c r="BE374" s="138"/>
      <c r="BF374" s="138"/>
      <c r="BG374" s="138"/>
      <c r="BJ374" s="138"/>
      <c r="BT374" s="138"/>
      <c r="CD374" s="138"/>
      <c r="CN374" s="138"/>
      <c r="CX374" s="138"/>
      <c r="DH374" s="138"/>
      <c r="DR374" s="138"/>
      <c r="EB374" s="138"/>
      <c r="EL374" s="138"/>
      <c r="EV374" s="138"/>
      <c r="FF374" s="138"/>
      <c r="FP374" s="138"/>
      <c r="FZ374" s="138"/>
      <c r="GJ374" s="138"/>
      <c r="GT374" s="138"/>
      <c r="HD374" s="138"/>
      <c r="HN374" s="138"/>
      <c r="HX374" s="138"/>
      <c r="IH374" s="138"/>
      <c r="IR374" s="138"/>
    </row>
    <row xmlns:x14ac="http://schemas.microsoft.com/office/spreadsheetml/2009/9/ac" r="375" s="3" customFormat="true" x14ac:dyDescent="0.25">
      <c r="A375" s="420"/>
      <c r="B375" s="138"/>
      <c r="L375" s="138"/>
      <c r="V375" s="138"/>
      <c r="AF375" s="138"/>
      <c r="AP375" s="138"/>
      <c r="AZ375" s="138"/>
      <c r="BA375" s="138"/>
      <c r="BB375" s="138"/>
      <c r="BC375" s="138"/>
      <c r="BD375" s="138"/>
      <c r="BE375" s="138"/>
      <c r="BF375" s="138"/>
      <c r="BG375" s="138"/>
      <c r="BJ375" s="138"/>
      <c r="BT375" s="138"/>
      <c r="CD375" s="138"/>
      <c r="CN375" s="138"/>
      <c r="CX375" s="138"/>
      <c r="DH375" s="138"/>
      <c r="DR375" s="138"/>
      <c r="EB375" s="138"/>
      <c r="EL375" s="138"/>
      <c r="EV375" s="138"/>
      <c r="FF375" s="138"/>
      <c r="FP375" s="138"/>
      <c r="FZ375" s="138"/>
      <c r="GJ375" s="138"/>
      <c r="GT375" s="138"/>
      <c r="HD375" s="138"/>
      <c r="HN375" s="138"/>
      <c r="HX375" s="138"/>
      <c r="IH375" s="138"/>
      <c r="IR375" s="138"/>
    </row>
    <row xmlns:x14ac="http://schemas.microsoft.com/office/spreadsheetml/2009/9/ac" r="376" s="3" customFormat="true" x14ac:dyDescent="0.25">
      <c r="A376" s="420"/>
      <c r="B376" s="138"/>
      <c r="L376" s="138"/>
      <c r="V376" s="138"/>
      <c r="AF376" s="138"/>
      <c r="AP376" s="138"/>
      <c r="AZ376" s="138"/>
      <c r="BA376" s="138"/>
      <c r="BB376" s="138"/>
      <c r="BC376" s="138"/>
      <c r="BD376" s="138"/>
      <c r="BE376" s="138"/>
      <c r="BF376" s="138"/>
      <c r="BG376" s="138"/>
      <c r="BJ376" s="138"/>
      <c r="BT376" s="138"/>
      <c r="CD376" s="138"/>
      <c r="CN376" s="138"/>
      <c r="CX376" s="138"/>
      <c r="DH376" s="138"/>
      <c r="DR376" s="138"/>
      <c r="EB376" s="138"/>
      <c r="EL376" s="138"/>
      <c r="EV376" s="138"/>
      <c r="FF376" s="138"/>
      <c r="FP376" s="138"/>
      <c r="FZ376" s="138"/>
      <c r="GJ376" s="138"/>
      <c r="GT376" s="138"/>
      <c r="HD376" s="138"/>
      <c r="HN376" s="138"/>
      <c r="HX376" s="138"/>
      <c r="IH376" s="138"/>
      <c r="IR376" s="138"/>
    </row>
    <row xmlns:x14ac="http://schemas.microsoft.com/office/spreadsheetml/2009/9/ac" r="377" s="3" customFormat="true" x14ac:dyDescent="0.25">
      <c r="A377" s="420"/>
      <c r="B377" s="138"/>
      <c r="L377" s="138"/>
      <c r="V377" s="138"/>
      <c r="AF377" s="138"/>
      <c r="AP377" s="138"/>
      <c r="AZ377" s="138"/>
      <c r="BA377" s="138"/>
      <c r="BB377" s="138"/>
      <c r="BC377" s="138"/>
      <c r="BD377" s="138"/>
      <c r="BE377" s="138"/>
      <c r="BF377" s="138"/>
      <c r="BG377" s="138"/>
      <c r="BJ377" s="138"/>
      <c r="BT377" s="138"/>
      <c r="CD377" s="138"/>
      <c r="CN377" s="138"/>
      <c r="CX377" s="138"/>
      <c r="DH377" s="138"/>
      <c r="DR377" s="138"/>
      <c r="EB377" s="138"/>
      <c r="EL377" s="138"/>
      <c r="EV377" s="138"/>
      <c r="FF377" s="138"/>
      <c r="FP377" s="138"/>
      <c r="FZ377" s="138"/>
      <c r="GJ377" s="138"/>
      <c r="GT377" s="138"/>
      <c r="HD377" s="138"/>
      <c r="HN377" s="138"/>
      <c r="HX377" s="138"/>
      <c r="IH377" s="138"/>
      <c r="IR377" s="138"/>
    </row>
    <row xmlns:x14ac="http://schemas.microsoft.com/office/spreadsheetml/2009/9/ac" r="378" s="3" customFormat="true" x14ac:dyDescent="0.25">
      <c r="A378" s="420"/>
      <c r="B378" s="138"/>
      <c r="L378" s="138"/>
      <c r="V378" s="138"/>
      <c r="AF378" s="138"/>
      <c r="AP378" s="138"/>
      <c r="AZ378" s="138"/>
      <c r="BA378" s="138"/>
      <c r="BB378" s="138"/>
      <c r="BC378" s="138"/>
      <c r="BD378" s="138"/>
      <c r="BE378" s="138"/>
      <c r="BF378" s="138"/>
      <c r="BG378" s="138"/>
      <c r="BJ378" s="138"/>
      <c r="BT378" s="138"/>
      <c r="CD378" s="138"/>
      <c r="CN378" s="138"/>
      <c r="CX378" s="138"/>
      <c r="DH378" s="138"/>
      <c r="DR378" s="138"/>
      <c r="EB378" s="138"/>
      <c r="EL378" s="138"/>
      <c r="EV378" s="138"/>
      <c r="FF378" s="138"/>
      <c r="FP378" s="138"/>
      <c r="FZ378" s="138"/>
      <c r="GJ378" s="138"/>
      <c r="GT378" s="138"/>
      <c r="HD378" s="138"/>
      <c r="HN378" s="138"/>
      <c r="HX378" s="138"/>
      <c r="IH378" s="138"/>
      <c r="IR378" s="138"/>
    </row>
    <row xmlns:x14ac="http://schemas.microsoft.com/office/spreadsheetml/2009/9/ac" r="379" s="3" customFormat="true" x14ac:dyDescent="0.25">
      <c r="A379" s="420"/>
      <c r="B379" s="138"/>
      <c r="L379" s="138"/>
      <c r="V379" s="138"/>
      <c r="AF379" s="138"/>
      <c r="AP379" s="138"/>
      <c r="AZ379" s="138"/>
      <c r="BA379" s="138"/>
      <c r="BB379" s="138"/>
      <c r="BC379" s="138"/>
      <c r="BD379" s="138"/>
      <c r="BE379" s="138"/>
      <c r="BF379" s="138"/>
      <c r="BG379" s="138"/>
      <c r="BJ379" s="138"/>
      <c r="BT379" s="138"/>
      <c r="CD379" s="138"/>
      <c r="CN379" s="138"/>
      <c r="CX379" s="138"/>
      <c r="DH379" s="138"/>
      <c r="DR379" s="138"/>
      <c r="EB379" s="138"/>
      <c r="EL379" s="138"/>
      <c r="EV379" s="138"/>
      <c r="FF379" s="138"/>
      <c r="FP379" s="138"/>
      <c r="FZ379" s="138"/>
      <c r="GJ379" s="138"/>
      <c r="GT379" s="138"/>
      <c r="HD379" s="138"/>
      <c r="HN379" s="138"/>
      <c r="HX379" s="138"/>
      <c r="IH379" s="138"/>
      <c r="IR379" s="138"/>
    </row>
    <row xmlns:x14ac="http://schemas.microsoft.com/office/spreadsheetml/2009/9/ac" r="380" s="3" customFormat="true" x14ac:dyDescent="0.25">
      <c r="A380" s="420"/>
      <c r="B380" s="138"/>
      <c r="L380" s="138"/>
      <c r="V380" s="138"/>
      <c r="AF380" s="138"/>
      <c r="AP380" s="138"/>
      <c r="AZ380" s="138"/>
      <c r="BA380" s="138"/>
      <c r="BB380" s="138"/>
      <c r="BC380" s="138"/>
      <c r="BD380" s="138"/>
      <c r="BE380" s="138"/>
      <c r="BF380" s="138"/>
      <c r="BG380" s="138"/>
      <c r="BJ380" s="138"/>
      <c r="BT380" s="138"/>
      <c r="CD380" s="138"/>
      <c r="CN380" s="138"/>
      <c r="CX380" s="138"/>
      <c r="DH380" s="138"/>
      <c r="DR380" s="138"/>
      <c r="EB380" s="138"/>
      <c r="EL380" s="138"/>
      <c r="EV380" s="138"/>
      <c r="FF380" s="138"/>
      <c r="FP380" s="138"/>
      <c r="FZ380" s="138"/>
      <c r="GJ380" s="138"/>
      <c r="GT380" s="138"/>
      <c r="HD380" s="138"/>
      <c r="HN380" s="138"/>
      <c r="HX380" s="138"/>
      <c r="IH380" s="138"/>
      <c r="IR380" s="138"/>
    </row>
    <row xmlns:x14ac="http://schemas.microsoft.com/office/spreadsheetml/2009/9/ac" r="381" s="3" customFormat="true" x14ac:dyDescent="0.25">
      <c r="A381" s="420"/>
      <c r="B381" s="138"/>
      <c r="L381" s="138"/>
      <c r="V381" s="138"/>
      <c r="AF381" s="138"/>
      <c r="AP381" s="138"/>
      <c r="AZ381" s="138"/>
      <c r="BA381" s="138"/>
      <c r="BB381" s="138"/>
      <c r="BC381" s="138"/>
      <c r="BD381" s="138"/>
      <c r="BE381" s="138"/>
      <c r="BF381" s="138"/>
      <c r="BG381" s="138"/>
      <c r="BJ381" s="138"/>
      <c r="BT381" s="138"/>
      <c r="CD381" s="138"/>
      <c r="CN381" s="138"/>
      <c r="CX381" s="138"/>
      <c r="DH381" s="138"/>
      <c r="DR381" s="138"/>
      <c r="EB381" s="138"/>
      <c r="EL381" s="138"/>
      <c r="EV381" s="138"/>
      <c r="FF381" s="138"/>
      <c r="FP381" s="138"/>
      <c r="FZ381" s="138"/>
      <c r="GJ381" s="138"/>
      <c r="GT381" s="138"/>
      <c r="HD381" s="138"/>
      <c r="HN381" s="138"/>
      <c r="HX381" s="138"/>
      <c r="IH381" s="138"/>
      <c r="IR381" s="138"/>
    </row>
    <row xmlns:x14ac="http://schemas.microsoft.com/office/spreadsheetml/2009/9/ac" r="382" s="3" customFormat="true" x14ac:dyDescent="0.25">
      <c r="A382" s="420"/>
      <c r="B382" s="138"/>
      <c r="L382" s="138"/>
      <c r="V382" s="138"/>
      <c r="AF382" s="138"/>
      <c r="AP382" s="138"/>
      <c r="AZ382" s="138"/>
      <c r="BA382" s="138"/>
      <c r="BB382" s="138"/>
      <c r="BC382" s="138"/>
      <c r="BD382" s="138"/>
      <c r="BE382" s="138"/>
      <c r="BF382" s="138"/>
      <c r="BG382" s="138"/>
      <c r="BJ382" s="138"/>
      <c r="BT382" s="138"/>
      <c r="CD382" s="138"/>
      <c r="CN382" s="138"/>
      <c r="CX382" s="138"/>
      <c r="DH382" s="138"/>
      <c r="DR382" s="138"/>
      <c r="EB382" s="138"/>
      <c r="EL382" s="138"/>
      <c r="EV382" s="138"/>
      <c r="FF382" s="138"/>
      <c r="FP382" s="138"/>
      <c r="FZ382" s="138"/>
      <c r="GJ382" s="138"/>
      <c r="GT382" s="138"/>
      <c r="HD382" s="138"/>
      <c r="HN382" s="138"/>
      <c r="HX382" s="138"/>
      <c r="IH382" s="138"/>
      <c r="IR382" s="138"/>
    </row>
    <row xmlns:x14ac="http://schemas.microsoft.com/office/spreadsheetml/2009/9/ac" r="383" s="3" customFormat="true" x14ac:dyDescent="0.25">
      <c r="A383" s="420"/>
      <c r="B383" s="138"/>
      <c r="L383" s="138"/>
      <c r="V383" s="138"/>
      <c r="AF383" s="138"/>
      <c r="AP383" s="138"/>
      <c r="AZ383" s="138"/>
      <c r="BA383" s="138"/>
      <c r="BB383" s="138"/>
      <c r="BC383" s="138"/>
      <c r="BD383" s="138"/>
      <c r="BE383" s="138"/>
      <c r="BF383" s="138"/>
      <c r="BG383" s="138"/>
      <c r="BJ383" s="138"/>
      <c r="BT383" s="138"/>
      <c r="CD383" s="138"/>
      <c r="CN383" s="138"/>
      <c r="CX383" s="138"/>
      <c r="DH383" s="138"/>
      <c r="DR383" s="138"/>
      <c r="EB383" s="138"/>
      <c r="EL383" s="138"/>
      <c r="EV383" s="138"/>
      <c r="FF383" s="138"/>
      <c r="FP383" s="138"/>
      <c r="FZ383" s="138"/>
      <c r="GJ383" s="138"/>
      <c r="GT383" s="138"/>
      <c r="HD383" s="138"/>
      <c r="HN383" s="138"/>
      <c r="HX383" s="138"/>
      <c r="IH383" s="138"/>
      <c r="IR383" s="138"/>
    </row>
    <row xmlns:x14ac="http://schemas.microsoft.com/office/spreadsheetml/2009/9/ac" r="384" s="3" customFormat="true" x14ac:dyDescent="0.25">
      <c r="A384" s="420"/>
      <c r="B384" s="138"/>
      <c r="L384" s="138"/>
      <c r="V384" s="138"/>
      <c r="AF384" s="138"/>
      <c r="AP384" s="138"/>
      <c r="AZ384" s="138"/>
      <c r="BA384" s="138"/>
      <c r="BB384" s="138"/>
      <c r="BC384" s="138"/>
      <c r="BD384" s="138"/>
      <c r="BE384" s="138"/>
      <c r="BF384" s="138"/>
      <c r="BG384" s="138"/>
      <c r="BJ384" s="138"/>
      <c r="BT384" s="138"/>
      <c r="CD384" s="138"/>
      <c r="CN384" s="138"/>
      <c r="CX384" s="138"/>
      <c r="DH384" s="138"/>
      <c r="DR384" s="138"/>
      <c r="EB384" s="138"/>
      <c r="EL384" s="138"/>
      <c r="EV384" s="138"/>
      <c r="FF384" s="138"/>
      <c r="FP384" s="138"/>
      <c r="FZ384" s="138"/>
      <c r="GJ384" s="138"/>
      <c r="GT384" s="138"/>
      <c r="HD384" s="138"/>
      <c r="HN384" s="138"/>
      <c r="HX384" s="138"/>
      <c r="IH384" s="138"/>
      <c r="IR384" s="138"/>
    </row>
    <row xmlns:x14ac="http://schemas.microsoft.com/office/spreadsheetml/2009/9/ac" r="385" s="3" customFormat="true" x14ac:dyDescent="0.25">
      <c r="A385" s="420"/>
      <c r="B385" s="138"/>
      <c r="L385" s="138"/>
      <c r="V385" s="138"/>
      <c r="AF385" s="138"/>
      <c r="AP385" s="138"/>
      <c r="AZ385" s="138"/>
      <c r="BA385" s="138"/>
      <c r="BB385" s="138"/>
      <c r="BC385" s="138"/>
      <c r="BD385" s="138"/>
      <c r="BE385" s="138"/>
      <c r="BF385" s="138"/>
      <c r="BG385" s="138"/>
      <c r="BJ385" s="138"/>
      <c r="BT385" s="138"/>
      <c r="CD385" s="138"/>
      <c r="CN385" s="138"/>
      <c r="CX385" s="138"/>
      <c r="DH385" s="138"/>
      <c r="DR385" s="138"/>
      <c r="EB385" s="138"/>
      <c r="EL385" s="138"/>
      <c r="EV385" s="138"/>
      <c r="FF385" s="138"/>
      <c r="FP385" s="138"/>
      <c r="FZ385" s="138"/>
      <c r="GJ385" s="138"/>
      <c r="GT385" s="138"/>
      <c r="HD385" s="138"/>
      <c r="HN385" s="138"/>
      <c r="HX385" s="138"/>
      <c r="IH385" s="138"/>
      <c r="IR385" s="138"/>
    </row>
    <row xmlns:x14ac="http://schemas.microsoft.com/office/spreadsheetml/2009/9/ac" r="386" s="3" customFormat="true" x14ac:dyDescent="0.25">
      <c r="A386" s="420"/>
      <c r="B386" s="138"/>
      <c r="L386" s="138"/>
      <c r="V386" s="138"/>
      <c r="AF386" s="138"/>
      <c r="AP386" s="138"/>
      <c r="AZ386" s="138"/>
      <c r="BA386" s="138"/>
      <c r="BB386" s="138"/>
      <c r="BC386" s="138"/>
      <c r="BD386" s="138"/>
      <c r="BE386" s="138"/>
      <c r="BF386" s="138"/>
      <c r="BG386" s="138"/>
      <c r="BJ386" s="138"/>
      <c r="BT386" s="138"/>
      <c r="CD386" s="138"/>
      <c r="CN386" s="138"/>
      <c r="CX386" s="138"/>
      <c r="DH386" s="138"/>
      <c r="DR386" s="138"/>
      <c r="EB386" s="138"/>
      <c r="EL386" s="138"/>
      <c r="EV386" s="138"/>
      <c r="FF386" s="138"/>
      <c r="FP386" s="138"/>
      <c r="FZ386" s="138"/>
      <c r="GJ386" s="138"/>
      <c r="GT386" s="138"/>
      <c r="HD386" s="138"/>
      <c r="HN386" s="138"/>
      <c r="HX386" s="138"/>
      <c r="IH386" s="138"/>
      <c r="IR386" s="138"/>
    </row>
    <row xmlns:x14ac="http://schemas.microsoft.com/office/spreadsheetml/2009/9/ac" r="387" s="3" customFormat="true" x14ac:dyDescent="0.25">
      <c r="A387" s="420"/>
      <c r="B387" s="138"/>
      <c r="L387" s="138"/>
      <c r="V387" s="138"/>
      <c r="AF387" s="138"/>
      <c r="AP387" s="138"/>
      <c r="AZ387" s="138"/>
      <c r="BA387" s="138"/>
      <c r="BB387" s="138"/>
      <c r="BC387" s="138"/>
      <c r="BD387" s="138"/>
      <c r="BE387" s="138"/>
      <c r="BF387" s="138"/>
      <c r="BG387" s="138"/>
      <c r="BJ387" s="138"/>
      <c r="BT387" s="138"/>
      <c r="CD387" s="138"/>
      <c r="CN387" s="138"/>
      <c r="CX387" s="138"/>
      <c r="DH387" s="138"/>
      <c r="DR387" s="138"/>
      <c r="EB387" s="138"/>
      <c r="EL387" s="138"/>
      <c r="EV387" s="138"/>
      <c r="FF387" s="138"/>
      <c r="FP387" s="138"/>
      <c r="FZ387" s="138"/>
      <c r="GJ387" s="138"/>
      <c r="GT387" s="138"/>
      <c r="HD387" s="138"/>
      <c r="HN387" s="138"/>
      <c r="HX387" s="138"/>
      <c r="IH387" s="138"/>
      <c r="IR387" s="138"/>
    </row>
    <row xmlns:x14ac="http://schemas.microsoft.com/office/spreadsheetml/2009/9/ac" r="388" s="3" customFormat="true" x14ac:dyDescent="0.25">
      <c r="A388" s="420"/>
      <c r="B388" s="138"/>
      <c r="L388" s="138"/>
      <c r="V388" s="138"/>
      <c r="AF388" s="138"/>
      <c r="AP388" s="138"/>
      <c r="AZ388" s="138"/>
      <c r="BA388" s="138"/>
      <c r="BB388" s="138"/>
      <c r="BC388" s="138"/>
      <c r="BD388" s="138"/>
      <c r="BE388" s="138"/>
      <c r="BF388" s="138"/>
      <c r="BG388" s="138"/>
      <c r="BJ388" s="138"/>
      <c r="BT388" s="138"/>
      <c r="CD388" s="138"/>
      <c r="CN388" s="138"/>
      <c r="CX388" s="138"/>
      <c r="DH388" s="138"/>
      <c r="DR388" s="138"/>
      <c r="EB388" s="138"/>
      <c r="EL388" s="138"/>
      <c r="EV388" s="138"/>
      <c r="FF388" s="138"/>
      <c r="FP388" s="138"/>
      <c r="FZ388" s="138"/>
      <c r="GJ388" s="138"/>
      <c r="GT388" s="138"/>
      <c r="HD388" s="138"/>
      <c r="HN388" s="138"/>
      <c r="HX388" s="138"/>
      <c r="IH388" s="138"/>
      <c r="IR388" s="138"/>
    </row>
    <row xmlns:x14ac="http://schemas.microsoft.com/office/spreadsheetml/2009/9/ac" r="389" s="3" customFormat="true" x14ac:dyDescent="0.25">
      <c r="A389" s="420"/>
      <c r="B389" s="138"/>
      <c r="L389" s="138"/>
      <c r="V389" s="138"/>
      <c r="AF389" s="138"/>
      <c r="AP389" s="138"/>
      <c r="AZ389" s="138"/>
      <c r="BA389" s="138"/>
      <c r="BB389" s="138"/>
      <c r="BC389" s="138"/>
      <c r="BD389" s="138"/>
      <c r="BE389" s="138"/>
      <c r="BF389" s="138"/>
      <c r="BG389" s="138"/>
      <c r="BJ389" s="138"/>
      <c r="BT389" s="138"/>
      <c r="CD389" s="138"/>
      <c r="CN389" s="138"/>
      <c r="CX389" s="138"/>
      <c r="DH389" s="138"/>
      <c r="DR389" s="138"/>
      <c r="EB389" s="138"/>
      <c r="EL389" s="138"/>
      <c r="EV389" s="138"/>
      <c r="FF389" s="138"/>
      <c r="FP389" s="138"/>
      <c r="FZ389" s="138"/>
      <c r="GJ389" s="138"/>
      <c r="GT389" s="138"/>
      <c r="HD389" s="138"/>
      <c r="HN389" s="138"/>
      <c r="HX389" s="138"/>
      <c r="IH389" s="138"/>
      <c r="IR389" s="138"/>
    </row>
    <row xmlns:x14ac="http://schemas.microsoft.com/office/spreadsheetml/2009/9/ac" r="390" s="3" customFormat="true" x14ac:dyDescent="0.25">
      <c r="A390" s="420"/>
      <c r="B390" s="138"/>
      <c r="L390" s="138"/>
      <c r="V390" s="138"/>
      <c r="AF390" s="138"/>
      <c r="AP390" s="138"/>
      <c r="AZ390" s="138"/>
      <c r="BA390" s="138"/>
      <c r="BB390" s="138"/>
      <c r="BC390" s="138"/>
      <c r="BD390" s="138"/>
      <c r="BE390" s="138"/>
      <c r="BF390" s="138"/>
      <c r="BG390" s="138"/>
      <c r="BJ390" s="138"/>
      <c r="BT390" s="138"/>
      <c r="CD390" s="138"/>
      <c r="CN390" s="138"/>
      <c r="CX390" s="138"/>
      <c r="DH390" s="138"/>
      <c r="DR390" s="138"/>
      <c r="EB390" s="138"/>
      <c r="EL390" s="138"/>
      <c r="EV390" s="138"/>
      <c r="FF390" s="138"/>
      <c r="FP390" s="138"/>
      <c r="FZ390" s="138"/>
      <c r="GJ390" s="138"/>
      <c r="GT390" s="138"/>
      <c r="HD390" s="138"/>
      <c r="HN390" s="138"/>
      <c r="HX390" s="138"/>
      <c r="IH390" s="138"/>
      <c r="IR390" s="138"/>
    </row>
    <row xmlns:x14ac="http://schemas.microsoft.com/office/spreadsheetml/2009/9/ac" r="391" s="3" customFormat="true" x14ac:dyDescent="0.25">
      <c r="A391" s="420"/>
      <c r="B391" s="138"/>
      <c r="L391" s="138"/>
      <c r="V391" s="138"/>
      <c r="AF391" s="138"/>
      <c r="AP391" s="138"/>
      <c r="AZ391" s="138"/>
      <c r="BA391" s="138"/>
      <c r="BB391" s="138"/>
      <c r="BC391" s="138"/>
      <c r="BD391" s="138"/>
      <c r="BE391" s="138"/>
      <c r="BF391" s="138"/>
      <c r="BG391" s="138"/>
      <c r="BJ391" s="138"/>
      <c r="BT391" s="138"/>
      <c r="CD391" s="138"/>
      <c r="CN391" s="138"/>
      <c r="CX391" s="138"/>
      <c r="DH391" s="138"/>
      <c r="DR391" s="138"/>
      <c r="EB391" s="138"/>
      <c r="EL391" s="138"/>
      <c r="EV391" s="138"/>
      <c r="FF391" s="138"/>
      <c r="FP391" s="138"/>
      <c r="FZ391" s="138"/>
      <c r="GJ391" s="138"/>
      <c r="GT391" s="138"/>
      <c r="HD391" s="138"/>
      <c r="HN391" s="138"/>
      <c r="HX391" s="138"/>
      <c r="IH391" s="138"/>
      <c r="IR391" s="138"/>
    </row>
    <row xmlns:x14ac="http://schemas.microsoft.com/office/spreadsheetml/2009/9/ac" r="392" s="3" customFormat="true" x14ac:dyDescent="0.25">
      <c r="A392" s="420"/>
      <c r="B392" s="138"/>
      <c r="L392" s="138"/>
      <c r="V392" s="138"/>
      <c r="AF392" s="138"/>
      <c r="AP392" s="138"/>
      <c r="AZ392" s="138"/>
      <c r="BA392" s="138"/>
      <c r="BB392" s="138"/>
      <c r="BC392" s="138"/>
      <c r="BD392" s="138"/>
      <c r="BE392" s="138"/>
      <c r="BF392" s="138"/>
      <c r="BG392" s="138"/>
      <c r="BJ392" s="138"/>
      <c r="BT392" s="138"/>
      <c r="CD392" s="138"/>
      <c r="CN392" s="138"/>
      <c r="CX392" s="138"/>
      <c r="DH392" s="138"/>
      <c r="DR392" s="138"/>
      <c r="EB392" s="138"/>
      <c r="EL392" s="138"/>
      <c r="EV392" s="138"/>
      <c r="FF392" s="138"/>
      <c r="FP392" s="138"/>
      <c r="FZ392" s="138"/>
      <c r="GJ392" s="138"/>
      <c r="GT392" s="138"/>
      <c r="HD392" s="138"/>
      <c r="HN392" s="138"/>
      <c r="HX392" s="138"/>
      <c r="IH392" s="138"/>
      <c r="IR392" s="138"/>
    </row>
    <row xmlns:x14ac="http://schemas.microsoft.com/office/spreadsheetml/2009/9/ac" r="393" s="3" customFormat="true" x14ac:dyDescent="0.25">
      <c r="A393" s="420"/>
      <c r="B393" s="138"/>
      <c r="L393" s="138"/>
      <c r="V393" s="138"/>
      <c r="AF393" s="138"/>
      <c r="AP393" s="138"/>
      <c r="AZ393" s="138"/>
      <c r="BA393" s="138"/>
      <c r="BB393" s="138"/>
      <c r="BC393" s="138"/>
      <c r="BD393" s="138"/>
      <c r="BE393" s="138"/>
      <c r="BF393" s="138"/>
      <c r="BG393" s="138"/>
      <c r="BJ393" s="138"/>
      <c r="BT393" s="138"/>
      <c r="CD393" s="138"/>
      <c r="CN393" s="138"/>
      <c r="CX393" s="138"/>
      <c r="DH393" s="138"/>
      <c r="DR393" s="138"/>
      <c r="EB393" s="138"/>
      <c r="EL393" s="138"/>
      <c r="EV393" s="138"/>
      <c r="FF393" s="138"/>
      <c r="FP393" s="138"/>
      <c r="FZ393" s="138"/>
      <c r="GJ393" s="138"/>
      <c r="GT393" s="138"/>
      <c r="HD393" s="138"/>
      <c r="HN393" s="138"/>
      <c r="HX393" s="138"/>
      <c r="IH393" s="138"/>
      <c r="IR393" s="138"/>
    </row>
    <row xmlns:x14ac="http://schemas.microsoft.com/office/spreadsheetml/2009/9/ac" r="394" s="3" customFormat="true" x14ac:dyDescent="0.25">
      <c r="A394" s="420"/>
      <c r="B394" s="138"/>
      <c r="L394" s="138"/>
      <c r="V394" s="138"/>
      <c r="AF394" s="138"/>
      <c r="AP394" s="138"/>
      <c r="AZ394" s="138"/>
      <c r="BA394" s="138"/>
      <c r="BB394" s="138"/>
      <c r="BC394" s="138"/>
      <c r="BD394" s="138"/>
      <c r="BE394" s="138"/>
      <c r="BF394" s="138"/>
      <c r="BG394" s="138"/>
      <c r="BJ394" s="138"/>
      <c r="BT394" s="138"/>
      <c r="CD394" s="138"/>
      <c r="CN394" s="138"/>
      <c r="CX394" s="138"/>
      <c r="DH394" s="138"/>
      <c r="DR394" s="138"/>
      <c r="EB394" s="138"/>
      <c r="EL394" s="138"/>
      <c r="EV394" s="138"/>
      <c r="FF394" s="138"/>
      <c r="FP394" s="138"/>
      <c r="FZ394" s="138"/>
      <c r="GJ394" s="138"/>
      <c r="GT394" s="138"/>
      <c r="HD394" s="138"/>
      <c r="HN394" s="138"/>
      <c r="HX394" s="138"/>
      <c r="IH394" s="138"/>
      <c r="IR394" s="138"/>
    </row>
    <row xmlns:x14ac="http://schemas.microsoft.com/office/spreadsheetml/2009/9/ac" r="395" s="3" customFormat="true" x14ac:dyDescent="0.25">
      <c r="A395" s="420"/>
      <c r="B395" s="138"/>
      <c r="L395" s="138"/>
      <c r="V395" s="138"/>
      <c r="AF395" s="138"/>
      <c r="AP395" s="138"/>
      <c r="AZ395" s="138"/>
      <c r="BA395" s="138"/>
      <c r="BB395" s="138"/>
      <c r="BC395" s="138"/>
      <c r="BD395" s="138"/>
      <c r="BE395" s="138"/>
      <c r="BF395" s="138"/>
      <c r="BG395" s="138"/>
      <c r="BJ395" s="138"/>
      <c r="BT395" s="138"/>
      <c r="CD395" s="138"/>
      <c r="CN395" s="138"/>
      <c r="CX395" s="138"/>
      <c r="DH395" s="138"/>
      <c r="DR395" s="138"/>
      <c r="EB395" s="138"/>
      <c r="EL395" s="138"/>
      <c r="EV395" s="138"/>
      <c r="FF395" s="138"/>
      <c r="FP395" s="138"/>
      <c r="FZ395" s="138"/>
      <c r="GJ395" s="138"/>
      <c r="GT395" s="138"/>
      <c r="HD395" s="138"/>
      <c r="HN395" s="138"/>
      <c r="HX395" s="138"/>
      <c r="IH395" s="138"/>
      <c r="IR395" s="138"/>
    </row>
    <row xmlns:x14ac="http://schemas.microsoft.com/office/spreadsheetml/2009/9/ac" r="396" s="3" customFormat="true" x14ac:dyDescent="0.25">
      <c r="A396" s="420"/>
      <c r="B396" s="138"/>
      <c r="L396" s="138"/>
      <c r="V396" s="138"/>
      <c r="AF396" s="138"/>
      <c r="AP396" s="138"/>
      <c r="AZ396" s="138"/>
      <c r="BA396" s="138"/>
      <c r="BB396" s="138"/>
      <c r="BC396" s="138"/>
      <c r="BD396" s="138"/>
      <c r="BE396" s="138"/>
      <c r="BF396" s="138"/>
      <c r="BG396" s="138"/>
      <c r="BJ396" s="138"/>
      <c r="BT396" s="138"/>
      <c r="CD396" s="138"/>
      <c r="CN396" s="138"/>
      <c r="CX396" s="138"/>
      <c r="DH396" s="138"/>
      <c r="DR396" s="138"/>
      <c r="EB396" s="138"/>
      <c r="EL396" s="138"/>
      <c r="EV396" s="138"/>
      <c r="FF396" s="138"/>
      <c r="FP396" s="138"/>
      <c r="FZ396" s="138"/>
      <c r="GJ396" s="138"/>
      <c r="GT396" s="138"/>
      <c r="HD396" s="138"/>
      <c r="HN396" s="138"/>
      <c r="HX396" s="138"/>
      <c r="IH396" s="138"/>
      <c r="IR396" s="138"/>
    </row>
    <row xmlns:x14ac="http://schemas.microsoft.com/office/spreadsheetml/2009/9/ac" r="397" s="3" customFormat="true" x14ac:dyDescent="0.25">
      <c r="A397" s="420"/>
      <c r="B397" s="138"/>
      <c r="L397" s="138"/>
      <c r="V397" s="138"/>
      <c r="AF397" s="138"/>
      <c r="AP397" s="138"/>
      <c r="AZ397" s="138"/>
      <c r="BA397" s="138"/>
      <c r="BB397" s="138"/>
      <c r="BC397" s="138"/>
      <c r="BD397" s="138"/>
      <c r="BE397" s="138"/>
      <c r="BF397" s="138"/>
      <c r="BG397" s="138"/>
      <c r="BJ397" s="138"/>
      <c r="BT397" s="138"/>
      <c r="CD397" s="138"/>
      <c r="CN397" s="138"/>
      <c r="CX397" s="138"/>
      <c r="DH397" s="138"/>
      <c r="DR397" s="138"/>
      <c r="EB397" s="138"/>
      <c r="EL397" s="138"/>
      <c r="EV397" s="138"/>
      <c r="FF397" s="138"/>
      <c r="FP397" s="138"/>
      <c r="FZ397" s="138"/>
      <c r="GJ397" s="138"/>
      <c r="GT397" s="138"/>
      <c r="HD397" s="138"/>
      <c r="HN397" s="138"/>
      <c r="HX397" s="138"/>
      <c r="IH397" s="138"/>
      <c r="IR397" s="138"/>
    </row>
    <row xmlns:x14ac="http://schemas.microsoft.com/office/spreadsheetml/2009/9/ac" r="398" s="3" customFormat="true" x14ac:dyDescent="0.25">
      <c r="A398" s="420"/>
      <c r="B398" s="138"/>
      <c r="L398" s="138"/>
      <c r="V398" s="138"/>
      <c r="AF398" s="138"/>
      <c r="AP398" s="138"/>
      <c r="AZ398" s="138"/>
      <c r="BA398" s="138"/>
      <c r="BB398" s="138"/>
      <c r="BC398" s="138"/>
      <c r="BD398" s="138"/>
      <c r="BE398" s="138"/>
      <c r="BF398" s="138"/>
      <c r="BG398" s="138"/>
      <c r="BJ398" s="138"/>
      <c r="BT398" s="138"/>
      <c r="CD398" s="138"/>
      <c r="CN398" s="138"/>
      <c r="CX398" s="138"/>
      <c r="DH398" s="138"/>
      <c r="DR398" s="138"/>
      <c r="EB398" s="138"/>
      <c r="EL398" s="138"/>
      <c r="EV398" s="138"/>
      <c r="FF398" s="138"/>
      <c r="FP398" s="138"/>
      <c r="FZ398" s="138"/>
      <c r="GJ398" s="138"/>
      <c r="GT398" s="138"/>
      <c r="HD398" s="138"/>
      <c r="HN398" s="138"/>
      <c r="HX398" s="138"/>
      <c r="IH398" s="138"/>
      <c r="IR398" s="138"/>
    </row>
    <row xmlns:x14ac="http://schemas.microsoft.com/office/spreadsheetml/2009/9/ac" r="399" s="3" customFormat="true" x14ac:dyDescent="0.25">
      <c r="A399" s="420"/>
      <c r="B399" s="138"/>
      <c r="L399" s="138"/>
      <c r="V399" s="138"/>
      <c r="AF399" s="138"/>
      <c r="AP399" s="138"/>
      <c r="AZ399" s="138"/>
      <c r="BA399" s="138"/>
      <c r="BB399" s="138"/>
      <c r="BC399" s="138"/>
      <c r="BD399" s="138"/>
      <c r="BE399" s="138"/>
      <c r="BF399" s="138"/>
      <c r="BG399" s="138"/>
      <c r="BJ399" s="138"/>
      <c r="BT399" s="138"/>
      <c r="CD399" s="138"/>
      <c r="CN399" s="138"/>
      <c r="CX399" s="138"/>
      <c r="DH399" s="138"/>
      <c r="DR399" s="138"/>
      <c r="EB399" s="138"/>
      <c r="EL399" s="138"/>
      <c r="EV399" s="138"/>
      <c r="FF399" s="138"/>
      <c r="FP399" s="138"/>
      <c r="FZ399" s="138"/>
      <c r="GJ399" s="138"/>
      <c r="GT399" s="138"/>
      <c r="HD399" s="138"/>
      <c r="HN399" s="138"/>
      <c r="HX399" s="138"/>
      <c r="IH399" s="138"/>
      <c r="IR399" s="138"/>
    </row>
    <row xmlns:x14ac="http://schemas.microsoft.com/office/spreadsheetml/2009/9/ac" r="400" s="3" customFormat="true" x14ac:dyDescent="0.25">
      <c r="A400" s="420"/>
      <c r="B400" s="138"/>
      <c r="L400" s="138"/>
      <c r="V400" s="138"/>
      <c r="AF400" s="138"/>
      <c r="AP400" s="138"/>
      <c r="AZ400" s="138"/>
      <c r="BA400" s="138"/>
      <c r="BB400" s="138"/>
      <c r="BC400" s="138"/>
      <c r="BD400" s="138"/>
      <c r="BE400" s="138"/>
      <c r="BF400" s="138"/>
      <c r="BG400" s="138"/>
      <c r="BJ400" s="138"/>
      <c r="BT400" s="138"/>
      <c r="CD400" s="138"/>
      <c r="CN400" s="138"/>
      <c r="CX400" s="138"/>
      <c r="DH400" s="138"/>
      <c r="DR400" s="138"/>
      <c r="EB400" s="138"/>
      <c r="EL400" s="138"/>
      <c r="EV400" s="138"/>
      <c r="FF400" s="138"/>
      <c r="FP400" s="138"/>
      <c r="FZ400" s="138"/>
      <c r="GJ400" s="138"/>
      <c r="GT400" s="138"/>
      <c r="HD400" s="138"/>
      <c r="HN400" s="138"/>
      <c r="HX400" s="138"/>
      <c r="IH400" s="138"/>
      <c r="IR400" s="138"/>
    </row>
    <row xmlns:x14ac="http://schemas.microsoft.com/office/spreadsheetml/2009/9/ac" r="401" s="3" customFormat="true" x14ac:dyDescent="0.25">
      <c r="A401" s="420"/>
      <c r="B401" s="138"/>
      <c r="L401" s="138"/>
      <c r="V401" s="138"/>
      <c r="AF401" s="138"/>
      <c r="AP401" s="138"/>
      <c r="AZ401" s="138"/>
      <c r="BA401" s="138"/>
      <c r="BB401" s="138"/>
      <c r="BC401" s="138"/>
      <c r="BD401" s="138"/>
      <c r="BE401" s="138"/>
      <c r="BF401" s="138"/>
      <c r="BG401" s="138"/>
      <c r="BJ401" s="138"/>
      <c r="BT401" s="138"/>
      <c r="CD401" s="138"/>
      <c r="CN401" s="138"/>
      <c r="CX401" s="138"/>
      <c r="DH401" s="138"/>
      <c r="DR401" s="138"/>
      <c r="EB401" s="138"/>
      <c r="EL401" s="138"/>
      <c r="EV401" s="138"/>
      <c r="FF401" s="138"/>
      <c r="FP401" s="138"/>
      <c r="FZ401" s="138"/>
      <c r="GJ401" s="138"/>
      <c r="GT401" s="138"/>
      <c r="HD401" s="138"/>
      <c r="HN401" s="138"/>
      <c r="HX401" s="138"/>
      <c r="IH401" s="138"/>
      <c r="IR401" s="138"/>
    </row>
    <row xmlns:x14ac="http://schemas.microsoft.com/office/spreadsheetml/2009/9/ac" r="402" s="3" customFormat="true" x14ac:dyDescent="0.25">
      <c r="A402" s="420"/>
      <c r="B402" s="138"/>
      <c r="L402" s="138"/>
      <c r="V402" s="138"/>
      <c r="AF402" s="138"/>
      <c r="AP402" s="138"/>
      <c r="AZ402" s="138"/>
      <c r="BA402" s="138"/>
      <c r="BB402" s="138"/>
      <c r="BC402" s="138"/>
      <c r="BD402" s="138"/>
      <c r="BE402" s="138"/>
      <c r="BF402" s="138"/>
      <c r="BG402" s="138"/>
      <c r="BJ402" s="138"/>
      <c r="BT402" s="138"/>
      <c r="CD402" s="138"/>
      <c r="CN402" s="138"/>
      <c r="CX402" s="138"/>
      <c r="DH402" s="138"/>
      <c r="DR402" s="138"/>
      <c r="EB402" s="138"/>
      <c r="EL402" s="138"/>
      <c r="EV402" s="138"/>
      <c r="FF402" s="138"/>
      <c r="FP402" s="138"/>
      <c r="FZ402" s="138"/>
      <c r="GJ402" s="138"/>
      <c r="GT402" s="138"/>
      <c r="HD402" s="138"/>
      <c r="HN402" s="138"/>
      <c r="HX402" s="138"/>
      <c r="IH402" s="138"/>
      <c r="IR402" s="138"/>
    </row>
    <row xmlns:x14ac="http://schemas.microsoft.com/office/spreadsheetml/2009/9/ac" r="403" s="3" customFormat="true" x14ac:dyDescent="0.25">
      <c r="A403" s="420"/>
      <c r="B403" s="138"/>
      <c r="L403" s="138"/>
      <c r="V403" s="138"/>
      <c r="AF403" s="138"/>
      <c r="AP403" s="138"/>
      <c r="AZ403" s="138"/>
      <c r="BA403" s="138"/>
      <c r="BB403" s="138"/>
      <c r="BC403" s="138"/>
      <c r="BD403" s="138"/>
      <c r="BE403" s="138"/>
      <c r="BF403" s="138"/>
      <c r="BG403" s="138"/>
      <c r="BJ403" s="138"/>
      <c r="BT403" s="138"/>
      <c r="CD403" s="138"/>
      <c r="CN403" s="138"/>
      <c r="CX403" s="138"/>
      <c r="DH403" s="138"/>
      <c r="DR403" s="138"/>
      <c r="EB403" s="138"/>
      <c r="EL403" s="138"/>
      <c r="EV403" s="138"/>
      <c r="FF403" s="138"/>
      <c r="FP403" s="138"/>
      <c r="FZ403" s="138"/>
      <c r="GJ403" s="138"/>
      <c r="GT403" s="138"/>
      <c r="HD403" s="138"/>
      <c r="HN403" s="138"/>
      <c r="HX403" s="138"/>
      <c r="IH403" s="138"/>
      <c r="IR403" s="138"/>
    </row>
    <row xmlns:x14ac="http://schemas.microsoft.com/office/spreadsheetml/2009/9/ac" r="404" s="3" customFormat="true" x14ac:dyDescent="0.25">
      <c r="A404" s="420"/>
      <c r="B404" s="138"/>
      <c r="L404" s="138"/>
      <c r="V404" s="138"/>
      <c r="AF404" s="138"/>
      <c r="AP404" s="138"/>
      <c r="AZ404" s="138"/>
      <c r="BA404" s="138"/>
      <c r="BB404" s="138"/>
      <c r="BC404" s="138"/>
      <c r="BD404" s="138"/>
      <c r="BE404" s="138"/>
      <c r="BF404" s="138"/>
      <c r="BG404" s="138"/>
      <c r="BJ404" s="138"/>
      <c r="BT404" s="138"/>
      <c r="CD404" s="138"/>
      <c r="CN404" s="138"/>
      <c r="CX404" s="138"/>
      <c r="DH404" s="138"/>
      <c r="DR404" s="138"/>
      <c r="EB404" s="138"/>
      <c r="EL404" s="138"/>
      <c r="EV404" s="138"/>
      <c r="FF404" s="138"/>
      <c r="FP404" s="138"/>
      <c r="FZ404" s="138"/>
      <c r="GJ404" s="138"/>
      <c r="GT404" s="138"/>
      <c r="HD404" s="138"/>
      <c r="HN404" s="138"/>
      <c r="HX404" s="138"/>
      <c r="IH404" s="138"/>
      <c r="IR404" s="138"/>
    </row>
    <row xmlns:x14ac="http://schemas.microsoft.com/office/spreadsheetml/2009/9/ac" r="405" s="3" customFormat="true" x14ac:dyDescent="0.25">
      <c r="A405" s="420"/>
      <c r="B405" s="138"/>
      <c r="L405" s="138"/>
      <c r="V405" s="138"/>
      <c r="AF405" s="138"/>
      <c r="AP405" s="138"/>
      <c r="AZ405" s="138"/>
      <c r="BA405" s="138"/>
      <c r="BB405" s="138"/>
      <c r="BC405" s="138"/>
      <c r="BD405" s="138"/>
      <c r="BE405" s="138"/>
      <c r="BF405" s="138"/>
      <c r="BG405" s="138"/>
      <c r="BJ405" s="138"/>
      <c r="BT405" s="138"/>
      <c r="CD405" s="138"/>
      <c r="CN405" s="138"/>
      <c r="CX405" s="138"/>
      <c r="DH405" s="138"/>
      <c r="DR405" s="138"/>
      <c r="EB405" s="138"/>
      <c r="EL405" s="138"/>
      <c r="EV405" s="138"/>
      <c r="FF405" s="138"/>
      <c r="FP405" s="138"/>
      <c r="FZ405" s="138"/>
      <c r="GJ405" s="138"/>
      <c r="GT405" s="138"/>
      <c r="HD405" s="138"/>
      <c r="HN405" s="138"/>
      <c r="HX405" s="138"/>
      <c r="IH405" s="138"/>
      <c r="IR405" s="138"/>
    </row>
    <row xmlns:x14ac="http://schemas.microsoft.com/office/spreadsheetml/2009/9/ac" r="406" s="3" customFormat="true" x14ac:dyDescent="0.25">
      <c r="A406" s="420"/>
      <c r="B406" s="138"/>
      <c r="L406" s="138"/>
      <c r="V406" s="138"/>
      <c r="AF406" s="138"/>
      <c r="AP406" s="138"/>
      <c r="AZ406" s="138"/>
      <c r="BA406" s="138"/>
      <c r="BB406" s="138"/>
      <c r="BC406" s="138"/>
      <c r="BD406" s="138"/>
      <c r="BE406" s="138"/>
      <c r="BF406" s="138"/>
      <c r="BG406" s="138"/>
      <c r="BJ406" s="138"/>
      <c r="BT406" s="138"/>
      <c r="CD406" s="138"/>
      <c r="CN406" s="138"/>
      <c r="CX406" s="138"/>
      <c r="DH406" s="138"/>
      <c r="DR406" s="138"/>
      <c r="EB406" s="138"/>
      <c r="EL406" s="138"/>
      <c r="EV406" s="138"/>
      <c r="FF406" s="138"/>
      <c r="FP406" s="138"/>
      <c r="FZ406" s="138"/>
      <c r="GJ406" s="138"/>
      <c r="GT406" s="138"/>
      <c r="HD406" s="138"/>
      <c r="HN406" s="138"/>
      <c r="HX406" s="138"/>
      <c r="IH406" s="138"/>
      <c r="IR406" s="138"/>
    </row>
    <row xmlns:x14ac="http://schemas.microsoft.com/office/spreadsheetml/2009/9/ac" r="407" s="3" customFormat="true" x14ac:dyDescent="0.25">
      <c r="A407" s="420"/>
      <c r="B407" s="138"/>
      <c r="L407" s="138"/>
      <c r="V407" s="138"/>
      <c r="AF407" s="138"/>
      <c r="AP407" s="138"/>
      <c r="AZ407" s="138"/>
      <c r="BA407" s="138"/>
      <c r="BB407" s="138"/>
      <c r="BC407" s="138"/>
      <c r="BD407" s="138"/>
      <c r="BE407" s="138"/>
      <c r="BF407" s="138"/>
      <c r="BG407" s="138"/>
      <c r="BJ407" s="138"/>
      <c r="BT407" s="138"/>
      <c r="CD407" s="138"/>
      <c r="CN407" s="138"/>
      <c r="CX407" s="138"/>
      <c r="DH407" s="138"/>
      <c r="DR407" s="138"/>
      <c r="EB407" s="138"/>
      <c r="EL407" s="138"/>
      <c r="EV407" s="138"/>
      <c r="FF407" s="138"/>
      <c r="FP407" s="138"/>
      <c r="FZ407" s="138"/>
      <c r="GJ407" s="138"/>
      <c r="GT407" s="138"/>
      <c r="HD407" s="138"/>
      <c r="HN407" s="138"/>
      <c r="HX407" s="138"/>
      <c r="IH407" s="138"/>
      <c r="IR407" s="138"/>
    </row>
    <row xmlns:x14ac="http://schemas.microsoft.com/office/spreadsheetml/2009/9/ac" r="408" s="3" customFormat="true" x14ac:dyDescent="0.25">
      <c r="A408" s="420"/>
      <c r="B408" s="138"/>
      <c r="L408" s="138"/>
      <c r="V408" s="138"/>
      <c r="AF408" s="138"/>
      <c r="AP408" s="138"/>
      <c r="AZ408" s="138"/>
      <c r="BA408" s="138"/>
      <c r="BB408" s="138"/>
      <c r="BC408" s="138"/>
      <c r="BD408" s="138"/>
      <c r="BE408" s="138"/>
      <c r="BF408" s="138"/>
      <c r="BG408" s="138"/>
      <c r="BJ408" s="138"/>
      <c r="BT408" s="138"/>
      <c r="CD408" s="138"/>
      <c r="CN408" s="138"/>
      <c r="CX408" s="138"/>
      <c r="DH408" s="138"/>
      <c r="DR408" s="138"/>
      <c r="EB408" s="138"/>
      <c r="EL408" s="138"/>
      <c r="EV408" s="138"/>
      <c r="FF408" s="138"/>
      <c r="FP408" s="138"/>
      <c r="FZ408" s="138"/>
      <c r="GJ408" s="138"/>
      <c r="GT408" s="138"/>
      <c r="HD408" s="138"/>
      <c r="HN408" s="138"/>
      <c r="HX408" s="138"/>
      <c r="IH408" s="138"/>
      <c r="IR408" s="138"/>
    </row>
    <row xmlns:x14ac="http://schemas.microsoft.com/office/spreadsheetml/2009/9/ac" r="409" s="3" customFormat="true" x14ac:dyDescent="0.25">
      <c r="A409" s="420"/>
      <c r="B409" s="138"/>
      <c r="L409" s="138"/>
      <c r="V409" s="138"/>
      <c r="AF409" s="138"/>
      <c r="AP409" s="138"/>
      <c r="AZ409" s="138"/>
      <c r="BA409" s="138"/>
      <c r="BB409" s="138"/>
      <c r="BC409" s="138"/>
      <c r="BD409" s="138"/>
      <c r="BE409" s="138"/>
      <c r="BF409" s="138"/>
      <c r="BG409" s="138"/>
      <c r="BJ409" s="138"/>
      <c r="BT409" s="138"/>
      <c r="CD409" s="138"/>
      <c r="CN409" s="138"/>
      <c r="CX409" s="138"/>
      <c r="DH409" s="138"/>
      <c r="DR409" s="138"/>
      <c r="EB409" s="138"/>
      <c r="EL409" s="138"/>
      <c r="EV409" s="138"/>
      <c r="FF409" s="138"/>
      <c r="FP409" s="138"/>
      <c r="FZ409" s="138"/>
      <c r="GJ409" s="138"/>
      <c r="GT409" s="138"/>
      <c r="HD409" s="138"/>
      <c r="HN409" s="138"/>
      <c r="HX409" s="138"/>
      <c r="IH409" s="138"/>
      <c r="IR409" s="138"/>
    </row>
    <row xmlns:x14ac="http://schemas.microsoft.com/office/spreadsheetml/2009/9/ac" r="410" s="3" customFormat="true" x14ac:dyDescent="0.25">
      <c r="A410" s="420"/>
      <c r="B410" s="138"/>
      <c r="L410" s="138"/>
      <c r="V410" s="138"/>
      <c r="AF410" s="138"/>
      <c r="AP410" s="138"/>
      <c r="AZ410" s="138"/>
      <c r="BA410" s="138"/>
      <c r="BB410" s="138"/>
      <c r="BC410" s="138"/>
      <c r="BD410" s="138"/>
      <c r="BE410" s="138"/>
      <c r="BF410" s="138"/>
      <c r="BG410" s="138"/>
      <c r="BJ410" s="138"/>
      <c r="BT410" s="138"/>
      <c r="CD410" s="138"/>
      <c r="CN410" s="138"/>
      <c r="CX410" s="138"/>
      <c r="DH410" s="138"/>
      <c r="DR410" s="138"/>
      <c r="EB410" s="138"/>
      <c r="EL410" s="138"/>
      <c r="EV410" s="138"/>
      <c r="FF410" s="138"/>
      <c r="FP410" s="138"/>
      <c r="FZ410" s="138"/>
      <c r="GJ410" s="138"/>
      <c r="GT410" s="138"/>
      <c r="HD410" s="138"/>
      <c r="HN410" s="138"/>
      <c r="HX410" s="138"/>
      <c r="IH410" s="138"/>
      <c r="IR410" s="138"/>
    </row>
    <row xmlns:x14ac="http://schemas.microsoft.com/office/spreadsheetml/2009/9/ac" r="411" s="3" customFormat="true" x14ac:dyDescent="0.25">
      <c r="A411" s="420"/>
      <c r="B411" s="138"/>
      <c r="L411" s="138"/>
      <c r="V411" s="138"/>
      <c r="AF411" s="138"/>
      <c r="AP411" s="138"/>
      <c r="AZ411" s="138"/>
      <c r="BA411" s="138"/>
      <c r="BB411" s="138"/>
      <c r="BC411" s="138"/>
      <c r="BD411" s="138"/>
      <c r="BE411" s="138"/>
      <c r="BF411" s="138"/>
      <c r="BG411" s="138"/>
      <c r="BJ411" s="138"/>
      <c r="BT411" s="138"/>
      <c r="CD411" s="138"/>
      <c r="CN411" s="138"/>
      <c r="CX411" s="138"/>
      <c r="DH411" s="138"/>
      <c r="DR411" s="138"/>
      <c r="EB411" s="138"/>
      <c r="EL411" s="138"/>
      <c r="EV411" s="138"/>
      <c r="FF411" s="138"/>
      <c r="FP411" s="138"/>
      <c r="FZ411" s="138"/>
      <c r="GJ411" s="138"/>
      <c r="GT411" s="138"/>
      <c r="HD411" s="138"/>
      <c r="HN411" s="138"/>
      <c r="HX411" s="138"/>
      <c r="IH411" s="138"/>
      <c r="IR411" s="138"/>
    </row>
    <row xmlns:x14ac="http://schemas.microsoft.com/office/spreadsheetml/2009/9/ac" r="412" s="3" customFormat="true" x14ac:dyDescent="0.25">
      <c r="A412" s="420"/>
      <c r="B412" s="138"/>
      <c r="L412" s="138"/>
      <c r="V412" s="138"/>
      <c r="AF412" s="138"/>
      <c r="AP412" s="138"/>
      <c r="AZ412" s="138"/>
      <c r="BA412" s="138"/>
      <c r="BB412" s="138"/>
      <c r="BC412" s="138"/>
      <c r="BD412" s="138"/>
      <c r="BE412" s="138"/>
      <c r="BF412" s="138"/>
      <c r="BG412" s="138"/>
      <c r="BJ412" s="138"/>
      <c r="BT412" s="138"/>
      <c r="CD412" s="138"/>
      <c r="CN412" s="138"/>
      <c r="CX412" s="138"/>
      <c r="DH412" s="138"/>
      <c r="DR412" s="138"/>
      <c r="EB412" s="138"/>
      <c r="EL412" s="138"/>
      <c r="EV412" s="138"/>
      <c r="FF412" s="138"/>
      <c r="FP412" s="138"/>
      <c r="FZ412" s="138"/>
      <c r="GJ412" s="138"/>
      <c r="GT412" s="138"/>
      <c r="HD412" s="138"/>
      <c r="HN412" s="138"/>
      <c r="HX412" s="138"/>
      <c r="IH412" s="138"/>
      <c r="IR412" s="138"/>
    </row>
    <row xmlns:x14ac="http://schemas.microsoft.com/office/spreadsheetml/2009/9/ac" r="413" s="3" customFormat="true" x14ac:dyDescent="0.25">
      <c r="A413" s="420"/>
      <c r="B413" s="138"/>
      <c r="L413" s="138"/>
      <c r="V413" s="138"/>
      <c r="AF413" s="138"/>
      <c r="AP413" s="138"/>
      <c r="AZ413" s="138"/>
      <c r="BA413" s="138"/>
      <c r="BB413" s="138"/>
      <c r="BC413" s="138"/>
      <c r="BD413" s="138"/>
      <c r="BE413" s="138"/>
      <c r="BF413" s="138"/>
      <c r="BG413" s="138"/>
      <c r="BJ413" s="138"/>
      <c r="BT413" s="138"/>
      <c r="CD413" s="138"/>
      <c r="CN413" s="138"/>
      <c r="CX413" s="138"/>
      <c r="DH413" s="138"/>
      <c r="DR413" s="138"/>
      <c r="EB413" s="138"/>
      <c r="EL413" s="138"/>
      <c r="EV413" s="138"/>
      <c r="FF413" s="138"/>
      <c r="FP413" s="138"/>
      <c r="FZ413" s="138"/>
      <c r="GJ413" s="138"/>
      <c r="GT413" s="138"/>
      <c r="HD413" s="138"/>
      <c r="HN413" s="138"/>
      <c r="HX413" s="138"/>
      <c r="IH413" s="138"/>
      <c r="IR413" s="138"/>
    </row>
    <row xmlns:x14ac="http://schemas.microsoft.com/office/spreadsheetml/2009/9/ac" r="414" s="3" customFormat="true" x14ac:dyDescent="0.25">
      <c r="A414" s="420"/>
      <c r="B414" s="138"/>
      <c r="L414" s="138"/>
      <c r="V414" s="138"/>
      <c r="AF414" s="138"/>
      <c r="AP414" s="138"/>
      <c r="AZ414" s="138"/>
      <c r="BA414" s="138"/>
      <c r="BB414" s="138"/>
      <c r="BC414" s="138"/>
      <c r="BD414" s="138"/>
      <c r="BE414" s="138"/>
      <c r="BF414" s="138"/>
      <c r="BG414" s="138"/>
      <c r="BJ414" s="138"/>
      <c r="BT414" s="138"/>
      <c r="CD414" s="138"/>
      <c r="CN414" s="138"/>
      <c r="CX414" s="138"/>
      <c r="DH414" s="138"/>
      <c r="DR414" s="138"/>
      <c r="EB414" s="138"/>
      <c r="EL414" s="138"/>
      <c r="EV414" s="138"/>
      <c r="FF414" s="138"/>
      <c r="FP414" s="138"/>
      <c r="FZ414" s="138"/>
      <c r="GJ414" s="138"/>
      <c r="GT414" s="138"/>
      <c r="HD414" s="138"/>
      <c r="HN414" s="138"/>
      <c r="HX414" s="138"/>
      <c r="IH414" s="138"/>
      <c r="IR414" s="138"/>
    </row>
    <row xmlns:x14ac="http://schemas.microsoft.com/office/spreadsheetml/2009/9/ac" r="415" s="3" customFormat="true" x14ac:dyDescent="0.25">
      <c r="A415" s="420"/>
      <c r="B415" s="138"/>
      <c r="L415" s="138"/>
      <c r="V415" s="138"/>
      <c r="AF415" s="138"/>
      <c r="AP415" s="138"/>
      <c r="AZ415" s="138"/>
      <c r="BA415" s="138"/>
      <c r="BB415" s="138"/>
      <c r="BC415" s="138"/>
      <c r="BD415" s="138"/>
      <c r="BE415" s="138"/>
      <c r="BF415" s="138"/>
      <c r="BG415" s="138"/>
      <c r="BJ415" s="138"/>
      <c r="BT415" s="138"/>
      <c r="CD415" s="138"/>
      <c r="CN415" s="138"/>
      <c r="CX415" s="138"/>
      <c r="DH415" s="138"/>
      <c r="DR415" s="138"/>
      <c r="EB415" s="138"/>
      <c r="EL415" s="138"/>
      <c r="EV415" s="138"/>
      <c r="FF415" s="138"/>
      <c r="FP415" s="138"/>
      <c r="FZ415" s="138"/>
      <c r="GJ415" s="138"/>
      <c r="GT415" s="138"/>
      <c r="HD415" s="138"/>
      <c r="HN415" s="138"/>
      <c r="HX415" s="138"/>
      <c r="IH415" s="138"/>
      <c r="IR415" s="138"/>
    </row>
    <row xmlns:x14ac="http://schemas.microsoft.com/office/spreadsheetml/2009/9/ac" r="416" s="3" customFormat="true" x14ac:dyDescent="0.25">
      <c r="A416" s="420"/>
      <c r="B416" s="138"/>
      <c r="L416" s="138"/>
      <c r="V416" s="138"/>
      <c r="AF416" s="138"/>
      <c r="AP416" s="138"/>
      <c r="AZ416" s="138"/>
      <c r="BA416" s="138"/>
      <c r="BB416" s="138"/>
      <c r="BC416" s="138"/>
      <c r="BD416" s="138"/>
      <c r="BE416" s="138"/>
      <c r="BF416" s="138"/>
      <c r="BG416" s="138"/>
      <c r="BJ416" s="138"/>
      <c r="BT416" s="138"/>
      <c r="CD416" s="138"/>
      <c r="CN416" s="138"/>
      <c r="CX416" s="138"/>
      <c r="DH416" s="138"/>
      <c r="DR416" s="138"/>
      <c r="EB416" s="138"/>
      <c r="EL416" s="138"/>
      <c r="EV416" s="138"/>
      <c r="FF416" s="138"/>
      <c r="FP416" s="138"/>
      <c r="FZ416" s="138"/>
      <c r="GJ416" s="138"/>
      <c r="GT416" s="138"/>
      <c r="HD416" s="138"/>
      <c r="HN416" s="138"/>
      <c r="HX416" s="138"/>
      <c r="IH416" s="138"/>
      <c r="IR416" s="138"/>
    </row>
    <row xmlns:x14ac="http://schemas.microsoft.com/office/spreadsheetml/2009/9/ac" r="417" s="3" customFormat="true" x14ac:dyDescent="0.25">
      <c r="A417" s="420"/>
      <c r="B417" s="138"/>
      <c r="L417" s="138"/>
      <c r="V417" s="138"/>
      <c r="AF417" s="138"/>
      <c r="AP417" s="138"/>
      <c r="AZ417" s="138"/>
      <c r="BA417" s="138"/>
      <c r="BB417" s="138"/>
      <c r="BC417" s="138"/>
      <c r="BD417" s="138"/>
      <c r="BE417" s="138"/>
      <c r="BF417" s="138"/>
      <c r="BG417" s="138"/>
      <c r="BJ417" s="138"/>
      <c r="BT417" s="138"/>
      <c r="CD417" s="138"/>
      <c r="CN417" s="138"/>
      <c r="CX417" s="138"/>
      <c r="DH417" s="138"/>
      <c r="DR417" s="138"/>
      <c r="EB417" s="138"/>
      <c r="EL417" s="138"/>
      <c r="EV417" s="138"/>
      <c r="FF417" s="138"/>
      <c r="FP417" s="138"/>
      <c r="FZ417" s="138"/>
      <c r="GJ417" s="138"/>
      <c r="GT417" s="138"/>
      <c r="HD417" s="138"/>
      <c r="HN417" s="138"/>
      <c r="HX417" s="138"/>
      <c r="IH417" s="138"/>
      <c r="IR417" s="138"/>
    </row>
    <row xmlns:x14ac="http://schemas.microsoft.com/office/spreadsheetml/2009/9/ac" r="418" s="3" customFormat="true" x14ac:dyDescent="0.25">
      <c r="A418" s="420"/>
      <c r="B418" s="138"/>
      <c r="L418" s="138"/>
      <c r="V418" s="138"/>
      <c r="AF418" s="138"/>
      <c r="AP418" s="138"/>
      <c r="AZ418" s="138"/>
      <c r="BA418" s="138"/>
      <c r="BB418" s="138"/>
      <c r="BC418" s="138"/>
      <c r="BD418" s="138"/>
      <c r="BE418" s="138"/>
      <c r="BF418" s="138"/>
      <c r="BG418" s="138"/>
      <c r="BJ418" s="138"/>
      <c r="BT418" s="138"/>
      <c r="CD418" s="138"/>
      <c r="CN418" s="138"/>
      <c r="CX418" s="138"/>
      <c r="DH418" s="138"/>
      <c r="DR418" s="138"/>
      <c r="EB418" s="138"/>
      <c r="EL418" s="138"/>
      <c r="EV418" s="138"/>
      <c r="FF418" s="138"/>
      <c r="FP418" s="138"/>
      <c r="FZ418" s="138"/>
      <c r="GJ418" s="138"/>
      <c r="GT418" s="138"/>
      <c r="HD418" s="138"/>
      <c r="HN418" s="138"/>
      <c r="HX418" s="138"/>
      <c r="IH418" s="138"/>
      <c r="IR418" s="138"/>
    </row>
    <row xmlns:x14ac="http://schemas.microsoft.com/office/spreadsheetml/2009/9/ac" r="419" s="3" customFormat="true" x14ac:dyDescent="0.25">
      <c r="A419" s="420"/>
      <c r="B419" s="138"/>
      <c r="L419" s="138"/>
      <c r="V419" s="138"/>
      <c r="AF419" s="138"/>
      <c r="AP419" s="138"/>
      <c r="AZ419" s="138"/>
      <c r="BA419" s="138"/>
      <c r="BB419" s="138"/>
      <c r="BC419" s="138"/>
      <c r="BD419" s="138"/>
      <c r="BE419" s="138"/>
      <c r="BF419" s="138"/>
      <c r="BG419" s="138"/>
      <c r="BJ419" s="138"/>
      <c r="BT419" s="138"/>
      <c r="CD419" s="138"/>
      <c r="CN419" s="138"/>
      <c r="CX419" s="138"/>
      <c r="DH419" s="138"/>
      <c r="DR419" s="138"/>
      <c r="EB419" s="138"/>
      <c r="EL419" s="138"/>
      <c r="EV419" s="138"/>
      <c r="FF419" s="138"/>
      <c r="FP419" s="138"/>
      <c r="FZ419" s="138"/>
      <c r="GJ419" s="138"/>
      <c r="GT419" s="138"/>
      <c r="HD419" s="138"/>
      <c r="HN419" s="138"/>
      <c r="HX419" s="138"/>
      <c r="IH419" s="138"/>
      <c r="IR419" s="138"/>
    </row>
    <row xmlns:x14ac="http://schemas.microsoft.com/office/spreadsheetml/2009/9/ac" r="420" s="3" customFormat="true" x14ac:dyDescent="0.25">
      <c r="A420" s="420"/>
      <c r="B420" s="138"/>
      <c r="L420" s="138"/>
      <c r="V420" s="138"/>
      <c r="AF420" s="138"/>
      <c r="AP420" s="138"/>
      <c r="AZ420" s="138"/>
      <c r="BA420" s="138"/>
      <c r="BB420" s="138"/>
      <c r="BC420" s="138"/>
      <c r="BD420" s="138"/>
      <c r="BE420" s="138"/>
      <c r="BF420" s="138"/>
      <c r="BG420" s="138"/>
      <c r="BJ420" s="138"/>
      <c r="BT420" s="138"/>
      <c r="CD420" s="138"/>
      <c r="CN420" s="138"/>
      <c r="CX420" s="138"/>
      <c r="DH420" s="138"/>
      <c r="DR420" s="138"/>
      <c r="EB420" s="138"/>
      <c r="EL420" s="138"/>
      <c r="EV420" s="138"/>
      <c r="FF420" s="138"/>
      <c r="FP420" s="138"/>
      <c r="FZ420" s="138"/>
      <c r="GJ420" s="138"/>
      <c r="GT420" s="138"/>
      <c r="HD420" s="138"/>
      <c r="HN420" s="138"/>
      <c r="HX420" s="138"/>
      <c r="IH420" s="138"/>
      <c r="IR420" s="138"/>
    </row>
    <row xmlns:x14ac="http://schemas.microsoft.com/office/spreadsheetml/2009/9/ac" r="421" s="3" customFormat="true" x14ac:dyDescent="0.25">
      <c r="A421" s="420"/>
      <c r="B421" s="138"/>
      <c r="L421" s="138"/>
      <c r="V421" s="138"/>
      <c r="AF421" s="138"/>
      <c r="AP421" s="138"/>
      <c r="AZ421" s="138"/>
      <c r="BA421" s="138"/>
      <c r="BB421" s="138"/>
      <c r="BC421" s="138"/>
      <c r="BD421" s="138"/>
      <c r="BE421" s="138"/>
      <c r="BF421" s="138"/>
      <c r="BG421" s="138"/>
      <c r="BJ421" s="138"/>
      <c r="BT421" s="138"/>
      <c r="CD421" s="138"/>
      <c r="CN421" s="138"/>
      <c r="CX421" s="138"/>
      <c r="DH421" s="138"/>
      <c r="DR421" s="138"/>
      <c r="EB421" s="138"/>
      <c r="EL421" s="138"/>
      <c r="EV421" s="138"/>
      <c r="FF421" s="138"/>
      <c r="FP421" s="138"/>
      <c r="FZ421" s="138"/>
      <c r="GJ421" s="138"/>
      <c r="GT421" s="138"/>
      <c r="HD421" s="138"/>
      <c r="HN421" s="138"/>
      <c r="HX421" s="138"/>
      <c r="IH421" s="138"/>
      <c r="IR421" s="138"/>
    </row>
    <row xmlns:x14ac="http://schemas.microsoft.com/office/spreadsheetml/2009/9/ac" r="422" s="3" customFormat="true" x14ac:dyDescent="0.25">
      <c r="A422" s="420"/>
      <c r="B422" s="138"/>
      <c r="L422" s="138"/>
      <c r="V422" s="138"/>
      <c r="AF422" s="138"/>
      <c r="AP422" s="138"/>
      <c r="AZ422" s="138"/>
      <c r="BA422" s="138"/>
      <c r="BB422" s="138"/>
      <c r="BC422" s="138"/>
      <c r="BD422" s="138"/>
      <c r="BE422" s="138"/>
      <c r="BF422" s="138"/>
      <c r="BG422" s="138"/>
      <c r="BJ422" s="138"/>
      <c r="BT422" s="138"/>
      <c r="CD422" s="138"/>
      <c r="CN422" s="138"/>
      <c r="CX422" s="138"/>
      <c r="DH422" s="138"/>
      <c r="DR422" s="138"/>
      <c r="EB422" s="138"/>
      <c r="EL422" s="138"/>
      <c r="EV422" s="138"/>
      <c r="FF422" s="138"/>
      <c r="FP422" s="138"/>
      <c r="FZ422" s="138"/>
      <c r="GJ422" s="138"/>
      <c r="GT422" s="138"/>
      <c r="HD422" s="138"/>
      <c r="HN422" s="138"/>
      <c r="HX422" s="138"/>
      <c r="IH422" s="138"/>
      <c r="IR422" s="138"/>
    </row>
    <row xmlns:x14ac="http://schemas.microsoft.com/office/spreadsheetml/2009/9/ac" r="423" s="3" customFormat="true" x14ac:dyDescent="0.25">
      <c r="A423" s="420"/>
      <c r="B423" s="138"/>
      <c r="L423" s="138"/>
      <c r="V423" s="138"/>
      <c r="AF423" s="138"/>
      <c r="AP423" s="138"/>
      <c r="AZ423" s="138"/>
      <c r="BA423" s="138"/>
      <c r="BB423" s="138"/>
      <c r="BC423" s="138"/>
      <c r="BD423" s="138"/>
      <c r="BE423" s="138"/>
      <c r="BF423" s="138"/>
      <c r="BG423" s="138"/>
      <c r="BJ423" s="138"/>
      <c r="BT423" s="138"/>
      <c r="CD423" s="138"/>
      <c r="CN423" s="138"/>
      <c r="CX423" s="138"/>
      <c r="DH423" s="138"/>
      <c r="DR423" s="138"/>
      <c r="EB423" s="138"/>
      <c r="EL423" s="138"/>
      <c r="EV423" s="138"/>
      <c r="FF423" s="138"/>
      <c r="FP423" s="138"/>
      <c r="FZ423" s="138"/>
      <c r="GJ423" s="138"/>
      <c r="GT423" s="138"/>
      <c r="HD423" s="138"/>
      <c r="HN423" s="138"/>
      <c r="HX423" s="138"/>
      <c r="IH423" s="138"/>
      <c r="IR423" s="138"/>
    </row>
    <row xmlns:x14ac="http://schemas.microsoft.com/office/spreadsheetml/2009/9/ac" r="424" s="3" customFormat="true" x14ac:dyDescent="0.25">
      <c r="A424" s="420"/>
      <c r="B424" s="138"/>
      <c r="L424" s="138"/>
      <c r="V424" s="138"/>
      <c r="AF424" s="138"/>
      <c r="AP424" s="138"/>
      <c r="AZ424" s="138"/>
      <c r="BA424" s="138"/>
      <c r="BB424" s="138"/>
      <c r="BC424" s="138"/>
      <c r="BD424" s="138"/>
      <c r="BE424" s="138"/>
      <c r="BF424" s="138"/>
      <c r="BG424" s="138"/>
      <c r="BJ424" s="138"/>
      <c r="BT424" s="138"/>
      <c r="CD424" s="138"/>
      <c r="CN424" s="138"/>
      <c r="CX424" s="138"/>
      <c r="DH424" s="138"/>
      <c r="DR424" s="138"/>
      <c r="EB424" s="138"/>
      <c r="EL424" s="138"/>
      <c r="EV424" s="138"/>
      <c r="FF424" s="138"/>
      <c r="FP424" s="138"/>
      <c r="FZ424" s="138"/>
      <c r="GJ424" s="138"/>
      <c r="GT424" s="138"/>
      <c r="HD424" s="138"/>
      <c r="HN424" s="138"/>
      <c r="HX424" s="138"/>
      <c r="IH424" s="138"/>
      <c r="IR424" s="138"/>
    </row>
    <row xmlns:x14ac="http://schemas.microsoft.com/office/spreadsheetml/2009/9/ac" r="425" s="3" customFormat="true" x14ac:dyDescent="0.25">
      <c r="A425" s="420"/>
      <c r="B425" s="138"/>
      <c r="L425" s="138"/>
      <c r="V425" s="138"/>
      <c r="AF425" s="138"/>
      <c r="AP425" s="138"/>
      <c r="AZ425" s="138"/>
      <c r="BA425" s="138"/>
      <c r="BB425" s="138"/>
      <c r="BC425" s="138"/>
      <c r="BD425" s="138"/>
      <c r="BE425" s="138"/>
      <c r="BF425" s="138"/>
      <c r="BG425" s="138"/>
      <c r="BJ425" s="138"/>
      <c r="BT425" s="138"/>
      <c r="CD425" s="138"/>
      <c r="CN425" s="138"/>
      <c r="CX425" s="138"/>
      <c r="DH425" s="138"/>
      <c r="DR425" s="138"/>
      <c r="EB425" s="138"/>
      <c r="EL425" s="138"/>
      <c r="EV425" s="138"/>
      <c r="FF425" s="138"/>
      <c r="FP425" s="138"/>
      <c r="FZ425" s="138"/>
      <c r="GJ425" s="138"/>
      <c r="GT425" s="138"/>
      <c r="HD425" s="138"/>
      <c r="HN425" s="138"/>
      <c r="HX425" s="138"/>
      <c r="IH425" s="138"/>
      <c r="IR425" s="138"/>
    </row>
    <row xmlns:x14ac="http://schemas.microsoft.com/office/spreadsheetml/2009/9/ac" r="426" s="3" customFormat="true" x14ac:dyDescent="0.25">
      <c r="A426" s="420"/>
      <c r="B426" s="138"/>
      <c r="L426" s="138"/>
      <c r="V426" s="138"/>
      <c r="AF426" s="138"/>
      <c r="AP426" s="138"/>
      <c r="AZ426" s="138"/>
      <c r="BA426" s="138"/>
      <c r="BB426" s="138"/>
      <c r="BC426" s="138"/>
      <c r="BD426" s="138"/>
      <c r="BE426" s="138"/>
      <c r="BF426" s="138"/>
      <c r="BG426" s="138"/>
      <c r="BJ426" s="138"/>
      <c r="BT426" s="138"/>
      <c r="CD426" s="138"/>
      <c r="CN426" s="138"/>
      <c r="CX426" s="138"/>
      <c r="DH426" s="138"/>
      <c r="DR426" s="138"/>
      <c r="EB426" s="138"/>
      <c r="EL426" s="138"/>
      <c r="EV426" s="138"/>
      <c r="FF426" s="138"/>
      <c r="FP426" s="138"/>
      <c r="FZ426" s="138"/>
      <c r="GJ426" s="138"/>
      <c r="GT426" s="138"/>
      <c r="HD426" s="138"/>
      <c r="HN426" s="138"/>
      <c r="HX426" s="138"/>
      <c r="IH426" s="138"/>
      <c r="IR426" s="138"/>
    </row>
    <row xmlns:x14ac="http://schemas.microsoft.com/office/spreadsheetml/2009/9/ac" r="427" s="3" customFormat="true" x14ac:dyDescent="0.25">
      <c r="A427" s="420"/>
      <c r="B427" s="138"/>
      <c r="L427" s="138"/>
      <c r="V427" s="138"/>
      <c r="AF427" s="138"/>
      <c r="AP427" s="138"/>
      <c r="AZ427" s="138"/>
      <c r="BA427" s="138"/>
      <c r="BB427" s="138"/>
      <c r="BC427" s="138"/>
      <c r="BD427" s="138"/>
      <c r="BE427" s="138"/>
      <c r="BF427" s="138"/>
      <c r="BG427" s="138"/>
      <c r="BJ427" s="138"/>
      <c r="BT427" s="138"/>
      <c r="CD427" s="138"/>
      <c r="CN427" s="138"/>
      <c r="CX427" s="138"/>
      <c r="DH427" s="138"/>
      <c r="DR427" s="138"/>
      <c r="EB427" s="138"/>
      <c r="EL427" s="138"/>
      <c r="EV427" s="138"/>
      <c r="FF427" s="138"/>
      <c r="FP427" s="138"/>
      <c r="FZ427" s="138"/>
      <c r="GJ427" s="138"/>
      <c r="GT427" s="138"/>
      <c r="HD427" s="138"/>
      <c r="HN427" s="138"/>
      <c r="HX427" s="138"/>
      <c r="IH427" s="138"/>
      <c r="IR427" s="138"/>
    </row>
    <row xmlns:x14ac="http://schemas.microsoft.com/office/spreadsheetml/2009/9/ac" r="428" s="3" customFormat="true" x14ac:dyDescent="0.25">
      <c r="A428" s="420"/>
      <c r="B428" s="138"/>
      <c r="L428" s="138"/>
      <c r="V428" s="138"/>
      <c r="AF428" s="138"/>
      <c r="AP428" s="138"/>
      <c r="AZ428" s="138"/>
      <c r="BA428" s="138"/>
      <c r="BB428" s="138"/>
      <c r="BC428" s="138"/>
      <c r="BD428" s="138"/>
      <c r="BE428" s="138"/>
      <c r="BF428" s="138"/>
      <c r="BG428" s="138"/>
      <c r="BJ428" s="138"/>
      <c r="BT428" s="138"/>
      <c r="CD428" s="138"/>
      <c r="CN428" s="138"/>
      <c r="CX428" s="138"/>
      <c r="DH428" s="138"/>
      <c r="DR428" s="138"/>
      <c r="EB428" s="138"/>
      <c r="EL428" s="138"/>
      <c r="EV428" s="138"/>
      <c r="FF428" s="138"/>
      <c r="FP428" s="138"/>
      <c r="FZ428" s="138"/>
      <c r="GJ428" s="138"/>
      <c r="GT428" s="138"/>
      <c r="HD428" s="138"/>
      <c r="HN428" s="138"/>
      <c r="HX428" s="138"/>
      <c r="IH428" s="138"/>
      <c r="IR428" s="138"/>
    </row>
    <row xmlns:x14ac="http://schemas.microsoft.com/office/spreadsheetml/2009/9/ac" r="429" s="3" customFormat="true" x14ac:dyDescent="0.25">
      <c r="A429" s="420"/>
      <c r="B429" s="138"/>
      <c r="L429" s="138"/>
      <c r="V429" s="138"/>
      <c r="AF429" s="138"/>
      <c r="AP429" s="138"/>
      <c r="AZ429" s="138"/>
      <c r="BA429" s="138"/>
      <c r="BB429" s="138"/>
      <c r="BC429" s="138"/>
      <c r="BD429" s="138"/>
      <c r="BE429" s="138"/>
      <c r="BF429" s="138"/>
      <c r="BG429" s="138"/>
      <c r="BJ429" s="138"/>
      <c r="BT429" s="138"/>
      <c r="CD429" s="138"/>
      <c r="CN429" s="138"/>
      <c r="CX429" s="138"/>
      <c r="DH429" s="138"/>
      <c r="DR429" s="138"/>
      <c r="EB429" s="138"/>
      <c r="EL429" s="138"/>
      <c r="EV429" s="138"/>
      <c r="FF429" s="138"/>
      <c r="FP429" s="138"/>
      <c r="FZ429" s="138"/>
      <c r="GJ429" s="138"/>
      <c r="GT429" s="138"/>
      <c r="HD429" s="138"/>
      <c r="HN429" s="138"/>
      <c r="HX429" s="138"/>
      <c r="IH429" s="138"/>
      <c r="IR429" s="138"/>
    </row>
    <row xmlns:x14ac="http://schemas.microsoft.com/office/spreadsheetml/2009/9/ac" r="430" s="3" customFormat="true" x14ac:dyDescent="0.25">
      <c r="A430" s="420"/>
      <c r="B430" s="138"/>
      <c r="L430" s="138"/>
      <c r="V430" s="138"/>
      <c r="AF430" s="138"/>
      <c r="AP430" s="138"/>
      <c r="AZ430" s="138"/>
      <c r="BA430" s="138"/>
      <c r="BB430" s="138"/>
      <c r="BC430" s="138"/>
      <c r="BD430" s="138"/>
      <c r="BE430" s="138"/>
      <c r="BF430" s="138"/>
      <c r="BG430" s="138"/>
      <c r="BJ430" s="138"/>
      <c r="BT430" s="138"/>
      <c r="CD430" s="138"/>
      <c r="CN430" s="138"/>
      <c r="CX430" s="138"/>
      <c r="DH430" s="138"/>
      <c r="DR430" s="138"/>
      <c r="EB430" s="138"/>
      <c r="EL430" s="138"/>
      <c r="EV430" s="138"/>
      <c r="FF430" s="138"/>
      <c r="FP430" s="138"/>
      <c r="FZ430" s="138"/>
      <c r="GJ430" s="138"/>
      <c r="GT430" s="138"/>
      <c r="HD430" s="138"/>
      <c r="HN430" s="138"/>
      <c r="HX430" s="138"/>
      <c r="IH430" s="138"/>
      <c r="IR430" s="138"/>
    </row>
    <row xmlns:x14ac="http://schemas.microsoft.com/office/spreadsheetml/2009/9/ac" r="431" s="3" customFormat="true" x14ac:dyDescent="0.25">
      <c r="A431" s="420"/>
      <c r="B431" s="138"/>
      <c r="L431" s="138"/>
      <c r="V431" s="138"/>
      <c r="AF431" s="138"/>
      <c r="AP431" s="138"/>
      <c r="AZ431" s="138"/>
      <c r="BA431" s="138"/>
      <c r="BB431" s="138"/>
      <c r="BC431" s="138"/>
      <c r="BD431" s="138"/>
      <c r="BE431" s="138"/>
      <c r="BF431" s="138"/>
      <c r="BG431" s="138"/>
      <c r="BJ431" s="138"/>
      <c r="BT431" s="138"/>
      <c r="CD431" s="138"/>
      <c r="CN431" s="138"/>
      <c r="CX431" s="138"/>
      <c r="DH431" s="138"/>
      <c r="DR431" s="138"/>
      <c r="EB431" s="138"/>
      <c r="EL431" s="138"/>
      <c r="EV431" s="138"/>
      <c r="FF431" s="138"/>
      <c r="FP431" s="138"/>
      <c r="FZ431" s="138"/>
      <c r="GJ431" s="138"/>
      <c r="GT431" s="138"/>
      <c r="HD431" s="138"/>
      <c r="HN431" s="138"/>
      <c r="HX431" s="138"/>
      <c r="IH431" s="138"/>
      <c r="IR431" s="138"/>
    </row>
    <row xmlns:x14ac="http://schemas.microsoft.com/office/spreadsheetml/2009/9/ac" r="432" s="3" customFormat="true" x14ac:dyDescent="0.25">
      <c r="A432" s="420"/>
      <c r="B432" s="138"/>
      <c r="L432" s="138"/>
      <c r="V432" s="138"/>
      <c r="AF432" s="138"/>
      <c r="AP432" s="138"/>
      <c r="AZ432" s="138"/>
      <c r="BA432" s="138"/>
      <c r="BB432" s="138"/>
      <c r="BC432" s="138"/>
      <c r="BD432" s="138"/>
      <c r="BE432" s="138"/>
      <c r="BF432" s="138"/>
      <c r="BG432" s="138"/>
      <c r="BJ432" s="138"/>
      <c r="BT432" s="138"/>
      <c r="CD432" s="138"/>
      <c r="CN432" s="138"/>
      <c r="CX432" s="138"/>
      <c r="DH432" s="138"/>
      <c r="DR432" s="138"/>
      <c r="EB432" s="138"/>
      <c r="EL432" s="138"/>
      <c r="EV432" s="138"/>
      <c r="FF432" s="138"/>
      <c r="FP432" s="138"/>
      <c r="FZ432" s="138"/>
      <c r="GJ432" s="138"/>
      <c r="GT432" s="138"/>
      <c r="HD432" s="138"/>
      <c r="HN432" s="138"/>
      <c r="HX432" s="138"/>
      <c r="IH432" s="138"/>
      <c r="IR432" s="138"/>
    </row>
    <row xmlns:x14ac="http://schemas.microsoft.com/office/spreadsheetml/2009/9/ac" r="433" s="3" customFormat="true" x14ac:dyDescent="0.25">
      <c r="A433" s="420"/>
      <c r="B433" s="138"/>
      <c r="L433" s="138"/>
      <c r="V433" s="138"/>
      <c r="AF433" s="138"/>
      <c r="AP433" s="138"/>
      <c r="AZ433" s="138"/>
      <c r="BA433" s="138"/>
      <c r="BB433" s="138"/>
      <c r="BC433" s="138"/>
      <c r="BD433" s="138"/>
      <c r="BE433" s="138"/>
      <c r="BF433" s="138"/>
      <c r="BG433" s="138"/>
      <c r="BJ433" s="138"/>
      <c r="BT433" s="138"/>
      <c r="CD433" s="138"/>
      <c r="CN433" s="138"/>
      <c r="CX433" s="138"/>
      <c r="DH433" s="138"/>
      <c r="DR433" s="138"/>
      <c r="EB433" s="138"/>
      <c r="EL433" s="138"/>
      <c r="EV433" s="138"/>
      <c r="FF433" s="138"/>
      <c r="FP433" s="138"/>
      <c r="FZ433" s="138"/>
      <c r="GJ433" s="138"/>
      <c r="GT433" s="138"/>
      <c r="HD433" s="138"/>
      <c r="HN433" s="138"/>
      <c r="HX433" s="138"/>
      <c r="IH433" s="138"/>
      <c r="IR433" s="138"/>
    </row>
    <row xmlns:x14ac="http://schemas.microsoft.com/office/spreadsheetml/2009/9/ac" r="434" s="3" customFormat="true" x14ac:dyDescent="0.25">
      <c r="A434" s="420"/>
      <c r="B434" s="138"/>
      <c r="L434" s="138"/>
      <c r="V434" s="138"/>
      <c r="AF434" s="138"/>
      <c r="AP434" s="138"/>
      <c r="AZ434" s="138"/>
      <c r="BA434" s="138"/>
      <c r="BB434" s="138"/>
      <c r="BC434" s="138"/>
      <c r="BD434" s="138"/>
      <c r="BE434" s="138"/>
      <c r="BF434" s="138"/>
      <c r="BG434" s="138"/>
      <c r="BJ434" s="138"/>
      <c r="BT434" s="138"/>
      <c r="CD434" s="138"/>
      <c r="CN434" s="138"/>
      <c r="CX434" s="138"/>
      <c r="DH434" s="138"/>
      <c r="DR434" s="138"/>
      <c r="EB434" s="138"/>
      <c r="EL434" s="138"/>
      <c r="EV434" s="138"/>
      <c r="FF434" s="138"/>
      <c r="FP434" s="138"/>
      <c r="FZ434" s="138"/>
      <c r="GJ434" s="138"/>
      <c r="GT434" s="138"/>
      <c r="HD434" s="138"/>
      <c r="HN434" s="138"/>
      <c r="HX434" s="138"/>
      <c r="IH434" s="138"/>
      <c r="IR434" s="138"/>
    </row>
    <row xmlns:x14ac="http://schemas.microsoft.com/office/spreadsheetml/2009/9/ac" r="435" s="3" customFormat="true" x14ac:dyDescent="0.25">
      <c r="A435" s="420"/>
      <c r="B435" s="138"/>
      <c r="L435" s="138"/>
      <c r="V435" s="138"/>
      <c r="AF435" s="138"/>
      <c r="AP435" s="138"/>
      <c r="AZ435" s="138"/>
      <c r="BA435" s="138"/>
      <c r="BB435" s="138"/>
      <c r="BC435" s="138"/>
      <c r="BD435" s="138"/>
      <c r="BE435" s="138"/>
      <c r="BF435" s="138"/>
      <c r="BG435" s="138"/>
      <c r="BJ435" s="138"/>
      <c r="BT435" s="138"/>
      <c r="CD435" s="138"/>
      <c r="CN435" s="138"/>
      <c r="CX435" s="138"/>
      <c r="DH435" s="138"/>
      <c r="DR435" s="138"/>
      <c r="EB435" s="138"/>
      <c r="EL435" s="138"/>
      <c r="EV435" s="138"/>
      <c r="FF435" s="138"/>
      <c r="FP435" s="138"/>
      <c r="FZ435" s="138"/>
      <c r="GJ435" s="138"/>
      <c r="GT435" s="138"/>
      <c r="HD435" s="138"/>
      <c r="HN435" s="138"/>
      <c r="HX435" s="138"/>
      <c r="IH435" s="138"/>
      <c r="IR435" s="138"/>
    </row>
    <row xmlns:x14ac="http://schemas.microsoft.com/office/spreadsheetml/2009/9/ac" r="436" s="3" customFormat="true" x14ac:dyDescent="0.25">
      <c r="A436" s="420"/>
      <c r="B436" s="138"/>
      <c r="L436" s="138"/>
      <c r="V436" s="138"/>
      <c r="AF436" s="138"/>
      <c r="AP436" s="138"/>
      <c r="AZ436" s="138"/>
      <c r="BA436" s="138"/>
      <c r="BB436" s="138"/>
      <c r="BC436" s="138"/>
      <c r="BD436" s="138"/>
      <c r="BE436" s="138"/>
      <c r="BF436" s="138"/>
      <c r="BG436" s="138"/>
      <c r="BJ436" s="138"/>
      <c r="BT436" s="138"/>
      <c r="CD436" s="138"/>
      <c r="CN436" s="138"/>
      <c r="CX436" s="138"/>
      <c r="DH436" s="138"/>
      <c r="DR436" s="138"/>
      <c r="EB436" s="138"/>
      <c r="EL436" s="138"/>
      <c r="EV436" s="138"/>
      <c r="FF436" s="138"/>
      <c r="FP436" s="138"/>
      <c r="FZ436" s="138"/>
      <c r="GJ436" s="138"/>
      <c r="GT436" s="138"/>
      <c r="HD436" s="138"/>
      <c r="HN436" s="138"/>
      <c r="HX436" s="138"/>
      <c r="IH436" s="138"/>
      <c r="IR436" s="138"/>
    </row>
    <row xmlns:x14ac="http://schemas.microsoft.com/office/spreadsheetml/2009/9/ac" r="437" s="3" customFormat="true" x14ac:dyDescent="0.25">
      <c r="A437" s="420"/>
      <c r="B437" s="138"/>
      <c r="L437" s="138"/>
      <c r="V437" s="138"/>
      <c r="AF437" s="138"/>
      <c r="AP437" s="138"/>
      <c r="AZ437" s="138"/>
      <c r="BA437" s="138"/>
      <c r="BB437" s="138"/>
      <c r="BC437" s="138"/>
      <c r="BD437" s="138"/>
      <c r="BE437" s="138"/>
      <c r="BF437" s="138"/>
      <c r="BG437" s="138"/>
      <c r="BJ437" s="138"/>
      <c r="BT437" s="138"/>
      <c r="CD437" s="138"/>
      <c r="CN437" s="138"/>
      <c r="CX437" s="138"/>
      <c r="DH437" s="138"/>
      <c r="DR437" s="138"/>
      <c r="EB437" s="138"/>
      <c r="EL437" s="138"/>
      <c r="EV437" s="138"/>
      <c r="FF437" s="138"/>
      <c r="FP437" s="138"/>
      <c r="FZ437" s="138"/>
      <c r="GJ437" s="138"/>
      <c r="GT437" s="138"/>
      <c r="HD437" s="138"/>
      <c r="HN437" s="138"/>
      <c r="HX437" s="138"/>
      <c r="IH437" s="138"/>
      <c r="IR437" s="138"/>
    </row>
    <row xmlns:x14ac="http://schemas.microsoft.com/office/spreadsheetml/2009/9/ac" r="438" s="3" customFormat="true" x14ac:dyDescent="0.25">
      <c r="A438" s="420"/>
      <c r="B438" s="138"/>
      <c r="L438" s="138"/>
      <c r="V438" s="138"/>
      <c r="AF438" s="138"/>
      <c r="AP438" s="138"/>
      <c r="AZ438" s="138"/>
      <c r="BA438" s="138"/>
      <c r="BB438" s="138"/>
      <c r="BC438" s="138"/>
      <c r="BD438" s="138"/>
      <c r="BE438" s="138"/>
      <c r="BF438" s="138"/>
      <c r="BG438" s="138"/>
      <c r="BJ438" s="138"/>
      <c r="BT438" s="138"/>
      <c r="CD438" s="138"/>
      <c r="CN438" s="138"/>
      <c r="CX438" s="138"/>
      <c r="DH438" s="138"/>
      <c r="DR438" s="138"/>
      <c r="EB438" s="138"/>
      <c r="EL438" s="138"/>
      <c r="EV438" s="138"/>
      <c r="FF438" s="138"/>
      <c r="FP438" s="138"/>
      <c r="FZ438" s="138"/>
      <c r="GJ438" s="138"/>
      <c r="GT438" s="138"/>
      <c r="HD438" s="138"/>
      <c r="HN438" s="138"/>
      <c r="HX438" s="138"/>
      <c r="IH438" s="138"/>
      <c r="IR438" s="138"/>
    </row>
    <row xmlns:x14ac="http://schemas.microsoft.com/office/spreadsheetml/2009/9/ac" r="439" s="3" customFormat="true" x14ac:dyDescent="0.25">
      <c r="A439" s="420"/>
      <c r="B439" s="138"/>
      <c r="L439" s="138"/>
      <c r="V439" s="138"/>
      <c r="AF439" s="138"/>
      <c r="AP439" s="138"/>
      <c r="AZ439" s="138"/>
      <c r="BA439" s="138"/>
      <c r="BB439" s="138"/>
      <c r="BC439" s="138"/>
      <c r="BD439" s="138"/>
      <c r="BE439" s="138"/>
      <c r="BF439" s="138"/>
      <c r="BG439" s="138"/>
      <c r="BJ439" s="138"/>
      <c r="BT439" s="138"/>
      <c r="CD439" s="138"/>
      <c r="CN439" s="138"/>
      <c r="CX439" s="138"/>
      <c r="DH439" s="138"/>
      <c r="DR439" s="138"/>
      <c r="EB439" s="138"/>
      <c r="EL439" s="138"/>
      <c r="EV439" s="138"/>
      <c r="FF439" s="138"/>
      <c r="FP439" s="138"/>
      <c r="FZ439" s="138"/>
      <c r="GJ439" s="138"/>
      <c r="GT439" s="138"/>
      <c r="HD439" s="138"/>
      <c r="HN439" s="138"/>
      <c r="HX439" s="138"/>
      <c r="IH439" s="138"/>
      <c r="IR439" s="138"/>
    </row>
    <row xmlns:x14ac="http://schemas.microsoft.com/office/spreadsheetml/2009/9/ac" r="440" s="3" customFormat="true" x14ac:dyDescent="0.25">
      <c r="A440" s="420"/>
      <c r="B440" s="138"/>
      <c r="L440" s="138"/>
      <c r="V440" s="138"/>
      <c r="AF440" s="138"/>
      <c r="AP440" s="138"/>
      <c r="AZ440" s="138"/>
      <c r="BA440" s="138"/>
      <c r="BB440" s="138"/>
      <c r="BC440" s="138"/>
      <c r="BD440" s="138"/>
      <c r="BE440" s="138"/>
      <c r="BF440" s="138"/>
      <c r="BG440" s="138"/>
      <c r="BJ440" s="138"/>
      <c r="BT440" s="138"/>
      <c r="CD440" s="138"/>
      <c r="CN440" s="138"/>
      <c r="CX440" s="138"/>
      <c r="DH440" s="138"/>
      <c r="DR440" s="138"/>
      <c r="EB440" s="138"/>
      <c r="EL440" s="138"/>
      <c r="EV440" s="138"/>
      <c r="FF440" s="138"/>
      <c r="FP440" s="138"/>
      <c r="FZ440" s="138"/>
      <c r="GJ440" s="138"/>
      <c r="GT440" s="138"/>
      <c r="HD440" s="138"/>
      <c r="HN440" s="138"/>
      <c r="HX440" s="138"/>
      <c r="IH440" s="138"/>
      <c r="IR440" s="138"/>
    </row>
    <row xmlns:x14ac="http://schemas.microsoft.com/office/spreadsheetml/2009/9/ac" r="441" s="3" customFormat="true" x14ac:dyDescent="0.25">
      <c r="A441" s="420"/>
      <c r="B441" s="138"/>
      <c r="L441" s="138"/>
      <c r="V441" s="138"/>
      <c r="AF441" s="138"/>
      <c r="AP441" s="138"/>
      <c r="AZ441" s="138"/>
      <c r="BA441" s="138"/>
      <c r="BB441" s="138"/>
      <c r="BC441" s="138"/>
      <c r="BD441" s="138"/>
      <c r="BE441" s="138"/>
      <c r="BF441" s="138"/>
      <c r="BG441" s="138"/>
      <c r="BJ441" s="138"/>
      <c r="BT441" s="138"/>
      <c r="CD441" s="138"/>
      <c r="CN441" s="138"/>
      <c r="CX441" s="138"/>
      <c r="DH441" s="138"/>
      <c r="DR441" s="138"/>
      <c r="EB441" s="138"/>
      <c r="EL441" s="138"/>
      <c r="EV441" s="138"/>
      <c r="FF441" s="138"/>
      <c r="FP441" s="138"/>
      <c r="FZ441" s="138"/>
      <c r="GJ441" s="138"/>
      <c r="GT441" s="138"/>
      <c r="HD441" s="138"/>
      <c r="HN441" s="138"/>
      <c r="HX441" s="138"/>
      <c r="IH441" s="138"/>
      <c r="IR441" s="138"/>
    </row>
    <row xmlns:x14ac="http://schemas.microsoft.com/office/spreadsheetml/2009/9/ac" r="442" s="3" customFormat="true" x14ac:dyDescent="0.25">
      <c r="A442" s="420"/>
      <c r="B442" s="138"/>
      <c r="L442" s="138"/>
      <c r="V442" s="138"/>
      <c r="AF442" s="138"/>
      <c r="AP442" s="138"/>
      <c r="AZ442" s="138"/>
      <c r="BA442" s="138"/>
      <c r="BB442" s="138"/>
      <c r="BC442" s="138"/>
      <c r="BD442" s="138"/>
      <c r="BE442" s="138"/>
      <c r="BF442" s="138"/>
      <c r="BG442" s="138"/>
      <c r="BJ442" s="138"/>
      <c r="BT442" s="138"/>
      <c r="CD442" s="138"/>
      <c r="CN442" s="138"/>
      <c r="CX442" s="138"/>
      <c r="DH442" s="138"/>
      <c r="DR442" s="138"/>
      <c r="EB442" s="138"/>
      <c r="EL442" s="138"/>
      <c r="EV442" s="138"/>
      <c r="FF442" s="138"/>
      <c r="FP442" s="138"/>
      <c r="FZ442" s="138"/>
      <c r="GJ442" s="138"/>
      <c r="GT442" s="138"/>
      <c r="HD442" s="138"/>
      <c r="HN442" s="138"/>
      <c r="HX442" s="138"/>
      <c r="IH442" s="138"/>
      <c r="IR442" s="138"/>
    </row>
    <row xmlns:x14ac="http://schemas.microsoft.com/office/spreadsheetml/2009/9/ac" r="443" s="3" customFormat="true" x14ac:dyDescent="0.25">
      <c r="A443" s="420"/>
      <c r="B443" s="138"/>
      <c r="L443" s="138"/>
      <c r="V443" s="138"/>
      <c r="AF443" s="138"/>
      <c r="AP443" s="138"/>
      <c r="AZ443" s="138"/>
      <c r="BA443" s="138"/>
      <c r="BB443" s="138"/>
      <c r="BC443" s="138"/>
      <c r="BD443" s="138"/>
      <c r="BE443" s="138"/>
      <c r="BF443" s="138"/>
      <c r="BG443" s="138"/>
      <c r="BJ443" s="138"/>
      <c r="BT443" s="138"/>
      <c r="CD443" s="138"/>
      <c r="CN443" s="138"/>
      <c r="CX443" s="138"/>
      <c r="DH443" s="138"/>
      <c r="DR443" s="138"/>
      <c r="EB443" s="138"/>
      <c r="EL443" s="138"/>
      <c r="EV443" s="138"/>
      <c r="FF443" s="138"/>
      <c r="FP443" s="138"/>
      <c r="FZ443" s="138"/>
      <c r="GJ443" s="138"/>
      <c r="GT443" s="138"/>
      <c r="HD443" s="138"/>
      <c r="HN443" s="138"/>
      <c r="HX443" s="138"/>
      <c r="IH443" s="138"/>
      <c r="IR443" s="138"/>
    </row>
    <row xmlns:x14ac="http://schemas.microsoft.com/office/spreadsheetml/2009/9/ac" r="444" s="3" customFormat="true" x14ac:dyDescent="0.25">
      <c r="A444" s="420"/>
      <c r="B444" s="138"/>
      <c r="L444" s="138"/>
      <c r="V444" s="138"/>
      <c r="AF444" s="138"/>
      <c r="AP444" s="138"/>
      <c r="AZ444" s="138"/>
      <c r="BA444" s="138"/>
      <c r="BB444" s="138"/>
      <c r="BC444" s="138"/>
      <c r="BD444" s="138"/>
      <c r="BE444" s="138"/>
      <c r="BF444" s="138"/>
      <c r="BG444" s="138"/>
      <c r="BJ444" s="138"/>
      <c r="BT444" s="138"/>
      <c r="CD444" s="138"/>
      <c r="CN444" s="138"/>
      <c r="CX444" s="138"/>
      <c r="DH444" s="138"/>
      <c r="DR444" s="138"/>
      <c r="EB444" s="138"/>
      <c r="EL444" s="138"/>
      <c r="EV444" s="138"/>
      <c r="FF444" s="138"/>
      <c r="FP444" s="138"/>
      <c r="FZ444" s="138"/>
      <c r="GJ444" s="138"/>
      <c r="GT444" s="138"/>
      <c r="HD444" s="138"/>
      <c r="HN444" s="138"/>
      <c r="HX444" s="138"/>
      <c r="IH444" s="138"/>
      <c r="IR444" s="138"/>
    </row>
    <row xmlns:x14ac="http://schemas.microsoft.com/office/spreadsheetml/2009/9/ac" r="445" s="3" customFormat="true" x14ac:dyDescent="0.25">
      <c r="A445" s="420"/>
      <c r="B445" s="138"/>
      <c r="L445" s="138"/>
      <c r="V445" s="138"/>
      <c r="AF445" s="138"/>
      <c r="AP445" s="138"/>
      <c r="AZ445" s="138"/>
      <c r="BA445" s="138"/>
      <c r="BB445" s="138"/>
      <c r="BC445" s="138"/>
      <c r="BD445" s="138"/>
      <c r="BE445" s="138"/>
      <c r="BF445" s="138"/>
      <c r="BG445" s="138"/>
      <c r="BJ445" s="138"/>
      <c r="BT445" s="138"/>
      <c r="CD445" s="138"/>
      <c r="CN445" s="138"/>
      <c r="CX445" s="138"/>
      <c r="DH445" s="138"/>
      <c r="DR445" s="138"/>
      <c r="EB445" s="138"/>
      <c r="EL445" s="138"/>
      <c r="EV445" s="138"/>
      <c r="FF445" s="138"/>
      <c r="FP445" s="138"/>
      <c r="FZ445" s="138"/>
      <c r="GJ445" s="138"/>
      <c r="GT445" s="138"/>
      <c r="HD445" s="138"/>
      <c r="HN445" s="138"/>
      <c r="HX445" s="138"/>
      <c r="IH445" s="138"/>
      <c r="IR445" s="138"/>
    </row>
    <row xmlns:x14ac="http://schemas.microsoft.com/office/spreadsheetml/2009/9/ac" r="446" s="3" customFormat="true" x14ac:dyDescent="0.25">
      <c r="A446" s="420"/>
      <c r="B446" s="138"/>
      <c r="L446" s="138"/>
      <c r="V446" s="138"/>
      <c r="AF446" s="138"/>
      <c r="AP446" s="138"/>
      <c r="AZ446" s="138"/>
      <c r="BA446" s="138"/>
      <c r="BB446" s="138"/>
      <c r="BC446" s="138"/>
      <c r="BD446" s="138"/>
      <c r="BE446" s="138"/>
      <c r="BF446" s="138"/>
      <c r="BG446" s="138"/>
      <c r="BJ446" s="138"/>
      <c r="BT446" s="138"/>
      <c r="CD446" s="138"/>
      <c r="CN446" s="138"/>
      <c r="CX446" s="138"/>
      <c r="DH446" s="138"/>
      <c r="DR446" s="138"/>
      <c r="EB446" s="138"/>
      <c r="EL446" s="138"/>
      <c r="EV446" s="138"/>
      <c r="FF446" s="138"/>
      <c r="FP446" s="138"/>
      <c r="FZ446" s="138"/>
      <c r="GJ446" s="138"/>
      <c r="GT446" s="138"/>
      <c r="HD446" s="138"/>
      <c r="HN446" s="138"/>
      <c r="HX446" s="138"/>
      <c r="IH446" s="138"/>
      <c r="IR446" s="138"/>
    </row>
    <row xmlns:x14ac="http://schemas.microsoft.com/office/spreadsheetml/2009/9/ac" r="447" s="3" customFormat="true" x14ac:dyDescent="0.25">
      <c r="A447" s="420"/>
      <c r="B447" s="138"/>
      <c r="L447" s="138"/>
      <c r="V447" s="138"/>
      <c r="AF447" s="138"/>
      <c r="AP447" s="138"/>
      <c r="AZ447" s="138"/>
      <c r="BA447" s="138"/>
      <c r="BB447" s="138"/>
      <c r="BC447" s="138"/>
      <c r="BD447" s="138"/>
      <c r="BE447" s="138"/>
      <c r="BF447" s="138"/>
      <c r="BG447" s="138"/>
      <c r="BJ447" s="138"/>
      <c r="BT447" s="138"/>
      <c r="CD447" s="138"/>
      <c r="CN447" s="138"/>
      <c r="CX447" s="138"/>
      <c r="DH447" s="138"/>
      <c r="DR447" s="138"/>
      <c r="EB447" s="138"/>
      <c r="EL447" s="138"/>
      <c r="EV447" s="138"/>
      <c r="FF447" s="138"/>
      <c r="FP447" s="138"/>
      <c r="FZ447" s="138"/>
      <c r="GJ447" s="138"/>
      <c r="GT447" s="138"/>
      <c r="HD447" s="138"/>
      <c r="HN447" s="138"/>
      <c r="HX447" s="138"/>
      <c r="IH447" s="138"/>
      <c r="IR447" s="138"/>
    </row>
    <row xmlns:x14ac="http://schemas.microsoft.com/office/spreadsheetml/2009/9/ac" r="448" s="3" customFormat="true" x14ac:dyDescent="0.25">
      <c r="A448" s="420"/>
      <c r="B448" s="138"/>
      <c r="L448" s="138"/>
      <c r="V448" s="138"/>
      <c r="AF448" s="138"/>
      <c r="AP448" s="138"/>
      <c r="AZ448" s="138"/>
      <c r="BA448" s="138"/>
      <c r="BB448" s="138"/>
      <c r="BC448" s="138"/>
      <c r="BD448" s="138"/>
      <c r="BE448" s="138"/>
      <c r="BF448" s="138"/>
      <c r="BG448" s="138"/>
      <c r="BJ448" s="138"/>
      <c r="BT448" s="138"/>
      <c r="CD448" s="138"/>
      <c r="CN448" s="138"/>
      <c r="CX448" s="138"/>
      <c r="DH448" s="138"/>
      <c r="DR448" s="138"/>
      <c r="EB448" s="138"/>
      <c r="EL448" s="138"/>
      <c r="EV448" s="138"/>
      <c r="FF448" s="138"/>
      <c r="FP448" s="138"/>
      <c r="FZ448" s="138"/>
      <c r="GJ448" s="138"/>
      <c r="GT448" s="138"/>
      <c r="HD448" s="138"/>
      <c r="HN448" s="138"/>
      <c r="HX448" s="138"/>
      <c r="IH448" s="138"/>
      <c r="IR448" s="138"/>
    </row>
    <row xmlns:x14ac="http://schemas.microsoft.com/office/spreadsheetml/2009/9/ac" r="449" s="3" customFormat="true" x14ac:dyDescent="0.25">
      <c r="A449" s="420"/>
      <c r="B449" s="138"/>
      <c r="L449" s="138"/>
      <c r="V449" s="138"/>
      <c r="AF449" s="138"/>
      <c r="AP449" s="138"/>
      <c r="AZ449" s="138"/>
      <c r="BA449" s="138"/>
      <c r="BB449" s="138"/>
      <c r="BC449" s="138"/>
      <c r="BD449" s="138"/>
      <c r="BE449" s="138"/>
      <c r="BF449" s="138"/>
      <c r="BG449" s="138"/>
      <c r="BJ449" s="138"/>
      <c r="BT449" s="138"/>
      <c r="CD449" s="138"/>
      <c r="CN449" s="138"/>
      <c r="CX449" s="138"/>
      <c r="DH449" s="138"/>
      <c r="DR449" s="138"/>
      <c r="EB449" s="138"/>
      <c r="EL449" s="138"/>
      <c r="EV449" s="138"/>
      <c r="FF449" s="138"/>
      <c r="FP449" s="138"/>
      <c r="FZ449" s="138"/>
      <c r="GJ449" s="138"/>
      <c r="GT449" s="138"/>
      <c r="HD449" s="138"/>
      <c r="HN449" s="138"/>
      <c r="HX449" s="138"/>
      <c r="IH449" s="138"/>
      <c r="IR449" s="138"/>
    </row>
    <row xmlns:x14ac="http://schemas.microsoft.com/office/spreadsheetml/2009/9/ac" r="450" s="3" customFormat="true" x14ac:dyDescent="0.25">
      <c r="A450" s="420"/>
      <c r="B450" s="138"/>
      <c r="L450" s="138"/>
      <c r="V450" s="138"/>
      <c r="AF450" s="138"/>
      <c r="AP450" s="138"/>
      <c r="AZ450" s="138"/>
      <c r="BA450" s="138"/>
      <c r="BB450" s="138"/>
      <c r="BC450" s="138"/>
      <c r="BD450" s="138"/>
      <c r="BE450" s="138"/>
      <c r="BF450" s="138"/>
      <c r="BG450" s="138"/>
      <c r="BJ450" s="138"/>
      <c r="BT450" s="138"/>
      <c r="CD450" s="138"/>
      <c r="CN450" s="138"/>
      <c r="CX450" s="138"/>
      <c r="DH450" s="138"/>
      <c r="DR450" s="138"/>
      <c r="EB450" s="138"/>
      <c r="EL450" s="138"/>
      <c r="EV450" s="138"/>
      <c r="FF450" s="138"/>
      <c r="FP450" s="138"/>
      <c r="FZ450" s="138"/>
      <c r="GJ450" s="138"/>
      <c r="GT450" s="138"/>
      <c r="HD450" s="138"/>
      <c r="HN450" s="138"/>
      <c r="HX450" s="138"/>
      <c r="IH450" s="138"/>
      <c r="IR450" s="138"/>
    </row>
    <row xmlns:x14ac="http://schemas.microsoft.com/office/spreadsheetml/2009/9/ac" r="451" s="3" customFormat="true" x14ac:dyDescent="0.25">
      <c r="A451" s="420"/>
      <c r="B451" s="138"/>
      <c r="L451" s="138"/>
      <c r="V451" s="138"/>
      <c r="AF451" s="138"/>
      <c r="AP451" s="138"/>
      <c r="AZ451" s="138"/>
      <c r="BA451" s="138"/>
      <c r="BB451" s="138"/>
      <c r="BC451" s="138"/>
      <c r="BD451" s="138"/>
      <c r="BE451" s="138"/>
      <c r="BF451" s="138"/>
      <c r="BG451" s="138"/>
      <c r="BJ451" s="138"/>
      <c r="BT451" s="138"/>
      <c r="CD451" s="138"/>
      <c r="CN451" s="138"/>
      <c r="CX451" s="138"/>
      <c r="DH451" s="138"/>
      <c r="DR451" s="138"/>
      <c r="EB451" s="138"/>
      <c r="EL451" s="138"/>
      <c r="EV451" s="138"/>
      <c r="FF451" s="138"/>
      <c r="FP451" s="138"/>
      <c r="FZ451" s="138"/>
      <c r="GJ451" s="138"/>
      <c r="GT451" s="138"/>
      <c r="HD451" s="138"/>
      <c r="HN451" s="138"/>
      <c r="HX451" s="138"/>
      <c r="IH451" s="138"/>
      <c r="IR451" s="138"/>
    </row>
    <row xmlns:x14ac="http://schemas.microsoft.com/office/spreadsheetml/2009/9/ac" r="452" s="3" customFormat="true" x14ac:dyDescent="0.25">
      <c r="A452" s="420"/>
      <c r="B452" s="138"/>
      <c r="L452" s="138"/>
      <c r="V452" s="138"/>
      <c r="AF452" s="138"/>
      <c r="AP452" s="138"/>
      <c r="AZ452" s="138"/>
      <c r="BA452" s="138"/>
      <c r="BB452" s="138"/>
      <c r="BC452" s="138"/>
      <c r="BD452" s="138"/>
      <c r="BE452" s="138"/>
      <c r="BF452" s="138"/>
      <c r="BG452" s="138"/>
      <c r="BJ452" s="138"/>
      <c r="BT452" s="138"/>
      <c r="CD452" s="138"/>
      <c r="CN452" s="138"/>
      <c r="CX452" s="138"/>
      <c r="DH452" s="138"/>
      <c r="DR452" s="138"/>
      <c r="EB452" s="138"/>
      <c r="EL452" s="138"/>
      <c r="EV452" s="138"/>
      <c r="FF452" s="138"/>
      <c r="FP452" s="138"/>
      <c r="FZ452" s="138"/>
      <c r="GJ452" s="138"/>
      <c r="GT452" s="138"/>
      <c r="HD452" s="138"/>
      <c r="HN452" s="138"/>
      <c r="HX452" s="138"/>
      <c r="IH452" s="138"/>
      <c r="IR452" s="138"/>
    </row>
    <row xmlns:x14ac="http://schemas.microsoft.com/office/spreadsheetml/2009/9/ac" r="453" s="3" customFormat="true" x14ac:dyDescent="0.25">
      <c r="A453" s="420"/>
      <c r="B453" s="138"/>
      <c r="L453" s="138"/>
      <c r="V453" s="138"/>
      <c r="AF453" s="138"/>
      <c r="AP453" s="138"/>
      <c r="AZ453" s="138"/>
      <c r="BA453" s="138"/>
      <c r="BB453" s="138"/>
      <c r="BC453" s="138"/>
      <c r="BD453" s="138"/>
      <c r="BE453" s="138"/>
      <c r="BF453" s="138"/>
      <c r="BG453" s="138"/>
      <c r="BJ453" s="138"/>
      <c r="BT453" s="138"/>
      <c r="CD453" s="138"/>
      <c r="CN453" s="138"/>
      <c r="CX453" s="138"/>
      <c r="DH453" s="138"/>
      <c r="DR453" s="138"/>
      <c r="EB453" s="138"/>
      <c r="EL453" s="138"/>
      <c r="EV453" s="138"/>
      <c r="FF453" s="138"/>
      <c r="FP453" s="138"/>
      <c r="FZ453" s="138"/>
      <c r="GJ453" s="138"/>
      <c r="GT453" s="138"/>
      <c r="HD453" s="138"/>
      <c r="HN453" s="138"/>
      <c r="HX453" s="138"/>
      <c r="IH453" s="138"/>
      <c r="IR453" s="138"/>
    </row>
    <row xmlns:x14ac="http://schemas.microsoft.com/office/spreadsheetml/2009/9/ac" r="454" s="3" customFormat="true" x14ac:dyDescent="0.25">
      <c r="A454" s="420"/>
      <c r="B454" s="138"/>
      <c r="L454" s="138"/>
      <c r="V454" s="138"/>
      <c r="AF454" s="138"/>
      <c r="AP454" s="138"/>
      <c r="AZ454" s="138"/>
      <c r="BA454" s="138"/>
      <c r="BB454" s="138"/>
      <c r="BC454" s="138"/>
      <c r="BD454" s="138"/>
      <c r="BE454" s="138"/>
      <c r="BF454" s="138"/>
      <c r="BG454" s="138"/>
      <c r="BJ454" s="138"/>
      <c r="BT454" s="138"/>
      <c r="CD454" s="138"/>
      <c r="CN454" s="138"/>
      <c r="CX454" s="138"/>
      <c r="DH454" s="138"/>
      <c r="DR454" s="138"/>
      <c r="EB454" s="138"/>
      <c r="EL454" s="138"/>
      <c r="EV454" s="138"/>
      <c r="FF454" s="138"/>
      <c r="FP454" s="138"/>
      <c r="FZ454" s="138"/>
      <c r="GJ454" s="138"/>
      <c r="GT454" s="138"/>
      <c r="HD454" s="138"/>
      <c r="HN454" s="138"/>
      <c r="HX454" s="138"/>
      <c r="IH454" s="138"/>
      <c r="IR454" s="138"/>
    </row>
    <row xmlns:x14ac="http://schemas.microsoft.com/office/spreadsheetml/2009/9/ac" r="455" s="3" customFormat="true" x14ac:dyDescent="0.25">
      <c r="A455" s="420"/>
      <c r="B455" s="138"/>
      <c r="L455" s="138"/>
      <c r="V455" s="138"/>
      <c r="AF455" s="138"/>
      <c r="AP455" s="138"/>
      <c r="AZ455" s="138"/>
      <c r="BA455" s="138"/>
      <c r="BB455" s="138"/>
      <c r="BC455" s="138"/>
      <c r="BD455" s="138"/>
      <c r="BE455" s="138"/>
      <c r="BF455" s="138"/>
      <c r="BG455" s="138"/>
      <c r="BJ455" s="138"/>
      <c r="BT455" s="138"/>
      <c r="CD455" s="138"/>
      <c r="CN455" s="138"/>
      <c r="CX455" s="138"/>
      <c r="DH455" s="138"/>
      <c r="DR455" s="138"/>
      <c r="EB455" s="138"/>
      <c r="EL455" s="138"/>
      <c r="EV455" s="138"/>
      <c r="FF455" s="138"/>
      <c r="FP455" s="138"/>
      <c r="FZ455" s="138"/>
      <c r="GJ455" s="138"/>
      <c r="GT455" s="138"/>
      <c r="HD455" s="138"/>
      <c r="HN455" s="138"/>
      <c r="HX455" s="138"/>
      <c r="IH455" s="138"/>
      <c r="IR455" s="138"/>
    </row>
    <row xmlns:x14ac="http://schemas.microsoft.com/office/spreadsheetml/2009/9/ac" r="456" s="3" customFormat="true" x14ac:dyDescent="0.25">
      <c r="A456" s="420"/>
      <c r="B456" s="138"/>
      <c r="L456" s="138"/>
      <c r="V456" s="138"/>
      <c r="AF456" s="138"/>
      <c r="AP456" s="138"/>
      <c r="AZ456" s="138"/>
      <c r="BA456" s="138"/>
      <c r="BB456" s="138"/>
      <c r="BC456" s="138"/>
      <c r="BD456" s="138"/>
      <c r="BE456" s="138"/>
      <c r="BF456" s="138"/>
      <c r="BG456" s="138"/>
      <c r="BJ456" s="138"/>
      <c r="BT456" s="138"/>
      <c r="CD456" s="138"/>
      <c r="CN456" s="138"/>
      <c r="CX456" s="138"/>
      <c r="DH456" s="138"/>
      <c r="DR456" s="138"/>
      <c r="EB456" s="138"/>
      <c r="EL456" s="138"/>
      <c r="EV456" s="138"/>
      <c r="FF456" s="138"/>
      <c r="FP456" s="138"/>
      <c r="FZ456" s="138"/>
      <c r="GJ456" s="138"/>
      <c r="GT456" s="138"/>
      <c r="HD456" s="138"/>
      <c r="HN456" s="138"/>
      <c r="HX456" s="138"/>
      <c r="IH456" s="138"/>
      <c r="IR456" s="138"/>
    </row>
    <row xmlns:x14ac="http://schemas.microsoft.com/office/spreadsheetml/2009/9/ac" r="457" s="3" customFormat="true" x14ac:dyDescent="0.25">
      <c r="A457" s="420"/>
      <c r="B457" s="138"/>
      <c r="L457" s="138"/>
      <c r="V457" s="138"/>
      <c r="AF457" s="138"/>
      <c r="AP457" s="138"/>
      <c r="AZ457" s="138"/>
      <c r="BA457" s="138"/>
      <c r="BB457" s="138"/>
      <c r="BC457" s="138"/>
      <c r="BD457" s="138"/>
      <c r="BE457" s="138"/>
      <c r="BF457" s="138"/>
      <c r="BG457" s="138"/>
      <c r="BJ457" s="138"/>
      <c r="BT457" s="138"/>
      <c r="CD457" s="138"/>
      <c r="CN457" s="138"/>
      <c r="CX457" s="138"/>
      <c r="DH457" s="138"/>
      <c r="DR457" s="138"/>
      <c r="EB457" s="138"/>
      <c r="EL457" s="138"/>
      <c r="EV457" s="138"/>
      <c r="FF457" s="138"/>
      <c r="FP457" s="138"/>
      <c r="FZ457" s="138"/>
      <c r="GJ457" s="138"/>
      <c r="GT457" s="138"/>
      <c r="HD457" s="138"/>
      <c r="HN457" s="138"/>
      <c r="HX457" s="138"/>
      <c r="IH457" s="138"/>
      <c r="IR457" s="138"/>
    </row>
    <row xmlns:x14ac="http://schemas.microsoft.com/office/spreadsheetml/2009/9/ac" r="458" s="3" customFormat="true" x14ac:dyDescent="0.25">
      <c r="A458" s="420"/>
      <c r="B458" s="138"/>
      <c r="L458" s="138"/>
      <c r="V458" s="138"/>
      <c r="AF458" s="138"/>
      <c r="AP458" s="138"/>
      <c r="AZ458" s="138"/>
      <c r="BA458" s="138"/>
      <c r="BB458" s="138"/>
      <c r="BC458" s="138"/>
      <c r="BD458" s="138"/>
      <c r="BE458" s="138"/>
      <c r="BF458" s="138"/>
      <c r="BG458" s="138"/>
      <c r="BJ458" s="138"/>
      <c r="BT458" s="138"/>
      <c r="CD458" s="138"/>
      <c r="CN458" s="138"/>
      <c r="CX458" s="138"/>
      <c r="DH458" s="138"/>
      <c r="DR458" s="138"/>
      <c r="EB458" s="138"/>
      <c r="EL458" s="138"/>
      <c r="EV458" s="138"/>
      <c r="FF458" s="138"/>
      <c r="FP458" s="138"/>
      <c r="FZ458" s="138"/>
      <c r="GJ458" s="138"/>
      <c r="GT458" s="138"/>
      <c r="HD458" s="138"/>
      <c r="HN458" s="138"/>
      <c r="HX458" s="138"/>
      <c r="IH458" s="138"/>
      <c r="IR458" s="138"/>
    </row>
    <row xmlns:x14ac="http://schemas.microsoft.com/office/spreadsheetml/2009/9/ac" r="459" s="3" customFormat="true" x14ac:dyDescent="0.25">
      <c r="A459" s="420"/>
      <c r="B459" s="138"/>
      <c r="L459" s="138"/>
      <c r="V459" s="138"/>
      <c r="AF459" s="138"/>
      <c r="AP459" s="138"/>
      <c r="AZ459" s="138"/>
      <c r="BA459" s="138"/>
      <c r="BB459" s="138"/>
      <c r="BC459" s="138"/>
      <c r="BD459" s="138"/>
      <c r="BE459" s="138"/>
      <c r="BF459" s="138"/>
      <c r="BG459" s="138"/>
      <c r="BJ459" s="138"/>
      <c r="BT459" s="138"/>
      <c r="CD459" s="138"/>
      <c r="CN459" s="138"/>
      <c r="CX459" s="138"/>
      <c r="DH459" s="138"/>
      <c r="DR459" s="138"/>
      <c r="EB459" s="138"/>
      <c r="EL459" s="138"/>
      <c r="EV459" s="138"/>
      <c r="FF459" s="138"/>
      <c r="FP459" s="138"/>
      <c r="FZ459" s="138"/>
      <c r="GJ459" s="138"/>
      <c r="GT459" s="138"/>
      <c r="HD459" s="138"/>
      <c r="HN459" s="138"/>
      <c r="HX459" s="138"/>
      <c r="IH459" s="138"/>
      <c r="IR459" s="138"/>
    </row>
    <row xmlns:x14ac="http://schemas.microsoft.com/office/spreadsheetml/2009/9/ac" r="460" s="3" customFormat="true" x14ac:dyDescent="0.25">
      <c r="A460" s="420"/>
      <c r="B460" s="138"/>
      <c r="L460" s="138"/>
      <c r="V460" s="138"/>
      <c r="AF460" s="138"/>
      <c r="AP460" s="138"/>
      <c r="AZ460" s="138"/>
      <c r="BA460" s="138"/>
      <c r="BB460" s="138"/>
      <c r="BC460" s="138"/>
      <c r="BD460" s="138"/>
      <c r="BE460" s="138"/>
      <c r="BF460" s="138"/>
      <c r="BG460" s="138"/>
      <c r="BJ460" s="138"/>
      <c r="BT460" s="138"/>
      <c r="CD460" s="138"/>
      <c r="CN460" s="138"/>
      <c r="CX460" s="138"/>
      <c r="DH460" s="138"/>
      <c r="DR460" s="138"/>
      <c r="EB460" s="138"/>
      <c r="EL460" s="138"/>
      <c r="EV460" s="138"/>
      <c r="FF460" s="138"/>
      <c r="FP460" s="138"/>
      <c r="FZ460" s="138"/>
      <c r="GJ460" s="138"/>
      <c r="GT460" s="138"/>
      <c r="HD460" s="138"/>
      <c r="HN460" s="138"/>
      <c r="HX460" s="138"/>
      <c r="IH460" s="138"/>
      <c r="IR460" s="138"/>
    </row>
    <row xmlns:x14ac="http://schemas.microsoft.com/office/spreadsheetml/2009/9/ac" r="461" s="3" customFormat="true" x14ac:dyDescent="0.25">
      <c r="A461" s="420"/>
      <c r="B461" s="138"/>
      <c r="L461" s="138"/>
      <c r="V461" s="138"/>
      <c r="AF461" s="138"/>
      <c r="AP461" s="138"/>
      <c r="AZ461" s="138"/>
      <c r="BA461" s="138"/>
      <c r="BB461" s="138"/>
      <c r="BC461" s="138"/>
      <c r="BD461" s="138"/>
      <c r="BE461" s="138"/>
      <c r="BF461" s="138"/>
      <c r="BG461" s="138"/>
      <c r="BJ461" s="138"/>
      <c r="BT461" s="138"/>
      <c r="CD461" s="138"/>
      <c r="CN461" s="138"/>
      <c r="CX461" s="138"/>
      <c r="DH461" s="138"/>
      <c r="DR461" s="138"/>
      <c r="EB461" s="138"/>
      <c r="EL461" s="138"/>
      <c r="EV461" s="138"/>
      <c r="FF461" s="138"/>
      <c r="FP461" s="138"/>
      <c r="FZ461" s="138"/>
      <c r="GJ461" s="138"/>
      <c r="GT461" s="138"/>
      <c r="HD461" s="138"/>
      <c r="HN461" s="138"/>
      <c r="HX461" s="138"/>
      <c r="IH461" s="138"/>
      <c r="IR461" s="138"/>
    </row>
    <row xmlns:x14ac="http://schemas.microsoft.com/office/spreadsheetml/2009/9/ac" r="462" s="3" customFormat="true" x14ac:dyDescent="0.25">
      <c r="A462" s="420"/>
      <c r="B462" s="138"/>
      <c r="L462" s="138"/>
      <c r="V462" s="138"/>
      <c r="AF462" s="138"/>
      <c r="AP462" s="138"/>
      <c r="AZ462" s="138"/>
      <c r="BA462" s="138"/>
      <c r="BB462" s="138"/>
      <c r="BC462" s="138"/>
      <c r="BD462" s="138"/>
      <c r="BE462" s="138"/>
      <c r="BF462" s="138"/>
      <c r="BG462" s="138"/>
      <c r="BJ462" s="138"/>
      <c r="BT462" s="138"/>
      <c r="CD462" s="138"/>
      <c r="CN462" s="138"/>
      <c r="CX462" s="138"/>
      <c r="DH462" s="138"/>
      <c r="DR462" s="138"/>
      <c r="EB462" s="138"/>
      <c r="EL462" s="138"/>
      <c r="EV462" s="138"/>
      <c r="FF462" s="138"/>
      <c r="FP462" s="138"/>
      <c r="FZ462" s="138"/>
      <c r="GJ462" s="138"/>
      <c r="GT462" s="138"/>
      <c r="HD462" s="138"/>
      <c r="HN462" s="138"/>
      <c r="HX462" s="138"/>
      <c r="IH462" s="138"/>
      <c r="IR462" s="138"/>
    </row>
    <row xmlns:x14ac="http://schemas.microsoft.com/office/spreadsheetml/2009/9/ac" r="463" s="3" customFormat="true" x14ac:dyDescent="0.25">
      <c r="A463" s="420"/>
      <c r="B463" s="138"/>
      <c r="L463" s="138"/>
      <c r="V463" s="138"/>
      <c r="AF463" s="138"/>
      <c r="AP463" s="138"/>
      <c r="AZ463" s="138"/>
      <c r="BA463" s="138"/>
      <c r="BB463" s="138"/>
      <c r="BC463" s="138"/>
      <c r="BD463" s="138"/>
      <c r="BE463" s="138"/>
      <c r="BF463" s="138"/>
      <c r="BG463" s="138"/>
      <c r="BJ463" s="138"/>
      <c r="BT463" s="138"/>
      <c r="CD463" s="138"/>
      <c r="CN463" s="138"/>
      <c r="CX463" s="138"/>
      <c r="DH463" s="138"/>
      <c r="DR463" s="138"/>
      <c r="EB463" s="138"/>
      <c r="EL463" s="138"/>
      <c r="EV463" s="138"/>
      <c r="FF463" s="138"/>
      <c r="FP463" s="138"/>
      <c r="FZ463" s="138"/>
      <c r="GJ463" s="138"/>
      <c r="GT463" s="138"/>
      <c r="HD463" s="138"/>
      <c r="HN463" s="138"/>
      <c r="HX463" s="138"/>
      <c r="IH463" s="138"/>
      <c r="IR463" s="138"/>
    </row>
    <row xmlns:x14ac="http://schemas.microsoft.com/office/spreadsheetml/2009/9/ac" r="464" s="3" customFormat="true" x14ac:dyDescent="0.25">
      <c r="A464" s="420"/>
      <c r="B464" s="138"/>
      <c r="L464" s="138"/>
      <c r="V464" s="138"/>
      <c r="AF464" s="138"/>
      <c r="AP464" s="138"/>
      <c r="AZ464" s="138"/>
      <c r="BA464" s="138"/>
      <c r="BB464" s="138"/>
      <c r="BC464" s="138"/>
      <c r="BD464" s="138"/>
      <c r="BE464" s="138"/>
      <c r="BF464" s="138"/>
      <c r="BG464" s="138"/>
      <c r="BJ464" s="138"/>
      <c r="BT464" s="138"/>
      <c r="CD464" s="138"/>
      <c r="CN464" s="138"/>
      <c r="CX464" s="138"/>
      <c r="DH464" s="138"/>
      <c r="DR464" s="138"/>
      <c r="EB464" s="138"/>
      <c r="EL464" s="138"/>
      <c r="EV464" s="138"/>
      <c r="FF464" s="138"/>
      <c r="FP464" s="138"/>
      <c r="FZ464" s="138"/>
      <c r="GJ464" s="138"/>
      <c r="GT464" s="138"/>
      <c r="HD464" s="138"/>
      <c r="HN464" s="138"/>
      <c r="HX464" s="138"/>
      <c r="IH464" s="138"/>
      <c r="IR464" s="138"/>
    </row>
    <row xmlns:x14ac="http://schemas.microsoft.com/office/spreadsheetml/2009/9/ac" r="465" s="3" customFormat="true" x14ac:dyDescent="0.25">
      <c r="A465" s="420"/>
      <c r="B465" s="138"/>
      <c r="L465" s="138"/>
      <c r="V465" s="138"/>
      <c r="AF465" s="138"/>
      <c r="AP465" s="138"/>
      <c r="AZ465" s="138"/>
      <c r="BA465" s="138"/>
      <c r="BB465" s="138"/>
      <c r="BC465" s="138"/>
      <c r="BD465" s="138"/>
      <c r="BE465" s="138"/>
      <c r="BF465" s="138"/>
      <c r="BG465" s="138"/>
      <c r="BJ465" s="138"/>
      <c r="BT465" s="138"/>
      <c r="CD465" s="138"/>
      <c r="CN465" s="138"/>
      <c r="CX465" s="138"/>
      <c r="DH465" s="138"/>
      <c r="DR465" s="138"/>
      <c r="EB465" s="138"/>
      <c r="EL465" s="138"/>
      <c r="EV465" s="138"/>
      <c r="FF465" s="138"/>
      <c r="FP465" s="138"/>
      <c r="FZ465" s="138"/>
      <c r="GJ465" s="138"/>
      <c r="GT465" s="138"/>
      <c r="HD465" s="138"/>
      <c r="HN465" s="138"/>
      <c r="HX465" s="138"/>
      <c r="IH465" s="138"/>
      <c r="IR465" s="138"/>
    </row>
    <row xmlns:x14ac="http://schemas.microsoft.com/office/spreadsheetml/2009/9/ac" r="466" s="3" customFormat="true" x14ac:dyDescent="0.25">
      <c r="A466" s="420"/>
      <c r="B466" s="138"/>
      <c r="L466" s="138"/>
      <c r="V466" s="138"/>
      <c r="AF466" s="138"/>
      <c r="AP466" s="138"/>
      <c r="AZ466" s="138"/>
      <c r="BA466" s="138"/>
      <c r="BB466" s="138"/>
      <c r="BC466" s="138"/>
      <c r="BD466" s="138"/>
      <c r="BE466" s="138"/>
      <c r="BF466" s="138"/>
      <c r="BG466" s="138"/>
      <c r="BJ466" s="138"/>
      <c r="BT466" s="138"/>
      <c r="CD466" s="138"/>
      <c r="CN466" s="138"/>
      <c r="CX466" s="138"/>
      <c r="DH466" s="138"/>
      <c r="DR466" s="138"/>
      <c r="EB466" s="138"/>
      <c r="EL466" s="138"/>
      <c r="EV466" s="138"/>
      <c r="FF466" s="138"/>
      <c r="FP466" s="138"/>
      <c r="FZ466" s="138"/>
      <c r="GJ466" s="138"/>
      <c r="GT466" s="138"/>
      <c r="HD466" s="138"/>
      <c r="HN466" s="138"/>
      <c r="HX466" s="138"/>
      <c r="IH466" s="138"/>
      <c r="IR466" s="138"/>
    </row>
    <row xmlns:x14ac="http://schemas.microsoft.com/office/spreadsheetml/2009/9/ac" r="467" s="3" customFormat="true" x14ac:dyDescent="0.25">
      <c r="A467" s="420"/>
      <c r="B467" s="138"/>
      <c r="L467" s="138"/>
      <c r="V467" s="138"/>
      <c r="AF467" s="138"/>
      <c r="AP467" s="138"/>
      <c r="AZ467" s="138"/>
      <c r="BA467" s="138"/>
      <c r="BB467" s="138"/>
      <c r="BC467" s="138"/>
      <c r="BD467" s="138"/>
      <c r="BE467" s="138"/>
      <c r="BF467" s="138"/>
      <c r="BG467" s="138"/>
      <c r="BJ467" s="138"/>
      <c r="BT467" s="138"/>
      <c r="CD467" s="138"/>
      <c r="CN467" s="138"/>
      <c r="CX467" s="138"/>
      <c r="DH467" s="138"/>
      <c r="DR467" s="138"/>
      <c r="EB467" s="138"/>
      <c r="EL467" s="138"/>
      <c r="EV467" s="138"/>
      <c r="FF467" s="138"/>
      <c r="FP467" s="138"/>
      <c r="FZ467" s="138"/>
      <c r="GJ467" s="138"/>
      <c r="GT467" s="138"/>
      <c r="HD467" s="138"/>
      <c r="HN467" s="138"/>
      <c r="HX467" s="138"/>
      <c r="IH467" s="138"/>
      <c r="IR467" s="138"/>
    </row>
    <row xmlns:x14ac="http://schemas.microsoft.com/office/spreadsheetml/2009/9/ac" r="468" s="3" customFormat="true" x14ac:dyDescent="0.25">
      <c r="A468" s="420"/>
      <c r="B468" s="138"/>
      <c r="L468" s="138"/>
      <c r="V468" s="138"/>
      <c r="AF468" s="138"/>
      <c r="AP468" s="138"/>
      <c r="AZ468" s="138"/>
      <c r="BA468" s="138"/>
      <c r="BB468" s="138"/>
      <c r="BC468" s="138"/>
      <c r="BD468" s="138"/>
      <c r="BE468" s="138"/>
      <c r="BF468" s="138"/>
      <c r="BG468" s="138"/>
      <c r="BJ468" s="138"/>
      <c r="BT468" s="138"/>
      <c r="CD468" s="138"/>
      <c r="CN468" s="138"/>
      <c r="CX468" s="138"/>
      <c r="DH468" s="138"/>
      <c r="DR468" s="138"/>
      <c r="EB468" s="138"/>
      <c r="EL468" s="138"/>
      <c r="EV468" s="138"/>
      <c r="FF468" s="138"/>
      <c r="FP468" s="138"/>
      <c r="FZ468" s="138"/>
      <c r="GJ468" s="138"/>
      <c r="GT468" s="138"/>
      <c r="HD468" s="138"/>
      <c r="HN468" s="138"/>
      <c r="HX468" s="138"/>
      <c r="IH468" s="138"/>
      <c r="IR468" s="138"/>
    </row>
    <row xmlns:x14ac="http://schemas.microsoft.com/office/spreadsheetml/2009/9/ac" r="469" s="3" customFormat="true" x14ac:dyDescent="0.25">
      <c r="A469" s="420"/>
      <c r="B469" s="138"/>
      <c r="L469" s="138"/>
      <c r="V469" s="138"/>
      <c r="AF469" s="138"/>
      <c r="AP469" s="138"/>
      <c r="AZ469" s="138"/>
      <c r="BA469" s="138"/>
      <c r="BB469" s="138"/>
      <c r="BC469" s="138"/>
      <c r="BD469" s="138"/>
      <c r="BE469" s="138"/>
      <c r="BF469" s="138"/>
      <c r="BG469" s="138"/>
      <c r="BJ469" s="138"/>
      <c r="BT469" s="138"/>
      <c r="CD469" s="138"/>
      <c r="CN469" s="138"/>
      <c r="CX469" s="138"/>
      <c r="DH469" s="138"/>
      <c r="DR469" s="138"/>
      <c r="EB469" s="138"/>
      <c r="EL469" s="138"/>
      <c r="EV469" s="138"/>
      <c r="FF469" s="138"/>
      <c r="FP469" s="138"/>
      <c r="FZ469" s="138"/>
      <c r="GJ469" s="138"/>
      <c r="GT469" s="138"/>
      <c r="HD469" s="138"/>
      <c r="HN469" s="138"/>
      <c r="HX469" s="138"/>
      <c r="IH469" s="138"/>
      <c r="IR469" s="138"/>
    </row>
    <row xmlns:x14ac="http://schemas.microsoft.com/office/spreadsheetml/2009/9/ac" r="470" s="3" customFormat="true" x14ac:dyDescent="0.25">
      <c r="A470" s="420"/>
      <c r="B470" s="138"/>
      <c r="L470" s="138"/>
      <c r="V470" s="138"/>
      <c r="AF470" s="138"/>
      <c r="AP470" s="138"/>
      <c r="AZ470" s="138"/>
      <c r="BA470" s="138"/>
      <c r="BB470" s="138"/>
      <c r="BC470" s="138"/>
      <c r="BD470" s="138"/>
      <c r="BE470" s="138"/>
      <c r="BF470" s="138"/>
      <c r="BG470" s="138"/>
      <c r="BJ470" s="138"/>
      <c r="BT470" s="138"/>
      <c r="CD470" s="138"/>
      <c r="CN470" s="138"/>
      <c r="CX470" s="138"/>
      <c r="DH470" s="138"/>
      <c r="DR470" s="138"/>
      <c r="EB470" s="138"/>
      <c r="EL470" s="138"/>
      <c r="EV470" s="138"/>
      <c r="FF470" s="138"/>
      <c r="FP470" s="138"/>
      <c r="FZ470" s="138"/>
      <c r="GJ470" s="138"/>
      <c r="GT470" s="138"/>
      <c r="HD470" s="138"/>
      <c r="HN470" s="138"/>
      <c r="HX470" s="138"/>
      <c r="IH470" s="138"/>
      <c r="IR470" s="138"/>
    </row>
    <row xmlns:x14ac="http://schemas.microsoft.com/office/spreadsheetml/2009/9/ac" r="471" s="3" customFormat="true" x14ac:dyDescent="0.25">
      <c r="A471" s="420"/>
      <c r="B471" s="138"/>
      <c r="L471" s="138"/>
      <c r="V471" s="138"/>
      <c r="AF471" s="138"/>
      <c r="AP471" s="138"/>
      <c r="AZ471" s="138"/>
      <c r="BA471" s="138"/>
      <c r="BB471" s="138"/>
      <c r="BC471" s="138"/>
      <c r="BD471" s="138"/>
      <c r="BE471" s="138"/>
      <c r="BF471" s="138"/>
      <c r="BG471" s="138"/>
      <c r="BJ471" s="138"/>
      <c r="BT471" s="138"/>
      <c r="CD471" s="138"/>
      <c r="CN471" s="138"/>
      <c r="CX471" s="138"/>
      <c r="DH471" s="138"/>
      <c r="DR471" s="138"/>
      <c r="EB471" s="138"/>
      <c r="EL471" s="138"/>
      <c r="EV471" s="138"/>
      <c r="FF471" s="138"/>
      <c r="FP471" s="138"/>
      <c r="FZ471" s="138"/>
      <c r="GJ471" s="138"/>
      <c r="GT471" s="138"/>
      <c r="HD471" s="138"/>
      <c r="HN471" s="138"/>
      <c r="HX471" s="138"/>
      <c r="IH471" s="138"/>
      <c r="IR471" s="138"/>
    </row>
    <row xmlns:x14ac="http://schemas.microsoft.com/office/spreadsheetml/2009/9/ac" r="472" s="3" customFormat="true" x14ac:dyDescent="0.25">
      <c r="A472" s="420"/>
      <c r="B472" s="138"/>
      <c r="L472" s="138"/>
      <c r="V472" s="138"/>
      <c r="AF472" s="138"/>
      <c r="AP472" s="138"/>
      <c r="AZ472" s="138"/>
      <c r="BA472" s="138"/>
      <c r="BB472" s="138"/>
      <c r="BC472" s="138"/>
      <c r="BD472" s="138"/>
      <c r="BE472" s="138"/>
      <c r="BF472" s="138"/>
      <c r="BG472" s="138"/>
      <c r="BJ472" s="138"/>
      <c r="BT472" s="138"/>
      <c r="CD472" s="138"/>
      <c r="CN472" s="138"/>
      <c r="CX472" s="138"/>
      <c r="DH472" s="138"/>
      <c r="DR472" s="138"/>
      <c r="EB472" s="138"/>
      <c r="EL472" s="138"/>
      <c r="EV472" s="138"/>
      <c r="FF472" s="138"/>
      <c r="FP472" s="138"/>
      <c r="FZ472" s="138"/>
      <c r="GJ472" s="138"/>
      <c r="GT472" s="138"/>
      <c r="HD472" s="138"/>
      <c r="HN472" s="138"/>
      <c r="HX472" s="138"/>
      <c r="IH472" s="138"/>
      <c r="IR472" s="138"/>
    </row>
    <row xmlns:x14ac="http://schemas.microsoft.com/office/spreadsheetml/2009/9/ac" r="473" s="3" customFormat="true" x14ac:dyDescent="0.25">
      <c r="A473" s="420"/>
      <c r="B473" s="138"/>
      <c r="L473" s="138"/>
      <c r="V473" s="138"/>
      <c r="AF473" s="138"/>
      <c r="AP473" s="138"/>
      <c r="AZ473" s="138"/>
      <c r="BA473" s="138"/>
      <c r="BB473" s="138"/>
      <c r="BC473" s="138"/>
      <c r="BD473" s="138"/>
      <c r="BE473" s="138"/>
      <c r="BF473" s="138"/>
      <c r="BG473" s="138"/>
      <c r="BJ473" s="138"/>
      <c r="BT473" s="138"/>
      <c r="CD473" s="138"/>
      <c r="CN473" s="138"/>
      <c r="CX473" s="138"/>
      <c r="DH473" s="138"/>
      <c r="DR473" s="138"/>
      <c r="EB473" s="138"/>
      <c r="EL473" s="138"/>
      <c r="EV473" s="138"/>
      <c r="FF473" s="138"/>
      <c r="FP473" s="138"/>
      <c r="FZ473" s="138"/>
      <c r="GJ473" s="138"/>
      <c r="GT473" s="138"/>
      <c r="HD473" s="138"/>
      <c r="HN473" s="138"/>
      <c r="HX473" s="138"/>
      <c r="IH473" s="138"/>
      <c r="IR473" s="138"/>
    </row>
    <row xmlns:x14ac="http://schemas.microsoft.com/office/spreadsheetml/2009/9/ac" r="474" s="3" customFormat="true" x14ac:dyDescent="0.25">
      <c r="A474" s="420"/>
      <c r="B474" s="138"/>
      <c r="L474" s="138"/>
      <c r="V474" s="138"/>
      <c r="AF474" s="138"/>
      <c r="AP474" s="138"/>
      <c r="AZ474" s="138"/>
      <c r="BA474" s="138"/>
      <c r="BB474" s="138"/>
      <c r="BC474" s="138"/>
      <c r="BD474" s="138"/>
      <c r="BE474" s="138"/>
      <c r="BF474" s="138"/>
      <c r="BG474" s="138"/>
      <c r="BJ474" s="138"/>
      <c r="BT474" s="138"/>
      <c r="CD474" s="138"/>
      <c r="CN474" s="138"/>
      <c r="CX474" s="138"/>
      <c r="DH474" s="138"/>
      <c r="DR474" s="138"/>
      <c r="EB474" s="138"/>
      <c r="EL474" s="138"/>
      <c r="EV474" s="138"/>
      <c r="FF474" s="138"/>
      <c r="FP474" s="138"/>
      <c r="FZ474" s="138"/>
      <c r="GJ474" s="138"/>
      <c r="GT474" s="138"/>
      <c r="HD474" s="138"/>
      <c r="HN474" s="138"/>
      <c r="HX474" s="138"/>
      <c r="IH474" s="138"/>
      <c r="IR474" s="138"/>
    </row>
    <row xmlns:x14ac="http://schemas.microsoft.com/office/spreadsheetml/2009/9/ac" r="475" s="3" customFormat="true" x14ac:dyDescent="0.25">
      <c r="A475" s="420"/>
      <c r="B475" s="138"/>
      <c r="L475" s="138"/>
      <c r="V475" s="138"/>
      <c r="AF475" s="138"/>
      <c r="AP475" s="138"/>
      <c r="AZ475" s="138"/>
      <c r="BA475" s="138"/>
      <c r="BB475" s="138"/>
      <c r="BC475" s="138"/>
      <c r="BD475" s="138"/>
      <c r="BE475" s="138"/>
      <c r="BF475" s="138"/>
      <c r="BG475" s="138"/>
      <c r="BJ475" s="138"/>
      <c r="BT475" s="138"/>
      <c r="CD475" s="138"/>
      <c r="CN475" s="138"/>
      <c r="CX475" s="138"/>
      <c r="DH475" s="138"/>
      <c r="DR475" s="138"/>
      <c r="EB475" s="138"/>
      <c r="EL475" s="138"/>
      <c r="EV475" s="138"/>
      <c r="FF475" s="138"/>
      <c r="FP475" s="138"/>
      <c r="FZ475" s="138"/>
      <c r="GJ475" s="138"/>
      <c r="GT475" s="138"/>
      <c r="HD475" s="138"/>
      <c r="HN475" s="138"/>
      <c r="HX475" s="138"/>
      <c r="IH475" s="138"/>
      <c r="IR475" s="138"/>
    </row>
    <row xmlns:x14ac="http://schemas.microsoft.com/office/spreadsheetml/2009/9/ac" r="476" s="3" customFormat="true" x14ac:dyDescent="0.25">
      <c r="A476" s="420"/>
      <c r="B476" s="138"/>
      <c r="L476" s="138"/>
      <c r="V476" s="138"/>
      <c r="AF476" s="138"/>
      <c r="AP476" s="138"/>
      <c r="AZ476" s="138"/>
      <c r="BA476" s="138"/>
      <c r="BB476" s="138"/>
      <c r="BC476" s="138"/>
      <c r="BD476" s="138"/>
      <c r="BE476" s="138"/>
      <c r="BF476" s="138"/>
      <c r="BG476" s="138"/>
      <c r="BJ476" s="138"/>
      <c r="BT476" s="138"/>
      <c r="CD476" s="138"/>
      <c r="CN476" s="138"/>
      <c r="CX476" s="138"/>
      <c r="DH476" s="138"/>
      <c r="DR476" s="138"/>
      <c r="EB476" s="138"/>
      <c r="EL476" s="138"/>
      <c r="EV476" s="138"/>
      <c r="FF476" s="138"/>
      <c r="FP476" s="138"/>
      <c r="FZ476" s="138"/>
      <c r="GJ476" s="138"/>
      <c r="GT476" s="138"/>
      <c r="HD476" s="138"/>
      <c r="HN476" s="138"/>
      <c r="HX476" s="138"/>
      <c r="IH476" s="138"/>
      <c r="IR476" s="138"/>
    </row>
    <row xmlns:x14ac="http://schemas.microsoft.com/office/spreadsheetml/2009/9/ac" r="477" s="3" customFormat="true" x14ac:dyDescent="0.25">
      <c r="A477" s="420"/>
      <c r="B477" s="138"/>
      <c r="L477" s="138"/>
      <c r="V477" s="138"/>
      <c r="AF477" s="138"/>
      <c r="AP477" s="138"/>
      <c r="AZ477" s="138"/>
      <c r="BA477" s="138"/>
      <c r="BB477" s="138"/>
      <c r="BC477" s="138"/>
      <c r="BD477" s="138"/>
      <c r="BE477" s="138"/>
      <c r="BF477" s="138"/>
      <c r="BG477" s="138"/>
      <c r="BJ477" s="138"/>
      <c r="BT477" s="138"/>
      <c r="CD477" s="138"/>
      <c r="CN477" s="138"/>
      <c r="CX477" s="138"/>
      <c r="DH477" s="138"/>
      <c r="DR477" s="138"/>
      <c r="EB477" s="138"/>
      <c r="EL477" s="138"/>
      <c r="EV477" s="138"/>
      <c r="FF477" s="138"/>
      <c r="FP477" s="138"/>
      <c r="FZ477" s="138"/>
      <c r="GJ477" s="138"/>
      <c r="GT477" s="138"/>
      <c r="HD477" s="138"/>
      <c r="HN477" s="138"/>
      <c r="HX477" s="138"/>
      <c r="IH477" s="138"/>
      <c r="IR477" s="138"/>
    </row>
    <row xmlns:x14ac="http://schemas.microsoft.com/office/spreadsheetml/2009/9/ac" r="478" s="3" customFormat="true" x14ac:dyDescent="0.25">
      <c r="A478" s="420"/>
      <c r="B478" s="138"/>
      <c r="L478" s="138"/>
      <c r="V478" s="138"/>
      <c r="AF478" s="138"/>
      <c r="AP478" s="138"/>
      <c r="AZ478" s="138"/>
      <c r="BA478" s="138"/>
      <c r="BB478" s="138"/>
      <c r="BC478" s="138"/>
      <c r="BD478" s="138"/>
      <c r="BE478" s="138"/>
      <c r="BF478" s="138"/>
      <c r="BG478" s="138"/>
      <c r="BJ478" s="138"/>
      <c r="BT478" s="138"/>
      <c r="CD478" s="138"/>
      <c r="CN478" s="138"/>
      <c r="CX478" s="138"/>
      <c r="DH478" s="138"/>
      <c r="DR478" s="138"/>
      <c r="EB478" s="138"/>
      <c r="EL478" s="138"/>
      <c r="EV478" s="138"/>
      <c r="FF478" s="138"/>
      <c r="FP478" s="138"/>
      <c r="FZ478" s="138"/>
      <c r="GJ478" s="138"/>
      <c r="GT478" s="138"/>
      <c r="HD478" s="138"/>
      <c r="HN478" s="138"/>
      <c r="HX478" s="138"/>
      <c r="IH478" s="138"/>
      <c r="IR478" s="138"/>
    </row>
    <row xmlns:x14ac="http://schemas.microsoft.com/office/spreadsheetml/2009/9/ac" r="479" s="3" customFormat="true" x14ac:dyDescent="0.25">
      <c r="A479" s="420"/>
      <c r="B479" s="138"/>
      <c r="L479" s="138"/>
      <c r="V479" s="138"/>
      <c r="AF479" s="138"/>
      <c r="AP479" s="138"/>
      <c r="AZ479" s="138"/>
      <c r="BA479" s="138"/>
      <c r="BB479" s="138"/>
      <c r="BC479" s="138"/>
      <c r="BD479" s="138"/>
      <c r="BE479" s="138"/>
      <c r="BF479" s="138"/>
      <c r="BG479" s="138"/>
      <c r="BJ479" s="138"/>
      <c r="BT479" s="138"/>
      <c r="CD479" s="138"/>
      <c r="CN479" s="138"/>
      <c r="CX479" s="138"/>
      <c r="DH479" s="138"/>
      <c r="DR479" s="138"/>
      <c r="EB479" s="138"/>
      <c r="EL479" s="138"/>
      <c r="EV479" s="138"/>
      <c r="FF479" s="138"/>
      <c r="FP479" s="138"/>
      <c r="FZ479" s="138"/>
      <c r="GJ479" s="138"/>
      <c r="GT479" s="138"/>
      <c r="HD479" s="138"/>
      <c r="HN479" s="138"/>
      <c r="HX479" s="138"/>
      <c r="IH479" s="138"/>
      <c r="IR479" s="138"/>
    </row>
    <row xmlns:x14ac="http://schemas.microsoft.com/office/spreadsheetml/2009/9/ac" r="480" s="3" customFormat="true" x14ac:dyDescent="0.25">
      <c r="A480" s="420"/>
      <c r="B480" s="138"/>
      <c r="L480" s="138"/>
      <c r="V480" s="138"/>
      <c r="AF480" s="138"/>
      <c r="AP480" s="138"/>
      <c r="AZ480" s="138"/>
      <c r="BA480" s="138"/>
      <c r="BB480" s="138"/>
      <c r="BC480" s="138"/>
      <c r="BD480" s="138"/>
      <c r="BE480" s="138"/>
      <c r="BF480" s="138"/>
      <c r="BG480" s="138"/>
      <c r="BJ480" s="138"/>
      <c r="BT480" s="138"/>
      <c r="CD480" s="138"/>
      <c r="CN480" s="138"/>
      <c r="CX480" s="138"/>
      <c r="DH480" s="138"/>
      <c r="DR480" s="138"/>
      <c r="EB480" s="138"/>
      <c r="EL480" s="138"/>
      <c r="EV480" s="138"/>
      <c r="FF480" s="138"/>
      <c r="FP480" s="138"/>
      <c r="FZ480" s="138"/>
      <c r="GJ480" s="138"/>
      <c r="GT480" s="138"/>
      <c r="HD480" s="138"/>
      <c r="HN480" s="138"/>
      <c r="HX480" s="138"/>
      <c r="IH480" s="138"/>
      <c r="IR480" s="138"/>
    </row>
    <row xmlns:x14ac="http://schemas.microsoft.com/office/spreadsheetml/2009/9/ac" r="481" s="3" customFormat="true" x14ac:dyDescent="0.25">
      <c r="A481" s="420"/>
      <c r="B481" s="138"/>
      <c r="L481" s="138"/>
      <c r="V481" s="138"/>
      <c r="AF481" s="138"/>
      <c r="AP481" s="138"/>
      <c r="AZ481" s="138"/>
      <c r="BA481" s="138"/>
      <c r="BB481" s="138"/>
      <c r="BC481" s="138"/>
      <c r="BD481" s="138"/>
      <c r="BE481" s="138"/>
      <c r="BF481" s="138"/>
      <c r="BG481" s="138"/>
      <c r="BJ481" s="138"/>
      <c r="BT481" s="138"/>
      <c r="CD481" s="138"/>
      <c r="CN481" s="138"/>
      <c r="CX481" s="138"/>
      <c r="DH481" s="138"/>
      <c r="DR481" s="138"/>
      <c r="EB481" s="138"/>
      <c r="EL481" s="138"/>
      <c r="EV481" s="138"/>
      <c r="FF481" s="138"/>
      <c r="FP481" s="138"/>
      <c r="FZ481" s="138"/>
      <c r="GJ481" s="138"/>
      <c r="GT481" s="138"/>
      <c r="HD481" s="138"/>
      <c r="HN481" s="138"/>
      <c r="HX481" s="138"/>
      <c r="IH481" s="138"/>
      <c r="IR481" s="138"/>
    </row>
    <row xmlns:x14ac="http://schemas.microsoft.com/office/spreadsheetml/2009/9/ac" r="482" s="3" customFormat="true" x14ac:dyDescent="0.25">
      <c r="A482" s="420"/>
      <c r="B482" s="138"/>
      <c r="L482" s="138"/>
      <c r="V482" s="138"/>
      <c r="AF482" s="138"/>
      <c r="AP482" s="138"/>
      <c r="AZ482" s="138"/>
      <c r="BA482" s="138"/>
      <c r="BB482" s="138"/>
      <c r="BC482" s="138"/>
      <c r="BD482" s="138"/>
      <c r="BE482" s="138"/>
      <c r="BF482" s="138"/>
      <c r="BG482" s="138"/>
      <c r="BJ482" s="138"/>
      <c r="BT482" s="138"/>
      <c r="CD482" s="138"/>
      <c r="CN482" s="138"/>
      <c r="CX482" s="138"/>
      <c r="DH482" s="138"/>
      <c r="DR482" s="138"/>
      <c r="EB482" s="138"/>
      <c r="EL482" s="138"/>
      <c r="EV482" s="138"/>
      <c r="FF482" s="138"/>
      <c r="FP482" s="138"/>
      <c r="FZ482" s="138"/>
      <c r="GJ482" s="138"/>
      <c r="GT482" s="138"/>
      <c r="HD482" s="138"/>
      <c r="HN482" s="138"/>
      <c r="HX482" s="138"/>
      <c r="IH482" s="138"/>
      <c r="IR482" s="138"/>
    </row>
    <row xmlns:x14ac="http://schemas.microsoft.com/office/spreadsheetml/2009/9/ac" r="483" s="3" customFormat="true" x14ac:dyDescent="0.25">
      <c r="A483" s="420"/>
      <c r="B483" s="138"/>
      <c r="L483" s="138"/>
      <c r="V483" s="138"/>
      <c r="AF483" s="138"/>
      <c r="AP483" s="138"/>
      <c r="AZ483" s="138"/>
      <c r="BA483" s="138"/>
      <c r="BB483" s="138"/>
      <c r="BC483" s="138"/>
      <c r="BD483" s="138"/>
      <c r="BE483" s="138"/>
      <c r="BF483" s="138"/>
      <c r="BG483" s="138"/>
      <c r="BJ483" s="138"/>
      <c r="BT483" s="138"/>
      <c r="CD483" s="138"/>
      <c r="CN483" s="138"/>
      <c r="CX483" s="138"/>
      <c r="DH483" s="138"/>
      <c r="DR483" s="138"/>
      <c r="EB483" s="138"/>
      <c r="EL483" s="138"/>
      <c r="EV483" s="138"/>
      <c r="FF483" s="138"/>
      <c r="FP483" s="138"/>
      <c r="FZ483" s="138"/>
      <c r="GJ483" s="138"/>
      <c r="GT483" s="138"/>
      <c r="HD483" s="138"/>
      <c r="HN483" s="138"/>
      <c r="HX483" s="138"/>
      <c r="IH483" s="138"/>
      <c r="IR483" s="138"/>
    </row>
    <row xmlns:x14ac="http://schemas.microsoft.com/office/spreadsheetml/2009/9/ac" r="484" s="3" customFormat="true" x14ac:dyDescent="0.25">
      <c r="A484" s="420"/>
      <c r="B484" s="138"/>
      <c r="L484" s="138"/>
      <c r="V484" s="138"/>
      <c r="AF484" s="138"/>
      <c r="AP484" s="138"/>
      <c r="AZ484" s="138"/>
      <c r="BA484" s="138"/>
      <c r="BB484" s="138"/>
      <c r="BC484" s="138"/>
      <c r="BD484" s="138"/>
      <c r="BE484" s="138"/>
      <c r="BF484" s="138"/>
      <c r="BG484" s="138"/>
      <c r="BJ484" s="138"/>
      <c r="BT484" s="138"/>
      <c r="CD484" s="138"/>
      <c r="CN484" s="138"/>
      <c r="CX484" s="138"/>
      <c r="DH484" s="138"/>
      <c r="DR484" s="138"/>
      <c r="EB484" s="138"/>
      <c r="EL484" s="138"/>
      <c r="EV484" s="138"/>
      <c r="FF484" s="138"/>
      <c r="FP484" s="138"/>
      <c r="FZ484" s="138"/>
      <c r="GJ484" s="138"/>
      <c r="GT484" s="138"/>
      <c r="HD484" s="138"/>
      <c r="HN484" s="138"/>
      <c r="HX484" s="138"/>
      <c r="IH484" s="138"/>
      <c r="IR484" s="138"/>
    </row>
    <row xmlns:x14ac="http://schemas.microsoft.com/office/spreadsheetml/2009/9/ac" r="485" s="3" customFormat="true" x14ac:dyDescent="0.25">
      <c r="A485" s="420"/>
      <c r="B485" s="138"/>
      <c r="L485" s="138"/>
      <c r="V485" s="138"/>
      <c r="AF485" s="138"/>
      <c r="AP485" s="138"/>
      <c r="AZ485" s="138"/>
      <c r="BA485" s="138"/>
      <c r="BB485" s="138"/>
      <c r="BC485" s="138"/>
      <c r="BD485" s="138"/>
      <c r="BE485" s="138"/>
      <c r="BF485" s="138"/>
      <c r="BG485" s="138"/>
      <c r="BJ485" s="138"/>
      <c r="BT485" s="138"/>
      <c r="CD485" s="138"/>
      <c r="CN485" s="138"/>
      <c r="CX485" s="138"/>
      <c r="DH485" s="138"/>
      <c r="DR485" s="138"/>
      <c r="EB485" s="138"/>
      <c r="EL485" s="138"/>
      <c r="EV485" s="138"/>
      <c r="FF485" s="138"/>
      <c r="FP485" s="138"/>
      <c r="FZ485" s="138"/>
      <c r="GJ485" s="138"/>
      <c r="GT485" s="138"/>
      <c r="HD485" s="138"/>
      <c r="HN485" s="138"/>
      <c r="HX485" s="138"/>
      <c r="IH485" s="138"/>
      <c r="IR485" s="138"/>
    </row>
    <row xmlns:x14ac="http://schemas.microsoft.com/office/spreadsheetml/2009/9/ac" r="486" s="3" customFormat="true" x14ac:dyDescent="0.25">
      <c r="A486" s="420"/>
      <c r="B486" s="138"/>
      <c r="L486" s="138"/>
      <c r="V486" s="138"/>
      <c r="AF486" s="138"/>
      <c r="AP486" s="138"/>
      <c r="AZ486" s="138"/>
      <c r="BA486" s="138"/>
      <c r="BB486" s="138"/>
      <c r="BC486" s="138"/>
      <c r="BD486" s="138"/>
      <c r="BE486" s="138"/>
      <c r="BF486" s="138"/>
      <c r="BG486" s="138"/>
      <c r="BJ486" s="138"/>
      <c r="BT486" s="138"/>
      <c r="CD486" s="138"/>
      <c r="CN486" s="138"/>
      <c r="CX486" s="138"/>
      <c r="DH486" s="138"/>
      <c r="DR486" s="138"/>
      <c r="EB486" s="138"/>
      <c r="EL486" s="138"/>
      <c r="EV486" s="138"/>
      <c r="FF486" s="138"/>
      <c r="FP486" s="138"/>
      <c r="FZ486" s="138"/>
      <c r="GJ486" s="138"/>
      <c r="GT486" s="138"/>
      <c r="HD486" s="138"/>
      <c r="HN486" s="138"/>
      <c r="HX486" s="138"/>
      <c r="IH486" s="138"/>
      <c r="IR486" s="138"/>
    </row>
    <row xmlns:x14ac="http://schemas.microsoft.com/office/spreadsheetml/2009/9/ac" r="487" s="3" customFormat="true" x14ac:dyDescent="0.25">
      <c r="A487" s="420"/>
      <c r="B487" s="138"/>
      <c r="L487" s="138"/>
      <c r="V487" s="138"/>
      <c r="AF487" s="138"/>
      <c r="AP487" s="138"/>
      <c r="AZ487" s="138"/>
      <c r="BA487" s="138"/>
      <c r="BB487" s="138"/>
      <c r="BC487" s="138"/>
      <c r="BD487" s="138"/>
      <c r="BE487" s="138"/>
      <c r="BF487" s="138"/>
      <c r="BG487" s="138"/>
      <c r="BJ487" s="138"/>
      <c r="BT487" s="138"/>
      <c r="CD487" s="138"/>
      <c r="CN487" s="138"/>
      <c r="CX487" s="138"/>
      <c r="DH487" s="138"/>
      <c r="DR487" s="138"/>
      <c r="EB487" s="138"/>
      <c r="EL487" s="138"/>
      <c r="EV487" s="138"/>
      <c r="FF487" s="138"/>
      <c r="FP487" s="138"/>
      <c r="FZ487" s="138"/>
      <c r="GJ487" s="138"/>
      <c r="GT487" s="138"/>
      <c r="HD487" s="138"/>
      <c r="HN487" s="138"/>
      <c r="HX487" s="138"/>
      <c r="IH487" s="138"/>
      <c r="IR487" s="138"/>
    </row>
    <row xmlns:x14ac="http://schemas.microsoft.com/office/spreadsheetml/2009/9/ac" r="488" s="3" customFormat="true" x14ac:dyDescent="0.25">
      <c r="A488" s="420"/>
      <c r="B488" s="138"/>
      <c r="L488" s="138"/>
      <c r="V488" s="138"/>
      <c r="AF488" s="138"/>
      <c r="AP488" s="138"/>
      <c r="AZ488" s="138"/>
      <c r="BA488" s="138"/>
      <c r="BB488" s="138"/>
      <c r="BC488" s="138"/>
      <c r="BD488" s="138"/>
      <c r="BE488" s="138"/>
      <c r="BF488" s="138"/>
      <c r="BG488" s="138"/>
      <c r="BJ488" s="138"/>
      <c r="BT488" s="138"/>
      <c r="CD488" s="138"/>
      <c r="CN488" s="138"/>
      <c r="CX488" s="138"/>
      <c r="DH488" s="138"/>
      <c r="DR488" s="138"/>
      <c r="EB488" s="138"/>
      <c r="EL488" s="138"/>
      <c r="EV488" s="138"/>
      <c r="FF488" s="138"/>
      <c r="FP488" s="138"/>
      <c r="FZ488" s="138"/>
      <c r="GJ488" s="138"/>
      <c r="GT488" s="138"/>
      <c r="HD488" s="138"/>
      <c r="HN488" s="138"/>
      <c r="HX488" s="138"/>
      <c r="IH488" s="138"/>
      <c r="IR488" s="138"/>
    </row>
    <row xmlns:x14ac="http://schemas.microsoft.com/office/spreadsheetml/2009/9/ac" r="489" s="3" customFormat="true" x14ac:dyDescent="0.25">
      <c r="A489" s="420"/>
      <c r="B489" s="138"/>
      <c r="L489" s="138"/>
      <c r="V489" s="138"/>
      <c r="AF489" s="138"/>
      <c r="AP489" s="138"/>
      <c r="AZ489" s="138"/>
      <c r="BA489" s="138"/>
      <c r="BB489" s="138"/>
      <c r="BC489" s="138"/>
      <c r="BD489" s="138"/>
      <c r="BE489" s="138"/>
      <c r="BF489" s="138"/>
      <c r="BG489" s="138"/>
      <c r="BJ489" s="138"/>
      <c r="BT489" s="138"/>
      <c r="CD489" s="138"/>
      <c r="CN489" s="138"/>
      <c r="CX489" s="138"/>
      <c r="DH489" s="138"/>
      <c r="DR489" s="138"/>
      <c r="EB489" s="138"/>
      <c r="EL489" s="138"/>
      <c r="EV489" s="138"/>
      <c r="FF489" s="138"/>
      <c r="FP489" s="138"/>
      <c r="FZ489" s="138"/>
      <c r="GJ489" s="138"/>
      <c r="GT489" s="138"/>
      <c r="HD489" s="138"/>
      <c r="HN489" s="138"/>
      <c r="HX489" s="138"/>
      <c r="IH489" s="138"/>
      <c r="IR489" s="138"/>
    </row>
    <row xmlns:x14ac="http://schemas.microsoft.com/office/spreadsheetml/2009/9/ac" r="490" s="3" customFormat="true" x14ac:dyDescent="0.25">
      <c r="A490" s="420"/>
      <c r="B490" s="138"/>
      <c r="L490" s="138"/>
      <c r="V490" s="138"/>
      <c r="AF490" s="138"/>
      <c r="AP490" s="138"/>
      <c r="AZ490" s="138"/>
      <c r="BA490" s="138"/>
      <c r="BB490" s="138"/>
      <c r="BC490" s="138"/>
      <c r="BD490" s="138"/>
      <c r="BE490" s="138"/>
      <c r="BF490" s="138"/>
      <c r="BG490" s="138"/>
      <c r="BJ490" s="138"/>
      <c r="BT490" s="138"/>
      <c r="CD490" s="138"/>
      <c r="CN490" s="138"/>
      <c r="CX490" s="138"/>
      <c r="DH490" s="138"/>
      <c r="DR490" s="138"/>
      <c r="EB490" s="138"/>
      <c r="EL490" s="138"/>
      <c r="EV490" s="138"/>
      <c r="FF490" s="138"/>
      <c r="FP490" s="138"/>
      <c r="FZ490" s="138"/>
      <c r="GJ490" s="138"/>
      <c r="GT490" s="138"/>
      <c r="HD490" s="138"/>
      <c r="HN490" s="138"/>
      <c r="HX490" s="138"/>
      <c r="IH490" s="138"/>
      <c r="IR490" s="138"/>
    </row>
    <row xmlns:x14ac="http://schemas.microsoft.com/office/spreadsheetml/2009/9/ac" r="491" s="3" customFormat="true" x14ac:dyDescent="0.25">
      <c r="A491" s="420"/>
      <c r="B491" s="138"/>
      <c r="L491" s="138"/>
      <c r="V491" s="138"/>
      <c r="AF491" s="138"/>
      <c r="AP491" s="138"/>
      <c r="AZ491" s="138"/>
      <c r="BA491" s="138"/>
      <c r="BB491" s="138"/>
      <c r="BC491" s="138"/>
      <c r="BD491" s="138"/>
      <c r="BE491" s="138"/>
      <c r="BF491" s="138"/>
      <c r="BG491" s="138"/>
      <c r="BJ491" s="138"/>
      <c r="BT491" s="138"/>
      <c r="CD491" s="138"/>
      <c r="CN491" s="138"/>
      <c r="CX491" s="138"/>
      <c r="DH491" s="138"/>
      <c r="DR491" s="138"/>
      <c r="EB491" s="138"/>
      <c r="EL491" s="138"/>
      <c r="EV491" s="138"/>
      <c r="FF491" s="138"/>
      <c r="FP491" s="138"/>
      <c r="FZ491" s="138"/>
      <c r="GJ491" s="138"/>
      <c r="GT491" s="138"/>
      <c r="HD491" s="138"/>
      <c r="HN491" s="138"/>
      <c r="HX491" s="138"/>
      <c r="IH491" s="138"/>
      <c r="IR491" s="138"/>
    </row>
    <row xmlns:x14ac="http://schemas.microsoft.com/office/spreadsheetml/2009/9/ac" r="492" s="3" customFormat="true" x14ac:dyDescent="0.25">
      <c r="A492" s="420"/>
      <c r="B492" s="138"/>
      <c r="L492" s="138"/>
      <c r="V492" s="138"/>
      <c r="AF492" s="138"/>
      <c r="AP492" s="138"/>
      <c r="AZ492" s="138"/>
      <c r="BA492" s="138"/>
      <c r="BB492" s="138"/>
      <c r="BC492" s="138"/>
      <c r="BD492" s="138"/>
      <c r="BE492" s="138"/>
      <c r="BF492" s="138"/>
      <c r="BG492" s="138"/>
      <c r="BJ492" s="138"/>
      <c r="BT492" s="138"/>
      <c r="CD492" s="138"/>
      <c r="CN492" s="138"/>
      <c r="CX492" s="138"/>
      <c r="DH492" s="138"/>
      <c r="DR492" s="138"/>
      <c r="EB492" s="138"/>
      <c r="EL492" s="138"/>
      <c r="EV492" s="138"/>
      <c r="FF492" s="138"/>
      <c r="FP492" s="138"/>
      <c r="FZ492" s="138"/>
      <c r="GJ492" s="138"/>
      <c r="GT492" s="138"/>
      <c r="HD492" s="138"/>
      <c r="HN492" s="138"/>
      <c r="HX492" s="138"/>
      <c r="IH492" s="138"/>
      <c r="IR492" s="138"/>
    </row>
    <row xmlns:x14ac="http://schemas.microsoft.com/office/spreadsheetml/2009/9/ac" r="493" s="3" customFormat="true" x14ac:dyDescent="0.25">
      <c r="A493" s="420"/>
      <c r="B493" s="138"/>
      <c r="L493" s="138"/>
      <c r="V493" s="138"/>
      <c r="AF493" s="138"/>
      <c r="AP493" s="138"/>
      <c r="AZ493" s="138"/>
      <c r="BA493" s="138"/>
      <c r="BB493" s="138"/>
      <c r="BC493" s="138"/>
      <c r="BD493" s="138"/>
      <c r="BE493" s="138"/>
      <c r="BF493" s="138"/>
      <c r="BG493" s="138"/>
      <c r="BJ493" s="138"/>
      <c r="BT493" s="138"/>
      <c r="CD493" s="138"/>
      <c r="CN493" s="138"/>
      <c r="CX493" s="138"/>
      <c r="DH493" s="138"/>
      <c r="DR493" s="138"/>
      <c r="EB493" s="138"/>
      <c r="EL493" s="138"/>
      <c r="EV493" s="138"/>
      <c r="FF493" s="138"/>
      <c r="FP493" s="138"/>
      <c r="FZ493" s="138"/>
      <c r="GJ493" s="138"/>
      <c r="GT493" s="138"/>
      <c r="HD493" s="138"/>
      <c r="HN493" s="138"/>
      <c r="HX493" s="138"/>
      <c r="IH493" s="138"/>
      <c r="IR493" s="138"/>
    </row>
    <row xmlns:x14ac="http://schemas.microsoft.com/office/spreadsheetml/2009/9/ac" r="494" s="3" customFormat="true" x14ac:dyDescent="0.25">
      <c r="A494" s="420"/>
      <c r="B494" s="138"/>
      <c r="L494" s="138"/>
      <c r="V494" s="138"/>
      <c r="AF494" s="138"/>
      <c r="AP494" s="138"/>
      <c r="AZ494" s="138"/>
      <c r="BA494" s="138"/>
      <c r="BB494" s="138"/>
      <c r="BC494" s="138"/>
      <c r="BD494" s="138"/>
      <c r="BE494" s="138"/>
      <c r="BF494" s="138"/>
      <c r="BG494" s="138"/>
      <c r="BJ494" s="138"/>
      <c r="BT494" s="138"/>
      <c r="CD494" s="138"/>
      <c r="CN494" s="138"/>
      <c r="CX494" s="138"/>
      <c r="DH494" s="138"/>
      <c r="DR494" s="138"/>
      <c r="EB494" s="138"/>
      <c r="EL494" s="138"/>
      <c r="EV494" s="138"/>
      <c r="FF494" s="138"/>
      <c r="FP494" s="138"/>
      <c r="FZ494" s="138"/>
      <c r="GJ494" s="138"/>
      <c r="GT494" s="138"/>
      <c r="HD494" s="138"/>
      <c r="HN494" s="138"/>
      <c r="HX494" s="138"/>
      <c r="IH494" s="138"/>
      <c r="IR494" s="138"/>
    </row>
    <row xmlns:x14ac="http://schemas.microsoft.com/office/spreadsheetml/2009/9/ac" r="495" s="3" customFormat="true" x14ac:dyDescent="0.25">
      <c r="A495" s="420"/>
      <c r="B495" s="138"/>
      <c r="L495" s="138"/>
      <c r="V495" s="138"/>
      <c r="AF495" s="138"/>
      <c r="AP495" s="138"/>
      <c r="AZ495" s="138"/>
      <c r="BA495" s="138"/>
      <c r="BB495" s="138"/>
      <c r="BC495" s="138"/>
      <c r="BD495" s="138"/>
      <c r="BE495" s="138"/>
      <c r="BF495" s="138"/>
      <c r="BG495" s="138"/>
      <c r="BJ495" s="138"/>
      <c r="BT495" s="138"/>
      <c r="CD495" s="138"/>
      <c r="CN495" s="138"/>
      <c r="CX495" s="138"/>
      <c r="DH495" s="138"/>
      <c r="DR495" s="138"/>
      <c r="EB495" s="138"/>
      <c r="EL495" s="138"/>
      <c r="EV495" s="138"/>
      <c r="FF495" s="138"/>
      <c r="FP495" s="138"/>
      <c r="FZ495" s="138"/>
      <c r="GJ495" s="138"/>
      <c r="GT495" s="138"/>
      <c r="HD495" s="138"/>
      <c r="HN495" s="138"/>
      <c r="HX495" s="138"/>
      <c r="IH495" s="138"/>
      <c r="IR495" s="138"/>
    </row>
    <row xmlns:x14ac="http://schemas.microsoft.com/office/spreadsheetml/2009/9/ac" r="496" s="3" customFormat="true" x14ac:dyDescent="0.25">
      <c r="A496" s="420"/>
      <c r="B496" s="138"/>
      <c r="L496" s="138"/>
      <c r="V496" s="138"/>
      <c r="AF496" s="138"/>
      <c r="AP496" s="138"/>
      <c r="AZ496" s="138"/>
      <c r="BA496" s="138"/>
      <c r="BB496" s="138"/>
      <c r="BC496" s="138"/>
      <c r="BD496" s="138"/>
      <c r="BE496" s="138"/>
      <c r="BF496" s="138"/>
      <c r="BG496" s="138"/>
      <c r="BJ496" s="138"/>
      <c r="BT496" s="138"/>
      <c r="CD496" s="138"/>
      <c r="CN496" s="138"/>
      <c r="CX496" s="138"/>
      <c r="DH496" s="138"/>
      <c r="DR496" s="138"/>
      <c r="EB496" s="138"/>
      <c r="EL496" s="138"/>
      <c r="EV496" s="138"/>
      <c r="FF496" s="138"/>
      <c r="FP496" s="138"/>
      <c r="FZ496" s="138"/>
      <c r="GJ496" s="138"/>
      <c r="GT496" s="138"/>
      <c r="HD496" s="138"/>
      <c r="HN496" s="138"/>
      <c r="HX496" s="138"/>
      <c r="IH496" s="138"/>
      <c r="IR496" s="138"/>
    </row>
    <row xmlns:x14ac="http://schemas.microsoft.com/office/spreadsheetml/2009/9/ac" r="497" s="3" customFormat="true" x14ac:dyDescent="0.25">
      <c r="A497" s="420"/>
      <c r="B497" s="138"/>
      <c r="L497" s="138"/>
      <c r="V497" s="138"/>
      <c r="AF497" s="138"/>
      <c r="AP497" s="138"/>
      <c r="AZ497" s="138"/>
      <c r="BA497" s="138"/>
      <c r="BB497" s="138"/>
      <c r="BC497" s="138"/>
      <c r="BD497" s="138"/>
      <c r="BE497" s="138"/>
      <c r="BF497" s="138"/>
      <c r="BG497" s="138"/>
      <c r="BJ497" s="138"/>
      <c r="BT497" s="138"/>
      <c r="CD497" s="138"/>
      <c r="CN497" s="138"/>
      <c r="CX497" s="138"/>
      <c r="DH497" s="138"/>
      <c r="DR497" s="138"/>
      <c r="EB497" s="138"/>
      <c r="EL497" s="138"/>
      <c r="EV497" s="138"/>
      <c r="FF497" s="138"/>
      <c r="FP497" s="138"/>
      <c r="FZ497" s="138"/>
      <c r="GJ497" s="138"/>
      <c r="GT497" s="138"/>
      <c r="HD497" s="138"/>
      <c r="HN497" s="138"/>
      <c r="HX497" s="138"/>
      <c r="IH497" s="138"/>
      <c r="IR497" s="138"/>
    </row>
    <row xmlns:x14ac="http://schemas.microsoft.com/office/spreadsheetml/2009/9/ac" r="498" s="3" customFormat="true" x14ac:dyDescent="0.25">
      <c r="A498" s="420"/>
      <c r="B498" s="138"/>
      <c r="L498" s="138"/>
      <c r="V498" s="138"/>
      <c r="AF498" s="138"/>
      <c r="AP498" s="138"/>
      <c r="AZ498" s="138"/>
      <c r="BA498" s="138"/>
      <c r="BB498" s="138"/>
      <c r="BC498" s="138"/>
      <c r="BD498" s="138"/>
      <c r="BE498" s="138"/>
      <c r="BF498" s="138"/>
      <c r="BG498" s="138"/>
      <c r="BJ498" s="138"/>
      <c r="BT498" s="138"/>
      <c r="CD498" s="138"/>
      <c r="CN498" s="138"/>
      <c r="CX498" s="138"/>
      <c r="DH498" s="138"/>
      <c r="DR498" s="138"/>
      <c r="EB498" s="138"/>
      <c r="EL498" s="138"/>
      <c r="EV498" s="138"/>
      <c r="FF498" s="138"/>
      <c r="FP498" s="138"/>
      <c r="FZ498" s="138"/>
      <c r="GJ498" s="138"/>
      <c r="GT498" s="138"/>
      <c r="HD498" s="138"/>
      <c r="HN498" s="138"/>
      <c r="HX498" s="138"/>
      <c r="IH498" s="138"/>
      <c r="IR498" s="138"/>
    </row>
    <row xmlns:x14ac="http://schemas.microsoft.com/office/spreadsheetml/2009/9/ac" r="499" s="3" customFormat="true" x14ac:dyDescent="0.25">
      <c r="A499" s="420"/>
      <c r="B499" s="138"/>
      <c r="L499" s="138"/>
      <c r="V499" s="138"/>
      <c r="AF499" s="138"/>
      <c r="AP499" s="138"/>
      <c r="AZ499" s="138"/>
      <c r="BA499" s="138"/>
      <c r="BB499" s="138"/>
      <c r="BC499" s="138"/>
      <c r="BD499" s="138"/>
      <c r="BE499" s="138"/>
      <c r="BF499" s="138"/>
      <c r="BG499" s="138"/>
      <c r="BJ499" s="138"/>
      <c r="BT499" s="138"/>
      <c r="CD499" s="138"/>
      <c r="CN499" s="138"/>
      <c r="CX499" s="138"/>
      <c r="DH499" s="138"/>
      <c r="DR499" s="138"/>
      <c r="EB499" s="138"/>
      <c r="EL499" s="138"/>
      <c r="EV499" s="138"/>
      <c r="FF499" s="138"/>
      <c r="FP499" s="138"/>
      <c r="FZ499" s="138"/>
      <c r="GJ499" s="138"/>
      <c r="GT499" s="138"/>
      <c r="HD499" s="138"/>
      <c r="HN499" s="138"/>
      <c r="HX499" s="138"/>
      <c r="IH499" s="138"/>
      <c r="IR499" s="138"/>
    </row>
    <row xmlns:x14ac="http://schemas.microsoft.com/office/spreadsheetml/2009/9/ac" r="500" s="3" customFormat="true" x14ac:dyDescent="0.25">
      <c r="A500" s="420"/>
      <c r="B500" s="138"/>
      <c r="L500" s="138"/>
      <c r="V500" s="138"/>
      <c r="AF500" s="138"/>
      <c r="AP500" s="138"/>
      <c r="AZ500" s="138"/>
      <c r="BA500" s="138"/>
      <c r="BB500" s="138"/>
      <c r="BC500" s="138"/>
      <c r="BD500" s="138"/>
      <c r="BE500" s="138"/>
      <c r="BF500" s="138"/>
      <c r="BG500" s="138"/>
      <c r="BJ500" s="138"/>
      <c r="BT500" s="138"/>
      <c r="CD500" s="138"/>
      <c r="CN500" s="138"/>
      <c r="CX500" s="138"/>
      <c r="DH500" s="138"/>
      <c r="DR500" s="138"/>
      <c r="EB500" s="138"/>
      <c r="EL500" s="138"/>
      <c r="EV500" s="138"/>
      <c r="FF500" s="138"/>
      <c r="FP500" s="138"/>
      <c r="FZ500" s="138"/>
      <c r="GJ500" s="138"/>
      <c r="GT500" s="138"/>
      <c r="HD500" s="138"/>
      <c r="HN500" s="138"/>
      <c r="HX500" s="138"/>
      <c r="IH500" s="138"/>
      <c r="IR500" s="138"/>
    </row>
    <row xmlns:x14ac="http://schemas.microsoft.com/office/spreadsheetml/2009/9/ac" r="501" s="3" customFormat="true" x14ac:dyDescent="0.25">
      <c r="A501" s="420"/>
      <c r="B501" s="138"/>
      <c r="L501" s="138"/>
      <c r="V501" s="138"/>
      <c r="AF501" s="138"/>
      <c r="AP501" s="138"/>
      <c r="AZ501" s="138"/>
      <c r="BA501" s="138"/>
      <c r="BB501" s="138"/>
      <c r="BC501" s="138"/>
      <c r="BD501" s="138"/>
      <c r="BE501" s="138"/>
      <c r="BF501" s="138"/>
      <c r="BG501" s="138"/>
      <c r="BJ501" s="138"/>
      <c r="BT501" s="138"/>
      <c r="CD501" s="138"/>
      <c r="CN501" s="138"/>
      <c r="CX501" s="138"/>
      <c r="DH501" s="138"/>
      <c r="DR501" s="138"/>
      <c r="EB501" s="138"/>
      <c r="EL501" s="138"/>
      <c r="EV501" s="138"/>
      <c r="FF501" s="138"/>
      <c r="FP501" s="138"/>
      <c r="FZ501" s="138"/>
      <c r="GJ501" s="138"/>
      <c r="GT501" s="138"/>
      <c r="HD501" s="138"/>
      <c r="HN501" s="138"/>
      <c r="HX501" s="138"/>
      <c r="IH501" s="138"/>
      <c r="IR501" s="138"/>
    </row>
    <row xmlns:x14ac="http://schemas.microsoft.com/office/spreadsheetml/2009/9/ac" r="502" s="3" customFormat="true" x14ac:dyDescent="0.25">
      <c r="A502" s="420"/>
      <c r="B502" s="138"/>
      <c r="L502" s="138"/>
      <c r="V502" s="138"/>
      <c r="AF502" s="138"/>
      <c r="AP502" s="138"/>
      <c r="AZ502" s="138"/>
      <c r="BA502" s="138"/>
      <c r="BB502" s="138"/>
      <c r="BC502" s="138"/>
      <c r="BD502" s="138"/>
      <c r="BE502" s="138"/>
      <c r="BF502" s="138"/>
      <c r="BG502" s="138"/>
      <c r="BJ502" s="138"/>
      <c r="BT502" s="138"/>
      <c r="CD502" s="138"/>
      <c r="CN502" s="138"/>
      <c r="CX502" s="138"/>
      <c r="DH502" s="138"/>
      <c r="DR502" s="138"/>
      <c r="EB502" s="138"/>
      <c r="EL502" s="138"/>
      <c r="EV502" s="138"/>
      <c r="FF502" s="138"/>
      <c r="FP502" s="138"/>
      <c r="FZ502" s="138"/>
      <c r="GJ502" s="138"/>
      <c r="GT502" s="138"/>
      <c r="HD502" s="138"/>
      <c r="HN502" s="138"/>
      <c r="HX502" s="138"/>
      <c r="IH502" s="138"/>
      <c r="IR502" s="138"/>
    </row>
    <row xmlns:x14ac="http://schemas.microsoft.com/office/spreadsheetml/2009/9/ac" r="503" s="3" customFormat="true" x14ac:dyDescent="0.25">
      <c r="A503" s="420"/>
      <c r="B503" s="138"/>
      <c r="L503" s="138"/>
      <c r="V503" s="138"/>
      <c r="AF503" s="138"/>
      <c r="AP503" s="138"/>
      <c r="AZ503" s="138"/>
      <c r="BA503" s="138"/>
      <c r="BB503" s="138"/>
      <c r="BC503" s="138"/>
      <c r="BD503" s="138"/>
      <c r="BE503" s="138"/>
      <c r="BF503" s="138"/>
      <c r="BG503" s="138"/>
      <c r="BJ503" s="138"/>
      <c r="BT503" s="138"/>
      <c r="CD503" s="138"/>
      <c r="CN503" s="138"/>
      <c r="CX503" s="138"/>
      <c r="DH503" s="138"/>
      <c r="DR503" s="138"/>
      <c r="EB503" s="138"/>
      <c r="EL503" s="138"/>
      <c r="EV503" s="138"/>
      <c r="FF503" s="138"/>
      <c r="FP503" s="138"/>
      <c r="FZ503" s="138"/>
      <c r="GJ503" s="138"/>
      <c r="GT503" s="138"/>
      <c r="HD503" s="138"/>
      <c r="HN503" s="138"/>
      <c r="HX503" s="138"/>
      <c r="IH503" s="138"/>
      <c r="IR503" s="138"/>
    </row>
    <row xmlns:x14ac="http://schemas.microsoft.com/office/spreadsheetml/2009/9/ac" r="504" s="3" customFormat="true" x14ac:dyDescent="0.25">
      <c r="A504" s="420"/>
      <c r="B504" s="138"/>
      <c r="L504" s="138"/>
      <c r="V504" s="138"/>
      <c r="AF504" s="138"/>
      <c r="AP504" s="138"/>
      <c r="AZ504" s="138"/>
      <c r="BA504" s="138"/>
      <c r="BB504" s="138"/>
      <c r="BC504" s="138"/>
      <c r="BD504" s="138"/>
      <c r="BE504" s="138"/>
      <c r="BF504" s="138"/>
      <c r="BG504" s="138"/>
      <c r="BJ504" s="138"/>
      <c r="BT504" s="138"/>
      <c r="CD504" s="138"/>
      <c r="CN504" s="138"/>
      <c r="CX504" s="138"/>
      <c r="DH504" s="138"/>
      <c r="DR504" s="138"/>
      <c r="EB504" s="138"/>
      <c r="EL504" s="138"/>
      <c r="EV504" s="138"/>
      <c r="FF504" s="138"/>
      <c r="FP504" s="138"/>
      <c r="FZ504" s="138"/>
      <c r="GJ504" s="138"/>
      <c r="GT504" s="138"/>
      <c r="HD504" s="138"/>
      <c r="HN504" s="138"/>
      <c r="HX504" s="138"/>
      <c r="IH504" s="138"/>
      <c r="IR504" s="138"/>
    </row>
    <row xmlns:x14ac="http://schemas.microsoft.com/office/spreadsheetml/2009/9/ac" r="505" s="3" customFormat="true" x14ac:dyDescent="0.25">
      <c r="A505" s="420"/>
      <c r="B505" s="138"/>
      <c r="L505" s="138"/>
      <c r="V505" s="138"/>
      <c r="AF505" s="138"/>
      <c r="AP505" s="138"/>
      <c r="AZ505" s="138"/>
      <c r="BA505" s="138"/>
      <c r="BB505" s="138"/>
      <c r="BC505" s="138"/>
      <c r="BD505" s="138"/>
      <c r="BE505" s="138"/>
      <c r="BF505" s="138"/>
      <c r="BG505" s="138"/>
      <c r="BJ505" s="138"/>
      <c r="BT505" s="138"/>
      <c r="CD505" s="138"/>
      <c r="CN505" s="138"/>
      <c r="CX505" s="138"/>
      <c r="DH505" s="138"/>
      <c r="DR505" s="138"/>
      <c r="EB505" s="138"/>
      <c r="EL505" s="138"/>
      <c r="EV505" s="138"/>
      <c r="FF505" s="138"/>
      <c r="FP505" s="138"/>
      <c r="FZ505" s="138"/>
      <c r="GJ505" s="138"/>
      <c r="GT505" s="138"/>
      <c r="HD505" s="138"/>
      <c r="HN505" s="138"/>
      <c r="HX505" s="138"/>
      <c r="IH505" s="138"/>
      <c r="IR505" s="138"/>
    </row>
    <row xmlns:x14ac="http://schemas.microsoft.com/office/spreadsheetml/2009/9/ac" r="506" s="3" customFormat="true" x14ac:dyDescent="0.25">
      <c r="A506" s="420"/>
      <c r="B506" s="138"/>
      <c r="L506" s="138"/>
      <c r="V506" s="138"/>
      <c r="AF506" s="138"/>
      <c r="AP506" s="138"/>
      <c r="AZ506" s="138"/>
      <c r="BA506" s="138"/>
      <c r="BB506" s="138"/>
      <c r="BC506" s="138"/>
      <c r="BD506" s="138"/>
      <c r="BE506" s="138"/>
      <c r="BF506" s="138"/>
      <c r="BG506" s="138"/>
      <c r="BJ506" s="138"/>
      <c r="BT506" s="138"/>
      <c r="CD506" s="138"/>
      <c r="CN506" s="138"/>
      <c r="CX506" s="138"/>
      <c r="DH506" s="138"/>
      <c r="DR506" s="138"/>
      <c r="EB506" s="138"/>
      <c r="EL506" s="138"/>
      <c r="EV506" s="138"/>
      <c r="FF506" s="138"/>
      <c r="FP506" s="138"/>
      <c r="FZ506" s="138"/>
      <c r="GJ506" s="138"/>
      <c r="GT506" s="138"/>
      <c r="HD506" s="138"/>
      <c r="HN506" s="138"/>
      <c r="HX506" s="138"/>
      <c r="IH506" s="138"/>
      <c r="IR506" s="138"/>
    </row>
    <row xmlns:x14ac="http://schemas.microsoft.com/office/spreadsheetml/2009/9/ac" r="507" s="3" customFormat="true" x14ac:dyDescent="0.25">
      <c r="A507" s="420"/>
      <c r="B507" s="138"/>
      <c r="L507" s="138"/>
      <c r="V507" s="138"/>
      <c r="AF507" s="138"/>
      <c r="AP507" s="138"/>
      <c r="AZ507" s="138"/>
      <c r="BA507" s="138"/>
      <c r="BB507" s="138"/>
      <c r="BC507" s="138"/>
      <c r="BD507" s="138"/>
      <c r="BE507" s="138"/>
      <c r="BF507" s="138"/>
      <c r="BG507" s="138"/>
      <c r="BJ507" s="138"/>
      <c r="BT507" s="138"/>
      <c r="CD507" s="138"/>
      <c r="CN507" s="138"/>
      <c r="CX507" s="138"/>
      <c r="DH507" s="138"/>
      <c r="DR507" s="138"/>
      <c r="EB507" s="138"/>
      <c r="EL507" s="138"/>
      <c r="EV507" s="138"/>
      <c r="FF507" s="138"/>
      <c r="FP507" s="138"/>
      <c r="FZ507" s="138"/>
      <c r="GJ507" s="138"/>
      <c r="GT507" s="138"/>
      <c r="HD507" s="138"/>
      <c r="HN507" s="138"/>
      <c r="HX507" s="138"/>
      <c r="IH507" s="138"/>
      <c r="IR507" s="138"/>
    </row>
    <row xmlns:x14ac="http://schemas.microsoft.com/office/spreadsheetml/2009/9/ac" r="508" s="3" customFormat="true" x14ac:dyDescent="0.25">
      <c r="A508" s="420"/>
      <c r="B508" s="138"/>
      <c r="L508" s="138"/>
      <c r="V508" s="138"/>
      <c r="AF508" s="138"/>
      <c r="AP508" s="138"/>
      <c r="AZ508" s="138"/>
      <c r="BA508" s="138"/>
      <c r="BB508" s="138"/>
      <c r="BC508" s="138"/>
      <c r="BD508" s="138"/>
      <c r="BE508" s="138"/>
      <c r="BF508" s="138"/>
      <c r="BG508" s="138"/>
      <c r="BJ508" s="138"/>
      <c r="BT508" s="138"/>
      <c r="CD508" s="138"/>
      <c r="CN508" s="138"/>
      <c r="CX508" s="138"/>
      <c r="DH508" s="138"/>
      <c r="DR508" s="138"/>
      <c r="EB508" s="138"/>
      <c r="EL508" s="138"/>
      <c r="EV508" s="138"/>
      <c r="FF508" s="138"/>
      <c r="FP508" s="138"/>
      <c r="FZ508" s="138"/>
      <c r="GJ508" s="138"/>
      <c r="GT508" s="138"/>
      <c r="HD508" s="138"/>
      <c r="HN508" s="138"/>
      <c r="HX508" s="138"/>
      <c r="IH508" s="138"/>
      <c r="IR508" s="138"/>
    </row>
    <row xmlns:x14ac="http://schemas.microsoft.com/office/spreadsheetml/2009/9/ac" r="509" s="3" customFormat="true" x14ac:dyDescent="0.25">
      <c r="A509" s="420"/>
      <c r="B509" s="138"/>
      <c r="L509" s="138"/>
      <c r="V509" s="138"/>
      <c r="AF509" s="138"/>
      <c r="AP509" s="138"/>
      <c r="AZ509" s="138"/>
      <c r="BA509" s="138"/>
      <c r="BB509" s="138"/>
      <c r="BC509" s="138"/>
      <c r="BD509" s="138"/>
      <c r="BE509" s="138"/>
      <c r="BF509" s="138"/>
      <c r="BG509" s="138"/>
      <c r="BJ509" s="138"/>
      <c r="BT509" s="138"/>
      <c r="CD509" s="138"/>
      <c r="CN509" s="138"/>
      <c r="CX509" s="138"/>
      <c r="DH509" s="138"/>
      <c r="DR509" s="138"/>
      <c r="EB509" s="138"/>
      <c r="EL509" s="138"/>
      <c r="EV509" s="138"/>
      <c r="FF509" s="138"/>
      <c r="FP509" s="138"/>
      <c r="FZ509" s="138"/>
      <c r="GJ509" s="138"/>
      <c r="GT509" s="138"/>
      <c r="HD509" s="138"/>
      <c r="HN509" s="138"/>
      <c r="HX509" s="138"/>
      <c r="IH509" s="138"/>
      <c r="IR509" s="138"/>
    </row>
    <row xmlns:x14ac="http://schemas.microsoft.com/office/spreadsheetml/2009/9/ac" r="510" s="3" customFormat="true" x14ac:dyDescent="0.25">
      <c r="A510" s="420"/>
      <c r="B510" s="138"/>
      <c r="L510" s="138"/>
      <c r="V510" s="138"/>
      <c r="AF510" s="138"/>
      <c r="AP510" s="138"/>
      <c r="AZ510" s="138"/>
      <c r="BA510" s="138"/>
      <c r="BB510" s="138"/>
      <c r="BC510" s="138"/>
      <c r="BD510" s="138"/>
      <c r="BE510" s="138"/>
      <c r="BF510" s="138"/>
      <c r="BG510" s="138"/>
      <c r="BJ510" s="138"/>
      <c r="BT510" s="138"/>
      <c r="CD510" s="138"/>
      <c r="CN510" s="138"/>
      <c r="CX510" s="138"/>
      <c r="DH510" s="138"/>
      <c r="DR510" s="138"/>
      <c r="EB510" s="138"/>
      <c r="EL510" s="138"/>
      <c r="EV510" s="138"/>
      <c r="FF510" s="138"/>
      <c r="FP510" s="138"/>
      <c r="FZ510" s="138"/>
      <c r="GJ510" s="138"/>
      <c r="GT510" s="138"/>
      <c r="HD510" s="138"/>
      <c r="HN510" s="138"/>
      <c r="HX510" s="138"/>
      <c r="IH510" s="138"/>
      <c r="IR510" s="138"/>
    </row>
    <row xmlns:x14ac="http://schemas.microsoft.com/office/spreadsheetml/2009/9/ac" r="511" s="3" customFormat="true" x14ac:dyDescent="0.25">
      <c r="A511" s="420"/>
      <c r="B511" s="138"/>
      <c r="L511" s="138"/>
      <c r="V511" s="138"/>
      <c r="AF511" s="138"/>
      <c r="AP511" s="138"/>
      <c r="AZ511" s="138"/>
      <c r="BA511" s="138"/>
      <c r="BB511" s="138"/>
      <c r="BC511" s="138"/>
      <c r="BD511" s="138"/>
      <c r="BE511" s="138"/>
      <c r="BF511" s="138"/>
      <c r="BG511" s="138"/>
      <c r="BJ511" s="138"/>
      <c r="BT511" s="138"/>
      <c r="CD511" s="138"/>
      <c r="CN511" s="138"/>
      <c r="CX511" s="138"/>
      <c r="DH511" s="138"/>
      <c r="DR511" s="138"/>
      <c r="EB511" s="138"/>
      <c r="EL511" s="138"/>
      <c r="EV511" s="138"/>
      <c r="FF511" s="138"/>
      <c r="FP511" s="138"/>
      <c r="FZ511" s="138"/>
      <c r="GJ511" s="138"/>
      <c r="GT511" s="138"/>
      <c r="HD511" s="138"/>
      <c r="HN511" s="138"/>
      <c r="HX511" s="138"/>
      <c r="IH511" s="138"/>
      <c r="IR511" s="138"/>
    </row>
    <row xmlns:x14ac="http://schemas.microsoft.com/office/spreadsheetml/2009/9/ac" r="512" s="3" customFormat="true" x14ac:dyDescent="0.25">
      <c r="A512" s="420"/>
      <c r="B512" s="138"/>
      <c r="L512" s="138"/>
      <c r="V512" s="138"/>
      <c r="AF512" s="138"/>
      <c r="AP512" s="138"/>
      <c r="AZ512" s="138"/>
      <c r="BA512" s="138"/>
      <c r="BB512" s="138"/>
      <c r="BC512" s="138"/>
      <c r="BD512" s="138"/>
      <c r="BE512" s="138"/>
      <c r="BF512" s="138"/>
      <c r="BG512" s="138"/>
      <c r="BJ512" s="138"/>
      <c r="BT512" s="138"/>
      <c r="CD512" s="138"/>
      <c r="CN512" s="138"/>
      <c r="CX512" s="138"/>
      <c r="DH512" s="138"/>
      <c r="DR512" s="138"/>
      <c r="EB512" s="138"/>
      <c r="EL512" s="138"/>
      <c r="EV512" s="138"/>
      <c r="FF512" s="138"/>
      <c r="FP512" s="138"/>
      <c r="FZ512" s="138"/>
      <c r="GJ512" s="138"/>
      <c r="GT512" s="138"/>
      <c r="HD512" s="138"/>
      <c r="HN512" s="138"/>
      <c r="HX512" s="138"/>
      <c r="IH512" s="138"/>
      <c r="IR512" s="138"/>
    </row>
    <row xmlns:x14ac="http://schemas.microsoft.com/office/spreadsheetml/2009/9/ac" r="513" s="3" customFormat="true" x14ac:dyDescent="0.25">
      <c r="A513" s="420"/>
      <c r="B513" s="138"/>
      <c r="L513" s="138"/>
      <c r="V513" s="138"/>
      <c r="AF513" s="138"/>
      <c r="AP513" s="138"/>
      <c r="AZ513" s="138"/>
      <c r="BA513" s="138"/>
      <c r="BB513" s="138"/>
      <c r="BC513" s="138"/>
      <c r="BD513" s="138"/>
      <c r="BE513" s="138"/>
      <c r="BF513" s="138"/>
      <c r="BG513" s="138"/>
      <c r="BJ513" s="138"/>
      <c r="BT513" s="138"/>
      <c r="CD513" s="138"/>
      <c r="CN513" s="138"/>
      <c r="CX513" s="138"/>
      <c r="DH513" s="138"/>
      <c r="DR513" s="138"/>
      <c r="EB513" s="138"/>
      <c r="EL513" s="138"/>
      <c r="EV513" s="138"/>
      <c r="FF513" s="138"/>
      <c r="FP513" s="138"/>
      <c r="FZ513" s="138"/>
      <c r="GJ513" s="138"/>
      <c r="GT513" s="138"/>
      <c r="HD513" s="138"/>
      <c r="HN513" s="138"/>
      <c r="HX513" s="138"/>
      <c r="IH513" s="138"/>
      <c r="IR513" s="138"/>
    </row>
    <row xmlns:x14ac="http://schemas.microsoft.com/office/spreadsheetml/2009/9/ac" r="514" s="3" customFormat="true" x14ac:dyDescent="0.25">
      <c r="A514" s="420"/>
      <c r="B514" s="138"/>
      <c r="L514" s="138"/>
      <c r="V514" s="138"/>
      <c r="AF514" s="138"/>
      <c r="AP514" s="138"/>
      <c r="AZ514" s="138"/>
      <c r="BA514" s="138"/>
      <c r="BB514" s="138"/>
      <c r="BC514" s="138"/>
      <c r="BD514" s="138"/>
      <c r="BE514" s="138"/>
      <c r="BF514" s="138"/>
      <c r="BG514" s="138"/>
      <c r="BJ514" s="138"/>
      <c r="BT514" s="138"/>
      <c r="CD514" s="138"/>
      <c r="CN514" s="138"/>
      <c r="CX514" s="138"/>
      <c r="DH514" s="138"/>
      <c r="DR514" s="138"/>
      <c r="EB514" s="138"/>
      <c r="EL514" s="138"/>
      <c r="EV514" s="138"/>
      <c r="FF514" s="138"/>
      <c r="FP514" s="138"/>
      <c r="FZ514" s="138"/>
      <c r="GJ514" s="138"/>
      <c r="GT514" s="138"/>
      <c r="HD514" s="138"/>
      <c r="HN514" s="138"/>
      <c r="HX514" s="138"/>
      <c r="IH514" s="138"/>
      <c r="IR514" s="138"/>
    </row>
    <row xmlns:x14ac="http://schemas.microsoft.com/office/spreadsheetml/2009/9/ac" r="515" s="3" customFormat="true" x14ac:dyDescent="0.25">
      <c r="A515" s="420"/>
      <c r="B515" s="138"/>
      <c r="L515" s="138"/>
      <c r="V515" s="138"/>
      <c r="AF515" s="138"/>
      <c r="AP515" s="138"/>
      <c r="AZ515" s="138"/>
      <c r="BA515" s="138"/>
      <c r="BB515" s="138"/>
      <c r="BC515" s="138"/>
      <c r="BD515" s="138"/>
      <c r="BE515" s="138"/>
      <c r="BF515" s="138"/>
      <c r="BG515" s="138"/>
      <c r="BJ515" s="138"/>
      <c r="BT515" s="138"/>
      <c r="CD515" s="138"/>
      <c r="CN515" s="138"/>
      <c r="CX515" s="138"/>
      <c r="DH515" s="138"/>
      <c r="DR515" s="138"/>
      <c r="EB515" s="138"/>
      <c r="EL515" s="138"/>
      <c r="EV515" s="138"/>
      <c r="FF515" s="138"/>
      <c r="FP515" s="138"/>
      <c r="FZ515" s="138"/>
      <c r="GJ515" s="138"/>
      <c r="GT515" s="138"/>
      <c r="HD515" s="138"/>
      <c r="HN515" s="138"/>
      <c r="HX515" s="138"/>
      <c r="IH515" s="138"/>
      <c r="IR515" s="138"/>
    </row>
    <row xmlns:x14ac="http://schemas.microsoft.com/office/spreadsheetml/2009/9/ac" r="516" s="3" customFormat="true" x14ac:dyDescent="0.25">
      <c r="A516" s="420"/>
      <c r="B516" s="138"/>
      <c r="L516" s="138"/>
      <c r="V516" s="138"/>
      <c r="AF516" s="138"/>
      <c r="AP516" s="138"/>
      <c r="AZ516" s="138"/>
      <c r="BA516" s="138"/>
      <c r="BB516" s="138"/>
      <c r="BC516" s="138"/>
      <c r="BD516" s="138"/>
      <c r="BE516" s="138"/>
      <c r="BF516" s="138"/>
      <c r="BG516" s="138"/>
      <c r="BJ516" s="138"/>
      <c r="BT516" s="138"/>
      <c r="CD516" s="138"/>
      <c r="CN516" s="138"/>
      <c r="CX516" s="138"/>
      <c r="DH516" s="138"/>
      <c r="DR516" s="138"/>
      <c r="EB516" s="138"/>
      <c r="EL516" s="138"/>
      <c r="EV516" s="138"/>
      <c r="FF516" s="138"/>
      <c r="FP516" s="138"/>
      <c r="FZ516" s="138"/>
      <c r="GJ516" s="138"/>
      <c r="GT516" s="138"/>
      <c r="HD516" s="138"/>
      <c r="HN516" s="138"/>
      <c r="HX516" s="138"/>
      <c r="IH516" s="138"/>
      <c r="IR516" s="138"/>
    </row>
    <row xmlns:x14ac="http://schemas.microsoft.com/office/spreadsheetml/2009/9/ac" r="517" s="3" customFormat="true" x14ac:dyDescent="0.25">
      <c r="A517" s="420"/>
      <c r="B517" s="138"/>
      <c r="L517" s="138"/>
      <c r="V517" s="138"/>
      <c r="AF517" s="138"/>
      <c r="AP517" s="138"/>
      <c r="AZ517" s="138"/>
      <c r="BA517" s="138"/>
      <c r="BB517" s="138"/>
      <c r="BC517" s="138"/>
      <c r="BD517" s="138"/>
      <c r="BE517" s="138"/>
      <c r="BF517" s="138"/>
      <c r="BG517" s="138"/>
      <c r="BJ517" s="138"/>
      <c r="BT517" s="138"/>
      <c r="CD517" s="138"/>
      <c r="CN517" s="138"/>
      <c r="CX517" s="138"/>
      <c r="DH517" s="138"/>
      <c r="DR517" s="138"/>
      <c r="EB517" s="138"/>
      <c r="EL517" s="138"/>
      <c r="EV517" s="138"/>
      <c r="FF517" s="138"/>
      <c r="FP517" s="138"/>
      <c r="FZ517" s="138"/>
      <c r="GJ517" s="138"/>
      <c r="GT517" s="138"/>
      <c r="HD517" s="138"/>
      <c r="HN517" s="138"/>
      <c r="HX517" s="138"/>
      <c r="IH517" s="138"/>
      <c r="IR517" s="138"/>
    </row>
    <row xmlns:x14ac="http://schemas.microsoft.com/office/spreadsheetml/2009/9/ac" r="518" s="3" customFormat="true" x14ac:dyDescent="0.25">
      <c r="A518" s="420"/>
      <c r="B518" s="138"/>
      <c r="L518" s="138"/>
      <c r="V518" s="138"/>
      <c r="AF518" s="138"/>
      <c r="AP518" s="138"/>
      <c r="AZ518" s="138"/>
      <c r="BA518" s="138"/>
      <c r="BB518" s="138"/>
      <c r="BC518" s="138"/>
      <c r="BD518" s="138"/>
      <c r="BE518" s="138"/>
      <c r="BF518" s="138"/>
      <c r="BG518" s="138"/>
      <c r="BJ518" s="138"/>
      <c r="BT518" s="138"/>
      <c r="CD518" s="138"/>
      <c r="CN518" s="138"/>
      <c r="CX518" s="138"/>
      <c r="DH518" s="138"/>
      <c r="DR518" s="138"/>
      <c r="EB518" s="138"/>
      <c r="EL518" s="138"/>
      <c r="EV518" s="138"/>
      <c r="FF518" s="138"/>
      <c r="FP518" s="138"/>
      <c r="FZ518" s="138"/>
      <c r="GJ518" s="138"/>
      <c r="GT518" s="138"/>
      <c r="HD518" s="138"/>
      <c r="HN518" s="138"/>
      <c r="HX518" s="138"/>
      <c r="IH518" s="138"/>
      <c r="IR518" s="138"/>
    </row>
    <row xmlns:x14ac="http://schemas.microsoft.com/office/spreadsheetml/2009/9/ac" r="519" s="3" customFormat="true" x14ac:dyDescent="0.25">
      <c r="A519" s="420"/>
      <c r="B519" s="138"/>
      <c r="L519" s="138"/>
      <c r="V519" s="138"/>
      <c r="AF519" s="138"/>
      <c r="AP519" s="138"/>
      <c r="AZ519" s="138"/>
      <c r="BA519" s="138"/>
      <c r="BB519" s="138"/>
      <c r="BC519" s="138"/>
      <c r="BD519" s="138"/>
      <c r="BE519" s="138"/>
      <c r="BF519" s="138"/>
      <c r="BG519" s="138"/>
      <c r="BJ519" s="138"/>
      <c r="BT519" s="138"/>
      <c r="CD519" s="138"/>
      <c r="CN519" s="138"/>
      <c r="CX519" s="138"/>
      <c r="DH519" s="138"/>
      <c r="DR519" s="138"/>
      <c r="EB519" s="138"/>
      <c r="EL519" s="138"/>
      <c r="EV519" s="138"/>
      <c r="FF519" s="138"/>
      <c r="FP519" s="138"/>
      <c r="FZ519" s="138"/>
      <c r="GJ519" s="138"/>
      <c r="GT519" s="138"/>
      <c r="HD519" s="138"/>
      <c r="HN519" s="138"/>
      <c r="HX519" s="138"/>
      <c r="IH519" s="138"/>
      <c r="IR519" s="138"/>
    </row>
    <row xmlns:x14ac="http://schemas.microsoft.com/office/spreadsheetml/2009/9/ac" r="520" s="3" customFormat="true" x14ac:dyDescent="0.25">
      <c r="A520" s="420"/>
      <c r="B520" s="138"/>
      <c r="L520" s="138"/>
      <c r="V520" s="138"/>
      <c r="AF520" s="138"/>
      <c r="AP520" s="138"/>
      <c r="AZ520" s="138"/>
      <c r="BA520" s="138"/>
      <c r="BB520" s="138"/>
      <c r="BC520" s="138"/>
      <c r="BD520" s="138"/>
      <c r="BE520" s="138"/>
      <c r="BF520" s="138"/>
      <c r="BG520" s="138"/>
      <c r="BJ520" s="138"/>
      <c r="BT520" s="138"/>
      <c r="CD520" s="138"/>
      <c r="CN520" s="138"/>
      <c r="CX520" s="138"/>
      <c r="DH520" s="138"/>
      <c r="DR520" s="138"/>
      <c r="EB520" s="138"/>
      <c r="EL520" s="138"/>
      <c r="EV520" s="138"/>
      <c r="FF520" s="138"/>
      <c r="FP520" s="138"/>
      <c r="FZ520" s="138"/>
      <c r="GJ520" s="138"/>
      <c r="GT520" s="138"/>
      <c r="HD520" s="138"/>
      <c r="HN520" s="138"/>
      <c r="HX520" s="138"/>
      <c r="IH520" s="138"/>
      <c r="IR520" s="138"/>
    </row>
    <row xmlns:x14ac="http://schemas.microsoft.com/office/spreadsheetml/2009/9/ac" r="521" s="3" customFormat="true" x14ac:dyDescent="0.25">
      <c r="A521" s="420"/>
      <c r="B521" s="138"/>
      <c r="L521" s="138"/>
      <c r="V521" s="138"/>
      <c r="AF521" s="138"/>
      <c r="AP521" s="138"/>
      <c r="AZ521" s="138"/>
      <c r="BA521" s="138"/>
      <c r="BB521" s="138"/>
      <c r="BC521" s="138"/>
      <c r="BD521" s="138"/>
      <c r="BE521" s="138"/>
      <c r="BF521" s="138"/>
      <c r="BG521" s="138"/>
      <c r="BJ521" s="138"/>
      <c r="BT521" s="138"/>
      <c r="CD521" s="138"/>
      <c r="CN521" s="138"/>
      <c r="CX521" s="138"/>
      <c r="DH521" s="138"/>
      <c r="DR521" s="138"/>
      <c r="EB521" s="138"/>
      <c r="EL521" s="138"/>
      <c r="EV521" s="138"/>
      <c r="FF521" s="138"/>
      <c r="FP521" s="138"/>
      <c r="FZ521" s="138"/>
      <c r="GJ521" s="138"/>
      <c r="GT521" s="138"/>
      <c r="HD521" s="138"/>
      <c r="HN521" s="138"/>
      <c r="HX521" s="138"/>
      <c r="IH521" s="138"/>
      <c r="IR521" s="138"/>
    </row>
    <row xmlns:x14ac="http://schemas.microsoft.com/office/spreadsheetml/2009/9/ac" r="522" s="3" customFormat="true" x14ac:dyDescent="0.25">
      <c r="A522" s="420"/>
      <c r="B522" s="138"/>
      <c r="L522" s="138"/>
      <c r="V522" s="138"/>
      <c r="AF522" s="138"/>
      <c r="AP522" s="138"/>
      <c r="AZ522" s="138"/>
      <c r="BA522" s="138"/>
      <c r="BB522" s="138"/>
      <c r="BC522" s="138"/>
      <c r="BD522" s="138"/>
      <c r="BE522" s="138"/>
      <c r="BF522" s="138"/>
      <c r="BG522" s="138"/>
      <c r="BJ522" s="138"/>
      <c r="BT522" s="138"/>
      <c r="CD522" s="138"/>
      <c r="CN522" s="138"/>
      <c r="CX522" s="138"/>
      <c r="DH522" s="138"/>
      <c r="DR522" s="138"/>
      <c r="EB522" s="138"/>
      <c r="EL522" s="138"/>
      <c r="EV522" s="138"/>
      <c r="FF522" s="138"/>
      <c r="FP522" s="138"/>
      <c r="FZ522" s="138"/>
      <c r="GJ522" s="138"/>
      <c r="GT522" s="138"/>
      <c r="HD522" s="138"/>
      <c r="HN522" s="138"/>
      <c r="HX522" s="138"/>
      <c r="IH522" s="138"/>
      <c r="IR522" s="138"/>
    </row>
    <row xmlns:x14ac="http://schemas.microsoft.com/office/spreadsheetml/2009/9/ac" r="523" s="3" customFormat="true" x14ac:dyDescent="0.25">
      <c r="A523" s="420"/>
      <c r="B523" s="138"/>
      <c r="L523" s="138"/>
      <c r="V523" s="138"/>
      <c r="AF523" s="138"/>
      <c r="AP523" s="138"/>
      <c r="AZ523" s="138"/>
      <c r="BA523" s="138"/>
      <c r="BB523" s="138"/>
      <c r="BC523" s="138"/>
      <c r="BD523" s="138"/>
      <c r="BE523" s="138"/>
      <c r="BF523" s="138"/>
      <c r="BG523" s="138"/>
      <c r="BJ523" s="138"/>
      <c r="BT523" s="138"/>
      <c r="CD523" s="138"/>
      <c r="CN523" s="138"/>
      <c r="CX523" s="138"/>
      <c r="DH523" s="138"/>
      <c r="DR523" s="138"/>
      <c r="EB523" s="138"/>
      <c r="EL523" s="138"/>
      <c r="EV523" s="138"/>
      <c r="FF523" s="138"/>
      <c r="FP523" s="138"/>
      <c r="FZ523" s="138"/>
      <c r="GJ523" s="138"/>
      <c r="GT523" s="138"/>
      <c r="HD523" s="138"/>
      <c r="HN523" s="138"/>
      <c r="HX523" s="138"/>
      <c r="IH523" s="138"/>
      <c r="IR523" s="138"/>
    </row>
    <row xmlns:x14ac="http://schemas.microsoft.com/office/spreadsheetml/2009/9/ac" r="524" s="3" customFormat="true" x14ac:dyDescent="0.25">
      <c r="A524" s="420"/>
      <c r="B524" s="138"/>
      <c r="L524" s="138"/>
      <c r="V524" s="138"/>
      <c r="AF524" s="138"/>
      <c r="AP524" s="138"/>
      <c r="AZ524" s="138"/>
      <c r="BA524" s="138"/>
      <c r="BB524" s="138"/>
      <c r="BC524" s="138"/>
      <c r="BD524" s="138"/>
      <c r="BE524" s="138"/>
      <c r="BF524" s="138"/>
      <c r="BG524" s="138"/>
      <c r="BJ524" s="138"/>
      <c r="BT524" s="138"/>
      <c r="CD524" s="138"/>
      <c r="CN524" s="138"/>
      <c r="CX524" s="138"/>
      <c r="DH524" s="138"/>
      <c r="DR524" s="138"/>
      <c r="EB524" s="138"/>
      <c r="EL524" s="138"/>
      <c r="EV524" s="138"/>
      <c r="FF524" s="138"/>
      <c r="FP524" s="138"/>
      <c r="FZ524" s="138"/>
      <c r="GJ524" s="138"/>
      <c r="GT524" s="138"/>
      <c r="HD524" s="138"/>
      <c r="HN524" s="138"/>
      <c r="HX524" s="138"/>
      <c r="IH524" s="138"/>
      <c r="IR524" s="138"/>
    </row>
    <row xmlns:x14ac="http://schemas.microsoft.com/office/spreadsheetml/2009/9/ac" r="525" s="3" customFormat="true" x14ac:dyDescent="0.25">
      <c r="A525" s="420"/>
      <c r="B525" s="138"/>
      <c r="L525" s="138"/>
      <c r="V525" s="138"/>
      <c r="AF525" s="138"/>
      <c r="AP525" s="138"/>
      <c r="AZ525" s="138"/>
      <c r="BA525" s="138"/>
      <c r="BB525" s="138"/>
      <c r="BC525" s="138"/>
      <c r="BD525" s="138"/>
      <c r="BE525" s="138"/>
      <c r="BF525" s="138"/>
      <c r="BG525" s="138"/>
      <c r="BJ525" s="138"/>
      <c r="BT525" s="138"/>
      <c r="CD525" s="138"/>
      <c r="CN525" s="138"/>
      <c r="CX525" s="138"/>
      <c r="DH525" s="138"/>
      <c r="DR525" s="138"/>
      <c r="EB525" s="138"/>
      <c r="EL525" s="138"/>
      <c r="EV525" s="138"/>
      <c r="FF525" s="138"/>
      <c r="FP525" s="138"/>
      <c r="FZ525" s="138"/>
      <c r="GJ525" s="138"/>
      <c r="GT525" s="138"/>
      <c r="HD525" s="138"/>
      <c r="HN525" s="138"/>
      <c r="HX525" s="138"/>
      <c r="IH525" s="138"/>
      <c r="IR525" s="138"/>
    </row>
    <row xmlns:x14ac="http://schemas.microsoft.com/office/spreadsheetml/2009/9/ac" r="526" s="3" customFormat="true" x14ac:dyDescent="0.25">
      <c r="A526" s="420"/>
      <c r="B526" s="138"/>
      <c r="L526" s="138"/>
      <c r="V526" s="138"/>
      <c r="AF526" s="138"/>
      <c r="AP526" s="138"/>
      <c r="AZ526" s="138"/>
      <c r="BA526" s="138"/>
      <c r="BB526" s="138"/>
      <c r="BC526" s="138"/>
      <c r="BD526" s="138"/>
      <c r="BE526" s="138"/>
      <c r="BF526" s="138"/>
      <c r="BG526" s="138"/>
      <c r="BJ526" s="138"/>
      <c r="BT526" s="138"/>
      <c r="CD526" s="138"/>
      <c r="CN526" s="138"/>
      <c r="CX526" s="138"/>
      <c r="DH526" s="138"/>
      <c r="DR526" s="138"/>
      <c r="EB526" s="138"/>
      <c r="EL526" s="138"/>
      <c r="EV526" s="138"/>
      <c r="FF526" s="138"/>
      <c r="FP526" s="138"/>
      <c r="FZ526" s="138"/>
      <c r="GJ526" s="138"/>
      <c r="GT526" s="138"/>
      <c r="HD526" s="138"/>
      <c r="HN526" s="138"/>
      <c r="HX526" s="138"/>
      <c r="IH526" s="138"/>
      <c r="IR526" s="138"/>
    </row>
    <row xmlns:x14ac="http://schemas.microsoft.com/office/spreadsheetml/2009/9/ac" r="527" s="3" customFormat="true" x14ac:dyDescent="0.25">
      <c r="A527" s="420"/>
      <c r="B527" s="138"/>
      <c r="L527" s="138"/>
      <c r="V527" s="138"/>
      <c r="AF527" s="138"/>
      <c r="AP527" s="138"/>
      <c r="AZ527" s="138"/>
      <c r="BA527" s="138"/>
      <c r="BB527" s="138"/>
      <c r="BC527" s="138"/>
      <c r="BD527" s="138"/>
      <c r="BE527" s="138"/>
      <c r="BF527" s="138"/>
      <c r="BG527" s="138"/>
      <c r="BJ527" s="138"/>
      <c r="BT527" s="138"/>
      <c r="CD527" s="138"/>
      <c r="CN527" s="138"/>
      <c r="CX527" s="138"/>
      <c r="DH527" s="138"/>
      <c r="DR527" s="138"/>
      <c r="EB527" s="138"/>
      <c r="EL527" s="138"/>
      <c r="EV527" s="138"/>
      <c r="FF527" s="138"/>
      <c r="FP527" s="138"/>
      <c r="FZ527" s="138"/>
      <c r="GJ527" s="138"/>
      <c r="GT527" s="138"/>
      <c r="HD527" s="138"/>
      <c r="HN527" s="138"/>
      <c r="HX527" s="138"/>
      <c r="IH527" s="138"/>
      <c r="IR527" s="138"/>
    </row>
    <row xmlns:x14ac="http://schemas.microsoft.com/office/spreadsheetml/2009/9/ac" r="528" s="3" customFormat="true" x14ac:dyDescent="0.25">
      <c r="A528" s="420"/>
      <c r="B528" s="138"/>
      <c r="L528" s="138"/>
      <c r="V528" s="138"/>
      <c r="AF528" s="138"/>
      <c r="AP528" s="138"/>
      <c r="AZ528" s="138"/>
      <c r="BA528" s="138"/>
      <c r="BB528" s="138"/>
      <c r="BC528" s="138"/>
      <c r="BD528" s="138"/>
      <c r="BE528" s="138"/>
      <c r="BF528" s="138"/>
      <c r="BG528" s="138"/>
      <c r="BJ528" s="138"/>
      <c r="BT528" s="138"/>
      <c r="CD528" s="138"/>
      <c r="CN528" s="138"/>
      <c r="CX528" s="138"/>
      <c r="DH528" s="138"/>
      <c r="DR528" s="138"/>
      <c r="EB528" s="138"/>
      <c r="EL528" s="138"/>
      <c r="EV528" s="138"/>
      <c r="FF528" s="138"/>
      <c r="FP528" s="138"/>
      <c r="FZ528" s="138"/>
      <c r="GJ528" s="138"/>
      <c r="GT528" s="138"/>
      <c r="HD528" s="138"/>
      <c r="HN528" s="138"/>
      <c r="HX528" s="138"/>
      <c r="IH528" s="138"/>
      <c r="IR528" s="138"/>
    </row>
    <row xmlns:x14ac="http://schemas.microsoft.com/office/spreadsheetml/2009/9/ac" r="529" s="3" customFormat="true" x14ac:dyDescent="0.25">
      <c r="A529" s="420"/>
      <c r="B529" s="138"/>
      <c r="L529" s="138"/>
      <c r="V529" s="138"/>
      <c r="AF529" s="138"/>
      <c r="AP529" s="138"/>
      <c r="AZ529" s="138"/>
      <c r="BA529" s="138"/>
      <c r="BB529" s="138"/>
      <c r="BC529" s="138"/>
      <c r="BD529" s="138"/>
      <c r="BE529" s="138"/>
      <c r="BF529" s="138"/>
      <c r="BG529" s="138"/>
      <c r="BJ529" s="138"/>
      <c r="BT529" s="138"/>
      <c r="CD529" s="138"/>
      <c r="CN529" s="138"/>
      <c r="CX529" s="138"/>
      <c r="DH529" s="138"/>
      <c r="DR529" s="138"/>
      <c r="EB529" s="138"/>
      <c r="EL529" s="138"/>
      <c r="EV529" s="138"/>
      <c r="FF529" s="138"/>
      <c r="FP529" s="138"/>
      <c r="FZ529" s="138"/>
      <c r="GJ529" s="138"/>
      <c r="GT529" s="138"/>
      <c r="HD529" s="138"/>
      <c r="HN529" s="138"/>
      <c r="HX529" s="138"/>
      <c r="IH529" s="138"/>
      <c r="IR529" s="138"/>
    </row>
    <row xmlns:x14ac="http://schemas.microsoft.com/office/spreadsheetml/2009/9/ac" r="530" s="3" customFormat="true" x14ac:dyDescent="0.25">
      <c r="A530" s="420"/>
      <c r="B530" s="138"/>
      <c r="L530" s="138"/>
      <c r="V530" s="138"/>
      <c r="AF530" s="138"/>
      <c r="AP530" s="138"/>
      <c r="AZ530" s="138"/>
      <c r="BA530" s="138"/>
      <c r="BB530" s="138"/>
      <c r="BC530" s="138"/>
      <c r="BD530" s="138"/>
      <c r="BE530" s="138"/>
      <c r="BF530" s="138"/>
      <c r="BG530" s="138"/>
      <c r="BJ530" s="138"/>
      <c r="BT530" s="138"/>
      <c r="CD530" s="138"/>
      <c r="CN530" s="138"/>
      <c r="CX530" s="138"/>
      <c r="DH530" s="138"/>
      <c r="DR530" s="138"/>
      <c r="EB530" s="138"/>
      <c r="EL530" s="138"/>
      <c r="EV530" s="138"/>
      <c r="FF530" s="138"/>
      <c r="FP530" s="138"/>
      <c r="FZ530" s="138"/>
      <c r="GJ530" s="138"/>
      <c r="GT530" s="138"/>
      <c r="HD530" s="138"/>
      <c r="HN530" s="138"/>
      <c r="HX530" s="138"/>
      <c r="IH530" s="138"/>
      <c r="IR530" s="138"/>
    </row>
    <row xmlns:x14ac="http://schemas.microsoft.com/office/spreadsheetml/2009/9/ac" r="531" s="3" customFormat="true" x14ac:dyDescent="0.25">
      <c r="A531" s="420"/>
      <c r="B531" s="138"/>
      <c r="L531" s="138"/>
      <c r="V531" s="138"/>
      <c r="AF531" s="138"/>
      <c r="AP531" s="138"/>
      <c r="AZ531" s="138"/>
      <c r="BA531" s="138"/>
      <c r="BB531" s="138"/>
      <c r="BC531" s="138"/>
      <c r="BD531" s="138"/>
      <c r="BE531" s="138"/>
      <c r="BF531" s="138"/>
      <c r="BG531" s="138"/>
      <c r="BJ531" s="138"/>
      <c r="BT531" s="138"/>
      <c r="CD531" s="138"/>
      <c r="CN531" s="138"/>
      <c r="CX531" s="138"/>
      <c r="DH531" s="138"/>
      <c r="DR531" s="138"/>
      <c r="EB531" s="138"/>
      <c r="EL531" s="138"/>
      <c r="EV531" s="138"/>
      <c r="FF531" s="138"/>
      <c r="FP531" s="138"/>
      <c r="FZ531" s="138"/>
      <c r="GJ531" s="138"/>
      <c r="GT531" s="138"/>
      <c r="HD531" s="138"/>
      <c r="HN531" s="138"/>
      <c r="HX531" s="138"/>
      <c r="IH531" s="138"/>
      <c r="IR531" s="138"/>
    </row>
    <row xmlns:x14ac="http://schemas.microsoft.com/office/spreadsheetml/2009/9/ac" r="532" s="3" customFormat="true" x14ac:dyDescent="0.25">
      <c r="A532" s="420"/>
      <c r="B532" s="138"/>
      <c r="L532" s="138"/>
      <c r="V532" s="138"/>
      <c r="AF532" s="138"/>
      <c r="AP532" s="138"/>
      <c r="AZ532" s="138"/>
      <c r="BA532" s="138"/>
      <c r="BB532" s="138"/>
      <c r="BC532" s="138"/>
      <c r="BD532" s="138"/>
      <c r="BE532" s="138"/>
      <c r="BF532" s="138"/>
      <c r="BG532" s="138"/>
      <c r="BJ532" s="138"/>
      <c r="BT532" s="138"/>
      <c r="CD532" s="138"/>
      <c r="CN532" s="138"/>
      <c r="CX532" s="138"/>
      <c r="DH532" s="138"/>
      <c r="DR532" s="138"/>
      <c r="EB532" s="138"/>
      <c r="EL532" s="138"/>
      <c r="EV532" s="138"/>
      <c r="FF532" s="138"/>
      <c r="FP532" s="138"/>
      <c r="FZ532" s="138"/>
      <c r="GJ532" s="138"/>
      <c r="GT532" s="138"/>
      <c r="HD532" s="138"/>
      <c r="HN532" s="138"/>
      <c r="HX532" s="138"/>
      <c r="IH532" s="138"/>
      <c r="IR532" s="138"/>
    </row>
    <row xmlns:x14ac="http://schemas.microsoft.com/office/spreadsheetml/2009/9/ac" r="533" s="3" customFormat="true" x14ac:dyDescent="0.25">
      <c r="A533" s="420"/>
      <c r="B533" s="138"/>
      <c r="L533" s="138"/>
      <c r="V533" s="138"/>
      <c r="AF533" s="138"/>
      <c r="AP533" s="138"/>
      <c r="AZ533" s="138"/>
      <c r="BA533" s="138"/>
      <c r="BB533" s="138"/>
      <c r="BC533" s="138"/>
      <c r="BD533" s="138"/>
      <c r="BE533" s="138"/>
      <c r="BF533" s="138"/>
      <c r="BG533" s="138"/>
      <c r="BJ533" s="138"/>
      <c r="BT533" s="138"/>
      <c r="CD533" s="138"/>
      <c r="CN533" s="138"/>
      <c r="CX533" s="138"/>
      <c r="DH533" s="138"/>
      <c r="DR533" s="138"/>
      <c r="EB533" s="138"/>
      <c r="EL533" s="138"/>
      <c r="EV533" s="138"/>
      <c r="FF533" s="138"/>
      <c r="FP533" s="138"/>
      <c r="FZ533" s="138"/>
      <c r="GJ533" s="138"/>
      <c r="GT533" s="138"/>
      <c r="HD533" s="138"/>
      <c r="HN533" s="138"/>
      <c r="HX533" s="138"/>
      <c r="IH533" s="138"/>
      <c r="IR533" s="138"/>
    </row>
    <row xmlns:x14ac="http://schemas.microsoft.com/office/spreadsheetml/2009/9/ac" r="534" s="3" customFormat="true" x14ac:dyDescent="0.25">
      <c r="A534" s="420"/>
      <c r="B534" s="138"/>
      <c r="L534" s="138"/>
      <c r="V534" s="138"/>
      <c r="AF534" s="138"/>
      <c r="AP534" s="138"/>
      <c r="AZ534" s="138"/>
      <c r="BA534" s="138"/>
      <c r="BB534" s="138"/>
      <c r="BC534" s="138"/>
      <c r="BD534" s="138"/>
      <c r="BE534" s="138"/>
      <c r="BF534" s="138"/>
      <c r="BG534" s="138"/>
      <c r="BJ534" s="138"/>
      <c r="BT534" s="138"/>
      <c r="CD534" s="138"/>
      <c r="CN534" s="138"/>
      <c r="CX534" s="138"/>
      <c r="DH534" s="138"/>
      <c r="DR534" s="138"/>
      <c r="EB534" s="138"/>
      <c r="EL534" s="138"/>
      <c r="EV534" s="138"/>
      <c r="FF534" s="138"/>
      <c r="FP534" s="138"/>
      <c r="FZ534" s="138"/>
      <c r="GJ534" s="138"/>
      <c r="GT534" s="138"/>
      <c r="HD534" s="138"/>
      <c r="HN534" s="138"/>
      <c r="HX534" s="138"/>
      <c r="IH534" s="138"/>
      <c r="IR534" s="138"/>
    </row>
    <row xmlns:x14ac="http://schemas.microsoft.com/office/spreadsheetml/2009/9/ac" r="535" s="3" customFormat="true" x14ac:dyDescent="0.25">
      <c r="A535" s="420"/>
      <c r="B535" s="138"/>
      <c r="L535" s="138"/>
      <c r="V535" s="138"/>
      <c r="AF535" s="138"/>
      <c r="AP535" s="138"/>
      <c r="AZ535" s="138"/>
      <c r="BA535" s="138"/>
      <c r="BB535" s="138"/>
      <c r="BC535" s="138"/>
      <c r="BD535" s="138"/>
      <c r="BE535" s="138"/>
      <c r="BF535" s="138"/>
      <c r="BG535" s="138"/>
      <c r="BJ535" s="138"/>
      <c r="BT535" s="138"/>
      <c r="CD535" s="138"/>
      <c r="CN535" s="138"/>
      <c r="CX535" s="138"/>
      <c r="DH535" s="138"/>
      <c r="DR535" s="138"/>
      <c r="EB535" s="138"/>
      <c r="EL535" s="138"/>
      <c r="EV535" s="138"/>
      <c r="FF535" s="138"/>
      <c r="FP535" s="138"/>
      <c r="FZ535" s="138"/>
      <c r="GJ535" s="138"/>
      <c r="GT535" s="138"/>
      <c r="HD535" s="138"/>
      <c r="HN535" s="138"/>
      <c r="HX535" s="138"/>
      <c r="IH535" s="138"/>
      <c r="IR535" s="138"/>
    </row>
    <row xmlns:x14ac="http://schemas.microsoft.com/office/spreadsheetml/2009/9/ac" r="536" s="3" customFormat="true" x14ac:dyDescent="0.25">
      <c r="A536" s="420"/>
      <c r="B536" s="138"/>
      <c r="L536" s="138"/>
      <c r="V536" s="138"/>
      <c r="AF536" s="138"/>
      <c r="AP536" s="138"/>
      <c r="AZ536" s="138"/>
      <c r="BA536" s="138"/>
      <c r="BB536" s="138"/>
      <c r="BC536" s="138"/>
      <c r="BD536" s="138"/>
      <c r="BE536" s="138"/>
      <c r="BF536" s="138"/>
      <c r="BG536" s="138"/>
      <c r="BJ536" s="138"/>
      <c r="BT536" s="138"/>
      <c r="CD536" s="138"/>
      <c r="CN536" s="138"/>
      <c r="CX536" s="138"/>
      <c r="DH536" s="138"/>
      <c r="DR536" s="138"/>
      <c r="EB536" s="138"/>
      <c r="EL536" s="138"/>
      <c r="EV536" s="138"/>
      <c r="FF536" s="138"/>
      <c r="FP536" s="138"/>
      <c r="FZ536" s="138"/>
      <c r="GJ536" s="138"/>
      <c r="GT536" s="138"/>
      <c r="HD536" s="138"/>
      <c r="HN536" s="138"/>
      <c r="HX536" s="138"/>
      <c r="IH536" s="138"/>
      <c r="IR536" s="138"/>
    </row>
    <row xmlns:x14ac="http://schemas.microsoft.com/office/spreadsheetml/2009/9/ac" r="537" s="3" customFormat="true" x14ac:dyDescent="0.25">
      <c r="A537" s="420"/>
      <c r="B537" s="138"/>
      <c r="L537" s="138"/>
      <c r="V537" s="138"/>
      <c r="AF537" s="138"/>
      <c r="AP537" s="138"/>
      <c r="AZ537" s="138"/>
      <c r="BA537" s="138"/>
      <c r="BB537" s="138"/>
      <c r="BC537" s="138"/>
      <c r="BD537" s="138"/>
      <c r="BE537" s="138"/>
      <c r="BF537" s="138"/>
      <c r="BG537" s="138"/>
      <c r="BJ537" s="138"/>
      <c r="BT537" s="138"/>
      <c r="CD537" s="138"/>
      <c r="CN537" s="138"/>
      <c r="CX537" s="138"/>
      <c r="DH537" s="138"/>
      <c r="DR537" s="138"/>
      <c r="EB537" s="138"/>
      <c r="EL537" s="138"/>
      <c r="EV537" s="138"/>
      <c r="FF537" s="138"/>
      <c r="FP537" s="138"/>
      <c r="FZ537" s="138"/>
      <c r="GJ537" s="138"/>
      <c r="GT537" s="138"/>
      <c r="HD537" s="138"/>
      <c r="HN537" s="138"/>
      <c r="HX537" s="138"/>
      <c r="IH537" s="138"/>
      <c r="IR537" s="138"/>
    </row>
    <row xmlns:x14ac="http://schemas.microsoft.com/office/spreadsheetml/2009/9/ac" r="538" s="3" customFormat="true" x14ac:dyDescent="0.25">
      <c r="A538" s="420"/>
      <c r="B538" s="138"/>
      <c r="L538" s="138"/>
      <c r="V538" s="138"/>
      <c r="AF538" s="138"/>
      <c r="AP538" s="138"/>
      <c r="AZ538" s="138"/>
      <c r="BA538" s="138"/>
      <c r="BB538" s="138"/>
      <c r="BC538" s="138"/>
      <c r="BD538" s="138"/>
      <c r="BE538" s="138"/>
      <c r="BF538" s="138"/>
      <c r="BG538" s="138"/>
      <c r="BJ538" s="138"/>
      <c r="BT538" s="138"/>
      <c r="CD538" s="138"/>
      <c r="CN538" s="138"/>
      <c r="CX538" s="138"/>
      <c r="DH538" s="138"/>
      <c r="DR538" s="138"/>
      <c r="EB538" s="138"/>
      <c r="EL538" s="138"/>
      <c r="EV538" s="138"/>
      <c r="FF538" s="138"/>
      <c r="FP538" s="138"/>
      <c r="FZ538" s="138"/>
      <c r="GJ538" s="138"/>
      <c r="GT538" s="138"/>
      <c r="HD538" s="138"/>
      <c r="HN538" s="138"/>
      <c r="HX538" s="138"/>
      <c r="IH538" s="138"/>
      <c r="IR538" s="138"/>
    </row>
    <row xmlns:x14ac="http://schemas.microsoft.com/office/spreadsheetml/2009/9/ac" r="539" s="3" customFormat="true" x14ac:dyDescent="0.25">
      <c r="A539" s="420"/>
      <c r="B539" s="138"/>
      <c r="L539" s="138"/>
      <c r="V539" s="138"/>
      <c r="AF539" s="138"/>
      <c r="AP539" s="138"/>
      <c r="AZ539" s="138"/>
      <c r="BA539" s="138"/>
      <c r="BB539" s="138"/>
      <c r="BC539" s="138"/>
      <c r="BD539" s="138"/>
      <c r="BE539" s="138"/>
      <c r="BF539" s="138"/>
      <c r="BG539" s="138"/>
      <c r="BJ539" s="138"/>
      <c r="BT539" s="138"/>
      <c r="CD539" s="138"/>
      <c r="CN539" s="138"/>
      <c r="CX539" s="138"/>
      <c r="DH539" s="138"/>
      <c r="DR539" s="138"/>
      <c r="EB539" s="138"/>
      <c r="EL539" s="138"/>
      <c r="EV539" s="138"/>
      <c r="FF539" s="138"/>
      <c r="FP539" s="138"/>
      <c r="FZ539" s="138"/>
      <c r="GJ539" s="138"/>
      <c r="GT539" s="138"/>
      <c r="HD539" s="138"/>
      <c r="HN539" s="138"/>
      <c r="HX539" s="138"/>
      <c r="IH539" s="138"/>
      <c r="IR539" s="138"/>
    </row>
    <row xmlns:x14ac="http://schemas.microsoft.com/office/spreadsheetml/2009/9/ac" r="540" s="3" customFormat="true" x14ac:dyDescent="0.25">
      <c r="A540" s="420"/>
      <c r="B540" s="138"/>
      <c r="L540" s="138"/>
      <c r="V540" s="138"/>
      <c r="AF540" s="138"/>
      <c r="AP540" s="138"/>
      <c r="AZ540" s="138"/>
      <c r="BA540" s="138"/>
      <c r="BB540" s="138"/>
      <c r="BC540" s="138"/>
      <c r="BD540" s="138"/>
      <c r="BE540" s="138"/>
      <c r="BF540" s="138"/>
      <c r="BG540" s="138"/>
      <c r="BJ540" s="138"/>
      <c r="BT540" s="138"/>
      <c r="CD540" s="138"/>
      <c r="CN540" s="138"/>
      <c r="CX540" s="138"/>
      <c r="DH540" s="138"/>
      <c r="DR540" s="138"/>
      <c r="EB540" s="138"/>
      <c r="EL540" s="138"/>
      <c r="EV540" s="138"/>
      <c r="FF540" s="138"/>
      <c r="FP540" s="138"/>
      <c r="FZ540" s="138"/>
      <c r="GJ540" s="138"/>
      <c r="GT540" s="138"/>
      <c r="HD540" s="138"/>
      <c r="HN540" s="138"/>
      <c r="HX540" s="138"/>
      <c r="IH540" s="138"/>
      <c r="IR540" s="138"/>
    </row>
    <row xmlns:x14ac="http://schemas.microsoft.com/office/spreadsheetml/2009/9/ac" r="541" s="3" customFormat="true" x14ac:dyDescent="0.25">
      <c r="A541" s="420"/>
      <c r="B541" s="138"/>
      <c r="L541" s="138"/>
      <c r="V541" s="138"/>
      <c r="AF541" s="138"/>
      <c r="AP541" s="138"/>
      <c r="AZ541" s="138"/>
      <c r="BA541" s="138"/>
      <c r="BB541" s="138"/>
      <c r="BC541" s="138"/>
      <c r="BD541" s="138"/>
      <c r="BE541" s="138"/>
      <c r="BF541" s="138"/>
      <c r="BG541" s="138"/>
      <c r="BJ541" s="138"/>
      <c r="BT541" s="138"/>
      <c r="CD541" s="138"/>
      <c r="CN541" s="138"/>
      <c r="CX541" s="138"/>
      <c r="DH541" s="138"/>
      <c r="DR541" s="138"/>
      <c r="EB541" s="138"/>
      <c r="EL541" s="138"/>
      <c r="EV541" s="138"/>
      <c r="FF541" s="138"/>
      <c r="FP541" s="138"/>
      <c r="FZ541" s="138"/>
      <c r="GJ541" s="138"/>
      <c r="GT541" s="138"/>
      <c r="HD541" s="138"/>
      <c r="HN541" s="138"/>
      <c r="HX541" s="138"/>
      <c r="IH541" s="138"/>
      <c r="IR541" s="138"/>
    </row>
    <row xmlns:x14ac="http://schemas.microsoft.com/office/spreadsheetml/2009/9/ac" r="542" s="3" customFormat="true" x14ac:dyDescent="0.25">
      <c r="A542" s="420"/>
      <c r="B542" s="138"/>
      <c r="L542" s="138"/>
      <c r="V542" s="138"/>
      <c r="AF542" s="138"/>
      <c r="AP542" s="138"/>
      <c r="AZ542" s="138"/>
      <c r="BA542" s="138"/>
      <c r="BB542" s="138"/>
      <c r="BC542" s="138"/>
      <c r="BD542" s="138"/>
      <c r="BE542" s="138"/>
      <c r="BF542" s="138"/>
      <c r="BG542" s="138"/>
      <c r="BJ542" s="138"/>
      <c r="BT542" s="138"/>
      <c r="CD542" s="138"/>
      <c r="CN542" s="138"/>
      <c r="CX542" s="138"/>
      <c r="DH542" s="138"/>
      <c r="DR542" s="138"/>
      <c r="EB542" s="138"/>
      <c r="EL542" s="138"/>
      <c r="EV542" s="138"/>
      <c r="FF542" s="138"/>
      <c r="FP542" s="138"/>
      <c r="FZ542" s="138"/>
      <c r="GJ542" s="138"/>
      <c r="GT542" s="138"/>
      <c r="HD542" s="138"/>
      <c r="HN542" s="138"/>
      <c r="HX542" s="138"/>
      <c r="IH542" s="138"/>
      <c r="IR542" s="138"/>
    </row>
    <row xmlns:x14ac="http://schemas.microsoft.com/office/spreadsheetml/2009/9/ac" r="543" s="3" customFormat="true" x14ac:dyDescent="0.25">
      <c r="A543" s="420"/>
      <c r="B543" s="138"/>
      <c r="L543" s="138"/>
      <c r="V543" s="138"/>
      <c r="AF543" s="138"/>
      <c r="AP543" s="138"/>
      <c r="AZ543" s="138"/>
      <c r="BA543" s="138"/>
      <c r="BB543" s="138"/>
      <c r="BC543" s="138"/>
      <c r="BD543" s="138"/>
      <c r="BE543" s="138"/>
      <c r="BF543" s="138"/>
      <c r="BG543" s="138"/>
      <c r="BJ543" s="138"/>
      <c r="BT543" s="138"/>
      <c r="CD543" s="138"/>
      <c r="CN543" s="138"/>
      <c r="CX543" s="138"/>
      <c r="DH543" s="138"/>
      <c r="DR543" s="138"/>
      <c r="EB543" s="138"/>
      <c r="EL543" s="138"/>
      <c r="EV543" s="138"/>
      <c r="FF543" s="138"/>
      <c r="FP543" s="138"/>
      <c r="FZ543" s="138"/>
      <c r="GJ543" s="138"/>
      <c r="GT543" s="138"/>
      <c r="HD543" s="138"/>
      <c r="HN543" s="138"/>
      <c r="HX543" s="138"/>
      <c r="IH543" s="138"/>
      <c r="IR543" s="138"/>
    </row>
    <row xmlns:x14ac="http://schemas.microsoft.com/office/spreadsheetml/2009/9/ac" r="544" s="3" customFormat="true" x14ac:dyDescent="0.25">
      <c r="A544" s="420"/>
      <c r="B544" s="138"/>
      <c r="L544" s="138"/>
      <c r="V544" s="138"/>
      <c r="AF544" s="138"/>
      <c r="AP544" s="138"/>
      <c r="AZ544" s="138"/>
      <c r="BA544" s="138"/>
      <c r="BB544" s="138"/>
      <c r="BC544" s="138"/>
      <c r="BD544" s="138"/>
      <c r="BE544" s="138"/>
      <c r="BF544" s="138"/>
      <c r="BG544" s="138"/>
      <c r="BJ544" s="138"/>
      <c r="BT544" s="138"/>
      <c r="CD544" s="138"/>
      <c r="CN544" s="138"/>
      <c r="CX544" s="138"/>
      <c r="DH544" s="138"/>
      <c r="DR544" s="138"/>
      <c r="EB544" s="138"/>
      <c r="EL544" s="138"/>
      <c r="EV544" s="138"/>
      <c r="FF544" s="138"/>
      <c r="FP544" s="138"/>
      <c r="FZ544" s="138"/>
      <c r="GJ544" s="138"/>
      <c r="GT544" s="138"/>
      <c r="HD544" s="138"/>
      <c r="HN544" s="138"/>
      <c r="HX544" s="138"/>
      <c r="IH544" s="138"/>
      <c r="IR544" s="138"/>
    </row>
    <row xmlns:x14ac="http://schemas.microsoft.com/office/spreadsheetml/2009/9/ac" r="545" s="3" customFormat="true" x14ac:dyDescent="0.25">
      <c r="A545" s="420"/>
      <c r="B545" s="138"/>
      <c r="L545" s="138"/>
      <c r="V545" s="138"/>
      <c r="AF545" s="138"/>
      <c r="AP545" s="138"/>
      <c r="AZ545" s="138"/>
      <c r="BA545" s="138"/>
      <c r="BB545" s="138"/>
      <c r="BC545" s="138"/>
      <c r="BD545" s="138"/>
      <c r="BE545" s="138"/>
      <c r="BF545" s="138"/>
      <c r="BG545" s="138"/>
      <c r="BJ545" s="138"/>
      <c r="BT545" s="138"/>
      <c r="CD545" s="138"/>
      <c r="CN545" s="138"/>
      <c r="CX545" s="138"/>
      <c r="DH545" s="138"/>
      <c r="DR545" s="138"/>
      <c r="EB545" s="138"/>
      <c r="EL545" s="138"/>
      <c r="EV545" s="138"/>
      <c r="FF545" s="138"/>
      <c r="FP545" s="138"/>
      <c r="FZ545" s="138"/>
      <c r="GJ545" s="138"/>
      <c r="GT545" s="138"/>
      <c r="HD545" s="138"/>
      <c r="HN545" s="138"/>
      <c r="HX545" s="138"/>
      <c r="IH545" s="138"/>
      <c r="IR545" s="138"/>
    </row>
    <row xmlns:x14ac="http://schemas.microsoft.com/office/spreadsheetml/2009/9/ac" r="546" s="3" customFormat="true" x14ac:dyDescent="0.25">
      <c r="A546" s="420"/>
      <c r="B546" s="138"/>
      <c r="L546" s="138"/>
      <c r="V546" s="138"/>
      <c r="AF546" s="138"/>
      <c r="AP546" s="138"/>
      <c r="AZ546" s="138"/>
      <c r="BA546" s="138"/>
      <c r="BB546" s="138"/>
      <c r="BC546" s="138"/>
      <c r="BD546" s="138"/>
      <c r="BE546" s="138"/>
      <c r="BF546" s="138"/>
      <c r="BG546" s="138"/>
      <c r="BJ546" s="138"/>
      <c r="BT546" s="138"/>
      <c r="CD546" s="138"/>
      <c r="CN546" s="138"/>
      <c r="CX546" s="138"/>
      <c r="DH546" s="138"/>
      <c r="DR546" s="138"/>
      <c r="EB546" s="138"/>
      <c r="EL546" s="138"/>
      <c r="EV546" s="138"/>
      <c r="FF546" s="138"/>
      <c r="FP546" s="138"/>
      <c r="FZ546" s="138"/>
      <c r="GJ546" s="138"/>
      <c r="GT546" s="138"/>
      <c r="HD546" s="138"/>
      <c r="HN546" s="138"/>
      <c r="HX546" s="138"/>
      <c r="IH546" s="138"/>
      <c r="IR546" s="138"/>
    </row>
    <row xmlns:x14ac="http://schemas.microsoft.com/office/spreadsheetml/2009/9/ac" r="547" s="3" customFormat="true" x14ac:dyDescent="0.25">
      <c r="A547" s="420"/>
      <c r="B547" s="138"/>
      <c r="L547" s="138"/>
      <c r="V547" s="138"/>
      <c r="AF547" s="138"/>
      <c r="AP547" s="138"/>
      <c r="AZ547" s="138"/>
      <c r="BA547" s="138"/>
      <c r="BB547" s="138"/>
      <c r="BC547" s="138"/>
      <c r="BD547" s="138"/>
      <c r="BE547" s="138"/>
      <c r="BF547" s="138"/>
      <c r="BG547" s="138"/>
      <c r="BJ547" s="138"/>
      <c r="BT547" s="138"/>
      <c r="CD547" s="138"/>
      <c r="CN547" s="138"/>
      <c r="CX547" s="138"/>
      <c r="DH547" s="138"/>
      <c r="DR547" s="138"/>
      <c r="EB547" s="138"/>
      <c r="EL547" s="138"/>
      <c r="EV547" s="138"/>
      <c r="FF547" s="138"/>
      <c r="FP547" s="138"/>
      <c r="FZ547" s="138"/>
      <c r="GJ547" s="138"/>
      <c r="GT547" s="138"/>
      <c r="HD547" s="138"/>
      <c r="HN547" s="138"/>
      <c r="HX547" s="138"/>
      <c r="IH547" s="138"/>
      <c r="IR547" s="138"/>
    </row>
    <row xmlns:x14ac="http://schemas.microsoft.com/office/spreadsheetml/2009/9/ac" r="548" s="3" customFormat="true" x14ac:dyDescent="0.25">
      <c r="A548" s="420"/>
      <c r="B548" s="138"/>
      <c r="L548" s="138"/>
      <c r="V548" s="138"/>
      <c r="AF548" s="138"/>
      <c r="AP548" s="138"/>
      <c r="AZ548" s="138"/>
      <c r="BA548" s="138"/>
      <c r="BB548" s="138"/>
      <c r="BC548" s="138"/>
      <c r="BD548" s="138"/>
      <c r="BE548" s="138"/>
      <c r="BF548" s="138"/>
      <c r="BG548" s="138"/>
      <c r="BJ548" s="138"/>
      <c r="BT548" s="138"/>
      <c r="CD548" s="138"/>
      <c r="CN548" s="138"/>
      <c r="CX548" s="138"/>
      <c r="DH548" s="138"/>
      <c r="DR548" s="138"/>
      <c r="EB548" s="138"/>
      <c r="EL548" s="138"/>
      <c r="EV548" s="138"/>
      <c r="FF548" s="138"/>
      <c r="FP548" s="138"/>
      <c r="FZ548" s="138"/>
      <c r="GJ548" s="138"/>
      <c r="GT548" s="138"/>
      <c r="HD548" s="138"/>
      <c r="HN548" s="138"/>
      <c r="HX548" s="138"/>
      <c r="IH548" s="138"/>
      <c r="IR548" s="138"/>
    </row>
    <row xmlns:x14ac="http://schemas.microsoft.com/office/spreadsheetml/2009/9/ac" r="549" s="3" customFormat="true" x14ac:dyDescent="0.25">
      <c r="A549" s="420"/>
      <c r="B549" s="138"/>
      <c r="L549" s="138"/>
      <c r="V549" s="138"/>
      <c r="AF549" s="138"/>
      <c r="AP549" s="138"/>
      <c r="AZ549" s="138"/>
      <c r="BA549" s="138"/>
      <c r="BB549" s="138"/>
      <c r="BC549" s="138"/>
      <c r="BD549" s="138"/>
      <c r="BE549" s="138"/>
      <c r="BF549" s="138"/>
      <c r="BG549" s="138"/>
      <c r="BJ549" s="138"/>
      <c r="BT549" s="138"/>
      <c r="CD549" s="138"/>
      <c r="CN549" s="138"/>
      <c r="CX549" s="138"/>
      <c r="DH549" s="138"/>
      <c r="DR549" s="138"/>
      <c r="EB549" s="138"/>
      <c r="EL549" s="138"/>
      <c r="EV549" s="138"/>
      <c r="FF549" s="138"/>
      <c r="FP549" s="138"/>
      <c r="FZ549" s="138"/>
      <c r="GJ549" s="138"/>
      <c r="GT549" s="138"/>
      <c r="HD549" s="138"/>
      <c r="HN549" s="138"/>
      <c r="HX549" s="138"/>
      <c r="IH549" s="138"/>
      <c r="IR549" s="138"/>
    </row>
    <row xmlns:x14ac="http://schemas.microsoft.com/office/spreadsheetml/2009/9/ac" r="550" s="3" customFormat="true" x14ac:dyDescent="0.25">
      <c r="A550" s="420"/>
      <c r="B550" s="138"/>
      <c r="L550" s="138"/>
      <c r="V550" s="138"/>
      <c r="AF550" s="138"/>
      <c r="AP550" s="138"/>
      <c r="AZ550" s="138"/>
      <c r="BA550" s="138"/>
      <c r="BB550" s="138"/>
      <c r="BC550" s="138"/>
      <c r="BD550" s="138"/>
      <c r="BE550" s="138"/>
      <c r="BF550" s="138"/>
      <c r="BG550" s="138"/>
      <c r="BJ550" s="138"/>
      <c r="BT550" s="138"/>
      <c r="CD550" s="138"/>
      <c r="CN550" s="138"/>
      <c r="CX550" s="138"/>
      <c r="DH550" s="138"/>
      <c r="DR550" s="138"/>
      <c r="EB550" s="138"/>
      <c r="EL550" s="138"/>
      <c r="EV550" s="138"/>
      <c r="FF550" s="138"/>
      <c r="FP550" s="138"/>
      <c r="FZ550" s="138"/>
      <c r="GJ550" s="138"/>
      <c r="GT550" s="138"/>
      <c r="HD550" s="138"/>
      <c r="HN550" s="138"/>
      <c r="HX550" s="138"/>
      <c r="IH550" s="138"/>
      <c r="IR550" s="138"/>
    </row>
    <row xmlns:x14ac="http://schemas.microsoft.com/office/spreadsheetml/2009/9/ac" r="551" s="3" customFormat="true" x14ac:dyDescent="0.25">
      <c r="A551" s="420"/>
      <c r="B551" s="138"/>
      <c r="L551" s="138"/>
      <c r="V551" s="138"/>
      <c r="AF551" s="138"/>
      <c r="AP551" s="138"/>
      <c r="AZ551" s="138"/>
      <c r="BA551" s="138"/>
      <c r="BB551" s="138"/>
      <c r="BC551" s="138"/>
      <c r="BD551" s="138"/>
      <c r="BE551" s="138"/>
      <c r="BF551" s="138"/>
      <c r="BG551" s="138"/>
      <c r="BJ551" s="138"/>
      <c r="BT551" s="138"/>
      <c r="CD551" s="138"/>
      <c r="CN551" s="138"/>
      <c r="CX551" s="138"/>
      <c r="DH551" s="138"/>
      <c r="DR551" s="138"/>
      <c r="EB551" s="138"/>
      <c r="EL551" s="138"/>
      <c r="EV551" s="138"/>
      <c r="FF551" s="138"/>
      <c r="FP551" s="138"/>
      <c r="FZ551" s="138"/>
      <c r="GJ551" s="138"/>
      <c r="GT551" s="138"/>
      <c r="HD551" s="138"/>
      <c r="HN551" s="138"/>
      <c r="HX551" s="138"/>
      <c r="IH551" s="138"/>
      <c r="IR551" s="138"/>
    </row>
    <row xmlns:x14ac="http://schemas.microsoft.com/office/spreadsheetml/2009/9/ac" r="552" s="3" customFormat="true" x14ac:dyDescent="0.25">
      <c r="A552" s="420"/>
      <c r="B552" s="138"/>
      <c r="L552" s="138"/>
      <c r="V552" s="138"/>
      <c r="AF552" s="138"/>
      <c r="AP552" s="138"/>
      <c r="AZ552" s="138"/>
      <c r="BA552" s="138"/>
      <c r="BB552" s="138"/>
      <c r="BC552" s="138"/>
      <c r="BD552" s="138"/>
      <c r="BE552" s="138"/>
      <c r="BF552" s="138"/>
      <c r="BG552" s="138"/>
      <c r="BJ552" s="138"/>
      <c r="BT552" s="138"/>
      <c r="CD552" s="138"/>
      <c r="CN552" s="138"/>
      <c r="CX552" s="138"/>
      <c r="DH552" s="138"/>
      <c r="DR552" s="138"/>
      <c r="EB552" s="138"/>
      <c r="EL552" s="138"/>
      <c r="EV552" s="138"/>
      <c r="FF552" s="138"/>
      <c r="FP552" s="138"/>
      <c r="FZ552" s="138"/>
      <c r="GJ552" s="138"/>
      <c r="GT552" s="138"/>
      <c r="HD552" s="138"/>
      <c r="HN552" s="138"/>
      <c r="HX552" s="138"/>
      <c r="IH552" s="138"/>
      <c r="IR552" s="138"/>
    </row>
    <row xmlns:x14ac="http://schemas.microsoft.com/office/spreadsheetml/2009/9/ac" r="553" s="3" customFormat="true" x14ac:dyDescent="0.25">
      <c r="A553" s="420"/>
      <c r="B553" s="138"/>
      <c r="L553" s="138"/>
      <c r="V553" s="138"/>
      <c r="AF553" s="138"/>
      <c r="AP553" s="138"/>
      <c r="AZ553" s="138"/>
      <c r="BA553" s="138"/>
      <c r="BB553" s="138"/>
      <c r="BC553" s="138"/>
      <c r="BD553" s="138"/>
      <c r="BE553" s="138"/>
      <c r="BF553" s="138"/>
      <c r="BG553" s="138"/>
      <c r="BJ553" s="138"/>
      <c r="BT553" s="138"/>
      <c r="CD553" s="138"/>
      <c r="CN553" s="138"/>
      <c r="CX553" s="138"/>
      <c r="DH553" s="138"/>
      <c r="DR553" s="138"/>
      <c r="EB553" s="138"/>
      <c r="EL553" s="138"/>
      <c r="EV553" s="138"/>
      <c r="FF553" s="138"/>
      <c r="FP553" s="138"/>
      <c r="FZ553" s="138"/>
      <c r="GJ553" s="138"/>
      <c r="GT553" s="138"/>
      <c r="HD553" s="138"/>
      <c r="HN553" s="138"/>
      <c r="HX553" s="138"/>
      <c r="IH553" s="138"/>
      <c r="IR553" s="138"/>
    </row>
    <row xmlns:x14ac="http://schemas.microsoft.com/office/spreadsheetml/2009/9/ac" r="554" s="3" customFormat="true" x14ac:dyDescent="0.25">
      <c r="A554" s="420"/>
      <c r="B554" s="138"/>
      <c r="L554" s="138"/>
      <c r="V554" s="138"/>
      <c r="AF554" s="138"/>
      <c r="AP554" s="138"/>
      <c r="AZ554" s="138"/>
      <c r="BA554" s="138"/>
      <c r="BB554" s="138"/>
      <c r="BC554" s="138"/>
      <c r="BD554" s="138"/>
      <c r="BE554" s="138"/>
      <c r="BF554" s="138"/>
      <c r="BG554" s="138"/>
      <c r="BJ554" s="138"/>
      <c r="BT554" s="138"/>
      <c r="CD554" s="138"/>
      <c r="CN554" s="138"/>
      <c r="CX554" s="138"/>
      <c r="DH554" s="138"/>
      <c r="DR554" s="138"/>
      <c r="EB554" s="138"/>
      <c r="EL554" s="138"/>
      <c r="EV554" s="138"/>
      <c r="FF554" s="138"/>
      <c r="FP554" s="138"/>
      <c r="FZ554" s="138"/>
      <c r="GJ554" s="138"/>
      <c r="GT554" s="138"/>
      <c r="HD554" s="138"/>
      <c r="HN554" s="138"/>
      <c r="HX554" s="138"/>
      <c r="IH554" s="138"/>
      <c r="IR554" s="138"/>
    </row>
    <row xmlns:x14ac="http://schemas.microsoft.com/office/spreadsheetml/2009/9/ac" r="555" s="3" customFormat="true" x14ac:dyDescent="0.25">
      <c r="A555" s="420"/>
      <c r="B555" s="138"/>
      <c r="L555" s="138"/>
      <c r="V555" s="138"/>
      <c r="AF555" s="138"/>
      <c r="AP555" s="138"/>
      <c r="AZ555" s="138"/>
      <c r="BA555" s="138"/>
      <c r="BB555" s="138"/>
      <c r="BC555" s="138"/>
      <c r="BD555" s="138"/>
      <c r="BE555" s="138"/>
      <c r="BF555" s="138"/>
      <c r="BG555" s="138"/>
      <c r="BJ555" s="138"/>
      <c r="BT555" s="138"/>
      <c r="CD555" s="138"/>
      <c r="CN555" s="138"/>
      <c r="CX555" s="138"/>
      <c r="DH555" s="138"/>
      <c r="DR555" s="138"/>
      <c r="EB555" s="138"/>
      <c r="EL555" s="138"/>
      <c r="EV555" s="138"/>
      <c r="FF555" s="138"/>
      <c r="FP555" s="138"/>
      <c r="FZ555" s="138"/>
      <c r="GJ555" s="138"/>
      <c r="GT555" s="138"/>
      <c r="HD555" s="138"/>
      <c r="HN555" s="138"/>
      <c r="HX555" s="138"/>
      <c r="IH555" s="138"/>
      <c r="IR555" s="138"/>
    </row>
    <row xmlns:x14ac="http://schemas.microsoft.com/office/spreadsheetml/2009/9/ac" r="556" s="3" customFormat="true" x14ac:dyDescent="0.25">
      <c r="A556" s="420"/>
      <c r="B556" s="138"/>
      <c r="L556" s="138"/>
      <c r="V556" s="138"/>
      <c r="AF556" s="138"/>
      <c r="AP556" s="138"/>
      <c r="AZ556" s="138"/>
      <c r="BA556" s="138"/>
      <c r="BB556" s="138"/>
      <c r="BC556" s="138"/>
      <c r="BD556" s="138"/>
      <c r="BE556" s="138"/>
      <c r="BF556" s="138"/>
      <c r="BG556" s="138"/>
      <c r="BJ556" s="138"/>
      <c r="BT556" s="138"/>
      <c r="CD556" s="138"/>
      <c r="CN556" s="138"/>
      <c r="CX556" s="138"/>
      <c r="DH556" s="138"/>
      <c r="DR556" s="138"/>
      <c r="EB556" s="138"/>
      <c r="EL556" s="138"/>
      <c r="EV556" s="138"/>
      <c r="FF556" s="138"/>
      <c r="FP556" s="138"/>
      <c r="FZ556" s="138"/>
      <c r="GJ556" s="138"/>
      <c r="GT556" s="138"/>
      <c r="HD556" s="138"/>
      <c r="HN556" s="138"/>
      <c r="HX556" s="138"/>
      <c r="IH556" s="138"/>
      <c r="IR556" s="138"/>
    </row>
    <row xmlns:x14ac="http://schemas.microsoft.com/office/spreadsheetml/2009/9/ac" r="557" s="3" customFormat="true" x14ac:dyDescent="0.25">
      <c r="A557" s="420"/>
      <c r="B557" s="138"/>
      <c r="L557" s="138"/>
      <c r="V557" s="138"/>
      <c r="AF557" s="138"/>
      <c r="AP557" s="138"/>
      <c r="AZ557" s="138"/>
      <c r="BA557" s="138"/>
      <c r="BB557" s="138"/>
      <c r="BC557" s="138"/>
      <c r="BD557" s="138"/>
      <c r="BE557" s="138"/>
      <c r="BF557" s="138"/>
      <c r="BG557" s="138"/>
      <c r="BJ557" s="138"/>
      <c r="BT557" s="138"/>
      <c r="CD557" s="138"/>
      <c r="CN557" s="138"/>
      <c r="CX557" s="138"/>
      <c r="DH557" s="138"/>
      <c r="DR557" s="138"/>
      <c r="EB557" s="138"/>
      <c r="EL557" s="138"/>
      <c r="EV557" s="138"/>
      <c r="FF557" s="138"/>
      <c r="FP557" s="138"/>
      <c r="FZ557" s="138"/>
      <c r="GJ557" s="138"/>
      <c r="GT557" s="138"/>
      <c r="HD557" s="138"/>
      <c r="HN557" s="138"/>
      <c r="HX557" s="138"/>
      <c r="IH557" s="138"/>
      <c r="IR557" s="138"/>
    </row>
    <row xmlns:x14ac="http://schemas.microsoft.com/office/spreadsheetml/2009/9/ac" r="558" s="3" customFormat="true" x14ac:dyDescent="0.25">
      <c r="A558" s="420"/>
      <c r="B558" s="138"/>
      <c r="L558" s="138"/>
      <c r="V558" s="138"/>
      <c r="AF558" s="138"/>
      <c r="AP558" s="138"/>
      <c r="AZ558" s="138"/>
      <c r="BA558" s="138"/>
      <c r="BB558" s="138"/>
      <c r="BC558" s="138"/>
      <c r="BD558" s="138"/>
      <c r="BE558" s="138"/>
      <c r="BF558" s="138"/>
      <c r="BG558" s="138"/>
      <c r="BJ558" s="138"/>
      <c r="BT558" s="138"/>
      <c r="CD558" s="138"/>
      <c r="CN558" s="138"/>
      <c r="CX558" s="138"/>
      <c r="DH558" s="138"/>
      <c r="DR558" s="138"/>
      <c r="EB558" s="138"/>
      <c r="EL558" s="138"/>
      <c r="EV558" s="138"/>
      <c r="FF558" s="138"/>
      <c r="FP558" s="138"/>
      <c r="FZ558" s="138"/>
      <c r="GJ558" s="138"/>
      <c r="GT558" s="138"/>
      <c r="HD558" s="138"/>
      <c r="HN558" s="138"/>
      <c r="HX558" s="138"/>
      <c r="IH558" s="138"/>
      <c r="IR558" s="138"/>
    </row>
    <row xmlns:x14ac="http://schemas.microsoft.com/office/spreadsheetml/2009/9/ac" r="559" s="3" customFormat="true" x14ac:dyDescent="0.25">
      <c r="A559" s="420"/>
      <c r="B559" s="138"/>
      <c r="L559" s="138"/>
      <c r="V559" s="138"/>
      <c r="AF559" s="138"/>
      <c r="AP559" s="138"/>
      <c r="AZ559" s="138"/>
      <c r="BA559" s="138"/>
      <c r="BB559" s="138"/>
      <c r="BC559" s="138"/>
      <c r="BD559" s="138"/>
      <c r="BE559" s="138"/>
      <c r="BF559" s="138"/>
      <c r="BG559" s="138"/>
      <c r="BJ559" s="138"/>
      <c r="BT559" s="138"/>
      <c r="CD559" s="138"/>
      <c r="CN559" s="138"/>
      <c r="CX559" s="138"/>
      <c r="DH559" s="138"/>
      <c r="DR559" s="138"/>
      <c r="EB559" s="138"/>
      <c r="EL559" s="138"/>
      <c r="EV559" s="138"/>
      <c r="FF559" s="138"/>
      <c r="FP559" s="138"/>
      <c r="FZ559" s="138"/>
      <c r="GJ559" s="138"/>
      <c r="GT559" s="138"/>
      <c r="HD559" s="138"/>
      <c r="HN559" s="138"/>
      <c r="HX559" s="138"/>
      <c r="IH559" s="138"/>
      <c r="IR559" s="138"/>
    </row>
    <row xmlns:x14ac="http://schemas.microsoft.com/office/spreadsheetml/2009/9/ac" r="560" s="3" customFormat="true" x14ac:dyDescent="0.25">
      <c r="A560" s="420"/>
      <c r="B560" s="138"/>
      <c r="L560" s="138"/>
      <c r="V560" s="138"/>
      <c r="AF560" s="138"/>
      <c r="AP560" s="138"/>
      <c r="AZ560" s="138"/>
      <c r="BA560" s="138"/>
      <c r="BB560" s="138"/>
      <c r="BC560" s="138"/>
      <c r="BD560" s="138"/>
      <c r="BE560" s="138"/>
      <c r="BF560" s="138"/>
      <c r="BG560" s="138"/>
      <c r="BJ560" s="138"/>
      <c r="BT560" s="138"/>
      <c r="CD560" s="138"/>
      <c r="CN560" s="138"/>
      <c r="CX560" s="138"/>
      <c r="DH560" s="138"/>
      <c r="DR560" s="138"/>
      <c r="EB560" s="138"/>
      <c r="EL560" s="138"/>
      <c r="EV560" s="138"/>
      <c r="FF560" s="138"/>
      <c r="FP560" s="138"/>
      <c r="FZ560" s="138"/>
      <c r="GJ560" s="138"/>
      <c r="GT560" s="138"/>
      <c r="HD560" s="138"/>
      <c r="HN560" s="138"/>
      <c r="HX560" s="138"/>
      <c r="IH560" s="138"/>
      <c r="IR560" s="138"/>
    </row>
    <row xmlns:x14ac="http://schemas.microsoft.com/office/spreadsheetml/2009/9/ac" r="561" s="3" customFormat="true" x14ac:dyDescent="0.25">
      <c r="A561" s="420"/>
      <c r="B561" s="138"/>
      <c r="L561" s="138"/>
      <c r="V561" s="138"/>
      <c r="AF561" s="138"/>
      <c r="AP561" s="138"/>
      <c r="AZ561" s="138"/>
      <c r="BA561" s="138"/>
      <c r="BB561" s="138"/>
      <c r="BC561" s="138"/>
      <c r="BD561" s="138"/>
      <c r="BE561" s="138"/>
      <c r="BF561" s="138"/>
      <c r="BG561" s="138"/>
      <c r="BJ561" s="138"/>
      <c r="BT561" s="138"/>
      <c r="CD561" s="138"/>
      <c r="CN561" s="138"/>
      <c r="CX561" s="138"/>
      <c r="DH561" s="138"/>
      <c r="DR561" s="138"/>
      <c r="EB561" s="138"/>
      <c r="EL561" s="138"/>
      <c r="EV561" s="138"/>
      <c r="FF561" s="138"/>
      <c r="FP561" s="138"/>
      <c r="FZ561" s="138"/>
      <c r="GJ561" s="138"/>
      <c r="GT561" s="138"/>
      <c r="HD561" s="138"/>
      <c r="HN561" s="138"/>
      <c r="HX561" s="138"/>
      <c r="IH561" s="138"/>
      <c r="IR561" s="138"/>
    </row>
    <row xmlns:x14ac="http://schemas.microsoft.com/office/spreadsheetml/2009/9/ac" r="562" s="3" customFormat="true" x14ac:dyDescent="0.25">
      <c r="A562" s="420"/>
      <c r="B562" s="138"/>
      <c r="L562" s="138"/>
      <c r="V562" s="138"/>
      <c r="AF562" s="138"/>
      <c r="AP562" s="138"/>
      <c r="AZ562" s="138"/>
      <c r="BA562" s="138"/>
      <c r="BB562" s="138"/>
      <c r="BC562" s="138"/>
      <c r="BD562" s="138"/>
      <c r="BE562" s="138"/>
      <c r="BF562" s="138"/>
      <c r="BG562" s="138"/>
      <c r="BJ562" s="138"/>
      <c r="BT562" s="138"/>
      <c r="CD562" s="138"/>
      <c r="CN562" s="138"/>
      <c r="CX562" s="138"/>
      <c r="DH562" s="138"/>
      <c r="DR562" s="138"/>
      <c r="EB562" s="138"/>
      <c r="EL562" s="138"/>
      <c r="EV562" s="138"/>
      <c r="FF562" s="138"/>
      <c r="FP562" s="138"/>
      <c r="FZ562" s="138"/>
      <c r="GJ562" s="138"/>
      <c r="GT562" s="138"/>
      <c r="HD562" s="138"/>
      <c r="HN562" s="138"/>
      <c r="HX562" s="138"/>
      <c r="IH562" s="138"/>
      <c r="IR562" s="138"/>
    </row>
    <row xmlns:x14ac="http://schemas.microsoft.com/office/spreadsheetml/2009/9/ac" r="563" s="3" customFormat="true" x14ac:dyDescent="0.25">
      <c r="A563" s="420"/>
      <c r="B563" s="138"/>
      <c r="L563" s="138"/>
      <c r="V563" s="138"/>
      <c r="AF563" s="138"/>
      <c r="AP563" s="138"/>
      <c r="AZ563" s="138"/>
      <c r="BA563" s="138"/>
      <c r="BB563" s="138"/>
      <c r="BC563" s="138"/>
      <c r="BD563" s="138"/>
      <c r="BE563" s="138"/>
      <c r="BF563" s="138"/>
      <c r="BG563" s="138"/>
      <c r="BJ563" s="138"/>
      <c r="BT563" s="138"/>
      <c r="CD563" s="138"/>
      <c r="CN563" s="138"/>
      <c r="CX563" s="138"/>
      <c r="DH563" s="138"/>
      <c r="DR563" s="138"/>
      <c r="EB563" s="138"/>
      <c r="EL563" s="138"/>
      <c r="EV563" s="138"/>
      <c r="FF563" s="138"/>
      <c r="FP563" s="138"/>
      <c r="FZ563" s="138"/>
      <c r="GJ563" s="138"/>
      <c r="GT563" s="138"/>
      <c r="HD563" s="138"/>
      <c r="HN563" s="138"/>
      <c r="HX563" s="138"/>
      <c r="IH563" s="138"/>
      <c r="IR563" s="138"/>
    </row>
    <row xmlns:x14ac="http://schemas.microsoft.com/office/spreadsheetml/2009/9/ac" r="564" s="3" customFormat="true" x14ac:dyDescent="0.25">
      <c r="A564" s="420"/>
      <c r="B564" s="138"/>
      <c r="L564" s="138"/>
      <c r="V564" s="138"/>
      <c r="AF564" s="138"/>
      <c r="AP564" s="138"/>
      <c r="AZ564" s="138"/>
      <c r="BA564" s="138"/>
      <c r="BB564" s="138"/>
      <c r="BC564" s="138"/>
      <c r="BD564" s="138"/>
      <c r="BE564" s="138"/>
      <c r="BF564" s="138"/>
      <c r="BG564" s="138"/>
      <c r="BJ564" s="138"/>
      <c r="BT564" s="138"/>
      <c r="CD564" s="138"/>
      <c r="CN564" s="138"/>
      <c r="CX564" s="138"/>
      <c r="DH564" s="138"/>
      <c r="DR564" s="138"/>
      <c r="EB564" s="138"/>
      <c r="EL564" s="138"/>
      <c r="EV564" s="138"/>
      <c r="FF564" s="138"/>
      <c r="FP564" s="138"/>
      <c r="FZ564" s="138"/>
      <c r="GJ564" s="138"/>
      <c r="GT564" s="138"/>
      <c r="HD564" s="138"/>
      <c r="HN564" s="138"/>
      <c r="HX564" s="138"/>
      <c r="IH564" s="138"/>
      <c r="IR564" s="138"/>
    </row>
    <row xmlns:x14ac="http://schemas.microsoft.com/office/spreadsheetml/2009/9/ac" r="565" s="3" customFormat="true" x14ac:dyDescent="0.25">
      <c r="A565" s="420"/>
      <c r="B565" s="138"/>
      <c r="L565" s="138"/>
      <c r="V565" s="138"/>
      <c r="AF565" s="138"/>
      <c r="AP565" s="138"/>
      <c r="AZ565" s="138"/>
      <c r="BA565" s="138"/>
      <c r="BB565" s="138"/>
      <c r="BC565" s="138"/>
      <c r="BD565" s="138"/>
      <c r="BE565" s="138"/>
      <c r="BF565" s="138"/>
      <c r="BG565" s="138"/>
      <c r="BJ565" s="138"/>
      <c r="BT565" s="138"/>
      <c r="CD565" s="138"/>
      <c r="CN565" s="138"/>
      <c r="CX565" s="138"/>
      <c r="DH565" s="138"/>
      <c r="DR565" s="138"/>
      <c r="EB565" s="138"/>
      <c r="EL565" s="138"/>
      <c r="EV565" s="138"/>
      <c r="FF565" s="138"/>
      <c r="FP565" s="138"/>
      <c r="FZ565" s="138"/>
      <c r="GJ565" s="138"/>
      <c r="GT565" s="138"/>
      <c r="HD565" s="138"/>
      <c r="HN565" s="138"/>
      <c r="HX565" s="138"/>
      <c r="IH565" s="138"/>
      <c r="IR565" s="138"/>
    </row>
    <row xmlns:x14ac="http://schemas.microsoft.com/office/spreadsheetml/2009/9/ac" r="566" s="3" customFormat="true" x14ac:dyDescent="0.25">
      <c r="A566" s="420"/>
      <c r="B566" s="138"/>
      <c r="L566" s="138"/>
      <c r="V566" s="138"/>
      <c r="AF566" s="138"/>
      <c r="AP566" s="138"/>
      <c r="AZ566" s="138"/>
      <c r="BA566" s="138"/>
      <c r="BB566" s="138"/>
      <c r="BC566" s="138"/>
      <c r="BD566" s="138"/>
      <c r="BE566" s="138"/>
      <c r="BF566" s="138"/>
      <c r="BG566" s="138"/>
      <c r="BJ566" s="138"/>
      <c r="BT566" s="138"/>
      <c r="CD566" s="138"/>
      <c r="CN566" s="138"/>
      <c r="CX566" s="138"/>
      <c r="DH566" s="138"/>
      <c r="DR566" s="138"/>
      <c r="EB566" s="138"/>
      <c r="EL566" s="138"/>
      <c r="EV566" s="138"/>
      <c r="FF566" s="138"/>
      <c r="FP566" s="138"/>
      <c r="FZ566" s="138"/>
      <c r="GJ566" s="138"/>
      <c r="GT566" s="138"/>
      <c r="HD566" s="138"/>
      <c r="HN566" s="138"/>
      <c r="HX566" s="138"/>
      <c r="IH566" s="138"/>
      <c r="IR566" s="138"/>
    </row>
    <row xmlns:x14ac="http://schemas.microsoft.com/office/spreadsheetml/2009/9/ac" r="567" s="3" customFormat="true" x14ac:dyDescent="0.25">
      <c r="A567" s="420"/>
      <c r="B567" s="138"/>
      <c r="L567" s="138"/>
      <c r="V567" s="138"/>
      <c r="AF567" s="138"/>
      <c r="AP567" s="138"/>
      <c r="AZ567" s="138"/>
      <c r="BA567" s="138"/>
      <c r="BB567" s="138"/>
      <c r="BC567" s="138"/>
      <c r="BD567" s="138"/>
      <c r="BE567" s="138"/>
      <c r="BF567" s="138"/>
      <c r="BG567" s="138"/>
      <c r="BJ567" s="138"/>
      <c r="BT567" s="138"/>
      <c r="CD567" s="138"/>
      <c r="CN567" s="138"/>
      <c r="CX567" s="138"/>
      <c r="DH567" s="138"/>
      <c r="DR567" s="138"/>
      <c r="EB567" s="138"/>
      <c r="EL567" s="138"/>
      <c r="EV567" s="138"/>
      <c r="FF567" s="138"/>
      <c r="FP567" s="138"/>
      <c r="FZ567" s="138"/>
      <c r="GJ567" s="138"/>
      <c r="GT567" s="138"/>
      <c r="HD567" s="138"/>
      <c r="HN567" s="138"/>
      <c r="HX567" s="138"/>
      <c r="IH567" s="138"/>
      <c r="IR567" s="138"/>
    </row>
    <row xmlns:x14ac="http://schemas.microsoft.com/office/spreadsheetml/2009/9/ac" r="568" s="3" customFormat="true" x14ac:dyDescent="0.25">
      <c r="A568" s="420"/>
      <c r="B568" s="138"/>
      <c r="L568" s="138"/>
      <c r="V568" s="138"/>
      <c r="AF568" s="138"/>
      <c r="AP568" s="138"/>
      <c r="AZ568" s="138"/>
      <c r="BA568" s="138"/>
      <c r="BB568" s="138"/>
      <c r="BC568" s="138"/>
      <c r="BD568" s="138"/>
      <c r="BE568" s="138"/>
      <c r="BF568" s="138"/>
      <c r="BG568" s="138"/>
      <c r="BJ568" s="138"/>
      <c r="BT568" s="138"/>
      <c r="CD568" s="138"/>
      <c r="CN568" s="138"/>
      <c r="CX568" s="138"/>
      <c r="DH568" s="138"/>
      <c r="DR568" s="138"/>
      <c r="EB568" s="138"/>
      <c r="EL568" s="138"/>
      <c r="EV568" s="138"/>
      <c r="FF568" s="138"/>
      <c r="FP568" s="138"/>
      <c r="FZ568" s="138"/>
      <c r="GJ568" s="138"/>
      <c r="GT568" s="138"/>
      <c r="HD568" s="138"/>
      <c r="HN568" s="138"/>
      <c r="HX568" s="138"/>
      <c r="IH568" s="138"/>
      <c r="IR568" s="138"/>
    </row>
    <row xmlns:x14ac="http://schemas.microsoft.com/office/spreadsheetml/2009/9/ac" r="569" s="3" customFormat="true" x14ac:dyDescent="0.25">
      <c r="A569" s="420"/>
      <c r="B569" s="138"/>
      <c r="L569" s="138"/>
      <c r="V569" s="138"/>
      <c r="AF569" s="138"/>
      <c r="AP569" s="138"/>
      <c r="AZ569" s="138"/>
      <c r="BA569" s="138"/>
      <c r="BB569" s="138"/>
      <c r="BC569" s="138"/>
      <c r="BD569" s="138"/>
      <c r="BE569" s="138"/>
      <c r="BF569" s="138"/>
      <c r="BG569" s="138"/>
      <c r="BJ569" s="138"/>
      <c r="BT569" s="138"/>
      <c r="CD569" s="138"/>
      <c r="CN569" s="138"/>
      <c r="CX569" s="138"/>
      <c r="DH569" s="138"/>
      <c r="DR569" s="138"/>
      <c r="EB569" s="138"/>
      <c r="EL569" s="138"/>
      <c r="EV569" s="138"/>
      <c r="FF569" s="138"/>
      <c r="FP569" s="138"/>
      <c r="FZ569" s="138"/>
      <c r="GJ569" s="138"/>
      <c r="GT569" s="138"/>
      <c r="HD569" s="138"/>
      <c r="HN569" s="138"/>
      <c r="HX569" s="138"/>
      <c r="IH569" s="138"/>
      <c r="IR569" s="138"/>
    </row>
    <row xmlns:x14ac="http://schemas.microsoft.com/office/spreadsheetml/2009/9/ac" r="570" s="3" customFormat="true" x14ac:dyDescent="0.25">
      <c r="A570" s="420"/>
      <c r="B570" s="138"/>
      <c r="L570" s="138"/>
      <c r="V570" s="138"/>
      <c r="AF570" s="138"/>
      <c r="AP570" s="138"/>
      <c r="AZ570" s="138"/>
      <c r="BA570" s="138"/>
      <c r="BB570" s="138"/>
      <c r="BC570" s="138"/>
      <c r="BD570" s="138"/>
      <c r="BE570" s="138"/>
      <c r="BF570" s="138"/>
      <c r="BG570" s="138"/>
      <c r="BJ570" s="138"/>
      <c r="BT570" s="138"/>
      <c r="CD570" s="138"/>
      <c r="CN570" s="138"/>
      <c r="CX570" s="138"/>
      <c r="DH570" s="138"/>
      <c r="DR570" s="138"/>
      <c r="EB570" s="138"/>
      <c r="EL570" s="138"/>
      <c r="EV570" s="138"/>
      <c r="FF570" s="138"/>
      <c r="FP570" s="138"/>
      <c r="FZ570" s="138"/>
      <c r="GJ570" s="138"/>
      <c r="GT570" s="138"/>
      <c r="HD570" s="138"/>
      <c r="HN570" s="138"/>
      <c r="HX570" s="138"/>
      <c r="IH570" s="138"/>
      <c r="IR570" s="138"/>
    </row>
    <row xmlns:x14ac="http://schemas.microsoft.com/office/spreadsheetml/2009/9/ac" r="571" s="3" customFormat="true" x14ac:dyDescent="0.25">
      <c r="A571" s="420"/>
      <c r="B571" s="138"/>
      <c r="L571" s="138"/>
      <c r="V571" s="138"/>
      <c r="AF571" s="138"/>
      <c r="AP571" s="138"/>
      <c r="AZ571" s="138"/>
      <c r="BA571" s="138"/>
      <c r="BB571" s="138"/>
      <c r="BC571" s="138"/>
      <c r="BD571" s="138"/>
      <c r="BE571" s="138"/>
      <c r="BF571" s="138"/>
      <c r="BG571" s="138"/>
      <c r="BJ571" s="138"/>
      <c r="BT571" s="138"/>
      <c r="CD571" s="138"/>
      <c r="CN571" s="138"/>
      <c r="CX571" s="138"/>
      <c r="DH571" s="138"/>
      <c r="DR571" s="138"/>
      <c r="EB571" s="138"/>
      <c r="EL571" s="138"/>
      <c r="EV571" s="138"/>
      <c r="FF571" s="138"/>
      <c r="FP571" s="138"/>
      <c r="FZ571" s="138"/>
      <c r="GJ571" s="138"/>
      <c r="GT571" s="138"/>
      <c r="HD571" s="138"/>
      <c r="HN571" s="138"/>
      <c r="HX571" s="138"/>
      <c r="IH571" s="138"/>
      <c r="IR571" s="138"/>
    </row>
    <row xmlns:x14ac="http://schemas.microsoft.com/office/spreadsheetml/2009/9/ac" r="572" s="3" customFormat="true" x14ac:dyDescent="0.25">
      <c r="A572" s="420"/>
      <c r="B572" s="138"/>
      <c r="L572" s="138"/>
      <c r="V572" s="138"/>
      <c r="AF572" s="138"/>
      <c r="AP572" s="138"/>
      <c r="AZ572" s="138"/>
      <c r="BA572" s="138"/>
      <c r="BB572" s="138"/>
      <c r="BC572" s="138"/>
      <c r="BD572" s="138"/>
      <c r="BE572" s="138"/>
      <c r="BF572" s="138"/>
      <c r="BG572" s="138"/>
      <c r="BJ572" s="138"/>
      <c r="BT572" s="138"/>
      <c r="CD572" s="138"/>
      <c r="CN572" s="138"/>
      <c r="CX572" s="138"/>
      <c r="DH572" s="138"/>
      <c r="DR572" s="138"/>
      <c r="EB572" s="138"/>
      <c r="EL572" s="138"/>
      <c r="EV572" s="138"/>
      <c r="FF572" s="138"/>
      <c r="FP572" s="138"/>
      <c r="FZ572" s="138"/>
      <c r="GJ572" s="138"/>
      <c r="GT572" s="138"/>
      <c r="HD572" s="138"/>
      <c r="HN572" s="138"/>
      <c r="HX572" s="138"/>
      <c r="IH572" s="138"/>
      <c r="IR572" s="138"/>
    </row>
    <row xmlns:x14ac="http://schemas.microsoft.com/office/spreadsheetml/2009/9/ac" r="573" s="3" customFormat="true" x14ac:dyDescent="0.25">
      <c r="A573" s="420"/>
      <c r="B573" s="138"/>
      <c r="L573" s="138"/>
      <c r="V573" s="138"/>
      <c r="AF573" s="138"/>
      <c r="AP573" s="138"/>
      <c r="AZ573" s="138"/>
      <c r="BA573" s="138"/>
      <c r="BB573" s="138"/>
      <c r="BC573" s="138"/>
      <c r="BD573" s="138"/>
      <c r="BE573" s="138"/>
      <c r="BF573" s="138"/>
      <c r="BG573" s="138"/>
      <c r="BJ573" s="138"/>
      <c r="BT573" s="138"/>
      <c r="CD573" s="138"/>
      <c r="CN573" s="138"/>
      <c r="CX573" s="138"/>
      <c r="DH573" s="138"/>
      <c r="DR573" s="138"/>
      <c r="EB573" s="138"/>
      <c r="EL573" s="138"/>
      <c r="EV573" s="138"/>
      <c r="FF573" s="138"/>
      <c r="FP573" s="138"/>
      <c r="FZ573" s="138"/>
      <c r="GJ573" s="138"/>
      <c r="GT573" s="138"/>
      <c r="HD573" s="138"/>
      <c r="HN573" s="138"/>
      <c r="HX573" s="138"/>
      <c r="IH573" s="138"/>
      <c r="IR573" s="138"/>
    </row>
    <row xmlns:x14ac="http://schemas.microsoft.com/office/spreadsheetml/2009/9/ac" r="574" s="3" customFormat="true" x14ac:dyDescent="0.25">
      <c r="A574" s="420"/>
      <c r="B574" s="138"/>
      <c r="L574" s="138"/>
      <c r="V574" s="138"/>
      <c r="AF574" s="138"/>
      <c r="AP574" s="138"/>
      <c r="AZ574" s="138"/>
      <c r="BA574" s="138"/>
      <c r="BB574" s="138"/>
      <c r="BC574" s="138"/>
      <c r="BD574" s="138"/>
      <c r="BE574" s="138"/>
      <c r="BF574" s="138"/>
      <c r="BG574" s="138"/>
      <c r="BJ574" s="138"/>
      <c r="BT574" s="138"/>
      <c r="CD574" s="138"/>
      <c r="CN574" s="138"/>
      <c r="CX574" s="138"/>
      <c r="DH574" s="138"/>
      <c r="DR574" s="138"/>
      <c r="EB574" s="138"/>
      <c r="EL574" s="138"/>
      <c r="EV574" s="138"/>
      <c r="FF574" s="138"/>
      <c r="FP574" s="138"/>
      <c r="FZ574" s="138"/>
      <c r="GJ574" s="138"/>
      <c r="GT574" s="138"/>
      <c r="HD574" s="138"/>
      <c r="HN574" s="138"/>
      <c r="HX574" s="138"/>
      <c r="IH574" s="138"/>
      <c r="IR574" s="138"/>
    </row>
    <row xmlns:x14ac="http://schemas.microsoft.com/office/spreadsheetml/2009/9/ac" r="575" s="3" customFormat="true" x14ac:dyDescent="0.25">
      <c r="A575" s="420"/>
      <c r="B575" s="138"/>
      <c r="L575" s="138"/>
      <c r="V575" s="138"/>
      <c r="AF575" s="138"/>
      <c r="AP575" s="138"/>
      <c r="AZ575" s="138"/>
      <c r="BA575" s="138"/>
      <c r="BB575" s="138"/>
      <c r="BC575" s="138"/>
      <c r="BD575" s="138"/>
      <c r="BE575" s="138"/>
      <c r="BF575" s="138"/>
      <c r="BG575" s="138"/>
      <c r="BJ575" s="138"/>
      <c r="BT575" s="138"/>
      <c r="CD575" s="138"/>
      <c r="CN575" s="138"/>
      <c r="CX575" s="138"/>
      <c r="DH575" s="138"/>
      <c r="DR575" s="138"/>
      <c r="EB575" s="138"/>
      <c r="EL575" s="138"/>
      <c r="EV575" s="138"/>
      <c r="FF575" s="138"/>
      <c r="FP575" s="138"/>
      <c r="FZ575" s="138"/>
      <c r="GJ575" s="138"/>
      <c r="GT575" s="138"/>
      <c r="HD575" s="138"/>
      <c r="HN575" s="138"/>
      <c r="HX575" s="138"/>
      <c r="IH575" s="138"/>
      <c r="IR575" s="138"/>
    </row>
    <row xmlns:x14ac="http://schemas.microsoft.com/office/spreadsheetml/2009/9/ac" r="576" s="3" customFormat="true" x14ac:dyDescent="0.25">
      <c r="A576" s="420"/>
      <c r="B576" s="138"/>
      <c r="L576" s="138"/>
      <c r="V576" s="138"/>
      <c r="AF576" s="138"/>
      <c r="AP576" s="138"/>
      <c r="AZ576" s="138"/>
      <c r="BA576" s="138"/>
      <c r="BB576" s="138"/>
      <c r="BC576" s="138"/>
      <c r="BD576" s="138"/>
      <c r="BE576" s="138"/>
      <c r="BF576" s="138"/>
      <c r="BG576" s="138"/>
      <c r="BJ576" s="138"/>
      <c r="BT576" s="138"/>
      <c r="CD576" s="138"/>
      <c r="CN576" s="138"/>
      <c r="CX576" s="138"/>
      <c r="DH576" s="138"/>
      <c r="DR576" s="138"/>
      <c r="EB576" s="138"/>
      <c r="EL576" s="138"/>
      <c r="EV576" s="138"/>
      <c r="FF576" s="138"/>
      <c r="FP576" s="138"/>
      <c r="FZ576" s="138"/>
      <c r="GJ576" s="138"/>
      <c r="GT576" s="138"/>
      <c r="HD576" s="138"/>
      <c r="HN576" s="138"/>
      <c r="HX576" s="138"/>
      <c r="IH576" s="138"/>
      <c r="IR576" s="138"/>
    </row>
    <row xmlns:x14ac="http://schemas.microsoft.com/office/spreadsheetml/2009/9/ac" r="577" s="3" customFormat="true" x14ac:dyDescent="0.25">
      <c r="A577" s="420"/>
      <c r="B577" s="138"/>
      <c r="L577" s="138"/>
      <c r="V577" s="138"/>
      <c r="AF577" s="138"/>
      <c r="AP577" s="138"/>
      <c r="AZ577" s="138"/>
      <c r="BA577" s="138"/>
      <c r="BB577" s="138"/>
      <c r="BC577" s="138"/>
      <c r="BD577" s="138"/>
      <c r="BE577" s="138"/>
      <c r="BF577" s="138"/>
      <c r="BG577" s="138"/>
      <c r="BJ577" s="138"/>
      <c r="BT577" s="138"/>
      <c r="CD577" s="138"/>
      <c r="CN577" s="138"/>
      <c r="CX577" s="138"/>
      <c r="DH577" s="138"/>
      <c r="DR577" s="138"/>
      <c r="EB577" s="138"/>
      <c r="EL577" s="138"/>
      <c r="EV577" s="138"/>
      <c r="FF577" s="138"/>
      <c r="FP577" s="138"/>
      <c r="FZ577" s="138"/>
      <c r="GJ577" s="138"/>
      <c r="GT577" s="138"/>
      <c r="HD577" s="138"/>
      <c r="HN577" s="138"/>
      <c r="HX577" s="138"/>
      <c r="IH577" s="138"/>
      <c r="IR577" s="138"/>
    </row>
    <row xmlns:x14ac="http://schemas.microsoft.com/office/spreadsheetml/2009/9/ac" r="578" s="3" customFormat="true" x14ac:dyDescent="0.25">
      <c r="A578" s="420"/>
      <c r="B578" s="138"/>
      <c r="L578" s="138"/>
      <c r="V578" s="138"/>
      <c r="AF578" s="138"/>
      <c r="AP578" s="138"/>
      <c r="AZ578" s="138"/>
      <c r="BA578" s="138"/>
      <c r="BB578" s="138"/>
      <c r="BC578" s="138"/>
      <c r="BD578" s="138"/>
      <c r="BE578" s="138"/>
      <c r="BF578" s="138"/>
      <c r="BG578" s="138"/>
      <c r="BJ578" s="138"/>
      <c r="BT578" s="138"/>
      <c r="CD578" s="138"/>
      <c r="CN578" s="138"/>
      <c r="CX578" s="138"/>
      <c r="DH578" s="138"/>
      <c r="DR578" s="138"/>
      <c r="EB578" s="138"/>
      <c r="EL578" s="138"/>
      <c r="EV578" s="138"/>
      <c r="FF578" s="138"/>
      <c r="FP578" s="138"/>
      <c r="FZ578" s="138"/>
      <c r="GJ578" s="138"/>
      <c r="GT578" s="138"/>
      <c r="HD578" s="138"/>
      <c r="HN578" s="138"/>
      <c r="HX578" s="138"/>
      <c r="IH578" s="138"/>
      <c r="IR578" s="138"/>
    </row>
    <row xmlns:x14ac="http://schemas.microsoft.com/office/spreadsheetml/2009/9/ac" r="579" s="3" customFormat="true" x14ac:dyDescent="0.25">
      <c r="A579" s="420"/>
      <c r="B579" s="138"/>
      <c r="L579" s="138"/>
      <c r="V579" s="138"/>
      <c r="AF579" s="138"/>
      <c r="AP579" s="138"/>
      <c r="AZ579" s="138"/>
      <c r="BA579" s="138"/>
      <c r="BB579" s="138"/>
      <c r="BC579" s="138"/>
      <c r="BD579" s="138"/>
      <c r="BE579" s="138"/>
      <c r="BF579" s="138"/>
      <c r="BG579" s="138"/>
      <c r="BJ579" s="138"/>
      <c r="BT579" s="138"/>
      <c r="CD579" s="138"/>
      <c r="CN579" s="138"/>
      <c r="CX579" s="138"/>
      <c r="DH579" s="138"/>
      <c r="DR579" s="138"/>
      <c r="EB579" s="138"/>
      <c r="EL579" s="138"/>
      <c r="EV579" s="138"/>
      <c r="FF579" s="138"/>
      <c r="FP579" s="138"/>
      <c r="FZ579" s="138"/>
      <c r="GJ579" s="138"/>
      <c r="GT579" s="138"/>
      <c r="HD579" s="138"/>
      <c r="HN579" s="138"/>
      <c r="HX579" s="138"/>
      <c r="IH579" s="138"/>
      <c r="IR579" s="138"/>
    </row>
    <row xmlns:x14ac="http://schemas.microsoft.com/office/spreadsheetml/2009/9/ac" r="580" s="3" customFormat="true" x14ac:dyDescent="0.25">
      <c r="A580" s="420"/>
      <c r="B580" s="138"/>
      <c r="L580" s="138"/>
      <c r="V580" s="138"/>
      <c r="AF580" s="138"/>
      <c r="AP580" s="138"/>
      <c r="AZ580" s="138"/>
      <c r="BA580" s="138"/>
      <c r="BB580" s="138"/>
      <c r="BC580" s="138"/>
      <c r="BD580" s="138"/>
      <c r="BE580" s="138"/>
      <c r="BF580" s="138"/>
      <c r="BG580" s="138"/>
      <c r="BJ580" s="138"/>
      <c r="BT580" s="138"/>
      <c r="CD580" s="138"/>
      <c r="CN580" s="138"/>
      <c r="CX580" s="138"/>
      <c r="DH580" s="138"/>
      <c r="DR580" s="138"/>
      <c r="EB580" s="138"/>
      <c r="EL580" s="138"/>
      <c r="EV580" s="138"/>
      <c r="FF580" s="138"/>
      <c r="FP580" s="138"/>
      <c r="FZ580" s="138"/>
      <c r="GJ580" s="138"/>
      <c r="GT580" s="138"/>
      <c r="HD580" s="138"/>
      <c r="HN580" s="138"/>
      <c r="HX580" s="138"/>
      <c r="IH580" s="138"/>
      <c r="IR580" s="138"/>
    </row>
    <row xmlns:x14ac="http://schemas.microsoft.com/office/spreadsheetml/2009/9/ac" r="581" s="3" customFormat="true" x14ac:dyDescent="0.25">
      <c r="A581" s="420"/>
      <c r="B581" s="138"/>
      <c r="L581" s="138"/>
      <c r="V581" s="138"/>
      <c r="AF581" s="138"/>
      <c r="AP581" s="138"/>
      <c r="AZ581" s="138"/>
      <c r="BA581" s="138"/>
      <c r="BB581" s="138"/>
      <c r="BC581" s="138"/>
      <c r="BD581" s="138"/>
      <c r="BE581" s="138"/>
      <c r="BF581" s="138"/>
      <c r="BG581" s="138"/>
      <c r="BJ581" s="138"/>
      <c r="BT581" s="138"/>
      <c r="CD581" s="138"/>
      <c r="CN581" s="138"/>
      <c r="CX581" s="138"/>
      <c r="DH581" s="138"/>
      <c r="DR581" s="138"/>
      <c r="EB581" s="138"/>
      <c r="EL581" s="138"/>
      <c r="EV581" s="138"/>
      <c r="FF581" s="138"/>
      <c r="FP581" s="138"/>
      <c r="FZ581" s="138"/>
      <c r="GJ581" s="138"/>
      <c r="GT581" s="138"/>
      <c r="HD581" s="138"/>
      <c r="HN581" s="138"/>
      <c r="HX581" s="138"/>
      <c r="IH581" s="138"/>
      <c r="IR581" s="138"/>
    </row>
    <row xmlns:x14ac="http://schemas.microsoft.com/office/spreadsheetml/2009/9/ac" r="582" s="3" customFormat="true" x14ac:dyDescent="0.25">
      <c r="A582" s="420"/>
      <c r="B582" s="138"/>
      <c r="L582" s="138"/>
      <c r="V582" s="138"/>
      <c r="AF582" s="138"/>
      <c r="AP582" s="138"/>
      <c r="AZ582" s="138"/>
      <c r="BA582" s="138"/>
      <c r="BB582" s="138"/>
      <c r="BC582" s="138"/>
      <c r="BD582" s="138"/>
      <c r="BE582" s="138"/>
      <c r="BF582" s="138"/>
      <c r="BG582" s="138"/>
      <c r="BJ582" s="138"/>
      <c r="BT582" s="138"/>
      <c r="CD582" s="138"/>
      <c r="CN582" s="138"/>
      <c r="CX582" s="138"/>
      <c r="DH582" s="138"/>
      <c r="DR582" s="138"/>
      <c r="EB582" s="138"/>
      <c r="EL582" s="138"/>
      <c r="EV582" s="138"/>
      <c r="FF582" s="138"/>
      <c r="FP582" s="138"/>
      <c r="FZ582" s="138"/>
      <c r="GJ582" s="138"/>
      <c r="GT582" s="138"/>
      <c r="HD582" s="138"/>
      <c r="HN582" s="138"/>
      <c r="HX582" s="138"/>
      <c r="IH582" s="138"/>
      <c r="IR582" s="138"/>
    </row>
    <row xmlns:x14ac="http://schemas.microsoft.com/office/spreadsheetml/2009/9/ac" r="583" s="3" customFormat="true" x14ac:dyDescent="0.25">
      <c r="A583" s="420"/>
      <c r="B583" s="138"/>
      <c r="L583" s="138"/>
      <c r="V583" s="138"/>
      <c r="AF583" s="138"/>
      <c r="AP583" s="138"/>
      <c r="AZ583" s="138"/>
      <c r="BA583" s="138"/>
      <c r="BB583" s="138"/>
      <c r="BC583" s="138"/>
      <c r="BD583" s="138"/>
      <c r="BE583" s="138"/>
      <c r="BF583" s="138"/>
      <c r="BG583" s="138"/>
      <c r="BJ583" s="138"/>
      <c r="BT583" s="138"/>
      <c r="CD583" s="138"/>
      <c r="CN583" s="138"/>
      <c r="CX583" s="138"/>
      <c r="DH583" s="138"/>
      <c r="DR583" s="138"/>
      <c r="EB583" s="138"/>
      <c r="EL583" s="138"/>
      <c r="EV583" s="138"/>
      <c r="FF583" s="138"/>
      <c r="FP583" s="138"/>
      <c r="FZ583" s="138"/>
      <c r="GJ583" s="138"/>
      <c r="GT583" s="138"/>
      <c r="HD583" s="138"/>
      <c r="HN583" s="138"/>
      <c r="HX583" s="138"/>
      <c r="IH583" s="138"/>
      <c r="IR583" s="138"/>
    </row>
    <row xmlns:x14ac="http://schemas.microsoft.com/office/spreadsheetml/2009/9/ac" r="584" s="3" customFormat="true" x14ac:dyDescent="0.25">
      <c r="A584" s="420"/>
      <c r="B584" s="138"/>
      <c r="L584" s="138"/>
      <c r="V584" s="138"/>
      <c r="AF584" s="138"/>
      <c r="AP584" s="138"/>
      <c r="AZ584" s="138"/>
      <c r="BA584" s="138"/>
      <c r="BB584" s="138"/>
      <c r="BC584" s="138"/>
      <c r="BD584" s="138"/>
      <c r="BE584" s="138"/>
      <c r="BF584" s="138"/>
      <c r="BG584" s="138"/>
      <c r="BJ584" s="138"/>
      <c r="BT584" s="138"/>
      <c r="CD584" s="138"/>
      <c r="CN584" s="138"/>
      <c r="CX584" s="138"/>
      <c r="DH584" s="138"/>
      <c r="DR584" s="138"/>
      <c r="EB584" s="138"/>
      <c r="EL584" s="138"/>
      <c r="EV584" s="138"/>
      <c r="FF584" s="138"/>
      <c r="FP584" s="138"/>
      <c r="FZ584" s="138"/>
      <c r="GJ584" s="138"/>
      <c r="GT584" s="138"/>
      <c r="HD584" s="138"/>
      <c r="HN584" s="138"/>
      <c r="HX584" s="138"/>
      <c r="IH584" s="138"/>
      <c r="IR584" s="138"/>
    </row>
    <row xmlns:x14ac="http://schemas.microsoft.com/office/spreadsheetml/2009/9/ac" r="585" s="3" customFormat="true" x14ac:dyDescent="0.25">
      <c r="A585" s="420"/>
      <c r="B585" s="138"/>
      <c r="L585" s="138"/>
      <c r="V585" s="138"/>
      <c r="AF585" s="138"/>
      <c r="AP585" s="138"/>
      <c r="AZ585" s="138"/>
      <c r="BA585" s="138"/>
      <c r="BB585" s="138"/>
      <c r="BC585" s="138"/>
      <c r="BD585" s="138"/>
      <c r="BE585" s="138"/>
      <c r="BF585" s="138"/>
      <c r="BG585" s="138"/>
      <c r="BJ585" s="138"/>
      <c r="BT585" s="138"/>
      <c r="CD585" s="138"/>
      <c r="CN585" s="138"/>
      <c r="CX585" s="138"/>
      <c r="DH585" s="138"/>
      <c r="DR585" s="138"/>
      <c r="EB585" s="138"/>
      <c r="EL585" s="138"/>
      <c r="EV585" s="138"/>
      <c r="FF585" s="138"/>
      <c r="FP585" s="138"/>
      <c r="FZ585" s="138"/>
      <c r="GJ585" s="138"/>
      <c r="GT585" s="138"/>
      <c r="HD585" s="138"/>
      <c r="HN585" s="138"/>
      <c r="HX585" s="138"/>
      <c r="IH585" s="138"/>
      <c r="IR585" s="138"/>
    </row>
    <row xmlns:x14ac="http://schemas.microsoft.com/office/spreadsheetml/2009/9/ac" r="586" s="3" customFormat="true" x14ac:dyDescent="0.25">
      <c r="A586" s="420"/>
      <c r="B586" s="138"/>
      <c r="L586" s="138"/>
      <c r="V586" s="138"/>
      <c r="AF586" s="138"/>
      <c r="AP586" s="138"/>
      <c r="AZ586" s="138"/>
      <c r="BA586" s="138"/>
      <c r="BB586" s="138"/>
      <c r="BC586" s="138"/>
      <c r="BD586" s="138"/>
      <c r="BE586" s="138"/>
      <c r="BF586" s="138"/>
      <c r="BG586" s="138"/>
      <c r="BJ586" s="138"/>
      <c r="BT586" s="138"/>
      <c r="CD586" s="138"/>
      <c r="CN586" s="138"/>
      <c r="CX586" s="138"/>
      <c r="DH586" s="138"/>
      <c r="DR586" s="138"/>
      <c r="EB586" s="138"/>
      <c r="EL586" s="138"/>
      <c r="EV586" s="138"/>
      <c r="FF586" s="138"/>
      <c r="FP586" s="138"/>
      <c r="FZ586" s="138"/>
      <c r="GJ586" s="138"/>
      <c r="GT586" s="138"/>
      <c r="HD586" s="138"/>
      <c r="HN586" s="138"/>
      <c r="HX586" s="138"/>
      <c r="IH586" s="138"/>
      <c r="IR586" s="138"/>
    </row>
    <row xmlns:x14ac="http://schemas.microsoft.com/office/spreadsheetml/2009/9/ac" r="587" s="3" customFormat="true" x14ac:dyDescent="0.25">
      <c r="A587" s="420"/>
      <c r="B587" s="138"/>
      <c r="L587" s="138"/>
      <c r="V587" s="138"/>
      <c r="AF587" s="138"/>
      <c r="AP587" s="138"/>
      <c r="AZ587" s="138"/>
      <c r="BA587" s="138"/>
      <c r="BB587" s="138"/>
      <c r="BC587" s="138"/>
      <c r="BD587" s="138"/>
      <c r="BE587" s="138"/>
      <c r="BF587" s="138"/>
      <c r="BG587" s="138"/>
      <c r="BJ587" s="138"/>
      <c r="BT587" s="138"/>
      <c r="CD587" s="138"/>
      <c r="CN587" s="138"/>
      <c r="CX587" s="138"/>
      <c r="DH587" s="138"/>
      <c r="DR587" s="138"/>
      <c r="EB587" s="138"/>
      <c r="EL587" s="138"/>
      <c r="EV587" s="138"/>
      <c r="FF587" s="138"/>
      <c r="FP587" s="138"/>
      <c r="FZ587" s="138"/>
      <c r="GJ587" s="138"/>
      <c r="GT587" s="138"/>
      <c r="HD587" s="138"/>
      <c r="HN587" s="138"/>
      <c r="HX587" s="138"/>
      <c r="IH587" s="138"/>
      <c r="IR587" s="138"/>
    </row>
    <row xmlns:x14ac="http://schemas.microsoft.com/office/spreadsheetml/2009/9/ac" r="588" s="3" customFormat="true" x14ac:dyDescent="0.25">
      <c r="A588" s="420"/>
      <c r="B588" s="138"/>
      <c r="L588" s="138"/>
      <c r="V588" s="138"/>
      <c r="AF588" s="138"/>
      <c r="AP588" s="138"/>
      <c r="AZ588" s="138"/>
      <c r="BA588" s="138"/>
      <c r="BB588" s="138"/>
      <c r="BC588" s="138"/>
      <c r="BD588" s="138"/>
      <c r="BE588" s="138"/>
      <c r="BF588" s="138"/>
      <c r="BG588" s="138"/>
      <c r="BJ588" s="138"/>
      <c r="BT588" s="138"/>
      <c r="CD588" s="138"/>
      <c r="CN588" s="138"/>
      <c r="CX588" s="138"/>
      <c r="DH588" s="138"/>
      <c r="DR588" s="138"/>
      <c r="EB588" s="138"/>
      <c r="EL588" s="138"/>
      <c r="EV588" s="138"/>
      <c r="FF588" s="138"/>
      <c r="FP588" s="138"/>
      <c r="FZ588" s="138"/>
      <c r="GJ588" s="138"/>
      <c r="GT588" s="138"/>
      <c r="HD588" s="138"/>
      <c r="HN588" s="138"/>
      <c r="HX588" s="138"/>
      <c r="IH588" s="138"/>
      <c r="IR588" s="138"/>
    </row>
    <row xmlns:x14ac="http://schemas.microsoft.com/office/spreadsheetml/2009/9/ac" r="589" s="3" customFormat="true" x14ac:dyDescent="0.25">
      <c r="A589" s="420"/>
      <c r="B589" s="138"/>
      <c r="L589" s="138"/>
      <c r="V589" s="138"/>
      <c r="AF589" s="138"/>
      <c r="AP589" s="138"/>
      <c r="AZ589" s="138"/>
      <c r="BA589" s="138"/>
      <c r="BB589" s="138"/>
      <c r="BC589" s="138"/>
      <c r="BD589" s="138"/>
      <c r="BE589" s="138"/>
      <c r="BF589" s="138"/>
      <c r="BG589" s="138"/>
      <c r="BJ589" s="138"/>
      <c r="BT589" s="138"/>
      <c r="CD589" s="138"/>
      <c r="CN589" s="138"/>
      <c r="CX589" s="138"/>
      <c r="DH589" s="138"/>
      <c r="DR589" s="138"/>
      <c r="EB589" s="138"/>
      <c r="EL589" s="138"/>
      <c r="EV589" s="138"/>
      <c r="FF589" s="138"/>
      <c r="FP589" s="138"/>
      <c r="FZ589" s="138"/>
      <c r="GJ589" s="138"/>
      <c r="GT589" s="138"/>
      <c r="HD589" s="138"/>
      <c r="HN589" s="138"/>
      <c r="HX589" s="138"/>
      <c r="IH589" s="138"/>
      <c r="IR589" s="138"/>
    </row>
    <row xmlns:x14ac="http://schemas.microsoft.com/office/spreadsheetml/2009/9/ac" r="590" s="3" customFormat="true" x14ac:dyDescent="0.25">
      <c r="A590" s="420"/>
      <c r="B590" s="138"/>
      <c r="L590" s="138"/>
      <c r="V590" s="138"/>
      <c r="AF590" s="138"/>
      <c r="AP590" s="138"/>
      <c r="AZ590" s="138"/>
      <c r="BA590" s="138"/>
      <c r="BB590" s="138"/>
      <c r="BC590" s="138"/>
      <c r="BD590" s="138"/>
      <c r="BE590" s="138"/>
      <c r="BF590" s="138"/>
      <c r="BG590" s="138"/>
      <c r="BJ590" s="138"/>
      <c r="BT590" s="138"/>
      <c r="CD590" s="138"/>
      <c r="CN590" s="138"/>
      <c r="CX590" s="138"/>
      <c r="DH590" s="138"/>
      <c r="DR590" s="138"/>
      <c r="EB590" s="138"/>
      <c r="EL590" s="138"/>
      <c r="EV590" s="138"/>
      <c r="FF590" s="138"/>
      <c r="FP590" s="138"/>
      <c r="FZ590" s="138"/>
      <c r="GJ590" s="138"/>
      <c r="GT590" s="138"/>
      <c r="HD590" s="138"/>
      <c r="HN590" s="138"/>
      <c r="HX590" s="138"/>
      <c r="IH590" s="138"/>
      <c r="IR590" s="138"/>
    </row>
    <row xmlns:x14ac="http://schemas.microsoft.com/office/spreadsheetml/2009/9/ac" r="591" s="3" customFormat="true" x14ac:dyDescent="0.25">
      <c r="A591" s="420"/>
      <c r="B591" s="138"/>
      <c r="L591" s="138"/>
      <c r="V591" s="138"/>
      <c r="AF591" s="138"/>
      <c r="AP591" s="138"/>
      <c r="AZ591" s="138"/>
      <c r="BA591" s="138"/>
      <c r="BB591" s="138"/>
      <c r="BC591" s="138"/>
      <c r="BD591" s="138"/>
      <c r="BE591" s="138"/>
      <c r="BF591" s="138"/>
      <c r="BG591" s="138"/>
      <c r="BJ591" s="138"/>
      <c r="BT591" s="138"/>
      <c r="CD591" s="138"/>
      <c r="CN591" s="138"/>
      <c r="CX591" s="138"/>
      <c r="DH591" s="138"/>
      <c r="DR591" s="138"/>
      <c r="EB591" s="138"/>
      <c r="EL591" s="138"/>
      <c r="EV591" s="138"/>
      <c r="FF591" s="138"/>
      <c r="FP591" s="138"/>
      <c r="FZ591" s="138"/>
      <c r="GJ591" s="138"/>
      <c r="GT591" s="138"/>
      <c r="HD591" s="138"/>
      <c r="HN591" s="138"/>
      <c r="HX591" s="138"/>
      <c r="IH591" s="138"/>
      <c r="IR591" s="138"/>
    </row>
    <row xmlns:x14ac="http://schemas.microsoft.com/office/spreadsheetml/2009/9/ac" r="592" s="3" customFormat="true" x14ac:dyDescent="0.25">
      <c r="A592" s="420"/>
      <c r="B592" s="138"/>
      <c r="L592" s="138"/>
      <c r="V592" s="138"/>
      <c r="AF592" s="138"/>
      <c r="AP592" s="138"/>
      <c r="AZ592" s="138"/>
      <c r="BA592" s="138"/>
      <c r="BB592" s="138"/>
      <c r="BC592" s="138"/>
      <c r="BD592" s="138"/>
      <c r="BE592" s="138"/>
      <c r="BF592" s="138"/>
      <c r="BG592" s="138"/>
      <c r="BJ592" s="138"/>
      <c r="BT592" s="138"/>
      <c r="CD592" s="138"/>
      <c r="CN592" s="138"/>
      <c r="CX592" s="138"/>
      <c r="DH592" s="138"/>
      <c r="DR592" s="138"/>
      <c r="EB592" s="138"/>
      <c r="EL592" s="138"/>
      <c r="EV592" s="138"/>
      <c r="FF592" s="138"/>
      <c r="FP592" s="138"/>
      <c r="FZ592" s="138"/>
      <c r="GJ592" s="138"/>
      <c r="GT592" s="138"/>
      <c r="HD592" s="138"/>
      <c r="HN592" s="138"/>
      <c r="HX592" s="138"/>
      <c r="IH592" s="138"/>
      <c r="IR592" s="138"/>
    </row>
    <row xmlns:x14ac="http://schemas.microsoft.com/office/spreadsheetml/2009/9/ac" r="593" s="3" customFormat="true" x14ac:dyDescent="0.25">
      <c r="A593" s="420"/>
      <c r="B593" s="138"/>
      <c r="L593" s="138"/>
      <c r="V593" s="138"/>
      <c r="AF593" s="138"/>
      <c r="AP593" s="138"/>
      <c r="AZ593" s="138"/>
      <c r="BA593" s="138"/>
      <c r="BB593" s="138"/>
      <c r="BC593" s="138"/>
      <c r="BD593" s="138"/>
      <c r="BE593" s="138"/>
      <c r="BF593" s="138"/>
      <c r="BG593" s="138"/>
      <c r="BJ593" s="138"/>
      <c r="BT593" s="138"/>
      <c r="CD593" s="138"/>
      <c r="CN593" s="138"/>
      <c r="CX593" s="138"/>
      <c r="DH593" s="138"/>
      <c r="DR593" s="138"/>
      <c r="EB593" s="138"/>
      <c r="EL593" s="138"/>
      <c r="EV593" s="138"/>
      <c r="FF593" s="138"/>
      <c r="FP593" s="138"/>
      <c r="FZ593" s="138"/>
      <c r="GJ593" s="138"/>
      <c r="GT593" s="138"/>
      <c r="HD593" s="138"/>
      <c r="HN593" s="138"/>
      <c r="HX593" s="138"/>
      <c r="IH593" s="138"/>
      <c r="IR593" s="138"/>
    </row>
    <row xmlns:x14ac="http://schemas.microsoft.com/office/spreadsheetml/2009/9/ac" r="594" s="3" customFormat="true" x14ac:dyDescent="0.25">
      <c r="A594" s="420"/>
      <c r="B594" s="138"/>
      <c r="L594" s="138"/>
      <c r="V594" s="138"/>
      <c r="AF594" s="138"/>
      <c r="AP594" s="138"/>
      <c r="AZ594" s="138"/>
      <c r="BA594" s="138"/>
      <c r="BB594" s="138"/>
      <c r="BC594" s="138"/>
      <c r="BD594" s="138"/>
      <c r="BE594" s="138"/>
      <c r="BF594" s="138"/>
      <c r="BG594" s="138"/>
      <c r="BJ594" s="138"/>
      <c r="BT594" s="138"/>
      <c r="CD594" s="138"/>
      <c r="CN594" s="138"/>
      <c r="CX594" s="138"/>
      <c r="DH594" s="138"/>
      <c r="DR594" s="138"/>
      <c r="EB594" s="138"/>
      <c r="EL594" s="138"/>
      <c r="EV594" s="138"/>
      <c r="FF594" s="138"/>
      <c r="FP594" s="138"/>
      <c r="FZ594" s="138"/>
      <c r="GJ594" s="138"/>
      <c r="GT594" s="138"/>
      <c r="HD594" s="138"/>
      <c r="HN594" s="138"/>
      <c r="HX594" s="138"/>
      <c r="IH594" s="138"/>
      <c r="IR594" s="138"/>
    </row>
    <row xmlns:x14ac="http://schemas.microsoft.com/office/spreadsheetml/2009/9/ac" r="595" s="3" customFormat="true" x14ac:dyDescent="0.25">
      <c r="A595" s="420"/>
      <c r="B595" s="138"/>
      <c r="L595" s="138"/>
      <c r="V595" s="138"/>
      <c r="AF595" s="138"/>
      <c r="AP595" s="138"/>
      <c r="AZ595" s="138"/>
      <c r="BA595" s="138"/>
      <c r="BB595" s="138"/>
      <c r="BC595" s="138"/>
      <c r="BD595" s="138"/>
      <c r="BE595" s="138"/>
      <c r="BF595" s="138"/>
      <c r="BG595" s="138"/>
      <c r="BJ595" s="138"/>
      <c r="BT595" s="138"/>
      <c r="CD595" s="138"/>
      <c r="CN595" s="138"/>
      <c r="CX595" s="138"/>
      <c r="DH595" s="138"/>
      <c r="DR595" s="138"/>
      <c r="EB595" s="138"/>
      <c r="EL595" s="138"/>
      <c r="EV595" s="138"/>
      <c r="FF595" s="138"/>
      <c r="FP595" s="138"/>
      <c r="FZ595" s="138"/>
      <c r="GJ595" s="138"/>
      <c r="GT595" s="138"/>
      <c r="HD595" s="138"/>
      <c r="HN595" s="138"/>
      <c r="HX595" s="138"/>
      <c r="IH595" s="138"/>
      <c r="IR595" s="138"/>
    </row>
    <row xmlns:x14ac="http://schemas.microsoft.com/office/spreadsheetml/2009/9/ac" r="596" s="3" customFormat="true" x14ac:dyDescent="0.25">
      <c r="A596" s="420"/>
      <c r="B596" s="138"/>
      <c r="L596" s="138"/>
      <c r="V596" s="138"/>
      <c r="AF596" s="138"/>
      <c r="AP596" s="138"/>
      <c r="AZ596" s="138"/>
      <c r="BA596" s="138"/>
      <c r="BB596" s="138"/>
      <c r="BC596" s="138"/>
      <c r="BD596" s="138"/>
      <c r="BE596" s="138"/>
      <c r="BF596" s="138"/>
      <c r="BG596" s="138"/>
      <c r="BJ596" s="138"/>
      <c r="BT596" s="138"/>
      <c r="CD596" s="138"/>
      <c r="CN596" s="138"/>
      <c r="CX596" s="138"/>
      <c r="DH596" s="138"/>
      <c r="DR596" s="138"/>
      <c r="EB596" s="138"/>
      <c r="EL596" s="138"/>
      <c r="EV596" s="138"/>
      <c r="FF596" s="138"/>
      <c r="FP596" s="138"/>
      <c r="FZ596" s="138"/>
      <c r="GJ596" s="138"/>
      <c r="GT596" s="138"/>
      <c r="HD596" s="138"/>
      <c r="HN596" s="138"/>
      <c r="HX596" s="138"/>
      <c r="IH596" s="138"/>
      <c r="IR596" s="138"/>
    </row>
    <row xmlns:x14ac="http://schemas.microsoft.com/office/spreadsheetml/2009/9/ac" r="597" s="3" customFormat="true" x14ac:dyDescent="0.25">
      <c r="A597" s="420"/>
      <c r="B597" s="138"/>
      <c r="L597" s="138"/>
      <c r="V597" s="138"/>
      <c r="AF597" s="138"/>
      <c r="AP597" s="138"/>
      <c r="AZ597" s="138"/>
      <c r="BA597" s="138"/>
      <c r="BB597" s="138"/>
      <c r="BC597" s="138"/>
      <c r="BD597" s="138"/>
      <c r="BE597" s="138"/>
      <c r="BF597" s="138"/>
      <c r="BG597" s="138"/>
      <c r="BJ597" s="138"/>
      <c r="BT597" s="138"/>
      <c r="CD597" s="138"/>
      <c r="CN597" s="138"/>
      <c r="CX597" s="138"/>
      <c r="DH597" s="138"/>
      <c r="DR597" s="138"/>
      <c r="EB597" s="138"/>
      <c r="EL597" s="138"/>
      <c r="EV597" s="138"/>
      <c r="FF597" s="138"/>
      <c r="FP597" s="138"/>
      <c r="FZ597" s="138"/>
      <c r="GJ597" s="138"/>
      <c r="GT597" s="138"/>
      <c r="HD597" s="138"/>
      <c r="HN597" s="138"/>
      <c r="HX597" s="138"/>
      <c r="IH597" s="138"/>
      <c r="IR597" s="138"/>
    </row>
    <row xmlns:x14ac="http://schemas.microsoft.com/office/spreadsheetml/2009/9/ac" r="598" s="3" customFormat="true" x14ac:dyDescent="0.25">
      <c r="A598" s="420"/>
      <c r="B598" s="138"/>
      <c r="L598" s="138"/>
      <c r="V598" s="138"/>
      <c r="AF598" s="138"/>
      <c r="AP598" s="138"/>
      <c r="AZ598" s="138"/>
      <c r="BA598" s="138"/>
      <c r="BB598" s="138"/>
      <c r="BC598" s="138"/>
      <c r="BD598" s="138"/>
      <c r="BE598" s="138"/>
      <c r="BF598" s="138"/>
      <c r="BG598" s="138"/>
      <c r="BJ598" s="138"/>
      <c r="BT598" s="138"/>
      <c r="CD598" s="138"/>
      <c r="CN598" s="138"/>
      <c r="CX598" s="138"/>
      <c r="DH598" s="138"/>
      <c r="DR598" s="138"/>
      <c r="EB598" s="138"/>
      <c r="EL598" s="138"/>
      <c r="EV598" s="138"/>
      <c r="FF598" s="138"/>
      <c r="FP598" s="138"/>
      <c r="FZ598" s="138"/>
      <c r="GJ598" s="138"/>
      <c r="GT598" s="138"/>
      <c r="HD598" s="138"/>
      <c r="HN598" s="138"/>
      <c r="HX598" s="138"/>
      <c r="IH598" s="138"/>
      <c r="IR598" s="138"/>
    </row>
    <row xmlns:x14ac="http://schemas.microsoft.com/office/spreadsheetml/2009/9/ac" r="599" s="3" customFormat="true" x14ac:dyDescent="0.25">
      <c r="A599" s="420"/>
      <c r="B599" s="138"/>
      <c r="L599" s="138"/>
      <c r="V599" s="138"/>
      <c r="AF599" s="138"/>
      <c r="AP599" s="138"/>
      <c r="AZ599" s="138"/>
      <c r="BA599" s="138"/>
      <c r="BB599" s="138"/>
      <c r="BC599" s="138"/>
      <c r="BD599" s="138"/>
      <c r="BE599" s="138"/>
      <c r="BF599" s="138"/>
      <c r="BG599" s="138"/>
      <c r="BJ599" s="138"/>
      <c r="BT599" s="138"/>
      <c r="CD599" s="138"/>
      <c r="CN599" s="138"/>
      <c r="CX599" s="138"/>
      <c r="DH599" s="138"/>
      <c r="DR599" s="138"/>
      <c r="EB599" s="138"/>
      <c r="EL599" s="138"/>
      <c r="EV599" s="138"/>
      <c r="FF599" s="138"/>
      <c r="FP599" s="138"/>
      <c r="FZ599" s="138"/>
      <c r="GJ599" s="138"/>
      <c r="GT599" s="138"/>
      <c r="HD599" s="138"/>
      <c r="HN599" s="138"/>
      <c r="HX599" s="138"/>
      <c r="IH599" s="138"/>
      <c r="IR599" s="138"/>
    </row>
    <row xmlns:x14ac="http://schemas.microsoft.com/office/spreadsheetml/2009/9/ac" r="600" s="3" customFormat="true" x14ac:dyDescent="0.25">
      <c r="A600" s="420"/>
      <c r="B600" s="138"/>
      <c r="L600" s="138"/>
      <c r="V600" s="138"/>
      <c r="AF600" s="138"/>
      <c r="AP600" s="138"/>
      <c r="AZ600" s="138"/>
      <c r="BA600" s="138"/>
      <c r="BB600" s="138"/>
      <c r="BC600" s="138"/>
      <c r="BD600" s="138"/>
      <c r="BE600" s="138"/>
      <c r="BF600" s="138"/>
      <c r="BG600" s="138"/>
      <c r="BJ600" s="138"/>
      <c r="BT600" s="138"/>
      <c r="CD600" s="138"/>
      <c r="CN600" s="138"/>
      <c r="CX600" s="138"/>
      <c r="DH600" s="138"/>
      <c r="DR600" s="138"/>
      <c r="EB600" s="138"/>
      <c r="EL600" s="138"/>
      <c r="EV600" s="138"/>
      <c r="FF600" s="138"/>
      <c r="FP600" s="138"/>
      <c r="FZ600" s="138"/>
      <c r="GJ600" s="138"/>
      <c r="GT600" s="138"/>
      <c r="HD600" s="138"/>
      <c r="HN600" s="138"/>
      <c r="HX600" s="138"/>
      <c r="IH600" s="138"/>
      <c r="IR600" s="138"/>
    </row>
    <row xmlns:x14ac="http://schemas.microsoft.com/office/spreadsheetml/2009/9/ac" r="601" s="3" customFormat="true" x14ac:dyDescent="0.25">
      <c r="A601" s="420"/>
      <c r="B601" s="138"/>
      <c r="L601" s="138"/>
      <c r="V601" s="138"/>
      <c r="AF601" s="138"/>
      <c r="AP601" s="138"/>
      <c r="AZ601" s="138"/>
      <c r="BA601" s="138"/>
      <c r="BB601" s="138"/>
      <c r="BC601" s="138"/>
      <c r="BD601" s="138"/>
      <c r="BE601" s="138"/>
      <c r="BF601" s="138"/>
      <c r="BG601" s="138"/>
      <c r="BJ601" s="138"/>
      <c r="BT601" s="138"/>
      <c r="CD601" s="138"/>
      <c r="CN601" s="138"/>
      <c r="CX601" s="138"/>
      <c r="DH601" s="138"/>
      <c r="DR601" s="138"/>
      <c r="EB601" s="138"/>
      <c r="EL601" s="138"/>
      <c r="EV601" s="138"/>
      <c r="FF601" s="138"/>
      <c r="FP601" s="138"/>
      <c r="FZ601" s="138"/>
      <c r="GJ601" s="138"/>
      <c r="GT601" s="138"/>
      <c r="HD601" s="138"/>
      <c r="HN601" s="138"/>
      <c r="HX601" s="138"/>
      <c r="IH601" s="138"/>
      <c r="IR601" s="138"/>
    </row>
    <row xmlns:x14ac="http://schemas.microsoft.com/office/spreadsheetml/2009/9/ac" r="602" s="3" customFormat="true" x14ac:dyDescent="0.25">
      <c r="A602" s="420"/>
      <c r="B602" s="138"/>
      <c r="L602" s="138"/>
      <c r="V602" s="138"/>
      <c r="AF602" s="138"/>
      <c r="AP602" s="138"/>
      <c r="AZ602" s="138"/>
      <c r="BA602" s="138"/>
      <c r="BB602" s="138"/>
      <c r="BC602" s="138"/>
      <c r="BD602" s="138"/>
      <c r="BE602" s="138"/>
      <c r="BF602" s="138"/>
      <c r="BG602" s="138"/>
      <c r="BJ602" s="138"/>
      <c r="BT602" s="138"/>
      <c r="CD602" s="138"/>
      <c r="CN602" s="138"/>
      <c r="CX602" s="138"/>
      <c r="DH602" s="138"/>
      <c r="DR602" s="138"/>
      <c r="EB602" s="138"/>
      <c r="EL602" s="138"/>
      <c r="EV602" s="138"/>
      <c r="FF602" s="138"/>
      <c r="FP602" s="138"/>
      <c r="FZ602" s="138"/>
      <c r="GJ602" s="138"/>
      <c r="GT602" s="138"/>
      <c r="HD602" s="138"/>
      <c r="HN602" s="138"/>
      <c r="HX602" s="138"/>
      <c r="IH602" s="138"/>
      <c r="IR602" s="138"/>
    </row>
    <row xmlns:x14ac="http://schemas.microsoft.com/office/spreadsheetml/2009/9/ac" r="603" s="3" customFormat="true" x14ac:dyDescent="0.25">
      <c r="A603" s="420"/>
      <c r="B603" s="138"/>
      <c r="L603" s="138"/>
      <c r="V603" s="138"/>
      <c r="AF603" s="138"/>
      <c r="AP603" s="138"/>
      <c r="AZ603" s="138"/>
      <c r="BA603" s="138"/>
      <c r="BB603" s="138"/>
      <c r="BC603" s="138"/>
      <c r="BD603" s="138"/>
      <c r="BE603" s="138"/>
      <c r="BF603" s="138"/>
      <c r="BG603" s="138"/>
      <c r="BJ603" s="138"/>
      <c r="BT603" s="138"/>
      <c r="CD603" s="138"/>
      <c r="CN603" s="138"/>
      <c r="CX603" s="138"/>
      <c r="DH603" s="138"/>
      <c r="DR603" s="138"/>
      <c r="EB603" s="138"/>
      <c r="EL603" s="138"/>
      <c r="EV603" s="138"/>
      <c r="FF603" s="138"/>
      <c r="FP603" s="138"/>
      <c r="FZ603" s="138"/>
      <c r="GJ603" s="138"/>
      <c r="GT603" s="138"/>
      <c r="HD603" s="138"/>
      <c r="HN603" s="138"/>
      <c r="HX603" s="138"/>
      <c r="IH603" s="138"/>
      <c r="IR603" s="138"/>
    </row>
    <row xmlns:x14ac="http://schemas.microsoft.com/office/spreadsheetml/2009/9/ac" r="604" s="3" customFormat="true" x14ac:dyDescent="0.25">
      <c r="A604" s="420"/>
      <c r="B604" s="138"/>
      <c r="L604" s="138"/>
      <c r="V604" s="138"/>
      <c r="AF604" s="138"/>
      <c r="AP604" s="138"/>
      <c r="AZ604" s="138"/>
      <c r="BA604" s="138"/>
      <c r="BB604" s="138"/>
      <c r="BC604" s="138"/>
      <c r="BD604" s="138"/>
      <c r="BE604" s="138"/>
      <c r="BF604" s="138"/>
      <c r="BG604" s="138"/>
      <c r="BJ604" s="138"/>
      <c r="BT604" s="138"/>
      <c r="CD604" s="138"/>
      <c r="CN604" s="138"/>
      <c r="CX604" s="138"/>
      <c r="DH604" s="138"/>
      <c r="DR604" s="138"/>
      <c r="EB604" s="138"/>
      <c r="EL604" s="138"/>
      <c r="EV604" s="138"/>
      <c r="FF604" s="138"/>
      <c r="FP604" s="138"/>
      <c r="FZ604" s="138"/>
      <c r="GJ604" s="138"/>
      <c r="GT604" s="138"/>
      <c r="HD604" s="138"/>
      <c r="HN604" s="138"/>
      <c r="HX604" s="138"/>
      <c r="IH604" s="138"/>
      <c r="IR604" s="138"/>
    </row>
    <row xmlns:x14ac="http://schemas.microsoft.com/office/spreadsheetml/2009/9/ac" r="605" s="3" customFormat="true" x14ac:dyDescent="0.25">
      <c r="A605" s="420"/>
      <c r="B605" s="138"/>
      <c r="L605" s="138"/>
      <c r="V605" s="138"/>
      <c r="AF605" s="138"/>
      <c r="AP605" s="138"/>
      <c r="AZ605" s="138"/>
      <c r="BA605" s="138"/>
      <c r="BB605" s="138"/>
      <c r="BC605" s="138"/>
      <c r="BD605" s="138"/>
      <c r="BE605" s="138"/>
      <c r="BF605" s="138"/>
      <c r="BG605" s="138"/>
      <c r="BJ605" s="138"/>
      <c r="BT605" s="138"/>
      <c r="CD605" s="138"/>
      <c r="CN605" s="138"/>
      <c r="CX605" s="138"/>
      <c r="DH605" s="138"/>
      <c r="DR605" s="138"/>
      <c r="EB605" s="138"/>
      <c r="EL605" s="138"/>
      <c r="EV605" s="138"/>
      <c r="FF605" s="138"/>
      <c r="FP605" s="138"/>
      <c r="FZ605" s="138"/>
      <c r="GJ605" s="138"/>
      <c r="GT605" s="138"/>
      <c r="HD605" s="138"/>
      <c r="HN605" s="138"/>
      <c r="HX605" s="138"/>
      <c r="IH605" s="138"/>
      <c r="IR605" s="138"/>
    </row>
    <row xmlns:x14ac="http://schemas.microsoft.com/office/spreadsheetml/2009/9/ac" r="606" s="3" customFormat="true" x14ac:dyDescent="0.25">
      <c r="A606" s="420"/>
      <c r="B606" s="138"/>
      <c r="L606" s="138"/>
      <c r="V606" s="138"/>
      <c r="AF606" s="138"/>
      <c r="AP606" s="138"/>
      <c r="AZ606" s="138"/>
      <c r="BA606" s="138"/>
      <c r="BB606" s="138"/>
      <c r="BC606" s="138"/>
      <c r="BD606" s="138"/>
      <c r="BE606" s="138"/>
      <c r="BF606" s="138"/>
      <c r="BG606" s="138"/>
      <c r="BJ606" s="138"/>
      <c r="BT606" s="138"/>
      <c r="CD606" s="138"/>
      <c r="CN606" s="138"/>
      <c r="CX606" s="138"/>
      <c r="DH606" s="138"/>
      <c r="DR606" s="138"/>
      <c r="EB606" s="138"/>
      <c r="EL606" s="138"/>
      <c r="EV606" s="138"/>
      <c r="FF606" s="138"/>
      <c r="FP606" s="138"/>
      <c r="FZ606" s="138"/>
      <c r="GJ606" s="138"/>
      <c r="GT606" s="138"/>
      <c r="HD606" s="138"/>
      <c r="HN606" s="138"/>
      <c r="HX606" s="138"/>
      <c r="IH606" s="138"/>
      <c r="IR606" s="138"/>
    </row>
    <row xmlns:x14ac="http://schemas.microsoft.com/office/spreadsheetml/2009/9/ac" r="607" s="3" customFormat="true" x14ac:dyDescent="0.25">
      <c r="A607" s="420"/>
      <c r="B607" s="138"/>
      <c r="L607" s="138"/>
      <c r="V607" s="138"/>
      <c r="AF607" s="138"/>
      <c r="AP607" s="138"/>
      <c r="AZ607" s="138"/>
      <c r="BA607" s="138"/>
      <c r="BB607" s="138"/>
      <c r="BC607" s="138"/>
      <c r="BD607" s="138"/>
      <c r="BE607" s="138"/>
      <c r="BF607" s="138"/>
      <c r="BG607" s="138"/>
      <c r="BJ607" s="138"/>
      <c r="BT607" s="138"/>
      <c r="CD607" s="138"/>
      <c r="CN607" s="138"/>
      <c r="CX607" s="138"/>
      <c r="DH607" s="138"/>
      <c r="DR607" s="138"/>
      <c r="EB607" s="138"/>
      <c r="EL607" s="138"/>
      <c r="EV607" s="138"/>
      <c r="FF607" s="138"/>
      <c r="FP607" s="138"/>
      <c r="FZ607" s="138"/>
      <c r="GJ607" s="138"/>
      <c r="GT607" s="138"/>
      <c r="HD607" s="138"/>
      <c r="HN607" s="138"/>
      <c r="HX607" s="138"/>
      <c r="IH607" s="138"/>
      <c r="IR607" s="138"/>
    </row>
    <row xmlns:x14ac="http://schemas.microsoft.com/office/spreadsheetml/2009/9/ac" r="608" s="3" customFormat="true" x14ac:dyDescent="0.25">
      <c r="A608" s="420"/>
      <c r="B608" s="138"/>
      <c r="L608" s="138"/>
      <c r="V608" s="138"/>
      <c r="AF608" s="138"/>
      <c r="AP608" s="138"/>
      <c r="AZ608" s="138"/>
      <c r="BA608" s="138"/>
      <c r="BB608" s="138"/>
      <c r="BC608" s="138"/>
      <c r="BD608" s="138"/>
      <c r="BE608" s="138"/>
      <c r="BF608" s="138"/>
      <c r="BG608" s="138"/>
      <c r="BJ608" s="138"/>
      <c r="BT608" s="138"/>
      <c r="CD608" s="138"/>
      <c r="CN608" s="138"/>
      <c r="CX608" s="138"/>
      <c r="DH608" s="138"/>
      <c r="DR608" s="138"/>
      <c r="EB608" s="138"/>
      <c r="EL608" s="138"/>
      <c r="EV608" s="138"/>
      <c r="FF608" s="138"/>
      <c r="FP608" s="138"/>
      <c r="FZ608" s="138"/>
      <c r="GJ608" s="138"/>
      <c r="GT608" s="138"/>
      <c r="HD608" s="138"/>
      <c r="HN608" s="138"/>
      <c r="HX608" s="138"/>
      <c r="IH608" s="138"/>
      <c r="IR608" s="138"/>
    </row>
    <row xmlns:x14ac="http://schemas.microsoft.com/office/spreadsheetml/2009/9/ac" r="609" s="3" customFormat="true" x14ac:dyDescent="0.25">
      <c r="A609" s="420"/>
      <c r="B609" s="138"/>
      <c r="L609" s="138"/>
      <c r="V609" s="138"/>
      <c r="AF609" s="138"/>
      <c r="AP609" s="138"/>
      <c r="AZ609" s="138"/>
      <c r="BA609" s="138"/>
      <c r="BB609" s="138"/>
      <c r="BC609" s="138"/>
      <c r="BD609" s="138"/>
      <c r="BE609" s="138"/>
      <c r="BF609" s="138"/>
      <c r="BG609" s="138"/>
      <c r="BJ609" s="138"/>
      <c r="BT609" s="138"/>
      <c r="CD609" s="138"/>
      <c r="CN609" s="138"/>
      <c r="CX609" s="138"/>
      <c r="DH609" s="138"/>
      <c r="DR609" s="138"/>
      <c r="EB609" s="138"/>
      <c r="EL609" s="138"/>
      <c r="EV609" s="138"/>
      <c r="FF609" s="138"/>
      <c r="FP609" s="138"/>
      <c r="FZ609" s="138"/>
      <c r="GJ609" s="138"/>
      <c r="GT609" s="138"/>
      <c r="HD609" s="138"/>
      <c r="HN609" s="138"/>
      <c r="HX609" s="138"/>
      <c r="IH609" s="138"/>
      <c r="IR609" s="138"/>
    </row>
    <row xmlns:x14ac="http://schemas.microsoft.com/office/spreadsheetml/2009/9/ac" r="610" s="3" customFormat="true" x14ac:dyDescent="0.25">
      <c r="A610" s="420"/>
      <c r="B610" s="138"/>
      <c r="L610" s="138"/>
      <c r="V610" s="138"/>
      <c r="AF610" s="138"/>
      <c r="AP610" s="138"/>
      <c r="AZ610" s="138"/>
      <c r="BA610" s="138"/>
      <c r="BB610" s="138"/>
      <c r="BC610" s="138"/>
      <c r="BD610" s="138"/>
      <c r="BE610" s="138"/>
      <c r="BF610" s="138"/>
      <c r="BG610" s="138"/>
      <c r="BJ610" s="138"/>
      <c r="BT610" s="138"/>
      <c r="CD610" s="138"/>
      <c r="CN610" s="138"/>
      <c r="CX610" s="138"/>
      <c r="DH610" s="138"/>
      <c r="DR610" s="138"/>
      <c r="EB610" s="138"/>
      <c r="EL610" s="138"/>
      <c r="EV610" s="138"/>
      <c r="FF610" s="138"/>
      <c r="FP610" s="138"/>
      <c r="FZ610" s="138"/>
      <c r="GJ610" s="138"/>
      <c r="GT610" s="138"/>
      <c r="HD610" s="138"/>
      <c r="HN610" s="138"/>
      <c r="HX610" s="138"/>
      <c r="IH610" s="138"/>
      <c r="IR610" s="138"/>
    </row>
    <row xmlns:x14ac="http://schemas.microsoft.com/office/spreadsheetml/2009/9/ac" r="611" s="3" customFormat="true" x14ac:dyDescent="0.25">
      <c r="A611" s="420"/>
      <c r="B611" s="138"/>
      <c r="L611" s="138"/>
      <c r="V611" s="138"/>
      <c r="AF611" s="138"/>
      <c r="AP611" s="138"/>
      <c r="AZ611" s="138"/>
      <c r="BA611" s="138"/>
      <c r="BB611" s="138"/>
      <c r="BC611" s="138"/>
      <c r="BD611" s="138"/>
      <c r="BE611" s="138"/>
      <c r="BF611" s="138"/>
      <c r="BG611" s="138"/>
      <c r="BJ611" s="138"/>
      <c r="BT611" s="138"/>
      <c r="CD611" s="138"/>
      <c r="CN611" s="138"/>
      <c r="CX611" s="138"/>
      <c r="DH611" s="138"/>
      <c r="DR611" s="138"/>
      <c r="EB611" s="138"/>
      <c r="EL611" s="138"/>
      <c r="EV611" s="138"/>
      <c r="FF611" s="138"/>
      <c r="FP611" s="138"/>
      <c r="FZ611" s="138"/>
      <c r="GJ611" s="138"/>
      <c r="GT611" s="138"/>
      <c r="HD611" s="138"/>
      <c r="HN611" s="138"/>
      <c r="HX611" s="138"/>
      <c r="IH611" s="138"/>
      <c r="IR611" s="138"/>
    </row>
    <row xmlns:x14ac="http://schemas.microsoft.com/office/spreadsheetml/2009/9/ac" r="612" s="3" customFormat="true" x14ac:dyDescent="0.25">
      <c r="A612" s="420"/>
      <c r="B612" s="138"/>
      <c r="L612" s="138"/>
      <c r="V612" s="138"/>
      <c r="AF612" s="138"/>
      <c r="AP612" s="138"/>
      <c r="AZ612" s="138"/>
      <c r="BA612" s="138"/>
      <c r="BB612" s="138"/>
      <c r="BC612" s="138"/>
      <c r="BD612" s="138"/>
      <c r="BE612" s="138"/>
      <c r="BF612" s="138"/>
      <c r="BG612" s="138"/>
      <c r="BJ612" s="138"/>
      <c r="BT612" s="138"/>
      <c r="CD612" s="138"/>
      <c r="CN612" s="138"/>
      <c r="CX612" s="138"/>
      <c r="DH612" s="138"/>
      <c r="DR612" s="138"/>
      <c r="EB612" s="138"/>
      <c r="EL612" s="138"/>
      <c r="EV612" s="138"/>
      <c r="FF612" s="138"/>
      <c r="FP612" s="138"/>
      <c r="FZ612" s="138"/>
      <c r="GJ612" s="138"/>
      <c r="GT612" s="138"/>
      <c r="HD612" s="138"/>
      <c r="HN612" s="138"/>
      <c r="HX612" s="138"/>
      <c r="IH612" s="138"/>
      <c r="IR612" s="138"/>
    </row>
    <row xmlns:x14ac="http://schemas.microsoft.com/office/spreadsheetml/2009/9/ac" r="613" s="3" customFormat="true" x14ac:dyDescent="0.25">
      <c r="A613" s="420"/>
      <c r="B613" s="138"/>
      <c r="L613" s="138"/>
      <c r="V613" s="138"/>
      <c r="AF613" s="138"/>
      <c r="AP613" s="138"/>
      <c r="AZ613" s="138"/>
      <c r="BA613" s="138"/>
      <c r="BB613" s="138"/>
      <c r="BC613" s="138"/>
      <c r="BD613" s="138"/>
      <c r="BE613" s="138"/>
      <c r="BF613" s="138"/>
      <c r="BG613" s="138"/>
      <c r="BJ613" s="138"/>
      <c r="BT613" s="138"/>
      <c r="CD613" s="138"/>
      <c r="CN613" s="138"/>
      <c r="CX613" s="138"/>
      <c r="DH613" s="138"/>
      <c r="DR613" s="138"/>
      <c r="EB613" s="138"/>
      <c r="EL613" s="138"/>
      <c r="EV613" s="138"/>
      <c r="FF613" s="138"/>
      <c r="FP613" s="138"/>
      <c r="FZ613" s="138"/>
      <c r="GJ613" s="138"/>
      <c r="GT613" s="138"/>
      <c r="HD613" s="138"/>
      <c r="HN613" s="138"/>
      <c r="HX613" s="138"/>
      <c r="IH613" s="138"/>
      <c r="IR613" s="138"/>
    </row>
    <row xmlns:x14ac="http://schemas.microsoft.com/office/spreadsheetml/2009/9/ac" r="614" s="3" customFormat="true" x14ac:dyDescent="0.25">
      <c r="A614" s="420"/>
      <c r="B614" s="138"/>
      <c r="L614" s="138"/>
      <c r="V614" s="138"/>
      <c r="AF614" s="138"/>
      <c r="AP614" s="138"/>
      <c r="AZ614" s="138"/>
      <c r="BA614" s="138"/>
      <c r="BB614" s="138"/>
      <c r="BC614" s="138"/>
      <c r="BD614" s="138"/>
      <c r="BE614" s="138"/>
      <c r="BF614" s="138"/>
      <c r="BG614" s="138"/>
      <c r="BJ614" s="138"/>
      <c r="BT614" s="138"/>
      <c r="CD614" s="138"/>
      <c r="CN614" s="138"/>
      <c r="CX614" s="138"/>
      <c r="DH614" s="138"/>
      <c r="DR614" s="138"/>
      <c r="EB614" s="138"/>
      <c r="EL614" s="138"/>
      <c r="EV614" s="138"/>
      <c r="FF614" s="138"/>
      <c r="FP614" s="138"/>
      <c r="FZ614" s="138"/>
      <c r="GJ614" s="138"/>
      <c r="GT614" s="138"/>
      <c r="HD614" s="138"/>
      <c r="HN614" s="138"/>
      <c r="HX614" s="138"/>
      <c r="IH614" s="138"/>
      <c r="IR614" s="138"/>
    </row>
    <row xmlns:x14ac="http://schemas.microsoft.com/office/spreadsheetml/2009/9/ac" r="615" s="3" customFormat="true" x14ac:dyDescent="0.25">
      <c r="A615" s="420"/>
      <c r="B615" s="138"/>
      <c r="L615" s="138"/>
      <c r="V615" s="138"/>
      <c r="AF615" s="138"/>
      <c r="AP615" s="138"/>
      <c r="AZ615" s="138"/>
      <c r="BA615" s="138"/>
      <c r="BB615" s="138"/>
      <c r="BC615" s="138"/>
      <c r="BD615" s="138"/>
      <c r="BE615" s="138"/>
      <c r="BF615" s="138"/>
      <c r="BG615" s="138"/>
      <c r="BJ615" s="138"/>
      <c r="BT615" s="138"/>
      <c r="CD615" s="138"/>
      <c r="CN615" s="138"/>
      <c r="CX615" s="138"/>
      <c r="DH615" s="138"/>
      <c r="DR615" s="138"/>
      <c r="EB615" s="138"/>
      <c r="EL615" s="138"/>
      <c r="EV615" s="138"/>
      <c r="FF615" s="138"/>
      <c r="FP615" s="138"/>
      <c r="FZ615" s="138"/>
      <c r="GJ615" s="138"/>
      <c r="GT615" s="138"/>
      <c r="HD615" s="138"/>
      <c r="HN615" s="138"/>
      <c r="HX615" s="138"/>
      <c r="IH615" s="138"/>
      <c r="IR615" s="138"/>
    </row>
    <row xmlns:x14ac="http://schemas.microsoft.com/office/spreadsheetml/2009/9/ac" r="616" s="3" customFormat="true" x14ac:dyDescent="0.25">
      <c r="A616" s="420"/>
      <c r="B616" s="138"/>
      <c r="L616" s="138"/>
      <c r="V616" s="138"/>
      <c r="AF616" s="138"/>
      <c r="AP616" s="138"/>
      <c r="AZ616" s="138"/>
      <c r="BA616" s="138"/>
      <c r="BB616" s="138"/>
      <c r="BC616" s="138"/>
      <c r="BD616" s="138"/>
      <c r="BE616" s="138"/>
      <c r="BF616" s="138"/>
      <c r="BG616" s="138"/>
      <c r="BJ616" s="138"/>
      <c r="BT616" s="138"/>
      <c r="CD616" s="138"/>
      <c r="CN616" s="138"/>
      <c r="CX616" s="138"/>
      <c r="DH616" s="138"/>
      <c r="DR616" s="138"/>
      <c r="EB616" s="138"/>
      <c r="EL616" s="138"/>
      <c r="EV616" s="138"/>
      <c r="FF616" s="138"/>
      <c r="FP616" s="138"/>
      <c r="FZ616" s="138"/>
      <c r="GJ616" s="138"/>
      <c r="GT616" s="138"/>
      <c r="HD616" s="138"/>
      <c r="HN616" s="138"/>
      <c r="HX616" s="138"/>
      <c r="IH616" s="138"/>
      <c r="IR616" s="138"/>
    </row>
    <row xmlns:x14ac="http://schemas.microsoft.com/office/spreadsheetml/2009/9/ac" r="617" s="3" customFormat="true" x14ac:dyDescent="0.25">
      <c r="A617" s="420"/>
      <c r="B617" s="138"/>
      <c r="L617" s="138"/>
      <c r="V617" s="138"/>
      <c r="AF617" s="138"/>
      <c r="AP617" s="138"/>
      <c r="AZ617" s="138"/>
      <c r="BA617" s="138"/>
      <c r="BB617" s="138"/>
      <c r="BC617" s="138"/>
      <c r="BD617" s="138"/>
      <c r="BE617" s="138"/>
      <c r="BF617" s="138"/>
      <c r="BG617" s="138"/>
      <c r="BJ617" s="138"/>
      <c r="BT617" s="138"/>
      <c r="CD617" s="138"/>
      <c r="CN617" s="138"/>
      <c r="CX617" s="138"/>
      <c r="DH617" s="138"/>
      <c r="DR617" s="138"/>
      <c r="EB617" s="138"/>
      <c r="EL617" s="138"/>
      <c r="EV617" s="138"/>
      <c r="FF617" s="138"/>
      <c r="FP617" s="138"/>
      <c r="FZ617" s="138"/>
      <c r="GJ617" s="138"/>
      <c r="GT617" s="138"/>
      <c r="HD617" s="138"/>
      <c r="HN617" s="138"/>
      <c r="HX617" s="138"/>
      <c r="IH617" s="138"/>
      <c r="IR617" s="138"/>
    </row>
    <row xmlns:x14ac="http://schemas.microsoft.com/office/spreadsheetml/2009/9/ac" r="618" s="3" customFormat="true" x14ac:dyDescent="0.25">
      <c r="A618" s="420"/>
      <c r="B618" s="138"/>
      <c r="L618" s="138"/>
      <c r="V618" s="138"/>
      <c r="AF618" s="138"/>
      <c r="AP618" s="138"/>
      <c r="AZ618" s="138"/>
      <c r="BA618" s="138"/>
      <c r="BB618" s="138"/>
      <c r="BC618" s="138"/>
      <c r="BD618" s="138"/>
      <c r="BE618" s="138"/>
      <c r="BF618" s="138"/>
      <c r="BG618" s="138"/>
      <c r="BJ618" s="138"/>
      <c r="BT618" s="138"/>
      <c r="CD618" s="138"/>
      <c r="CN618" s="138"/>
      <c r="CX618" s="138"/>
      <c r="DH618" s="138"/>
      <c r="DR618" s="138"/>
      <c r="EB618" s="138"/>
      <c r="EL618" s="138"/>
      <c r="EV618" s="138"/>
      <c r="FF618" s="138"/>
      <c r="FP618" s="138"/>
      <c r="FZ618" s="138"/>
      <c r="GJ618" s="138"/>
      <c r="GT618" s="138"/>
      <c r="HD618" s="138"/>
      <c r="HN618" s="138"/>
      <c r="HX618" s="138"/>
      <c r="IH618" s="138"/>
      <c r="IR618" s="138"/>
    </row>
    <row xmlns:x14ac="http://schemas.microsoft.com/office/spreadsheetml/2009/9/ac" r="619" s="3" customFormat="true" x14ac:dyDescent="0.25">
      <c r="A619" s="420"/>
      <c r="B619" s="138"/>
      <c r="L619" s="138"/>
      <c r="V619" s="138"/>
      <c r="AF619" s="138"/>
      <c r="AP619" s="138"/>
      <c r="AZ619" s="138"/>
      <c r="BA619" s="138"/>
      <c r="BB619" s="138"/>
      <c r="BC619" s="138"/>
      <c r="BD619" s="138"/>
      <c r="BE619" s="138"/>
      <c r="BF619" s="138"/>
      <c r="BG619" s="138"/>
      <c r="BJ619" s="138"/>
      <c r="BT619" s="138"/>
      <c r="CD619" s="138"/>
      <c r="CN619" s="138"/>
      <c r="CX619" s="138"/>
      <c r="DH619" s="138"/>
      <c r="DR619" s="138"/>
      <c r="EB619" s="138"/>
      <c r="EL619" s="138"/>
      <c r="EV619" s="138"/>
      <c r="FF619" s="138"/>
      <c r="FP619" s="138"/>
      <c r="FZ619" s="138"/>
      <c r="GJ619" s="138"/>
      <c r="GT619" s="138"/>
      <c r="HD619" s="138"/>
      <c r="HN619" s="138"/>
      <c r="HX619" s="138"/>
      <c r="IH619" s="138"/>
      <c r="IR619" s="138"/>
    </row>
    <row xmlns:x14ac="http://schemas.microsoft.com/office/spreadsheetml/2009/9/ac" r="620" s="3" customFormat="true" x14ac:dyDescent="0.25">
      <c r="A620" s="420"/>
      <c r="B620" s="138"/>
      <c r="L620" s="138"/>
      <c r="V620" s="138"/>
      <c r="AF620" s="138"/>
      <c r="AP620" s="138"/>
      <c r="AZ620" s="138"/>
      <c r="BA620" s="138"/>
      <c r="BB620" s="138"/>
      <c r="BC620" s="138"/>
      <c r="BD620" s="138"/>
      <c r="BE620" s="138"/>
      <c r="BF620" s="138"/>
      <c r="BG620" s="138"/>
      <c r="BJ620" s="138"/>
      <c r="BT620" s="138"/>
      <c r="CD620" s="138"/>
      <c r="CN620" s="138"/>
      <c r="CX620" s="138"/>
      <c r="DH620" s="138"/>
      <c r="DR620" s="138"/>
      <c r="EB620" s="138"/>
      <c r="EL620" s="138"/>
      <c r="EV620" s="138"/>
      <c r="FF620" s="138"/>
      <c r="FP620" s="138"/>
      <c r="FZ620" s="138"/>
      <c r="GJ620" s="138"/>
      <c r="GT620" s="138"/>
      <c r="HD620" s="138"/>
      <c r="HN620" s="138"/>
      <c r="HX620" s="138"/>
      <c r="IH620" s="138"/>
      <c r="IR620" s="138"/>
    </row>
    <row xmlns:x14ac="http://schemas.microsoft.com/office/spreadsheetml/2009/9/ac" r="621" s="3" customFormat="true" x14ac:dyDescent="0.25">
      <c r="A621" s="420"/>
      <c r="B621" s="138"/>
      <c r="L621" s="138"/>
      <c r="V621" s="138"/>
      <c r="AF621" s="138"/>
      <c r="AP621" s="138"/>
      <c r="AZ621" s="138"/>
      <c r="BA621" s="138"/>
      <c r="BB621" s="138"/>
      <c r="BC621" s="138"/>
      <c r="BD621" s="138"/>
      <c r="BE621" s="138"/>
      <c r="BF621" s="138"/>
      <c r="BG621" s="138"/>
      <c r="BJ621" s="138"/>
      <c r="BT621" s="138"/>
      <c r="CD621" s="138"/>
      <c r="CN621" s="138"/>
      <c r="CX621" s="138"/>
      <c r="DH621" s="138"/>
      <c r="DR621" s="138"/>
      <c r="EB621" s="138"/>
      <c r="EL621" s="138"/>
      <c r="EV621" s="138"/>
      <c r="FF621" s="138"/>
      <c r="FP621" s="138"/>
      <c r="FZ621" s="138"/>
      <c r="GJ621" s="138"/>
      <c r="GT621" s="138"/>
      <c r="HD621" s="138"/>
      <c r="HN621" s="138"/>
      <c r="HX621" s="138"/>
      <c r="IH621" s="138"/>
      <c r="IR621" s="138"/>
    </row>
    <row xmlns:x14ac="http://schemas.microsoft.com/office/spreadsheetml/2009/9/ac" r="622" s="3" customFormat="true" x14ac:dyDescent="0.25">
      <c r="A622" s="420"/>
      <c r="B622" s="138"/>
      <c r="L622" s="138"/>
      <c r="V622" s="138"/>
      <c r="AF622" s="138"/>
      <c r="AP622" s="138"/>
      <c r="AZ622" s="138"/>
      <c r="BA622" s="138"/>
      <c r="BB622" s="138"/>
      <c r="BC622" s="138"/>
      <c r="BD622" s="138"/>
      <c r="BE622" s="138"/>
      <c r="BF622" s="138"/>
      <c r="BG622" s="138"/>
      <c r="BJ622" s="138"/>
      <c r="BT622" s="138"/>
      <c r="CD622" s="138"/>
      <c r="CN622" s="138"/>
      <c r="CX622" s="138"/>
      <c r="DH622" s="138"/>
      <c r="DR622" s="138"/>
      <c r="EB622" s="138"/>
      <c r="EL622" s="138"/>
      <c r="EV622" s="138"/>
      <c r="FF622" s="138"/>
      <c r="FP622" s="138"/>
      <c r="FZ622" s="138"/>
      <c r="GJ622" s="138"/>
      <c r="GT622" s="138"/>
      <c r="HD622" s="138"/>
      <c r="HN622" s="138"/>
      <c r="HX622" s="138"/>
      <c r="IH622" s="138"/>
      <c r="IR622" s="138"/>
    </row>
    <row xmlns:x14ac="http://schemas.microsoft.com/office/spreadsheetml/2009/9/ac" r="623" s="3" customFormat="true" x14ac:dyDescent="0.25">
      <c r="A623" s="420"/>
      <c r="B623" s="138"/>
      <c r="L623" s="138"/>
      <c r="V623" s="138"/>
      <c r="AF623" s="138"/>
      <c r="AP623" s="138"/>
      <c r="AZ623" s="138"/>
      <c r="BA623" s="138"/>
      <c r="BB623" s="138"/>
      <c r="BC623" s="138"/>
      <c r="BD623" s="138"/>
      <c r="BE623" s="138"/>
      <c r="BF623" s="138"/>
      <c r="BG623" s="138"/>
      <c r="BJ623" s="138"/>
      <c r="BT623" s="138"/>
      <c r="CD623" s="138"/>
      <c r="CN623" s="138"/>
      <c r="CX623" s="138"/>
      <c r="DH623" s="138"/>
      <c r="DR623" s="138"/>
      <c r="EB623" s="138"/>
      <c r="EL623" s="138"/>
      <c r="EV623" s="138"/>
      <c r="FF623" s="138"/>
      <c r="FP623" s="138"/>
      <c r="FZ623" s="138"/>
      <c r="GJ623" s="138"/>
      <c r="GT623" s="138"/>
      <c r="HD623" s="138"/>
      <c r="HN623" s="138"/>
      <c r="HX623" s="138"/>
      <c r="IH623" s="138"/>
      <c r="IR623" s="138"/>
    </row>
    <row xmlns:x14ac="http://schemas.microsoft.com/office/spreadsheetml/2009/9/ac" r="624" s="3" customFormat="true" x14ac:dyDescent="0.25">
      <c r="A624" s="420"/>
      <c r="B624" s="138"/>
      <c r="L624" s="138"/>
      <c r="V624" s="138"/>
      <c r="AF624" s="138"/>
      <c r="AP624" s="138"/>
      <c r="AZ624" s="138"/>
      <c r="BA624" s="138"/>
      <c r="BB624" s="138"/>
      <c r="BC624" s="138"/>
      <c r="BD624" s="138"/>
      <c r="BE624" s="138"/>
      <c r="BF624" s="138"/>
      <c r="BG624" s="138"/>
      <c r="BJ624" s="138"/>
      <c r="BT624" s="138"/>
      <c r="CD624" s="138"/>
      <c r="CN624" s="138"/>
      <c r="CX624" s="138"/>
      <c r="DH624" s="138"/>
      <c r="DR624" s="138"/>
      <c r="EB624" s="138"/>
      <c r="EL624" s="138"/>
      <c r="EV624" s="138"/>
      <c r="FF624" s="138"/>
      <c r="FP624" s="138"/>
      <c r="FZ624" s="138"/>
      <c r="GJ624" s="138"/>
      <c r="GT624" s="138"/>
      <c r="HD624" s="138"/>
      <c r="HN624" s="138"/>
      <c r="HX624" s="138"/>
      <c r="IH624" s="138"/>
      <c r="IR624" s="138"/>
    </row>
    <row xmlns:x14ac="http://schemas.microsoft.com/office/spreadsheetml/2009/9/ac" r="625" s="3" customFormat="true" x14ac:dyDescent="0.25">
      <c r="A625" s="420"/>
      <c r="B625" s="138"/>
      <c r="L625" s="138"/>
      <c r="V625" s="138"/>
      <c r="AF625" s="138"/>
      <c r="AP625" s="138"/>
      <c r="AZ625" s="138"/>
      <c r="BA625" s="138"/>
      <c r="BB625" s="138"/>
      <c r="BC625" s="138"/>
      <c r="BD625" s="138"/>
      <c r="BE625" s="138"/>
      <c r="BF625" s="138"/>
      <c r="BG625" s="138"/>
      <c r="BJ625" s="138"/>
      <c r="BT625" s="138"/>
      <c r="CD625" s="138"/>
      <c r="CN625" s="138"/>
      <c r="CX625" s="138"/>
      <c r="DH625" s="138"/>
      <c r="DR625" s="138"/>
      <c r="EB625" s="138"/>
      <c r="EL625" s="138"/>
      <c r="EV625" s="138"/>
      <c r="FF625" s="138"/>
      <c r="FP625" s="138"/>
      <c r="FZ625" s="138"/>
      <c r="GJ625" s="138"/>
      <c r="GT625" s="138"/>
      <c r="HD625" s="138"/>
      <c r="HN625" s="138"/>
      <c r="HX625" s="138"/>
      <c r="IH625" s="138"/>
      <c r="IR625" s="138"/>
    </row>
    <row xmlns:x14ac="http://schemas.microsoft.com/office/spreadsheetml/2009/9/ac" r="626" s="3" customFormat="true" x14ac:dyDescent="0.25">
      <c r="A626" s="420"/>
      <c r="B626" s="138"/>
      <c r="L626" s="138"/>
      <c r="V626" s="138"/>
      <c r="AF626" s="138"/>
      <c r="AP626" s="138"/>
      <c r="AZ626" s="138"/>
      <c r="BA626" s="138"/>
      <c r="BB626" s="138"/>
      <c r="BC626" s="138"/>
      <c r="BD626" s="138"/>
      <c r="BE626" s="138"/>
      <c r="BF626" s="138"/>
      <c r="BG626" s="138"/>
      <c r="BJ626" s="138"/>
      <c r="BT626" s="138"/>
      <c r="CD626" s="138"/>
      <c r="CN626" s="138"/>
      <c r="CX626" s="138"/>
      <c r="DH626" s="138"/>
      <c r="DR626" s="138"/>
      <c r="EB626" s="138"/>
      <c r="EL626" s="138"/>
      <c r="EV626" s="138"/>
      <c r="FF626" s="138"/>
      <c r="FP626" s="138"/>
      <c r="FZ626" s="138"/>
      <c r="GJ626" s="138"/>
      <c r="GT626" s="138"/>
      <c r="HD626" s="138"/>
      <c r="HN626" s="138"/>
      <c r="HX626" s="138"/>
      <c r="IH626" s="138"/>
      <c r="IR626" s="138"/>
    </row>
    <row xmlns:x14ac="http://schemas.microsoft.com/office/spreadsheetml/2009/9/ac" r="627" s="3" customFormat="true" x14ac:dyDescent="0.25">
      <c r="A627" s="420"/>
      <c r="B627" s="138"/>
      <c r="L627" s="138"/>
      <c r="V627" s="138"/>
      <c r="AF627" s="138"/>
      <c r="AP627" s="138"/>
      <c r="AZ627" s="138"/>
      <c r="BA627" s="138"/>
      <c r="BB627" s="138"/>
      <c r="BC627" s="138"/>
      <c r="BD627" s="138"/>
      <c r="BE627" s="138"/>
      <c r="BF627" s="138"/>
      <c r="BG627" s="138"/>
      <c r="BJ627" s="138"/>
      <c r="BT627" s="138"/>
      <c r="CD627" s="138"/>
      <c r="CN627" s="138"/>
      <c r="CX627" s="138"/>
      <c r="DH627" s="138"/>
      <c r="DR627" s="138"/>
      <c r="EB627" s="138"/>
      <c r="EL627" s="138"/>
      <c r="EV627" s="138"/>
      <c r="FF627" s="138"/>
      <c r="FP627" s="138"/>
      <c r="FZ627" s="138"/>
      <c r="GJ627" s="138"/>
      <c r="GT627" s="138"/>
      <c r="HD627" s="138"/>
      <c r="HN627" s="138"/>
      <c r="HX627" s="138"/>
      <c r="IH627" s="138"/>
      <c r="IR627" s="138"/>
    </row>
    <row xmlns:x14ac="http://schemas.microsoft.com/office/spreadsheetml/2009/9/ac" r="628" s="3" customFormat="true" x14ac:dyDescent="0.25">
      <c r="A628" s="420"/>
      <c r="B628" s="138"/>
      <c r="L628" s="138"/>
      <c r="V628" s="138"/>
      <c r="AF628" s="138"/>
      <c r="AP628" s="138"/>
      <c r="AZ628" s="138"/>
      <c r="BA628" s="138"/>
      <c r="BB628" s="138"/>
      <c r="BC628" s="138"/>
      <c r="BD628" s="138"/>
      <c r="BE628" s="138"/>
      <c r="BF628" s="138"/>
      <c r="BG628" s="138"/>
      <c r="BJ628" s="138"/>
      <c r="BT628" s="138"/>
      <c r="CD628" s="138"/>
      <c r="CN628" s="138"/>
      <c r="CX628" s="138"/>
      <c r="DH628" s="138"/>
      <c r="DR628" s="138"/>
      <c r="EB628" s="138"/>
      <c r="EL628" s="138"/>
      <c r="EV628" s="138"/>
      <c r="FF628" s="138"/>
      <c r="FP628" s="138"/>
      <c r="FZ628" s="138"/>
      <c r="GJ628" s="138"/>
      <c r="GT628" s="138"/>
      <c r="HD628" s="138"/>
      <c r="HN628" s="138"/>
      <c r="HX628" s="138"/>
      <c r="IH628" s="138"/>
      <c r="IR628" s="138"/>
    </row>
    <row xmlns:x14ac="http://schemas.microsoft.com/office/spreadsheetml/2009/9/ac" r="629" s="3" customFormat="true" x14ac:dyDescent="0.25">
      <c r="A629" s="420"/>
      <c r="B629" s="138"/>
      <c r="L629" s="138"/>
      <c r="V629" s="138"/>
      <c r="AF629" s="138"/>
      <c r="AP629" s="138"/>
      <c r="AZ629" s="138"/>
      <c r="BA629" s="138"/>
      <c r="BB629" s="138"/>
      <c r="BC629" s="138"/>
      <c r="BD629" s="138"/>
      <c r="BE629" s="138"/>
      <c r="BF629" s="138"/>
      <c r="BG629" s="138"/>
      <c r="BJ629" s="138"/>
      <c r="BT629" s="138"/>
      <c r="CD629" s="138"/>
      <c r="CN629" s="138"/>
      <c r="CX629" s="138"/>
      <c r="DH629" s="138"/>
      <c r="DR629" s="138"/>
      <c r="EB629" s="138"/>
      <c r="EL629" s="138"/>
      <c r="EV629" s="138"/>
      <c r="FF629" s="138"/>
      <c r="FP629" s="138"/>
      <c r="FZ629" s="138"/>
      <c r="GJ629" s="138"/>
      <c r="GT629" s="138"/>
      <c r="HD629" s="138"/>
      <c r="HN629" s="138"/>
      <c r="HX629" s="138"/>
      <c r="IH629" s="138"/>
      <c r="IR629" s="138"/>
    </row>
    <row xmlns:x14ac="http://schemas.microsoft.com/office/spreadsheetml/2009/9/ac" r="630" s="3" customFormat="true" x14ac:dyDescent="0.25">
      <c r="A630" s="420"/>
      <c r="B630" s="138"/>
      <c r="L630" s="138"/>
      <c r="V630" s="138"/>
      <c r="AF630" s="138"/>
      <c r="AP630" s="138"/>
      <c r="AZ630" s="138"/>
      <c r="BA630" s="138"/>
      <c r="BB630" s="138"/>
      <c r="BC630" s="138"/>
      <c r="BD630" s="138"/>
      <c r="BE630" s="138"/>
      <c r="BF630" s="138"/>
      <c r="BG630" s="138"/>
      <c r="BJ630" s="138"/>
      <c r="BT630" s="138"/>
      <c r="CD630" s="138"/>
      <c r="CN630" s="138"/>
      <c r="CX630" s="138"/>
      <c r="DH630" s="138"/>
      <c r="DR630" s="138"/>
      <c r="EB630" s="138"/>
      <c r="EL630" s="138"/>
      <c r="EV630" s="138"/>
      <c r="FF630" s="138"/>
      <c r="FP630" s="138"/>
      <c r="FZ630" s="138"/>
      <c r="GJ630" s="138"/>
      <c r="GT630" s="138"/>
      <c r="HD630" s="138"/>
      <c r="HN630" s="138"/>
      <c r="HX630" s="138"/>
      <c r="IH630" s="138"/>
      <c r="IR630" s="138"/>
    </row>
    <row xmlns:x14ac="http://schemas.microsoft.com/office/spreadsheetml/2009/9/ac" r="631" s="3" customFormat="true" x14ac:dyDescent="0.25">
      <c r="A631" s="420"/>
      <c r="B631" s="138"/>
      <c r="L631" s="138"/>
      <c r="V631" s="138"/>
      <c r="AF631" s="138"/>
      <c r="AP631" s="138"/>
      <c r="AZ631" s="138"/>
      <c r="BA631" s="138"/>
      <c r="BB631" s="138"/>
      <c r="BC631" s="138"/>
      <c r="BD631" s="138"/>
      <c r="BE631" s="138"/>
      <c r="BF631" s="138"/>
      <c r="BG631" s="138"/>
      <c r="BJ631" s="138"/>
      <c r="BT631" s="138"/>
      <c r="CD631" s="138"/>
      <c r="CN631" s="138"/>
      <c r="CX631" s="138"/>
      <c r="DH631" s="138"/>
      <c r="DR631" s="138"/>
      <c r="EB631" s="138"/>
      <c r="EL631" s="138"/>
      <c r="EV631" s="138"/>
      <c r="FF631" s="138"/>
      <c r="FP631" s="138"/>
      <c r="FZ631" s="138"/>
      <c r="GJ631" s="138"/>
      <c r="GT631" s="138"/>
      <c r="HD631" s="138"/>
      <c r="HN631" s="138"/>
      <c r="HX631" s="138"/>
      <c r="IH631" s="138"/>
      <c r="IR631" s="138"/>
    </row>
    <row xmlns:x14ac="http://schemas.microsoft.com/office/spreadsheetml/2009/9/ac" r="632" s="3" customFormat="true" x14ac:dyDescent="0.25">
      <c r="A632" s="420"/>
      <c r="B632" s="138"/>
      <c r="L632" s="138"/>
      <c r="V632" s="138"/>
      <c r="AF632" s="138"/>
      <c r="AP632" s="138"/>
      <c r="AZ632" s="138"/>
      <c r="BA632" s="138"/>
      <c r="BB632" s="138"/>
      <c r="BC632" s="138"/>
      <c r="BD632" s="138"/>
      <c r="BE632" s="138"/>
      <c r="BF632" s="138"/>
      <c r="BG632" s="138"/>
      <c r="BJ632" s="138"/>
      <c r="BT632" s="138"/>
      <c r="CD632" s="138"/>
      <c r="CN632" s="138"/>
      <c r="CX632" s="138"/>
      <c r="DH632" s="138"/>
      <c r="DR632" s="138"/>
      <c r="EB632" s="138"/>
      <c r="EL632" s="138"/>
      <c r="EV632" s="138"/>
      <c r="FF632" s="138"/>
      <c r="FP632" s="138"/>
      <c r="FZ632" s="138"/>
      <c r="GJ632" s="138"/>
      <c r="GT632" s="138"/>
      <c r="HD632" s="138"/>
      <c r="HN632" s="138"/>
      <c r="HX632" s="138"/>
      <c r="IH632" s="138"/>
      <c r="IR632" s="138"/>
    </row>
    <row xmlns:x14ac="http://schemas.microsoft.com/office/spreadsheetml/2009/9/ac" r="633" s="3" customFormat="true" x14ac:dyDescent="0.25">
      <c r="A633" s="420"/>
      <c r="B633" s="138"/>
      <c r="L633" s="138"/>
      <c r="V633" s="138"/>
      <c r="AF633" s="138"/>
      <c r="AP633" s="138"/>
      <c r="AZ633" s="138"/>
      <c r="BA633" s="138"/>
      <c r="BB633" s="138"/>
      <c r="BC633" s="138"/>
      <c r="BD633" s="138"/>
      <c r="BE633" s="138"/>
      <c r="BF633" s="138"/>
      <c r="BG633" s="138"/>
      <c r="BJ633" s="138"/>
      <c r="BT633" s="138"/>
      <c r="CD633" s="138"/>
      <c r="CN633" s="138"/>
      <c r="CX633" s="138"/>
      <c r="DH633" s="138"/>
      <c r="DR633" s="138"/>
      <c r="EB633" s="138"/>
      <c r="EL633" s="138"/>
      <c r="EV633" s="138"/>
      <c r="FF633" s="138"/>
      <c r="FP633" s="138"/>
      <c r="FZ633" s="138"/>
      <c r="GJ633" s="138"/>
      <c r="GT633" s="138"/>
      <c r="HD633" s="138"/>
      <c r="HN633" s="138"/>
      <c r="HX633" s="138"/>
      <c r="IH633" s="138"/>
      <c r="IR633" s="138"/>
    </row>
    <row xmlns:x14ac="http://schemas.microsoft.com/office/spreadsheetml/2009/9/ac" r="634" s="3" customFormat="true" x14ac:dyDescent="0.25">
      <c r="A634" s="420"/>
      <c r="B634" s="138"/>
      <c r="L634" s="138"/>
      <c r="V634" s="138"/>
      <c r="AF634" s="138"/>
      <c r="AP634" s="138"/>
      <c r="AZ634" s="138"/>
      <c r="BA634" s="138"/>
      <c r="BB634" s="138"/>
      <c r="BC634" s="138"/>
      <c r="BD634" s="138"/>
      <c r="BE634" s="138"/>
      <c r="BF634" s="138"/>
      <c r="BG634" s="138"/>
      <c r="BJ634" s="138"/>
      <c r="BT634" s="138"/>
      <c r="CD634" s="138"/>
      <c r="CN634" s="138"/>
      <c r="CX634" s="138"/>
      <c r="DH634" s="138"/>
      <c r="DR634" s="138"/>
      <c r="EB634" s="138"/>
      <c r="EL634" s="138"/>
      <c r="EV634" s="138"/>
      <c r="FF634" s="138"/>
      <c r="FP634" s="138"/>
      <c r="FZ634" s="138"/>
      <c r="GJ634" s="138"/>
      <c r="GT634" s="138"/>
      <c r="HD634" s="138"/>
      <c r="HN634" s="138"/>
      <c r="HX634" s="138"/>
      <c r="IH634" s="138"/>
      <c r="IR634" s="138"/>
    </row>
    <row xmlns:x14ac="http://schemas.microsoft.com/office/spreadsheetml/2009/9/ac" r="635" s="3" customFormat="true" x14ac:dyDescent="0.25">
      <c r="A635" s="420"/>
      <c r="B635" s="138"/>
      <c r="L635" s="138"/>
      <c r="V635" s="138"/>
      <c r="AF635" s="138"/>
      <c r="AP635" s="138"/>
      <c r="AZ635" s="138"/>
      <c r="BA635" s="138"/>
      <c r="BB635" s="138"/>
      <c r="BC635" s="138"/>
      <c r="BD635" s="138"/>
      <c r="BE635" s="138"/>
      <c r="BF635" s="138"/>
      <c r="BG635" s="138"/>
      <c r="BJ635" s="138"/>
      <c r="BT635" s="138"/>
      <c r="CD635" s="138"/>
      <c r="CN635" s="138"/>
      <c r="CX635" s="138"/>
      <c r="DH635" s="138"/>
      <c r="DR635" s="138"/>
      <c r="EB635" s="138"/>
      <c r="EL635" s="138"/>
      <c r="EV635" s="138"/>
      <c r="FF635" s="138"/>
      <c r="FP635" s="138"/>
      <c r="FZ635" s="138"/>
      <c r="GJ635" s="138"/>
      <c r="GT635" s="138"/>
      <c r="HD635" s="138"/>
      <c r="HN635" s="138"/>
      <c r="HX635" s="138"/>
      <c r="IH635" s="138"/>
      <c r="IR635" s="138"/>
    </row>
    <row xmlns:x14ac="http://schemas.microsoft.com/office/spreadsheetml/2009/9/ac" r="636" s="3" customFormat="true" x14ac:dyDescent="0.25">
      <c r="A636" s="420"/>
      <c r="B636" s="138"/>
      <c r="L636" s="138"/>
      <c r="V636" s="138"/>
      <c r="AF636" s="138"/>
      <c r="AP636" s="138"/>
      <c r="AZ636" s="138"/>
      <c r="BA636" s="138"/>
      <c r="BB636" s="138"/>
      <c r="BC636" s="138"/>
      <c r="BD636" s="138"/>
      <c r="BE636" s="138"/>
      <c r="BF636" s="138"/>
      <c r="BG636" s="138"/>
      <c r="BJ636" s="138"/>
      <c r="BT636" s="138"/>
      <c r="CD636" s="138"/>
      <c r="CN636" s="138"/>
      <c r="CX636" s="138"/>
      <c r="DH636" s="138"/>
      <c r="DR636" s="138"/>
      <c r="EB636" s="138"/>
      <c r="EL636" s="138"/>
      <c r="EV636" s="138"/>
      <c r="FF636" s="138"/>
      <c r="FP636" s="138"/>
      <c r="FZ636" s="138"/>
      <c r="GJ636" s="138"/>
      <c r="GT636" s="138"/>
      <c r="HD636" s="138"/>
      <c r="HN636" s="138"/>
      <c r="HX636" s="138"/>
      <c r="IH636" s="138"/>
      <c r="IR636" s="138"/>
    </row>
    <row xmlns:x14ac="http://schemas.microsoft.com/office/spreadsheetml/2009/9/ac" r="637" s="3" customFormat="true" x14ac:dyDescent="0.25">
      <c r="A637" s="420"/>
      <c r="B637" s="138"/>
      <c r="L637" s="138"/>
      <c r="V637" s="138"/>
      <c r="AF637" s="138"/>
      <c r="AP637" s="138"/>
      <c r="AZ637" s="138"/>
      <c r="BA637" s="138"/>
      <c r="BB637" s="138"/>
      <c r="BC637" s="138"/>
      <c r="BD637" s="138"/>
      <c r="BE637" s="138"/>
      <c r="BF637" s="138"/>
      <c r="BG637" s="138"/>
      <c r="BJ637" s="138"/>
      <c r="BT637" s="138"/>
      <c r="CD637" s="138"/>
      <c r="CN637" s="138"/>
      <c r="CX637" s="138"/>
      <c r="DH637" s="138"/>
      <c r="DR637" s="138"/>
      <c r="EB637" s="138"/>
      <c r="EL637" s="138"/>
      <c r="EV637" s="138"/>
      <c r="FF637" s="138"/>
      <c r="FP637" s="138"/>
      <c r="FZ637" s="138"/>
      <c r="GJ637" s="138"/>
      <c r="GT637" s="138"/>
      <c r="HD637" s="138"/>
      <c r="HN637" s="138"/>
      <c r="HX637" s="138"/>
      <c r="IH637" s="138"/>
      <c r="IR637" s="138"/>
    </row>
    <row xmlns:x14ac="http://schemas.microsoft.com/office/spreadsheetml/2009/9/ac" r="638" s="3" customFormat="true" x14ac:dyDescent="0.25">
      <c r="A638" s="420"/>
      <c r="B638" s="138"/>
      <c r="L638" s="138"/>
      <c r="V638" s="138"/>
      <c r="AF638" s="138"/>
      <c r="AP638" s="138"/>
      <c r="AZ638" s="138"/>
      <c r="BA638" s="138"/>
      <c r="BB638" s="138"/>
      <c r="BC638" s="138"/>
      <c r="BD638" s="138"/>
      <c r="BE638" s="138"/>
      <c r="BF638" s="138"/>
      <c r="BG638" s="138"/>
      <c r="BJ638" s="138"/>
      <c r="BT638" s="138"/>
      <c r="CD638" s="138"/>
      <c r="CN638" s="138"/>
      <c r="CX638" s="138"/>
      <c r="DH638" s="138"/>
      <c r="DR638" s="138"/>
      <c r="EB638" s="138"/>
      <c r="EL638" s="138"/>
      <c r="EV638" s="138"/>
      <c r="FF638" s="138"/>
      <c r="FP638" s="138"/>
      <c r="FZ638" s="138"/>
      <c r="GJ638" s="138"/>
      <c r="GT638" s="138"/>
      <c r="HD638" s="138"/>
      <c r="HN638" s="138"/>
      <c r="HX638" s="138"/>
      <c r="IH638" s="138"/>
      <c r="IR638" s="138"/>
    </row>
    <row xmlns:x14ac="http://schemas.microsoft.com/office/spreadsheetml/2009/9/ac" r="639" s="3" customFormat="true" x14ac:dyDescent="0.25">
      <c r="A639" s="420"/>
      <c r="B639" s="138"/>
      <c r="L639" s="138"/>
      <c r="V639" s="138"/>
      <c r="AF639" s="138"/>
      <c r="AP639" s="138"/>
      <c r="AZ639" s="138"/>
      <c r="BA639" s="138"/>
      <c r="BB639" s="138"/>
      <c r="BC639" s="138"/>
      <c r="BD639" s="138"/>
      <c r="BE639" s="138"/>
      <c r="BF639" s="138"/>
      <c r="BG639" s="138"/>
      <c r="BJ639" s="138"/>
      <c r="BT639" s="138"/>
      <c r="CD639" s="138"/>
      <c r="CN639" s="138"/>
      <c r="CX639" s="138"/>
      <c r="DH639" s="138"/>
      <c r="DR639" s="138"/>
      <c r="EB639" s="138"/>
      <c r="EL639" s="138"/>
      <c r="EV639" s="138"/>
      <c r="FF639" s="138"/>
      <c r="FP639" s="138"/>
      <c r="FZ639" s="138"/>
      <c r="GJ639" s="138"/>
      <c r="GT639" s="138"/>
      <c r="HD639" s="138"/>
      <c r="HN639" s="138"/>
      <c r="HX639" s="138"/>
      <c r="IH639" s="138"/>
      <c r="IR639" s="138"/>
    </row>
    <row xmlns:x14ac="http://schemas.microsoft.com/office/spreadsheetml/2009/9/ac" r="640" s="3" customFormat="true" x14ac:dyDescent="0.25">
      <c r="A640" s="420"/>
      <c r="B640" s="138"/>
      <c r="L640" s="138"/>
      <c r="V640" s="138"/>
      <c r="AF640" s="138"/>
      <c r="AP640" s="138"/>
      <c r="AZ640" s="138"/>
      <c r="BA640" s="138"/>
      <c r="BB640" s="138"/>
      <c r="BC640" s="138"/>
      <c r="BD640" s="138"/>
      <c r="BE640" s="138"/>
      <c r="BF640" s="138"/>
      <c r="BG640" s="138"/>
      <c r="BJ640" s="138"/>
      <c r="BT640" s="138"/>
      <c r="CD640" s="138"/>
      <c r="CN640" s="138"/>
      <c r="CX640" s="138"/>
      <c r="DH640" s="138"/>
      <c r="DR640" s="138"/>
      <c r="EB640" s="138"/>
      <c r="EL640" s="138"/>
      <c r="EV640" s="138"/>
      <c r="FF640" s="138"/>
      <c r="FP640" s="138"/>
      <c r="FZ640" s="138"/>
      <c r="GJ640" s="138"/>
      <c r="GT640" s="138"/>
      <c r="HD640" s="138"/>
      <c r="HN640" s="138"/>
      <c r="HX640" s="138"/>
      <c r="IH640" s="138"/>
      <c r="IR640" s="138"/>
    </row>
  </sheetData>
  <mergeCells count="25">
    <mergeCell ref="A2:A3"/>
    <mergeCell ref="EW27:FC27"/>
    <mergeCell ref="FG27:FM27"/>
    <mergeCell ref="FQ27:FW27"/>
    <mergeCell ref="GA27:GG27"/>
    <mergeCell ref="BK27:BQ27"/>
    <mergeCell ref="BU27:CA27"/>
    <mergeCell ref="DS27:DY27"/>
    <mergeCell ref="EC27:EI27"/>
    <mergeCell ref="CO27:CU27"/>
    <mergeCell ref="CE27:CK27"/>
    <mergeCell ref="DI27:DO27"/>
    <mergeCell ref="CY27:DE27"/>
    <mergeCell ref="EM27:ES27"/>
    <mergeCell ref="BA27:BG27"/>
    <mergeCell ref="HY27:IE27"/>
    <mergeCell ref="C27:I27"/>
    <mergeCell ref="HE27:HK27"/>
    <mergeCell ref="M27:S27"/>
    <mergeCell ref="W27:AC27"/>
    <mergeCell ref="AG27:AM27"/>
    <mergeCell ref="AQ27:AW27"/>
    <mergeCell ref="GU27:HA27"/>
    <mergeCell ref="GK27:GQ27"/>
    <mergeCell ref="HO27:HU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72</vt:i4>
      </vt:variant>
    </vt:vector>
  </HeadingPairs>
  <TitlesOfParts>
    <vt:vector size="8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2024-04-24T06:10:16Z</dcterms:modified>
</cp:coreProperties>
</file>